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16"/>
  <workbookPr codeName="ThisWorkbook"/>
  <mc:AlternateContent xmlns:mc="http://schemas.openxmlformats.org/markup-compatibility/2006">
    <mc:Choice Requires="x15">
      <x15ac:absPath xmlns:x15ac="http://schemas.microsoft.com/office/spreadsheetml/2010/11/ac" url="C:\Users\ische\GitHub\ScottishEnergyStatsProcessing\Data Sources\Ofgem\Default Tariff\"/>
    </mc:Choice>
  </mc:AlternateContent>
  <xr:revisionPtr revIDLastSave="0" documentId="8_{9B100479-3BF6-4EB9-984F-4301808F9C04}" xr6:coauthVersionLast="47" xr6:coauthVersionMax="47" xr10:uidLastSave="{00000000-0000-0000-0000-000000000000}"/>
  <bookViews>
    <workbookView xWindow="-110" yWindow="-110" windowWidth="38620" windowHeight="21100" tabRatio="697" xr2:uid="{00000000-000D-0000-FFFF-FFFF00000000}"/>
  </bookViews>
  <sheets>
    <sheet name="Front sheet" sheetId="66" r:id="rId1"/>
    <sheet name="Notes" sheetId="65" r:id="rId2"/>
    <sheet name="1. Outputs=&gt;" sheetId="54" r:id="rId3"/>
    <sheet name="1a Default tariff cap" sheetId="19" r:id="rId4"/>
    <sheet name="1b Historical level tables" sheetId="45" r:id="rId5"/>
    <sheet name="2. Calculations=&gt;" sheetId="17" r:id="rId6"/>
    <sheet name="ElecSingle_Other_3100kWh" sheetId="39" r:id="rId7"/>
    <sheet name="ElecSingle_SC_3100kWh" sheetId="51" r:id="rId8"/>
    <sheet name="Gas_Other_12000kWh" sheetId="48" r:id="rId9"/>
    <sheet name="Gas_SC_12000kWh" sheetId="52" r:id="rId10"/>
    <sheet name="ElecMulti_Other_4200kWh" sheetId="49" r:id="rId11"/>
    <sheet name="ElecMulti_SC_4200kWh" sheetId="53" r:id="rId12"/>
    <sheet name="ElecSingle_Other_Nil" sheetId="55" r:id="rId13"/>
    <sheet name="ElecSingle_SC_Nil" sheetId="56" r:id="rId14"/>
    <sheet name="Gas_Other_Nil" sheetId="59" r:id="rId15"/>
    <sheet name="Gas_SC_Nil" sheetId="60" r:id="rId16"/>
    <sheet name="ElecMulti_Other_Nil" sheetId="57" r:id="rId17"/>
    <sheet name="ElecMulti_SC_Nil" sheetId="58" r:id="rId18"/>
    <sheet name="ElecSingle_PPM_3100kWh" sheetId="68" r:id="rId19"/>
    <sheet name="Gas_PPM_12000kWh" sheetId="69" r:id="rId20"/>
    <sheet name="ElecMulti_PPM_4200kWh" sheetId="70" r:id="rId21"/>
    <sheet name="ElecSingle_PPM_Nil" sheetId="71" r:id="rId22"/>
    <sheet name="Gas_PPM_Nil" sheetId="72" r:id="rId23"/>
    <sheet name="ElecMulti_PPM_Nil" sheetId="73" r:id="rId24"/>
    <sheet name="3. Inputs=&gt;" sheetId="12" r:id="rId25"/>
    <sheet name="3a DF" sheetId="32" r:id="rId26"/>
    <sheet name="3b CM" sheetId="33" r:id="rId27"/>
    <sheet name="3c AA" sheetId="67" r:id="rId28"/>
    <sheet name="3d PC" sheetId="34" r:id="rId29"/>
    <sheet name="3e NC-Elec" sheetId="36" r:id="rId30"/>
    <sheet name="3f NC-Gas" sheetId="37" r:id="rId31"/>
    <sheet name="3g CPIH" sheetId="11" r:id="rId32"/>
    <sheet name="3h OC " sheetId="42" r:id="rId33"/>
    <sheet name="3i SMNCC" sheetId="35" r:id="rId34"/>
    <sheet name="3j PAAC PAP" sheetId="46" r:id="rId35"/>
    <sheet name="3k EBIT" sheetId="47" r:id="rId36"/>
    <sheet name="3l HAP" sheetId="61"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localSheetId="26" hidden="1">'[1]Model inputs'!#REF!</definedName>
    <definedName name="__123Graph_A" localSheetId="28" hidden="1">'[1]Model inputs'!#REF!</definedName>
    <definedName name="__123Graph_A" localSheetId="29" hidden="1">'[1]Model inputs'!#REF!</definedName>
    <definedName name="__123Graph_A" localSheetId="36" hidden="1">'[1]Model inputs'!#REF!</definedName>
    <definedName name="__123Graph_A" localSheetId="10" hidden="1">'[1]Model inputs'!#REF!</definedName>
    <definedName name="__123Graph_A" localSheetId="16" hidden="1">'[1]Model inputs'!#REF!</definedName>
    <definedName name="__123Graph_A" localSheetId="11" hidden="1">'[1]Model inputs'!#REF!</definedName>
    <definedName name="__123Graph_A" localSheetId="17" hidden="1">'[1]Model inputs'!#REF!</definedName>
    <definedName name="__123Graph_A" localSheetId="6" hidden="1">'[1]Model inputs'!#REF!</definedName>
    <definedName name="__123Graph_A" localSheetId="12" hidden="1">'[1]Model inputs'!#REF!</definedName>
    <definedName name="__123Graph_A" localSheetId="7" hidden="1">'[1]Model inputs'!#REF!</definedName>
    <definedName name="__123Graph_A" localSheetId="13" hidden="1">'[1]Model inputs'!#REF!</definedName>
    <definedName name="__123Graph_A" localSheetId="8" hidden="1">'[1]Model inputs'!#REF!</definedName>
    <definedName name="__123Graph_A" localSheetId="14" hidden="1">'[1]Model inputs'!#REF!</definedName>
    <definedName name="__123Graph_A" localSheetId="9" hidden="1">'[1]Model inputs'!#REF!</definedName>
    <definedName name="__123Graph_A" localSheetId="15" hidden="1">'[1]Model inputs'!#REF!</definedName>
    <definedName name="__123Graph_A" hidden="1">'[1]Model inputs'!#REF!</definedName>
    <definedName name="__123Graph_AALLTAX" localSheetId="26" hidden="1">'[2]Forecast data'!#REF!</definedName>
    <definedName name="__123Graph_AALLTAX" localSheetId="28" hidden="1">'[2]Forecast data'!#REF!</definedName>
    <definedName name="__123Graph_AALLTAX" localSheetId="29" hidden="1">'[2]Forecast data'!#REF!</definedName>
    <definedName name="__123Graph_AALLTAX" localSheetId="36" hidden="1">'[2]Forecast data'!#REF!</definedName>
    <definedName name="__123Graph_AALLTAX" localSheetId="10" hidden="1">'[2]Forecast data'!#REF!</definedName>
    <definedName name="__123Graph_AALLTAX" localSheetId="16" hidden="1">'[2]Forecast data'!#REF!</definedName>
    <definedName name="__123Graph_AALLTAX" localSheetId="11" hidden="1">'[2]Forecast data'!#REF!</definedName>
    <definedName name="__123Graph_AALLTAX" localSheetId="17" hidden="1">'[2]Forecast data'!#REF!</definedName>
    <definedName name="__123Graph_AALLTAX" localSheetId="6" hidden="1">'[2]Forecast data'!#REF!</definedName>
    <definedName name="__123Graph_AALLTAX" localSheetId="12" hidden="1">'[2]Forecast data'!#REF!</definedName>
    <definedName name="__123Graph_AALLTAX" localSheetId="7" hidden="1">'[2]Forecast data'!#REF!</definedName>
    <definedName name="__123Graph_AALLTAX" localSheetId="13" hidden="1">'[2]Forecast data'!#REF!</definedName>
    <definedName name="__123Graph_AALLTAX" localSheetId="8" hidden="1">'[2]Forecast data'!#REF!</definedName>
    <definedName name="__123Graph_AALLTAX" localSheetId="14" hidden="1">'[2]Forecast data'!#REF!</definedName>
    <definedName name="__123Graph_AALLTAX" localSheetId="9" hidden="1">'[2]Forecast data'!#REF!</definedName>
    <definedName name="__123Graph_AALLTAX" localSheetId="15" hidden="1">'[2]Forecast data'!#REF!</definedName>
    <definedName name="__123Graph_AALLTAX" hidden="1">'[2]Forecast data'!#REF!</definedName>
    <definedName name="__123Graph_ACHGSPD1" hidden="1">'[3]CHGSPD19.FIN'!$B$10:$B$20</definedName>
    <definedName name="__123Graph_ACHGSPD2" hidden="1">'[3]CHGSPD19.FIN'!$E$11:$E$20</definedName>
    <definedName name="__123Graph_AEFF" localSheetId="26" hidden="1">'[4]T3 Page 1'!#REF!</definedName>
    <definedName name="__123Graph_AEFF" localSheetId="28" hidden="1">'[4]T3 Page 1'!#REF!</definedName>
    <definedName name="__123Graph_AEFF" localSheetId="29" hidden="1">'[4]T3 Page 1'!#REF!</definedName>
    <definedName name="__123Graph_AEFF" localSheetId="36" hidden="1">'[4]T3 Page 1'!#REF!</definedName>
    <definedName name="__123Graph_AEFF" localSheetId="10" hidden="1">'[4]T3 Page 1'!#REF!</definedName>
    <definedName name="__123Graph_AEFF" localSheetId="16" hidden="1">'[4]T3 Page 1'!#REF!</definedName>
    <definedName name="__123Graph_AEFF" localSheetId="11" hidden="1">'[4]T3 Page 1'!#REF!</definedName>
    <definedName name="__123Graph_AEFF" localSheetId="17" hidden="1">'[4]T3 Page 1'!#REF!</definedName>
    <definedName name="__123Graph_AEFF" localSheetId="6" hidden="1">'[4]T3 Page 1'!#REF!</definedName>
    <definedName name="__123Graph_AEFF" localSheetId="12" hidden="1">'[4]T3 Page 1'!#REF!</definedName>
    <definedName name="__123Graph_AEFF" localSheetId="7" hidden="1">'[4]T3 Page 1'!#REF!</definedName>
    <definedName name="__123Graph_AEFF" localSheetId="13" hidden="1">'[4]T3 Page 1'!#REF!</definedName>
    <definedName name="__123Graph_AEFF" localSheetId="8" hidden="1">'[4]T3 Page 1'!#REF!</definedName>
    <definedName name="__123Graph_AEFF" localSheetId="14" hidden="1">'[4]T3 Page 1'!#REF!</definedName>
    <definedName name="__123Graph_AEFF" localSheetId="9" hidden="1">'[4]T3 Page 1'!#REF!</definedName>
    <definedName name="__123Graph_AEFF" localSheetId="15" hidden="1">'[4]T3 Page 1'!#REF!</definedName>
    <definedName name="__123Graph_AEFF" hidden="1">'[4]T3 Page 1'!#REF!</definedName>
    <definedName name="__123Graph_AGR14PBF1" hidden="1">'[5]HIS19FIN(A)'!$AF$70:$AF$81</definedName>
    <definedName name="__123Graph_AHOMEVAT" localSheetId="26" hidden="1">'[2]Forecast data'!#REF!</definedName>
    <definedName name="__123Graph_AHOMEVAT" localSheetId="28" hidden="1">'[2]Forecast data'!#REF!</definedName>
    <definedName name="__123Graph_AHOMEVAT" localSheetId="29" hidden="1">'[2]Forecast data'!#REF!</definedName>
    <definedName name="__123Graph_AHOMEVAT" localSheetId="36" hidden="1">'[2]Forecast data'!#REF!</definedName>
    <definedName name="__123Graph_AHOMEVAT" localSheetId="10" hidden="1">'[2]Forecast data'!#REF!</definedName>
    <definedName name="__123Graph_AHOMEVAT" localSheetId="16" hidden="1">'[2]Forecast data'!#REF!</definedName>
    <definedName name="__123Graph_AHOMEVAT" localSheetId="11" hidden="1">'[2]Forecast data'!#REF!</definedName>
    <definedName name="__123Graph_AHOMEVAT" localSheetId="17" hidden="1">'[2]Forecast data'!#REF!</definedName>
    <definedName name="__123Graph_AHOMEVAT" localSheetId="6" hidden="1">'[2]Forecast data'!#REF!</definedName>
    <definedName name="__123Graph_AHOMEVAT" localSheetId="12" hidden="1">'[2]Forecast data'!#REF!</definedName>
    <definedName name="__123Graph_AHOMEVAT" localSheetId="7" hidden="1">'[2]Forecast data'!#REF!</definedName>
    <definedName name="__123Graph_AHOMEVAT" localSheetId="13" hidden="1">'[2]Forecast data'!#REF!</definedName>
    <definedName name="__123Graph_AHOMEVAT" localSheetId="8" hidden="1">'[2]Forecast data'!#REF!</definedName>
    <definedName name="__123Graph_AHOMEVAT" localSheetId="14" hidden="1">'[2]Forecast data'!#REF!</definedName>
    <definedName name="__123Graph_AHOMEVAT" localSheetId="9" hidden="1">'[2]Forecast data'!#REF!</definedName>
    <definedName name="__123Graph_AHOMEVAT" localSheetId="15" hidden="1">'[2]Forecast data'!#REF!</definedName>
    <definedName name="__123Graph_AHOMEVAT" hidden="1">'[2]Forecast data'!#REF!</definedName>
    <definedName name="__123Graph_AIMPORT" localSheetId="26" hidden="1">'[2]Forecast data'!#REF!</definedName>
    <definedName name="__123Graph_AIMPORT" localSheetId="28" hidden="1">'[2]Forecast data'!#REF!</definedName>
    <definedName name="__123Graph_AIMPORT" localSheetId="29" hidden="1">'[2]Forecast data'!#REF!</definedName>
    <definedName name="__123Graph_AIMPORT" localSheetId="36" hidden="1">'[2]Forecast data'!#REF!</definedName>
    <definedName name="__123Graph_AIMPORT" localSheetId="10" hidden="1">'[2]Forecast data'!#REF!</definedName>
    <definedName name="__123Graph_AIMPORT" localSheetId="16" hidden="1">'[2]Forecast data'!#REF!</definedName>
    <definedName name="__123Graph_AIMPORT" localSheetId="11" hidden="1">'[2]Forecast data'!#REF!</definedName>
    <definedName name="__123Graph_AIMPORT" localSheetId="17" hidden="1">'[2]Forecast data'!#REF!</definedName>
    <definedName name="__123Graph_AIMPORT" localSheetId="6" hidden="1">'[2]Forecast data'!#REF!</definedName>
    <definedName name="__123Graph_AIMPORT" localSheetId="12" hidden="1">'[2]Forecast data'!#REF!</definedName>
    <definedName name="__123Graph_AIMPORT" localSheetId="7" hidden="1">'[2]Forecast data'!#REF!</definedName>
    <definedName name="__123Graph_AIMPORT" localSheetId="13" hidden="1">'[2]Forecast data'!#REF!</definedName>
    <definedName name="__123Graph_AIMPORT" localSheetId="8" hidden="1">'[2]Forecast data'!#REF!</definedName>
    <definedName name="__123Graph_AIMPORT" localSheetId="14" hidden="1">'[2]Forecast data'!#REF!</definedName>
    <definedName name="__123Graph_AIMPORT" localSheetId="9" hidden="1">'[2]Forecast data'!#REF!</definedName>
    <definedName name="__123Graph_AIMPORT" localSheetId="15" hidden="1">'[2]Forecast data'!#REF!</definedName>
    <definedName name="__123Graph_AIMPORT" hidden="1">'[2]Forecast data'!#REF!</definedName>
    <definedName name="__123Graph_ALBFFIN" localSheetId="26" hidden="1">'[4]FC Page 1'!#REF!</definedName>
    <definedName name="__123Graph_ALBFFIN" localSheetId="28" hidden="1">'[4]FC Page 1'!#REF!</definedName>
    <definedName name="__123Graph_ALBFFIN" localSheetId="29" hidden="1">'[4]FC Page 1'!#REF!</definedName>
    <definedName name="__123Graph_ALBFFIN" localSheetId="36" hidden="1">'[4]FC Page 1'!#REF!</definedName>
    <definedName name="__123Graph_ALBFFIN" localSheetId="10" hidden="1">'[4]FC Page 1'!#REF!</definedName>
    <definedName name="__123Graph_ALBFFIN" localSheetId="16" hidden="1">'[4]FC Page 1'!#REF!</definedName>
    <definedName name="__123Graph_ALBFFIN" localSheetId="11" hidden="1">'[4]FC Page 1'!#REF!</definedName>
    <definedName name="__123Graph_ALBFFIN" localSheetId="17" hidden="1">'[4]FC Page 1'!#REF!</definedName>
    <definedName name="__123Graph_ALBFFIN" localSheetId="6" hidden="1">'[4]FC Page 1'!#REF!</definedName>
    <definedName name="__123Graph_ALBFFIN" localSheetId="12" hidden="1">'[4]FC Page 1'!#REF!</definedName>
    <definedName name="__123Graph_ALBFFIN" localSheetId="7" hidden="1">'[4]FC Page 1'!#REF!</definedName>
    <definedName name="__123Graph_ALBFFIN" localSheetId="13" hidden="1">'[4]FC Page 1'!#REF!</definedName>
    <definedName name="__123Graph_ALBFFIN" localSheetId="8" hidden="1">'[4]FC Page 1'!#REF!</definedName>
    <definedName name="__123Graph_ALBFFIN" localSheetId="14" hidden="1">'[4]FC Page 1'!#REF!</definedName>
    <definedName name="__123Graph_ALBFFIN" localSheetId="9" hidden="1">'[4]FC Page 1'!#REF!</definedName>
    <definedName name="__123Graph_ALBFFIN" localSheetId="15" hidden="1">'[4]FC Page 1'!#REF!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localSheetId="26" hidden="1">'[4]T3 Page 1'!#REF!</definedName>
    <definedName name="__123Graph_APIC" localSheetId="28" hidden="1">'[4]T3 Page 1'!#REF!</definedName>
    <definedName name="__123Graph_APIC" localSheetId="29" hidden="1">'[4]T3 Page 1'!#REF!</definedName>
    <definedName name="__123Graph_APIC" localSheetId="36" hidden="1">'[4]T3 Page 1'!#REF!</definedName>
    <definedName name="__123Graph_APIC" localSheetId="10" hidden="1">'[4]T3 Page 1'!#REF!</definedName>
    <definedName name="__123Graph_APIC" localSheetId="16" hidden="1">'[4]T3 Page 1'!#REF!</definedName>
    <definedName name="__123Graph_APIC" localSheetId="11" hidden="1">'[4]T3 Page 1'!#REF!</definedName>
    <definedName name="__123Graph_APIC" localSheetId="17" hidden="1">'[4]T3 Page 1'!#REF!</definedName>
    <definedName name="__123Graph_APIC" localSheetId="6" hidden="1">'[4]T3 Page 1'!#REF!</definedName>
    <definedName name="__123Graph_APIC" localSheetId="12" hidden="1">'[4]T3 Page 1'!#REF!</definedName>
    <definedName name="__123Graph_APIC" localSheetId="7" hidden="1">'[4]T3 Page 1'!#REF!</definedName>
    <definedName name="__123Graph_APIC" localSheetId="13" hidden="1">'[4]T3 Page 1'!#REF!</definedName>
    <definedName name="__123Graph_APIC" localSheetId="8" hidden="1">'[4]T3 Page 1'!#REF!</definedName>
    <definedName name="__123Graph_APIC" localSheetId="14" hidden="1">'[4]T3 Page 1'!#REF!</definedName>
    <definedName name="__123Graph_APIC" localSheetId="9" hidden="1">'[4]T3 Page 1'!#REF!</definedName>
    <definedName name="__123Graph_APIC" localSheetId="15" hidden="1">'[4]T3 Page 1'!#REF!</definedName>
    <definedName name="__123Graph_APIC" hidden="1">'[4]T3 Page 1'!#REF!</definedName>
    <definedName name="__123Graph_ATOBREV" localSheetId="26" hidden="1">'[2]Forecast data'!#REF!</definedName>
    <definedName name="__123Graph_ATOBREV" localSheetId="28" hidden="1">'[2]Forecast data'!#REF!</definedName>
    <definedName name="__123Graph_ATOBREV" localSheetId="29" hidden="1">'[2]Forecast data'!#REF!</definedName>
    <definedName name="__123Graph_ATOBREV" localSheetId="36" hidden="1">'[2]Forecast data'!#REF!</definedName>
    <definedName name="__123Graph_ATOBREV" localSheetId="10" hidden="1">'[2]Forecast data'!#REF!</definedName>
    <definedName name="__123Graph_ATOBREV" localSheetId="16" hidden="1">'[2]Forecast data'!#REF!</definedName>
    <definedName name="__123Graph_ATOBREV" localSheetId="11" hidden="1">'[2]Forecast data'!#REF!</definedName>
    <definedName name="__123Graph_ATOBREV" localSheetId="17" hidden="1">'[2]Forecast data'!#REF!</definedName>
    <definedName name="__123Graph_ATOBREV" localSheetId="6" hidden="1">'[2]Forecast data'!#REF!</definedName>
    <definedName name="__123Graph_ATOBREV" localSheetId="12" hidden="1">'[2]Forecast data'!#REF!</definedName>
    <definedName name="__123Graph_ATOBREV" localSheetId="7" hidden="1">'[2]Forecast data'!#REF!</definedName>
    <definedName name="__123Graph_ATOBREV" localSheetId="13" hidden="1">'[2]Forecast data'!#REF!</definedName>
    <definedName name="__123Graph_ATOBREV" localSheetId="8" hidden="1">'[2]Forecast data'!#REF!</definedName>
    <definedName name="__123Graph_ATOBREV" localSheetId="14" hidden="1">'[2]Forecast data'!#REF!</definedName>
    <definedName name="__123Graph_ATOBREV" localSheetId="9" hidden="1">'[2]Forecast data'!#REF!</definedName>
    <definedName name="__123Graph_ATOBREV" localSheetId="15" hidden="1">'[2]Forecast data'!#REF!</definedName>
    <definedName name="__123Graph_ATOBREV" hidden="1">'[2]Forecast data'!#REF!</definedName>
    <definedName name="__123Graph_ATOTAL" localSheetId="26" hidden="1">'[2]Forecast data'!#REF!</definedName>
    <definedName name="__123Graph_ATOTAL" localSheetId="28" hidden="1">'[2]Forecast data'!#REF!</definedName>
    <definedName name="__123Graph_ATOTAL" localSheetId="29" hidden="1">'[2]Forecast data'!#REF!</definedName>
    <definedName name="__123Graph_ATOTAL" localSheetId="36" hidden="1">'[2]Forecast data'!#REF!</definedName>
    <definedName name="__123Graph_ATOTAL" localSheetId="10" hidden="1">'[2]Forecast data'!#REF!</definedName>
    <definedName name="__123Graph_ATOTAL" localSheetId="16" hidden="1">'[2]Forecast data'!#REF!</definedName>
    <definedName name="__123Graph_ATOTAL" localSheetId="11" hidden="1">'[2]Forecast data'!#REF!</definedName>
    <definedName name="__123Graph_ATOTAL" localSheetId="17" hidden="1">'[2]Forecast data'!#REF!</definedName>
    <definedName name="__123Graph_ATOTAL" localSheetId="6" hidden="1">'[2]Forecast data'!#REF!</definedName>
    <definedName name="__123Graph_ATOTAL" localSheetId="12" hidden="1">'[2]Forecast data'!#REF!</definedName>
    <definedName name="__123Graph_ATOTAL" localSheetId="7" hidden="1">'[2]Forecast data'!#REF!</definedName>
    <definedName name="__123Graph_ATOTAL" localSheetId="13" hidden="1">'[2]Forecast data'!#REF!</definedName>
    <definedName name="__123Graph_ATOTAL" localSheetId="8" hidden="1">'[2]Forecast data'!#REF!</definedName>
    <definedName name="__123Graph_ATOTAL" localSheetId="14" hidden="1">'[2]Forecast data'!#REF!</definedName>
    <definedName name="__123Graph_ATOTAL" localSheetId="9" hidden="1">'[2]Forecast data'!#REF!</definedName>
    <definedName name="__123Graph_ATOTAL" localSheetId="15" hidden="1">'[2]Forecast data'!#REF!</definedName>
    <definedName name="__123Graph_ATOTAL" hidden="1">'[2]Forecast data'!#REF!</definedName>
    <definedName name="__123Graph_B" localSheetId="26" hidden="1">'[1]Model inputs'!#REF!</definedName>
    <definedName name="__123Graph_B" localSheetId="28" hidden="1">'[1]Model inputs'!#REF!</definedName>
    <definedName name="__123Graph_B" localSheetId="29" hidden="1">'[1]Model inputs'!#REF!</definedName>
    <definedName name="__123Graph_B" localSheetId="36" hidden="1">'[1]Model inputs'!#REF!</definedName>
    <definedName name="__123Graph_B" localSheetId="10" hidden="1">'[1]Model inputs'!#REF!</definedName>
    <definedName name="__123Graph_B" localSheetId="16" hidden="1">'[1]Model inputs'!#REF!</definedName>
    <definedName name="__123Graph_B" localSheetId="11" hidden="1">'[1]Model inputs'!#REF!</definedName>
    <definedName name="__123Graph_B" localSheetId="17" hidden="1">'[1]Model inputs'!#REF!</definedName>
    <definedName name="__123Graph_B" localSheetId="6" hidden="1">'[1]Model inputs'!#REF!</definedName>
    <definedName name="__123Graph_B" localSheetId="12" hidden="1">'[1]Model inputs'!#REF!</definedName>
    <definedName name="__123Graph_B" localSheetId="7" hidden="1">'[1]Model inputs'!#REF!</definedName>
    <definedName name="__123Graph_B" localSheetId="13" hidden="1">'[1]Model inputs'!#REF!</definedName>
    <definedName name="__123Graph_B" localSheetId="8" hidden="1">'[1]Model inputs'!#REF!</definedName>
    <definedName name="__123Graph_B" localSheetId="14" hidden="1">'[1]Model inputs'!#REF!</definedName>
    <definedName name="__123Graph_B" localSheetId="9" hidden="1">'[1]Model inputs'!#REF!</definedName>
    <definedName name="__123Graph_B" localSheetId="15" hidden="1">'[1]Model inputs'!#REF!</definedName>
    <definedName name="__123Graph_B" hidden="1">'[1]Model inputs'!#REF!</definedName>
    <definedName name="__123Graph_BCHGSPD1" hidden="1">'[3]CHGSPD19.FIN'!$H$10:$H$25</definedName>
    <definedName name="__123Graph_BCHGSPD2" hidden="1">'[3]CHGSPD19.FIN'!$I$11:$I$25</definedName>
    <definedName name="__123Graph_BEFF" localSheetId="26" hidden="1">'[4]T3 Page 1'!#REF!</definedName>
    <definedName name="__123Graph_BEFF" localSheetId="28" hidden="1">'[4]T3 Page 1'!#REF!</definedName>
    <definedName name="__123Graph_BEFF" localSheetId="29" hidden="1">'[4]T3 Page 1'!#REF!</definedName>
    <definedName name="__123Graph_BEFF" localSheetId="36" hidden="1">'[4]T3 Page 1'!#REF!</definedName>
    <definedName name="__123Graph_BEFF" localSheetId="10" hidden="1">'[4]T3 Page 1'!#REF!</definedName>
    <definedName name="__123Graph_BEFF" localSheetId="16" hidden="1">'[4]T3 Page 1'!#REF!</definedName>
    <definedName name="__123Graph_BEFF" localSheetId="11" hidden="1">'[4]T3 Page 1'!#REF!</definedName>
    <definedName name="__123Graph_BEFF" localSheetId="17" hidden="1">'[4]T3 Page 1'!#REF!</definedName>
    <definedName name="__123Graph_BEFF" localSheetId="6" hidden="1">'[4]T3 Page 1'!#REF!</definedName>
    <definedName name="__123Graph_BEFF" localSheetId="12" hidden="1">'[4]T3 Page 1'!#REF!</definedName>
    <definedName name="__123Graph_BEFF" localSheetId="7" hidden="1">'[4]T3 Page 1'!#REF!</definedName>
    <definedName name="__123Graph_BEFF" localSheetId="13" hidden="1">'[4]T3 Page 1'!#REF!</definedName>
    <definedName name="__123Graph_BEFF" localSheetId="8" hidden="1">'[4]T3 Page 1'!#REF!</definedName>
    <definedName name="__123Graph_BEFF" localSheetId="14" hidden="1">'[4]T3 Page 1'!#REF!</definedName>
    <definedName name="__123Graph_BEFF" localSheetId="9" hidden="1">'[4]T3 Page 1'!#REF!</definedName>
    <definedName name="__123Graph_BEFF" localSheetId="15" hidden="1">'[4]T3 Page 1'!#REF!</definedName>
    <definedName name="__123Graph_BEFF" hidden="1">'[4]T3 Page 1'!#REF!</definedName>
    <definedName name="__123Graph_BHOMEVAT" localSheetId="26" hidden="1">'[2]Forecast data'!#REF!</definedName>
    <definedName name="__123Graph_BHOMEVAT" localSheetId="28" hidden="1">'[2]Forecast data'!#REF!</definedName>
    <definedName name="__123Graph_BHOMEVAT" localSheetId="29" hidden="1">'[2]Forecast data'!#REF!</definedName>
    <definedName name="__123Graph_BHOMEVAT" localSheetId="36" hidden="1">'[2]Forecast data'!#REF!</definedName>
    <definedName name="__123Graph_BHOMEVAT" localSheetId="10" hidden="1">'[2]Forecast data'!#REF!</definedName>
    <definedName name="__123Graph_BHOMEVAT" localSheetId="16" hidden="1">'[2]Forecast data'!#REF!</definedName>
    <definedName name="__123Graph_BHOMEVAT" localSheetId="11" hidden="1">'[2]Forecast data'!#REF!</definedName>
    <definedName name="__123Graph_BHOMEVAT" localSheetId="17" hidden="1">'[2]Forecast data'!#REF!</definedName>
    <definedName name="__123Graph_BHOMEVAT" localSheetId="6" hidden="1">'[2]Forecast data'!#REF!</definedName>
    <definedName name="__123Graph_BHOMEVAT" localSheetId="12" hidden="1">'[2]Forecast data'!#REF!</definedName>
    <definedName name="__123Graph_BHOMEVAT" localSheetId="7" hidden="1">'[2]Forecast data'!#REF!</definedName>
    <definedName name="__123Graph_BHOMEVAT" localSheetId="13" hidden="1">'[2]Forecast data'!#REF!</definedName>
    <definedName name="__123Graph_BHOMEVAT" localSheetId="8" hidden="1">'[2]Forecast data'!#REF!</definedName>
    <definedName name="__123Graph_BHOMEVAT" localSheetId="14" hidden="1">'[2]Forecast data'!#REF!</definedName>
    <definedName name="__123Graph_BHOMEVAT" localSheetId="9" hidden="1">'[2]Forecast data'!#REF!</definedName>
    <definedName name="__123Graph_BHOMEVAT" localSheetId="15" hidden="1">'[2]Forecast data'!#REF!</definedName>
    <definedName name="__123Graph_BHOMEVAT" hidden="1">'[2]Forecast data'!#REF!</definedName>
    <definedName name="__123Graph_BIMPORT" localSheetId="26" hidden="1">'[2]Forecast data'!#REF!</definedName>
    <definedName name="__123Graph_BIMPORT" localSheetId="28" hidden="1">'[2]Forecast data'!#REF!</definedName>
    <definedName name="__123Graph_BIMPORT" localSheetId="29" hidden="1">'[2]Forecast data'!#REF!</definedName>
    <definedName name="__123Graph_BIMPORT" localSheetId="36" hidden="1">'[2]Forecast data'!#REF!</definedName>
    <definedName name="__123Graph_BIMPORT" localSheetId="10" hidden="1">'[2]Forecast data'!#REF!</definedName>
    <definedName name="__123Graph_BIMPORT" localSheetId="16" hidden="1">'[2]Forecast data'!#REF!</definedName>
    <definedName name="__123Graph_BIMPORT" localSheetId="11" hidden="1">'[2]Forecast data'!#REF!</definedName>
    <definedName name="__123Graph_BIMPORT" localSheetId="17" hidden="1">'[2]Forecast data'!#REF!</definedName>
    <definedName name="__123Graph_BIMPORT" localSheetId="6" hidden="1">'[2]Forecast data'!#REF!</definedName>
    <definedName name="__123Graph_BIMPORT" localSheetId="12" hidden="1">'[2]Forecast data'!#REF!</definedName>
    <definedName name="__123Graph_BIMPORT" localSheetId="7" hidden="1">'[2]Forecast data'!#REF!</definedName>
    <definedName name="__123Graph_BIMPORT" localSheetId="13" hidden="1">'[2]Forecast data'!#REF!</definedName>
    <definedName name="__123Graph_BIMPORT" localSheetId="8" hidden="1">'[2]Forecast data'!#REF!</definedName>
    <definedName name="__123Graph_BIMPORT" localSheetId="14" hidden="1">'[2]Forecast data'!#REF!</definedName>
    <definedName name="__123Graph_BIMPORT" localSheetId="9" hidden="1">'[2]Forecast data'!#REF!</definedName>
    <definedName name="__123Graph_BIMPORT" localSheetId="15" hidden="1">'[2]Forecast data'!#REF!</definedName>
    <definedName name="__123Graph_BIMPORT" hidden="1">'[2]Forecast data'!#REF!</definedName>
    <definedName name="__123Graph_BLBF" localSheetId="26" hidden="1">'[4]T3 Page 1'!#REF!</definedName>
    <definedName name="__123Graph_BLBF" localSheetId="28" hidden="1">'[4]T3 Page 1'!#REF!</definedName>
    <definedName name="__123Graph_BLBF" localSheetId="29" hidden="1">'[4]T3 Page 1'!#REF!</definedName>
    <definedName name="__123Graph_BLBF" localSheetId="36" hidden="1">'[4]T3 Page 1'!#REF!</definedName>
    <definedName name="__123Graph_BLBF" localSheetId="10" hidden="1">'[4]T3 Page 1'!#REF!</definedName>
    <definedName name="__123Graph_BLBF" localSheetId="16" hidden="1">'[4]T3 Page 1'!#REF!</definedName>
    <definedName name="__123Graph_BLBF" localSheetId="11" hidden="1">'[4]T3 Page 1'!#REF!</definedName>
    <definedName name="__123Graph_BLBF" localSheetId="17" hidden="1">'[4]T3 Page 1'!#REF!</definedName>
    <definedName name="__123Graph_BLBF" localSheetId="6" hidden="1">'[4]T3 Page 1'!#REF!</definedName>
    <definedName name="__123Graph_BLBF" localSheetId="12" hidden="1">'[4]T3 Page 1'!#REF!</definedName>
    <definedName name="__123Graph_BLBF" localSheetId="7" hidden="1">'[4]T3 Page 1'!#REF!</definedName>
    <definedName name="__123Graph_BLBF" localSheetId="13" hidden="1">'[4]T3 Page 1'!#REF!</definedName>
    <definedName name="__123Graph_BLBF" localSheetId="8" hidden="1">'[4]T3 Page 1'!#REF!</definedName>
    <definedName name="__123Graph_BLBF" localSheetId="14" hidden="1">'[4]T3 Page 1'!#REF!</definedName>
    <definedName name="__123Graph_BLBF" localSheetId="9" hidden="1">'[4]T3 Page 1'!#REF!</definedName>
    <definedName name="__123Graph_BLBF" localSheetId="15" hidden="1">'[4]T3 Page 1'!#REF!</definedName>
    <definedName name="__123Graph_BLBF" hidden="1">'[4]T3 Page 1'!#REF!</definedName>
    <definedName name="__123Graph_BLBFFIN" localSheetId="26" hidden="1">'[4]FC Page 1'!#REF!</definedName>
    <definedName name="__123Graph_BLBFFIN" localSheetId="29" hidden="1">'[4]FC Page 1'!#REF!</definedName>
    <definedName name="__123Graph_BLBFFIN" localSheetId="36" hidden="1">'[4]FC Page 1'!#REF!</definedName>
    <definedName name="__123Graph_BLBFFIN" localSheetId="10" hidden="1">'[4]FC Page 1'!#REF!</definedName>
    <definedName name="__123Graph_BLBFFIN" localSheetId="16" hidden="1">'[4]FC Page 1'!#REF!</definedName>
    <definedName name="__123Graph_BLBFFIN" localSheetId="11" hidden="1">'[4]FC Page 1'!#REF!</definedName>
    <definedName name="__123Graph_BLBFFIN" localSheetId="17" hidden="1">'[4]FC Page 1'!#REF!</definedName>
    <definedName name="__123Graph_BLBFFIN" localSheetId="6" hidden="1">'[4]FC Page 1'!#REF!</definedName>
    <definedName name="__123Graph_BLBFFIN" localSheetId="12" hidden="1">'[4]FC Page 1'!#REF!</definedName>
    <definedName name="__123Graph_BLBFFIN" localSheetId="7" hidden="1">'[4]FC Page 1'!#REF!</definedName>
    <definedName name="__123Graph_BLBFFIN" localSheetId="13" hidden="1">'[4]FC Page 1'!#REF!</definedName>
    <definedName name="__123Graph_BLBFFIN" localSheetId="8" hidden="1">'[4]FC Page 1'!#REF!</definedName>
    <definedName name="__123Graph_BLBFFIN" localSheetId="14" hidden="1">'[4]FC Page 1'!#REF!</definedName>
    <definedName name="__123Graph_BLBFFIN" localSheetId="9" hidden="1">'[4]FC Page 1'!#REF!</definedName>
    <definedName name="__123Graph_BLBFFIN" localSheetId="15" hidden="1">'[4]FC Page 1'!#REF!</definedName>
    <definedName name="__123Graph_BLBFFIN" hidden="1">'[4]FC Page 1'!#REF!</definedName>
    <definedName name="__123Graph_BLCB" hidden="1">'[5]HIS19FIN(A)'!$D$79:$I$79</definedName>
    <definedName name="__123Graph_BPIC" localSheetId="26" hidden="1">'[4]T3 Page 1'!#REF!</definedName>
    <definedName name="__123Graph_BPIC" localSheetId="28" hidden="1">'[4]T3 Page 1'!#REF!</definedName>
    <definedName name="__123Graph_BPIC" localSheetId="29" hidden="1">'[4]T3 Page 1'!#REF!</definedName>
    <definedName name="__123Graph_BPIC" localSheetId="36" hidden="1">'[4]T3 Page 1'!#REF!</definedName>
    <definedName name="__123Graph_BPIC" localSheetId="10" hidden="1">'[4]T3 Page 1'!#REF!</definedName>
    <definedName name="__123Graph_BPIC" localSheetId="16" hidden="1">'[4]T3 Page 1'!#REF!</definedName>
    <definedName name="__123Graph_BPIC" localSheetId="11" hidden="1">'[4]T3 Page 1'!#REF!</definedName>
    <definedName name="__123Graph_BPIC" localSheetId="17" hidden="1">'[4]T3 Page 1'!#REF!</definedName>
    <definedName name="__123Graph_BPIC" localSheetId="6" hidden="1">'[4]T3 Page 1'!#REF!</definedName>
    <definedName name="__123Graph_BPIC" localSheetId="12" hidden="1">'[4]T3 Page 1'!#REF!</definedName>
    <definedName name="__123Graph_BPIC" localSheetId="7" hidden="1">'[4]T3 Page 1'!#REF!</definedName>
    <definedName name="__123Graph_BPIC" localSheetId="13" hidden="1">'[4]T3 Page 1'!#REF!</definedName>
    <definedName name="__123Graph_BPIC" localSheetId="8" hidden="1">'[4]T3 Page 1'!#REF!</definedName>
    <definedName name="__123Graph_BPIC" localSheetId="14" hidden="1">'[4]T3 Page 1'!#REF!</definedName>
    <definedName name="__123Graph_BPIC" localSheetId="9" hidden="1">'[4]T3 Page 1'!#REF!</definedName>
    <definedName name="__123Graph_BPIC" localSheetId="15" hidden="1">'[4]T3 Page 1'!#REF!</definedName>
    <definedName name="__123Graph_BPIC" hidden="1">'[4]T3 Page 1'!#REF!</definedName>
    <definedName name="__123Graph_BTOTAL" localSheetId="26" hidden="1">'[2]Forecast data'!#REF!</definedName>
    <definedName name="__123Graph_BTOTAL" localSheetId="28" hidden="1">'[2]Forecast data'!#REF!</definedName>
    <definedName name="__123Graph_BTOTAL" localSheetId="29" hidden="1">'[2]Forecast data'!#REF!</definedName>
    <definedName name="__123Graph_BTOTAL" localSheetId="36" hidden="1">'[2]Forecast data'!#REF!</definedName>
    <definedName name="__123Graph_BTOTAL" localSheetId="10" hidden="1">'[2]Forecast data'!#REF!</definedName>
    <definedName name="__123Graph_BTOTAL" localSheetId="16" hidden="1">'[2]Forecast data'!#REF!</definedName>
    <definedName name="__123Graph_BTOTAL" localSheetId="11" hidden="1">'[2]Forecast data'!#REF!</definedName>
    <definedName name="__123Graph_BTOTAL" localSheetId="17" hidden="1">'[2]Forecast data'!#REF!</definedName>
    <definedName name="__123Graph_BTOTAL" localSheetId="6" hidden="1">'[2]Forecast data'!#REF!</definedName>
    <definedName name="__123Graph_BTOTAL" localSheetId="12" hidden="1">'[2]Forecast data'!#REF!</definedName>
    <definedName name="__123Graph_BTOTAL" localSheetId="7" hidden="1">'[2]Forecast data'!#REF!</definedName>
    <definedName name="__123Graph_BTOTAL" localSheetId="13" hidden="1">'[2]Forecast data'!#REF!</definedName>
    <definedName name="__123Graph_BTOTAL" localSheetId="8" hidden="1">'[2]Forecast data'!#REF!</definedName>
    <definedName name="__123Graph_BTOTAL" localSheetId="14" hidden="1">'[2]Forecast data'!#REF!</definedName>
    <definedName name="__123Graph_BTOTAL" localSheetId="9" hidden="1">'[2]Forecast data'!#REF!</definedName>
    <definedName name="__123Graph_BTOTAL" localSheetId="15" hidden="1">'[2]Forecast data'!#REF!</definedName>
    <definedName name="__123Graph_BTOTAL" hidden="1">'[2]Forecast data'!#REF!</definedName>
    <definedName name="__123Graph_CACT13BUD" localSheetId="26" hidden="1">'[4]FC Page 1'!#REF!</definedName>
    <definedName name="__123Graph_CACT13BUD" localSheetId="28" hidden="1">'[4]FC Page 1'!#REF!</definedName>
    <definedName name="__123Graph_CACT13BUD" localSheetId="29" hidden="1">'[4]FC Page 1'!#REF!</definedName>
    <definedName name="__123Graph_CACT13BUD" localSheetId="36" hidden="1">'[4]FC Page 1'!#REF!</definedName>
    <definedName name="__123Graph_CACT13BUD" localSheetId="10" hidden="1">'[4]FC Page 1'!#REF!</definedName>
    <definedName name="__123Graph_CACT13BUD" localSheetId="16" hidden="1">'[4]FC Page 1'!#REF!</definedName>
    <definedName name="__123Graph_CACT13BUD" localSheetId="11" hidden="1">'[4]FC Page 1'!#REF!</definedName>
    <definedName name="__123Graph_CACT13BUD" localSheetId="17" hidden="1">'[4]FC Page 1'!#REF!</definedName>
    <definedName name="__123Graph_CACT13BUD" localSheetId="6" hidden="1">'[4]FC Page 1'!#REF!</definedName>
    <definedName name="__123Graph_CACT13BUD" localSheetId="12" hidden="1">'[4]FC Page 1'!#REF!</definedName>
    <definedName name="__123Graph_CACT13BUD" localSheetId="7" hidden="1">'[4]FC Page 1'!#REF!</definedName>
    <definedName name="__123Graph_CACT13BUD" localSheetId="13" hidden="1">'[4]FC Page 1'!#REF!</definedName>
    <definedName name="__123Graph_CACT13BUD" localSheetId="8" hidden="1">'[4]FC Page 1'!#REF!</definedName>
    <definedName name="__123Graph_CACT13BUD" localSheetId="14" hidden="1">'[4]FC Page 1'!#REF!</definedName>
    <definedName name="__123Graph_CACT13BUD" localSheetId="9" hidden="1">'[4]FC Page 1'!#REF!</definedName>
    <definedName name="__123Graph_CACT13BUD" localSheetId="15" hidden="1">'[4]FC Page 1'!#REF!</definedName>
    <definedName name="__123Graph_CACT13BUD" hidden="1">'[4]FC Page 1'!#REF!</definedName>
    <definedName name="__123Graph_CEFF" localSheetId="26" hidden="1">'[4]T3 Page 1'!#REF!</definedName>
    <definedName name="__123Graph_CEFF" localSheetId="28" hidden="1">'[4]T3 Page 1'!#REF!</definedName>
    <definedName name="__123Graph_CEFF" localSheetId="29" hidden="1">'[4]T3 Page 1'!#REF!</definedName>
    <definedName name="__123Graph_CEFF" localSheetId="36" hidden="1">'[4]T3 Page 1'!#REF!</definedName>
    <definedName name="__123Graph_CEFF" localSheetId="10" hidden="1">'[4]T3 Page 1'!#REF!</definedName>
    <definedName name="__123Graph_CEFF" localSheetId="16" hidden="1">'[4]T3 Page 1'!#REF!</definedName>
    <definedName name="__123Graph_CEFF" localSheetId="11" hidden="1">'[4]T3 Page 1'!#REF!</definedName>
    <definedName name="__123Graph_CEFF" localSheetId="17" hidden="1">'[4]T3 Page 1'!#REF!</definedName>
    <definedName name="__123Graph_CEFF" localSheetId="6" hidden="1">'[4]T3 Page 1'!#REF!</definedName>
    <definedName name="__123Graph_CEFF" localSheetId="12" hidden="1">'[4]T3 Page 1'!#REF!</definedName>
    <definedName name="__123Graph_CEFF" localSheetId="7" hidden="1">'[4]T3 Page 1'!#REF!</definedName>
    <definedName name="__123Graph_CEFF" localSheetId="13" hidden="1">'[4]T3 Page 1'!#REF!</definedName>
    <definedName name="__123Graph_CEFF" localSheetId="8" hidden="1">'[4]T3 Page 1'!#REF!</definedName>
    <definedName name="__123Graph_CEFF" localSheetId="14" hidden="1">'[4]T3 Page 1'!#REF!</definedName>
    <definedName name="__123Graph_CEFF" localSheetId="9" hidden="1">'[4]T3 Page 1'!#REF!</definedName>
    <definedName name="__123Graph_CEFF" localSheetId="15" hidden="1">'[4]T3 Page 1'!#REF!</definedName>
    <definedName name="__123Graph_CEFF" hidden="1">'[4]T3 Page 1'!#REF!</definedName>
    <definedName name="__123Graph_CGR14PBF1" hidden="1">'[5]HIS19FIN(A)'!$AK$70:$AK$81</definedName>
    <definedName name="__123Graph_CLBF" localSheetId="26" hidden="1">'[4]T3 Page 1'!#REF!</definedName>
    <definedName name="__123Graph_CLBF" localSheetId="28" hidden="1">'[4]T3 Page 1'!#REF!</definedName>
    <definedName name="__123Graph_CLBF" localSheetId="29" hidden="1">'[4]T3 Page 1'!#REF!</definedName>
    <definedName name="__123Graph_CLBF" localSheetId="36" hidden="1">'[4]T3 Page 1'!#REF!</definedName>
    <definedName name="__123Graph_CLBF" localSheetId="10" hidden="1">'[4]T3 Page 1'!#REF!</definedName>
    <definedName name="__123Graph_CLBF" localSheetId="16" hidden="1">'[4]T3 Page 1'!#REF!</definedName>
    <definedName name="__123Graph_CLBF" localSheetId="11" hidden="1">'[4]T3 Page 1'!#REF!</definedName>
    <definedName name="__123Graph_CLBF" localSheetId="17" hidden="1">'[4]T3 Page 1'!#REF!</definedName>
    <definedName name="__123Graph_CLBF" localSheetId="6" hidden="1">'[4]T3 Page 1'!#REF!</definedName>
    <definedName name="__123Graph_CLBF" localSheetId="12" hidden="1">'[4]T3 Page 1'!#REF!</definedName>
    <definedName name="__123Graph_CLBF" localSheetId="7" hidden="1">'[4]T3 Page 1'!#REF!</definedName>
    <definedName name="__123Graph_CLBF" localSheetId="13" hidden="1">'[4]T3 Page 1'!#REF!</definedName>
    <definedName name="__123Graph_CLBF" localSheetId="8" hidden="1">'[4]T3 Page 1'!#REF!</definedName>
    <definedName name="__123Graph_CLBF" localSheetId="14" hidden="1">'[4]T3 Page 1'!#REF!</definedName>
    <definedName name="__123Graph_CLBF" localSheetId="9" hidden="1">'[4]T3 Page 1'!#REF!</definedName>
    <definedName name="__123Graph_CLBF" localSheetId="15" hidden="1">'[4]T3 Page 1'!#REF!</definedName>
    <definedName name="__123Graph_CLBF" hidden="1">'[4]T3 Page 1'!#REF!</definedName>
    <definedName name="__123Graph_CPIC" localSheetId="26" hidden="1">'[4]T3 Page 1'!#REF!</definedName>
    <definedName name="__123Graph_CPIC" localSheetId="28" hidden="1">'[4]T3 Page 1'!#REF!</definedName>
    <definedName name="__123Graph_CPIC" localSheetId="29" hidden="1">'[4]T3 Page 1'!#REF!</definedName>
    <definedName name="__123Graph_CPIC" localSheetId="36" hidden="1">'[4]T3 Page 1'!#REF!</definedName>
    <definedName name="__123Graph_CPIC" localSheetId="10" hidden="1">'[4]T3 Page 1'!#REF!</definedName>
    <definedName name="__123Graph_CPIC" localSheetId="16" hidden="1">'[4]T3 Page 1'!#REF!</definedName>
    <definedName name="__123Graph_CPIC" localSheetId="11" hidden="1">'[4]T3 Page 1'!#REF!</definedName>
    <definedName name="__123Graph_CPIC" localSheetId="17" hidden="1">'[4]T3 Page 1'!#REF!</definedName>
    <definedName name="__123Graph_CPIC" localSheetId="6" hidden="1">'[4]T3 Page 1'!#REF!</definedName>
    <definedName name="__123Graph_CPIC" localSheetId="12" hidden="1">'[4]T3 Page 1'!#REF!</definedName>
    <definedName name="__123Graph_CPIC" localSheetId="7" hidden="1">'[4]T3 Page 1'!#REF!</definedName>
    <definedName name="__123Graph_CPIC" localSheetId="13" hidden="1">'[4]T3 Page 1'!#REF!</definedName>
    <definedName name="__123Graph_CPIC" localSheetId="8" hidden="1">'[4]T3 Page 1'!#REF!</definedName>
    <definedName name="__123Graph_CPIC" localSheetId="14" hidden="1">'[4]T3 Page 1'!#REF!</definedName>
    <definedName name="__123Graph_CPIC" localSheetId="9" hidden="1">'[4]T3 Page 1'!#REF!</definedName>
    <definedName name="__123Graph_CPIC" localSheetId="15" hidden="1">'[4]T3 Page 1'!#REF!</definedName>
    <definedName name="__123Graph_CPIC" hidden="1">'[4]T3 Page 1'!#REF!</definedName>
    <definedName name="__123Graph_DACT13BUD" localSheetId="26" hidden="1">'[4]FC Page 1'!#REF!</definedName>
    <definedName name="__123Graph_DACT13BUD" localSheetId="28" hidden="1">'[4]FC Page 1'!#REF!</definedName>
    <definedName name="__123Graph_DACT13BUD" localSheetId="29" hidden="1">'[4]FC Page 1'!#REF!</definedName>
    <definedName name="__123Graph_DACT13BUD" localSheetId="36" hidden="1">'[4]FC Page 1'!#REF!</definedName>
    <definedName name="__123Graph_DACT13BUD" localSheetId="10" hidden="1">'[4]FC Page 1'!#REF!</definedName>
    <definedName name="__123Graph_DACT13BUD" localSheetId="16" hidden="1">'[4]FC Page 1'!#REF!</definedName>
    <definedName name="__123Graph_DACT13BUD" localSheetId="11" hidden="1">'[4]FC Page 1'!#REF!</definedName>
    <definedName name="__123Graph_DACT13BUD" localSheetId="17" hidden="1">'[4]FC Page 1'!#REF!</definedName>
    <definedName name="__123Graph_DACT13BUD" localSheetId="6" hidden="1">'[4]FC Page 1'!#REF!</definedName>
    <definedName name="__123Graph_DACT13BUD" localSheetId="12" hidden="1">'[4]FC Page 1'!#REF!</definedName>
    <definedName name="__123Graph_DACT13BUD" localSheetId="7" hidden="1">'[4]FC Page 1'!#REF!</definedName>
    <definedName name="__123Graph_DACT13BUD" localSheetId="13" hidden="1">'[4]FC Page 1'!#REF!</definedName>
    <definedName name="__123Graph_DACT13BUD" localSheetId="8" hidden="1">'[4]FC Page 1'!#REF!</definedName>
    <definedName name="__123Graph_DACT13BUD" localSheetId="14" hidden="1">'[4]FC Page 1'!#REF!</definedName>
    <definedName name="__123Graph_DACT13BUD" localSheetId="9" hidden="1">'[4]FC Page 1'!#REF!</definedName>
    <definedName name="__123Graph_DACT13BUD" localSheetId="15" hidden="1">'[4]FC Page 1'!#REF!</definedName>
    <definedName name="__123Graph_DACT13BUD" hidden="1">'[4]FC Page 1'!#REF!</definedName>
    <definedName name="__123Graph_DEFF" localSheetId="26" hidden="1">'[4]T3 Page 1'!#REF!</definedName>
    <definedName name="__123Graph_DEFF" localSheetId="28" hidden="1">'[4]T3 Page 1'!#REF!</definedName>
    <definedName name="__123Graph_DEFF" localSheetId="29" hidden="1">'[4]T3 Page 1'!#REF!</definedName>
    <definedName name="__123Graph_DEFF" localSheetId="36" hidden="1">'[4]T3 Page 1'!#REF!</definedName>
    <definedName name="__123Graph_DEFF" localSheetId="10" hidden="1">'[4]T3 Page 1'!#REF!</definedName>
    <definedName name="__123Graph_DEFF" localSheetId="16" hidden="1">'[4]T3 Page 1'!#REF!</definedName>
    <definedName name="__123Graph_DEFF" localSheetId="11" hidden="1">'[4]T3 Page 1'!#REF!</definedName>
    <definedName name="__123Graph_DEFF" localSheetId="17" hidden="1">'[4]T3 Page 1'!#REF!</definedName>
    <definedName name="__123Graph_DEFF" localSheetId="6" hidden="1">'[4]T3 Page 1'!#REF!</definedName>
    <definedName name="__123Graph_DEFF" localSheetId="12" hidden="1">'[4]T3 Page 1'!#REF!</definedName>
    <definedName name="__123Graph_DEFF" localSheetId="7" hidden="1">'[4]T3 Page 1'!#REF!</definedName>
    <definedName name="__123Graph_DEFF" localSheetId="13" hidden="1">'[4]T3 Page 1'!#REF!</definedName>
    <definedName name="__123Graph_DEFF" localSheetId="8" hidden="1">'[4]T3 Page 1'!#REF!</definedName>
    <definedName name="__123Graph_DEFF" localSheetId="14" hidden="1">'[4]T3 Page 1'!#REF!</definedName>
    <definedName name="__123Graph_DEFF" localSheetId="9" hidden="1">'[4]T3 Page 1'!#REF!</definedName>
    <definedName name="__123Graph_DEFF" localSheetId="15" hidden="1">'[4]T3 Page 1'!#REF!</definedName>
    <definedName name="__123Graph_DEFF" hidden="1">'[4]T3 Page 1'!#REF!</definedName>
    <definedName name="__123Graph_DGR14PBF1" hidden="1">'[5]HIS19FIN(A)'!$AH$70:$AH$81</definedName>
    <definedName name="__123Graph_DLBF" localSheetId="26" hidden="1">'[4]T3 Page 1'!#REF!</definedName>
    <definedName name="__123Graph_DLBF" localSheetId="28" hidden="1">'[4]T3 Page 1'!#REF!</definedName>
    <definedName name="__123Graph_DLBF" localSheetId="29" hidden="1">'[4]T3 Page 1'!#REF!</definedName>
    <definedName name="__123Graph_DLBF" localSheetId="36" hidden="1">'[4]T3 Page 1'!#REF!</definedName>
    <definedName name="__123Graph_DLBF" localSheetId="10" hidden="1">'[4]T3 Page 1'!#REF!</definedName>
    <definedName name="__123Graph_DLBF" localSheetId="16" hidden="1">'[4]T3 Page 1'!#REF!</definedName>
    <definedName name="__123Graph_DLBF" localSheetId="11" hidden="1">'[4]T3 Page 1'!#REF!</definedName>
    <definedName name="__123Graph_DLBF" localSheetId="17" hidden="1">'[4]T3 Page 1'!#REF!</definedName>
    <definedName name="__123Graph_DLBF" localSheetId="6" hidden="1">'[4]T3 Page 1'!#REF!</definedName>
    <definedName name="__123Graph_DLBF" localSheetId="12" hidden="1">'[4]T3 Page 1'!#REF!</definedName>
    <definedName name="__123Graph_DLBF" localSheetId="7" hidden="1">'[4]T3 Page 1'!#REF!</definedName>
    <definedName name="__123Graph_DLBF" localSheetId="13" hidden="1">'[4]T3 Page 1'!#REF!</definedName>
    <definedName name="__123Graph_DLBF" localSheetId="8" hidden="1">'[4]T3 Page 1'!#REF!</definedName>
    <definedName name="__123Graph_DLBF" localSheetId="14" hidden="1">'[4]T3 Page 1'!#REF!</definedName>
    <definedName name="__123Graph_DLBF" localSheetId="9" hidden="1">'[4]T3 Page 1'!#REF!</definedName>
    <definedName name="__123Graph_DLBF" localSheetId="15" hidden="1">'[4]T3 Page 1'!#REF!</definedName>
    <definedName name="__123Graph_DLBF" hidden="1">'[4]T3 Page 1'!#REF!</definedName>
    <definedName name="__123Graph_DPIC" localSheetId="26" hidden="1">'[4]T3 Page 1'!#REF!</definedName>
    <definedName name="__123Graph_DPIC" localSheetId="28" hidden="1">'[4]T3 Page 1'!#REF!</definedName>
    <definedName name="__123Graph_DPIC" localSheetId="29" hidden="1">'[4]T3 Page 1'!#REF!</definedName>
    <definedName name="__123Graph_DPIC" localSheetId="36" hidden="1">'[4]T3 Page 1'!#REF!</definedName>
    <definedName name="__123Graph_DPIC" localSheetId="10" hidden="1">'[4]T3 Page 1'!#REF!</definedName>
    <definedName name="__123Graph_DPIC" localSheetId="16" hidden="1">'[4]T3 Page 1'!#REF!</definedName>
    <definedName name="__123Graph_DPIC" localSheetId="11" hidden="1">'[4]T3 Page 1'!#REF!</definedName>
    <definedName name="__123Graph_DPIC" localSheetId="17" hidden="1">'[4]T3 Page 1'!#REF!</definedName>
    <definedName name="__123Graph_DPIC" localSheetId="6" hidden="1">'[4]T3 Page 1'!#REF!</definedName>
    <definedName name="__123Graph_DPIC" localSheetId="12" hidden="1">'[4]T3 Page 1'!#REF!</definedName>
    <definedName name="__123Graph_DPIC" localSheetId="7" hidden="1">'[4]T3 Page 1'!#REF!</definedName>
    <definedName name="__123Graph_DPIC" localSheetId="13" hidden="1">'[4]T3 Page 1'!#REF!</definedName>
    <definedName name="__123Graph_DPIC" localSheetId="8" hidden="1">'[4]T3 Page 1'!#REF!</definedName>
    <definedName name="__123Graph_DPIC" localSheetId="14" hidden="1">'[4]T3 Page 1'!#REF!</definedName>
    <definedName name="__123Graph_DPIC" localSheetId="9" hidden="1">'[4]T3 Page 1'!#REF!</definedName>
    <definedName name="__123Graph_DPIC" localSheetId="15" hidden="1">'[4]T3 Page 1'!#REF!</definedName>
    <definedName name="__123Graph_DPIC" hidden="1">'[4]T3 Page 1'!#REF!</definedName>
    <definedName name="__123Graph_EACT13BUD" localSheetId="26" hidden="1">'[4]FC Page 1'!#REF!</definedName>
    <definedName name="__123Graph_EACT13BUD" localSheetId="28" hidden="1">'[4]FC Page 1'!#REF!</definedName>
    <definedName name="__123Graph_EACT13BUD" localSheetId="29" hidden="1">'[4]FC Page 1'!#REF!</definedName>
    <definedName name="__123Graph_EACT13BUD" localSheetId="36" hidden="1">'[4]FC Page 1'!#REF!</definedName>
    <definedName name="__123Graph_EACT13BUD" localSheetId="10" hidden="1">'[4]FC Page 1'!#REF!</definedName>
    <definedName name="__123Graph_EACT13BUD" localSheetId="16" hidden="1">'[4]FC Page 1'!#REF!</definedName>
    <definedName name="__123Graph_EACT13BUD" localSheetId="11" hidden="1">'[4]FC Page 1'!#REF!</definedName>
    <definedName name="__123Graph_EACT13BUD" localSheetId="17" hidden="1">'[4]FC Page 1'!#REF!</definedName>
    <definedName name="__123Graph_EACT13BUD" localSheetId="6" hidden="1">'[4]FC Page 1'!#REF!</definedName>
    <definedName name="__123Graph_EACT13BUD" localSheetId="12" hidden="1">'[4]FC Page 1'!#REF!</definedName>
    <definedName name="__123Graph_EACT13BUD" localSheetId="7" hidden="1">'[4]FC Page 1'!#REF!</definedName>
    <definedName name="__123Graph_EACT13BUD" localSheetId="13" hidden="1">'[4]FC Page 1'!#REF!</definedName>
    <definedName name="__123Graph_EACT13BUD" localSheetId="8" hidden="1">'[4]FC Page 1'!#REF!</definedName>
    <definedName name="__123Graph_EACT13BUD" localSheetId="14" hidden="1">'[4]FC Page 1'!#REF!</definedName>
    <definedName name="__123Graph_EACT13BUD" localSheetId="9" hidden="1">'[4]FC Page 1'!#REF!</definedName>
    <definedName name="__123Graph_EACT13BUD" localSheetId="15" hidden="1">'[4]FC Page 1'!#REF!</definedName>
    <definedName name="__123Graph_EACT13BUD" hidden="1">'[4]FC Page 1'!#REF!</definedName>
    <definedName name="__123Graph_EEFF" localSheetId="26" hidden="1">'[4]T3 Page 1'!#REF!</definedName>
    <definedName name="__123Graph_EEFF" localSheetId="28" hidden="1">'[4]T3 Page 1'!#REF!</definedName>
    <definedName name="__123Graph_EEFF" localSheetId="29" hidden="1">'[4]T3 Page 1'!#REF!</definedName>
    <definedName name="__123Graph_EEFF" localSheetId="36" hidden="1">'[4]T3 Page 1'!#REF!</definedName>
    <definedName name="__123Graph_EEFF" localSheetId="10" hidden="1">'[4]T3 Page 1'!#REF!</definedName>
    <definedName name="__123Graph_EEFF" localSheetId="16" hidden="1">'[4]T3 Page 1'!#REF!</definedName>
    <definedName name="__123Graph_EEFF" localSheetId="11" hidden="1">'[4]T3 Page 1'!#REF!</definedName>
    <definedName name="__123Graph_EEFF" localSheetId="17" hidden="1">'[4]T3 Page 1'!#REF!</definedName>
    <definedName name="__123Graph_EEFF" localSheetId="6" hidden="1">'[4]T3 Page 1'!#REF!</definedName>
    <definedName name="__123Graph_EEFF" localSheetId="12" hidden="1">'[4]T3 Page 1'!#REF!</definedName>
    <definedName name="__123Graph_EEFF" localSheetId="7" hidden="1">'[4]T3 Page 1'!#REF!</definedName>
    <definedName name="__123Graph_EEFF" localSheetId="13" hidden="1">'[4]T3 Page 1'!#REF!</definedName>
    <definedName name="__123Graph_EEFF" localSheetId="8" hidden="1">'[4]T3 Page 1'!#REF!</definedName>
    <definedName name="__123Graph_EEFF" localSheetId="14" hidden="1">'[4]T3 Page 1'!#REF!</definedName>
    <definedName name="__123Graph_EEFF" localSheetId="9" hidden="1">'[4]T3 Page 1'!#REF!</definedName>
    <definedName name="__123Graph_EEFF" localSheetId="15" hidden="1">'[4]T3 Page 1'!#REF!</definedName>
    <definedName name="__123Graph_EEFF" hidden="1">'[4]T3 Page 1'!#REF!</definedName>
    <definedName name="__123Graph_EEFFHIC" localSheetId="26" hidden="1">'[4]FC Page 1'!#REF!</definedName>
    <definedName name="__123Graph_EEFFHIC" localSheetId="29" hidden="1">'[4]FC Page 1'!#REF!</definedName>
    <definedName name="__123Graph_EEFFHIC" localSheetId="36" hidden="1">'[4]FC Page 1'!#REF!</definedName>
    <definedName name="__123Graph_EEFFHIC" localSheetId="10" hidden="1">'[4]FC Page 1'!#REF!</definedName>
    <definedName name="__123Graph_EEFFHIC" localSheetId="16" hidden="1">'[4]FC Page 1'!#REF!</definedName>
    <definedName name="__123Graph_EEFFHIC" localSheetId="11" hidden="1">'[4]FC Page 1'!#REF!</definedName>
    <definedName name="__123Graph_EEFFHIC" localSheetId="17" hidden="1">'[4]FC Page 1'!#REF!</definedName>
    <definedName name="__123Graph_EEFFHIC" localSheetId="6" hidden="1">'[4]FC Page 1'!#REF!</definedName>
    <definedName name="__123Graph_EEFFHIC" localSheetId="12" hidden="1">'[4]FC Page 1'!#REF!</definedName>
    <definedName name="__123Graph_EEFFHIC" localSheetId="7" hidden="1">'[4]FC Page 1'!#REF!</definedName>
    <definedName name="__123Graph_EEFFHIC" localSheetId="13" hidden="1">'[4]FC Page 1'!#REF!</definedName>
    <definedName name="__123Graph_EEFFHIC" localSheetId="8" hidden="1">'[4]FC Page 1'!#REF!</definedName>
    <definedName name="__123Graph_EEFFHIC" localSheetId="14" hidden="1">'[4]FC Page 1'!#REF!</definedName>
    <definedName name="__123Graph_EEFFHIC" localSheetId="9" hidden="1">'[4]FC Page 1'!#REF!</definedName>
    <definedName name="__123Graph_EEFFHIC" localSheetId="15" hidden="1">'[4]FC Page 1'!#REF!</definedName>
    <definedName name="__123Graph_EEFFHIC" hidden="1">'[4]FC Page 1'!#REF!</definedName>
    <definedName name="__123Graph_EGR14PBF1" hidden="1">'[5]HIS19FIN(A)'!$AG$67:$AG$67</definedName>
    <definedName name="__123Graph_ELBF" localSheetId="26" hidden="1">'[4]T3 Page 1'!#REF!</definedName>
    <definedName name="__123Graph_ELBF" localSheetId="28" hidden="1">'[4]T3 Page 1'!#REF!</definedName>
    <definedName name="__123Graph_ELBF" localSheetId="29" hidden="1">'[4]T3 Page 1'!#REF!</definedName>
    <definedName name="__123Graph_ELBF" localSheetId="36" hidden="1">'[4]T3 Page 1'!#REF!</definedName>
    <definedName name="__123Graph_ELBF" localSheetId="10" hidden="1">'[4]T3 Page 1'!#REF!</definedName>
    <definedName name="__123Graph_ELBF" localSheetId="16" hidden="1">'[4]T3 Page 1'!#REF!</definedName>
    <definedName name="__123Graph_ELBF" localSheetId="11" hidden="1">'[4]T3 Page 1'!#REF!</definedName>
    <definedName name="__123Graph_ELBF" localSheetId="17" hidden="1">'[4]T3 Page 1'!#REF!</definedName>
    <definedName name="__123Graph_ELBF" localSheetId="6" hidden="1">'[4]T3 Page 1'!#REF!</definedName>
    <definedName name="__123Graph_ELBF" localSheetId="12" hidden="1">'[4]T3 Page 1'!#REF!</definedName>
    <definedName name="__123Graph_ELBF" localSheetId="7" hidden="1">'[4]T3 Page 1'!#REF!</definedName>
    <definedName name="__123Graph_ELBF" localSheetId="13" hidden="1">'[4]T3 Page 1'!#REF!</definedName>
    <definedName name="__123Graph_ELBF" localSheetId="8" hidden="1">'[4]T3 Page 1'!#REF!</definedName>
    <definedName name="__123Graph_ELBF" localSheetId="14" hidden="1">'[4]T3 Page 1'!#REF!</definedName>
    <definedName name="__123Graph_ELBF" localSheetId="9" hidden="1">'[4]T3 Page 1'!#REF!</definedName>
    <definedName name="__123Graph_ELBF" localSheetId="15" hidden="1">'[4]T3 Page 1'!#REF!</definedName>
    <definedName name="__123Graph_ELBF" hidden="1">'[4]T3 Page 1'!#REF!</definedName>
    <definedName name="__123Graph_EPIC" localSheetId="26" hidden="1">'[4]T3 Page 1'!#REF!</definedName>
    <definedName name="__123Graph_EPIC" localSheetId="28" hidden="1">'[4]T3 Page 1'!#REF!</definedName>
    <definedName name="__123Graph_EPIC" localSheetId="29" hidden="1">'[4]T3 Page 1'!#REF!</definedName>
    <definedName name="__123Graph_EPIC" localSheetId="36" hidden="1">'[4]T3 Page 1'!#REF!</definedName>
    <definedName name="__123Graph_EPIC" localSheetId="10" hidden="1">'[4]T3 Page 1'!#REF!</definedName>
    <definedName name="__123Graph_EPIC" localSheetId="16" hidden="1">'[4]T3 Page 1'!#REF!</definedName>
    <definedName name="__123Graph_EPIC" localSheetId="11" hidden="1">'[4]T3 Page 1'!#REF!</definedName>
    <definedName name="__123Graph_EPIC" localSheetId="17" hidden="1">'[4]T3 Page 1'!#REF!</definedName>
    <definedName name="__123Graph_EPIC" localSheetId="6" hidden="1">'[4]T3 Page 1'!#REF!</definedName>
    <definedName name="__123Graph_EPIC" localSheetId="12" hidden="1">'[4]T3 Page 1'!#REF!</definedName>
    <definedName name="__123Graph_EPIC" localSheetId="7" hidden="1">'[4]T3 Page 1'!#REF!</definedName>
    <definedName name="__123Graph_EPIC" localSheetId="13" hidden="1">'[4]T3 Page 1'!#REF!</definedName>
    <definedName name="__123Graph_EPIC" localSheetId="8" hidden="1">'[4]T3 Page 1'!#REF!</definedName>
    <definedName name="__123Graph_EPIC" localSheetId="14" hidden="1">'[4]T3 Page 1'!#REF!</definedName>
    <definedName name="__123Graph_EPIC" localSheetId="9" hidden="1">'[4]T3 Page 1'!#REF!</definedName>
    <definedName name="__123Graph_EPIC" localSheetId="15" hidden="1">'[4]T3 Page 1'!#REF!</definedName>
    <definedName name="__123Graph_EPIC" hidden="1">'[4]T3 Page 1'!#REF!</definedName>
    <definedName name="__123Graph_FACT13BUD" localSheetId="26" hidden="1">'[4]FC Page 1'!#REF!</definedName>
    <definedName name="__123Graph_FACT13BUD" localSheetId="28" hidden="1">'[4]FC Page 1'!#REF!</definedName>
    <definedName name="__123Graph_FACT13BUD" localSheetId="29" hidden="1">'[4]FC Page 1'!#REF!</definedName>
    <definedName name="__123Graph_FACT13BUD" localSheetId="36" hidden="1">'[4]FC Page 1'!#REF!</definedName>
    <definedName name="__123Graph_FACT13BUD" localSheetId="10" hidden="1">'[4]FC Page 1'!#REF!</definedName>
    <definedName name="__123Graph_FACT13BUD" localSheetId="16" hidden="1">'[4]FC Page 1'!#REF!</definedName>
    <definedName name="__123Graph_FACT13BUD" localSheetId="11" hidden="1">'[4]FC Page 1'!#REF!</definedName>
    <definedName name="__123Graph_FACT13BUD" localSheetId="17" hidden="1">'[4]FC Page 1'!#REF!</definedName>
    <definedName name="__123Graph_FACT13BUD" localSheetId="6" hidden="1">'[4]FC Page 1'!#REF!</definedName>
    <definedName name="__123Graph_FACT13BUD" localSheetId="12" hidden="1">'[4]FC Page 1'!#REF!</definedName>
    <definedName name="__123Graph_FACT13BUD" localSheetId="7" hidden="1">'[4]FC Page 1'!#REF!</definedName>
    <definedName name="__123Graph_FACT13BUD" localSheetId="13" hidden="1">'[4]FC Page 1'!#REF!</definedName>
    <definedName name="__123Graph_FACT13BUD" localSheetId="8" hidden="1">'[4]FC Page 1'!#REF!</definedName>
    <definedName name="__123Graph_FACT13BUD" localSheetId="14" hidden="1">'[4]FC Page 1'!#REF!</definedName>
    <definedName name="__123Graph_FACT13BUD" localSheetId="9" hidden="1">'[4]FC Page 1'!#REF!</definedName>
    <definedName name="__123Graph_FACT13BUD" localSheetId="15" hidden="1">'[4]FC Page 1'!#REF!</definedName>
    <definedName name="__123Graph_FACT13BUD" hidden="1">'[4]FC Page 1'!#REF!</definedName>
    <definedName name="__123Graph_FEFF" localSheetId="26" hidden="1">'[4]T3 Page 1'!#REF!</definedName>
    <definedName name="__123Graph_FEFF" localSheetId="28" hidden="1">'[4]T3 Page 1'!#REF!</definedName>
    <definedName name="__123Graph_FEFF" localSheetId="29" hidden="1">'[4]T3 Page 1'!#REF!</definedName>
    <definedName name="__123Graph_FEFF" localSheetId="36" hidden="1">'[4]T3 Page 1'!#REF!</definedName>
    <definedName name="__123Graph_FEFF" localSheetId="10" hidden="1">'[4]T3 Page 1'!#REF!</definedName>
    <definedName name="__123Graph_FEFF" localSheetId="16" hidden="1">'[4]T3 Page 1'!#REF!</definedName>
    <definedName name="__123Graph_FEFF" localSheetId="11" hidden="1">'[4]T3 Page 1'!#REF!</definedName>
    <definedName name="__123Graph_FEFF" localSheetId="17" hidden="1">'[4]T3 Page 1'!#REF!</definedName>
    <definedName name="__123Graph_FEFF" localSheetId="6" hidden="1">'[4]T3 Page 1'!#REF!</definedName>
    <definedName name="__123Graph_FEFF" localSheetId="12" hidden="1">'[4]T3 Page 1'!#REF!</definedName>
    <definedName name="__123Graph_FEFF" localSheetId="7" hidden="1">'[4]T3 Page 1'!#REF!</definedName>
    <definedName name="__123Graph_FEFF" localSheetId="13" hidden="1">'[4]T3 Page 1'!#REF!</definedName>
    <definedName name="__123Graph_FEFF" localSheetId="8" hidden="1">'[4]T3 Page 1'!#REF!</definedName>
    <definedName name="__123Graph_FEFF" localSheetId="14" hidden="1">'[4]T3 Page 1'!#REF!</definedName>
    <definedName name="__123Graph_FEFF" localSheetId="9" hidden="1">'[4]T3 Page 1'!#REF!</definedName>
    <definedName name="__123Graph_FEFF" localSheetId="15" hidden="1">'[4]T3 Page 1'!#REF!</definedName>
    <definedName name="__123Graph_FEFF" hidden="1">'[4]T3 Page 1'!#REF!</definedName>
    <definedName name="__123Graph_FEFFHIC" localSheetId="26" hidden="1">'[4]FC Page 1'!#REF!</definedName>
    <definedName name="__123Graph_FEFFHIC" localSheetId="29" hidden="1">'[4]FC Page 1'!#REF!</definedName>
    <definedName name="__123Graph_FEFFHIC" localSheetId="36" hidden="1">'[4]FC Page 1'!#REF!</definedName>
    <definedName name="__123Graph_FEFFHIC" localSheetId="10" hidden="1">'[4]FC Page 1'!#REF!</definedName>
    <definedName name="__123Graph_FEFFHIC" localSheetId="16" hidden="1">'[4]FC Page 1'!#REF!</definedName>
    <definedName name="__123Graph_FEFFHIC" localSheetId="11" hidden="1">'[4]FC Page 1'!#REF!</definedName>
    <definedName name="__123Graph_FEFFHIC" localSheetId="17" hidden="1">'[4]FC Page 1'!#REF!</definedName>
    <definedName name="__123Graph_FEFFHIC" localSheetId="6" hidden="1">'[4]FC Page 1'!#REF!</definedName>
    <definedName name="__123Graph_FEFFHIC" localSheetId="12" hidden="1">'[4]FC Page 1'!#REF!</definedName>
    <definedName name="__123Graph_FEFFHIC" localSheetId="7" hidden="1">'[4]FC Page 1'!#REF!</definedName>
    <definedName name="__123Graph_FEFFHIC" localSheetId="13" hidden="1">'[4]FC Page 1'!#REF!</definedName>
    <definedName name="__123Graph_FEFFHIC" localSheetId="8" hidden="1">'[4]FC Page 1'!#REF!</definedName>
    <definedName name="__123Graph_FEFFHIC" localSheetId="14" hidden="1">'[4]FC Page 1'!#REF!</definedName>
    <definedName name="__123Graph_FEFFHIC" localSheetId="9" hidden="1">'[4]FC Page 1'!#REF!</definedName>
    <definedName name="__123Graph_FEFFHIC" localSheetId="15" hidden="1">'[4]FC Page 1'!#REF!</definedName>
    <definedName name="__123Graph_FEFFHIC" hidden="1">'[4]FC Page 1'!#REF!</definedName>
    <definedName name="__123Graph_FGR14PBF1" hidden="1">'[5]HIS19FIN(A)'!$AH$67:$AH$67</definedName>
    <definedName name="__123Graph_FLBF" localSheetId="26" hidden="1">'[4]T3 Page 1'!#REF!</definedName>
    <definedName name="__123Graph_FLBF" localSheetId="28" hidden="1">'[4]T3 Page 1'!#REF!</definedName>
    <definedName name="__123Graph_FLBF" localSheetId="29" hidden="1">'[4]T3 Page 1'!#REF!</definedName>
    <definedName name="__123Graph_FLBF" localSheetId="36" hidden="1">'[4]T3 Page 1'!#REF!</definedName>
    <definedName name="__123Graph_FLBF" localSheetId="10" hidden="1">'[4]T3 Page 1'!#REF!</definedName>
    <definedName name="__123Graph_FLBF" localSheetId="16" hidden="1">'[4]T3 Page 1'!#REF!</definedName>
    <definedName name="__123Graph_FLBF" localSheetId="11" hidden="1">'[4]T3 Page 1'!#REF!</definedName>
    <definedName name="__123Graph_FLBF" localSheetId="17" hidden="1">'[4]T3 Page 1'!#REF!</definedName>
    <definedName name="__123Graph_FLBF" localSheetId="6" hidden="1">'[4]T3 Page 1'!#REF!</definedName>
    <definedName name="__123Graph_FLBF" localSheetId="12" hidden="1">'[4]T3 Page 1'!#REF!</definedName>
    <definedName name="__123Graph_FLBF" localSheetId="7" hidden="1">'[4]T3 Page 1'!#REF!</definedName>
    <definedName name="__123Graph_FLBF" localSheetId="13" hidden="1">'[4]T3 Page 1'!#REF!</definedName>
    <definedName name="__123Graph_FLBF" localSheetId="8" hidden="1">'[4]T3 Page 1'!#REF!</definedName>
    <definedName name="__123Graph_FLBF" localSheetId="14" hidden="1">'[4]T3 Page 1'!#REF!</definedName>
    <definedName name="__123Graph_FLBF" localSheetId="9" hidden="1">'[4]T3 Page 1'!#REF!</definedName>
    <definedName name="__123Graph_FLBF" localSheetId="15" hidden="1">'[4]T3 Page 1'!#REF!</definedName>
    <definedName name="__123Graph_FLBF" hidden="1">'[4]T3 Page 1'!#REF!</definedName>
    <definedName name="__123Graph_FPIC" localSheetId="26" hidden="1">'[4]T3 Page 1'!#REF!</definedName>
    <definedName name="__123Graph_FPIC" localSheetId="28" hidden="1">'[4]T3 Page 1'!#REF!</definedName>
    <definedName name="__123Graph_FPIC" localSheetId="29" hidden="1">'[4]T3 Page 1'!#REF!</definedName>
    <definedName name="__123Graph_FPIC" localSheetId="36" hidden="1">'[4]T3 Page 1'!#REF!</definedName>
    <definedName name="__123Graph_FPIC" localSheetId="10" hidden="1">'[4]T3 Page 1'!#REF!</definedName>
    <definedName name="__123Graph_FPIC" localSheetId="16" hidden="1">'[4]T3 Page 1'!#REF!</definedName>
    <definedName name="__123Graph_FPIC" localSheetId="11" hidden="1">'[4]T3 Page 1'!#REF!</definedName>
    <definedName name="__123Graph_FPIC" localSheetId="17" hidden="1">'[4]T3 Page 1'!#REF!</definedName>
    <definedName name="__123Graph_FPIC" localSheetId="6" hidden="1">'[4]T3 Page 1'!#REF!</definedName>
    <definedName name="__123Graph_FPIC" localSheetId="12" hidden="1">'[4]T3 Page 1'!#REF!</definedName>
    <definedName name="__123Graph_FPIC" localSheetId="7" hidden="1">'[4]T3 Page 1'!#REF!</definedName>
    <definedName name="__123Graph_FPIC" localSheetId="13" hidden="1">'[4]T3 Page 1'!#REF!</definedName>
    <definedName name="__123Graph_FPIC" localSheetId="8" hidden="1">'[4]T3 Page 1'!#REF!</definedName>
    <definedName name="__123Graph_FPIC" localSheetId="14" hidden="1">'[4]T3 Page 1'!#REF!</definedName>
    <definedName name="__123Graph_FPIC" localSheetId="9" hidden="1">'[4]T3 Page 1'!#REF!</definedName>
    <definedName name="__123Graph_FPIC" localSheetId="15" hidden="1">'[4]T3 Page 1'!#REF!</definedName>
    <definedName name="__123Graph_FPIC" hidden="1">'[4]T3 Page 1'!#REF!</definedName>
    <definedName name="__123Graph_LBL_ARESID" hidden="1">'[5]HIS19FIN(A)'!$R$3:$W$3</definedName>
    <definedName name="__123Graph_LBL_BRESID" hidden="1">'[5]HIS19FIN(A)'!$R$3:$W$3</definedName>
    <definedName name="__123Graph_X" localSheetId="26" hidden="1">'[2]Forecast data'!#REF!</definedName>
    <definedName name="__123Graph_X" localSheetId="28" hidden="1">'[2]Forecast data'!#REF!</definedName>
    <definedName name="__123Graph_X" localSheetId="29" hidden="1">'[2]Forecast data'!#REF!</definedName>
    <definedName name="__123Graph_X" localSheetId="36" hidden="1">'[2]Forecast data'!#REF!</definedName>
    <definedName name="__123Graph_X" localSheetId="10" hidden="1">'[2]Forecast data'!#REF!</definedName>
    <definedName name="__123Graph_X" localSheetId="16" hidden="1">'[2]Forecast data'!#REF!</definedName>
    <definedName name="__123Graph_X" localSheetId="11" hidden="1">'[2]Forecast data'!#REF!</definedName>
    <definedName name="__123Graph_X" localSheetId="17" hidden="1">'[2]Forecast data'!#REF!</definedName>
    <definedName name="__123Graph_X" localSheetId="6" hidden="1">'[2]Forecast data'!#REF!</definedName>
    <definedName name="__123Graph_X" localSheetId="12" hidden="1">'[2]Forecast data'!#REF!</definedName>
    <definedName name="__123Graph_X" localSheetId="7" hidden="1">'[2]Forecast data'!#REF!</definedName>
    <definedName name="__123Graph_X" localSheetId="13" hidden="1">'[2]Forecast data'!#REF!</definedName>
    <definedName name="__123Graph_X" localSheetId="8" hidden="1">'[2]Forecast data'!#REF!</definedName>
    <definedName name="__123Graph_X" localSheetId="14" hidden="1">'[2]Forecast data'!#REF!</definedName>
    <definedName name="__123Graph_X" localSheetId="9" hidden="1">'[2]Forecast data'!#REF!</definedName>
    <definedName name="__123Graph_X" localSheetId="15" hidden="1">'[2]Forecast data'!#REF!</definedName>
    <definedName name="__123Graph_X" hidden="1">'[2]Forecast data'!#REF!</definedName>
    <definedName name="__123Graph_XACTHIC" localSheetId="26" hidden="1">'[4]FC Page 1'!#REF!</definedName>
    <definedName name="__123Graph_XACTHIC" localSheetId="28" hidden="1">'[4]FC Page 1'!#REF!</definedName>
    <definedName name="__123Graph_XACTHIC" localSheetId="29" hidden="1">'[4]FC Page 1'!#REF!</definedName>
    <definedName name="__123Graph_XACTHIC" localSheetId="36" hidden="1">'[4]FC Page 1'!#REF!</definedName>
    <definedName name="__123Graph_XACTHIC" localSheetId="10" hidden="1">'[4]FC Page 1'!#REF!</definedName>
    <definedName name="__123Graph_XACTHIC" localSheetId="16" hidden="1">'[4]FC Page 1'!#REF!</definedName>
    <definedName name="__123Graph_XACTHIC" localSheetId="11" hidden="1">'[4]FC Page 1'!#REF!</definedName>
    <definedName name="__123Graph_XACTHIC" localSheetId="17" hidden="1">'[4]FC Page 1'!#REF!</definedName>
    <definedName name="__123Graph_XACTHIC" localSheetId="6" hidden="1">'[4]FC Page 1'!#REF!</definedName>
    <definedName name="__123Graph_XACTHIC" localSheetId="12" hidden="1">'[4]FC Page 1'!#REF!</definedName>
    <definedName name="__123Graph_XACTHIC" localSheetId="7" hidden="1">'[4]FC Page 1'!#REF!</definedName>
    <definedName name="__123Graph_XACTHIC" localSheetId="13" hidden="1">'[4]FC Page 1'!#REF!</definedName>
    <definedName name="__123Graph_XACTHIC" localSheetId="8" hidden="1">'[4]FC Page 1'!#REF!</definedName>
    <definedName name="__123Graph_XACTHIC" localSheetId="14" hidden="1">'[4]FC Page 1'!#REF!</definedName>
    <definedName name="__123Graph_XACTHIC" localSheetId="9" hidden="1">'[4]FC Page 1'!#REF!</definedName>
    <definedName name="__123Graph_XACTHIC" localSheetId="15" hidden="1">'[4]FC Page 1'!#REF!</definedName>
    <definedName name="__123Graph_XACTHIC" hidden="1">'[4]FC Page 1'!#REF!</definedName>
    <definedName name="__123Graph_XALLTAX" localSheetId="26" hidden="1">'[2]Forecast data'!#REF!</definedName>
    <definedName name="__123Graph_XALLTAX" localSheetId="28" hidden="1">'[2]Forecast data'!#REF!</definedName>
    <definedName name="__123Graph_XALLTAX" localSheetId="29" hidden="1">'[2]Forecast data'!#REF!</definedName>
    <definedName name="__123Graph_XALLTAX" localSheetId="36" hidden="1">'[2]Forecast data'!#REF!</definedName>
    <definedName name="__123Graph_XALLTAX" localSheetId="10" hidden="1">'[2]Forecast data'!#REF!</definedName>
    <definedName name="__123Graph_XALLTAX" localSheetId="16" hidden="1">'[2]Forecast data'!#REF!</definedName>
    <definedName name="__123Graph_XALLTAX" localSheetId="11" hidden="1">'[2]Forecast data'!#REF!</definedName>
    <definedName name="__123Graph_XALLTAX" localSheetId="17" hidden="1">'[2]Forecast data'!#REF!</definedName>
    <definedName name="__123Graph_XALLTAX" localSheetId="6" hidden="1">'[2]Forecast data'!#REF!</definedName>
    <definedName name="__123Graph_XALLTAX" localSheetId="12" hidden="1">'[2]Forecast data'!#REF!</definedName>
    <definedName name="__123Graph_XALLTAX" localSheetId="7" hidden="1">'[2]Forecast data'!#REF!</definedName>
    <definedName name="__123Graph_XALLTAX" localSheetId="13" hidden="1">'[2]Forecast data'!#REF!</definedName>
    <definedName name="__123Graph_XALLTAX" localSheetId="8" hidden="1">'[2]Forecast data'!#REF!</definedName>
    <definedName name="__123Graph_XALLTAX" localSheetId="14" hidden="1">'[2]Forecast data'!#REF!</definedName>
    <definedName name="__123Graph_XALLTAX" localSheetId="9" hidden="1">'[2]Forecast data'!#REF!</definedName>
    <definedName name="__123Graph_XALLTAX" localSheetId="15" hidden="1">'[2]Forecast data'!#REF!</definedName>
    <definedName name="__123Graph_XALLTAX" hidden="1">'[2]Forecast data'!#REF!</definedName>
    <definedName name="__123Graph_XCHGSPD1" hidden="1">'[3]CHGSPD19.FIN'!$A$10:$A$25</definedName>
    <definedName name="__123Graph_XCHGSPD2" hidden="1">'[3]CHGSPD19.FIN'!$A$11:$A$25</definedName>
    <definedName name="__123Graph_XEFF" localSheetId="26" hidden="1">'[4]T3 Page 1'!#REF!</definedName>
    <definedName name="__123Graph_XEFF" localSheetId="28" hidden="1">'[4]T3 Page 1'!#REF!</definedName>
    <definedName name="__123Graph_XEFF" localSheetId="29" hidden="1">'[4]T3 Page 1'!#REF!</definedName>
    <definedName name="__123Graph_XEFF" localSheetId="36" hidden="1">'[4]T3 Page 1'!#REF!</definedName>
    <definedName name="__123Graph_XEFF" localSheetId="10" hidden="1">'[4]T3 Page 1'!#REF!</definedName>
    <definedName name="__123Graph_XEFF" localSheetId="16" hidden="1">'[4]T3 Page 1'!#REF!</definedName>
    <definedName name="__123Graph_XEFF" localSheetId="11" hidden="1">'[4]T3 Page 1'!#REF!</definedName>
    <definedName name="__123Graph_XEFF" localSheetId="17" hidden="1">'[4]T3 Page 1'!#REF!</definedName>
    <definedName name="__123Graph_XEFF" localSheetId="6" hidden="1">'[4]T3 Page 1'!#REF!</definedName>
    <definedName name="__123Graph_XEFF" localSheetId="12" hidden="1">'[4]T3 Page 1'!#REF!</definedName>
    <definedName name="__123Graph_XEFF" localSheetId="7" hidden="1">'[4]T3 Page 1'!#REF!</definedName>
    <definedName name="__123Graph_XEFF" localSheetId="13" hidden="1">'[4]T3 Page 1'!#REF!</definedName>
    <definedName name="__123Graph_XEFF" localSheetId="8" hidden="1">'[4]T3 Page 1'!#REF!</definedName>
    <definedName name="__123Graph_XEFF" localSheetId="14" hidden="1">'[4]T3 Page 1'!#REF!</definedName>
    <definedName name="__123Graph_XEFF" localSheetId="9" hidden="1">'[4]T3 Page 1'!#REF!</definedName>
    <definedName name="__123Graph_XEFF" localSheetId="15" hidden="1">'[4]T3 Page 1'!#REF!</definedName>
    <definedName name="__123Graph_XEFF" hidden="1">'[4]T3 Page 1'!#REF!</definedName>
    <definedName name="__123Graph_XGR14PBF1" hidden="1">'[5]HIS19FIN(A)'!$AL$70:$AL$81</definedName>
    <definedName name="__123Graph_XHOMEVAT" localSheetId="26" hidden="1">'[2]Forecast data'!#REF!</definedName>
    <definedName name="__123Graph_XHOMEVAT" localSheetId="28" hidden="1">'[2]Forecast data'!#REF!</definedName>
    <definedName name="__123Graph_XHOMEVAT" localSheetId="29" hidden="1">'[2]Forecast data'!#REF!</definedName>
    <definedName name="__123Graph_XHOMEVAT" localSheetId="36" hidden="1">'[2]Forecast data'!#REF!</definedName>
    <definedName name="__123Graph_XHOMEVAT" localSheetId="10" hidden="1">'[2]Forecast data'!#REF!</definedName>
    <definedName name="__123Graph_XHOMEVAT" localSheetId="16" hidden="1">'[2]Forecast data'!#REF!</definedName>
    <definedName name="__123Graph_XHOMEVAT" localSheetId="11" hidden="1">'[2]Forecast data'!#REF!</definedName>
    <definedName name="__123Graph_XHOMEVAT" localSheetId="17" hidden="1">'[2]Forecast data'!#REF!</definedName>
    <definedName name="__123Graph_XHOMEVAT" localSheetId="6" hidden="1">'[2]Forecast data'!#REF!</definedName>
    <definedName name="__123Graph_XHOMEVAT" localSheetId="12" hidden="1">'[2]Forecast data'!#REF!</definedName>
    <definedName name="__123Graph_XHOMEVAT" localSheetId="7" hidden="1">'[2]Forecast data'!#REF!</definedName>
    <definedName name="__123Graph_XHOMEVAT" localSheetId="13" hidden="1">'[2]Forecast data'!#REF!</definedName>
    <definedName name="__123Graph_XHOMEVAT" localSheetId="8" hidden="1">'[2]Forecast data'!#REF!</definedName>
    <definedName name="__123Graph_XHOMEVAT" localSheetId="14" hidden="1">'[2]Forecast data'!#REF!</definedName>
    <definedName name="__123Graph_XHOMEVAT" localSheetId="9" hidden="1">'[2]Forecast data'!#REF!</definedName>
    <definedName name="__123Graph_XHOMEVAT" localSheetId="15" hidden="1">'[2]Forecast data'!#REF!</definedName>
    <definedName name="__123Graph_XHOMEVAT" hidden="1">'[2]Forecast data'!#REF!</definedName>
    <definedName name="__123Graph_XIMPORT" localSheetId="26" hidden="1">'[2]Forecast data'!#REF!</definedName>
    <definedName name="__123Graph_XIMPORT" localSheetId="28" hidden="1">'[2]Forecast data'!#REF!</definedName>
    <definedName name="__123Graph_XIMPORT" localSheetId="29" hidden="1">'[2]Forecast data'!#REF!</definedName>
    <definedName name="__123Graph_XIMPORT" localSheetId="36" hidden="1">'[2]Forecast data'!#REF!</definedName>
    <definedName name="__123Graph_XIMPORT" localSheetId="10" hidden="1">'[2]Forecast data'!#REF!</definedName>
    <definedName name="__123Graph_XIMPORT" localSheetId="16" hidden="1">'[2]Forecast data'!#REF!</definedName>
    <definedName name="__123Graph_XIMPORT" localSheetId="11" hidden="1">'[2]Forecast data'!#REF!</definedName>
    <definedName name="__123Graph_XIMPORT" localSheetId="17" hidden="1">'[2]Forecast data'!#REF!</definedName>
    <definedName name="__123Graph_XIMPORT" localSheetId="6" hidden="1">'[2]Forecast data'!#REF!</definedName>
    <definedName name="__123Graph_XIMPORT" localSheetId="12" hidden="1">'[2]Forecast data'!#REF!</definedName>
    <definedName name="__123Graph_XIMPORT" localSheetId="7" hidden="1">'[2]Forecast data'!#REF!</definedName>
    <definedName name="__123Graph_XIMPORT" localSheetId="13" hidden="1">'[2]Forecast data'!#REF!</definedName>
    <definedName name="__123Graph_XIMPORT" localSheetId="8" hidden="1">'[2]Forecast data'!#REF!</definedName>
    <definedName name="__123Graph_XIMPORT" localSheetId="14" hidden="1">'[2]Forecast data'!#REF!</definedName>
    <definedName name="__123Graph_XIMPORT" localSheetId="9" hidden="1">'[2]Forecast data'!#REF!</definedName>
    <definedName name="__123Graph_XIMPORT" localSheetId="15" hidden="1">'[2]Forecast data'!#REF!</definedName>
    <definedName name="__123Graph_XIMPORT" hidden="1">'[2]Forecast data'!#REF!</definedName>
    <definedName name="__123Graph_XLBF" localSheetId="26" hidden="1">'[4]T3 Page 1'!#REF!</definedName>
    <definedName name="__123Graph_XLBF" localSheetId="28" hidden="1">'[4]T3 Page 1'!#REF!</definedName>
    <definedName name="__123Graph_XLBF" localSheetId="29" hidden="1">'[4]T3 Page 1'!#REF!</definedName>
    <definedName name="__123Graph_XLBF" localSheetId="36" hidden="1">'[4]T3 Page 1'!#REF!</definedName>
    <definedName name="__123Graph_XLBF" localSheetId="10" hidden="1">'[4]T3 Page 1'!#REF!</definedName>
    <definedName name="__123Graph_XLBF" localSheetId="16" hidden="1">'[4]T3 Page 1'!#REF!</definedName>
    <definedName name="__123Graph_XLBF" localSheetId="11" hidden="1">'[4]T3 Page 1'!#REF!</definedName>
    <definedName name="__123Graph_XLBF" localSheetId="17" hidden="1">'[4]T3 Page 1'!#REF!</definedName>
    <definedName name="__123Graph_XLBF" localSheetId="6" hidden="1">'[4]T3 Page 1'!#REF!</definedName>
    <definedName name="__123Graph_XLBF" localSheetId="12" hidden="1">'[4]T3 Page 1'!#REF!</definedName>
    <definedName name="__123Graph_XLBF" localSheetId="7" hidden="1">'[4]T3 Page 1'!#REF!</definedName>
    <definedName name="__123Graph_XLBF" localSheetId="13" hidden="1">'[4]T3 Page 1'!#REF!</definedName>
    <definedName name="__123Graph_XLBF" localSheetId="8" hidden="1">'[4]T3 Page 1'!#REF!</definedName>
    <definedName name="__123Graph_XLBF" localSheetId="14" hidden="1">'[4]T3 Page 1'!#REF!</definedName>
    <definedName name="__123Graph_XLBF" localSheetId="9" hidden="1">'[4]T3 Page 1'!#REF!</definedName>
    <definedName name="__123Graph_XLBF" localSheetId="15" hidden="1">'[4]T3 Page 1'!#REF!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localSheetId="26" hidden="1">'[4]T3 Page 1'!#REF!</definedName>
    <definedName name="__123Graph_XPIC" localSheetId="28" hidden="1">'[4]T3 Page 1'!#REF!</definedName>
    <definedName name="__123Graph_XPIC" localSheetId="29" hidden="1">'[4]T3 Page 1'!#REF!</definedName>
    <definedName name="__123Graph_XPIC" localSheetId="36" hidden="1">'[4]T3 Page 1'!#REF!</definedName>
    <definedName name="__123Graph_XPIC" localSheetId="10" hidden="1">'[4]T3 Page 1'!#REF!</definedName>
    <definedName name="__123Graph_XPIC" localSheetId="16" hidden="1">'[4]T3 Page 1'!#REF!</definedName>
    <definedName name="__123Graph_XPIC" localSheetId="11" hidden="1">'[4]T3 Page 1'!#REF!</definedName>
    <definedName name="__123Graph_XPIC" localSheetId="17" hidden="1">'[4]T3 Page 1'!#REF!</definedName>
    <definedName name="__123Graph_XPIC" localSheetId="6" hidden="1">'[4]T3 Page 1'!#REF!</definedName>
    <definedName name="__123Graph_XPIC" localSheetId="12" hidden="1">'[4]T3 Page 1'!#REF!</definedName>
    <definedName name="__123Graph_XPIC" localSheetId="7" hidden="1">'[4]T3 Page 1'!#REF!</definedName>
    <definedName name="__123Graph_XPIC" localSheetId="13" hidden="1">'[4]T3 Page 1'!#REF!</definedName>
    <definedName name="__123Graph_XPIC" localSheetId="8" hidden="1">'[4]T3 Page 1'!#REF!</definedName>
    <definedName name="__123Graph_XPIC" localSheetId="14" hidden="1">'[4]T3 Page 1'!#REF!</definedName>
    <definedName name="__123Graph_XPIC" localSheetId="9" hidden="1">'[4]T3 Page 1'!#REF!</definedName>
    <definedName name="__123Graph_XPIC" localSheetId="15" hidden="1">'[4]T3 Page 1'!#REF!</definedName>
    <definedName name="__123Graph_XPIC" hidden="1">'[4]T3 Page 1'!#REF!</definedName>
    <definedName name="__123Graph_XSTAG2ALL" localSheetId="26" hidden="1">'[2]Forecast data'!#REF!</definedName>
    <definedName name="__123Graph_XSTAG2ALL" localSheetId="28" hidden="1">'[2]Forecast data'!#REF!</definedName>
    <definedName name="__123Graph_XSTAG2ALL" localSheetId="29" hidden="1">'[2]Forecast data'!#REF!</definedName>
    <definedName name="__123Graph_XSTAG2ALL" localSheetId="36" hidden="1">'[2]Forecast data'!#REF!</definedName>
    <definedName name="__123Graph_XSTAG2ALL" localSheetId="10" hidden="1">'[2]Forecast data'!#REF!</definedName>
    <definedName name="__123Graph_XSTAG2ALL" localSheetId="16" hidden="1">'[2]Forecast data'!#REF!</definedName>
    <definedName name="__123Graph_XSTAG2ALL" localSheetId="11" hidden="1">'[2]Forecast data'!#REF!</definedName>
    <definedName name="__123Graph_XSTAG2ALL" localSheetId="17" hidden="1">'[2]Forecast data'!#REF!</definedName>
    <definedName name="__123Graph_XSTAG2ALL" localSheetId="6" hidden="1">'[2]Forecast data'!#REF!</definedName>
    <definedName name="__123Graph_XSTAG2ALL" localSheetId="12" hidden="1">'[2]Forecast data'!#REF!</definedName>
    <definedName name="__123Graph_XSTAG2ALL" localSheetId="7" hidden="1">'[2]Forecast data'!#REF!</definedName>
    <definedName name="__123Graph_XSTAG2ALL" localSheetId="13" hidden="1">'[2]Forecast data'!#REF!</definedName>
    <definedName name="__123Graph_XSTAG2ALL" localSheetId="8" hidden="1">'[2]Forecast data'!#REF!</definedName>
    <definedName name="__123Graph_XSTAG2ALL" localSheetId="14" hidden="1">'[2]Forecast data'!#REF!</definedName>
    <definedName name="__123Graph_XSTAG2ALL" localSheetId="9" hidden="1">'[2]Forecast data'!#REF!</definedName>
    <definedName name="__123Graph_XSTAG2ALL" localSheetId="15" hidden="1">'[2]Forecast data'!#REF!</definedName>
    <definedName name="__123Graph_XSTAG2ALL" hidden="1">'[2]Forecast data'!#REF!</definedName>
    <definedName name="__123Graph_XSTAG2EC" localSheetId="26" hidden="1">'[2]Forecast data'!#REF!</definedName>
    <definedName name="__123Graph_XSTAG2EC" localSheetId="28" hidden="1">'[2]Forecast data'!#REF!</definedName>
    <definedName name="__123Graph_XSTAG2EC" localSheetId="29" hidden="1">'[2]Forecast data'!#REF!</definedName>
    <definedName name="__123Graph_XSTAG2EC" localSheetId="36" hidden="1">'[2]Forecast data'!#REF!</definedName>
    <definedName name="__123Graph_XSTAG2EC" localSheetId="10" hidden="1">'[2]Forecast data'!#REF!</definedName>
    <definedName name="__123Graph_XSTAG2EC" localSheetId="16" hidden="1">'[2]Forecast data'!#REF!</definedName>
    <definedName name="__123Graph_XSTAG2EC" localSheetId="11" hidden="1">'[2]Forecast data'!#REF!</definedName>
    <definedName name="__123Graph_XSTAG2EC" localSheetId="17" hidden="1">'[2]Forecast data'!#REF!</definedName>
    <definedName name="__123Graph_XSTAG2EC" localSheetId="6" hidden="1">'[2]Forecast data'!#REF!</definedName>
    <definedName name="__123Graph_XSTAG2EC" localSheetId="12" hidden="1">'[2]Forecast data'!#REF!</definedName>
    <definedName name="__123Graph_XSTAG2EC" localSheetId="7" hidden="1">'[2]Forecast data'!#REF!</definedName>
    <definedName name="__123Graph_XSTAG2EC" localSheetId="13" hidden="1">'[2]Forecast data'!#REF!</definedName>
    <definedName name="__123Graph_XSTAG2EC" localSheetId="8" hidden="1">'[2]Forecast data'!#REF!</definedName>
    <definedName name="__123Graph_XSTAG2EC" localSheetId="14" hidden="1">'[2]Forecast data'!#REF!</definedName>
    <definedName name="__123Graph_XSTAG2EC" localSheetId="9" hidden="1">'[2]Forecast data'!#REF!</definedName>
    <definedName name="__123Graph_XSTAG2EC" localSheetId="15" hidden="1">'[2]Forecast data'!#REF!</definedName>
    <definedName name="__123Graph_XSTAG2EC" hidden="1">'[2]Forecast data'!#REF!</definedName>
    <definedName name="__123Graph_XTOBREV" localSheetId="26" hidden="1">'[2]Forecast data'!#REF!</definedName>
    <definedName name="__123Graph_XTOBREV" localSheetId="28" hidden="1">'[2]Forecast data'!#REF!</definedName>
    <definedName name="__123Graph_XTOBREV" localSheetId="29" hidden="1">'[2]Forecast data'!#REF!</definedName>
    <definedName name="__123Graph_XTOBREV" localSheetId="36" hidden="1">'[2]Forecast data'!#REF!</definedName>
    <definedName name="__123Graph_XTOBREV" localSheetId="10" hidden="1">'[2]Forecast data'!#REF!</definedName>
    <definedName name="__123Graph_XTOBREV" localSheetId="16" hidden="1">'[2]Forecast data'!#REF!</definedName>
    <definedName name="__123Graph_XTOBREV" localSheetId="11" hidden="1">'[2]Forecast data'!#REF!</definedName>
    <definedName name="__123Graph_XTOBREV" localSheetId="17" hidden="1">'[2]Forecast data'!#REF!</definedName>
    <definedName name="__123Graph_XTOBREV" localSheetId="6" hidden="1">'[2]Forecast data'!#REF!</definedName>
    <definedName name="__123Graph_XTOBREV" localSheetId="12" hidden="1">'[2]Forecast data'!#REF!</definedName>
    <definedName name="__123Graph_XTOBREV" localSheetId="7" hidden="1">'[2]Forecast data'!#REF!</definedName>
    <definedName name="__123Graph_XTOBREV" localSheetId="13" hidden="1">'[2]Forecast data'!#REF!</definedName>
    <definedName name="__123Graph_XTOBREV" localSheetId="8" hidden="1">'[2]Forecast data'!#REF!</definedName>
    <definedName name="__123Graph_XTOBREV" localSheetId="14" hidden="1">'[2]Forecast data'!#REF!</definedName>
    <definedName name="__123Graph_XTOBREV" localSheetId="9" hidden="1">'[2]Forecast data'!#REF!</definedName>
    <definedName name="__123Graph_XTOBREV" localSheetId="15" hidden="1">'[2]Forecast data'!#REF!</definedName>
    <definedName name="__123Graph_XTOBREV" hidden="1">'[2]Forecast data'!#REF!</definedName>
    <definedName name="__123Graph_XTOTAL" localSheetId="26" hidden="1">'[2]Forecast data'!#REF!</definedName>
    <definedName name="__123Graph_XTOTAL" localSheetId="29" hidden="1">'[2]Forecast data'!#REF!</definedName>
    <definedName name="__123Graph_XTOTAL" localSheetId="36" hidden="1">'[2]Forecast data'!#REF!</definedName>
    <definedName name="__123Graph_XTOTAL" localSheetId="10" hidden="1">'[2]Forecast data'!#REF!</definedName>
    <definedName name="__123Graph_XTOTAL" localSheetId="16" hidden="1">'[2]Forecast data'!#REF!</definedName>
    <definedName name="__123Graph_XTOTAL" localSheetId="11" hidden="1">'[2]Forecast data'!#REF!</definedName>
    <definedName name="__123Graph_XTOTAL" localSheetId="17" hidden="1">'[2]Forecast data'!#REF!</definedName>
    <definedName name="__123Graph_XTOTAL" localSheetId="6" hidden="1">'[2]Forecast data'!#REF!</definedName>
    <definedName name="__123Graph_XTOTAL" localSheetId="12" hidden="1">'[2]Forecast data'!#REF!</definedName>
    <definedName name="__123Graph_XTOTAL" localSheetId="7" hidden="1">'[2]Forecast data'!#REF!</definedName>
    <definedName name="__123Graph_XTOTAL" localSheetId="13" hidden="1">'[2]Forecast data'!#REF!</definedName>
    <definedName name="__123Graph_XTOTAL" localSheetId="8" hidden="1">'[2]Forecast data'!#REF!</definedName>
    <definedName name="__123Graph_XTOTAL" localSheetId="14" hidden="1">'[2]Forecast data'!#REF!</definedName>
    <definedName name="__123Graph_XTOTAL" localSheetId="9" hidden="1">'[2]Forecast data'!#REF!</definedName>
    <definedName name="__123Graph_XTOTAL" localSheetId="15"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ECOcalculations" localSheetId="26" hidden="1">'[2]Forecast data'!#REF!</definedName>
    <definedName name="_ECOcalculations" localSheetId="28" hidden="1">'[2]Forecast data'!#REF!</definedName>
    <definedName name="_ECOcalculations" localSheetId="29" hidden="1">'[2]Forecast data'!#REF!</definedName>
    <definedName name="_ECOcalculations" localSheetId="36" hidden="1">'[2]Forecast data'!#REF!</definedName>
    <definedName name="_ECOcalculations" localSheetId="10" hidden="1">'[2]Forecast data'!#REF!</definedName>
    <definedName name="_ECOcalculations" localSheetId="16" hidden="1">'[2]Forecast data'!#REF!</definedName>
    <definedName name="_ECOcalculations" localSheetId="11" hidden="1">'[2]Forecast data'!#REF!</definedName>
    <definedName name="_ECOcalculations" localSheetId="17" hidden="1">'[2]Forecast data'!#REF!</definedName>
    <definedName name="_ECOcalculations" localSheetId="6" hidden="1">'[2]Forecast data'!#REF!</definedName>
    <definedName name="_ECOcalculations" localSheetId="12" hidden="1">'[2]Forecast data'!#REF!</definedName>
    <definedName name="_ECOcalculations" localSheetId="7" hidden="1">'[2]Forecast data'!#REF!</definedName>
    <definedName name="_ECOcalculations" localSheetId="13" hidden="1">'[2]Forecast data'!#REF!</definedName>
    <definedName name="_ECOcalculations" localSheetId="8" hidden="1">'[2]Forecast data'!#REF!</definedName>
    <definedName name="_ECOcalculations" localSheetId="14" hidden="1">'[2]Forecast data'!#REF!</definedName>
    <definedName name="_ECOcalculations" localSheetId="9" hidden="1">'[2]Forecast data'!#REF!</definedName>
    <definedName name="_ECOcalculations" localSheetId="15" hidden="1">'[2]Forecast data'!#REF!</definedName>
    <definedName name="_ECOcalculations" hidden="1">'[2]Forecast data'!#REF!</definedName>
    <definedName name="_Fill" localSheetId="26" hidden="1">'[2]Forecast data'!#REF!</definedName>
    <definedName name="_Fill" localSheetId="28" hidden="1">'[2]Forecast data'!#REF!</definedName>
    <definedName name="_Fill" localSheetId="29" hidden="1">'[2]Forecast data'!#REF!</definedName>
    <definedName name="_Fill" localSheetId="36" hidden="1">'[2]Forecast data'!#REF!</definedName>
    <definedName name="_Fill" localSheetId="10" hidden="1">'[2]Forecast data'!#REF!</definedName>
    <definedName name="_Fill" localSheetId="16" hidden="1">'[2]Forecast data'!#REF!</definedName>
    <definedName name="_Fill" localSheetId="11" hidden="1">'[2]Forecast data'!#REF!</definedName>
    <definedName name="_Fill" localSheetId="17" hidden="1">'[2]Forecast data'!#REF!</definedName>
    <definedName name="_Fill" localSheetId="6" hidden="1">'[2]Forecast data'!#REF!</definedName>
    <definedName name="_Fill" localSheetId="12" hidden="1">'[2]Forecast data'!#REF!</definedName>
    <definedName name="_Fill" localSheetId="7" hidden="1">'[2]Forecast data'!#REF!</definedName>
    <definedName name="_Fill" localSheetId="13" hidden="1">'[2]Forecast data'!#REF!</definedName>
    <definedName name="_Fill" localSheetId="8" hidden="1">'[2]Forecast data'!#REF!</definedName>
    <definedName name="_Fill" localSheetId="14" hidden="1">'[2]Forecast data'!#REF!</definedName>
    <definedName name="_Fill" localSheetId="9" hidden="1">'[2]Forecast data'!#REF!</definedName>
    <definedName name="_Fill" localSheetId="15" hidden="1">'[2]Forecast data'!#REF!</definedName>
    <definedName name="_Fill" hidden="1">'[2]Forecast data'!#REF!</definedName>
    <definedName name="_xlnm._FilterDatabase" localSheetId="10" hidden="1">ElecMulti_Other_4200kWh!$A$14:$AA$194</definedName>
    <definedName name="_xlnm._FilterDatabase" localSheetId="16" hidden="1">ElecMulti_Other_Nil!$A$14:$AA$194</definedName>
    <definedName name="_xlnm._FilterDatabase" localSheetId="11" hidden="1">ElecMulti_SC_4200kWh!$A$14:$AA$194</definedName>
    <definedName name="_xlnm._FilterDatabase" localSheetId="17" hidden="1">ElecMulti_SC_Nil!$A$14:$AA$194</definedName>
    <definedName name="_xlnm._FilterDatabase" localSheetId="6" hidden="1">ElecSingle_Other_3100kWh!$A$14:$AA$168</definedName>
    <definedName name="_xlnm._FilterDatabase" localSheetId="12" hidden="1">ElecSingle_Other_Nil!$A$14:$AA$194</definedName>
    <definedName name="_xlnm._FilterDatabase" localSheetId="7" hidden="1">ElecSingle_SC_3100kWh!$A$14:$AA$168</definedName>
    <definedName name="_xlnm._FilterDatabase" localSheetId="13" hidden="1">ElecSingle_SC_Nil!$A$14:$AA$194</definedName>
    <definedName name="_xlnm._FilterDatabase" localSheetId="8" hidden="1">Gas_Other_12000kWh!$A$14:$AA$194</definedName>
    <definedName name="_xlnm._FilterDatabase" localSheetId="14" hidden="1">Gas_Other_Nil!$A$14:$AA$194</definedName>
    <definedName name="_xlnm._FilterDatabase" localSheetId="9" hidden="1">Gas_SC_12000kWh!$A$14:$AA$194</definedName>
    <definedName name="_xlnm._FilterDatabase" localSheetId="15" hidden="1">Gas_SC_Nil!$A$14:$AA$194</definedName>
    <definedName name="_Order1" hidden="1">255</definedName>
    <definedName name="_Order2" hidden="1">255</definedName>
    <definedName name="_Regression_Out" localSheetId="26" hidden="1">#REF!</definedName>
    <definedName name="_Regression_Out" localSheetId="28" hidden="1">#REF!</definedName>
    <definedName name="_Regression_Out" localSheetId="29" hidden="1">#REF!</definedName>
    <definedName name="_Regression_Out" localSheetId="36" hidden="1">#REF!</definedName>
    <definedName name="_Regression_Out" localSheetId="10" hidden="1">#REF!</definedName>
    <definedName name="_Regression_Out" localSheetId="16" hidden="1">#REF!</definedName>
    <definedName name="_Regression_Out" localSheetId="11" hidden="1">#REF!</definedName>
    <definedName name="_Regression_Out" localSheetId="17" hidden="1">#REF!</definedName>
    <definedName name="_Regression_Out" localSheetId="6" hidden="1">#REF!</definedName>
    <definedName name="_Regression_Out" localSheetId="12" hidden="1">#REF!</definedName>
    <definedName name="_Regression_Out" localSheetId="7" hidden="1">#REF!</definedName>
    <definedName name="_Regression_Out" localSheetId="13" hidden="1">#REF!</definedName>
    <definedName name="_Regression_Out" localSheetId="8" hidden="1">#REF!</definedName>
    <definedName name="_Regression_Out" localSheetId="14" hidden="1">#REF!</definedName>
    <definedName name="_Regression_Out" localSheetId="9" hidden="1">#REF!</definedName>
    <definedName name="_Regression_Out" localSheetId="15" hidden="1">#REF!</definedName>
    <definedName name="_Regression_Out" hidden="1">#REF!</definedName>
    <definedName name="_Regression_X" localSheetId="26" hidden="1">#REF!</definedName>
    <definedName name="_Regression_X" localSheetId="28" hidden="1">#REF!</definedName>
    <definedName name="_Regression_X" localSheetId="29" hidden="1">#REF!</definedName>
    <definedName name="_Regression_X" localSheetId="36" hidden="1">#REF!</definedName>
    <definedName name="_Regression_X" localSheetId="10" hidden="1">#REF!</definedName>
    <definedName name="_Regression_X" localSheetId="16" hidden="1">#REF!</definedName>
    <definedName name="_Regression_X" localSheetId="11" hidden="1">#REF!</definedName>
    <definedName name="_Regression_X" localSheetId="17" hidden="1">#REF!</definedName>
    <definedName name="_Regression_X" localSheetId="6" hidden="1">#REF!</definedName>
    <definedName name="_Regression_X" localSheetId="12" hidden="1">#REF!</definedName>
    <definedName name="_Regression_X" localSheetId="7" hidden="1">#REF!</definedName>
    <definedName name="_Regression_X" localSheetId="13" hidden="1">#REF!</definedName>
    <definedName name="_Regression_X" localSheetId="8" hidden="1">#REF!</definedName>
    <definedName name="_Regression_X" localSheetId="14" hidden="1">#REF!</definedName>
    <definedName name="_Regression_X" localSheetId="9" hidden="1">#REF!</definedName>
    <definedName name="_Regression_X" localSheetId="15" hidden="1">#REF!</definedName>
    <definedName name="_Regression_X" hidden="1">#REF!</definedName>
    <definedName name="_Regression_Y" localSheetId="26" hidden="1">#REF!</definedName>
    <definedName name="_Regression_Y" localSheetId="28" hidden="1">#REF!</definedName>
    <definedName name="_Regression_Y" localSheetId="29" hidden="1">#REF!</definedName>
    <definedName name="_Regression_Y" localSheetId="36" hidden="1">#REF!</definedName>
    <definedName name="_Regression_Y" localSheetId="10" hidden="1">#REF!</definedName>
    <definedName name="_Regression_Y" localSheetId="16" hidden="1">#REF!</definedName>
    <definedName name="_Regression_Y" localSheetId="11" hidden="1">#REF!</definedName>
    <definedName name="_Regression_Y" localSheetId="17" hidden="1">#REF!</definedName>
    <definedName name="_Regression_Y" localSheetId="6" hidden="1">#REF!</definedName>
    <definedName name="_Regression_Y" localSheetId="12" hidden="1">#REF!</definedName>
    <definedName name="_Regression_Y" localSheetId="7" hidden="1">#REF!</definedName>
    <definedName name="_Regression_Y" localSheetId="13" hidden="1">#REF!</definedName>
    <definedName name="_Regression_Y" localSheetId="8" hidden="1">#REF!</definedName>
    <definedName name="_Regression_Y" localSheetId="14" hidden="1">#REF!</definedName>
    <definedName name="_Regression_Y" localSheetId="9" hidden="1">#REF!</definedName>
    <definedName name="_Regression_Y" localSheetId="15" hidden="1">#REF!</definedName>
    <definedName name="_Regression_Y" hidden="1">#REF!</definedName>
    <definedName name="_SS_AC_1102100054" comment="Advanced Comment Name" localSheetId="26" hidden="1">#REF!</definedName>
    <definedName name="_SS_AC_1102100054" comment="Advanced Comment Name" localSheetId="28" hidden="1">#REF!</definedName>
    <definedName name="_SS_AC_1102100054" comment="Advanced Comment Name" localSheetId="29" hidden="1">#REF!</definedName>
    <definedName name="_SS_AC_1102100054" comment="Advanced Comment Name" localSheetId="36" hidden="1">#REF!</definedName>
    <definedName name="_SS_AC_1102100054" comment="Advanced Comment Name" localSheetId="10" hidden="1">#REF!</definedName>
    <definedName name="_SS_AC_1102100054" comment="Advanced Comment Name" localSheetId="16" hidden="1">#REF!</definedName>
    <definedName name="_SS_AC_1102100054" comment="Advanced Comment Name" localSheetId="11" hidden="1">#REF!</definedName>
    <definedName name="_SS_AC_1102100054" comment="Advanced Comment Name" localSheetId="17" hidden="1">#REF!</definedName>
    <definedName name="_SS_AC_1102100054" comment="Advanced Comment Name" localSheetId="6" hidden="1">#REF!</definedName>
    <definedName name="_SS_AC_1102100054" comment="Advanced Comment Name" localSheetId="12" hidden="1">#REF!</definedName>
    <definedName name="_SS_AC_1102100054" comment="Advanced Comment Name" localSheetId="7" hidden="1">#REF!</definedName>
    <definedName name="_SS_AC_1102100054" comment="Advanced Comment Name" localSheetId="13" hidden="1">#REF!</definedName>
    <definedName name="_SS_AC_1102100054" comment="Advanced Comment Name" localSheetId="8" hidden="1">#REF!</definedName>
    <definedName name="_SS_AC_1102100054" comment="Advanced Comment Name" localSheetId="14" hidden="1">#REF!</definedName>
    <definedName name="_SS_AC_1102100054" comment="Advanced Comment Name" localSheetId="9" hidden="1">#REF!</definedName>
    <definedName name="_SS_AC_1102100054" comment="Advanced Comment Name" localSheetId="15" hidden="1">#REF!</definedName>
    <definedName name="_SS_AC_1102100054" comment="Advanced Comment Name" hidden="1">#REF!</definedName>
    <definedName name="asdas" localSheetId="26" hidden="1">{#N/A,#N/A,FALSE,"TMCOMP96";#N/A,#N/A,FALSE,"MAT96";#N/A,#N/A,FALSE,"FANDA96";#N/A,#N/A,FALSE,"INTRAN96";#N/A,#N/A,FALSE,"NAA9697";#N/A,#N/A,FALSE,"ECWEBB";#N/A,#N/A,FALSE,"MFT96";#N/A,#N/A,FALSE,"CTrecon"}</definedName>
    <definedName name="asdas" localSheetId="28" hidden="1">{#N/A,#N/A,FALSE,"TMCOMP96";#N/A,#N/A,FALSE,"MAT96";#N/A,#N/A,FALSE,"FANDA96";#N/A,#N/A,FALSE,"INTRAN96";#N/A,#N/A,FALSE,"NAA9697";#N/A,#N/A,FALSE,"ECWEBB";#N/A,#N/A,FALSE,"MFT96";#N/A,#N/A,FALSE,"CTrecon"}</definedName>
    <definedName name="asdas" localSheetId="29"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Chart2" localSheetId="26" hidden="1">'[4]T3 Page 1'!#REF!</definedName>
    <definedName name="Chart2" localSheetId="28" hidden="1">'[4]T3 Page 1'!#REF!</definedName>
    <definedName name="Chart2" localSheetId="29" hidden="1">'[4]T3 Page 1'!#REF!</definedName>
    <definedName name="Chart2" localSheetId="36" hidden="1">'[4]T3 Page 1'!#REF!</definedName>
    <definedName name="Chart2" localSheetId="10" hidden="1">'[4]T3 Page 1'!#REF!</definedName>
    <definedName name="Chart2" localSheetId="16" hidden="1">'[4]T3 Page 1'!#REF!</definedName>
    <definedName name="Chart2" localSheetId="11" hidden="1">'[4]T3 Page 1'!#REF!</definedName>
    <definedName name="Chart2" localSheetId="17" hidden="1">'[4]T3 Page 1'!#REF!</definedName>
    <definedName name="Chart2" localSheetId="6" hidden="1">'[4]T3 Page 1'!#REF!</definedName>
    <definedName name="Chart2" localSheetId="12" hidden="1">'[4]T3 Page 1'!#REF!</definedName>
    <definedName name="Chart2" localSheetId="7" hidden="1">'[4]T3 Page 1'!#REF!</definedName>
    <definedName name="Chart2" localSheetId="13" hidden="1">'[4]T3 Page 1'!#REF!</definedName>
    <definedName name="Chart2" localSheetId="8" hidden="1">'[4]T3 Page 1'!#REF!</definedName>
    <definedName name="Chart2" localSheetId="14" hidden="1">'[4]T3 Page 1'!#REF!</definedName>
    <definedName name="Chart2" localSheetId="9" hidden="1">'[4]T3 Page 1'!#REF!</definedName>
    <definedName name="Chart2" localSheetId="15" hidden="1">'[4]T3 Page 1'!#REF!</definedName>
    <definedName name="Chart2" hidden="1">'[4]T3 Page 1'!#REF!</definedName>
    <definedName name="dddd" localSheetId="26" hidden="1">'[1]Model inputs'!#REF!</definedName>
    <definedName name="dddd" localSheetId="28" hidden="1">'[1]Model inputs'!#REF!</definedName>
    <definedName name="dddd" localSheetId="29" hidden="1">'[1]Model inputs'!#REF!</definedName>
    <definedName name="dddd" localSheetId="36" hidden="1">'[1]Model inputs'!#REF!</definedName>
    <definedName name="dddd" localSheetId="10" hidden="1">'[1]Model inputs'!#REF!</definedName>
    <definedName name="dddd" localSheetId="16" hidden="1">'[1]Model inputs'!#REF!</definedName>
    <definedName name="dddd" localSheetId="11" hidden="1">'[1]Model inputs'!#REF!</definedName>
    <definedName name="dddd" localSheetId="17" hidden="1">'[1]Model inputs'!#REF!</definedName>
    <definedName name="dddd" localSheetId="6" hidden="1">'[1]Model inputs'!#REF!</definedName>
    <definedName name="dddd" localSheetId="12" hidden="1">'[1]Model inputs'!#REF!</definedName>
    <definedName name="dddd" localSheetId="7" hidden="1">'[1]Model inputs'!#REF!</definedName>
    <definedName name="dddd" localSheetId="13" hidden="1">'[1]Model inputs'!#REF!</definedName>
    <definedName name="dddd" localSheetId="8" hidden="1">'[1]Model inputs'!#REF!</definedName>
    <definedName name="dddd" localSheetId="14" hidden="1">'[1]Model inputs'!#REF!</definedName>
    <definedName name="dddd" localSheetId="9" hidden="1">'[1]Model inputs'!#REF!</definedName>
    <definedName name="dddd" localSheetId="15" hidden="1">'[1]Model inputs'!#REF!</definedName>
    <definedName name="dddd" hidden="1">'[1]Model inputs'!#REF!</definedName>
    <definedName name="dgsgf" localSheetId="26" hidden="1">{#N/A,#N/A,FALSE,"TMCOMP96";#N/A,#N/A,FALSE,"MAT96";#N/A,#N/A,FALSE,"FANDA96";#N/A,#N/A,FALSE,"INTRAN96";#N/A,#N/A,FALSE,"NAA9697";#N/A,#N/A,FALSE,"ECWEBB";#N/A,#N/A,FALSE,"MFT96";#N/A,#N/A,FALSE,"CTrecon"}</definedName>
    <definedName name="dgsgf" localSheetId="28" hidden="1">{#N/A,#N/A,FALSE,"TMCOMP96";#N/A,#N/A,FALSE,"MAT96";#N/A,#N/A,FALSE,"FANDA96";#N/A,#N/A,FALSE,"INTRAN96";#N/A,#N/A,FALSE,"NAA9697";#N/A,#N/A,FALSE,"ECWEBB";#N/A,#N/A,FALSE,"MFT96";#N/A,#N/A,FALSE,"CTrecon"}</definedName>
    <definedName name="dgsgf" localSheetId="29"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26" hidden="1">#REF!</definedName>
    <definedName name="Distribution" localSheetId="28" hidden="1">#REF!</definedName>
    <definedName name="Distribution" localSheetId="29" hidden="1">#REF!</definedName>
    <definedName name="Distribution" localSheetId="36" hidden="1">#REF!</definedName>
    <definedName name="Distribution" localSheetId="10" hidden="1">#REF!</definedName>
    <definedName name="Distribution" localSheetId="16" hidden="1">#REF!</definedName>
    <definedName name="Distribution" localSheetId="11" hidden="1">#REF!</definedName>
    <definedName name="Distribution" localSheetId="17" hidden="1">#REF!</definedName>
    <definedName name="Distribution" localSheetId="6" hidden="1">#REF!</definedName>
    <definedName name="Distribution" localSheetId="12" hidden="1">#REF!</definedName>
    <definedName name="Distribution" localSheetId="7" hidden="1">#REF!</definedName>
    <definedName name="Distribution" localSheetId="13" hidden="1">#REF!</definedName>
    <definedName name="Distribution" localSheetId="8" hidden="1">#REF!</definedName>
    <definedName name="Distribution" localSheetId="14" hidden="1">#REF!</definedName>
    <definedName name="Distribution" localSheetId="9" hidden="1">#REF!</definedName>
    <definedName name="Distribution" localSheetId="15" hidden="1">#REF!</definedName>
    <definedName name="Distribution" hidden="1">#REF!</definedName>
    <definedName name="DME_LocalFile" hidden="1">"True"</definedName>
    <definedName name="ExtraProfiles" localSheetId="26" hidden="1">#REF!</definedName>
    <definedName name="ExtraProfiles" localSheetId="28" hidden="1">#REF!</definedName>
    <definedName name="ExtraProfiles" localSheetId="29" hidden="1">#REF!</definedName>
    <definedName name="ExtraProfiles" localSheetId="36" hidden="1">#REF!</definedName>
    <definedName name="ExtraProfiles" localSheetId="10" hidden="1">#REF!</definedName>
    <definedName name="ExtraProfiles" localSheetId="16" hidden="1">#REF!</definedName>
    <definedName name="ExtraProfiles" localSheetId="11" hidden="1">#REF!</definedName>
    <definedName name="ExtraProfiles" localSheetId="17" hidden="1">#REF!</definedName>
    <definedName name="ExtraProfiles" localSheetId="6" hidden="1">#REF!</definedName>
    <definedName name="ExtraProfiles" localSheetId="12" hidden="1">#REF!</definedName>
    <definedName name="ExtraProfiles" localSheetId="7" hidden="1">#REF!</definedName>
    <definedName name="ExtraProfiles" localSheetId="13" hidden="1">#REF!</definedName>
    <definedName name="ExtraProfiles" localSheetId="8" hidden="1">#REF!</definedName>
    <definedName name="ExtraProfiles" localSheetId="14" hidden="1">#REF!</definedName>
    <definedName name="ExtraProfiles" localSheetId="9" hidden="1">#REF!</definedName>
    <definedName name="ExtraProfiles" localSheetId="15" hidden="1">#REF!</definedName>
    <definedName name="ExtraProfiles" hidden="1">#REF!</definedName>
    <definedName name="fg" localSheetId="26" hidden="1">{#N/A,#N/A,FALSE,"TMCOMP96";#N/A,#N/A,FALSE,"MAT96";#N/A,#N/A,FALSE,"FANDA96";#N/A,#N/A,FALSE,"INTRAN96";#N/A,#N/A,FALSE,"NAA9697";#N/A,#N/A,FALSE,"ECWEBB";#N/A,#N/A,FALSE,"MFT96";#N/A,#N/A,FALSE,"CTrecon"}</definedName>
    <definedName name="fg" localSheetId="28" hidden="1">{#N/A,#N/A,FALSE,"TMCOMP96";#N/A,#N/A,FALSE,"MAT96";#N/A,#N/A,FALSE,"FANDA96";#N/A,#N/A,FALSE,"INTRAN96";#N/A,#N/A,FALSE,"NAA9697";#N/A,#N/A,FALSE,"ECWEBB";#N/A,#N/A,FALSE,"MFT96";#N/A,#N/A,FALSE,"CTrecon"}</definedName>
    <definedName name="fg" localSheetId="29"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26" hidden="1">{#N/A,#N/A,FALSE,"TMCOMP96";#N/A,#N/A,FALSE,"MAT96";#N/A,#N/A,FALSE,"FANDA96";#N/A,#N/A,FALSE,"INTRAN96";#N/A,#N/A,FALSE,"NAA9697";#N/A,#N/A,FALSE,"ECWEBB";#N/A,#N/A,FALSE,"MFT96";#N/A,#N/A,FALSE,"CTrecon"}</definedName>
    <definedName name="fgfd" localSheetId="28" hidden="1">{#N/A,#N/A,FALSE,"TMCOMP96";#N/A,#N/A,FALSE,"MAT96";#N/A,#N/A,FALSE,"FANDA96";#N/A,#N/A,FALSE,"INTRAN96";#N/A,#N/A,FALSE,"NAA9697";#N/A,#N/A,FALSE,"ECWEBB";#N/A,#N/A,FALSE,"MFT96";#N/A,#N/A,FALSE,"CTrecon"}</definedName>
    <definedName name="fgfd" localSheetId="29"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26" hidden="1">'[2]Forecast data'!#REF!</definedName>
    <definedName name="fyu" localSheetId="29" hidden="1">'[2]Forecast data'!#REF!</definedName>
    <definedName name="fyu" localSheetId="36" hidden="1">'[2]Forecast data'!#REF!</definedName>
    <definedName name="fyu" localSheetId="10" hidden="1">'[2]Forecast data'!#REF!</definedName>
    <definedName name="fyu" localSheetId="16" hidden="1">'[2]Forecast data'!#REF!</definedName>
    <definedName name="fyu" localSheetId="11" hidden="1">'[2]Forecast data'!#REF!</definedName>
    <definedName name="fyu" localSheetId="17" hidden="1">'[2]Forecast data'!#REF!</definedName>
    <definedName name="fyu" localSheetId="6" hidden="1">'[2]Forecast data'!#REF!</definedName>
    <definedName name="fyu" localSheetId="12" hidden="1">'[2]Forecast data'!#REF!</definedName>
    <definedName name="fyu" localSheetId="7" hidden="1">'[2]Forecast data'!#REF!</definedName>
    <definedName name="fyu" localSheetId="13" hidden="1">'[2]Forecast data'!#REF!</definedName>
    <definedName name="fyu" localSheetId="8" hidden="1">'[2]Forecast data'!#REF!</definedName>
    <definedName name="fyu" localSheetId="14" hidden="1">'[2]Forecast data'!#REF!</definedName>
    <definedName name="fyu" localSheetId="9" hidden="1">'[2]Forecast data'!#REF!</definedName>
    <definedName name="fyu" localSheetId="15" hidden="1">'[2]Forecast data'!#REF!</definedName>
    <definedName name="fyu" hidden="1">'[2]Forecast data'!#REF!</definedName>
    <definedName name="ghj" localSheetId="26" hidden="1">{#N/A,#N/A,FALSE,"TMCOMP96";#N/A,#N/A,FALSE,"MAT96";#N/A,#N/A,FALSE,"FANDA96";#N/A,#N/A,FALSE,"INTRAN96";#N/A,#N/A,FALSE,"NAA9697";#N/A,#N/A,FALSE,"ECWEBB";#N/A,#N/A,FALSE,"MFT96";#N/A,#N/A,FALSE,"CTrecon"}</definedName>
    <definedName name="ghj" localSheetId="28" hidden="1">{#N/A,#N/A,FALSE,"TMCOMP96";#N/A,#N/A,FALSE,"MAT96";#N/A,#N/A,FALSE,"FANDA96";#N/A,#N/A,FALSE,"INTRAN96";#N/A,#N/A,FALSE,"NAA9697";#N/A,#N/A,FALSE,"ECWEBB";#N/A,#N/A,FALSE,"MFT96";#N/A,#N/A,FALSE,"CTrecon"}</definedName>
    <definedName name="ghj" localSheetId="29"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ah01" localSheetId="26" hidden="1">'[4]T3 Page 1'!#REF!</definedName>
    <definedName name="Grah01" localSheetId="29" hidden="1">'[4]T3 Page 1'!#REF!</definedName>
    <definedName name="Grah01" localSheetId="36" hidden="1">'[4]T3 Page 1'!#REF!</definedName>
    <definedName name="Grah01" localSheetId="10" hidden="1">'[4]T3 Page 1'!#REF!</definedName>
    <definedName name="Grah01" localSheetId="16" hidden="1">'[4]T3 Page 1'!#REF!</definedName>
    <definedName name="Grah01" localSheetId="11" hidden="1">'[4]T3 Page 1'!#REF!</definedName>
    <definedName name="Grah01" localSheetId="17" hidden="1">'[4]T3 Page 1'!#REF!</definedName>
    <definedName name="Grah01" localSheetId="6" hidden="1">'[4]T3 Page 1'!#REF!</definedName>
    <definedName name="Grah01" localSheetId="12" hidden="1">'[4]T3 Page 1'!#REF!</definedName>
    <definedName name="Grah01" localSheetId="7" hidden="1">'[4]T3 Page 1'!#REF!</definedName>
    <definedName name="Grah01" localSheetId="13" hidden="1">'[4]T3 Page 1'!#REF!</definedName>
    <definedName name="Grah01" localSheetId="8" hidden="1">'[4]T3 Page 1'!#REF!</definedName>
    <definedName name="Grah01" localSheetId="14" hidden="1">'[4]T3 Page 1'!#REF!</definedName>
    <definedName name="Grah01" localSheetId="9" hidden="1">'[4]T3 Page 1'!#REF!</definedName>
    <definedName name="Grah01" localSheetId="15" hidden="1">'[4]T3 Page 1'!#REF!</definedName>
    <definedName name="Grah01" hidden="1">'[4]T3 Page 1'!#REF!</definedName>
    <definedName name="Graph01" localSheetId="26" hidden="1">'[4]FC Page 1'!#REF!</definedName>
    <definedName name="Graph01" localSheetId="29" hidden="1">'[4]FC Page 1'!#REF!</definedName>
    <definedName name="Graph01" localSheetId="36" hidden="1">'[4]FC Page 1'!#REF!</definedName>
    <definedName name="Graph01" localSheetId="10" hidden="1">'[4]FC Page 1'!#REF!</definedName>
    <definedName name="Graph01" localSheetId="16" hidden="1">'[4]FC Page 1'!#REF!</definedName>
    <definedName name="Graph01" localSheetId="11" hidden="1">'[4]FC Page 1'!#REF!</definedName>
    <definedName name="Graph01" localSheetId="17" hidden="1">'[4]FC Page 1'!#REF!</definedName>
    <definedName name="Graph01" localSheetId="6" hidden="1">'[4]FC Page 1'!#REF!</definedName>
    <definedName name="Graph01" localSheetId="12" hidden="1">'[4]FC Page 1'!#REF!</definedName>
    <definedName name="Graph01" localSheetId="7" hidden="1">'[4]FC Page 1'!#REF!</definedName>
    <definedName name="Graph01" localSheetId="13" hidden="1">'[4]FC Page 1'!#REF!</definedName>
    <definedName name="Graph01" localSheetId="8" hidden="1">'[4]FC Page 1'!#REF!</definedName>
    <definedName name="Graph01" localSheetId="14" hidden="1">'[4]FC Page 1'!#REF!</definedName>
    <definedName name="Graph01" localSheetId="9" hidden="1">'[4]FC Page 1'!#REF!</definedName>
    <definedName name="Graph01" localSheetId="15" hidden="1">'[4]FC Page 1'!#REF!</definedName>
    <definedName name="Graph01" hidden="1">'[4]FC Page 1'!#REF!</definedName>
    <definedName name="Graph12" localSheetId="26" hidden="1">'[1]Model inputs'!#REF!</definedName>
    <definedName name="Graph12" localSheetId="29" hidden="1">'[1]Model inputs'!#REF!</definedName>
    <definedName name="Graph12" localSheetId="36" hidden="1">'[1]Model inputs'!#REF!</definedName>
    <definedName name="Graph12" localSheetId="10" hidden="1">'[1]Model inputs'!#REF!</definedName>
    <definedName name="Graph12" localSheetId="16" hidden="1">'[1]Model inputs'!#REF!</definedName>
    <definedName name="Graph12" localSheetId="11" hidden="1">'[1]Model inputs'!#REF!</definedName>
    <definedName name="Graph12" localSheetId="17" hidden="1">'[1]Model inputs'!#REF!</definedName>
    <definedName name="Graph12" localSheetId="6" hidden="1">'[1]Model inputs'!#REF!</definedName>
    <definedName name="Graph12" localSheetId="12" hidden="1">'[1]Model inputs'!#REF!</definedName>
    <definedName name="Graph12" localSheetId="7" hidden="1">'[1]Model inputs'!#REF!</definedName>
    <definedName name="Graph12" localSheetId="13" hidden="1">'[1]Model inputs'!#REF!</definedName>
    <definedName name="Graph12" localSheetId="8" hidden="1">'[1]Model inputs'!#REF!</definedName>
    <definedName name="Graph12" localSheetId="14" hidden="1">'[1]Model inputs'!#REF!</definedName>
    <definedName name="Graph12" localSheetId="9" hidden="1">'[1]Model inputs'!#REF!</definedName>
    <definedName name="Graph12" localSheetId="15" hidden="1">'[1]Model inputs'!#REF!</definedName>
    <definedName name="Graph12" hidden="1">'[1]Model inputs'!#REF!</definedName>
    <definedName name="graphc" localSheetId="26" hidden="1">'[2]Forecast data'!#REF!</definedName>
    <definedName name="graphc" localSheetId="29" hidden="1">'[2]Forecast data'!#REF!</definedName>
    <definedName name="graphc" localSheetId="36" hidden="1">'[2]Forecast data'!#REF!</definedName>
    <definedName name="graphc" localSheetId="10" hidden="1">'[2]Forecast data'!#REF!</definedName>
    <definedName name="graphc" localSheetId="16" hidden="1">'[2]Forecast data'!#REF!</definedName>
    <definedName name="graphc" localSheetId="11" hidden="1">'[2]Forecast data'!#REF!</definedName>
    <definedName name="graphc" localSheetId="17" hidden="1">'[2]Forecast data'!#REF!</definedName>
    <definedName name="graphc" localSheetId="6" hidden="1">'[2]Forecast data'!#REF!</definedName>
    <definedName name="graphc" localSheetId="12" hidden="1">'[2]Forecast data'!#REF!</definedName>
    <definedName name="graphc" localSheetId="7" hidden="1">'[2]Forecast data'!#REF!</definedName>
    <definedName name="graphc" localSheetId="13" hidden="1">'[2]Forecast data'!#REF!</definedName>
    <definedName name="graphc" localSheetId="8" hidden="1">'[2]Forecast data'!#REF!</definedName>
    <definedName name="graphc" localSheetId="14" hidden="1">'[2]Forecast data'!#REF!</definedName>
    <definedName name="graphc" localSheetId="9" hidden="1">'[2]Forecast data'!#REF!</definedName>
    <definedName name="graphc" localSheetId="15" hidden="1">'[2]Forecast data'!#REF!</definedName>
    <definedName name="graphc" hidden="1">'[2]Forecast data'!#REF!</definedName>
    <definedName name="jhkgh" localSheetId="26" hidden="1">{#N/A,#N/A,FALSE,"TMCOMP96";#N/A,#N/A,FALSE,"MAT96";#N/A,#N/A,FALSE,"FANDA96";#N/A,#N/A,FALSE,"INTRAN96";#N/A,#N/A,FALSE,"NAA9697";#N/A,#N/A,FALSE,"ECWEBB";#N/A,#N/A,FALSE,"MFT96";#N/A,#N/A,FALSE,"CTrecon"}</definedName>
    <definedName name="jhkgh" localSheetId="28" hidden="1">{#N/A,#N/A,FALSE,"TMCOMP96";#N/A,#N/A,FALSE,"MAT96";#N/A,#N/A,FALSE,"FANDA96";#N/A,#N/A,FALSE,"INTRAN96";#N/A,#N/A,FALSE,"NAA9697";#N/A,#N/A,FALSE,"ECWEBB";#N/A,#N/A,FALSE,"MFT96";#N/A,#N/A,FALSE,"CTrecon"}</definedName>
    <definedName name="jhkgh" localSheetId="29"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26" hidden="1">{#N/A,#N/A,FALSE,"TMCOMP96";#N/A,#N/A,FALSE,"MAT96";#N/A,#N/A,FALSE,"FANDA96";#N/A,#N/A,FALSE,"INTRAN96";#N/A,#N/A,FALSE,"NAA9697";#N/A,#N/A,FALSE,"ECWEBB";#N/A,#N/A,FALSE,"MFT96";#N/A,#N/A,FALSE,"CTrecon"}</definedName>
    <definedName name="jhkgh2" localSheetId="28" hidden="1">{#N/A,#N/A,FALSE,"TMCOMP96";#N/A,#N/A,FALSE,"MAT96";#N/A,#N/A,FALSE,"FANDA96";#N/A,#N/A,FALSE,"INTRAN96";#N/A,#N/A,FALSE,"NAA9697";#N/A,#N/A,FALSE,"ECWEBB";#N/A,#N/A,FALSE,"MFT96";#N/A,#N/A,FALSE,"CTrecon"}</definedName>
    <definedName name="jhkgh2" localSheetId="29"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 localSheetId="26" hidden="1">{#N/A,#N/A,FALSE,"TMCOMP96";#N/A,#N/A,FALSE,"MAT96";#N/A,#N/A,FALSE,"FANDA96";#N/A,#N/A,FALSE,"INTRAN96";#N/A,#N/A,FALSE,"NAA9697";#N/A,#N/A,FALSE,"ECWEBB";#N/A,#N/A,FALSE,"MFT96";#N/A,#N/A,FALSE,"CTrecon"}</definedName>
    <definedName name="Option2" localSheetId="28" hidden="1">{#N/A,#N/A,FALSE,"TMCOMP96";#N/A,#N/A,FALSE,"MAT96";#N/A,#N/A,FALSE,"FANDA96";#N/A,#N/A,FALSE,"INTRAN96";#N/A,#N/A,FALSE,"NAA9697";#N/A,#N/A,FALSE,"ECWEBB";#N/A,#N/A,FALSE,"MFT96";#N/A,#N/A,FALSE,"CTrecon"}</definedName>
    <definedName name="Option2" localSheetId="29"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26" hidden="1">[8]Population!#REF!</definedName>
    <definedName name="Pop" localSheetId="29" hidden="1">[8]Population!#REF!</definedName>
    <definedName name="Pop" localSheetId="36" hidden="1">[8]Population!#REF!</definedName>
    <definedName name="Pop" localSheetId="10" hidden="1">[8]Population!#REF!</definedName>
    <definedName name="Pop" localSheetId="16" hidden="1">[8]Population!#REF!</definedName>
    <definedName name="Pop" localSheetId="11" hidden="1">[8]Population!#REF!</definedName>
    <definedName name="Pop" localSheetId="17" hidden="1">[8]Population!#REF!</definedName>
    <definedName name="Pop" localSheetId="6" hidden="1">[8]Population!#REF!</definedName>
    <definedName name="Pop" localSheetId="12" hidden="1">[8]Population!#REF!</definedName>
    <definedName name="Pop" localSheetId="7" hidden="1">[8]Population!#REF!</definedName>
    <definedName name="Pop" localSheetId="13" hidden="1">[8]Population!#REF!</definedName>
    <definedName name="Pop" localSheetId="8" hidden="1">[8]Population!#REF!</definedName>
    <definedName name="Pop" localSheetId="14" hidden="1">[8]Population!#REF!</definedName>
    <definedName name="Pop" localSheetId="9" hidden="1">[8]Population!#REF!</definedName>
    <definedName name="Pop" localSheetId="15" hidden="1">[8]Population!#REF!</definedName>
    <definedName name="Pop" hidden="1">[8]Population!#REF!</definedName>
    <definedName name="Population" localSheetId="26" hidden="1">#REF!</definedName>
    <definedName name="Population" localSheetId="28" hidden="1">#REF!</definedName>
    <definedName name="Population" localSheetId="29" hidden="1">#REF!</definedName>
    <definedName name="Population" localSheetId="36" hidden="1">#REF!</definedName>
    <definedName name="Population" localSheetId="10" hidden="1">#REF!</definedName>
    <definedName name="Population" localSheetId="16" hidden="1">#REF!</definedName>
    <definedName name="Population" localSheetId="11" hidden="1">#REF!</definedName>
    <definedName name="Population" localSheetId="17" hidden="1">#REF!</definedName>
    <definedName name="Population" localSheetId="6" hidden="1">#REF!</definedName>
    <definedName name="Population" localSheetId="12" hidden="1">#REF!</definedName>
    <definedName name="Population" localSheetId="7" hidden="1">#REF!</definedName>
    <definedName name="Population" localSheetId="13" hidden="1">#REF!</definedName>
    <definedName name="Population" localSheetId="8" hidden="1">#REF!</definedName>
    <definedName name="Population" localSheetId="14" hidden="1">#REF!</definedName>
    <definedName name="Population" localSheetId="9" hidden="1">#REF!</definedName>
    <definedName name="Population" localSheetId="15" hidden="1">#REF!</definedName>
    <definedName name="Population" hidden="1">#REF!</definedName>
    <definedName name="Profiles" localSheetId="26" hidden="1">#REF!</definedName>
    <definedName name="Profiles" localSheetId="28" hidden="1">#REF!</definedName>
    <definedName name="Profiles" localSheetId="29" hidden="1">#REF!</definedName>
    <definedName name="Profiles" localSheetId="36" hidden="1">#REF!</definedName>
    <definedName name="Profiles" localSheetId="10" hidden="1">#REF!</definedName>
    <definedName name="Profiles" localSheetId="16" hidden="1">#REF!</definedName>
    <definedName name="Profiles" localSheetId="11" hidden="1">#REF!</definedName>
    <definedName name="Profiles" localSheetId="17" hidden="1">#REF!</definedName>
    <definedName name="Profiles" localSheetId="6" hidden="1">#REF!</definedName>
    <definedName name="Profiles" localSheetId="12" hidden="1">#REF!</definedName>
    <definedName name="Profiles" localSheetId="7" hidden="1">#REF!</definedName>
    <definedName name="Profiles" localSheetId="13" hidden="1">#REF!</definedName>
    <definedName name="Profiles" localSheetId="8" hidden="1">#REF!</definedName>
    <definedName name="Profiles" localSheetId="14" hidden="1">#REF!</definedName>
    <definedName name="Profiles" localSheetId="9" hidden="1">#REF!</definedName>
    <definedName name="Profiles" localSheetId="15" hidden="1">#REF!</definedName>
    <definedName name="Profiles" hidden="1">#REF!</definedName>
    <definedName name="Projections" localSheetId="26" hidden="1">#REF!</definedName>
    <definedName name="Projections" localSheetId="28" hidden="1">#REF!</definedName>
    <definedName name="Projections" localSheetId="29" hidden="1">#REF!</definedName>
    <definedName name="Projections" localSheetId="36" hidden="1">#REF!</definedName>
    <definedName name="Projections" localSheetId="10" hidden="1">#REF!</definedName>
    <definedName name="Projections" localSheetId="16" hidden="1">#REF!</definedName>
    <definedName name="Projections" localSheetId="11" hidden="1">#REF!</definedName>
    <definedName name="Projections" localSheetId="17" hidden="1">#REF!</definedName>
    <definedName name="Projections" localSheetId="6" hidden="1">#REF!</definedName>
    <definedName name="Projections" localSheetId="12" hidden="1">#REF!</definedName>
    <definedName name="Projections" localSheetId="7" hidden="1">#REF!</definedName>
    <definedName name="Projections" localSheetId="13" hidden="1">#REF!</definedName>
    <definedName name="Projections" localSheetId="8" hidden="1">#REF!</definedName>
    <definedName name="Projections" localSheetId="14" hidden="1">#REF!</definedName>
    <definedName name="Projections" localSheetId="9" hidden="1">#REF!</definedName>
    <definedName name="Projections" localSheetId="15" hidden="1">#REF!</definedName>
    <definedName name="Projections" hidden="1">#REF!</definedName>
    <definedName name="Results" hidden="1">[9]UK99!$A$1:$A$1</definedName>
    <definedName name="sdf" localSheetId="26" hidden="1">{#N/A,#N/A,FALSE,"TMCOMP96";#N/A,#N/A,FALSE,"MAT96";#N/A,#N/A,FALSE,"FANDA96";#N/A,#N/A,FALSE,"INTRAN96";#N/A,#N/A,FALSE,"NAA9697";#N/A,#N/A,FALSE,"ECWEBB";#N/A,#N/A,FALSE,"MFT96";#N/A,#N/A,FALSE,"CTrecon"}</definedName>
    <definedName name="sdf" localSheetId="28" hidden="1">{#N/A,#N/A,FALSE,"TMCOMP96";#N/A,#N/A,FALSE,"MAT96";#N/A,#N/A,FALSE,"FANDA96";#N/A,#N/A,FALSE,"INTRAN96";#N/A,#N/A,FALSE,"NAA9697";#N/A,#N/A,FALSE,"ECWEBB";#N/A,#N/A,FALSE,"MFT96";#N/A,#N/A,FALSE,"CTrecon"}</definedName>
    <definedName name="sdf" localSheetId="29"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26" hidden="1">{#N/A,#N/A,FALSE,"TMCOMP96";#N/A,#N/A,FALSE,"MAT96";#N/A,#N/A,FALSE,"FANDA96";#N/A,#N/A,FALSE,"INTRAN96";#N/A,#N/A,FALSE,"NAA9697";#N/A,#N/A,FALSE,"ECWEBB";#N/A,#N/A,FALSE,"MFT96";#N/A,#N/A,FALSE,"CTrecon"}</definedName>
    <definedName name="sdff" localSheetId="28" hidden="1">{#N/A,#N/A,FALSE,"TMCOMP96";#N/A,#N/A,FALSE,"MAT96";#N/A,#N/A,FALSE,"FANDA96";#N/A,#N/A,FALSE,"INTRAN96";#N/A,#N/A,FALSE,"NAA9697";#N/A,#N/A,FALSE,"ECWEBB";#N/A,#N/A,FALSE,"MFT96";#N/A,#N/A,FALSE,"CTrecon"}</definedName>
    <definedName name="sdff" localSheetId="29"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26" hidden="1">{#N/A,#N/A,FALSE,"TMCOMP96";#N/A,#N/A,FALSE,"MAT96";#N/A,#N/A,FALSE,"FANDA96";#N/A,#N/A,FALSE,"INTRAN96";#N/A,#N/A,FALSE,"NAA9697";#N/A,#N/A,FALSE,"ECWEBB";#N/A,#N/A,FALSE,"MFT96";#N/A,#N/A,FALSE,"CTrecon"}</definedName>
    <definedName name="sfad" localSheetId="28" hidden="1">{#N/A,#N/A,FALSE,"TMCOMP96";#N/A,#N/A,FALSE,"MAT96";#N/A,#N/A,FALSE,"FANDA96";#N/A,#N/A,FALSE,"INTRAN96";#N/A,#N/A,FALSE,"NAA9697";#N/A,#N/A,FALSE,"ECWEBB";#N/A,#N/A,FALSE,"MFT96";#N/A,#N/A,FALSE,"CTrecon"}</definedName>
    <definedName name="sfad" localSheetId="29"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localSheetId="26" hidden="1">{#N/A,#N/A,FALSE,"TMCOMP96";#N/A,#N/A,FALSE,"MAT96";#N/A,#N/A,FALSE,"FANDA96";#N/A,#N/A,FALSE,"INTRAN96";#N/A,#N/A,FALSE,"NAA9697";#N/A,#N/A,FALSE,"ECWEBB";#N/A,#N/A,FALSE,"MFT96";#N/A,#N/A,FALSE,"CTrecon"}</definedName>
    <definedName name="T4.9i" localSheetId="28" hidden="1">{#N/A,#N/A,FALSE,"TMCOMP96";#N/A,#N/A,FALSE,"MAT96";#N/A,#N/A,FALSE,"FANDA96";#N/A,#N/A,FALSE,"INTRAN96";#N/A,#N/A,FALSE,"NAA9697";#N/A,#N/A,FALSE,"ECWEBB";#N/A,#N/A,FALSE,"MFT96";#N/A,#N/A,FALSE,"CTrecon"}</definedName>
    <definedName name="T4.9i" localSheetId="29"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16"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7" hidden="1">{#N/A,#N/A,FALSE,"TMCOMP96";#N/A,#N/A,FALSE,"MAT96";#N/A,#N/A,FALSE,"FANDA96";#N/A,#N/A,FALSE,"INTRAN96";#N/A,#N/A,FALSE,"NAA9697";#N/A,#N/A,FALSE,"ECWEBB";#N/A,#N/A,FALSE,"MFT96";#N/A,#N/A,FALSE,"CTrecon"}</definedName>
    <definedName name="T4.9i" localSheetId="6"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13"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14"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5"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26" hidden="1">{#N/A,#N/A,FALSE,"TMCOMP96";#N/A,#N/A,FALSE,"MAT96";#N/A,#N/A,FALSE,"FANDA96";#N/A,#N/A,FALSE,"INTRAN96";#N/A,#N/A,FALSE,"NAA9697";#N/A,#N/A,FALSE,"ECWEBB";#N/A,#N/A,FALSE,"MFT96";#N/A,#N/A,FALSE,"CTrecon"}</definedName>
    <definedName name="T4.9j" localSheetId="28" hidden="1">{#N/A,#N/A,FALSE,"TMCOMP96";#N/A,#N/A,FALSE,"MAT96";#N/A,#N/A,FALSE,"FANDA96";#N/A,#N/A,FALSE,"INTRAN96";#N/A,#N/A,FALSE,"NAA9697";#N/A,#N/A,FALSE,"ECWEBB";#N/A,#N/A,FALSE,"MFT96";#N/A,#N/A,FALSE,"CTrecon"}</definedName>
    <definedName name="T4.9j" localSheetId="29"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16"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7"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13"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14"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5"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rggh" localSheetId="26" hidden="1">{#N/A,#N/A,FALSE,"TMCOMP96";#N/A,#N/A,FALSE,"MAT96";#N/A,#N/A,FALSE,"FANDA96";#N/A,#N/A,FALSE,"INTRAN96";#N/A,#N/A,FALSE,"NAA9697";#N/A,#N/A,FALSE,"ECWEBB";#N/A,#N/A,FALSE,"MFT96";#N/A,#N/A,FALSE,"CTrecon"}</definedName>
    <definedName name="trggh" localSheetId="28" hidden="1">{#N/A,#N/A,FALSE,"TMCOMP96";#N/A,#N/A,FALSE,"MAT96";#N/A,#N/A,FALSE,"FANDA96";#N/A,#N/A,FALSE,"INTRAN96";#N/A,#N/A,FALSE,"NAA9697";#N/A,#N/A,FALSE,"ECWEBB";#N/A,#N/A,FALSE,"MFT96";#N/A,#N/A,FALSE,"CTrecon"}</definedName>
    <definedName name="trggh" localSheetId="29"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26" hidden="1">{#N/A,#N/A,FALSE,"CGBR95C"}</definedName>
    <definedName name="wrn.table1." localSheetId="28" hidden="1">{#N/A,#N/A,FALSE,"CGBR95C"}</definedName>
    <definedName name="wrn.table1." localSheetId="29" hidden="1">{#N/A,#N/A,FALSE,"CGBR95C"}</definedName>
    <definedName name="wrn.table1." localSheetId="10" hidden="1">{#N/A,#N/A,FALSE,"CGBR95C"}</definedName>
    <definedName name="wrn.table1." localSheetId="16" hidden="1">{#N/A,#N/A,FALSE,"CGBR95C"}</definedName>
    <definedName name="wrn.table1." localSheetId="11" hidden="1">{#N/A,#N/A,FALSE,"CGBR95C"}</definedName>
    <definedName name="wrn.table1." localSheetId="17" hidden="1">{#N/A,#N/A,FALSE,"CGBR95C"}</definedName>
    <definedName name="wrn.table1." localSheetId="6" hidden="1">{#N/A,#N/A,FALSE,"CGBR95C"}</definedName>
    <definedName name="wrn.table1." localSheetId="12" hidden="1">{#N/A,#N/A,FALSE,"CGBR95C"}</definedName>
    <definedName name="wrn.table1." localSheetId="7" hidden="1">{#N/A,#N/A,FALSE,"CGBR95C"}</definedName>
    <definedName name="wrn.table1." localSheetId="13" hidden="1">{#N/A,#N/A,FALSE,"CGBR95C"}</definedName>
    <definedName name="wrn.table1." localSheetId="8" hidden="1">{#N/A,#N/A,FALSE,"CGBR95C"}</definedName>
    <definedName name="wrn.table1." localSheetId="14" hidden="1">{#N/A,#N/A,FALSE,"CGBR95C"}</definedName>
    <definedName name="wrn.table1." localSheetId="9" hidden="1">{#N/A,#N/A,FALSE,"CGBR95C"}</definedName>
    <definedName name="wrn.table1." localSheetId="15" hidden="1">{#N/A,#N/A,FALSE,"CGBR95C"}</definedName>
    <definedName name="wrn.table1." hidden="1">{#N/A,#N/A,FALSE,"CGBR95C"}</definedName>
    <definedName name="wrn.table2." localSheetId="26" hidden="1">{#N/A,#N/A,FALSE,"CGBR95C"}</definedName>
    <definedName name="wrn.table2." localSheetId="28" hidden="1">{#N/A,#N/A,FALSE,"CGBR95C"}</definedName>
    <definedName name="wrn.table2." localSheetId="29" hidden="1">{#N/A,#N/A,FALSE,"CGBR95C"}</definedName>
    <definedName name="wrn.table2." localSheetId="10" hidden="1">{#N/A,#N/A,FALSE,"CGBR95C"}</definedName>
    <definedName name="wrn.table2." localSheetId="16" hidden="1">{#N/A,#N/A,FALSE,"CGBR95C"}</definedName>
    <definedName name="wrn.table2." localSheetId="11" hidden="1">{#N/A,#N/A,FALSE,"CGBR95C"}</definedName>
    <definedName name="wrn.table2." localSheetId="17" hidden="1">{#N/A,#N/A,FALSE,"CGBR95C"}</definedName>
    <definedName name="wrn.table2." localSheetId="6" hidden="1">{#N/A,#N/A,FALSE,"CGBR95C"}</definedName>
    <definedName name="wrn.table2." localSheetId="12" hidden="1">{#N/A,#N/A,FALSE,"CGBR95C"}</definedName>
    <definedName name="wrn.table2." localSheetId="7" hidden="1">{#N/A,#N/A,FALSE,"CGBR95C"}</definedName>
    <definedName name="wrn.table2." localSheetId="13" hidden="1">{#N/A,#N/A,FALSE,"CGBR95C"}</definedName>
    <definedName name="wrn.table2." localSheetId="8" hidden="1">{#N/A,#N/A,FALSE,"CGBR95C"}</definedName>
    <definedName name="wrn.table2." localSheetId="14" hidden="1">{#N/A,#N/A,FALSE,"CGBR95C"}</definedName>
    <definedName name="wrn.table2." localSheetId="9" hidden="1">{#N/A,#N/A,FALSE,"CGBR95C"}</definedName>
    <definedName name="wrn.table2." localSheetId="15" hidden="1">{#N/A,#N/A,FALSE,"CGBR95C"}</definedName>
    <definedName name="wrn.table2." hidden="1">{#N/A,#N/A,FALSE,"CGBR95C"}</definedName>
    <definedName name="wrn.tablea." localSheetId="26" hidden="1">{#N/A,#N/A,FALSE,"CGBR95C"}</definedName>
    <definedName name="wrn.tablea." localSheetId="28" hidden="1">{#N/A,#N/A,FALSE,"CGBR95C"}</definedName>
    <definedName name="wrn.tablea." localSheetId="29" hidden="1">{#N/A,#N/A,FALSE,"CGBR95C"}</definedName>
    <definedName name="wrn.tablea." localSheetId="10" hidden="1">{#N/A,#N/A,FALSE,"CGBR95C"}</definedName>
    <definedName name="wrn.tablea." localSheetId="16" hidden="1">{#N/A,#N/A,FALSE,"CGBR95C"}</definedName>
    <definedName name="wrn.tablea." localSheetId="11" hidden="1">{#N/A,#N/A,FALSE,"CGBR95C"}</definedName>
    <definedName name="wrn.tablea." localSheetId="17" hidden="1">{#N/A,#N/A,FALSE,"CGBR95C"}</definedName>
    <definedName name="wrn.tablea." localSheetId="6" hidden="1">{#N/A,#N/A,FALSE,"CGBR95C"}</definedName>
    <definedName name="wrn.tablea." localSheetId="12" hidden="1">{#N/A,#N/A,FALSE,"CGBR95C"}</definedName>
    <definedName name="wrn.tablea." localSheetId="7" hidden="1">{#N/A,#N/A,FALSE,"CGBR95C"}</definedName>
    <definedName name="wrn.tablea." localSheetId="13" hidden="1">{#N/A,#N/A,FALSE,"CGBR95C"}</definedName>
    <definedName name="wrn.tablea." localSheetId="8" hidden="1">{#N/A,#N/A,FALSE,"CGBR95C"}</definedName>
    <definedName name="wrn.tablea." localSheetId="14" hidden="1">{#N/A,#N/A,FALSE,"CGBR95C"}</definedName>
    <definedName name="wrn.tablea." localSheetId="9" hidden="1">{#N/A,#N/A,FALSE,"CGBR95C"}</definedName>
    <definedName name="wrn.tablea." localSheetId="15" hidden="1">{#N/A,#N/A,FALSE,"CGBR95C"}</definedName>
    <definedName name="wrn.tablea." hidden="1">{#N/A,#N/A,FALSE,"CGBR95C"}</definedName>
    <definedName name="wrn.tableb." localSheetId="26" hidden="1">{#N/A,#N/A,FALSE,"CGBR95C"}</definedName>
    <definedName name="wrn.tableb." localSheetId="28" hidden="1">{#N/A,#N/A,FALSE,"CGBR95C"}</definedName>
    <definedName name="wrn.tableb." localSheetId="29" hidden="1">{#N/A,#N/A,FALSE,"CGBR95C"}</definedName>
    <definedName name="wrn.tableb." localSheetId="10" hidden="1">{#N/A,#N/A,FALSE,"CGBR95C"}</definedName>
    <definedName name="wrn.tableb." localSheetId="16" hidden="1">{#N/A,#N/A,FALSE,"CGBR95C"}</definedName>
    <definedName name="wrn.tableb." localSheetId="11" hidden="1">{#N/A,#N/A,FALSE,"CGBR95C"}</definedName>
    <definedName name="wrn.tableb." localSheetId="17" hidden="1">{#N/A,#N/A,FALSE,"CGBR95C"}</definedName>
    <definedName name="wrn.tableb." localSheetId="6" hidden="1">{#N/A,#N/A,FALSE,"CGBR95C"}</definedName>
    <definedName name="wrn.tableb." localSheetId="12" hidden="1">{#N/A,#N/A,FALSE,"CGBR95C"}</definedName>
    <definedName name="wrn.tableb." localSheetId="7" hidden="1">{#N/A,#N/A,FALSE,"CGBR95C"}</definedName>
    <definedName name="wrn.tableb." localSheetId="13" hidden="1">{#N/A,#N/A,FALSE,"CGBR95C"}</definedName>
    <definedName name="wrn.tableb." localSheetId="8" hidden="1">{#N/A,#N/A,FALSE,"CGBR95C"}</definedName>
    <definedName name="wrn.tableb." localSheetId="14" hidden="1">{#N/A,#N/A,FALSE,"CGBR95C"}</definedName>
    <definedName name="wrn.tableb." localSheetId="9" hidden="1">{#N/A,#N/A,FALSE,"CGBR95C"}</definedName>
    <definedName name="wrn.tableb." localSheetId="15" hidden="1">{#N/A,#N/A,FALSE,"CGBR95C"}</definedName>
    <definedName name="wrn.tableb." hidden="1">{#N/A,#N/A,FALSE,"CGBR95C"}</definedName>
    <definedName name="wrn.tableq." localSheetId="26" hidden="1">{#N/A,#N/A,FALSE,"CGBR95C"}</definedName>
    <definedName name="wrn.tableq." localSheetId="28" hidden="1">{#N/A,#N/A,FALSE,"CGBR95C"}</definedName>
    <definedName name="wrn.tableq." localSheetId="29" hidden="1">{#N/A,#N/A,FALSE,"CGBR95C"}</definedName>
    <definedName name="wrn.tableq." localSheetId="10" hidden="1">{#N/A,#N/A,FALSE,"CGBR95C"}</definedName>
    <definedName name="wrn.tableq." localSheetId="16" hidden="1">{#N/A,#N/A,FALSE,"CGBR95C"}</definedName>
    <definedName name="wrn.tableq." localSheetId="11" hidden="1">{#N/A,#N/A,FALSE,"CGBR95C"}</definedName>
    <definedName name="wrn.tableq." localSheetId="17" hidden="1">{#N/A,#N/A,FALSE,"CGBR95C"}</definedName>
    <definedName name="wrn.tableq." localSheetId="6" hidden="1">{#N/A,#N/A,FALSE,"CGBR95C"}</definedName>
    <definedName name="wrn.tableq." localSheetId="12" hidden="1">{#N/A,#N/A,FALSE,"CGBR95C"}</definedName>
    <definedName name="wrn.tableq." localSheetId="7" hidden="1">{#N/A,#N/A,FALSE,"CGBR95C"}</definedName>
    <definedName name="wrn.tableq." localSheetId="13" hidden="1">{#N/A,#N/A,FALSE,"CGBR95C"}</definedName>
    <definedName name="wrn.tableq." localSheetId="8" hidden="1">{#N/A,#N/A,FALSE,"CGBR95C"}</definedName>
    <definedName name="wrn.tableq." localSheetId="14" hidden="1">{#N/A,#N/A,FALSE,"CGBR95C"}</definedName>
    <definedName name="wrn.tableq." localSheetId="9" hidden="1">{#N/A,#N/A,FALSE,"CGBR95C"}</definedName>
    <definedName name="wrn.tableq." localSheetId="15" hidden="1">{#N/A,#N/A,FALSE,"CGBR95C"}</definedName>
    <definedName name="wrn.tableq." hidden="1">{#N/A,#N/A,FALSE,"CGBR95C"}</definedName>
    <definedName name="wrn.TMCOMP." localSheetId="26" hidden="1">{#N/A,#N/A,FALSE,"TMCOMP96";#N/A,#N/A,FALSE,"MAT96";#N/A,#N/A,FALSE,"FANDA96";#N/A,#N/A,FALSE,"INTRAN96";#N/A,#N/A,FALSE,"NAA9697";#N/A,#N/A,FALSE,"ECWEBB";#N/A,#N/A,FALSE,"MFT96";#N/A,#N/A,FALSE,"CTrecon"}</definedName>
    <definedName name="wrn.TMCOMP." localSheetId="28" hidden="1">{#N/A,#N/A,FALSE,"TMCOMP96";#N/A,#N/A,FALSE,"MAT96";#N/A,#N/A,FALSE,"FANDA96";#N/A,#N/A,FALSE,"INTRAN96";#N/A,#N/A,FALSE,"NAA9697";#N/A,#N/A,FALSE,"ECWEBB";#N/A,#N/A,FALSE,"MFT96";#N/A,#N/A,FALSE,"CTrecon"}</definedName>
    <definedName name="wrn.TMCOMP." localSheetId="29"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48" l="1"/>
  <c r="H15" i="48"/>
  <c r="I15" i="48"/>
  <c r="J15" i="48"/>
  <c r="K15" i="48"/>
  <c r="L15" i="48"/>
  <c r="M15" i="48"/>
  <c r="N15" i="48"/>
  <c r="P15" i="48"/>
  <c r="Q15" i="48"/>
  <c r="R15" i="48"/>
  <c r="S15" i="48"/>
  <c r="T15" i="48"/>
  <c r="U15" i="48"/>
  <c r="V15" i="48"/>
  <c r="W15" i="48"/>
  <c r="X15" i="48"/>
  <c r="Y15" i="48"/>
  <c r="Y183" i="48" s="1"/>
  <c r="Z15" i="48"/>
  <c r="G17" i="48"/>
  <c r="H17" i="48"/>
  <c r="H185" i="48" s="1"/>
  <c r="I17" i="48"/>
  <c r="J17" i="48"/>
  <c r="J185" i="48" s="1"/>
  <c r="K17" i="48"/>
  <c r="L17" i="48"/>
  <c r="M17" i="48"/>
  <c r="M185" i="48" s="1"/>
  <c r="N17" i="48"/>
  <c r="P17" i="48"/>
  <c r="Q17" i="48"/>
  <c r="R17" i="48"/>
  <c r="S17" i="48"/>
  <c r="T17" i="48"/>
  <c r="U17" i="48"/>
  <c r="V17" i="48"/>
  <c r="W17" i="48"/>
  <c r="W185" i="48" s="1"/>
  <c r="X17" i="48"/>
  <c r="X185" i="48" s="1"/>
  <c r="Y17" i="48"/>
  <c r="Z17" i="48"/>
  <c r="G18" i="48"/>
  <c r="H18" i="48"/>
  <c r="I18" i="48"/>
  <c r="J18" i="48"/>
  <c r="K18" i="48"/>
  <c r="L18" i="48"/>
  <c r="M18" i="48"/>
  <c r="N18" i="48"/>
  <c r="P18" i="48"/>
  <c r="Q18" i="48"/>
  <c r="R18" i="48"/>
  <c r="S18" i="48"/>
  <c r="T18" i="48"/>
  <c r="U18" i="48"/>
  <c r="V18" i="48"/>
  <c r="W18" i="48"/>
  <c r="X18" i="48"/>
  <c r="Y18" i="48"/>
  <c r="Y24" i="48" s="1"/>
  <c r="Y192" i="48" s="1"/>
  <c r="Z18" i="48"/>
  <c r="Z24" i="48" s="1"/>
  <c r="Z192" i="48" s="1"/>
  <c r="G19" i="48"/>
  <c r="H19" i="48"/>
  <c r="I19" i="48"/>
  <c r="J19" i="48"/>
  <c r="K19" i="48"/>
  <c r="L19" i="48"/>
  <c r="M19" i="48"/>
  <c r="N19" i="48"/>
  <c r="P19" i="48"/>
  <c r="Q19" i="48"/>
  <c r="R19" i="48"/>
  <c r="S19" i="48"/>
  <c r="T19" i="48"/>
  <c r="U19" i="48"/>
  <c r="V19" i="48"/>
  <c r="W19" i="48"/>
  <c r="W187" i="48" s="1"/>
  <c r="X19" i="48"/>
  <c r="X187" i="48" s="1"/>
  <c r="Y19" i="48"/>
  <c r="Z19" i="48"/>
  <c r="Z187" i="48" s="1"/>
  <c r="K21" i="48"/>
  <c r="L21" i="48"/>
  <c r="M21" i="48"/>
  <c r="N21" i="48"/>
  <c r="P21" i="48"/>
  <c r="Q21" i="48"/>
  <c r="R21" i="48"/>
  <c r="S21" i="48"/>
  <c r="T21" i="48"/>
  <c r="U21" i="48"/>
  <c r="V21" i="48"/>
  <c r="W21" i="48"/>
  <c r="X21" i="48"/>
  <c r="Y21" i="48"/>
  <c r="Z21" i="48"/>
  <c r="Z189" i="48" s="1"/>
  <c r="X23" i="48"/>
  <c r="X191" i="48" s="1"/>
  <c r="Z23" i="48"/>
  <c r="Z191" i="48" s="1"/>
  <c r="W24" i="48"/>
  <c r="W192" i="48" s="1"/>
  <c r="X24" i="48"/>
  <c r="X192" i="48" s="1"/>
  <c r="C26" i="48"/>
  <c r="X26" i="48"/>
  <c r="X194" i="48" s="1"/>
  <c r="Z26" i="48"/>
  <c r="Z194" i="48" s="1"/>
  <c r="G27" i="48"/>
  <c r="H27" i="48"/>
  <c r="I27" i="48"/>
  <c r="J27" i="48"/>
  <c r="K27" i="48"/>
  <c r="L27" i="48"/>
  <c r="M27" i="48"/>
  <c r="N27" i="48"/>
  <c r="P27" i="48"/>
  <c r="Q27" i="48"/>
  <c r="R27" i="48"/>
  <c r="R183" i="48" s="1"/>
  <c r="S27" i="48"/>
  <c r="T27" i="48"/>
  <c r="U27" i="48"/>
  <c r="V27" i="48"/>
  <c r="W27" i="48"/>
  <c r="W35" i="48" s="1"/>
  <c r="X27" i="48"/>
  <c r="Y27" i="48"/>
  <c r="Z27" i="48"/>
  <c r="Z35" i="48" s="1"/>
  <c r="G29" i="48"/>
  <c r="H29" i="48"/>
  <c r="I29" i="48"/>
  <c r="J29" i="48"/>
  <c r="K29" i="48"/>
  <c r="L29" i="48"/>
  <c r="M29" i="48"/>
  <c r="N29" i="48"/>
  <c r="P29" i="48"/>
  <c r="Q29" i="48"/>
  <c r="R29" i="48"/>
  <c r="S29" i="48"/>
  <c r="T29" i="48"/>
  <c r="U29" i="48"/>
  <c r="V29" i="48"/>
  <c r="W29" i="48"/>
  <c r="X29" i="48"/>
  <c r="Y29" i="48"/>
  <c r="Z29" i="48"/>
  <c r="G30" i="48"/>
  <c r="H30" i="48"/>
  <c r="I30" i="48"/>
  <c r="J30" i="48"/>
  <c r="K30" i="48"/>
  <c r="L30" i="48"/>
  <c r="M30" i="48"/>
  <c r="N30" i="48"/>
  <c r="P30" i="48"/>
  <c r="Q30" i="48"/>
  <c r="R30" i="48"/>
  <c r="S30" i="48"/>
  <c r="T30" i="48"/>
  <c r="U30" i="48"/>
  <c r="V30" i="48"/>
  <c r="W30" i="48"/>
  <c r="W36" i="48" s="1"/>
  <c r="X30" i="48"/>
  <c r="X36" i="48" s="1"/>
  <c r="Y30" i="48"/>
  <c r="Z30" i="48"/>
  <c r="Z36" i="48" s="1"/>
  <c r="G31" i="48"/>
  <c r="H31" i="48"/>
  <c r="I31" i="48"/>
  <c r="J31" i="48"/>
  <c r="K31" i="48"/>
  <c r="L31" i="48"/>
  <c r="M31" i="48"/>
  <c r="N31" i="48"/>
  <c r="P31" i="48"/>
  <c r="Q31" i="48"/>
  <c r="R31" i="48"/>
  <c r="S31" i="48"/>
  <c r="T31" i="48"/>
  <c r="U31" i="48"/>
  <c r="V31" i="48"/>
  <c r="W31" i="48"/>
  <c r="X31" i="48"/>
  <c r="Y31" i="48"/>
  <c r="Z31" i="48"/>
  <c r="K33" i="48"/>
  <c r="L33" i="48"/>
  <c r="M33" i="48"/>
  <c r="N33" i="48"/>
  <c r="P33" i="48"/>
  <c r="Q33" i="48"/>
  <c r="R33" i="48"/>
  <c r="S33" i="48"/>
  <c r="T33" i="48"/>
  <c r="U33" i="48"/>
  <c r="V33" i="48"/>
  <c r="W33" i="48"/>
  <c r="X33" i="48"/>
  <c r="Y33" i="48"/>
  <c r="Z33" i="48"/>
  <c r="X35" i="48"/>
  <c r="Y36" i="48"/>
  <c r="C38" i="48"/>
  <c r="W38" i="48"/>
  <c r="X38" i="48"/>
  <c r="G39" i="48"/>
  <c r="H39" i="48"/>
  <c r="I39" i="48"/>
  <c r="J39" i="48"/>
  <c r="K39" i="48"/>
  <c r="L39" i="48"/>
  <c r="M39" i="48"/>
  <c r="N39" i="48"/>
  <c r="P39" i="48"/>
  <c r="Q39" i="48"/>
  <c r="R39" i="48"/>
  <c r="S39" i="48"/>
  <c r="T39" i="48"/>
  <c r="U39" i="48"/>
  <c r="V39" i="48"/>
  <c r="W39" i="48"/>
  <c r="X39" i="48"/>
  <c r="X50" i="48" s="1"/>
  <c r="Y39" i="48"/>
  <c r="Y47" i="48" s="1"/>
  <c r="Z39" i="48"/>
  <c r="Z50" i="48" s="1"/>
  <c r="G41" i="48"/>
  <c r="H41" i="48"/>
  <c r="I41" i="48"/>
  <c r="J41" i="48"/>
  <c r="K41" i="48"/>
  <c r="L41" i="48"/>
  <c r="M41" i="48"/>
  <c r="N41" i="48"/>
  <c r="P41" i="48"/>
  <c r="Q41" i="48"/>
  <c r="R41" i="48"/>
  <c r="S41" i="48"/>
  <c r="T41" i="48"/>
  <c r="U41" i="48"/>
  <c r="V41" i="48"/>
  <c r="W41" i="48"/>
  <c r="X41" i="48"/>
  <c r="Y41" i="48"/>
  <c r="Z41" i="48"/>
  <c r="G42" i="48"/>
  <c r="H42" i="48"/>
  <c r="I42" i="48"/>
  <c r="J42" i="48"/>
  <c r="K42" i="48"/>
  <c r="L42" i="48"/>
  <c r="M42" i="48"/>
  <c r="N42" i="48"/>
  <c r="P42" i="48"/>
  <c r="Q42" i="48"/>
  <c r="R42" i="48"/>
  <c r="S42" i="48"/>
  <c r="T42" i="48"/>
  <c r="U42" i="48"/>
  <c r="V42" i="48"/>
  <c r="W42" i="48"/>
  <c r="W48" i="48" s="1"/>
  <c r="X42" i="48"/>
  <c r="Y42" i="48"/>
  <c r="Y48" i="48" s="1"/>
  <c r="Z42" i="48"/>
  <c r="Z48" i="48" s="1"/>
  <c r="G43" i="48"/>
  <c r="H43" i="48"/>
  <c r="I43" i="48"/>
  <c r="J43" i="48"/>
  <c r="K43" i="48"/>
  <c r="L43" i="48"/>
  <c r="M43" i="48"/>
  <c r="N43" i="48"/>
  <c r="P43" i="48"/>
  <c r="Q43" i="48"/>
  <c r="R43" i="48"/>
  <c r="S43" i="48"/>
  <c r="T43" i="48"/>
  <c r="U43" i="48"/>
  <c r="V43" i="48"/>
  <c r="W43" i="48"/>
  <c r="X43" i="48"/>
  <c r="Y43" i="48"/>
  <c r="Z43" i="48"/>
  <c r="K45" i="48"/>
  <c r="L45" i="48"/>
  <c r="M45" i="48"/>
  <c r="N45" i="48"/>
  <c r="P45" i="48"/>
  <c r="Q45" i="48"/>
  <c r="R45" i="48"/>
  <c r="S45" i="48"/>
  <c r="T45" i="48"/>
  <c r="U45" i="48"/>
  <c r="V45" i="48"/>
  <c r="W45" i="48"/>
  <c r="X45" i="48"/>
  <c r="Y45" i="48"/>
  <c r="Z45" i="48"/>
  <c r="X47" i="48"/>
  <c r="Z47" i="48"/>
  <c r="X48" i="48"/>
  <c r="C50" i="48"/>
  <c r="G51" i="48"/>
  <c r="H51" i="48"/>
  <c r="I51" i="48"/>
  <c r="J51" i="48"/>
  <c r="K51" i="48"/>
  <c r="L51" i="48"/>
  <c r="M51" i="48"/>
  <c r="N51" i="48"/>
  <c r="P51" i="48"/>
  <c r="Q51" i="48"/>
  <c r="R51" i="48"/>
  <c r="S51" i="48"/>
  <c r="T51" i="48"/>
  <c r="U51" i="48"/>
  <c r="V51" i="48"/>
  <c r="W51" i="48"/>
  <c r="W59" i="48" s="1"/>
  <c r="X51" i="48"/>
  <c r="X62" i="48" s="1"/>
  <c r="Y51" i="48"/>
  <c r="Y62" i="48" s="1"/>
  <c r="Z51" i="48"/>
  <c r="Z62" i="48" s="1"/>
  <c r="G53" i="48"/>
  <c r="H53" i="48"/>
  <c r="I53" i="48"/>
  <c r="J53" i="48"/>
  <c r="K53" i="48"/>
  <c r="L53" i="48"/>
  <c r="M53" i="48"/>
  <c r="N53" i="48"/>
  <c r="P53" i="48"/>
  <c r="Q53" i="48"/>
  <c r="R53" i="48"/>
  <c r="S53" i="48"/>
  <c r="T53" i="48"/>
  <c r="U53" i="48"/>
  <c r="V53" i="48"/>
  <c r="W53" i="48"/>
  <c r="X53" i="48"/>
  <c r="Y53" i="48"/>
  <c r="Z53" i="48"/>
  <c r="G54" i="48"/>
  <c r="H54" i="48"/>
  <c r="I54" i="48"/>
  <c r="J54" i="48"/>
  <c r="K54" i="48"/>
  <c r="L54" i="48"/>
  <c r="M54" i="48"/>
  <c r="N54" i="48"/>
  <c r="P54" i="48"/>
  <c r="Q54" i="48"/>
  <c r="R54" i="48"/>
  <c r="S54" i="48"/>
  <c r="T54" i="48"/>
  <c r="U54" i="48"/>
  <c r="V54" i="48"/>
  <c r="W54" i="48"/>
  <c r="X54" i="48"/>
  <c r="X60" i="48" s="1"/>
  <c r="Y54" i="48"/>
  <c r="Y60" i="48" s="1"/>
  <c r="Z54" i="48"/>
  <c r="Z60" i="48" s="1"/>
  <c r="G55" i="48"/>
  <c r="H55" i="48"/>
  <c r="I55" i="48"/>
  <c r="J55" i="48"/>
  <c r="K55" i="48"/>
  <c r="L55" i="48"/>
  <c r="M55" i="48"/>
  <c r="N55" i="48"/>
  <c r="P55" i="48"/>
  <c r="Q55" i="48"/>
  <c r="R55" i="48"/>
  <c r="S55" i="48"/>
  <c r="T55" i="48"/>
  <c r="U55" i="48"/>
  <c r="V55" i="48"/>
  <c r="W55" i="48"/>
  <c r="X55" i="48"/>
  <c r="Y55" i="48"/>
  <c r="Z55" i="48"/>
  <c r="K57" i="48"/>
  <c r="L57" i="48"/>
  <c r="M57" i="48"/>
  <c r="N57" i="48"/>
  <c r="P57" i="48"/>
  <c r="Q57" i="48"/>
  <c r="R57" i="48"/>
  <c r="S57" i="48"/>
  <c r="T57" i="48"/>
  <c r="U57" i="48"/>
  <c r="V57" i="48"/>
  <c r="W57" i="48"/>
  <c r="X57" i="48"/>
  <c r="Y57" i="48"/>
  <c r="Z57" i="48"/>
  <c r="Y59" i="48"/>
  <c r="Z59" i="48"/>
  <c r="W60" i="48"/>
  <c r="C62" i="48"/>
  <c r="G63" i="48"/>
  <c r="H63" i="48"/>
  <c r="I63" i="48"/>
  <c r="J63" i="48"/>
  <c r="K63" i="48"/>
  <c r="L63" i="48"/>
  <c r="M63" i="48"/>
  <c r="N63" i="48"/>
  <c r="P63" i="48"/>
  <c r="Q63" i="48"/>
  <c r="R63" i="48"/>
  <c r="S63" i="48"/>
  <c r="T63" i="48"/>
  <c r="U63" i="48"/>
  <c r="V63" i="48"/>
  <c r="W63" i="48"/>
  <c r="W74" i="48" s="1"/>
  <c r="X63" i="48"/>
  <c r="Y63" i="48"/>
  <c r="Y71" i="48" s="1"/>
  <c r="Z63" i="48"/>
  <c r="Z71" i="48" s="1"/>
  <c r="G65" i="48"/>
  <c r="H65" i="48"/>
  <c r="I65" i="48"/>
  <c r="J65" i="48"/>
  <c r="K65" i="48"/>
  <c r="L65" i="48"/>
  <c r="M65" i="48"/>
  <c r="N65" i="48"/>
  <c r="P65" i="48"/>
  <c r="Q65" i="48"/>
  <c r="R65" i="48"/>
  <c r="S65" i="48"/>
  <c r="T65" i="48"/>
  <c r="U65" i="48"/>
  <c r="V65" i="48"/>
  <c r="W65" i="48"/>
  <c r="X65" i="48"/>
  <c r="Y65" i="48"/>
  <c r="Z65" i="48"/>
  <c r="G66" i="48"/>
  <c r="H66" i="48"/>
  <c r="I66" i="48"/>
  <c r="J66" i="48"/>
  <c r="K66" i="48"/>
  <c r="L66" i="48"/>
  <c r="M66" i="48"/>
  <c r="N66" i="48"/>
  <c r="P66" i="48"/>
  <c r="Q66" i="48"/>
  <c r="R66" i="48"/>
  <c r="S66" i="48"/>
  <c r="T66" i="48"/>
  <c r="U66" i="48"/>
  <c r="V66" i="48"/>
  <c r="W66" i="48"/>
  <c r="W72" i="48" s="1"/>
  <c r="X66" i="48"/>
  <c r="X72" i="48" s="1"/>
  <c r="Y66" i="48"/>
  <c r="Y72" i="48" s="1"/>
  <c r="Z66" i="48"/>
  <c r="Z72" i="48" s="1"/>
  <c r="G67" i="48"/>
  <c r="H67" i="48"/>
  <c r="I67" i="48"/>
  <c r="J67" i="48"/>
  <c r="K67" i="48"/>
  <c r="L67" i="48"/>
  <c r="M67" i="48"/>
  <c r="N67" i="48"/>
  <c r="P67" i="48"/>
  <c r="Q67" i="48"/>
  <c r="R67" i="48"/>
  <c r="S67" i="48"/>
  <c r="T67" i="48"/>
  <c r="U67" i="48"/>
  <c r="V67" i="48"/>
  <c r="W67" i="48"/>
  <c r="X67" i="48"/>
  <c r="Y67" i="48"/>
  <c r="Z67" i="48"/>
  <c r="K69" i="48"/>
  <c r="L69" i="48"/>
  <c r="M69" i="48"/>
  <c r="N69" i="48"/>
  <c r="P69" i="48"/>
  <c r="Q69" i="48"/>
  <c r="R69" i="48"/>
  <c r="S69" i="48"/>
  <c r="T69" i="48"/>
  <c r="U69" i="48"/>
  <c r="V69" i="48"/>
  <c r="W69" i="48"/>
  <c r="X69" i="48"/>
  <c r="Y69" i="48"/>
  <c r="Z69" i="48"/>
  <c r="C74" i="48"/>
  <c r="Y74" i="48"/>
  <c r="G75" i="48"/>
  <c r="H75" i="48"/>
  <c r="I75" i="48"/>
  <c r="J75" i="48"/>
  <c r="K75" i="48"/>
  <c r="L75" i="48"/>
  <c r="M75" i="48"/>
  <c r="N75" i="48"/>
  <c r="P75" i="48"/>
  <c r="Q75" i="48"/>
  <c r="R75" i="48"/>
  <c r="S75" i="48"/>
  <c r="T75" i="48"/>
  <c r="U75" i="48"/>
  <c r="V75" i="48"/>
  <c r="W75" i="48"/>
  <c r="X75" i="48"/>
  <c r="X83" i="48" s="1"/>
  <c r="Y75" i="48"/>
  <c r="Y83" i="48" s="1"/>
  <c r="Z75" i="48"/>
  <c r="Z86" i="48" s="1"/>
  <c r="G77" i="48"/>
  <c r="H77" i="48"/>
  <c r="I77" i="48"/>
  <c r="J77" i="48"/>
  <c r="K77" i="48"/>
  <c r="L77" i="48"/>
  <c r="M77" i="48"/>
  <c r="N77" i="48"/>
  <c r="P77" i="48"/>
  <c r="Q77" i="48"/>
  <c r="R77" i="48"/>
  <c r="S77" i="48"/>
  <c r="T77" i="48"/>
  <c r="U77" i="48"/>
  <c r="V77" i="48"/>
  <c r="W77" i="48"/>
  <c r="X77" i="48"/>
  <c r="Y77" i="48"/>
  <c r="Z77" i="48"/>
  <c r="G78" i="48"/>
  <c r="H78" i="48"/>
  <c r="I78" i="48"/>
  <c r="J78" i="48"/>
  <c r="K78" i="48"/>
  <c r="L78" i="48"/>
  <c r="M78" i="48"/>
  <c r="N78" i="48"/>
  <c r="P78" i="48"/>
  <c r="Q78" i="48"/>
  <c r="R78" i="48"/>
  <c r="S78" i="48"/>
  <c r="T78" i="48"/>
  <c r="U78" i="48"/>
  <c r="V78" i="48"/>
  <c r="W78" i="48"/>
  <c r="W84" i="48" s="1"/>
  <c r="X78" i="48"/>
  <c r="X84" i="48" s="1"/>
  <c r="Y78" i="48"/>
  <c r="Y84" i="48" s="1"/>
  <c r="Z78" i="48"/>
  <c r="Z84" i="48" s="1"/>
  <c r="G79" i="48"/>
  <c r="H79" i="48"/>
  <c r="I79" i="48"/>
  <c r="J79" i="48"/>
  <c r="K79" i="48"/>
  <c r="L79" i="48"/>
  <c r="M79" i="48"/>
  <c r="N79" i="48"/>
  <c r="P79" i="48"/>
  <c r="Q79" i="48"/>
  <c r="R79" i="48"/>
  <c r="S79" i="48"/>
  <c r="T79" i="48"/>
  <c r="U79" i="48"/>
  <c r="U187" i="48" s="1"/>
  <c r="AI32" i="45" s="1"/>
  <c r="V79" i="48"/>
  <c r="W79" i="48"/>
  <c r="X79" i="48"/>
  <c r="Y79" i="48"/>
  <c r="Z79" i="48"/>
  <c r="K81" i="48"/>
  <c r="L81" i="48"/>
  <c r="M81" i="48"/>
  <c r="N81" i="48"/>
  <c r="P81" i="48"/>
  <c r="Q81" i="48"/>
  <c r="R81" i="48"/>
  <c r="S81" i="48"/>
  <c r="T81" i="48"/>
  <c r="U81" i="48"/>
  <c r="V81" i="48"/>
  <c r="W81" i="48"/>
  <c r="X81" i="48"/>
  <c r="Y81" i="48"/>
  <c r="Z81" i="48"/>
  <c r="C86" i="48"/>
  <c r="X86" i="48"/>
  <c r="G87" i="48"/>
  <c r="H87" i="48"/>
  <c r="I87" i="48"/>
  <c r="J87" i="48"/>
  <c r="K87" i="48"/>
  <c r="L87" i="48"/>
  <c r="M87" i="48"/>
  <c r="N87" i="48"/>
  <c r="P87" i="48"/>
  <c r="Q87" i="48"/>
  <c r="R87" i="48"/>
  <c r="S87" i="48"/>
  <c r="T87" i="48"/>
  <c r="U87" i="48"/>
  <c r="V87" i="48"/>
  <c r="W87" i="48"/>
  <c r="X87" i="48"/>
  <c r="X98" i="48" s="1"/>
  <c r="Y87" i="48"/>
  <c r="Z87" i="48"/>
  <c r="Z95" i="48" s="1"/>
  <c r="G89" i="48"/>
  <c r="H89" i="48"/>
  <c r="I89" i="48"/>
  <c r="J89" i="48"/>
  <c r="K89" i="48"/>
  <c r="L89" i="48"/>
  <c r="M89" i="48"/>
  <c r="N89" i="48"/>
  <c r="P89" i="48"/>
  <c r="Q89" i="48"/>
  <c r="R89" i="48"/>
  <c r="S89" i="48"/>
  <c r="T89" i="48"/>
  <c r="U89" i="48"/>
  <c r="V89" i="48"/>
  <c r="W89" i="48"/>
  <c r="X89" i="48"/>
  <c r="Y89" i="48"/>
  <c r="Z89" i="48"/>
  <c r="G90" i="48"/>
  <c r="H90" i="48"/>
  <c r="I90" i="48"/>
  <c r="J90" i="48"/>
  <c r="K90" i="48"/>
  <c r="L90" i="48"/>
  <c r="M90" i="48"/>
  <c r="N90" i="48"/>
  <c r="P90" i="48"/>
  <c r="Q90" i="48"/>
  <c r="R90" i="48"/>
  <c r="S90" i="48"/>
  <c r="T90" i="48"/>
  <c r="U90" i="48"/>
  <c r="V90" i="48"/>
  <c r="W90" i="48"/>
  <c r="W96" i="48" s="1"/>
  <c r="X90" i="48"/>
  <c r="X96" i="48" s="1"/>
  <c r="Y90" i="48"/>
  <c r="Y96" i="48" s="1"/>
  <c r="Z90" i="48"/>
  <c r="G91" i="48"/>
  <c r="H91" i="48"/>
  <c r="I91" i="48"/>
  <c r="J91" i="48"/>
  <c r="K91" i="48"/>
  <c r="L91" i="48"/>
  <c r="M91" i="48"/>
  <c r="N91" i="48"/>
  <c r="P91" i="48"/>
  <c r="Q91" i="48"/>
  <c r="R91" i="48"/>
  <c r="S91" i="48"/>
  <c r="T91" i="48"/>
  <c r="U91" i="48"/>
  <c r="V91" i="48"/>
  <c r="W91" i="48"/>
  <c r="X91" i="48"/>
  <c r="Y91" i="48"/>
  <c r="Z91" i="48"/>
  <c r="K93" i="48"/>
  <c r="L93" i="48"/>
  <c r="M93" i="48"/>
  <c r="N93" i="48"/>
  <c r="P93" i="48"/>
  <c r="Q93" i="48"/>
  <c r="R93" i="48"/>
  <c r="S93" i="48"/>
  <c r="T93" i="48"/>
  <c r="U93" i="48"/>
  <c r="V93" i="48"/>
  <c r="W93" i="48"/>
  <c r="X93" i="48"/>
  <c r="Y93" i="48"/>
  <c r="Z93" i="48"/>
  <c r="W95" i="48"/>
  <c r="X95" i="48"/>
  <c r="Z96" i="48"/>
  <c r="C98" i="48"/>
  <c r="W98" i="48"/>
  <c r="G99" i="48"/>
  <c r="H99" i="48"/>
  <c r="I99" i="48"/>
  <c r="J99" i="48"/>
  <c r="K99" i="48"/>
  <c r="L99" i="48"/>
  <c r="M99" i="48"/>
  <c r="N99" i="48"/>
  <c r="P99" i="48"/>
  <c r="Q99" i="48"/>
  <c r="R99" i="48"/>
  <c r="S99" i="48"/>
  <c r="T99" i="48"/>
  <c r="U99" i="48"/>
  <c r="V99" i="48"/>
  <c r="W99" i="48"/>
  <c r="W110" i="48" s="1"/>
  <c r="X99" i="48"/>
  <c r="Y99" i="48"/>
  <c r="Y110" i="48" s="1"/>
  <c r="Z99" i="48"/>
  <c r="Z110" i="48" s="1"/>
  <c r="G101" i="48"/>
  <c r="H101" i="48"/>
  <c r="I101" i="48"/>
  <c r="J101" i="48"/>
  <c r="K101" i="48"/>
  <c r="L101" i="48"/>
  <c r="M101" i="48"/>
  <c r="N101" i="48"/>
  <c r="P101" i="48"/>
  <c r="Q101" i="48"/>
  <c r="R101" i="48"/>
  <c r="S101" i="48"/>
  <c r="T101" i="48"/>
  <c r="U101" i="48"/>
  <c r="V101" i="48"/>
  <c r="W101" i="48"/>
  <c r="X101" i="48"/>
  <c r="Y101" i="48"/>
  <c r="Z101" i="48"/>
  <c r="G102" i="48"/>
  <c r="H102" i="48"/>
  <c r="I102" i="48"/>
  <c r="J102" i="48"/>
  <c r="K102" i="48"/>
  <c r="L102" i="48"/>
  <c r="M102" i="48"/>
  <c r="N102" i="48"/>
  <c r="P102" i="48"/>
  <c r="Q102" i="48"/>
  <c r="R102" i="48"/>
  <c r="S102" i="48"/>
  <c r="T102" i="48"/>
  <c r="U102" i="48"/>
  <c r="V102" i="48"/>
  <c r="W102" i="48"/>
  <c r="X102" i="48"/>
  <c r="X108" i="48" s="1"/>
  <c r="Y102" i="48"/>
  <c r="Y108" i="48" s="1"/>
  <c r="Z102" i="48"/>
  <c r="Z108" i="48" s="1"/>
  <c r="G103" i="48"/>
  <c r="H103" i="48"/>
  <c r="I103" i="48"/>
  <c r="J103" i="48"/>
  <c r="K103" i="48"/>
  <c r="L103" i="48"/>
  <c r="M103" i="48"/>
  <c r="N103" i="48"/>
  <c r="P103" i="48"/>
  <c r="Q103" i="48"/>
  <c r="R103" i="48"/>
  <c r="S103" i="48"/>
  <c r="T103" i="48"/>
  <c r="U103" i="48"/>
  <c r="V103" i="48"/>
  <c r="W103" i="48"/>
  <c r="X103" i="48"/>
  <c r="Y103" i="48"/>
  <c r="Z103" i="48"/>
  <c r="K105" i="48"/>
  <c r="L105" i="48"/>
  <c r="M105" i="48"/>
  <c r="N105" i="48"/>
  <c r="P105" i="48"/>
  <c r="Q105" i="48"/>
  <c r="R105" i="48"/>
  <c r="S105" i="48"/>
  <c r="T105" i="48"/>
  <c r="U105" i="48"/>
  <c r="V105" i="48"/>
  <c r="W105" i="48"/>
  <c r="X105" i="48"/>
  <c r="Y105" i="48"/>
  <c r="Z105" i="48"/>
  <c r="W108" i="48"/>
  <c r="C110" i="48"/>
  <c r="G111" i="48"/>
  <c r="H111" i="48"/>
  <c r="I111" i="48"/>
  <c r="J111" i="48"/>
  <c r="K111" i="48"/>
  <c r="L111" i="48"/>
  <c r="M111" i="48"/>
  <c r="N111" i="48"/>
  <c r="P111" i="48"/>
  <c r="Q111" i="48"/>
  <c r="R111" i="48"/>
  <c r="S111" i="48"/>
  <c r="T111" i="48"/>
  <c r="U111" i="48"/>
  <c r="V111" i="48"/>
  <c r="W111" i="48"/>
  <c r="W122" i="48" s="1"/>
  <c r="X111" i="48"/>
  <c r="X122" i="48" s="1"/>
  <c r="Y111" i="48"/>
  <c r="Z111" i="48"/>
  <c r="G113" i="48"/>
  <c r="H113" i="48"/>
  <c r="I113" i="48"/>
  <c r="J113" i="48"/>
  <c r="K113" i="48"/>
  <c r="L113" i="48"/>
  <c r="M113" i="48"/>
  <c r="N113" i="48"/>
  <c r="P113" i="48"/>
  <c r="Q113" i="48"/>
  <c r="R113" i="48"/>
  <c r="S113" i="48"/>
  <c r="T113" i="48"/>
  <c r="U113" i="48"/>
  <c r="V113" i="48"/>
  <c r="W113" i="48"/>
  <c r="X113" i="48"/>
  <c r="Y113" i="48"/>
  <c r="Z113" i="48"/>
  <c r="G114" i="48"/>
  <c r="H114" i="48"/>
  <c r="I114" i="48"/>
  <c r="J114" i="48"/>
  <c r="K114" i="48"/>
  <c r="L114" i="48"/>
  <c r="M114" i="48"/>
  <c r="N114" i="48"/>
  <c r="P114" i="48"/>
  <c r="Q114" i="48"/>
  <c r="R114" i="48"/>
  <c r="S114" i="48"/>
  <c r="T114" i="48"/>
  <c r="U114" i="48"/>
  <c r="V114" i="48"/>
  <c r="W114" i="48"/>
  <c r="W120" i="48" s="1"/>
  <c r="X114" i="48"/>
  <c r="X120" i="48" s="1"/>
  <c r="Y114" i="48"/>
  <c r="Y120" i="48" s="1"/>
  <c r="Z114" i="48"/>
  <c r="G115" i="48"/>
  <c r="H115" i="48"/>
  <c r="I115" i="48"/>
  <c r="J115" i="48"/>
  <c r="K115" i="48"/>
  <c r="L115" i="48"/>
  <c r="M115" i="48"/>
  <c r="N115" i="48"/>
  <c r="P115" i="48"/>
  <c r="Q115" i="48"/>
  <c r="R115" i="48"/>
  <c r="S115" i="48"/>
  <c r="T115" i="48"/>
  <c r="U115" i="48"/>
  <c r="V115" i="48"/>
  <c r="W115" i="48"/>
  <c r="X115" i="48"/>
  <c r="Y115" i="48"/>
  <c r="Z115" i="48"/>
  <c r="K117" i="48"/>
  <c r="L117" i="48"/>
  <c r="M117" i="48"/>
  <c r="N117" i="48"/>
  <c r="P117" i="48"/>
  <c r="Q117" i="48"/>
  <c r="R117" i="48"/>
  <c r="S117" i="48"/>
  <c r="T117" i="48"/>
  <c r="U117" i="48"/>
  <c r="V117" i="48"/>
  <c r="W117" i="48"/>
  <c r="X117" i="48"/>
  <c r="Y117" i="48"/>
  <c r="Z117" i="48"/>
  <c r="W119" i="48"/>
  <c r="Y119" i="48"/>
  <c r="Z120" i="48"/>
  <c r="C122" i="48"/>
  <c r="Y122" i="48"/>
  <c r="G123" i="48"/>
  <c r="H123" i="48"/>
  <c r="I123" i="48"/>
  <c r="J123" i="48"/>
  <c r="K123" i="48"/>
  <c r="L123" i="48"/>
  <c r="M123" i="48"/>
  <c r="N123" i="48"/>
  <c r="P123" i="48"/>
  <c r="Q123" i="48"/>
  <c r="R123" i="48"/>
  <c r="S123" i="48"/>
  <c r="T123" i="48"/>
  <c r="U123" i="48"/>
  <c r="V123" i="48"/>
  <c r="W123" i="48"/>
  <c r="W134" i="48" s="1"/>
  <c r="X123" i="48"/>
  <c r="X131" i="48" s="1"/>
  <c r="Y123" i="48"/>
  <c r="Y134" i="48" s="1"/>
  <c r="Z123" i="48"/>
  <c r="Z134" i="48" s="1"/>
  <c r="G125" i="48"/>
  <c r="H125" i="48"/>
  <c r="I125" i="48"/>
  <c r="J125" i="48"/>
  <c r="K125" i="48"/>
  <c r="L125" i="48"/>
  <c r="M125" i="48"/>
  <c r="N125" i="48"/>
  <c r="P125" i="48"/>
  <c r="Q125" i="48"/>
  <c r="R125" i="48"/>
  <c r="S125" i="48"/>
  <c r="T125" i="48"/>
  <c r="U125" i="48"/>
  <c r="V125" i="48"/>
  <c r="W125" i="48"/>
  <c r="X125" i="48"/>
  <c r="Y125" i="48"/>
  <c r="Z125" i="48"/>
  <c r="G126" i="48"/>
  <c r="H126" i="48"/>
  <c r="I126" i="48"/>
  <c r="J126" i="48"/>
  <c r="K126" i="48"/>
  <c r="L126" i="48"/>
  <c r="M126" i="48"/>
  <c r="N126" i="48"/>
  <c r="P126" i="48"/>
  <c r="Q126" i="48"/>
  <c r="R126" i="48"/>
  <c r="S126" i="48"/>
  <c r="T126" i="48"/>
  <c r="U126" i="48"/>
  <c r="V126" i="48"/>
  <c r="W126" i="48"/>
  <c r="W132" i="48" s="1"/>
  <c r="X126" i="48"/>
  <c r="Y126" i="48"/>
  <c r="Y132" i="48" s="1"/>
  <c r="Z126" i="48"/>
  <c r="Z132" i="48" s="1"/>
  <c r="G127" i="48"/>
  <c r="H127" i="48"/>
  <c r="I127" i="48"/>
  <c r="J127" i="48"/>
  <c r="K127" i="48"/>
  <c r="L127" i="48"/>
  <c r="M127" i="48"/>
  <c r="N127" i="48"/>
  <c r="P127" i="48"/>
  <c r="Q127" i="48"/>
  <c r="R127" i="48"/>
  <c r="S127" i="48"/>
  <c r="T127" i="48"/>
  <c r="U127" i="48"/>
  <c r="V127" i="48"/>
  <c r="W127" i="48"/>
  <c r="X127" i="48"/>
  <c r="Y127" i="48"/>
  <c r="Z127" i="48"/>
  <c r="K129" i="48"/>
  <c r="L129" i="48"/>
  <c r="M129" i="48"/>
  <c r="N129" i="48"/>
  <c r="P129" i="48"/>
  <c r="Q129" i="48"/>
  <c r="R129" i="48"/>
  <c r="S129" i="48"/>
  <c r="T129" i="48"/>
  <c r="U129" i="48"/>
  <c r="V129" i="48"/>
  <c r="W129" i="48"/>
  <c r="X129" i="48"/>
  <c r="Y129" i="48"/>
  <c r="Z129" i="48"/>
  <c r="Z131" i="48"/>
  <c r="X132" i="48"/>
  <c r="C134" i="48"/>
  <c r="G135" i="48"/>
  <c r="H135" i="48"/>
  <c r="I135" i="48"/>
  <c r="J135" i="48"/>
  <c r="K135" i="48"/>
  <c r="L135" i="48"/>
  <c r="M135" i="48"/>
  <c r="N135" i="48"/>
  <c r="P135" i="48"/>
  <c r="Q135" i="48"/>
  <c r="R135" i="48"/>
  <c r="S135" i="48"/>
  <c r="T135" i="48"/>
  <c r="U135" i="48"/>
  <c r="V135" i="48"/>
  <c r="W135" i="48"/>
  <c r="W146" i="48" s="1"/>
  <c r="X135" i="48"/>
  <c r="X146" i="48" s="1"/>
  <c r="Y135" i="48"/>
  <c r="Y146" i="48" s="1"/>
  <c r="Z135" i="48"/>
  <c r="G137" i="48"/>
  <c r="H137" i="48"/>
  <c r="I137" i="48"/>
  <c r="J137" i="48"/>
  <c r="K137" i="48"/>
  <c r="L137" i="48"/>
  <c r="M137" i="48"/>
  <c r="N137" i="48"/>
  <c r="P137" i="48"/>
  <c r="Q137" i="48"/>
  <c r="R137" i="48"/>
  <c r="S137" i="48"/>
  <c r="T137" i="48"/>
  <c r="U137" i="48"/>
  <c r="V137" i="48"/>
  <c r="W137" i="48"/>
  <c r="X137" i="48"/>
  <c r="Y137" i="48"/>
  <c r="Z137" i="48"/>
  <c r="G138" i="48"/>
  <c r="H138" i="48"/>
  <c r="I138" i="48"/>
  <c r="J138" i="48"/>
  <c r="K138" i="48"/>
  <c r="L138" i="48"/>
  <c r="M138" i="48"/>
  <c r="N138" i="48"/>
  <c r="P138" i="48"/>
  <c r="Q138" i="48"/>
  <c r="R138" i="48"/>
  <c r="S138" i="48"/>
  <c r="T138" i="48"/>
  <c r="U138" i="48"/>
  <c r="V138" i="48"/>
  <c r="W138" i="48"/>
  <c r="W144" i="48" s="1"/>
  <c r="X138" i="48"/>
  <c r="X144" i="48" s="1"/>
  <c r="Y138" i="48"/>
  <c r="Z138" i="48"/>
  <c r="Z144" i="48" s="1"/>
  <c r="G139" i="48"/>
  <c r="H139" i="48"/>
  <c r="I139" i="48"/>
  <c r="J139" i="48"/>
  <c r="K139" i="48"/>
  <c r="L139" i="48"/>
  <c r="M139" i="48"/>
  <c r="N139" i="48"/>
  <c r="P139" i="48"/>
  <c r="Q139" i="48"/>
  <c r="R139" i="48"/>
  <c r="S139" i="48"/>
  <c r="T139" i="48"/>
  <c r="U139" i="48"/>
  <c r="V139" i="48"/>
  <c r="W139" i="48"/>
  <c r="X139" i="48"/>
  <c r="Y139" i="48"/>
  <c r="Z139" i="48"/>
  <c r="K141" i="48"/>
  <c r="L141" i="48"/>
  <c r="M141" i="48"/>
  <c r="N141" i="48"/>
  <c r="P141" i="48"/>
  <c r="Q141" i="48"/>
  <c r="R141" i="48"/>
  <c r="S141" i="48"/>
  <c r="T141" i="48"/>
  <c r="U141" i="48"/>
  <c r="V141" i="48"/>
  <c r="W141" i="48"/>
  <c r="X141" i="48"/>
  <c r="Y141" i="48"/>
  <c r="Z141" i="48"/>
  <c r="X143" i="48"/>
  <c r="Y144" i="48"/>
  <c r="C146" i="48"/>
  <c r="G147" i="48"/>
  <c r="H147" i="48"/>
  <c r="I147" i="48"/>
  <c r="J147" i="48"/>
  <c r="K147" i="48"/>
  <c r="L147" i="48"/>
  <c r="M147" i="48"/>
  <c r="N147" i="48"/>
  <c r="P147" i="48"/>
  <c r="Q147" i="48"/>
  <c r="R147" i="48"/>
  <c r="S147" i="48"/>
  <c r="T147" i="48"/>
  <c r="U147" i="48"/>
  <c r="V147" i="48"/>
  <c r="W147" i="48"/>
  <c r="W158" i="48" s="1"/>
  <c r="X147" i="48"/>
  <c r="Y147" i="48"/>
  <c r="Y155" i="48" s="1"/>
  <c r="Z147" i="48"/>
  <c r="Z158" i="48" s="1"/>
  <c r="G149" i="48"/>
  <c r="H149" i="48"/>
  <c r="I149" i="48"/>
  <c r="J149" i="48"/>
  <c r="K149" i="48"/>
  <c r="L149" i="48"/>
  <c r="M149" i="48"/>
  <c r="N149" i="48"/>
  <c r="P149" i="48"/>
  <c r="Q149" i="48"/>
  <c r="R149" i="48"/>
  <c r="S149" i="48"/>
  <c r="T149" i="48"/>
  <c r="U149" i="48"/>
  <c r="V149" i="48"/>
  <c r="W149" i="48"/>
  <c r="X149" i="48"/>
  <c r="Y149" i="48"/>
  <c r="Z149" i="48"/>
  <c r="G150" i="48"/>
  <c r="H150" i="48"/>
  <c r="I150" i="48"/>
  <c r="J150" i="48"/>
  <c r="K150" i="48"/>
  <c r="L150" i="48"/>
  <c r="M150" i="48"/>
  <c r="N150" i="48"/>
  <c r="P150" i="48"/>
  <c r="Q150" i="48"/>
  <c r="R150" i="48"/>
  <c r="S150" i="48"/>
  <c r="T150" i="48"/>
  <c r="U150" i="48"/>
  <c r="V150" i="48"/>
  <c r="W150" i="48"/>
  <c r="W156" i="48" s="1"/>
  <c r="X150" i="48"/>
  <c r="Y150" i="48"/>
  <c r="Y156" i="48" s="1"/>
  <c r="Z150" i="48"/>
  <c r="Z156" i="48" s="1"/>
  <c r="G151" i="48"/>
  <c r="H151" i="48"/>
  <c r="I151" i="48"/>
  <c r="J151" i="48"/>
  <c r="K151" i="48"/>
  <c r="L151" i="48"/>
  <c r="M151" i="48"/>
  <c r="N151" i="48"/>
  <c r="P151" i="48"/>
  <c r="Q151" i="48"/>
  <c r="R151" i="48"/>
  <c r="S151" i="48"/>
  <c r="T151" i="48"/>
  <c r="U151" i="48"/>
  <c r="V151" i="48"/>
  <c r="W151" i="48"/>
  <c r="X151" i="48"/>
  <c r="Y151" i="48"/>
  <c r="Z151" i="48"/>
  <c r="K153" i="48"/>
  <c r="L153" i="48"/>
  <c r="M153" i="48"/>
  <c r="N153" i="48"/>
  <c r="P153" i="48"/>
  <c r="Q153" i="48"/>
  <c r="R153" i="48"/>
  <c r="S153" i="48"/>
  <c r="T153" i="48"/>
  <c r="U153" i="48"/>
  <c r="V153" i="48"/>
  <c r="W153" i="48"/>
  <c r="X153" i="48"/>
  <c r="Y153" i="48"/>
  <c r="Z153" i="48"/>
  <c r="W155" i="48"/>
  <c r="X156" i="48"/>
  <c r="C158" i="48"/>
  <c r="G159" i="48"/>
  <c r="H159" i="48"/>
  <c r="I159" i="48"/>
  <c r="J159" i="48"/>
  <c r="K159" i="48"/>
  <c r="L159" i="48"/>
  <c r="M159" i="48"/>
  <c r="N159" i="48"/>
  <c r="P159" i="48"/>
  <c r="Q159" i="48"/>
  <c r="R159" i="48"/>
  <c r="S159" i="48"/>
  <c r="T159" i="48"/>
  <c r="U159" i="48"/>
  <c r="V159" i="48"/>
  <c r="W159" i="48"/>
  <c r="W167" i="48" s="1"/>
  <c r="X159" i="48"/>
  <c r="X170" i="48" s="1"/>
  <c r="Y159" i="48"/>
  <c r="Y170" i="48" s="1"/>
  <c r="Z159" i="48"/>
  <c r="Z167" i="48" s="1"/>
  <c r="G161" i="48"/>
  <c r="H161" i="48"/>
  <c r="I161" i="48"/>
  <c r="J161" i="48"/>
  <c r="K161" i="48"/>
  <c r="L161" i="48"/>
  <c r="M161" i="48"/>
  <c r="N161" i="48"/>
  <c r="P161" i="48"/>
  <c r="Q161" i="48"/>
  <c r="R161" i="48"/>
  <c r="S161" i="48"/>
  <c r="T161" i="48"/>
  <c r="U161" i="48"/>
  <c r="V161" i="48"/>
  <c r="W161" i="48"/>
  <c r="X161" i="48"/>
  <c r="Y161" i="48"/>
  <c r="Z161" i="48"/>
  <c r="G162" i="48"/>
  <c r="H162" i="48"/>
  <c r="I162" i="48"/>
  <c r="J162" i="48"/>
  <c r="K162" i="48"/>
  <c r="L162" i="48"/>
  <c r="M162" i="48"/>
  <c r="N162" i="48"/>
  <c r="P162" i="48"/>
  <c r="Q162" i="48"/>
  <c r="R162" i="48"/>
  <c r="S162" i="48"/>
  <c r="T162" i="48"/>
  <c r="U162" i="48"/>
  <c r="V162" i="48"/>
  <c r="W162" i="48"/>
  <c r="W168" i="48" s="1"/>
  <c r="X162" i="48"/>
  <c r="X168" i="48" s="1"/>
  <c r="Y162" i="48"/>
  <c r="Y168" i="48" s="1"/>
  <c r="Z162" i="48"/>
  <c r="Z168" i="48" s="1"/>
  <c r="G163" i="48"/>
  <c r="H163" i="48"/>
  <c r="I163" i="48"/>
  <c r="J163" i="48"/>
  <c r="K163" i="48"/>
  <c r="L163" i="48"/>
  <c r="M163" i="48"/>
  <c r="N163" i="48"/>
  <c r="P163" i="48"/>
  <c r="Q163" i="48"/>
  <c r="R163" i="48"/>
  <c r="S163" i="48"/>
  <c r="T163" i="48"/>
  <c r="U163" i="48"/>
  <c r="V163" i="48"/>
  <c r="W163" i="48"/>
  <c r="X163" i="48"/>
  <c r="Y163" i="48"/>
  <c r="Z163" i="48"/>
  <c r="K165" i="48"/>
  <c r="L165" i="48"/>
  <c r="M165" i="48"/>
  <c r="N165" i="48"/>
  <c r="P165" i="48"/>
  <c r="Q165" i="48"/>
  <c r="R165" i="48"/>
  <c r="S165" i="48"/>
  <c r="T165" i="48"/>
  <c r="U165" i="48"/>
  <c r="V165" i="48"/>
  <c r="W165" i="48"/>
  <c r="X165" i="48"/>
  <c r="Y165" i="48"/>
  <c r="Z165" i="48"/>
  <c r="Y167" i="48"/>
  <c r="C170" i="48"/>
  <c r="G171" i="48"/>
  <c r="H171" i="48"/>
  <c r="I171" i="48"/>
  <c r="J171" i="48"/>
  <c r="K171" i="48"/>
  <c r="L171" i="48"/>
  <c r="M171" i="48"/>
  <c r="N171" i="48"/>
  <c r="P171" i="48"/>
  <c r="Q171" i="48"/>
  <c r="R171" i="48"/>
  <c r="S171" i="48"/>
  <c r="T171" i="48"/>
  <c r="U171" i="48"/>
  <c r="V171" i="48"/>
  <c r="W171" i="48"/>
  <c r="W182" i="48" s="1"/>
  <c r="X171" i="48"/>
  <c r="X179" i="48" s="1"/>
  <c r="Y171" i="48"/>
  <c r="Y179" i="48" s="1"/>
  <c r="Z171" i="48"/>
  <c r="Z182" i="48" s="1"/>
  <c r="G173" i="48"/>
  <c r="H173" i="48"/>
  <c r="I173" i="48"/>
  <c r="J173" i="48"/>
  <c r="K173" i="48"/>
  <c r="L173" i="48"/>
  <c r="M173" i="48"/>
  <c r="N173" i="48"/>
  <c r="P173" i="48"/>
  <c r="Q173" i="48"/>
  <c r="R173" i="48"/>
  <c r="S173" i="48"/>
  <c r="T173" i="48"/>
  <c r="U173" i="48"/>
  <c r="V173" i="48"/>
  <c r="W173" i="48"/>
  <c r="X173" i="48"/>
  <c r="Y173" i="48"/>
  <c r="Z173" i="48"/>
  <c r="G174" i="48"/>
  <c r="H174" i="48"/>
  <c r="I174" i="48"/>
  <c r="J174" i="48"/>
  <c r="K174" i="48"/>
  <c r="L174" i="48"/>
  <c r="M174" i="48"/>
  <c r="N174" i="48"/>
  <c r="P174" i="48"/>
  <c r="Q174" i="48"/>
  <c r="R174" i="48"/>
  <c r="S174" i="48"/>
  <c r="T174" i="48"/>
  <c r="U174" i="48"/>
  <c r="V174" i="48"/>
  <c r="W174" i="48"/>
  <c r="W180" i="48" s="1"/>
  <c r="X174" i="48"/>
  <c r="Y174" i="48"/>
  <c r="Y180" i="48" s="1"/>
  <c r="Z174" i="48"/>
  <c r="Z180" i="48" s="1"/>
  <c r="G175" i="48"/>
  <c r="H175" i="48"/>
  <c r="I175" i="48"/>
  <c r="J175" i="48"/>
  <c r="K175" i="48"/>
  <c r="L175" i="48"/>
  <c r="M175" i="48"/>
  <c r="N175" i="48"/>
  <c r="P175" i="48"/>
  <c r="Q175" i="48"/>
  <c r="R175" i="48"/>
  <c r="S175" i="48"/>
  <c r="T175" i="48"/>
  <c r="U175" i="48"/>
  <c r="V175" i="48"/>
  <c r="W175" i="48"/>
  <c r="X175" i="48"/>
  <c r="Y175" i="48"/>
  <c r="Z175" i="48"/>
  <c r="K177" i="48"/>
  <c r="L177" i="48"/>
  <c r="M177" i="48"/>
  <c r="N177" i="48"/>
  <c r="P177" i="48"/>
  <c r="Q177" i="48"/>
  <c r="R177" i="48"/>
  <c r="S177" i="48"/>
  <c r="T177" i="48"/>
  <c r="U177" i="48"/>
  <c r="V177" i="48"/>
  <c r="W177" i="48"/>
  <c r="X177" i="48"/>
  <c r="Y177" i="48"/>
  <c r="Z177" i="48"/>
  <c r="X180" i="48"/>
  <c r="C182" i="48"/>
  <c r="X182" i="48"/>
  <c r="T183" i="48"/>
  <c r="AH28" i="45" s="1"/>
  <c r="V183" i="48"/>
  <c r="AJ28" i="45" s="1"/>
  <c r="X183" i="48"/>
  <c r="Z183" i="48"/>
  <c r="G184" i="48"/>
  <c r="H184" i="48"/>
  <c r="I184" i="48"/>
  <c r="J184" i="48"/>
  <c r="K184" i="48"/>
  <c r="L184" i="48"/>
  <c r="M184" i="48"/>
  <c r="N184" i="48"/>
  <c r="P184" i="48"/>
  <c r="Q184" i="48"/>
  <c r="R184" i="48"/>
  <c r="S184" i="48"/>
  <c r="T184" i="48"/>
  <c r="U184" i="48"/>
  <c r="V184" i="48"/>
  <c r="W184" i="48"/>
  <c r="X184" i="48"/>
  <c r="Y184" i="48"/>
  <c r="Z184" i="48"/>
  <c r="I185" i="48"/>
  <c r="L185" i="48"/>
  <c r="N185" i="48"/>
  <c r="Q185" i="48"/>
  <c r="R185" i="48"/>
  <c r="S185" i="48"/>
  <c r="Y185" i="48"/>
  <c r="Z185" i="48"/>
  <c r="W186" i="48"/>
  <c r="X186" i="48"/>
  <c r="Y186" i="48"/>
  <c r="Y187" i="48"/>
  <c r="G189" i="48"/>
  <c r="H189" i="48"/>
  <c r="I189" i="48"/>
  <c r="J189" i="48"/>
  <c r="Y189" i="48"/>
  <c r="C194" i="48"/>
  <c r="H187" i="48" l="1"/>
  <c r="Y182" i="48"/>
  <c r="Y143" i="48"/>
  <c r="Q183" i="48"/>
  <c r="P186" i="48"/>
  <c r="X167" i="48"/>
  <c r="Q187" i="48"/>
  <c r="W143" i="48"/>
  <c r="X119" i="48"/>
  <c r="Z107" i="48"/>
  <c r="L186" i="48"/>
  <c r="K186" i="48"/>
  <c r="M183" i="48"/>
  <c r="L183" i="48"/>
  <c r="I183" i="48"/>
  <c r="H183" i="48"/>
  <c r="L187" i="48"/>
  <c r="G186" i="48"/>
  <c r="Y50" i="48"/>
  <c r="Z186" i="48"/>
  <c r="Y158" i="48"/>
  <c r="Z98" i="48"/>
  <c r="V185" i="48"/>
  <c r="AJ30" i="45" s="1"/>
  <c r="V189" i="48"/>
  <c r="AJ34" i="45" s="1"/>
  <c r="V187" i="48"/>
  <c r="AJ32" i="45" s="1"/>
  <c r="V186" i="48"/>
  <c r="AJ31" i="45" s="1"/>
  <c r="X189" i="48"/>
  <c r="W189" i="48"/>
  <c r="K189" i="48"/>
  <c r="S189" i="48"/>
  <c r="U189" i="48"/>
  <c r="AI34" i="45" s="1"/>
  <c r="T189" i="48"/>
  <c r="AH34" i="45" s="1"/>
  <c r="N189" i="48"/>
  <c r="W170" i="48"/>
  <c r="Z155" i="48"/>
  <c r="Y131" i="48"/>
  <c r="Y107" i="48"/>
  <c r="Z74" i="48"/>
  <c r="W71" i="48"/>
  <c r="X59" i="48"/>
  <c r="Y23" i="48"/>
  <c r="Y191" i="48" s="1"/>
  <c r="Z179" i="48"/>
  <c r="R189" i="48"/>
  <c r="W131" i="48"/>
  <c r="W107" i="48"/>
  <c r="Y26" i="48"/>
  <c r="Y194" i="48" s="1"/>
  <c r="P189" i="48"/>
  <c r="P187" i="48"/>
  <c r="G187" i="48"/>
  <c r="Z83" i="48"/>
  <c r="Z38" i="48"/>
  <c r="M189" i="48"/>
  <c r="Y86" i="48"/>
  <c r="T187" i="48"/>
  <c r="AH32" i="45" s="1"/>
  <c r="K187" i="48"/>
  <c r="T185" i="48"/>
  <c r="AH30" i="45" s="1"/>
  <c r="M187" i="48"/>
  <c r="Z170" i="48"/>
  <c r="W62" i="48"/>
  <c r="U186" i="48"/>
  <c r="AI31" i="45" s="1"/>
  <c r="U185" i="48"/>
  <c r="AI30" i="45" s="1"/>
  <c r="U183" i="48"/>
  <c r="AI28" i="45" s="1"/>
  <c r="T186" i="48"/>
  <c r="AH31" i="45" s="1"/>
  <c r="W23" i="48"/>
  <c r="W191" i="48" s="1"/>
  <c r="W26" i="48"/>
  <c r="W194" i="48" s="1"/>
  <c r="W183" i="48"/>
  <c r="N183" i="48"/>
  <c r="J183" i="48"/>
  <c r="R187" i="48"/>
  <c r="I187" i="48"/>
  <c r="X155" i="48"/>
  <c r="X158" i="48"/>
  <c r="S183" i="48"/>
  <c r="Q186" i="48"/>
  <c r="H186" i="48"/>
  <c r="P185" i="48"/>
  <c r="K185" i="48"/>
  <c r="G185" i="48"/>
  <c r="W179" i="48"/>
  <c r="Z143" i="48"/>
  <c r="Z146" i="48"/>
  <c r="X134" i="48"/>
  <c r="Q189" i="48"/>
  <c r="L189" i="48"/>
  <c r="S187" i="48"/>
  <c r="N187" i="48"/>
  <c r="J187" i="48"/>
  <c r="R186" i="48"/>
  <c r="M186" i="48"/>
  <c r="I186" i="48"/>
  <c r="P183" i="48"/>
  <c r="K183" i="48"/>
  <c r="G183" i="48"/>
  <c r="Z119" i="48"/>
  <c r="Z122" i="48"/>
  <c r="X107" i="48"/>
  <c r="X110" i="48"/>
  <c r="Y95" i="48"/>
  <c r="Y98" i="48"/>
  <c r="N186" i="48"/>
  <c r="X71" i="48"/>
  <c r="X74" i="48"/>
  <c r="S186" i="48"/>
  <c r="J186" i="48"/>
  <c r="W83" i="48"/>
  <c r="W86" i="48"/>
  <c r="W47" i="48"/>
  <c r="W50" i="48"/>
  <c r="Y35" i="48"/>
  <c r="Y38" i="48"/>
  <c r="K129" i="55" l="1"/>
  <c r="Z129" i="55"/>
  <c r="Y129" i="55"/>
  <c r="X129" i="55"/>
  <c r="W129" i="55"/>
  <c r="V129" i="55"/>
  <c r="U129" i="55"/>
  <c r="T129" i="55"/>
  <c r="S129" i="55"/>
  <c r="R129" i="55"/>
  <c r="Q129" i="55"/>
  <c r="P129" i="55"/>
  <c r="N129" i="55"/>
  <c r="M129" i="55"/>
  <c r="L129" i="55"/>
  <c r="AA31" i="45" l="1"/>
  <c r="AB31" i="45"/>
  <c r="AC31" i="45"/>
  <c r="AD31" i="45"/>
  <c r="AE31" i="45"/>
  <c r="AF31" i="45"/>
  <c r="AG31" i="45"/>
  <c r="AA32" i="45"/>
  <c r="AB32" i="45"/>
  <c r="AC32" i="45"/>
  <c r="AD32" i="45"/>
  <c r="AE32" i="45"/>
  <c r="AF32" i="45"/>
  <c r="AG32" i="45"/>
  <c r="AA34" i="45"/>
  <c r="AB34" i="45"/>
  <c r="AC34" i="45"/>
  <c r="AD34" i="45"/>
  <c r="AE34" i="45"/>
  <c r="AF34" i="45"/>
  <c r="AG34" i="45"/>
  <c r="C194" i="69"/>
  <c r="C182" i="69"/>
  <c r="C170" i="69"/>
  <c r="C158" i="69"/>
  <c r="C146" i="69"/>
  <c r="C134" i="69"/>
  <c r="C122" i="69"/>
  <c r="C110" i="69"/>
  <c r="C98" i="69"/>
  <c r="C86" i="69"/>
  <c r="C74" i="69"/>
  <c r="C62" i="69"/>
  <c r="C50" i="69"/>
  <c r="C38" i="69"/>
  <c r="C26" i="69"/>
  <c r="H173" i="69"/>
  <c r="I173" i="69"/>
  <c r="J173" i="69"/>
  <c r="K173" i="69"/>
  <c r="L173" i="69"/>
  <c r="M173" i="69"/>
  <c r="N173" i="69"/>
  <c r="P173" i="69"/>
  <c r="Q173" i="69"/>
  <c r="R173" i="69"/>
  <c r="S173" i="69"/>
  <c r="T173" i="69"/>
  <c r="U173" i="69"/>
  <c r="V173" i="69"/>
  <c r="W173" i="69"/>
  <c r="X173" i="69"/>
  <c r="Y173" i="69"/>
  <c r="Z173" i="69"/>
  <c r="H161" i="69"/>
  <c r="I161" i="69"/>
  <c r="J161" i="69"/>
  <c r="K161" i="69"/>
  <c r="L161" i="69"/>
  <c r="M161" i="69"/>
  <c r="N161" i="69"/>
  <c r="P161" i="69"/>
  <c r="Q161" i="69"/>
  <c r="R161" i="69"/>
  <c r="S161" i="69"/>
  <c r="T161" i="69"/>
  <c r="U161" i="69"/>
  <c r="V161" i="69"/>
  <c r="W161" i="69"/>
  <c r="X161" i="69"/>
  <c r="Y161" i="69"/>
  <c r="Z161" i="69"/>
  <c r="H149" i="69"/>
  <c r="I149" i="69"/>
  <c r="J149" i="69"/>
  <c r="K149" i="69"/>
  <c r="L149" i="69"/>
  <c r="M149" i="69"/>
  <c r="N149" i="69"/>
  <c r="P149" i="69"/>
  <c r="Q149" i="69"/>
  <c r="R149" i="69"/>
  <c r="S149" i="69"/>
  <c r="T149" i="69"/>
  <c r="U149" i="69"/>
  <c r="V149" i="69"/>
  <c r="W149" i="69"/>
  <c r="X149" i="69"/>
  <c r="Y149" i="69"/>
  <c r="Z149" i="69"/>
  <c r="H137" i="69"/>
  <c r="I137" i="69"/>
  <c r="J137" i="69"/>
  <c r="K137" i="69"/>
  <c r="L137" i="69"/>
  <c r="M137" i="69"/>
  <c r="N137" i="69"/>
  <c r="P137" i="69"/>
  <c r="Q137" i="69"/>
  <c r="R137" i="69"/>
  <c r="S137" i="69"/>
  <c r="T137" i="69"/>
  <c r="U137" i="69"/>
  <c r="V137" i="69"/>
  <c r="W137" i="69"/>
  <c r="X137" i="69"/>
  <c r="Y137" i="69"/>
  <c r="Z137" i="69"/>
  <c r="H125" i="69"/>
  <c r="I125" i="69"/>
  <c r="J125" i="69"/>
  <c r="K125" i="69"/>
  <c r="L125" i="69"/>
  <c r="M125" i="69"/>
  <c r="N125" i="69"/>
  <c r="P125" i="69"/>
  <c r="Q125" i="69"/>
  <c r="R125" i="69"/>
  <c r="S125" i="69"/>
  <c r="T125" i="69"/>
  <c r="U125" i="69"/>
  <c r="V125" i="69"/>
  <c r="W125" i="69"/>
  <c r="X125" i="69"/>
  <c r="Y125" i="69"/>
  <c r="Z125" i="69"/>
  <c r="H113" i="69"/>
  <c r="I113" i="69"/>
  <c r="J113" i="69"/>
  <c r="K113" i="69"/>
  <c r="L113" i="69"/>
  <c r="M113" i="69"/>
  <c r="N113" i="69"/>
  <c r="P113" i="69"/>
  <c r="Q113" i="69"/>
  <c r="R113" i="69"/>
  <c r="S113" i="69"/>
  <c r="T113" i="69"/>
  <c r="U113" i="69"/>
  <c r="V113" i="69"/>
  <c r="W113" i="69"/>
  <c r="X113" i="69"/>
  <c r="Y113" i="69"/>
  <c r="Z113" i="69"/>
  <c r="H101" i="69"/>
  <c r="I101" i="69"/>
  <c r="J101" i="69"/>
  <c r="K101" i="69"/>
  <c r="L101" i="69"/>
  <c r="M101" i="69"/>
  <c r="N101" i="69"/>
  <c r="P101" i="69"/>
  <c r="Q101" i="69"/>
  <c r="R101" i="69"/>
  <c r="S101" i="69"/>
  <c r="T101" i="69"/>
  <c r="U101" i="69"/>
  <c r="V101" i="69"/>
  <c r="W101" i="69"/>
  <c r="X101" i="69"/>
  <c r="Y101" i="69"/>
  <c r="Z101" i="69"/>
  <c r="H89" i="69"/>
  <c r="I89" i="69"/>
  <c r="J89" i="69"/>
  <c r="K89" i="69"/>
  <c r="L89" i="69"/>
  <c r="M89" i="69"/>
  <c r="N89" i="69"/>
  <c r="P89" i="69"/>
  <c r="Q89" i="69"/>
  <c r="R89" i="69"/>
  <c r="S89" i="69"/>
  <c r="T89" i="69"/>
  <c r="U89" i="69"/>
  <c r="V89" i="69"/>
  <c r="W89" i="69"/>
  <c r="X89" i="69"/>
  <c r="Y89" i="69"/>
  <c r="Z89" i="69"/>
  <c r="H77" i="69"/>
  <c r="I77" i="69"/>
  <c r="J77" i="69"/>
  <c r="K77" i="69"/>
  <c r="L77" i="69"/>
  <c r="M77" i="69"/>
  <c r="N77" i="69"/>
  <c r="P77" i="69"/>
  <c r="Q77" i="69"/>
  <c r="R77" i="69"/>
  <c r="S77" i="69"/>
  <c r="T77" i="69"/>
  <c r="U77" i="69"/>
  <c r="V77" i="69"/>
  <c r="W77" i="69"/>
  <c r="X77" i="69"/>
  <c r="Y77" i="69"/>
  <c r="Z77" i="69"/>
  <c r="H65" i="69"/>
  <c r="I65" i="69"/>
  <c r="J65" i="69"/>
  <c r="K65" i="69"/>
  <c r="L65" i="69"/>
  <c r="M65" i="69"/>
  <c r="N65" i="69"/>
  <c r="P65" i="69"/>
  <c r="Q65" i="69"/>
  <c r="R65" i="69"/>
  <c r="S65" i="69"/>
  <c r="T65" i="69"/>
  <c r="U65" i="69"/>
  <c r="V65" i="69"/>
  <c r="W65" i="69"/>
  <c r="X65" i="69"/>
  <c r="Y65" i="69"/>
  <c r="Z65" i="69"/>
  <c r="H53" i="69"/>
  <c r="I53" i="69"/>
  <c r="J53" i="69"/>
  <c r="K53" i="69"/>
  <c r="L53" i="69"/>
  <c r="M53" i="69"/>
  <c r="N53" i="69"/>
  <c r="P53" i="69"/>
  <c r="Q53" i="69"/>
  <c r="R53" i="69"/>
  <c r="S53" i="69"/>
  <c r="T53" i="69"/>
  <c r="U53" i="69"/>
  <c r="V53" i="69"/>
  <c r="W53" i="69"/>
  <c r="X53" i="69"/>
  <c r="Y53" i="69"/>
  <c r="Z53" i="69"/>
  <c r="H41" i="69"/>
  <c r="I41" i="69"/>
  <c r="J41" i="69"/>
  <c r="K41" i="69"/>
  <c r="L41" i="69"/>
  <c r="M41" i="69"/>
  <c r="N41" i="69"/>
  <c r="P41" i="69"/>
  <c r="Q41" i="69"/>
  <c r="R41" i="69"/>
  <c r="S41" i="69"/>
  <c r="T41" i="69"/>
  <c r="U41" i="69"/>
  <c r="V41" i="69"/>
  <c r="W41" i="69"/>
  <c r="X41" i="69"/>
  <c r="Y41" i="69"/>
  <c r="Z41" i="69"/>
  <c r="H29" i="69"/>
  <c r="I29" i="69"/>
  <c r="J29" i="69"/>
  <c r="K29" i="69"/>
  <c r="L29" i="69"/>
  <c r="M29" i="69"/>
  <c r="N29" i="69"/>
  <c r="P29" i="69"/>
  <c r="Q29" i="69"/>
  <c r="R29" i="69"/>
  <c r="S29" i="69"/>
  <c r="T29" i="69"/>
  <c r="U29" i="69"/>
  <c r="V29" i="69"/>
  <c r="W29" i="69"/>
  <c r="X29" i="69"/>
  <c r="Y29" i="69"/>
  <c r="Z29" i="69"/>
  <c r="H17" i="69"/>
  <c r="I17" i="69"/>
  <c r="J17" i="69"/>
  <c r="K17" i="69"/>
  <c r="K185" i="69" s="1"/>
  <c r="L17" i="69"/>
  <c r="M17" i="69"/>
  <c r="N17" i="69"/>
  <c r="P17" i="69"/>
  <c r="P185" i="69" s="1"/>
  <c r="Q17" i="69"/>
  <c r="R17" i="69"/>
  <c r="R185" i="69" s="1"/>
  <c r="S17" i="69"/>
  <c r="S185" i="69" s="1"/>
  <c r="T17" i="69"/>
  <c r="U17" i="69"/>
  <c r="V17" i="69"/>
  <c r="V185" i="69" s="1"/>
  <c r="AJ97" i="45" s="1"/>
  <c r="W17" i="69"/>
  <c r="W185" i="69" s="1"/>
  <c r="X17" i="69"/>
  <c r="X185" i="69" s="1"/>
  <c r="Y17" i="69"/>
  <c r="Z17" i="69"/>
  <c r="Z185" i="69" s="1"/>
  <c r="G173" i="69"/>
  <c r="G161" i="69"/>
  <c r="G149" i="69"/>
  <c r="G137" i="69"/>
  <c r="G125" i="69"/>
  <c r="G113" i="69"/>
  <c r="G101" i="69"/>
  <c r="G89" i="69"/>
  <c r="G77" i="69"/>
  <c r="G65" i="69"/>
  <c r="G53" i="69"/>
  <c r="G41" i="69"/>
  <c r="G29" i="69"/>
  <c r="G17" i="69"/>
  <c r="C194" i="72"/>
  <c r="C182" i="72"/>
  <c r="C170" i="72"/>
  <c r="C158" i="72"/>
  <c r="C146" i="72"/>
  <c r="C134" i="72"/>
  <c r="C122" i="72"/>
  <c r="C110" i="72"/>
  <c r="C98" i="72"/>
  <c r="C86" i="72"/>
  <c r="C74" i="72"/>
  <c r="C62" i="72"/>
  <c r="C50" i="72"/>
  <c r="C38" i="72"/>
  <c r="C26" i="72"/>
  <c r="H173" i="72"/>
  <c r="I173" i="72"/>
  <c r="J173" i="72"/>
  <c r="K173" i="72"/>
  <c r="L173" i="72"/>
  <c r="M173" i="72"/>
  <c r="N173" i="72"/>
  <c r="P173" i="72"/>
  <c r="Q173" i="72"/>
  <c r="R173" i="72"/>
  <c r="S173" i="72"/>
  <c r="T173" i="72"/>
  <c r="U173" i="72"/>
  <c r="V173" i="72"/>
  <c r="W173" i="72"/>
  <c r="X173" i="72"/>
  <c r="Y173" i="72"/>
  <c r="Z173" i="72"/>
  <c r="H161" i="72"/>
  <c r="I161" i="72"/>
  <c r="J161" i="72"/>
  <c r="K161" i="72"/>
  <c r="L161" i="72"/>
  <c r="M161" i="72"/>
  <c r="N161" i="72"/>
  <c r="P161" i="72"/>
  <c r="Q161" i="72"/>
  <c r="R161" i="72"/>
  <c r="S161" i="72"/>
  <c r="T161" i="72"/>
  <c r="U161" i="72"/>
  <c r="V161" i="72"/>
  <c r="W161" i="72"/>
  <c r="X161" i="72"/>
  <c r="Y161" i="72"/>
  <c r="Z161" i="72"/>
  <c r="H149" i="72"/>
  <c r="I149" i="72"/>
  <c r="J149" i="72"/>
  <c r="K149" i="72"/>
  <c r="L149" i="72"/>
  <c r="M149" i="72"/>
  <c r="N149" i="72"/>
  <c r="P149" i="72"/>
  <c r="Q149" i="72"/>
  <c r="R149" i="72"/>
  <c r="S149" i="72"/>
  <c r="T149" i="72"/>
  <c r="U149" i="72"/>
  <c r="V149" i="72"/>
  <c r="W149" i="72"/>
  <c r="X149" i="72"/>
  <c r="Y149" i="72"/>
  <c r="Z149" i="72"/>
  <c r="H137" i="72"/>
  <c r="I137" i="72"/>
  <c r="J137" i="72"/>
  <c r="K137" i="72"/>
  <c r="L137" i="72"/>
  <c r="M137" i="72"/>
  <c r="N137" i="72"/>
  <c r="P137" i="72"/>
  <c r="Q137" i="72"/>
  <c r="R137" i="72"/>
  <c r="S137" i="72"/>
  <c r="T137" i="72"/>
  <c r="U137" i="72"/>
  <c r="V137" i="72"/>
  <c r="W137" i="72"/>
  <c r="X137" i="72"/>
  <c r="Y137" i="72"/>
  <c r="Z137" i="72"/>
  <c r="H125" i="72"/>
  <c r="I125" i="72"/>
  <c r="J125" i="72"/>
  <c r="K125" i="72"/>
  <c r="L125" i="72"/>
  <c r="M125" i="72"/>
  <c r="N125" i="72"/>
  <c r="P125" i="72"/>
  <c r="Q125" i="72"/>
  <c r="R125" i="72"/>
  <c r="S125" i="72"/>
  <c r="T125" i="72"/>
  <c r="U125" i="72"/>
  <c r="V125" i="72"/>
  <c r="W125" i="72"/>
  <c r="X125" i="72"/>
  <c r="Y125" i="72"/>
  <c r="Z125" i="72"/>
  <c r="H113" i="72"/>
  <c r="I113" i="72"/>
  <c r="J113" i="72"/>
  <c r="K113" i="72"/>
  <c r="L113" i="72"/>
  <c r="M113" i="72"/>
  <c r="N113" i="72"/>
  <c r="P113" i="72"/>
  <c r="Q113" i="72"/>
  <c r="R113" i="72"/>
  <c r="S113" i="72"/>
  <c r="T113" i="72"/>
  <c r="U113" i="72"/>
  <c r="V113" i="72"/>
  <c r="W113" i="72"/>
  <c r="X113" i="72"/>
  <c r="Y113" i="72"/>
  <c r="Z113" i="72"/>
  <c r="H101" i="72"/>
  <c r="I101" i="72"/>
  <c r="J101" i="72"/>
  <c r="K101" i="72"/>
  <c r="L101" i="72"/>
  <c r="M101" i="72"/>
  <c r="N101" i="72"/>
  <c r="P101" i="72"/>
  <c r="Q101" i="72"/>
  <c r="R101" i="72"/>
  <c r="S101" i="72"/>
  <c r="T101" i="72"/>
  <c r="U101" i="72"/>
  <c r="V101" i="72"/>
  <c r="W101" i="72"/>
  <c r="X101" i="72"/>
  <c r="Y101" i="72"/>
  <c r="Z101" i="72"/>
  <c r="H89" i="72"/>
  <c r="I89" i="72"/>
  <c r="J89" i="72"/>
  <c r="K89" i="72"/>
  <c r="L89" i="72"/>
  <c r="M89" i="72"/>
  <c r="N89" i="72"/>
  <c r="P89" i="72"/>
  <c r="Q89" i="72"/>
  <c r="R89" i="72"/>
  <c r="S89" i="72"/>
  <c r="T89" i="72"/>
  <c r="U89" i="72"/>
  <c r="V89" i="72"/>
  <c r="W89" i="72"/>
  <c r="X89" i="72"/>
  <c r="Y89" i="72"/>
  <c r="Z89" i="72"/>
  <c r="H77" i="72"/>
  <c r="I77" i="72"/>
  <c r="J77" i="72"/>
  <c r="K77" i="72"/>
  <c r="L77" i="72"/>
  <c r="M77" i="72"/>
  <c r="N77" i="72"/>
  <c r="P77" i="72"/>
  <c r="Q77" i="72"/>
  <c r="R77" i="72"/>
  <c r="S77" i="72"/>
  <c r="T77" i="72"/>
  <c r="U77" i="72"/>
  <c r="V77" i="72"/>
  <c r="W77" i="72"/>
  <c r="X77" i="72"/>
  <c r="Y77" i="72"/>
  <c r="Z77" i="72"/>
  <c r="H65" i="72"/>
  <c r="I65" i="72"/>
  <c r="J65" i="72"/>
  <c r="K65" i="72"/>
  <c r="L65" i="72"/>
  <c r="M65" i="72"/>
  <c r="N65" i="72"/>
  <c r="P65" i="72"/>
  <c r="Q65" i="72"/>
  <c r="R65" i="72"/>
  <c r="S65" i="72"/>
  <c r="T65" i="72"/>
  <c r="U65" i="72"/>
  <c r="V65" i="72"/>
  <c r="W65" i="72"/>
  <c r="X65" i="72"/>
  <c r="Y65" i="72"/>
  <c r="Z65" i="72"/>
  <c r="H53" i="72"/>
  <c r="I53" i="72"/>
  <c r="J53" i="72"/>
  <c r="K53" i="72"/>
  <c r="L53" i="72"/>
  <c r="M53" i="72"/>
  <c r="N53" i="72"/>
  <c r="P53" i="72"/>
  <c r="Q53" i="72"/>
  <c r="R53" i="72"/>
  <c r="S53" i="72"/>
  <c r="T53" i="72"/>
  <c r="U53" i="72"/>
  <c r="V53" i="72"/>
  <c r="W53" i="72"/>
  <c r="X53" i="72"/>
  <c r="Y53" i="72"/>
  <c r="Z53" i="72"/>
  <c r="H41" i="72"/>
  <c r="I41" i="72"/>
  <c r="J41" i="72"/>
  <c r="K41" i="72"/>
  <c r="L41" i="72"/>
  <c r="M41" i="72"/>
  <c r="N41" i="72"/>
  <c r="P41" i="72"/>
  <c r="Q41" i="72"/>
  <c r="R41" i="72"/>
  <c r="S41" i="72"/>
  <c r="T41" i="72"/>
  <c r="U41" i="72"/>
  <c r="V41" i="72"/>
  <c r="W41" i="72"/>
  <c r="X41" i="72"/>
  <c r="Y41" i="72"/>
  <c r="Z41" i="72"/>
  <c r="H29" i="72"/>
  <c r="I29" i="72"/>
  <c r="J29" i="72"/>
  <c r="K29" i="72"/>
  <c r="L29" i="72"/>
  <c r="M29" i="72"/>
  <c r="N29" i="72"/>
  <c r="P29" i="72"/>
  <c r="Q29" i="72"/>
  <c r="R29" i="72"/>
  <c r="S29" i="72"/>
  <c r="T29" i="72"/>
  <c r="U29" i="72"/>
  <c r="V29" i="72"/>
  <c r="W29" i="72"/>
  <c r="X29" i="72"/>
  <c r="Y29" i="72"/>
  <c r="Z29" i="72"/>
  <c r="H17" i="72"/>
  <c r="H185" i="72" s="1"/>
  <c r="I17" i="72"/>
  <c r="J17" i="72"/>
  <c r="K17" i="72"/>
  <c r="L17" i="72"/>
  <c r="L185" i="72" s="1"/>
  <c r="M17" i="72"/>
  <c r="N17" i="72"/>
  <c r="P17" i="72"/>
  <c r="Q17" i="72"/>
  <c r="Q185" i="72" s="1"/>
  <c r="R17" i="72"/>
  <c r="R185" i="72" s="1"/>
  <c r="S17" i="72"/>
  <c r="S185" i="72" s="1"/>
  <c r="T17" i="72"/>
  <c r="U17" i="72"/>
  <c r="U185" i="72" s="1"/>
  <c r="AI82" i="45" s="1"/>
  <c r="V17" i="72"/>
  <c r="W17" i="72"/>
  <c r="W185" i="72" s="1"/>
  <c r="X17" i="72"/>
  <c r="Y17" i="72"/>
  <c r="Y185" i="72" s="1"/>
  <c r="Z17" i="72"/>
  <c r="Z185" i="72" s="1"/>
  <c r="G173" i="72"/>
  <c r="G161" i="72"/>
  <c r="G149" i="72"/>
  <c r="G137" i="72"/>
  <c r="G125" i="72"/>
  <c r="G113" i="72"/>
  <c r="G101" i="72"/>
  <c r="G89" i="72"/>
  <c r="G77" i="72"/>
  <c r="G65" i="72"/>
  <c r="G53" i="72"/>
  <c r="G41" i="72"/>
  <c r="G29" i="72"/>
  <c r="G17" i="72"/>
  <c r="C194" i="59"/>
  <c r="C182" i="59"/>
  <c r="C170" i="59"/>
  <c r="C158" i="59"/>
  <c r="C146" i="59"/>
  <c r="C134" i="59"/>
  <c r="C122" i="59"/>
  <c r="C110" i="59"/>
  <c r="C98" i="59"/>
  <c r="C86" i="59"/>
  <c r="C74" i="59"/>
  <c r="C62" i="59"/>
  <c r="C50" i="59"/>
  <c r="C38" i="59"/>
  <c r="C26" i="59"/>
  <c r="H173" i="59"/>
  <c r="I173" i="59"/>
  <c r="J173" i="59"/>
  <c r="K173" i="59"/>
  <c r="L173" i="59"/>
  <c r="M173" i="59"/>
  <c r="N173" i="59"/>
  <c r="P173" i="59"/>
  <c r="Q173" i="59"/>
  <c r="R173" i="59"/>
  <c r="S173" i="59"/>
  <c r="T173" i="59"/>
  <c r="U173" i="59"/>
  <c r="V173" i="59"/>
  <c r="W173" i="59"/>
  <c r="X173" i="59"/>
  <c r="Y173" i="59"/>
  <c r="Z173" i="59"/>
  <c r="H161" i="59"/>
  <c r="I161" i="59"/>
  <c r="J161" i="59"/>
  <c r="K161" i="59"/>
  <c r="L161" i="59"/>
  <c r="M161" i="59"/>
  <c r="N161" i="59"/>
  <c r="P161" i="59"/>
  <c r="Q161" i="59"/>
  <c r="R161" i="59"/>
  <c r="S161" i="59"/>
  <c r="T161" i="59"/>
  <c r="U161" i="59"/>
  <c r="V161" i="59"/>
  <c r="W161" i="59"/>
  <c r="X161" i="59"/>
  <c r="Y161" i="59"/>
  <c r="Z161" i="59"/>
  <c r="H149" i="59"/>
  <c r="I149" i="59"/>
  <c r="J149" i="59"/>
  <c r="K149" i="59"/>
  <c r="L149" i="59"/>
  <c r="M149" i="59"/>
  <c r="N149" i="59"/>
  <c r="P149" i="59"/>
  <c r="Q149" i="59"/>
  <c r="R149" i="59"/>
  <c r="S149" i="59"/>
  <c r="T149" i="59"/>
  <c r="U149" i="59"/>
  <c r="V149" i="59"/>
  <c r="W149" i="59"/>
  <c r="X149" i="59"/>
  <c r="Y149" i="59"/>
  <c r="Z149" i="59"/>
  <c r="H137" i="59"/>
  <c r="I137" i="59"/>
  <c r="J137" i="59"/>
  <c r="K137" i="59"/>
  <c r="L137" i="59"/>
  <c r="M137" i="59"/>
  <c r="N137" i="59"/>
  <c r="P137" i="59"/>
  <c r="Q137" i="59"/>
  <c r="R137" i="59"/>
  <c r="S137" i="59"/>
  <c r="T137" i="59"/>
  <c r="U137" i="59"/>
  <c r="V137" i="59"/>
  <c r="W137" i="59"/>
  <c r="X137" i="59"/>
  <c r="Y137" i="59"/>
  <c r="Z137" i="59"/>
  <c r="H125" i="59"/>
  <c r="I125" i="59"/>
  <c r="J125" i="59"/>
  <c r="K125" i="59"/>
  <c r="L125" i="59"/>
  <c r="M125" i="59"/>
  <c r="N125" i="59"/>
  <c r="P125" i="59"/>
  <c r="Q125" i="59"/>
  <c r="R125" i="59"/>
  <c r="S125" i="59"/>
  <c r="T125" i="59"/>
  <c r="U125" i="59"/>
  <c r="V125" i="59"/>
  <c r="W125" i="59"/>
  <c r="X125" i="59"/>
  <c r="Y125" i="59"/>
  <c r="Z125" i="59"/>
  <c r="H113" i="59"/>
  <c r="I113" i="59"/>
  <c r="J113" i="59"/>
  <c r="K113" i="59"/>
  <c r="L113" i="59"/>
  <c r="M113" i="59"/>
  <c r="N113" i="59"/>
  <c r="P113" i="59"/>
  <c r="Q113" i="59"/>
  <c r="R113" i="59"/>
  <c r="S113" i="59"/>
  <c r="T113" i="59"/>
  <c r="U113" i="59"/>
  <c r="V113" i="59"/>
  <c r="W113" i="59"/>
  <c r="X113" i="59"/>
  <c r="Y113" i="59"/>
  <c r="Z113" i="59"/>
  <c r="H101" i="59"/>
  <c r="I101" i="59"/>
  <c r="J101" i="59"/>
  <c r="K101" i="59"/>
  <c r="L101" i="59"/>
  <c r="M101" i="59"/>
  <c r="N101" i="59"/>
  <c r="P101" i="59"/>
  <c r="Q101" i="59"/>
  <c r="R101" i="59"/>
  <c r="S101" i="59"/>
  <c r="T101" i="59"/>
  <c r="U101" i="59"/>
  <c r="V101" i="59"/>
  <c r="W101" i="59"/>
  <c r="X101" i="59"/>
  <c r="Y101" i="59"/>
  <c r="Z101" i="59"/>
  <c r="H89" i="59"/>
  <c r="I89" i="59"/>
  <c r="J89" i="59"/>
  <c r="K89" i="59"/>
  <c r="L89" i="59"/>
  <c r="M89" i="59"/>
  <c r="N89" i="59"/>
  <c r="P89" i="59"/>
  <c r="Q89" i="59"/>
  <c r="R89" i="59"/>
  <c r="S89" i="59"/>
  <c r="T89" i="59"/>
  <c r="U89" i="59"/>
  <c r="V89" i="59"/>
  <c r="W89" i="59"/>
  <c r="X89" i="59"/>
  <c r="Y89" i="59"/>
  <c r="Z89" i="59"/>
  <c r="H77" i="59"/>
  <c r="I77" i="59"/>
  <c r="J77" i="59"/>
  <c r="K77" i="59"/>
  <c r="L77" i="59"/>
  <c r="M77" i="59"/>
  <c r="N77" i="59"/>
  <c r="P77" i="59"/>
  <c r="Q77" i="59"/>
  <c r="R77" i="59"/>
  <c r="S77" i="59"/>
  <c r="T77" i="59"/>
  <c r="U77" i="59"/>
  <c r="V77" i="59"/>
  <c r="W77" i="59"/>
  <c r="X77" i="59"/>
  <c r="Y77" i="59"/>
  <c r="Z77" i="59"/>
  <c r="H65" i="59"/>
  <c r="I65" i="59"/>
  <c r="J65" i="59"/>
  <c r="K65" i="59"/>
  <c r="L65" i="59"/>
  <c r="M65" i="59"/>
  <c r="N65" i="59"/>
  <c r="P65" i="59"/>
  <c r="Q65" i="59"/>
  <c r="R65" i="59"/>
  <c r="S65" i="59"/>
  <c r="T65" i="59"/>
  <c r="U65" i="59"/>
  <c r="V65" i="59"/>
  <c r="W65" i="59"/>
  <c r="X65" i="59"/>
  <c r="Y65" i="59"/>
  <c r="Z65" i="59"/>
  <c r="H53" i="59"/>
  <c r="I53" i="59"/>
  <c r="J53" i="59"/>
  <c r="K53" i="59"/>
  <c r="L53" i="59"/>
  <c r="M53" i="59"/>
  <c r="N53" i="59"/>
  <c r="P53" i="59"/>
  <c r="Q53" i="59"/>
  <c r="R53" i="59"/>
  <c r="S53" i="59"/>
  <c r="T53" i="59"/>
  <c r="U53" i="59"/>
  <c r="V53" i="59"/>
  <c r="W53" i="59"/>
  <c r="X53" i="59"/>
  <c r="Y53" i="59"/>
  <c r="Z53" i="59"/>
  <c r="H41" i="59"/>
  <c r="I41" i="59"/>
  <c r="J41" i="59"/>
  <c r="K41" i="59"/>
  <c r="L41" i="59"/>
  <c r="M41" i="59"/>
  <c r="N41" i="59"/>
  <c r="P41" i="59"/>
  <c r="Q41" i="59"/>
  <c r="R41" i="59"/>
  <c r="S41" i="59"/>
  <c r="T41" i="59"/>
  <c r="U41" i="59"/>
  <c r="V41" i="59"/>
  <c r="W41" i="59"/>
  <c r="X41" i="59"/>
  <c r="Y41" i="59"/>
  <c r="Z41" i="59"/>
  <c r="H29" i="59"/>
  <c r="I29" i="59"/>
  <c r="J29" i="59"/>
  <c r="K29" i="59"/>
  <c r="L29" i="59"/>
  <c r="M29" i="59"/>
  <c r="N29" i="59"/>
  <c r="P29" i="59"/>
  <c r="Q29" i="59"/>
  <c r="R29" i="59"/>
  <c r="S29" i="59"/>
  <c r="T29" i="59"/>
  <c r="U29" i="59"/>
  <c r="V29" i="59"/>
  <c r="W29" i="59"/>
  <c r="X29" i="59"/>
  <c r="Y29" i="59"/>
  <c r="Z29" i="59"/>
  <c r="H17" i="59"/>
  <c r="H185" i="59" s="1"/>
  <c r="I17" i="59"/>
  <c r="J17" i="59"/>
  <c r="K17" i="59"/>
  <c r="L17" i="59"/>
  <c r="M17" i="59"/>
  <c r="N17" i="59"/>
  <c r="P17" i="59"/>
  <c r="P185" i="59" s="1"/>
  <c r="Q17" i="59"/>
  <c r="R17" i="59"/>
  <c r="S17" i="59"/>
  <c r="S185" i="59" s="1"/>
  <c r="AG15" i="45" s="1"/>
  <c r="T17" i="59"/>
  <c r="U17" i="59"/>
  <c r="V17" i="59"/>
  <c r="W17" i="59"/>
  <c r="W185" i="59" s="1"/>
  <c r="X17" i="59"/>
  <c r="X185" i="59" s="1"/>
  <c r="Y17" i="59"/>
  <c r="Z17" i="59"/>
  <c r="G173" i="59"/>
  <c r="G161" i="59"/>
  <c r="G149" i="59"/>
  <c r="G137" i="59"/>
  <c r="G125" i="59"/>
  <c r="G113" i="59"/>
  <c r="G101" i="59"/>
  <c r="G89" i="59"/>
  <c r="G77" i="59"/>
  <c r="G65" i="59"/>
  <c r="G53" i="59"/>
  <c r="G41" i="59"/>
  <c r="G29" i="59"/>
  <c r="G17" i="59"/>
  <c r="C194" i="52"/>
  <c r="C182" i="52"/>
  <c r="C170" i="52"/>
  <c r="C158" i="52"/>
  <c r="C146" i="52"/>
  <c r="C134" i="52"/>
  <c r="C122" i="52"/>
  <c r="C110" i="52"/>
  <c r="C98" i="52"/>
  <c r="C86" i="52"/>
  <c r="C74" i="52"/>
  <c r="C62" i="52"/>
  <c r="C50" i="52"/>
  <c r="C38" i="52"/>
  <c r="C26" i="52"/>
  <c r="Z173" i="52"/>
  <c r="H173" i="52"/>
  <c r="I173" i="52"/>
  <c r="J173" i="52"/>
  <c r="K173" i="52"/>
  <c r="L173" i="52"/>
  <c r="M173" i="52"/>
  <c r="N173" i="52"/>
  <c r="P173" i="52"/>
  <c r="Q173" i="52"/>
  <c r="R173" i="52"/>
  <c r="S173" i="52"/>
  <c r="T173" i="52"/>
  <c r="U173" i="52"/>
  <c r="V173" i="52"/>
  <c r="W173" i="52"/>
  <c r="X173" i="52"/>
  <c r="Y173" i="52"/>
  <c r="H161" i="52"/>
  <c r="I161" i="52"/>
  <c r="J161" i="52"/>
  <c r="K161" i="52"/>
  <c r="L161" i="52"/>
  <c r="M161" i="52"/>
  <c r="N161" i="52"/>
  <c r="P161" i="52"/>
  <c r="Q161" i="52"/>
  <c r="R161" i="52"/>
  <c r="S161" i="52"/>
  <c r="T161" i="52"/>
  <c r="U161" i="52"/>
  <c r="V161" i="52"/>
  <c r="W161" i="52"/>
  <c r="X161" i="52"/>
  <c r="Y161" i="52"/>
  <c r="Z161" i="52"/>
  <c r="H149" i="52"/>
  <c r="I149" i="52"/>
  <c r="J149" i="52"/>
  <c r="K149" i="52"/>
  <c r="L149" i="52"/>
  <c r="M149" i="52"/>
  <c r="N149" i="52"/>
  <c r="P149" i="52"/>
  <c r="Q149" i="52"/>
  <c r="R149" i="52"/>
  <c r="S149" i="52"/>
  <c r="T149" i="52"/>
  <c r="U149" i="52"/>
  <c r="V149" i="52"/>
  <c r="W149" i="52"/>
  <c r="X149" i="52"/>
  <c r="Y149" i="52"/>
  <c r="Z149" i="52"/>
  <c r="H137" i="52"/>
  <c r="I137" i="52"/>
  <c r="J137" i="52"/>
  <c r="K137" i="52"/>
  <c r="L137" i="52"/>
  <c r="M137" i="52"/>
  <c r="N137" i="52"/>
  <c r="P137" i="52"/>
  <c r="Q137" i="52"/>
  <c r="R137" i="52"/>
  <c r="S137" i="52"/>
  <c r="T137" i="52"/>
  <c r="U137" i="52"/>
  <c r="V137" i="52"/>
  <c r="W137" i="52"/>
  <c r="X137" i="52"/>
  <c r="Y137" i="52"/>
  <c r="Z137" i="52"/>
  <c r="H125" i="52"/>
  <c r="I125" i="52"/>
  <c r="J125" i="52"/>
  <c r="K125" i="52"/>
  <c r="L125" i="52"/>
  <c r="M125" i="52"/>
  <c r="N125" i="52"/>
  <c r="P125" i="52"/>
  <c r="Q125" i="52"/>
  <c r="R125" i="52"/>
  <c r="S125" i="52"/>
  <c r="T125" i="52"/>
  <c r="U125" i="52"/>
  <c r="V125" i="52"/>
  <c r="W125" i="52"/>
  <c r="X125" i="52"/>
  <c r="Y125" i="52"/>
  <c r="Z125" i="52"/>
  <c r="H113" i="52"/>
  <c r="I113" i="52"/>
  <c r="J113" i="52"/>
  <c r="K113" i="52"/>
  <c r="L113" i="52"/>
  <c r="M113" i="52"/>
  <c r="N113" i="52"/>
  <c r="P113" i="52"/>
  <c r="Q113" i="52"/>
  <c r="R113" i="52"/>
  <c r="S113" i="52"/>
  <c r="T113" i="52"/>
  <c r="U113" i="52"/>
  <c r="V113" i="52"/>
  <c r="W113" i="52"/>
  <c r="X113" i="52"/>
  <c r="Y113" i="52"/>
  <c r="Z113" i="52"/>
  <c r="H101" i="52"/>
  <c r="I101" i="52"/>
  <c r="J101" i="52"/>
  <c r="K101" i="52"/>
  <c r="L101" i="52"/>
  <c r="M101" i="52"/>
  <c r="N101" i="52"/>
  <c r="P101" i="52"/>
  <c r="Q101" i="52"/>
  <c r="R101" i="52"/>
  <c r="S101" i="52"/>
  <c r="T101" i="52"/>
  <c r="U101" i="52"/>
  <c r="V101" i="52"/>
  <c r="W101" i="52"/>
  <c r="X101" i="52"/>
  <c r="Y101" i="52"/>
  <c r="Z101" i="52"/>
  <c r="H89" i="52"/>
  <c r="I89" i="52"/>
  <c r="J89" i="52"/>
  <c r="K89" i="52"/>
  <c r="L89" i="52"/>
  <c r="M89" i="52"/>
  <c r="N89" i="52"/>
  <c r="P89" i="52"/>
  <c r="Q89" i="52"/>
  <c r="R89" i="52"/>
  <c r="S89" i="52"/>
  <c r="T89" i="52"/>
  <c r="U89" i="52"/>
  <c r="V89" i="52"/>
  <c r="W89" i="52"/>
  <c r="X89" i="52"/>
  <c r="Y89" i="52"/>
  <c r="Z89" i="52"/>
  <c r="H77" i="52"/>
  <c r="I77" i="52"/>
  <c r="J77" i="52"/>
  <c r="K77" i="52"/>
  <c r="L77" i="52"/>
  <c r="M77" i="52"/>
  <c r="N77" i="52"/>
  <c r="P77" i="52"/>
  <c r="Q77" i="52"/>
  <c r="R77" i="52"/>
  <c r="S77" i="52"/>
  <c r="T77" i="52"/>
  <c r="U77" i="52"/>
  <c r="V77" i="52"/>
  <c r="W77" i="52"/>
  <c r="X77" i="52"/>
  <c r="Y77" i="52"/>
  <c r="Z77" i="52"/>
  <c r="H65" i="52"/>
  <c r="I65" i="52"/>
  <c r="J65" i="52"/>
  <c r="K65" i="52"/>
  <c r="L65" i="52"/>
  <c r="M65" i="52"/>
  <c r="N65" i="52"/>
  <c r="P65" i="52"/>
  <c r="Q65" i="52"/>
  <c r="R65" i="52"/>
  <c r="S65" i="52"/>
  <c r="T65" i="52"/>
  <c r="U65" i="52"/>
  <c r="V65" i="52"/>
  <c r="W65" i="52"/>
  <c r="X65" i="52"/>
  <c r="Y65" i="52"/>
  <c r="Z65" i="52"/>
  <c r="H53" i="52"/>
  <c r="I53" i="52"/>
  <c r="J53" i="52"/>
  <c r="K53" i="52"/>
  <c r="L53" i="52"/>
  <c r="M53" i="52"/>
  <c r="N53" i="52"/>
  <c r="P53" i="52"/>
  <c r="Q53" i="52"/>
  <c r="R53" i="52"/>
  <c r="S53" i="52"/>
  <c r="T53" i="52"/>
  <c r="U53" i="52"/>
  <c r="V53" i="52"/>
  <c r="W53" i="52"/>
  <c r="X53" i="52"/>
  <c r="Y53" i="52"/>
  <c r="Z53" i="52"/>
  <c r="H41" i="52"/>
  <c r="I41" i="52"/>
  <c r="J41" i="52"/>
  <c r="K41" i="52"/>
  <c r="L41" i="52"/>
  <c r="M41" i="52"/>
  <c r="N41" i="52"/>
  <c r="P41" i="52"/>
  <c r="Q41" i="52"/>
  <c r="R41" i="52"/>
  <c r="S41" i="52"/>
  <c r="T41" i="52"/>
  <c r="U41" i="52"/>
  <c r="V41" i="52"/>
  <c r="W41" i="52"/>
  <c r="X41" i="52"/>
  <c r="Y41" i="52"/>
  <c r="Z41" i="52"/>
  <c r="H29" i="52"/>
  <c r="I29" i="52"/>
  <c r="J29" i="52"/>
  <c r="K29" i="52"/>
  <c r="L29" i="52"/>
  <c r="M29" i="52"/>
  <c r="N29" i="52"/>
  <c r="P29" i="52"/>
  <c r="Q29" i="52"/>
  <c r="R29" i="52"/>
  <c r="S29" i="52"/>
  <c r="T29" i="52"/>
  <c r="U29" i="52"/>
  <c r="V29" i="52"/>
  <c r="W29" i="52"/>
  <c r="X29" i="52"/>
  <c r="Y29" i="52"/>
  <c r="Z29" i="52"/>
  <c r="H17" i="52"/>
  <c r="I17" i="52"/>
  <c r="I185" i="52" s="1"/>
  <c r="J17" i="52"/>
  <c r="K17" i="52"/>
  <c r="L17" i="52"/>
  <c r="M17" i="52"/>
  <c r="M185" i="52" s="1"/>
  <c r="AC64" i="45" s="1"/>
  <c r="N17" i="52"/>
  <c r="P17" i="52"/>
  <c r="Q17" i="52"/>
  <c r="R17" i="52"/>
  <c r="S17" i="52"/>
  <c r="T17" i="52"/>
  <c r="U17" i="52"/>
  <c r="V17" i="52"/>
  <c r="W17" i="52"/>
  <c r="X17" i="52"/>
  <c r="Y17" i="52"/>
  <c r="Z17" i="52"/>
  <c r="G173" i="52"/>
  <c r="G161" i="52"/>
  <c r="G149" i="52"/>
  <c r="G137" i="52"/>
  <c r="G125" i="52"/>
  <c r="G113" i="52"/>
  <c r="G101" i="52"/>
  <c r="G89" i="52"/>
  <c r="G77" i="52"/>
  <c r="G65" i="52"/>
  <c r="G53" i="52"/>
  <c r="G41" i="52"/>
  <c r="G29" i="52"/>
  <c r="G17" i="52"/>
  <c r="C194" i="60"/>
  <c r="C182" i="60"/>
  <c r="C170" i="60"/>
  <c r="C158" i="60"/>
  <c r="C146" i="60"/>
  <c r="C134" i="60"/>
  <c r="C122" i="60"/>
  <c r="C110" i="60"/>
  <c r="C98" i="60"/>
  <c r="C86" i="60"/>
  <c r="C74" i="60"/>
  <c r="C62" i="60"/>
  <c r="C50" i="60"/>
  <c r="C38" i="60"/>
  <c r="C26" i="60"/>
  <c r="H173" i="60"/>
  <c r="I173" i="60"/>
  <c r="J173" i="60"/>
  <c r="K173" i="60"/>
  <c r="L173" i="60"/>
  <c r="M173" i="60"/>
  <c r="N173" i="60"/>
  <c r="P173" i="60"/>
  <c r="Q173" i="60"/>
  <c r="R173" i="60"/>
  <c r="S173" i="60"/>
  <c r="T173" i="60"/>
  <c r="U173" i="60"/>
  <c r="V173" i="60"/>
  <c r="W173" i="60"/>
  <c r="X173" i="60"/>
  <c r="Y173" i="60"/>
  <c r="Z173" i="60"/>
  <c r="H161" i="60"/>
  <c r="I161" i="60"/>
  <c r="J161" i="60"/>
  <c r="K161" i="60"/>
  <c r="L161" i="60"/>
  <c r="M161" i="60"/>
  <c r="N161" i="60"/>
  <c r="P161" i="60"/>
  <c r="Q161" i="60"/>
  <c r="R161" i="60"/>
  <c r="S161" i="60"/>
  <c r="T161" i="60"/>
  <c r="U161" i="60"/>
  <c r="V161" i="60"/>
  <c r="W161" i="60"/>
  <c r="X161" i="60"/>
  <c r="Y161" i="60"/>
  <c r="Z161" i="60"/>
  <c r="H149" i="60"/>
  <c r="I149" i="60"/>
  <c r="J149" i="60"/>
  <c r="K149" i="60"/>
  <c r="L149" i="60"/>
  <c r="M149" i="60"/>
  <c r="N149" i="60"/>
  <c r="P149" i="60"/>
  <c r="Q149" i="60"/>
  <c r="R149" i="60"/>
  <c r="S149" i="60"/>
  <c r="T149" i="60"/>
  <c r="U149" i="60"/>
  <c r="V149" i="60"/>
  <c r="W149" i="60"/>
  <c r="X149" i="60"/>
  <c r="Y149" i="60"/>
  <c r="Z149" i="60"/>
  <c r="H137" i="60"/>
  <c r="I137" i="60"/>
  <c r="J137" i="60"/>
  <c r="K137" i="60"/>
  <c r="L137" i="60"/>
  <c r="M137" i="60"/>
  <c r="N137" i="60"/>
  <c r="P137" i="60"/>
  <c r="Q137" i="60"/>
  <c r="R137" i="60"/>
  <c r="S137" i="60"/>
  <c r="T137" i="60"/>
  <c r="U137" i="60"/>
  <c r="V137" i="60"/>
  <c r="W137" i="60"/>
  <c r="X137" i="60"/>
  <c r="Y137" i="60"/>
  <c r="Z137" i="60"/>
  <c r="H125" i="60"/>
  <c r="I125" i="60"/>
  <c r="J125" i="60"/>
  <c r="K125" i="60"/>
  <c r="L125" i="60"/>
  <c r="M125" i="60"/>
  <c r="N125" i="60"/>
  <c r="P125" i="60"/>
  <c r="Q125" i="60"/>
  <c r="R125" i="60"/>
  <c r="S125" i="60"/>
  <c r="T125" i="60"/>
  <c r="U125" i="60"/>
  <c r="V125" i="60"/>
  <c r="W125" i="60"/>
  <c r="X125" i="60"/>
  <c r="Y125" i="60"/>
  <c r="Z125" i="60"/>
  <c r="H113" i="60"/>
  <c r="I113" i="60"/>
  <c r="J113" i="60"/>
  <c r="K113" i="60"/>
  <c r="L113" i="60"/>
  <c r="M113" i="60"/>
  <c r="N113" i="60"/>
  <c r="P113" i="60"/>
  <c r="Q113" i="60"/>
  <c r="R113" i="60"/>
  <c r="S113" i="60"/>
  <c r="T113" i="60"/>
  <c r="U113" i="60"/>
  <c r="V113" i="60"/>
  <c r="W113" i="60"/>
  <c r="X113" i="60"/>
  <c r="Y113" i="60"/>
  <c r="Z113" i="60"/>
  <c r="H101" i="60"/>
  <c r="I101" i="60"/>
  <c r="J101" i="60"/>
  <c r="K101" i="60"/>
  <c r="L101" i="60"/>
  <c r="M101" i="60"/>
  <c r="N101" i="60"/>
  <c r="P101" i="60"/>
  <c r="Q101" i="60"/>
  <c r="R101" i="60"/>
  <c r="S101" i="60"/>
  <c r="T101" i="60"/>
  <c r="U101" i="60"/>
  <c r="V101" i="60"/>
  <c r="W101" i="60"/>
  <c r="X101" i="60"/>
  <c r="Y101" i="60"/>
  <c r="Z101" i="60"/>
  <c r="H89" i="60"/>
  <c r="I89" i="60"/>
  <c r="J89" i="60"/>
  <c r="K89" i="60"/>
  <c r="L89" i="60"/>
  <c r="M89" i="60"/>
  <c r="N89" i="60"/>
  <c r="P89" i="60"/>
  <c r="Q89" i="60"/>
  <c r="R89" i="60"/>
  <c r="S89" i="60"/>
  <c r="T89" i="60"/>
  <c r="U89" i="60"/>
  <c r="V89" i="60"/>
  <c r="W89" i="60"/>
  <c r="X89" i="60"/>
  <c r="Y89" i="60"/>
  <c r="Z89" i="60"/>
  <c r="H77" i="60"/>
  <c r="I77" i="60"/>
  <c r="J77" i="60"/>
  <c r="K77" i="60"/>
  <c r="L77" i="60"/>
  <c r="M77" i="60"/>
  <c r="N77" i="60"/>
  <c r="P77" i="60"/>
  <c r="Q77" i="60"/>
  <c r="R77" i="60"/>
  <c r="S77" i="60"/>
  <c r="T77" i="60"/>
  <c r="U77" i="60"/>
  <c r="V77" i="60"/>
  <c r="W77" i="60"/>
  <c r="X77" i="60"/>
  <c r="Y77" i="60"/>
  <c r="Z77" i="60"/>
  <c r="H65" i="60"/>
  <c r="I65" i="60"/>
  <c r="J65" i="60"/>
  <c r="K65" i="60"/>
  <c r="L65" i="60"/>
  <c r="M65" i="60"/>
  <c r="N65" i="60"/>
  <c r="P65" i="60"/>
  <c r="Q65" i="60"/>
  <c r="R65" i="60"/>
  <c r="S65" i="60"/>
  <c r="T65" i="60"/>
  <c r="U65" i="60"/>
  <c r="V65" i="60"/>
  <c r="W65" i="60"/>
  <c r="X65" i="60"/>
  <c r="Y65" i="60"/>
  <c r="Z65" i="60"/>
  <c r="H53" i="60"/>
  <c r="I53" i="60"/>
  <c r="J53" i="60"/>
  <c r="K53" i="60"/>
  <c r="L53" i="60"/>
  <c r="M53" i="60"/>
  <c r="N53" i="60"/>
  <c r="P53" i="60"/>
  <c r="Q53" i="60"/>
  <c r="R53" i="60"/>
  <c r="S53" i="60"/>
  <c r="T53" i="60"/>
  <c r="U53" i="60"/>
  <c r="V53" i="60"/>
  <c r="W53" i="60"/>
  <c r="X53" i="60"/>
  <c r="Y53" i="60"/>
  <c r="Z53" i="60"/>
  <c r="H41" i="60"/>
  <c r="I41" i="60"/>
  <c r="J41" i="60"/>
  <c r="K41" i="60"/>
  <c r="L41" i="60"/>
  <c r="M41" i="60"/>
  <c r="N41" i="60"/>
  <c r="P41" i="60"/>
  <c r="Q41" i="60"/>
  <c r="R41" i="60"/>
  <c r="S41" i="60"/>
  <c r="T41" i="60"/>
  <c r="U41" i="60"/>
  <c r="V41" i="60"/>
  <c r="W41" i="60"/>
  <c r="X41" i="60"/>
  <c r="Y41" i="60"/>
  <c r="Z41" i="60"/>
  <c r="H29" i="60"/>
  <c r="I29" i="60"/>
  <c r="J29" i="60"/>
  <c r="K29" i="60"/>
  <c r="L29" i="60"/>
  <c r="M29" i="60"/>
  <c r="N29" i="60"/>
  <c r="P29" i="60"/>
  <c r="Q29" i="60"/>
  <c r="R29" i="60"/>
  <c r="S29" i="60"/>
  <c r="T29" i="60"/>
  <c r="U29" i="60"/>
  <c r="V29" i="60"/>
  <c r="W29" i="60"/>
  <c r="X29" i="60"/>
  <c r="Y29" i="60"/>
  <c r="Z29" i="60"/>
  <c r="H17" i="60"/>
  <c r="I17" i="60"/>
  <c r="J17" i="60"/>
  <c r="K17" i="60"/>
  <c r="L17" i="60"/>
  <c r="M17" i="60"/>
  <c r="N17" i="60"/>
  <c r="P17" i="60"/>
  <c r="P185" i="60" s="1"/>
  <c r="Q17" i="60"/>
  <c r="Q185" i="60" s="1"/>
  <c r="AE49" i="45" s="1"/>
  <c r="R17" i="60"/>
  <c r="S17" i="60"/>
  <c r="T17" i="60"/>
  <c r="U17" i="60"/>
  <c r="V17" i="60"/>
  <c r="W17" i="60"/>
  <c r="X17" i="60"/>
  <c r="X185" i="60" s="1"/>
  <c r="Y17" i="60"/>
  <c r="Y185" i="60" s="1"/>
  <c r="Z17" i="60"/>
  <c r="G173" i="60"/>
  <c r="G161" i="60"/>
  <c r="G149" i="60"/>
  <c r="G137" i="60"/>
  <c r="G125" i="60"/>
  <c r="G113" i="60"/>
  <c r="G101" i="60"/>
  <c r="G89" i="60"/>
  <c r="G77" i="60"/>
  <c r="G65" i="60"/>
  <c r="G53" i="60"/>
  <c r="G41" i="60"/>
  <c r="G29" i="60"/>
  <c r="G17" i="60"/>
  <c r="C194" i="70"/>
  <c r="C182" i="70"/>
  <c r="C170" i="70"/>
  <c r="C158" i="70"/>
  <c r="C146" i="70"/>
  <c r="C134" i="70"/>
  <c r="C122" i="70"/>
  <c r="C110" i="70"/>
  <c r="C98" i="70"/>
  <c r="C86" i="70"/>
  <c r="C74" i="70"/>
  <c r="C62" i="70"/>
  <c r="C50" i="70"/>
  <c r="C38" i="70"/>
  <c r="C26" i="70"/>
  <c r="H173" i="70"/>
  <c r="I173" i="70"/>
  <c r="J173" i="70"/>
  <c r="K173" i="70"/>
  <c r="L173" i="70"/>
  <c r="M173" i="70"/>
  <c r="N173" i="70"/>
  <c r="P173" i="70"/>
  <c r="Q173" i="70"/>
  <c r="R173" i="70"/>
  <c r="S173" i="70"/>
  <c r="T173" i="70"/>
  <c r="U173" i="70"/>
  <c r="V173" i="70"/>
  <c r="W173" i="70"/>
  <c r="X173" i="70"/>
  <c r="Y173" i="70"/>
  <c r="Z173" i="70"/>
  <c r="H161" i="70"/>
  <c r="I161" i="70"/>
  <c r="J161" i="70"/>
  <c r="K161" i="70"/>
  <c r="L161" i="70"/>
  <c r="M161" i="70"/>
  <c r="N161" i="70"/>
  <c r="P161" i="70"/>
  <c r="Q161" i="70"/>
  <c r="R161" i="70"/>
  <c r="S161" i="70"/>
  <c r="T161" i="70"/>
  <c r="U161" i="70"/>
  <c r="V161" i="70"/>
  <c r="W161" i="70"/>
  <c r="X161" i="70"/>
  <c r="Y161" i="70"/>
  <c r="Z161" i="70"/>
  <c r="H149" i="70"/>
  <c r="I149" i="70"/>
  <c r="J149" i="70"/>
  <c r="K149" i="70"/>
  <c r="L149" i="70"/>
  <c r="M149" i="70"/>
  <c r="N149" i="70"/>
  <c r="P149" i="70"/>
  <c r="Q149" i="70"/>
  <c r="R149" i="70"/>
  <c r="S149" i="70"/>
  <c r="T149" i="70"/>
  <c r="U149" i="70"/>
  <c r="V149" i="70"/>
  <c r="W149" i="70"/>
  <c r="X149" i="70"/>
  <c r="Y149" i="70"/>
  <c r="Z149" i="70"/>
  <c r="H137" i="70"/>
  <c r="I137" i="70"/>
  <c r="J137" i="70"/>
  <c r="K137" i="70"/>
  <c r="L137" i="70"/>
  <c r="M137" i="70"/>
  <c r="N137" i="70"/>
  <c r="P137" i="70"/>
  <c r="Q137" i="70"/>
  <c r="R137" i="70"/>
  <c r="S137" i="70"/>
  <c r="T137" i="70"/>
  <c r="U137" i="70"/>
  <c r="V137" i="70"/>
  <c r="W137" i="70"/>
  <c r="X137" i="70"/>
  <c r="Y137" i="70"/>
  <c r="Z137" i="70"/>
  <c r="H125" i="70"/>
  <c r="I125" i="70"/>
  <c r="J125" i="70"/>
  <c r="K125" i="70"/>
  <c r="L125" i="70"/>
  <c r="M125" i="70"/>
  <c r="N125" i="70"/>
  <c r="P125" i="70"/>
  <c r="Q125" i="70"/>
  <c r="R125" i="70"/>
  <c r="S125" i="70"/>
  <c r="T125" i="70"/>
  <c r="U125" i="70"/>
  <c r="V125" i="70"/>
  <c r="W125" i="70"/>
  <c r="X125" i="70"/>
  <c r="Y125" i="70"/>
  <c r="Z125" i="70"/>
  <c r="H113" i="70"/>
  <c r="I113" i="70"/>
  <c r="J113" i="70"/>
  <c r="K113" i="70"/>
  <c r="L113" i="70"/>
  <c r="M113" i="70"/>
  <c r="N113" i="70"/>
  <c r="P113" i="70"/>
  <c r="Q113" i="70"/>
  <c r="R113" i="70"/>
  <c r="S113" i="70"/>
  <c r="T113" i="70"/>
  <c r="U113" i="70"/>
  <c r="V113" i="70"/>
  <c r="W113" i="70"/>
  <c r="X113" i="70"/>
  <c r="Y113" i="70"/>
  <c r="Z113" i="70"/>
  <c r="H101" i="70"/>
  <c r="I101" i="70"/>
  <c r="J101" i="70"/>
  <c r="K101" i="70"/>
  <c r="L101" i="70"/>
  <c r="M101" i="70"/>
  <c r="N101" i="70"/>
  <c r="P101" i="70"/>
  <c r="Q101" i="70"/>
  <c r="R101" i="70"/>
  <c r="S101" i="70"/>
  <c r="T101" i="70"/>
  <c r="U101" i="70"/>
  <c r="V101" i="70"/>
  <c r="W101" i="70"/>
  <c r="X101" i="70"/>
  <c r="Y101" i="70"/>
  <c r="Z101" i="70"/>
  <c r="H89" i="70"/>
  <c r="I89" i="70"/>
  <c r="J89" i="70"/>
  <c r="K89" i="70"/>
  <c r="L89" i="70"/>
  <c r="M89" i="70"/>
  <c r="N89" i="70"/>
  <c r="P89" i="70"/>
  <c r="Q89" i="70"/>
  <c r="R89" i="70"/>
  <c r="S89" i="70"/>
  <c r="T89" i="70"/>
  <c r="U89" i="70"/>
  <c r="V89" i="70"/>
  <c r="W89" i="70"/>
  <c r="X89" i="70"/>
  <c r="Y89" i="70"/>
  <c r="Z89" i="70"/>
  <c r="H77" i="70"/>
  <c r="I77" i="70"/>
  <c r="J77" i="70"/>
  <c r="K77" i="70"/>
  <c r="L77" i="70"/>
  <c r="M77" i="70"/>
  <c r="N77" i="70"/>
  <c r="P77" i="70"/>
  <c r="Q77" i="70"/>
  <c r="R77" i="70"/>
  <c r="S77" i="70"/>
  <c r="T77" i="70"/>
  <c r="U77" i="70"/>
  <c r="V77" i="70"/>
  <c r="W77" i="70"/>
  <c r="X77" i="70"/>
  <c r="Y77" i="70"/>
  <c r="Z77" i="70"/>
  <c r="H65" i="70"/>
  <c r="I65" i="70"/>
  <c r="J65" i="70"/>
  <c r="K65" i="70"/>
  <c r="L65" i="70"/>
  <c r="M65" i="70"/>
  <c r="N65" i="70"/>
  <c r="P65" i="70"/>
  <c r="Q65" i="70"/>
  <c r="R65" i="70"/>
  <c r="S65" i="70"/>
  <c r="T65" i="70"/>
  <c r="U65" i="70"/>
  <c r="V65" i="70"/>
  <c r="W65" i="70"/>
  <c r="X65" i="70"/>
  <c r="Y65" i="70"/>
  <c r="Z65" i="70"/>
  <c r="H53" i="70"/>
  <c r="I53" i="70"/>
  <c r="J53" i="70"/>
  <c r="K53" i="70"/>
  <c r="L53" i="70"/>
  <c r="M53" i="70"/>
  <c r="N53" i="70"/>
  <c r="P53" i="70"/>
  <c r="Q53" i="70"/>
  <c r="R53" i="70"/>
  <c r="S53" i="70"/>
  <c r="T53" i="70"/>
  <c r="U53" i="70"/>
  <c r="V53" i="70"/>
  <c r="W53" i="70"/>
  <c r="X53" i="70"/>
  <c r="Y53" i="70"/>
  <c r="Z53" i="70"/>
  <c r="H41" i="70"/>
  <c r="I41" i="70"/>
  <c r="J41" i="70"/>
  <c r="K41" i="70"/>
  <c r="L41" i="70"/>
  <c r="M41" i="70"/>
  <c r="N41" i="70"/>
  <c r="P41" i="70"/>
  <c r="Q41" i="70"/>
  <c r="R41" i="70"/>
  <c r="S41" i="70"/>
  <c r="T41" i="70"/>
  <c r="U41" i="70"/>
  <c r="V41" i="70"/>
  <c r="W41" i="70"/>
  <c r="X41" i="70"/>
  <c r="Y41" i="70"/>
  <c r="Z41" i="70"/>
  <c r="H29" i="70"/>
  <c r="I29" i="70"/>
  <c r="J29" i="70"/>
  <c r="K29" i="70"/>
  <c r="L29" i="70"/>
  <c r="M29" i="70"/>
  <c r="N29" i="70"/>
  <c r="P29" i="70"/>
  <c r="Q29" i="70"/>
  <c r="R29" i="70"/>
  <c r="S29" i="70"/>
  <c r="T29" i="70"/>
  <c r="U29" i="70"/>
  <c r="V29" i="70"/>
  <c r="W29" i="70"/>
  <c r="X29" i="70"/>
  <c r="Y29" i="70"/>
  <c r="Z29" i="70"/>
  <c r="H17" i="70"/>
  <c r="I17" i="70"/>
  <c r="J17" i="70"/>
  <c r="J185" i="70" s="1"/>
  <c r="K17" i="70"/>
  <c r="K185" i="70" s="1"/>
  <c r="L17" i="70"/>
  <c r="M17" i="70"/>
  <c r="N17" i="70"/>
  <c r="N185" i="70" s="1"/>
  <c r="P17" i="70"/>
  <c r="P185" i="70" s="1"/>
  <c r="Q17" i="70"/>
  <c r="R17" i="70"/>
  <c r="S17" i="70"/>
  <c r="S185" i="70" s="1"/>
  <c r="T17" i="70"/>
  <c r="U17" i="70"/>
  <c r="V17" i="70"/>
  <c r="W17" i="70"/>
  <c r="W185" i="70" s="1"/>
  <c r="X17" i="70"/>
  <c r="X185" i="70" s="1"/>
  <c r="Y17" i="70"/>
  <c r="Z17" i="70"/>
  <c r="G173" i="70"/>
  <c r="G161" i="70"/>
  <c r="G149" i="70"/>
  <c r="G137" i="70"/>
  <c r="G125" i="70"/>
  <c r="G113" i="70"/>
  <c r="G101" i="70"/>
  <c r="G89" i="70"/>
  <c r="G77" i="70"/>
  <c r="G65" i="70"/>
  <c r="G53" i="70"/>
  <c r="G41" i="70"/>
  <c r="G29" i="70"/>
  <c r="G17" i="70"/>
  <c r="C194" i="73"/>
  <c r="C182" i="73"/>
  <c r="C170" i="73"/>
  <c r="C158" i="73"/>
  <c r="C146" i="73"/>
  <c r="C134" i="73"/>
  <c r="C122" i="73"/>
  <c r="C110" i="73"/>
  <c r="C98" i="73"/>
  <c r="C86" i="73"/>
  <c r="C74" i="73"/>
  <c r="C62" i="73"/>
  <c r="C50" i="73"/>
  <c r="C38" i="73"/>
  <c r="C26" i="73"/>
  <c r="H173" i="73"/>
  <c r="I173" i="73"/>
  <c r="J173" i="73"/>
  <c r="K173" i="73"/>
  <c r="L173" i="73"/>
  <c r="M173" i="73"/>
  <c r="N173" i="73"/>
  <c r="P173" i="73"/>
  <c r="Q173" i="73"/>
  <c r="R173" i="73"/>
  <c r="S173" i="73"/>
  <c r="T173" i="73"/>
  <c r="U173" i="73"/>
  <c r="V173" i="73"/>
  <c r="W173" i="73"/>
  <c r="X173" i="73"/>
  <c r="Y173" i="73"/>
  <c r="Z173" i="73"/>
  <c r="H161" i="73"/>
  <c r="I161" i="73"/>
  <c r="J161" i="73"/>
  <c r="K161" i="73"/>
  <c r="L161" i="73"/>
  <c r="M161" i="73"/>
  <c r="N161" i="73"/>
  <c r="P161" i="73"/>
  <c r="Q161" i="73"/>
  <c r="R161" i="73"/>
  <c r="S161" i="73"/>
  <c r="T161" i="73"/>
  <c r="U161" i="73"/>
  <c r="V161" i="73"/>
  <c r="W161" i="73"/>
  <c r="X161" i="73"/>
  <c r="Y161" i="73"/>
  <c r="Z161" i="73"/>
  <c r="H149" i="73"/>
  <c r="I149" i="73"/>
  <c r="J149" i="73"/>
  <c r="K149" i="73"/>
  <c r="L149" i="73"/>
  <c r="M149" i="73"/>
  <c r="N149" i="73"/>
  <c r="P149" i="73"/>
  <c r="Q149" i="73"/>
  <c r="R149" i="73"/>
  <c r="S149" i="73"/>
  <c r="T149" i="73"/>
  <c r="U149" i="73"/>
  <c r="V149" i="73"/>
  <c r="W149" i="73"/>
  <c r="X149" i="73"/>
  <c r="Y149" i="73"/>
  <c r="Z149" i="73"/>
  <c r="H137" i="73"/>
  <c r="I137" i="73"/>
  <c r="J137" i="73"/>
  <c r="K137" i="73"/>
  <c r="L137" i="73"/>
  <c r="M137" i="73"/>
  <c r="N137" i="73"/>
  <c r="P137" i="73"/>
  <c r="Q137" i="73"/>
  <c r="R137" i="73"/>
  <c r="S137" i="73"/>
  <c r="T137" i="73"/>
  <c r="U137" i="73"/>
  <c r="V137" i="73"/>
  <c r="W137" i="73"/>
  <c r="X137" i="73"/>
  <c r="Y137" i="73"/>
  <c r="Z137" i="73"/>
  <c r="H125" i="73"/>
  <c r="I125" i="73"/>
  <c r="J125" i="73"/>
  <c r="K125" i="73"/>
  <c r="L125" i="73"/>
  <c r="M125" i="73"/>
  <c r="N125" i="73"/>
  <c r="P125" i="73"/>
  <c r="Q125" i="73"/>
  <c r="R125" i="73"/>
  <c r="S125" i="73"/>
  <c r="T125" i="73"/>
  <c r="U125" i="73"/>
  <c r="V125" i="73"/>
  <c r="W125" i="73"/>
  <c r="X125" i="73"/>
  <c r="Y125" i="73"/>
  <c r="Z125" i="73"/>
  <c r="H113" i="73"/>
  <c r="I113" i="73"/>
  <c r="J113" i="73"/>
  <c r="K113" i="73"/>
  <c r="L113" i="73"/>
  <c r="M113" i="73"/>
  <c r="N113" i="73"/>
  <c r="P113" i="73"/>
  <c r="Q113" i="73"/>
  <c r="R113" i="73"/>
  <c r="S113" i="73"/>
  <c r="T113" i="73"/>
  <c r="U113" i="73"/>
  <c r="V113" i="73"/>
  <c r="W113" i="73"/>
  <c r="X113" i="73"/>
  <c r="Y113" i="73"/>
  <c r="Z113" i="73"/>
  <c r="H101" i="73"/>
  <c r="I101" i="73"/>
  <c r="J101" i="73"/>
  <c r="K101" i="73"/>
  <c r="L101" i="73"/>
  <c r="M101" i="73"/>
  <c r="N101" i="73"/>
  <c r="P101" i="73"/>
  <c r="Q101" i="73"/>
  <c r="R101" i="73"/>
  <c r="S101" i="73"/>
  <c r="T101" i="73"/>
  <c r="U101" i="73"/>
  <c r="V101" i="73"/>
  <c r="W101" i="73"/>
  <c r="X101" i="73"/>
  <c r="Y101" i="73"/>
  <c r="Z101" i="73"/>
  <c r="H89" i="73"/>
  <c r="I89" i="73"/>
  <c r="J89" i="73"/>
  <c r="K89" i="73"/>
  <c r="L89" i="73"/>
  <c r="M89" i="73"/>
  <c r="N89" i="73"/>
  <c r="P89" i="73"/>
  <c r="Q89" i="73"/>
  <c r="R89" i="73"/>
  <c r="S89" i="73"/>
  <c r="T89" i="73"/>
  <c r="U89" i="73"/>
  <c r="V89" i="73"/>
  <c r="W89" i="73"/>
  <c r="X89" i="73"/>
  <c r="Y89" i="73"/>
  <c r="Z89" i="73"/>
  <c r="H77" i="73"/>
  <c r="I77" i="73"/>
  <c r="J77" i="73"/>
  <c r="K77" i="73"/>
  <c r="L77" i="73"/>
  <c r="M77" i="73"/>
  <c r="N77" i="73"/>
  <c r="P77" i="73"/>
  <c r="Q77" i="73"/>
  <c r="R77" i="73"/>
  <c r="S77" i="73"/>
  <c r="T77" i="73"/>
  <c r="U77" i="73"/>
  <c r="V77" i="73"/>
  <c r="W77" i="73"/>
  <c r="X77" i="73"/>
  <c r="Y77" i="73"/>
  <c r="Z77" i="73"/>
  <c r="H65" i="73"/>
  <c r="I65" i="73"/>
  <c r="J65" i="73"/>
  <c r="K65" i="73"/>
  <c r="L65" i="73"/>
  <c r="M65" i="73"/>
  <c r="N65" i="73"/>
  <c r="P65" i="73"/>
  <c r="Q65" i="73"/>
  <c r="R65" i="73"/>
  <c r="S65" i="73"/>
  <c r="T65" i="73"/>
  <c r="U65" i="73"/>
  <c r="V65" i="73"/>
  <c r="W65" i="73"/>
  <c r="X65" i="73"/>
  <c r="Y65" i="73"/>
  <c r="Z65" i="73"/>
  <c r="H53" i="73"/>
  <c r="I53" i="73"/>
  <c r="J53" i="73"/>
  <c r="K53" i="73"/>
  <c r="L53" i="73"/>
  <c r="M53" i="73"/>
  <c r="N53" i="73"/>
  <c r="P53" i="73"/>
  <c r="Q53" i="73"/>
  <c r="R53" i="73"/>
  <c r="S53" i="73"/>
  <c r="T53" i="73"/>
  <c r="U53" i="73"/>
  <c r="V53" i="73"/>
  <c r="W53" i="73"/>
  <c r="X53" i="73"/>
  <c r="Y53" i="73"/>
  <c r="Z53" i="73"/>
  <c r="H41" i="73"/>
  <c r="I41" i="73"/>
  <c r="J41" i="73"/>
  <c r="K41" i="73"/>
  <c r="L41" i="73"/>
  <c r="M41" i="73"/>
  <c r="N41" i="73"/>
  <c r="P41" i="73"/>
  <c r="Q41" i="73"/>
  <c r="R41" i="73"/>
  <c r="S41" i="73"/>
  <c r="T41" i="73"/>
  <c r="U41" i="73"/>
  <c r="V41" i="73"/>
  <c r="W41" i="73"/>
  <c r="X41" i="73"/>
  <c r="Y41" i="73"/>
  <c r="Z41" i="73"/>
  <c r="H29" i="73"/>
  <c r="I29" i="73"/>
  <c r="J29" i="73"/>
  <c r="K29" i="73"/>
  <c r="L29" i="73"/>
  <c r="M29" i="73"/>
  <c r="N29" i="73"/>
  <c r="P29" i="73"/>
  <c r="Q29" i="73"/>
  <c r="R29" i="73"/>
  <c r="S29" i="73"/>
  <c r="T29" i="73"/>
  <c r="U29" i="73"/>
  <c r="V29" i="73"/>
  <c r="W29" i="73"/>
  <c r="X29" i="73"/>
  <c r="Y29" i="73"/>
  <c r="Z29" i="73"/>
  <c r="H17" i="73"/>
  <c r="I17" i="73"/>
  <c r="I185" i="73" s="1"/>
  <c r="J17" i="73"/>
  <c r="K17" i="73"/>
  <c r="L17" i="73"/>
  <c r="M17" i="73"/>
  <c r="M185" i="73" s="1"/>
  <c r="N17" i="73"/>
  <c r="P17" i="73"/>
  <c r="Q17" i="73"/>
  <c r="R17" i="73"/>
  <c r="S17" i="73"/>
  <c r="T17" i="73"/>
  <c r="U17" i="73"/>
  <c r="V17" i="73"/>
  <c r="W17" i="73"/>
  <c r="X17" i="73"/>
  <c r="Y17" i="73"/>
  <c r="Z17" i="73"/>
  <c r="G173" i="73"/>
  <c r="G161" i="73"/>
  <c r="G149" i="73"/>
  <c r="G137" i="73"/>
  <c r="G125" i="73"/>
  <c r="G113" i="73"/>
  <c r="G101" i="73"/>
  <c r="G89" i="73"/>
  <c r="G77" i="73"/>
  <c r="G65" i="73"/>
  <c r="G53" i="73"/>
  <c r="G41" i="73"/>
  <c r="G29" i="73"/>
  <c r="G17" i="73"/>
  <c r="C194" i="49"/>
  <c r="C182" i="49"/>
  <c r="C170" i="49"/>
  <c r="C158" i="49"/>
  <c r="C146" i="49"/>
  <c r="C134" i="49"/>
  <c r="C122" i="49"/>
  <c r="C110" i="49"/>
  <c r="C98" i="49"/>
  <c r="C86" i="49"/>
  <c r="C74" i="49"/>
  <c r="C62" i="49"/>
  <c r="C50" i="49"/>
  <c r="C38" i="49"/>
  <c r="C26" i="49"/>
  <c r="H173" i="49"/>
  <c r="I173" i="49"/>
  <c r="J173" i="49"/>
  <c r="K173" i="49"/>
  <c r="L173" i="49"/>
  <c r="M173" i="49"/>
  <c r="N173" i="49"/>
  <c r="P173" i="49"/>
  <c r="Q173" i="49"/>
  <c r="R173" i="49"/>
  <c r="S173" i="49"/>
  <c r="T173" i="49"/>
  <c r="U173" i="49"/>
  <c r="V173" i="49"/>
  <c r="W173" i="49"/>
  <c r="X173" i="49"/>
  <c r="Y173" i="49"/>
  <c r="Z173" i="49"/>
  <c r="H161" i="49"/>
  <c r="I161" i="49"/>
  <c r="J161" i="49"/>
  <c r="K161" i="49"/>
  <c r="L161" i="49"/>
  <c r="M161" i="49"/>
  <c r="N161" i="49"/>
  <c r="P161" i="49"/>
  <c r="Q161" i="49"/>
  <c r="R161" i="49"/>
  <c r="S161" i="49"/>
  <c r="T161" i="49"/>
  <c r="U161" i="49"/>
  <c r="V161" i="49"/>
  <c r="W161" i="49"/>
  <c r="X161" i="49"/>
  <c r="Y161" i="49"/>
  <c r="Z161" i="49"/>
  <c r="H149" i="49"/>
  <c r="I149" i="49"/>
  <c r="J149" i="49"/>
  <c r="K149" i="49"/>
  <c r="L149" i="49"/>
  <c r="M149" i="49"/>
  <c r="N149" i="49"/>
  <c r="P149" i="49"/>
  <c r="Q149" i="49"/>
  <c r="R149" i="49"/>
  <c r="S149" i="49"/>
  <c r="T149" i="49"/>
  <c r="U149" i="49"/>
  <c r="V149" i="49"/>
  <c r="W149" i="49"/>
  <c r="X149" i="49"/>
  <c r="Y149" i="49"/>
  <c r="Z149" i="49"/>
  <c r="H137" i="49"/>
  <c r="I137" i="49"/>
  <c r="J137" i="49"/>
  <c r="K137" i="49"/>
  <c r="L137" i="49"/>
  <c r="M137" i="49"/>
  <c r="N137" i="49"/>
  <c r="P137" i="49"/>
  <c r="Q137" i="49"/>
  <c r="R137" i="49"/>
  <c r="S137" i="49"/>
  <c r="T137" i="49"/>
  <c r="U137" i="49"/>
  <c r="V137" i="49"/>
  <c r="W137" i="49"/>
  <c r="X137" i="49"/>
  <c r="Y137" i="49"/>
  <c r="Z137" i="49"/>
  <c r="H125" i="49"/>
  <c r="I125" i="49"/>
  <c r="J125" i="49"/>
  <c r="K125" i="49"/>
  <c r="L125" i="49"/>
  <c r="M125" i="49"/>
  <c r="N125" i="49"/>
  <c r="P125" i="49"/>
  <c r="Q125" i="49"/>
  <c r="R125" i="49"/>
  <c r="S125" i="49"/>
  <c r="T125" i="49"/>
  <c r="U125" i="49"/>
  <c r="V125" i="49"/>
  <c r="W125" i="49"/>
  <c r="X125" i="49"/>
  <c r="Y125" i="49"/>
  <c r="Z125" i="49"/>
  <c r="H113" i="49"/>
  <c r="I113" i="49"/>
  <c r="J113" i="49"/>
  <c r="K113" i="49"/>
  <c r="L113" i="49"/>
  <c r="M113" i="49"/>
  <c r="N113" i="49"/>
  <c r="P113" i="49"/>
  <c r="Q113" i="49"/>
  <c r="R113" i="49"/>
  <c r="S113" i="49"/>
  <c r="T113" i="49"/>
  <c r="U113" i="49"/>
  <c r="V113" i="49"/>
  <c r="W113" i="49"/>
  <c r="X113" i="49"/>
  <c r="Y113" i="49"/>
  <c r="Z113" i="49"/>
  <c r="H101" i="49"/>
  <c r="I101" i="49"/>
  <c r="J101" i="49"/>
  <c r="K101" i="49"/>
  <c r="L101" i="49"/>
  <c r="M101" i="49"/>
  <c r="N101" i="49"/>
  <c r="P101" i="49"/>
  <c r="Q101" i="49"/>
  <c r="R101" i="49"/>
  <c r="S101" i="49"/>
  <c r="T101" i="49"/>
  <c r="U101" i="49"/>
  <c r="V101" i="49"/>
  <c r="W101" i="49"/>
  <c r="X101" i="49"/>
  <c r="Y101" i="49"/>
  <c r="Z101" i="49"/>
  <c r="H89" i="49"/>
  <c r="I89" i="49"/>
  <c r="J89" i="49"/>
  <c r="K89" i="49"/>
  <c r="L89" i="49"/>
  <c r="M89" i="49"/>
  <c r="N89" i="49"/>
  <c r="P89" i="49"/>
  <c r="Q89" i="49"/>
  <c r="R89" i="49"/>
  <c r="S89" i="49"/>
  <c r="T89" i="49"/>
  <c r="U89" i="49"/>
  <c r="V89" i="49"/>
  <c r="W89" i="49"/>
  <c r="X89" i="49"/>
  <c r="Y89" i="49"/>
  <c r="Z89" i="49"/>
  <c r="H77" i="49"/>
  <c r="I77" i="49"/>
  <c r="J77" i="49"/>
  <c r="K77" i="49"/>
  <c r="L77" i="49"/>
  <c r="M77" i="49"/>
  <c r="N77" i="49"/>
  <c r="P77" i="49"/>
  <c r="Q77" i="49"/>
  <c r="R77" i="49"/>
  <c r="S77" i="49"/>
  <c r="T77" i="49"/>
  <c r="U77" i="49"/>
  <c r="V77" i="49"/>
  <c r="W77" i="49"/>
  <c r="X77" i="49"/>
  <c r="Y77" i="49"/>
  <c r="Z77" i="49"/>
  <c r="H65" i="49"/>
  <c r="I65" i="49"/>
  <c r="J65" i="49"/>
  <c r="K65" i="49"/>
  <c r="L65" i="49"/>
  <c r="M65" i="49"/>
  <c r="N65" i="49"/>
  <c r="P65" i="49"/>
  <c r="Q65" i="49"/>
  <c r="R65" i="49"/>
  <c r="S65" i="49"/>
  <c r="T65" i="49"/>
  <c r="U65" i="49"/>
  <c r="V65" i="49"/>
  <c r="W65" i="49"/>
  <c r="X65" i="49"/>
  <c r="Y65" i="49"/>
  <c r="Z65" i="49"/>
  <c r="H53" i="49"/>
  <c r="I53" i="49"/>
  <c r="J53" i="49"/>
  <c r="K53" i="49"/>
  <c r="L53" i="49"/>
  <c r="M53" i="49"/>
  <c r="N53" i="49"/>
  <c r="P53" i="49"/>
  <c r="Q53" i="49"/>
  <c r="R53" i="49"/>
  <c r="S53" i="49"/>
  <c r="T53" i="49"/>
  <c r="U53" i="49"/>
  <c r="V53" i="49"/>
  <c r="W53" i="49"/>
  <c r="X53" i="49"/>
  <c r="Y53" i="49"/>
  <c r="Z53" i="49"/>
  <c r="H41" i="49"/>
  <c r="I41" i="49"/>
  <c r="J41" i="49"/>
  <c r="K41" i="49"/>
  <c r="L41" i="49"/>
  <c r="M41" i="49"/>
  <c r="N41" i="49"/>
  <c r="P41" i="49"/>
  <c r="Q41" i="49"/>
  <c r="R41" i="49"/>
  <c r="S41" i="49"/>
  <c r="T41" i="49"/>
  <c r="U41" i="49"/>
  <c r="V41" i="49"/>
  <c r="W41" i="49"/>
  <c r="X41" i="49"/>
  <c r="Y41" i="49"/>
  <c r="Z41" i="49"/>
  <c r="H29" i="49"/>
  <c r="I29" i="49"/>
  <c r="J29" i="49"/>
  <c r="K29" i="49"/>
  <c r="L29" i="49"/>
  <c r="M29" i="49"/>
  <c r="N29" i="49"/>
  <c r="P29" i="49"/>
  <c r="Q29" i="49"/>
  <c r="R29" i="49"/>
  <c r="S29" i="49"/>
  <c r="T29" i="49"/>
  <c r="U29" i="49"/>
  <c r="V29" i="49"/>
  <c r="W29" i="49"/>
  <c r="X29" i="49"/>
  <c r="Y29" i="49"/>
  <c r="Z29" i="49"/>
  <c r="H17" i="49"/>
  <c r="H185" i="49" s="1"/>
  <c r="I17" i="49"/>
  <c r="J17" i="49"/>
  <c r="K17" i="49"/>
  <c r="K185" i="49" s="1"/>
  <c r="O30" i="45" s="1"/>
  <c r="L17" i="49"/>
  <c r="L185" i="49" s="1"/>
  <c r="P30" i="45" s="1"/>
  <c r="M17" i="49"/>
  <c r="N17" i="49"/>
  <c r="P17" i="49"/>
  <c r="Q17" i="49"/>
  <c r="Q185" i="49" s="1"/>
  <c r="S30" i="45" s="1"/>
  <c r="R17" i="49"/>
  <c r="S17" i="49"/>
  <c r="T17" i="49"/>
  <c r="U17" i="49"/>
  <c r="V17" i="49"/>
  <c r="W17" i="49"/>
  <c r="X17" i="49"/>
  <c r="Y17" i="49"/>
  <c r="Y185" i="49" s="1"/>
  <c r="Z17" i="49"/>
  <c r="G173" i="49"/>
  <c r="G161" i="49"/>
  <c r="G149" i="49"/>
  <c r="G137" i="49"/>
  <c r="G125" i="49"/>
  <c r="G113" i="49"/>
  <c r="G101" i="49"/>
  <c r="G89" i="49"/>
  <c r="G77" i="49"/>
  <c r="G65" i="49"/>
  <c r="G53" i="49"/>
  <c r="G41" i="49"/>
  <c r="G29" i="49"/>
  <c r="G17" i="49"/>
  <c r="C194" i="57"/>
  <c r="C182" i="57"/>
  <c r="C170" i="57"/>
  <c r="C158" i="57"/>
  <c r="C146" i="57"/>
  <c r="C134" i="57"/>
  <c r="C122" i="57"/>
  <c r="C110" i="57"/>
  <c r="C98" i="57"/>
  <c r="C86" i="57"/>
  <c r="C74" i="57"/>
  <c r="C62" i="57"/>
  <c r="C50" i="57"/>
  <c r="C38" i="57"/>
  <c r="C26" i="57"/>
  <c r="H173" i="57"/>
  <c r="I173" i="57"/>
  <c r="J173" i="57"/>
  <c r="K173" i="57"/>
  <c r="L173" i="57"/>
  <c r="M173" i="57"/>
  <c r="N173" i="57"/>
  <c r="P173" i="57"/>
  <c r="Q173" i="57"/>
  <c r="R173" i="57"/>
  <c r="S173" i="57"/>
  <c r="T173" i="57"/>
  <c r="U173" i="57"/>
  <c r="V173" i="57"/>
  <c r="W173" i="57"/>
  <c r="X173" i="57"/>
  <c r="Y173" i="57"/>
  <c r="Z173" i="57"/>
  <c r="H161" i="57"/>
  <c r="I161" i="57"/>
  <c r="J161" i="57"/>
  <c r="K161" i="57"/>
  <c r="L161" i="57"/>
  <c r="M161" i="57"/>
  <c r="N161" i="57"/>
  <c r="P161" i="57"/>
  <c r="Q161" i="57"/>
  <c r="R161" i="57"/>
  <c r="S161" i="57"/>
  <c r="T161" i="57"/>
  <c r="U161" i="57"/>
  <c r="V161" i="57"/>
  <c r="W161" i="57"/>
  <c r="X161" i="57"/>
  <c r="Y161" i="57"/>
  <c r="Z161" i="57"/>
  <c r="H149" i="57"/>
  <c r="I149" i="57"/>
  <c r="J149" i="57"/>
  <c r="K149" i="57"/>
  <c r="L149" i="57"/>
  <c r="M149" i="57"/>
  <c r="N149" i="57"/>
  <c r="P149" i="57"/>
  <c r="Q149" i="57"/>
  <c r="R149" i="57"/>
  <c r="S149" i="57"/>
  <c r="T149" i="57"/>
  <c r="U149" i="57"/>
  <c r="V149" i="57"/>
  <c r="W149" i="57"/>
  <c r="X149" i="57"/>
  <c r="Y149" i="57"/>
  <c r="Z149" i="57"/>
  <c r="H137" i="57"/>
  <c r="I137" i="57"/>
  <c r="J137" i="57"/>
  <c r="K137" i="57"/>
  <c r="L137" i="57"/>
  <c r="M137" i="57"/>
  <c r="N137" i="57"/>
  <c r="P137" i="57"/>
  <c r="Q137" i="57"/>
  <c r="R137" i="57"/>
  <c r="S137" i="57"/>
  <c r="T137" i="57"/>
  <c r="U137" i="57"/>
  <c r="V137" i="57"/>
  <c r="W137" i="57"/>
  <c r="X137" i="57"/>
  <c r="Y137" i="57"/>
  <c r="Z137" i="57"/>
  <c r="H125" i="57"/>
  <c r="I125" i="57"/>
  <c r="J125" i="57"/>
  <c r="K125" i="57"/>
  <c r="L125" i="57"/>
  <c r="M125" i="57"/>
  <c r="N125" i="57"/>
  <c r="P125" i="57"/>
  <c r="Q125" i="57"/>
  <c r="R125" i="57"/>
  <c r="S125" i="57"/>
  <c r="T125" i="57"/>
  <c r="U125" i="57"/>
  <c r="V125" i="57"/>
  <c r="W125" i="57"/>
  <c r="X125" i="57"/>
  <c r="Y125" i="57"/>
  <c r="Z125" i="57"/>
  <c r="H113" i="57"/>
  <c r="I113" i="57"/>
  <c r="J113" i="57"/>
  <c r="K113" i="57"/>
  <c r="L113" i="57"/>
  <c r="M113" i="57"/>
  <c r="N113" i="57"/>
  <c r="P113" i="57"/>
  <c r="Q113" i="57"/>
  <c r="R113" i="57"/>
  <c r="S113" i="57"/>
  <c r="T113" i="57"/>
  <c r="U113" i="57"/>
  <c r="V113" i="57"/>
  <c r="W113" i="57"/>
  <c r="X113" i="57"/>
  <c r="Y113" i="57"/>
  <c r="Z113" i="57"/>
  <c r="H101" i="57"/>
  <c r="I101" i="57"/>
  <c r="J101" i="57"/>
  <c r="K101" i="57"/>
  <c r="L101" i="57"/>
  <c r="M101" i="57"/>
  <c r="N101" i="57"/>
  <c r="P101" i="57"/>
  <c r="Q101" i="57"/>
  <c r="R101" i="57"/>
  <c r="S101" i="57"/>
  <c r="T101" i="57"/>
  <c r="U101" i="57"/>
  <c r="V101" i="57"/>
  <c r="W101" i="57"/>
  <c r="X101" i="57"/>
  <c r="Y101" i="57"/>
  <c r="Z101" i="57"/>
  <c r="H89" i="57"/>
  <c r="I89" i="57"/>
  <c r="J89" i="57"/>
  <c r="K89" i="57"/>
  <c r="L89" i="57"/>
  <c r="M89" i="57"/>
  <c r="N89" i="57"/>
  <c r="P89" i="57"/>
  <c r="Q89" i="57"/>
  <c r="R89" i="57"/>
  <c r="S89" i="57"/>
  <c r="T89" i="57"/>
  <c r="U89" i="57"/>
  <c r="V89" i="57"/>
  <c r="W89" i="57"/>
  <c r="X89" i="57"/>
  <c r="Y89" i="57"/>
  <c r="Z89" i="57"/>
  <c r="H77" i="57"/>
  <c r="I77" i="57"/>
  <c r="J77" i="57"/>
  <c r="K77" i="57"/>
  <c r="L77" i="57"/>
  <c r="M77" i="57"/>
  <c r="N77" i="57"/>
  <c r="P77" i="57"/>
  <c r="Q77" i="57"/>
  <c r="R77" i="57"/>
  <c r="S77" i="57"/>
  <c r="T77" i="57"/>
  <c r="U77" i="57"/>
  <c r="V77" i="57"/>
  <c r="W77" i="57"/>
  <c r="X77" i="57"/>
  <c r="Y77" i="57"/>
  <c r="Z77" i="57"/>
  <c r="H65" i="57"/>
  <c r="I65" i="57"/>
  <c r="J65" i="57"/>
  <c r="K65" i="57"/>
  <c r="L65" i="57"/>
  <c r="M65" i="57"/>
  <c r="N65" i="57"/>
  <c r="P65" i="57"/>
  <c r="Q65" i="57"/>
  <c r="R65" i="57"/>
  <c r="S65" i="57"/>
  <c r="T65" i="57"/>
  <c r="U65" i="57"/>
  <c r="V65" i="57"/>
  <c r="W65" i="57"/>
  <c r="X65" i="57"/>
  <c r="Y65" i="57"/>
  <c r="Z65" i="57"/>
  <c r="H53" i="57"/>
  <c r="I53" i="57"/>
  <c r="J53" i="57"/>
  <c r="K53" i="57"/>
  <c r="L53" i="57"/>
  <c r="M53" i="57"/>
  <c r="N53" i="57"/>
  <c r="P53" i="57"/>
  <c r="Q53" i="57"/>
  <c r="R53" i="57"/>
  <c r="S53" i="57"/>
  <c r="T53" i="57"/>
  <c r="U53" i="57"/>
  <c r="V53" i="57"/>
  <c r="W53" i="57"/>
  <c r="X53" i="57"/>
  <c r="Y53" i="57"/>
  <c r="Z53" i="57"/>
  <c r="H41" i="57"/>
  <c r="I41" i="57"/>
  <c r="J41" i="57"/>
  <c r="K41" i="57"/>
  <c r="L41" i="57"/>
  <c r="M41" i="57"/>
  <c r="N41" i="57"/>
  <c r="P41" i="57"/>
  <c r="Q41" i="57"/>
  <c r="R41" i="57"/>
  <c r="S41" i="57"/>
  <c r="T41" i="57"/>
  <c r="U41" i="57"/>
  <c r="V41" i="57"/>
  <c r="W41" i="57"/>
  <c r="X41" i="57"/>
  <c r="Y41" i="57"/>
  <c r="Z41" i="57"/>
  <c r="H29" i="57"/>
  <c r="I29" i="57"/>
  <c r="J29" i="57"/>
  <c r="K29" i="57"/>
  <c r="L29" i="57"/>
  <c r="M29" i="57"/>
  <c r="N29" i="57"/>
  <c r="P29" i="57"/>
  <c r="Q29" i="57"/>
  <c r="R29" i="57"/>
  <c r="S29" i="57"/>
  <c r="T29" i="57"/>
  <c r="U29" i="57"/>
  <c r="V29" i="57"/>
  <c r="W29" i="57"/>
  <c r="X29" i="57"/>
  <c r="Y29" i="57"/>
  <c r="Z29" i="57"/>
  <c r="H17" i="57"/>
  <c r="I17" i="57"/>
  <c r="J17" i="57"/>
  <c r="K17" i="57"/>
  <c r="L17" i="57"/>
  <c r="M17" i="57"/>
  <c r="N17" i="57"/>
  <c r="P17" i="57"/>
  <c r="Q17" i="57"/>
  <c r="R17" i="57"/>
  <c r="S17" i="57"/>
  <c r="T17" i="57"/>
  <c r="U17" i="57"/>
  <c r="V17" i="57"/>
  <c r="W17" i="57"/>
  <c r="X17" i="57"/>
  <c r="Y17" i="57"/>
  <c r="Z17" i="57"/>
  <c r="G173" i="57"/>
  <c r="G161" i="57"/>
  <c r="G149" i="57"/>
  <c r="G137" i="57"/>
  <c r="G125" i="57"/>
  <c r="G113" i="57"/>
  <c r="G101" i="57"/>
  <c r="G89" i="57"/>
  <c r="G77" i="57"/>
  <c r="G65" i="57"/>
  <c r="G53" i="57"/>
  <c r="G41" i="57"/>
  <c r="G29" i="57"/>
  <c r="G17" i="57"/>
  <c r="H173" i="53"/>
  <c r="I173" i="53"/>
  <c r="J173" i="53"/>
  <c r="K173" i="53"/>
  <c r="L173" i="53"/>
  <c r="M173" i="53"/>
  <c r="N173" i="53"/>
  <c r="P173" i="53"/>
  <c r="Q173" i="53"/>
  <c r="R173" i="53"/>
  <c r="S173" i="53"/>
  <c r="T173" i="53"/>
  <c r="U173" i="53"/>
  <c r="V173" i="53"/>
  <c r="W173" i="53"/>
  <c r="X173" i="53"/>
  <c r="Y173" i="53"/>
  <c r="Z173" i="53"/>
  <c r="H161" i="53"/>
  <c r="I161" i="53"/>
  <c r="J161" i="53"/>
  <c r="K161" i="53"/>
  <c r="L161" i="53"/>
  <c r="M161" i="53"/>
  <c r="N161" i="53"/>
  <c r="P161" i="53"/>
  <c r="Q161" i="53"/>
  <c r="R161" i="53"/>
  <c r="S161" i="53"/>
  <c r="T161" i="53"/>
  <c r="U161" i="53"/>
  <c r="V161" i="53"/>
  <c r="W161" i="53"/>
  <c r="X161" i="53"/>
  <c r="Y161" i="53"/>
  <c r="Z161" i="53"/>
  <c r="H149" i="53"/>
  <c r="I149" i="53"/>
  <c r="J149" i="53"/>
  <c r="K149" i="53"/>
  <c r="L149" i="53"/>
  <c r="M149" i="53"/>
  <c r="N149" i="53"/>
  <c r="P149" i="53"/>
  <c r="Q149" i="53"/>
  <c r="R149" i="53"/>
  <c r="S149" i="53"/>
  <c r="T149" i="53"/>
  <c r="U149" i="53"/>
  <c r="V149" i="53"/>
  <c r="W149" i="53"/>
  <c r="X149" i="53"/>
  <c r="Y149" i="53"/>
  <c r="Z149" i="53"/>
  <c r="H137" i="53"/>
  <c r="I137" i="53"/>
  <c r="J137" i="53"/>
  <c r="K137" i="53"/>
  <c r="L137" i="53"/>
  <c r="M137" i="53"/>
  <c r="N137" i="53"/>
  <c r="P137" i="53"/>
  <c r="Q137" i="53"/>
  <c r="R137" i="53"/>
  <c r="S137" i="53"/>
  <c r="T137" i="53"/>
  <c r="U137" i="53"/>
  <c r="V137" i="53"/>
  <c r="W137" i="53"/>
  <c r="X137" i="53"/>
  <c r="Y137" i="53"/>
  <c r="Z137" i="53"/>
  <c r="H125" i="53"/>
  <c r="I125" i="53"/>
  <c r="J125" i="53"/>
  <c r="K125" i="53"/>
  <c r="L125" i="53"/>
  <c r="M125" i="53"/>
  <c r="N125" i="53"/>
  <c r="P125" i="53"/>
  <c r="Q125" i="53"/>
  <c r="R125" i="53"/>
  <c r="S125" i="53"/>
  <c r="T125" i="53"/>
  <c r="U125" i="53"/>
  <c r="V125" i="53"/>
  <c r="W125" i="53"/>
  <c r="X125" i="53"/>
  <c r="Y125" i="53"/>
  <c r="Z125" i="53"/>
  <c r="H113" i="53"/>
  <c r="I113" i="53"/>
  <c r="J113" i="53"/>
  <c r="K113" i="53"/>
  <c r="L113" i="53"/>
  <c r="M113" i="53"/>
  <c r="N113" i="53"/>
  <c r="P113" i="53"/>
  <c r="Q113" i="53"/>
  <c r="R113" i="53"/>
  <c r="S113" i="53"/>
  <c r="T113" i="53"/>
  <c r="U113" i="53"/>
  <c r="V113" i="53"/>
  <c r="W113" i="53"/>
  <c r="X113" i="53"/>
  <c r="Y113" i="53"/>
  <c r="Z113" i="53"/>
  <c r="H101" i="53"/>
  <c r="I101" i="53"/>
  <c r="J101" i="53"/>
  <c r="K101" i="53"/>
  <c r="L101" i="53"/>
  <c r="M101" i="53"/>
  <c r="N101" i="53"/>
  <c r="P101" i="53"/>
  <c r="Q101" i="53"/>
  <c r="R101" i="53"/>
  <c r="S101" i="53"/>
  <c r="T101" i="53"/>
  <c r="U101" i="53"/>
  <c r="V101" i="53"/>
  <c r="W101" i="53"/>
  <c r="X101" i="53"/>
  <c r="Y101" i="53"/>
  <c r="Z101" i="53"/>
  <c r="H89" i="53"/>
  <c r="I89" i="53"/>
  <c r="J89" i="53"/>
  <c r="K89" i="53"/>
  <c r="L89" i="53"/>
  <c r="M89" i="53"/>
  <c r="N89" i="53"/>
  <c r="P89" i="53"/>
  <c r="Q89" i="53"/>
  <c r="R89" i="53"/>
  <c r="S89" i="53"/>
  <c r="T89" i="53"/>
  <c r="U89" i="53"/>
  <c r="V89" i="53"/>
  <c r="W89" i="53"/>
  <c r="X89" i="53"/>
  <c r="Y89" i="53"/>
  <c r="Z89" i="53"/>
  <c r="H77" i="53"/>
  <c r="I77" i="53"/>
  <c r="J77" i="53"/>
  <c r="K77" i="53"/>
  <c r="L77" i="53"/>
  <c r="M77" i="53"/>
  <c r="N77" i="53"/>
  <c r="P77" i="53"/>
  <c r="Q77" i="53"/>
  <c r="R77" i="53"/>
  <c r="S77" i="53"/>
  <c r="T77" i="53"/>
  <c r="U77" i="53"/>
  <c r="V77" i="53"/>
  <c r="W77" i="53"/>
  <c r="X77" i="53"/>
  <c r="Y77" i="53"/>
  <c r="Z77" i="53"/>
  <c r="H65" i="53"/>
  <c r="I65" i="53"/>
  <c r="J65" i="53"/>
  <c r="K65" i="53"/>
  <c r="L65" i="53"/>
  <c r="M65" i="53"/>
  <c r="N65" i="53"/>
  <c r="P65" i="53"/>
  <c r="Q65" i="53"/>
  <c r="R65" i="53"/>
  <c r="S65" i="53"/>
  <c r="T65" i="53"/>
  <c r="U65" i="53"/>
  <c r="V65" i="53"/>
  <c r="W65" i="53"/>
  <c r="X65" i="53"/>
  <c r="Y65" i="53"/>
  <c r="Z65" i="53"/>
  <c r="H53" i="53"/>
  <c r="I53" i="53"/>
  <c r="J53" i="53"/>
  <c r="K53" i="53"/>
  <c r="L53" i="53"/>
  <c r="M53" i="53"/>
  <c r="N53" i="53"/>
  <c r="P53" i="53"/>
  <c r="Q53" i="53"/>
  <c r="R53" i="53"/>
  <c r="S53" i="53"/>
  <c r="T53" i="53"/>
  <c r="U53" i="53"/>
  <c r="V53" i="53"/>
  <c r="W53" i="53"/>
  <c r="X53" i="53"/>
  <c r="Y53" i="53"/>
  <c r="Z53" i="53"/>
  <c r="H41" i="53"/>
  <c r="I41" i="53"/>
  <c r="J41" i="53"/>
  <c r="K41" i="53"/>
  <c r="L41" i="53"/>
  <c r="M41" i="53"/>
  <c r="N41" i="53"/>
  <c r="P41" i="53"/>
  <c r="Q41" i="53"/>
  <c r="R41" i="53"/>
  <c r="S41" i="53"/>
  <c r="T41" i="53"/>
  <c r="U41" i="53"/>
  <c r="V41" i="53"/>
  <c r="W41" i="53"/>
  <c r="X41" i="53"/>
  <c r="Y41" i="53"/>
  <c r="Z41" i="53"/>
  <c r="H29" i="53"/>
  <c r="I29" i="53"/>
  <c r="J29" i="53"/>
  <c r="K29" i="53"/>
  <c r="L29" i="53"/>
  <c r="M29" i="53"/>
  <c r="N29" i="53"/>
  <c r="P29" i="53"/>
  <c r="Q29" i="53"/>
  <c r="R29" i="53"/>
  <c r="S29" i="53"/>
  <c r="T29" i="53"/>
  <c r="U29" i="53"/>
  <c r="V29" i="53"/>
  <c r="W29" i="53"/>
  <c r="X29" i="53"/>
  <c r="Y29" i="53"/>
  <c r="Z29" i="53"/>
  <c r="H17" i="53"/>
  <c r="I17" i="53"/>
  <c r="J17" i="53"/>
  <c r="K17" i="53"/>
  <c r="L17" i="53"/>
  <c r="M17" i="53"/>
  <c r="N17" i="53"/>
  <c r="P17" i="53"/>
  <c r="P185" i="53" s="1"/>
  <c r="Q17" i="53"/>
  <c r="R17" i="53"/>
  <c r="S17" i="53"/>
  <c r="T17" i="53"/>
  <c r="T185" i="53" s="1"/>
  <c r="V64" i="45" s="1"/>
  <c r="U17" i="53"/>
  <c r="V17" i="53"/>
  <c r="W17" i="53"/>
  <c r="X17" i="53"/>
  <c r="X185" i="53" s="1"/>
  <c r="Y17" i="53"/>
  <c r="Z17" i="53"/>
  <c r="C194" i="53"/>
  <c r="C182" i="53"/>
  <c r="C170" i="53"/>
  <c r="C158" i="53"/>
  <c r="C146" i="53"/>
  <c r="C134" i="53"/>
  <c r="C122" i="53"/>
  <c r="C110" i="53"/>
  <c r="C98" i="53"/>
  <c r="C86" i="53"/>
  <c r="C74" i="53"/>
  <c r="C62" i="53"/>
  <c r="C50" i="53"/>
  <c r="C38" i="53"/>
  <c r="C26" i="53"/>
  <c r="G173" i="53"/>
  <c r="G161" i="53"/>
  <c r="G149" i="53"/>
  <c r="G137" i="53"/>
  <c r="G125" i="53"/>
  <c r="G113" i="53"/>
  <c r="G101" i="53"/>
  <c r="G89" i="53"/>
  <c r="G77" i="53"/>
  <c r="G65" i="53"/>
  <c r="G53" i="53"/>
  <c r="G41" i="53"/>
  <c r="G29" i="53"/>
  <c r="G17" i="53"/>
  <c r="H173" i="58"/>
  <c r="I173" i="58"/>
  <c r="J173" i="58"/>
  <c r="K173" i="58"/>
  <c r="L173" i="58"/>
  <c r="M173" i="58"/>
  <c r="N173" i="58"/>
  <c r="P173" i="58"/>
  <c r="Q173" i="58"/>
  <c r="R173" i="58"/>
  <c r="S173" i="58"/>
  <c r="T173" i="58"/>
  <c r="U173" i="58"/>
  <c r="V173" i="58"/>
  <c r="W173" i="58"/>
  <c r="X173" i="58"/>
  <c r="Y173" i="58"/>
  <c r="Z173" i="58"/>
  <c r="H161" i="58"/>
  <c r="I161" i="58"/>
  <c r="J161" i="58"/>
  <c r="K161" i="58"/>
  <c r="L161" i="58"/>
  <c r="M161" i="58"/>
  <c r="N161" i="58"/>
  <c r="P161" i="58"/>
  <c r="Q161" i="58"/>
  <c r="R161" i="58"/>
  <c r="S161" i="58"/>
  <c r="T161" i="58"/>
  <c r="U161" i="58"/>
  <c r="V161" i="58"/>
  <c r="W161" i="58"/>
  <c r="X161" i="58"/>
  <c r="Y161" i="58"/>
  <c r="Z161" i="58"/>
  <c r="H149" i="58"/>
  <c r="I149" i="58"/>
  <c r="J149" i="58"/>
  <c r="K149" i="58"/>
  <c r="L149" i="58"/>
  <c r="M149" i="58"/>
  <c r="N149" i="58"/>
  <c r="P149" i="58"/>
  <c r="Q149" i="58"/>
  <c r="R149" i="58"/>
  <c r="S149" i="58"/>
  <c r="T149" i="58"/>
  <c r="U149" i="58"/>
  <c r="V149" i="58"/>
  <c r="W149" i="58"/>
  <c r="X149" i="58"/>
  <c r="Y149" i="58"/>
  <c r="Z149" i="58"/>
  <c r="H137" i="58"/>
  <c r="I137" i="58"/>
  <c r="J137" i="58"/>
  <c r="K137" i="58"/>
  <c r="L137" i="58"/>
  <c r="M137" i="58"/>
  <c r="N137" i="58"/>
  <c r="P137" i="58"/>
  <c r="Q137" i="58"/>
  <c r="R137" i="58"/>
  <c r="S137" i="58"/>
  <c r="T137" i="58"/>
  <c r="U137" i="58"/>
  <c r="V137" i="58"/>
  <c r="W137" i="58"/>
  <c r="X137" i="58"/>
  <c r="Y137" i="58"/>
  <c r="Z137" i="58"/>
  <c r="H125" i="58"/>
  <c r="I125" i="58"/>
  <c r="J125" i="58"/>
  <c r="K125" i="58"/>
  <c r="L125" i="58"/>
  <c r="M125" i="58"/>
  <c r="N125" i="58"/>
  <c r="P125" i="58"/>
  <c r="Q125" i="58"/>
  <c r="R125" i="58"/>
  <c r="S125" i="58"/>
  <c r="T125" i="58"/>
  <c r="U125" i="58"/>
  <c r="V125" i="58"/>
  <c r="W125" i="58"/>
  <c r="X125" i="58"/>
  <c r="Y125" i="58"/>
  <c r="Z125" i="58"/>
  <c r="H113" i="58"/>
  <c r="I113" i="58"/>
  <c r="J113" i="58"/>
  <c r="K113" i="58"/>
  <c r="L113" i="58"/>
  <c r="M113" i="58"/>
  <c r="N113" i="58"/>
  <c r="P113" i="58"/>
  <c r="Q113" i="58"/>
  <c r="R113" i="58"/>
  <c r="S113" i="58"/>
  <c r="T113" i="58"/>
  <c r="U113" i="58"/>
  <c r="V113" i="58"/>
  <c r="W113" i="58"/>
  <c r="X113" i="58"/>
  <c r="Y113" i="58"/>
  <c r="Z113" i="58"/>
  <c r="H101" i="58"/>
  <c r="I101" i="58"/>
  <c r="J101" i="58"/>
  <c r="K101" i="58"/>
  <c r="L101" i="58"/>
  <c r="M101" i="58"/>
  <c r="N101" i="58"/>
  <c r="P101" i="58"/>
  <c r="Q101" i="58"/>
  <c r="R101" i="58"/>
  <c r="S101" i="58"/>
  <c r="T101" i="58"/>
  <c r="U101" i="58"/>
  <c r="V101" i="58"/>
  <c r="W101" i="58"/>
  <c r="X101" i="58"/>
  <c r="Y101" i="58"/>
  <c r="Z101" i="58"/>
  <c r="H89" i="58"/>
  <c r="I89" i="58"/>
  <c r="J89" i="58"/>
  <c r="K89" i="58"/>
  <c r="L89" i="58"/>
  <c r="M89" i="58"/>
  <c r="N89" i="58"/>
  <c r="P89" i="58"/>
  <c r="Q89" i="58"/>
  <c r="R89" i="58"/>
  <c r="S89" i="58"/>
  <c r="T89" i="58"/>
  <c r="U89" i="58"/>
  <c r="V89" i="58"/>
  <c r="W89" i="58"/>
  <c r="X89" i="58"/>
  <c r="Y89" i="58"/>
  <c r="Z89" i="58"/>
  <c r="H77" i="58"/>
  <c r="I77" i="58"/>
  <c r="J77" i="58"/>
  <c r="K77" i="58"/>
  <c r="L77" i="58"/>
  <c r="M77" i="58"/>
  <c r="N77" i="58"/>
  <c r="P77" i="58"/>
  <c r="Q77" i="58"/>
  <c r="R77" i="58"/>
  <c r="S77" i="58"/>
  <c r="T77" i="58"/>
  <c r="U77" i="58"/>
  <c r="V77" i="58"/>
  <c r="W77" i="58"/>
  <c r="X77" i="58"/>
  <c r="Y77" i="58"/>
  <c r="Z77" i="58"/>
  <c r="H65" i="58"/>
  <c r="I65" i="58"/>
  <c r="J65" i="58"/>
  <c r="K65" i="58"/>
  <c r="L65" i="58"/>
  <c r="M65" i="58"/>
  <c r="N65" i="58"/>
  <c r="P65" i="58"/>
  <c r="Q65" i="58"/>
  <c r="R65" i="58"/>
  <c r="S65" i="58"/>
  <c r="T65" i="58"/>
  <c r="U65" i="58"/>
  <c r="V65" i="58"/>
  <c r="W65" i="58"/>
  <c r="X65" i="58"/>
  <c r="Y65" i="58"/>
  <c r="Z65" i="58"/>
  <c r="H53" i="58"/>
  <c r="I53" i="58"/>
  <c r="J53" i="58"/>
  <c r="K53" i="58"/>
  <c r="L53" i="58"/>
  <c r="M53" i="58"/>
  <c r="N53" i="58"/>
  <c r="P53" i="58"/>
  <c r="Q53" i="58"/>
  <c r="R53" i="58"/>
  <c r="S53" i="58"/>
  <c r="T53" i="58"/>
  <c r="U53" i="58"/>
  <c r="V53" i="58"/>
  <c r="W53" i="58"/>
  <c r="X53" i="58"/>
  <c r="Y53" i="58"/>
  <c r="Z53" i="58"/>
  <c r="H41" i="58"/>
  <c r="I41" i="58"/>
  <c r="J41" i="58"/>
  <c r="K41" i="58"/>
  <c r="L41" i="58"/>
  <c r="M41" i="58"/>
  <c r="N41" i="58"/>
  <c r="P41" i="58"/>
  <c r="Q41" i="58"/>
  <c r="R41" i="58"/>
  <c r="S41" i="58"/>
  <c r="T41" i="58"/>
  <c r="U41" i="58"/>
  <c r="V41" i="58"/>
  <c r="W41" i="58"/>
  <c r="X41" i="58"/>
  <c r="Y41" i="58"/>
  <c r="Z41" i="58"/>
  <c r="H29" i="58"/>
  <c r="I29" i="58"/>
  <c r="J29" i="58"/>
  <c r="K29" i="58"/>
  <c r="L29" i="58"/>
  <c r="M29" i="58"/>
  <c r="N29" i="58"/>
  <c r="P29" i="58"/>
  <c r="Q29" i="58"/>
  <c r="R29" i="58"/>
  <c r="S29" i="58"/>
  <c r="T29" i="58"/>
  <c r="U29" i="58"/>
  <c r="V29" i="58"/>
  <c r="W29" i="58"/>
  <c r="X29" i="58"/>
  <c r="Y29" i="58"/>
  <c r="Z29" i="58"/>
  <c r="H17" i="58"/>
  <c r="I17" i="58"/>
  <c r="J17" i="58"/>
  <c r="K17" i="58"/>
  <c r="L17" i="58"/>
  <c r="M17" i="58"/>
  <c r="N17" i="58"/>
  <c r="P17" i="58"/>
  <c r="Q17" i="58"/>
  <c r="R17" i="58"/>
  <c r="S17" i="58"/>
  <c r="S185" i="58" s="1"/>
  <c r="U49" i="45" s="1"/>
  <c r="T17" i="58"/>
  <c r="U17" i="58"/>
  <c r="V17" i="58"/>
  <c r="W17" i="58"/>
  <c r="W185" i="58" s="1"/>
  <c r="X17" i="58"/>
  <c r="Y17" i="58"/>
  <c r="Z17" i="58"/>
  <c r="C194" i="58"/>
  <c r="C182" i="58"/>
  <c r="C170" i="58"/>
  <c r="C158" i="58"/>
  <c r="C146" i="58"/>
  <c r="C134" i="58"/>
  <c r="C122" i="58"/>
  <c r="C110" i="58"/>
  <c r="C98" i="58"/>
  <c r="C86" i="58"/>
  <c r="C74" i="58"/>
  <c r="C62" i="58"/>
  <c r="C50" i="58"/>
  <c r="C38" i="58"/>
  <c r="C26" i="58"/>
  <c r="G173" i="58"/>
  <c r="G161" i="58"/>
  <c r="G149" i="58"/>
  <c r="G137" i="58"/>
  <c r="G125" i="58"/>
  <c r="G113" i="58"/>
  <c r="G101" i="58"/>
  <c r="G89" i="58"/>
  <c r="G77" i="58"/>
  <c r="G65" i="58"/>
  <c r="G53" i="58"/>
  <c r="G41" i="58"/>
  <c r="G29" i="58"/>
  <c r="G17" i="58"/>
  <c r="H173" i="68"/>
  <c r="I173" i="68"/>
  <c r="J173" i="68"/>
  <c r="K173" i="68"/>
  <c r="L173" i="68"/>
  <c r="M173" i="68"/>
  <c r="N173" i="68"/>
  <c r="P173" i="68"/>
  <c r="Q173" i="68"/>
  <c r="R173" i="68"/>
  <c r="S173" i="68"/>
  <c r="T173" i="68"/>
  <c r="U173" i="68"/>
  <c r="V173" i="68"/>
  <c r="W173" i="68"/>
  <c r="X173" i="68"/>
  <c r="Y173" i="68"/>
  <c r="Z173" i="68"/>
  <c r="H161" i="68"/>
  <c r="I161" i="68"/>
  <c r="J161" i="68"/>
  <c r="K161" i="68"/>
  <c r="L161" i="68"/>
  <c r="M161" i="68"/>
  <c r="N161" i="68"/>
  <c r="P161" i="68"/>
  <c r="Q161" i="68"/>
  <c r="R161" i="68"/>
  <c r="S161" i="68"/>
  <c r="T161" i="68"/>
  <c r="U161" i="68"/>
  <c r="V161" i="68"/>
  <c r="W161" i="68"/>
  <c r="X161" i="68"/>
  <c r="Y161" i="68"/>
  <c r="Z161" i="68"/>
  <c r="H149" i="68"/>
  <c r="I149" i="68"/>
  <c r="J149" i="68"/>
  <c r="K149" i="68"/>
  <c r="L149" i="68"/>
  <c r="M149" i="68"/>
  <c r="N149" i="68"/>
  <c r="P149" i="68"/>
  <c r="Q149" i="68"/>
  <c r="R149" i="68"/>
  <c r="S149" i="68"/>
  <c r="T149" i="68"/>
  <c r="U149" i="68"/>
  <c r="V149" i="68"/>
  <c r="W149" i="68"/>
  <c r="X149" i="68"/>
  <c r="Y149" i="68"/>
  <c r="Z149" i="68"/>
  <c r="H137" i="68"/>
  <c r="I137" i="68"/>
  <c r="J137" i="68"/>
  <c r="K137" i="68"/>
  <c r="L137" i="68"/>
  <c r="M137" i="68"/>
  <c r="N137" i="68"/>
  <c r="P137" i="68"/>
  <c r="Q137" i="68"/>
  <c r="R137" i="68"/>
  <c r="S137" i="68"/>
  <c r="T137" i="68"/>
  <c r="U137" i="68"/>
  <c r="V137" i="68"/>
  <c r="W137" i="68"/>
  <c r="X137" i="68"/>
  <c r="Y137" i="68"/>
  <c r="Z137" i="68"/>
  <c r="H125" i="68"/>
  <c r="I125" i="68"/>
  <c r="J125" i="68"/>
  <c r="K125" i="68"/>
  <c r="L125" i="68"/>
  <c r="M125" i="68"/>
  <c r="N125" i="68"/>
  <c r="P125" i="68"/>
  <c r="Q125" i="68"/>
  <c r="R125" i="68"/>
  <c r="S125" i="68"/>
  <c r="T125" i="68"/>
  <c r="U125" i="68"/>
  <c r="V125" i="68"/>
  <c r="W125" i="68"/>
  <c r="X125" i="68"/>
  <c r="Y125" i="68"/>
  <c r="Z125" i="68"/>
  <c r="H113" i="68"/>
  <c r="I113" i="68"/>
  <c r="J113" i="68"/>
  <c r="K113" i="68"/>
  <c r="L113" i="68"/>
  <c r="M113" i="68"/>
  <c r="N113" i="68"/>
  <c r="P113" i="68"/>
  <c r="Q113" i="68"/>
  <c r="R113" i="68"/>
  <c r="S113" i="68"/>
  <c r="T113" i="68"/>
  <c r="U113" i="68"/>
  <c r="V113" i="68"/>
  <c r="W113" i="68"/>
  <c r="X113" i="68"/>
  <c r="Y113" i="68"/>
  <c r="Z113" i="68"/>
  <c r="H101" i="68"/>
  <c r="I101" i="68"/>
  <c r="J101" i="68"/>
  <c r="K101" i="68"/>
  <c r="L101" i="68"/>
  <c r="M101" i="68"/>
  <c r="N101" i="68"/>
  <c r="P101" i="68"/>
  <c r="Q101" i="68"/>
  <c r="R101" i="68"/>
  <c r="S101" i="68"/>
  <c r="T101" i="68"/>
  <c r="U101" i="68"/>
  <c r="V101" i="68"/>
  <c r="W101" i="68"/>
  <c r="X101" i="68"/>
  <c r="Y101" i="68"/>
  <c r="Z101" i="68"/>
  <c r="H89" i="68"/>
  <c r="I89" i="68"/>
  <c r="J89" i="68"/>
  <c r="K89" i="68"/>
  <c r="L89" i="68"/>
  <c r="M89" i="68"/>
  <c r="N89" i="68"/>
  <c r="P89" i="68"/>
  <c r="Q89" i="68"/>
  <c r="R89" i="68"/>
  <c r="S89" i="68"/>
  <c r="T89" i="68"/>
  <c r="U89" i="68"/>
  <c r="V89" i="68"/>
  <c r="W89" i="68"/>
  <c r="X89" i="68"/>
  <c r="Y89" i="68"/>
  <c r="Z89" i="68"/>
  <c r="H77" i="68"/>
  <c r="I77" i="68"/>
  <c r="J77" i="68"/>
  <c r="K77" i="68"/>
  <c r="L77" i="68"/>
  <c r="M77" i="68"/>
  <c r="N77" i="68"/>
  <c r="P77" i="68"/>
  <c r="Q77" i="68"/>
  <c r="R77" i="68"/>
  <c r="S77" i="68"/>
  <c r="T77" i="68"/>
  <c r="U77" i="68"/>
  <c r="V77" i="68"/>
  <c r="W77" i="68"/>
  <c r="X77" i="68"/>
  <c r="Y77" i="68"/>
  <c r="Z77" i="68"/>
  <c r="H65" i="68"/>
  <c r="I65" i="68"/>
  <c r="J65" i="68"/>
  <c r="K65" i="68"/>
  <c r="L65" i="68"/>
  <c r="M65" i="68"/>
  <c r="N65" i="68"/>
  <c r="P65" i="68"/>
  <c r="Q65" i="68"/>
  <c r="R65" i="68"/>
  <c r="S65" i="68"/>
  <c r="T65" i="68"/>
  <c r="U65" i="68"/>
  <c r="V65" i="68"/>
  <c r="W65" i="68"/>
  <c r="X65" i="68"/>
  <c r="Y65" i="68"/>
  <c r="Z65" i="68"/>
  <c r="H53" i="68"/>
  <c r="I53" i="68"/>
  <c r="J53" i="68"/>
  <c r="K53" i="68"/>
  <c r="L53" i="68"/>
  <c r="M53" i="68"/>
  <c r="N53" i="68"/>
  <c r="P53" i="68"/>
  <c r="Q53" i="68"/>
  <c r="R53" i="68"/>
  <c r="S53" i="68"/>
  <c r="T53" i="68"/>
  <c r="U53" i="68"/>
  <c r="V53" i="68"/>
  <c r="W53" i="68"/>
  <c r="X53" i="68"/>
  <c r="Y53" i="68"/>
  <c r="Z53" i="68"/>
  <c r="H41" i="68"/>
  <c r="I41" i="68"/>
  <c r="J41" i="68"/>
  <c r="K41" i="68"/>
  <c r="L41" i="68"/>
  <c r="M41" i="68"/>
  <c r="N41" i="68"/>
  <c r="P41" i="68"/>
  <c r="Q41" i="68"/>
  <c r="R41" i="68"/>
  <c r="S41" i="68"/>
  <c r="T41" i="68"/>
  <c r="U41" i="68"/>
  <c r="V41" i="68"/>
  <c r="W41" i="68"/>
  <c r="X41" i="68"/>
  <c r="Y41" i="68"/>
  <c r="Z41" i="68"/>
  <c r="H29" i="68"/>
  <c r="I29" i="68"/>
  <c r="J29" i="68"/>
  <c r="K29" i="68"/>
  <c r="L29" i="68"/>
  <c r="M29" i="68"/>
  <c r="N29" i="68"/>
  <c r="P29" i="68"/>
  <c r="Q29" i="68"/>
  <c r="R29" i="68"/>
  <c r="S29" i="68"/>
  <c r="T29" i="68"/>
  <c r="U29" i="68"/>
  <c r="V29" i="68"/>
  <c r="W29" i="68"/>
  <c r="X29" i="68"/>
  <c r="Y29" i="68"/>
  <c r="Z29" i="68"/>
  <c r="H17" i="68"/>
  <c r="I17" i="68"/>
  <c r="J17" i="68"/>
  <c r="K17" i="68"/>
  <c r="L17" i="68"/>
  <c r="M17" i="68"/>
  <c r="N17" i="68"/>
  <c r="P17" i="68"/>
  <c r="Q17" i="68"/>
  <c r="R17" i="68"/>
  <c r="S17" i="68"/>
  <c r="T17" i="68"/>
  <c r="U17" i="68"/>
  <c r="V17" i="68"/>
  <c r="W17" i="68"/>
  <c r="X17" i="68"/>
  <c r="Y17" i="68"/>
  <c r="Z17" i="68"/>
  <c r="C194" i="68"/>
  <c r="C182" i="68"/>
  <c r="C170" i="68"/>
  <c r="C158" i="68"/>
  <c r="C146" i="68"/>
  <c r="C134" i="68"/>
  <c r="C122" i="68"/>
  <c r="C110" i="68"/>
  <c r="C98" i="68"/>
  <c r="C86" i="68"/>
  <c r="C74" i="68"/>
  <c r="C62" i="68"/>
  <c r="C50" i="68"/>
  <c r="C38" i="68"/>
  <c r="C26" i="68"/>
  <c r="G173" i="68"/>
  <c r="G161" i="68"/>
  <c r="G149" i="68"/>
  <c r="G137" i="68"/>
  <c r="G125" i="68"/>
  <c r="G113" i="68"/>
  <c r="G101" i="68"/>
  <c r="G89" i="68"/>
  <c r="G77" i="68"/>
  <c r="G65" i="68"/>
  <c r="G53" i="68"/>
  <c r="G41" i="68"/>
  <c r="G29" i="68"/>
  <c r="G17" i="68"/>
  <c r="H173" i="71"/>
  <c r="I173" i="71"/>
  <c r="J173" i="71"/>
  <c r="K173" i="71"/>
  <c r="L173" i="71"/>
  <c r="M173" i="71"/>
  <c r="N173" i="71"/>
  <c r="P173" i="71"/>
  <c r="Q173" i="71"/>
  <c r="R173" i="71"/>
  <c r="S173" i="71"/>
  <c r="T173" i="71"/>
  <c r="U173" i="71"/>
  <c r="V173" i="71"/>
  <c r="W173" i="71"/>
  <c r="X173" i="71"/>
  <c r="Y173" i="71"/>
  <c r="Z173" i="71"/>
  <c r="H161" i="71"/>
  <c r="I161" i="71"/>
  <c r="J161" i="71"/>
  <c r="K161" i="71"/>
  <c r="L161" i="71"/>
  <c r="M161" i="71"/>
  <c r="N161" i="71"/>
  <c r="P161" i="71"/>
  <c r="Q161" i="71"/>
  <c r="R161" i="71"/>
  <c r="S161" i="71"/>
  <c r="T161" i="71"/>
  <c r="U161" i="71"/>
  <c r="V161" i="71"/>
  <c r="W161" i="71"/>
  <c r="X161" i="71"/>
  <c r="Y161" i="71"/>
  <c r="Z161" i="71"/>
  <c r="H149" i="71"/>
  <c r="I149" i="71"/>
  <c r="J149" i="71"/>
  <c r="K149" i="71"/>
  <c r="L149" i="71"/>
  <c r="M149" i="71"/>
  <c r="N149" i="71"/>
  <c r="P149" i="71"/>
  <c r="Q149" i="71"/>
  <c r="R149" i="71"/>
  <c r="S149" i="71"/>
  <c r="T149" i="71"/>
  <c r="U149" i="71"/>
  <c r="V149" i="71"/>
  <c r="W149" i="71"/>
  <c r="X149" i="71"/>
  <c r="Y149" i="71"/>
  <c r="Z149" i="71"/>
  <c r="H137" i="71"/>
  <c r="I137" i="71"/>
  <c r="J137" i="71"/>
  <c r="K137" i="71"/>
  <c r="L137" i="71"/>
  <c r="M137" i="71"/>
  <c r="N137" i="71"/>
  <c r="P137" i="71"/>
  <c r="Q137" i="71"/>
  <c r="R137" i="71"/>
  <c r="S137" i="71"/>
  <c r="T137" i="71"/>
  <c r="U137" i="71"/>
  <c r="V137" i="71"/>
  <c r="W137" i="71"/>
  <c r="X137" i="71"/>
  <c r="Y137" i="71"/>
  <c r="Z137" i="71"/>
  <c r="H125" i="71"/>
  <c r="I125" i="71"/>
  <c r="J125" i="71"/>
  <c r="K125" i="71"/>
  <c r="L125" i="71"/>
  <c r="M125" i="71"/>
  <c r="N125" i="71"/>
  <c r="P125" i="71"/>
  <c r="Q125" i="71"/>
  <c r="R125" i="71"/>
  <c r="S125" i="71"/>
  <c r="T125" i="71"/>
  <c r="U125" i="71"/>
  <c r="V125" i="71"/>
  <c r="W125" i="71"/>
  <c r="X125" i="71"/>
  <c r="Y125" i="71"/>
  <c r="Z125" i="71"/>
  <c r="H113" i="71"/>
  <c r="I113" i="71"/>
  <c r="J113" i="71"/>
  <c r="K113" i="71"/>
  <c r="L113" i="71"/>
  <c r="M113" i="71"/>
  <c r="N113" i="71"/>
  <c r="P113" i="71"/>
  <c r="Q113" i="71"/>
  <c r="R113" i="71"/>
  <c r="S113" i="71"/>
  <c r="T113" i="71"/>
  <c r="U113" i="71"/>
  <c r="V113" i="71"/>
  <c r="W113" i="71"/>
  <c r="X113" i="71"/>
  <c r="Y113" i="71"/>
  <c r="Z113" i="71"/>
  <c r="H101" i="71"/>
  <c r="I101" i="71"/>
  <c r="J101" i="71"/>
  <c r="K101" i="71"/>
  <c r="L101" i="71"/>
  <c r="M101" i="71"/>
  <c r="N101" i="71"/>
  <c r="P101" i="71"/>
  <c r="Q101" i="71"/>
  <c r="R101" i="71"/>
  <c r="S101" i="71"/>
  <c r="T101" i="71"/>
  <c r="U101" i="71"/>
  <c r="V101" i="71"/>
  <c r="W101" i="71"/>
  <c r="X101" i="71"/>
  <c r="Y101" i="71"/>
  <c r="Z101" i="71"/>
  <c r="H89" i="71"/>
  <c r="I89" i="71"/>
  <c r="J89" i="71"/>
  <c r="K89" i="71"/>
  <c r="L89" i="71"/>
  <c r="M89" i="71"/>
  <c r="N89" i="71"/>
  <c r="P89" i="71"/>
  <c r="Q89" i="71"/>
  <c r="R89" i="71"/>
  <c r="S89" i="71"/>
  <c r="T89" i="71"/>
  <c r="U89" i="71"/>
  <c r="V89" i="71"/>
  <c r="W89" i="71"/>
  <c r="X89" i="71"/>
  <c r="Y89" i="71"/>
  <c r="Z89" i="71"/>
  <c r="H77" i="71"/>
  <c r="I77" i="71"/>
  <c r="J77" i="71"/>
  <c r="K77" i="71"/>
  <c r="L77" i="71"/>
  <c r="M77" i="71"/>
  <c r="N77" i="71"/>
  <c r="P77" i="71"/>
  <c r="Q77" i="71"/>
  <c r="R77" i="71"/>
  <c r="S77" i="71"/>
  <c r="T77" i="71"/>
  <c r="U77" i="71"/>
  <c r="V77" i="71"/>
  <c r="W77" i="71"/>
  <c r="X77" i="71"/>
  <c r="Y77" i="71"/>
  <c r="Z77" i="71"/>
  <c r="H65" i="71"/>
  <c r="I65" i="71"/>
  <c r="J65" i="71"/>
  <c r="K65" i="71"/>
  <c r="L65" i="71"/>
  <c r="M65" i="71"/>
  <c r="N65" i="71"/>
  <c r="P65" i="71"/>
  <c r="Q65" i="71"/>
  <c r="R65" i="71"/>
  <c r="S65" i="71"/>
  <c r="T65" i="71"/>
  <c r="U65" i="71"/>
  <c r="V65" i="71"/>
  <c r="W65" i="71"/>
  <c r="X65" i="71"/>
  <c r="Y65" i="71"/>
  <c r="Z65" i="71"/>
  <c r="H53" i="71"/>
  <c r="I53" i="71"/>
  <c r="J53" i="71"/>
  <c r="K53" i="71"/>
  <c r="L53" i="71"/>
  <c r="M53" i="71"/>
  <c r="N53" i="71"/>
  <c r="P53" i="71"/>
  <c r="Q53" i="71"/>
  <c r="R53" i="71"/>
  <c r="S53" i="71"/>
  <c r="T53" i="71"/>
  <c r="U53" i="71"/>
  <c r="V53" i="71"/>
  <c r="W53" i="71"/>
  <c r="X53" i="71"/>
  <c r="Y53" i="71"/>
  <c r="Z53" i="71"/>
  <c r="H41" i="71"/>
  <c r="I41" i="71"/>
  <c r="J41" i="71"/>
  <c r="K41" i="71"/>
  <c r="L41" i="71"/>
  <c r="M41" i="71"/>
  <c r="N41" i="71"/>
  <c r="P41" i="71"/>
  <c r="Q41" i="71"/>
  <c r="R41" i="71"/>
  <c r="S41" i="71"/>
  <c r="T41" i="71"/>
  <c r="U41" i="71"/>
  <c r="V41" i="71"/>
  <c r="W41" i="71"/>
  <c r="X41" i="71"/>
  <c r="Y41" i="71"/>
  <c r="Z41" i="71"/>
  <c r="H29" i="71"/>
  <c r="I29" i="71"/>
  <c r="J29" i="71"/>
  <c r="K29" i="71"/>
  <c r="L29" i="71"/>
  <c r="M29" i="71"/>
  <c r="N29" i="71"/>
  <c r="P29" i="71"/>
  <c r="Q29" i="71"/>
  <c r="R29" i="71"/>
  <c r="S29" i="71"/>
  <c r="T29" i="71"/>
  <c r="U29" i="71"/>
  <c r="V29" i="71"/>
  <c r="W29" i="71"/>
  <c r="X29" i="71"/>
  <c r="Y29" i="71"/>
  <c r="Z29" i="71"/>
  <c r="H17" i="71"/>
  <c r="I17" i="71"/>
  <c r="J17" i="71"/>
  <c r="K17" i="71"/>
  <c r="L17" i="71"/>
  <c r="M17" i="71"/>
  <c r="N17" i="71"/>
  <c r="P17" i="71"/>
  <c r="Q17" i="71"/>
  <c r="R17" i="71"/>
  <c r="S17" i="71"/>
  <c r="T17" i="71"/>
  <c r="U17" i="71"/>
  <c r="V17" i="71"/>
  <c r="W17" i="71"/>
  <c r="X17" i="71"/>
  <c r="Y17" i="71"/>
  <c r="Z17" i="71"/>
  <c r="C194" i="71"/>
  <c r="C182" i="71"/>
  <c r="C170" i="71"/>
  <c r="C158" i="71"/>
  <c r="C146" i="71"/>
  <c r="C134" i="71"/>
  <c r="C122" i="71"/>
  <c r="C110" i="71"/>
  <c r="C98" i="71"/>
  <c r="C86" i="71"/>
  <c r="C74" i="71"/>
  <c r="C62" i="71"/>
  <c r="C50" i="71"/>
  <c r="C38" i="71"/>
  <c r="C26" i="71"/>
  <c r="G173" i="71"/>
  <c r="G161" i="71"/>
  <c r="G149" i="71"/>
  <c r="G137" i="71"/>
  <c r="G125" i="71"/>
  <c r="G113" i="71"/>
  <c r="G101" i="71"/>
  <c r="G89" i="71"/>
  <c r="G77" i="71"/>
  <c r="G65" i="71"/>
  <c r="G53" i="71"/>
  <c r="G41" i="71"/>
  <c r="G29" i="71"/>
  <c r="G17" i="71"/>
  <c r="H173" i="39"/>
  <c r="I173" i="39"/>
  <c r="J173" i="39"/>
  <c r="K173" i="39"/>
  <c r="L173" i="39"/>
  <c r="M173" i="39"/>
  <c r="N173" i="39"/>
  <c r="P173" i="39"/>
  <c r="Q173" i="39"/>
  <c r="R173" i="39"/>
  <c r="S173" i="39"/>
  <c r="T173" i="39"/>
  <c r="U173" i="39"/>
  <c r="V173" i="39"/>
  <c r="W173" i="39"/>
  <c r="X173" i="39"/>
  <c r="Y173" i="39"/>
  <c r="Z173" i="39"/>
  <c r="H161" i="39"/>
  <c r="I161" i="39"/>
  <c r="J161" i="39"/>
  <c r="K161" i="39"/>
  <c r="L161" i="39"/>
  <c r="M161" i="39"/>
  <c r="N161" i="39"/>
  <c r="P161" i="39"/>
  <c r="Q161" i="39"/>
  <c r="R161" i="39"/>
  <c r="S161" i="39"/>
  <c r="T161" i="39"/>
  <c r="U161" i="39"/>
  <c r="V161" i="39"/>
  <c r="W161" i="39"/>
  <c r="X161" i="39"/>
  <c r="Y161" i="39"/>
  <c r="Z161" i="39"/>
  <c r="H149" i="39"/>
  <c r="I149" i="39"/>
  <c r="J149" i="39"/>
  <c r="K149" i="39"/>
  <c r="L149" i="39"/>
  <c r="M149" i="39"/>
  <c r="N149" i="39"/>
  <c r="P149" i="39"/>
  <c r="Q149" i="39"/>
  <c r="R149" i="39"/>
  <c r="S149" i="39"/>
  <c r="T149" i="39"/>
  <c r="U149" i="39"/>
  <c r="V149" i="39"/>
  <c r="W149" i="39"/>
  <c r="X149" i="39"/>
  <c r="Y149" i="39"/>
  <c r="Z149" i="39"/>
  <c r="H137" i="39"/>
  <c r="I137" i="39"/>
  <c r="J137" i="39"/>
  <c r="K137" i="39"/>
  <c r="L137" i="39"/>
  <c r="M137" i="39"/>
  <c r="N137" i="39"/>
  <c r="P137" i="39"/>
  <c r="Q137" i="39"/>
  <c r="R137" i="39"/>
  <c r="S137" i="39"/>
  <c r="T137" i="39"/>
  <c r="U137" i="39"/>
  <c r="V137" i="39"/>
  <c r="W137" i="39"/>
  <c r="X137" i="39"/>
  <c r="Y137" i="39"/>
  <c r="Z137" i="39"/>
  <c r="H125" i="39"/>
  <c r="I125" i="39"/>
  <c r="J125" i="39"/>
  <c r="K125" i="39"/>
  <c r="L125" i="39"/>
  <c r="M125" i="39"/>
  <c r="N125" i="39"/>
  <c r="P125" i="39"/>
  <c r="Q125" i="39"/>
  <c r="R125" i="39"/>
  <c r="S125" i="39"/>
  <c r="T125" i="39"/>
  <c r="U125" i="39"/>
  <c r="V125" i="39"/>
  <c r="W125" i="39"/>
  <c r="X125" i="39"/>
  <c r="Y125" i="39"/>
  <c r="Z125" i="39"/>
  <c r="H113" i="39"/>
  <c r="I113" i="39"/>
  <c r="J113" i="39"/>
  <c r="K113" i="39"/>
  <c r="L113" i="39"/>
  <c r="M113" i="39"/>
  <c r="N113" i="39"/>
  <c r="P113" i="39"/>
  <c r="Q113" i="39"/>
  <c r="R113" i="39"/>
  <c r="S113" i="39"/>
  <c r="T113" i="39"/>
  <c r="U113" i="39"/>
  <c r="V113" i="39"/>
  <c r="W113" i="39"/>
  <c r="X113" i="39"/>
  <c r="Y113" i="39"/>
  <c r="Z113" i="39"/>
  <c r="H101" i="39"/>
  <c r="I101" i="39"/>
  <c r="J101" i="39"/>
  <c r="K101" i="39"/>
  <c r="L101" i="39"/>
  <c r="M101" i="39"/>
  <c r="N101" i="39"/>
  <c r="P101" i="39"/>
  <c r="Q101" i="39"/>
  <c r="R101" i="39"/>
  <c r="S101" i="39"/>
  <c r="T101" i="39"/>
  <c r="U101" i="39"/>
  <c r="V101" i="39"/>
  <c r="W101" i="39"/>
  <c r="X101" i="39"/>
  <c r="Y101" i="39"/>
  <c r="Z101" i="39"/>
  <c r="H89" i="39"/>
  <c r="I89" i="39"/>
  <c r="J89" i="39"/>
  <c r="K89" i="39"/>
  <c r="L89" i="39"/>
  <c r="M89" i="39"/>
  <c r="N89" i="39"/>
  <c r="P89" i="39"/>
  <c r="Q89" i="39"/>
  <c r="R89" i="39"/>
  <c r="S89" i="39"/>
  <c r="T89" i="39"/>
  <c r="U89" i="39"/>
  <c r="V89" i="39"/>
  <c r="W89" i="39"/>
  <c r="X89" i="39"/>
  <c r="Y89" i="39"/>
  <c r="Z89" i="39"/>
  <c r="H77" i="39"/>
  <c r="I77" i="39"/>
  <c r="J77" i="39"/>
  <c r="K77" i="39"/>
  <c r="L77" i="39"/>
  <c r="M77" i="39"/>
  <c r="N77" i="39"/>
  <c r="P77" i="39"/>
  <c r="Q77" i="39"/>
  <c r="R77" i="39"/>
  <c r="S77" i="39"/>
  <c r="T77" i="39"/>
  <c r="U77" i="39"/>
  <c r="V77" i="39"/>
  <c r="W77" i="39"/>
  <c r="X77" i="39"/>
  <c r="Y77" i="39"/>
  <c r="Z77" i="39"/>
  <c r="H65" i="39"/>
  <c r="I65" i="39"/>
  <c r="J65" i="39"/>
  <c r="K65" i="39"/>
  <c r="L65" i="39"/>
  <c r="M65" i="39"/>
  <c r="N65" i="39"/>
  <c r="P65" i="39"/>
  <c r="Q65" i="39"/>
  <c r="R65" i="39"/>
  <c r="S65" i="39"/>
  <c r="T65" i="39"/>
  <c r="U65" i="39"/>
  <c r="V65" i="39"/>
  <c r="W65" i="39"/>
  <c r="X65" i="39"/>
  <c r="Y65" i="39"/>
  <c r="Z65" i="39"/>
  <c r="H53" i="39"/>
  <c r="I53" i="39"/>
  <c r="J53" i="39"/>
  <c r="K53" i="39"/>
  <c r="L53" i="39"/>
  <c r="M53" i="39"/>
  <c r="N53" i="39"/>
  <c r="P53" i="39"/>
  <c r="Q53" i="39"/>
  <c r="R53" i="39"/>
  <c r="S53" i="39"/>
  <c r="T53" i="39"/>
  <c r="U53" i="39"/>
  <c r="V53" i="39"/>
  <c r="W53" i="39"/>
  <c r="X53" i="39"/>
  <c r="Y53" i="39"/>
  <c r="Z53" i="39"/>
  <c r="H41" i="39"/>
  <c r="I41" i="39"/>
  <c r="J41" i="39"/>
  <c r="K41" i="39"/>
  <c r="L41" i="39"/>
  <c r="M41" i="39"/>
  <c r="N41" i="39"/>
  <c r="P41" i="39"/>
  <c r="Q41" i="39"/>
  <c r="R41" i="39"/>
  <c r="S41" i="39"/>
  <c r="T41" i="39"/>
  <c r="U41" i="39"/>
  <c r="V41" i="39"/>
  <c r="W41" i="39"/>
  <c r="X41" i="39"/>
  <c r="Y41" i="39"/>
  <c r="Z41" i="39"/>
  <c r="H29" i="39"/>
  <c r="I29" i="39"/>
  <c r="J29" i="39"/>
  <c r="K29" i="39"/>
  <c r="L29" i="39"/>
  <c r="M29" i="39"/>
  <c r="N29" i="39"/>
  <c r="P29" i="39"/>
  <c r="Q29" i="39"/>
  <c r="R29" i="39"/>
  <c r="S29" i="39"/>
  <c r="T29" i="39"/>
  <c r="U29" i="39"/>
  <c r="V29" i="39"/>
  <c r="W29" i="39"/>
  <c r="X29" i="39"/>
  <c r="Y29" i="39"/>
  <c r="Z29" i="39"/>
  <c r="H17" i="39"/>
  <c r="I17" i="39"/>
  <c r="J17" i="39"/>
  <c r="K17" i="39"/>
  <c r="L17" i="39"/>
  <c r="M17" i="39"/>
  <c r="N17" i="39"/>
  <c r="P17" i="39"/>
  <c r="Q17" i="39"/>
  <c r="R17" i="39"/>
  <c r="S17" i="39"/>
  <c r="S185" i="39" s="1"/>
  <c r="I30" i="45" s="1"/>
  <c r="T17" i="39"/>
  <c r="U17" i="39"/>
  <c r="V17" i="39"/>
  <c r="W17" i="39"/>
  <c r="W185" i="39" s="1"/>
  <c r="X17" i="39"/>
  <c r="Y17" i="39"/>
  <c r="Z17" i="39"/>
  <c r="C194" i="39"/>
  <c r="C182" i="39"/>
  <c r="C170" i="39"/>
  <c r="C158" i="39"/>
  <c r="C146" i="39"/>
  <c r="C134" i="39"/>
  <c r="C122" i="39"/>
  <c r="C110" i="39"/>
  <c r="C98" i="39"/>
  <c r="C86" i="39"/>
  <c r="C74" i="39"/>
  <c r="C62" i="39"/>
  <c r="C50" i="39"/>
  <c r="C38" i="39"/>
  <c r="C26" i="39"/>
  <c r="G173" i="39"/>
  <c r="G161" i="39"/>
  <c r="G149" i="39"/>
  <c r="G137" i="39"/>
  <c r="G125" i="39"/>
  <c r="G113" i="39"/>
  <c r="G101" i="39"/>
  <c r="G89" i="39"/>
  <c r="G77" i="39"/>
  <c r="G65" i="39"/>
  <c r="G53" i="39"/>
  <c r="G41" i="39"/>
  <c r="G29" i="39"/>
  <c r="G17" i="39"/>
  <c r="H173" i="55"/>
  <c r="I173" i="55"/>
  <c r="J173" i="55"/>
  <c r="K173" i="55"/>
  <c r="L173" i="55"/>
  <c r="M173" i="55"/>
  <c r="N173" i="55"/>
  <c r="P173" i="55"/>
  <c r="Q173" i="55"/>
  <c r="R173" i="55"/>
  <c r="S173" i="55"/>
  <c r="T173" i="55"/>
  <c r="U173" i="55"/>
  <c r="V173" i="55"/>
  <c r="W173" i="55"/>
  <c r="X173" i="55"/>
  <c r="Y173" i="55"/>
  <c r="Z173" i="55"/>
  <c r="H161" i="55"/>
  <c r="I161" i="55"/>
  <c r="J161" i="55"/>
  <c r="K161" i="55"/>
  <c r="L161" i="55"/>
  <c r="M161" i="55"/>
  <c r="N161" i="55"/>
  <c r="P161" i="55"/>
  <c r="Q161" i="55"/>
  <c r="R161" i="55"/>
  <c r="S161" i="55"/>
  <c r="T161" i="55"/>
  <c r="U161" i="55"/>
  <c r="V161" i="55"/>
  <c r="W161" i="55"/>
  <c r="X161" i="55"/>
  <c r="Y161" i="55"/>
  <c r="Z161" i="55"/>
  <c r="H149" i="55"/>
  <c r="I149" i="55"/>
  <c r="J149" i="55"/>
  <c r="K149" i="55"/>
  <c r="L149" i="55"/>
  <c r="M149" i="55"/>
  <c r="N149" i="55"/>
  <c r="P149" i="55"/>
  <c r="Q149" i="55"/>
  <c r="R149" i="55"/>
  <c r="S149" i="55"/>
  <c r="T149" i="55"/>
  <c r="U149" i="55"/>
  <c r="V149" i="55"/>
  <c r="W149" i="55"/>
  <c r="X149" i="55"/>
  <c r="Y149" i="55"/>
  <c r="Z149" i="55"/>
  <c r="H137" i="55"/>
  <c r="I137" i="55"/>
  <c r="J137" i="55"/>
  <c r="K137" i="55"/>
  <c r="L137" i="55"/>
  <c r="M137" i="55"/>
  <c r="N137" i="55"/>
  <c r="P137" i="55"/>
  <c r="Q137" i="55"/>
  <c r="R137" i="55"/>
  <c r="S137" i="55"/>
  <c r="T137" i="55"/>
  <c r="U137" i="55"/>
  <c r="V137" i="55"/>
  <c r="W137" i="55"/>
  <c r="X137" i="55"/>
  <c r="Y137" i="55"/>
  <c r="Z137" i="55"/>
  <c r="H125" i="55"/>
  <c r="I125" i="55"/>
  <c r="J125" i="55"/>
  <c r="K125" i="55"/>
  <c r="L125" i="55"/>
  <c r="M125" i="55"/>
  <c r="N125" i="55"/>
  <c r="P125" i="55"/>
  <c r="Q125" i="55"/>
  <c r="R125" i="55"/>
  <c r="S125" i="55"/>
  <c r="T125" i="55"/>
  <c r="U125" i="55"/>
  <c r="V125" i="55"/>
  <c r="W125" i="55"/>
  <c r="X125" i="55"/>
  <c r="Y125" i="55"/>
  <c r="Z125" i="55"/>
  <c r="H113" i="55"/>
  <c r="I113" i="55"/>
  <c r="J113" i="55"/>
  <c r="K113" i="55"/>
  <c r="L113" i="55"/>
  <c r="M113" i="55"/>
  <c r="N113" i="55"/>
  <c r="P113" i="55"/>
  <c r="Q113" i="55"/>
  <c r="R113" i="55"/>
  <c r="S113" i="55"/>
  <c r="T113" i="55"/>
  <c r="U113" i="55"/>
  <c r="V113" i="55"/>
  <c r="W113" i="55"/>
  <c r="X113" i="55"/>
  <c r="Y113" i="55"/>
  <c r="Z113" i="55"/>
  <c r="H101" i="55"/>
  <c r="I101" i="55"/>
  <c r="J101" i="55"/>
  <c r="K101" i="55"/>
  <c r="L101" i="55"/>
  <c r="M101" i="55"/>
  <c r="N101" i="55"/>
  <c r="P101" i="55"/>
  <c r="Q101" i="55"/>
  <c r="R101" i="55"/>
  <c r="S101" i="55"/>
  <c r="T101" i="55"/>
  <c r="U101" i="55"/>
  <c r="V101" i="55"/>
  <c r="W101" i="55"/>
  <c r="X101" i="55"/>
  <c r="Y101" i="55"/>
  <c r="Z101" i="55"/>
  <c r="H89" i="55"/>
  <c r="I89" i="55"/>
  <c r="J89" i="55"/>
  <c r="K89" i="55"/>
  <c r="L89" i="55"/>
  <c r="M89" i="55"/>
  <c r="N89" i="55"/>
  <c r="P89" i="55"/>
  <c r="Q89" i="55"/>
  <c r="R89" i="55"/>
  <c r="S89" i="55"/>
  <c r="T89" i="55"/>
  <c r="U89" i="55"/>
  <c r="V89" i="55"/>
  <c r="W89" i="55"/>
  <c r="X89" i="55"/>
  <c r="Y89" i="55"/>
  <c r="Z89" i="55"/>
  <c r="H77" i="55"/>
  <c r="I77" i="55"/>
  <c r="J77" i="55"/>
  <c r="K77" i="55"/>
  <c r="L77" i="55"/>
  <c r="M77" i="55"/>
  <c r="N77" i="55"/>
  <c r="P77" i="55"/>
  <c r="Q77" i="55"/>
  <c r="R77" i="55"/>
  <c r="S77" i="55"/>
  <c r="T77" i="55"/>
  <c r="U77" i="55"/>
  <c r="V77" i="55"/>
  <c r="W77" i="55"/>
  <c r="X77" i="55"/>
  <c r="Y77" i="55"/>
  <c r="Z77" i="55"/>
  <c r="H65" i="55"/>
  <c r="I65" i="55"/>
  <c r="J65" i="55"/>
  <c r="K65" i="55"/>
  <c r="L65" i="55"/>
  <c r="M65" i="55"/>
  <c r="N65" i="55"/>
  <c r="P65" i="55"/>
  <c r="Q65" i="55"/>
  <c r="R65" i="55"/>
  <c r="S65" i="55"/>
  <c r="T65" i="55"/>
  <c r="U65" i="55"/>
  <c r="V65" i="55"/>
  <c r="W65" i="55"/>
  <c r="X65" i="55"/>
  <c r="Y65" i="55"/>
  <c r="Z65" i="55"/>
  <c r="H53" i="55"/>
  <c r="I53" i="55"/>
  <c r="J53" i="55"/>
  <c r="K53" i="55"/>
  <c r="L53" i="55"/>
  <c r="M53" i="55"/>
  <c r="N53" i="55"/>
  <c r="P53" i="55"/>
  <c r="Q53" i="55"/>
  <c r="R53" i="55"/>
  <c r="S53" i="55"/>
  <c r="T53" i="55"/>
  <c r="U53" i="55"/>
  <c r="V53" i="55"/>
  <c r="W53" i="55"/>
  <c r="X53" i="55"/>
  <c r="Y53" i="55"/>
  <c r="Z53" i="55"/>
  <c r="H41" i="55"/>
  <c r="I41" i="55"/>
  <c r="J41" i="55"/>
  <c r="K41" i="55"/>
  <c r="L41" i="55"/>
  <c r="M41" i="55"/>
  <c r="N41" i="55"/>
  <c r="P41" i="55"/>
  <c r="Q41" i="55"/>
  <c r="R41" i="55"/>
  <c r="S41" i="55"/>
  <c r="T41" i="55"/>
  <c r="U41" i="55"/>
  <c r="V41" i="55"/>
  <c r="W41" i="55"/>
  <c r="X41" i="55"/>
  <c r="Y41" i="55"/>
  <c r="Z41" i="55"/>
  <c r="H29" i="55"/>
  <c r="I29" i="55"/>
  <c r="J29" i="55"/>
  <c r="K29" i="55"/>
  <c r="L29" i="55"/>
  <c r="M29" i="55"/>
  <c r="N29" i="55"/>
  <c r="P29" i="55"/>
  <c r="Q29" i="55"/>
  <c r="R29" i="55"/>
  <c r="S29" i="55"/>
  <c r="T29" i="55"/>
  <c r="U29" i="55"/>
  <c r="V29" i="55"/>
  <c r="W29" i="55"/>
  <c r="X29" i="55"/>
  <c r="Y29" i="55"/>
  <c r="Z29" i="55"/>
  <c r="H17" i="55"/>
  <c r="I17" i="55"/>
  <c r="J17" i="55"/>
  <c r="K17" i="55"/>
  <c r="K185" i="55" s="1"/>
  <c r="C15" i="45" s="1"/>
  <c r="L17" i="55"/>
  <c r="M17" i="55"/>
  <c r="M185" i="55" s="1"/>
  <c r="E15" i="45" s="1"/>
  <c r="N17" i="55"/>
  <c r="P17" i="55"/>
  <c r="P185" i="55" s="1"/>
  <c r="Q17" i="55"/>
  <c r="R17" i="55"/>
  <c r="S17" i="55"/>
  <c r="T17" i="55"/>
  <c r="U17" i="55"/>
  <c r="V17" i="55"/>
  <c r="W17" i="55"/>
  <c r="X17" i="55"/>
  <c r="X185" i="55" s="1"/>
  <c r="Y17" i="55"/>
  <c r="Z17" i="55"/>
  <c r="C194" i="55"/>
  <c r="C182" i="55"/>
  <c r="C170" i="55"/>
  <c r="C158" i="55"/>
  <c r="C146" i="55"/>
  <c r="C134" i="55"/>
  <c r="C122" i="55"/>
  <c r="C110" i="55"/>
  <c r="C98" i="55"/>
  <c r="C86" i="55"/>
  <c r="C74" i="55"/>
  <c r="C62" i="55"/>
  <c r="C50" i="55"/>
  <c r="C38" i="55"/>
  <c r="C26" i="55"/>
  <c r="G173" i="55"/>
  <c r="G161" i="55"/>
  <c r="G149" i="55"/>
  <c r="G137" i="55"/>
  <c r="G125" i="55"/>
  <c r="G113" i="55"/>
  <c r="G101" i="55"/>
  <c r="G89" i="55"/>
  <c r="G77" i="55"/>
  <c r="G65" i="55"/>
  <c r="G53" i="55"/>
  <c r="G41" i="55"/>
  <c r="G29" i="55"/>
  <c r="G17" i="55"/>
  <c r="H17" i="56"/>
  <c r="I17" i="56"/>
  <c r="J17" i="56"/>
  <c r="K17" i="56"/>
  <c r="L17" i="56"/>
  <c r="M17" i="56"/>
  <c r="N17" i="56"/>
  <c r="P17" i="56"/>
  <c r="Q17" i="56"/>
  <c r="R17" i="56"/>
  <c r="S17" i="56"/>
  <c r="T17" i="56"/>
  <c r="U17" i="56"/>
  <c r="V17" i="56"/>
  <c r="W17" i="56"/>
  <c r="X17" i="56"/>
  <c r="Y17" i="56"/>
  <c r="Y185" i="56" s="1"/>
  <c r="Z17" i="56"/>
  <c r="H17" i="51"/>
  <c r="H185" i="51" s="1"/>
  <c r="I17" i="51"/>
  <c r="J17" i="51"/>
  <c r="K17" i="51"/>
  <c r="L17" i="51"/>
  <c r="L185" i="51" s="1"/>
  <c r="D64" i="45" s="1"/>
  <c r="M17" i="51"/>
  <c r="N17" i="51"/>
  <c r="P17" i="51"/>
  <c r="Q17" i="51"/>
  <c r="Q185" i="51" s="1"/>
  <c r="G64" i="45" s="1"/>
  <c r="R17" i="51"/>
  <c r="S17" i="51"/>
  <c r="T17" i="51"/>
  <c r="U17" i="51"/>
  <c r="V17" i="51"/>
  <c r="W17" i="51"/>
  <c r="X17" i="51"/>
  <c r="Y17" i="51"/>
  <c r="Z17" i="51"/>
  <c r="C194" i="51"/>
  <c r="C182" i="51"/>
  <c r="C170" i="51"/>
  <c r="C158" i="51"/>
  <c r="C146" i="51"/>
  <c r="C134" i="51"/>
  <c r="C122" i="51"/>
  <c r="C110" i="51"/>
  <c r="C98" i="51"/>
  <c r="C86" i="51"/>
  <c r="C74" i="51"/>
  <c r="C62" i="51"/>
  <c r="C50" i="51"/>
  <c r="C38" i="51"/>
  <c r="C26" i="51"/>
  <c r="H173" i="51"/>
  <c r="I173" i="51"/>
  <c r="J173" i="51"/>
  <c r="K173" i="51"/>
  <c r="L173" i="51"/>
  <c r="M173" i="51"/>
  <c r="N173" i="51"/>
  <c r="P173" i="51"/>
  <c r="Q173" i="51"/>
  <c r="R173" i="51"/>
  <c r="S173" i="51"/>
  <c r="T173" i="51"/>
  <c r="U173" i="51"/>
  <c r="V173" i="51"/>
  <c r="W173" i="51"/>
  <c r="X173" i="51"/>
  <c r="Y173" i="51"/>
  <c r="Z173" i="51"/>
  <c r="H161" i="51"/>
  <c r="I161" i="51"/>
  <c r="J161" i="51"/>
  <c r="K161" i="51"/>
  <c r="L161" i="51"/>
  <c r="M161" i="51"/>
  <c r="N161" i="51"/>
  <c r="P161" i="51"/>
  <c r="Q161" i="51"/>
  <c r="R161" i="51"/>
  <c r="S161" i="51"/>
  <c r="T161" i="51"/>
  <c r="U161" i="51"/>
  <c r="V161" i="51"/>
  <c r="W161" i="51"/>
  <c r="X161" i="51"/>
  <c r="Y161" i="51"/>
  <c r="Z161" i="51"/>
  <c r="H149" i="51"/>
  <c r="I149" i="51"/>
  <c r="J149" i="51"/>
  <c r="K149" i="51"/>
  <c r="L149" i="51"/>
  <c r="M149" i="51"/>
  <c r="N149" i="51"/>
  <c r="P149" i="51"/>
  <c r="Q149" i="51"/>
  <c r="R149" i="51"/>
  <c r="S149" i="51"/>
  <c r="T149" i="51"/>
  <c r="U149" i="51"/>
  <c r="V149" i="51"/>
  <c r="W149" i="51"/>
  <c r="X149" i="51"/>
  <c r="Y149" i="51"/>
  <c r="Z149" i="51"/>
  <c r="H137" i="51"/>
  <c r="I137" i="51"/>
  <c r="J137" i="51"/>
  <c r="K137" i="51"/>
  <c r="L137" i="51"/>
  <c r="M137" i="51"/>
  <c r="N137" i="51"/>
  <c r="P137" i="51"/>
  <c r="Q137" i="51"/>
  <c r="R137" i="51"/>
  <c r="S137" i="51"/>
  <c r="T137" i="51"/>
  <c r="U137" i="51"/>
  <c r="V137" i="51"/>
  <c r="W137" i="51"/>
  <c r="X137" i="51"/>
  <c r="Y137" i="51"/>
  <c r="Z137" i="51"/>
  <c r="H125" i="51"/>
  <c r="I125" i="51"/>
  <c r="J125" i="51"/>
  <c r="K125" i="51"/>
  <c r="L125" i="51"/>
  <c r="M125" i="51"/>
  <c r="N125" i="51"/>
  <c r="P125" i="51"/>
  <c r="Q125" i="51"/>
  <c r="R125" i="51"/>
  <c r="S125" i="51"/>
  <c r="T125" i="51"/>
  <c r="U125" i="51"/>
  <c r="V125" i="51"/>
  <c r="W125" i="51"/>
  <c r="X125" i="51"/>
  <c r="Y125" i="51"/>
  <c r="Z125" i="51"/>
  <c r="H113" i="51"/>
  <c r="I113" i="51"/>
  <c r="J113" i="51"/>
  <c r="K113" i="51"/>
  <c r="L113" i="51"/>
  <c r="M113" i="51"/>
  <c r="N113" i="51"/>
  <c r="P113" i="51"/>
  <c r="Q113" i="51"/>
  <c r="R113" i="51"/>
  <c r="S113" i="51"/>
  <c r="T113" i="51"/>
  <c r="U113" i="51"/>
  <c r="V113" i="51"/>
  <c r="W113" i="51"/>
  <c r="X113" i="51"/>
  <c r="Y113" i="51"/>
  <c r="Z113" i="51"/>
  <c r="H101" i="51"/>
  <c r="I101" i="51"/>
  <c r="J101" i="51"/>
  <c r="K101" i="51"/>
  <c r="L101" i="51"/>
  <c r="M101" i="51"/>
  <c r="N101" i="51"/>
  <c r="P101" i="51"/>
  <c r="Q101" i="51"/>
  <c r="R101" i="51"/>
  <c r="S101" i="51"/>
  <c r="T101" i="51"/>
  <c r="U101" i="51"/>
  <c r="V101" i="51"/>
  <c r="W101" i="51"/>
  <c r="X101" i="51"/>
  <c r="Y101" i="51"/>
  <c r="Z101" i="51"/>
  <c r="H89" i="51"/>
  <c r="I89" i="51"/>
  <c r="J89" i="51"/>
  <c r="K89" i="51"/>
  <c r="L89" i="51"/>
  <c r="M89" i="51"/>
  <c r="N89" i="51"/>
  <c r="P89" i="51"/>
  <c r="Q89" i="51"/>
  <c r="R89" i="51"/>
  <c r="S89" i="51"/>
  <c r="T89" i="51"/>
  <c r="U89" i="51"/>
  <c r="V89" i="51"/>
  <c r="W89" i="51"/>
  <c r="X89" i="51"/>
  <c r="Y89" i="51"/>
  <c r="Z89" i="51"/>
  <c r="H77" i="51"/>
  <c r="I77" i="51"/>
  <c r="J77" i="51"/>
  <c r="K77" i="51"/>
  <c r="L77" i="51"/>
  <c r="M77" i="51"/>
  <c r="N77" i="51"/>
  <c r="P77" i="51"/>
  <c r="Q77" i="51"/>
  <c r="R77" i="51"/>
  <c r="S77" i="51"/>
  <c r="T77" i="51"/>
  <c r="U77" i="51"/>
  <c r="V77" i="51"/>
  <c r="W77" i="51"/>
  <c r="X77" i="51"/>
  <c r="Y77" i="51"/>
  <c r="Z77" i="51"/>
  <c r="H65" i="51"/>
  <c r="I65" i="51"/>
  <c r="J65" i="51"/>
  <c r="K65" i="51"/>
  <c r="L65" i="51"/>
  <c r="M65" i="51"/>
  <c r="N65" i="51"/>
  <c r="P65" i="51"/>
  <c r="Q65" i="51"/>
  <c r="R65" i="51"/>
  <c r="S65" i="51"/>
  <c r="T65" i="51"/>
  <c r="U65" i="51"/>
  <c r="V65" i="51"/>
  <c r="W65" i="51"/>
  <c r="X65" i="51"/>
  <c r="Y65" i="51"/>
  <c r="Z65" i="51"/>
  <c r="H53" i="51"/>
  <c r="I53" i="51"/>
  <c r="J53" i="51"/>
  <c r="K53" i="51"/>
  <c r="L53" i="51"/>
  <c r="M53" i="51"/>
  <c r="N53" i="51"/>
  <c r="P53" i="51"/>
  <c r="Q53" i="51"/>
  <c r="R53" i="51"/>
  <c r="S53" i="51"/>
  <c r="T53" i="51"/>
  <c r="U53" i="51"/>
  <c r="V53" i="51"/>
  <c r="W53" i="51"/>
  <c r="X53" i="51"/>
  <c r="Y53" i="51"/>
  <c r="Z53" i="51"/>
  <c r="H41" i="51"/>
  <c r="I41" i="51"/>
  <c r="J41" i="51"/>
  <c r="K41" i="51"/>
  <c r="L41" i="51"/>
  <c r="M41" i="51"/>
  <c r="N41" i="51"/>
  <c r="P41" i="51"/>
  <c r="Q41" i="51"/>
  <c r="R41" i="51"/>
  <c r="S41" i="51"/>
  <c r="T41" i="51"/>
  <c r="U41" i="51"/>
  <c r="V41" i="51"/>
  <c r="W41" i="51"/>
  <c r="X41" i="51"/>
  <c r="X185" i="51" s="1"/>
  <c r="Y41" i="51"/>
  <c r="Z41" i="51"/>
  <c r="H29" i="51"/>
  <c r="I29" i="51"/>
  <c r="J29" i="51"/>
  <c r="K29" i="51"/>
  <c r="L29" i="51"/>
  <c r="M29" i="51"/>
  <c r="N29" i="51"/>
  <c r="P29" i="51"/>
  <c r="Q29" i="51"/>
  <c r="R29" i="51"/>
  <c r="S29" i="51"/>
  <c r="T29" i="51"/>
  <c r="U29" i="51"/>
  <c r="V29" i="51"/>
  <c r="W29" i="51"/>
  <c r="X29" i="51"/>
  <c r="Y29" i="51"/>
  <c r="Z29" i="51"/>
  <c r="G173" i="51"/>
  <c r="G161" i="51"/>
  <c r="G149" i="51"/>
  <c r="G137" i="51"/>
  <c r="G125" i="51"/>
  <c r="G113" i="51"/>
  <c r="G101" i="51"/>
  <c r="G89" i="51"/>
  <c r="G77" i="51"/>
  <c r="G65" i="51"/>
  <c r="G53" i="51"/>
  <c r="G41" i="51"/>
  <c r="G29" i="51"/>
  <c r="G17" i="51"/>
  <c r="H173" i="56"/>
  <c r="I173" i="56"/>
  <c r="J173" i="56"/>
  <c r="K173" i="56"/>
  <c r="L173" i="56"/>
  <c r="M173" i="56"/>
  <c r="N173" i="56"/>
  <c r="P173" i="56"/>
  <c r="Q173" i="56"/>
  <c r="R173" i="56"/>
  <c r="S173" i="56"/>
  <c r="T173" i="56"/>
  <c r="U173" i="56"/>
  <c r="V173" i="56"/>
  <c r="W173" i="56"/>
  <c r="X173" i="56"/>
  <c r="Y173" i="56"/>
  <c r="Z173" i="56"/>
  <c r="H161" i="56"/>
  <c r="I161" i="56"/>
  <c r="J161" i="56"/>
  <c r="K161" i="56"/>
  <c r="L161" i="56"/>
  <c r="M161" i="56"/>
  <c r="N161" i="56"/>
  <c r="P161" i="56"/>
  <c r="Q161" i="56"/>
  <c r="R161" i="56"/>
  <c r="S161" i="56"/>
  <c r="T161" i="56"/>
  <c r="U161" i="56"/>
  <c r="V161" i="56"/>
  <c r="W161" i="56"/>
  <c r="X161" i="56"/>
  <c r="Y161" i="56"/>
  <c r="Z161" i="56"/>
  <c r="H149" i="56"/>
  <c r="I149" i="56"/>
  <c r="J149" i="56"/>
  <c r="K149" i="56"/>
  <c r="L149" i="56"/>
  <c r="M149" i="56"/>
  <c r="N149" i="56"/>
  <c r="P149" i="56"/>
  <c r="Q149" i="56"/>
  <c r="R149" i="56"/>
  <c r="S149" i="56"/>
  <c r="T149" i="56"/>
  <c r="U149" i="56"/>
  <c r="V149" i="56"/>
  <c r="W149" i="56"/>
  <c r="X149" i="56"/>
  <c r="Y149" i="56"/>
  <c r="Z149" i="56"/>
  <c r="H137" i="56"/>
  <c r="I137" i="56"/>
  <c r="J137" i="56"/>
  <c r="K137" i="56"/>
  <c r="L137" i="56"/>
  <c r="M137" i="56"/>
  <c r="N137" i="56"/>
  <c r="P137" i="56"/>
  <c r="Q137" i="56"/>
  <c r="R137" i="56"/>
  <c r="S137" i="56"/>
  <c r="T137" i="56"/>
  <c r="U137" i="56"/>
  <c r="V137" i="56"/>
  <c r="W137" i="56"/>
  <c r="X137" i="56"/>
  <c r="Y137" i="56"/>
  <c r="Z137" i="56"/>
  <c r="H125" i="56"/>
  <c r="I125" i="56"/>
  <c r="J125" i="56"/>
  <c r="K125" i="56"/>
  <c r="L125" i="56"/>
  <c r="M125" i="56"/>
  <c r="N125" i="56"/>
  <c r="P125" i="56"/>
  <c r="Q125" i="56"/>
  <c r="R125" i="56"/>
  <c r="S125" i="56"/>
  <c r="T125" i="56"/>
  <c r="U125" i="56"/>
  <c r="V125" i="56"/>
  <c r="W125" i="56"/>
  <c r="X125" i="56"/>
  <c r="Y125" i="56"/>
  <c r="Z125" i="56"/>
  <c r="H113" i="56"/>
  <c r="I113" i="56"/>
  <c r="J113" i="56"/>
  <c r="K113" i="56"/>
  <c r="L113" i="56"/>
  <c r="M113" i="56"/>
  <c r="N113" i="56"/>
  <c r="P113" i="56"/>
  <c r="Q113" i="56"/>
  <c r="R113" i="56"/>
  <c r="S113" i="56"/>
  <c r="T113" i="56"/>
  <c r="U113" i="56"/>
  <c r="V113" i="56"/>
  <c r="W113" i="56"/>
  <c r="X113" i="56"/>
  <c r="Y113" i="56"/>
  <c r="Z113" i="56"/>
  <c r="H101" i="56"/>
  <c r="I101" i="56"/>
  <c r="J101" i="56"/>
  <c r="K101" i="56"/>
  <c r="L101" i="56"/>
  <c r="M101" i="56"/>
  <c r="N101" i="56"/>
  <c r="P101" i="56"/>
  <c r="Q101" i="56"/>
  <c r="R101" i="56"/>
  <c r="S101" i="56"/>
  <c r="T101" i="56"/>
  <c r="U101" i="56"/>
  <c r="V101" i="56"/>
  <c r="W101" i="56"/>
  <c r="X101" i="56"/>
  <c r="Y101" i="56"/>
  <c r="Z101" i="56"/>
  <c r="H89" i="56"/>
  <c r="I89" i="56"/>
  <c r="J89" i="56"/>
  <c r="K89" i="56"/>
  <c r="L89" i="56"/>
  <c r="M89" i="56"/>
  <c r="N89" i="56"/>
  <c r="P89" i="56"/>
  <c r="Q89" i="56"/>
  <c r="R89" i="56"/>
  <c r="S89" i="56"/>
  <c r="T89" i="56"/>
  <c r="U89" i="56"/>
  <c r="V89" i="56"/>
  <c r="W89" i="56"/>
  <c r="X89" i="56"/>
  <c r="Y89" i="56"/>
  <c r="Z89" i="56"/>
  <c r="H77" i="56"/>
  <c r="I77" i="56"/>
  <c r="J77" i="56"/>
  <c r="K77" i="56"/>
  <c r="L77" i="56"/>
  <c r="M77" i="56"/>
  <c r="N77" i="56"/>
  <c r="P77" i="56"/>
  <c r="Q77" i="56"/>
  <c r="R77" i="56"/>
  <c r="S77" i="56"/>
  <c r="T77" i="56"/>
  <c r="U77" i="56"/>
  <c r="V77" i="56"/>
  <c r="W77" i="56"/>
  <c r="X77" i="56"/>
  <c r="Y77" i="56"/>
  <c r="Z77" i="56"/>
  <c r="H65" i="56"/>
  <c r="I65" i="56"/>
  <c r="J65" i="56"/>
  <c r="K65" i="56"/>
  <c r="L65" i="56"/>
  <c r="M65" i="56"/>
  <c r="N65" i="56"/>
  <c r="P65" i="56"/>
  <c r="Q65" i="56"/>
  <c r="R65" i="56"/>
  <c r="S65" i="56"/>
  <c r="T65" i="56"/>
  <c r="U65" i="56"/>
  <c r="V65" i="56"/>
  <c r="W65" i="56"/>
  <c r="X65" i="56"/>
  <c r="Y65" i="56"/>
  <c r="Z65" i="56"/>
  <c r="H53" i="56"/>
  <c r="I53" i="56"/>
  <c r="J53" i="56"/>
  <c r="K53" i="56"/>
  <c r="L53" i="56"/>
  <c r="M53" i="56"/>
  <c r="N53" i="56"/>
  <c r="P53" i="56"/>
  <c r="Q53" i="56"/>
  <c r="R53" i="56"/>
  <c r="S53" i="56"/>
  <c r="T53" i="56"/>
  <c r="U53" i="56"/>
  <c r="V53" i="56"/>
  <c r="W53" i="56"/>
  <c r="X53" i="56"/>
  <c r="Y53" i="56"/>
  <c r="Z53" i="56"/>
  <c r="H41" i="56"/>
  <c r="I41" i="56"/>
  <c r="J41" i="56"/>
  <c r="K41" i="56"/>
  <c r="L41" i="56"/>
  <c r="M41" i="56"/>
  <c r="N41" i="56"/>
  <c r="P41" i="56"/>
  <c r="Q41" i="56"/>
  <c r="R41" i="56"/>
  <c r="S41" i="56"/>
  <c r="T41" i="56"/>
  <c r="U41" i="56"/>
  <c r="V41" i="56"/>
  <c r="W41" i="56"/>
  <c r="X41" i="56"/>
  <c r="Y41" i="56"/>
  <c r="Z41" i="56"/>
  <c r="Z29" i="56"/>
  <c r="Y29" i="56"/>
  <c r="X29" i="56"/>
  <c r="W29" i="56"/>
  <c r="V29" i="56"/>
  <c r="U29" i="56"/>
  <c r="T29" i="56"/>
  <c r="S29" i="56"/>
  <c r="R29" i="56"/>
  <c r="Q29" i="56"/>
  <c r="P29" i="56"/>
  <c r="N29" i="56"/>
  <c r="M29" i="56"/>
  <c r="L29" i="56"/>
  <c r="K29" i="56"/>
  <c r="J29" i="56"/>
  <c r="I29" i="56"/>
  <c r="H29" i="56"/>
  <c r="G173" i="56"/>
  <c r="G161" i="56"/>
  <c r="G149" i="56"/>
  <c r="G137" i="56"/>
  <c r="G125" i="56"/>
  <c r="G113" i="56"/>
  <c r="G101" i="56"/>
  <c r="G89" i="56"/>
  <c r="G77" i="56"/>
  <c r="G65" i="56"/>
  <c r="G53" i="56"/>
  <c r="G41" i="56"/>
  <c r="G29" i="56"/>
  <c r="G17" i="56"/>
  <c r="G185" i="56" s="1"/>
  <c r="T185" i="59" l="1"/>
  <c r="AH15" i="45" s="1"/>
  <c r="V185" i="72"/>
  <c r="AJ82" i="45" s="1"/>
  <c r="H185" i="56"/>
  <c r="T185" i="55"/>
  <c r="J15" i="45" s="1"/>
  <c r="AT15" i="45" s="1"/>
  <c r="T185" i="70"/>
  <c r="V97" i="45" s="1"/>
  <c r="U185" i="60"/>
  <c r="AI49" i="45" s="1"/>
  <c r="Q185" i="56"/>
  <c r="G49" i="45" s="1"/>
  <c r="U185" i="49"/>
  <c r="W30" i="45" s="1"/>
  <c r="T185" i="60"/>
  <c r="AH49" i="45" s="1"/>
  <c r="T185" i="69"/>
  <c r="AH97" i="45" s="1"/>
  <c r="K185" i="58"/>
  <c r="O49" i="45" s="1"/>
  <c r="T185" i="56"/>
  <c r="J49" i="45" s="1"/>
  <c r="W185" i="51"/>
  <c r="S185" i="51"/>
  <c r="I64" i="45" s="1"/>
  <c r="N185" i="51"/>
  <c r="F64" i="45" s="1"/>
  <c r="J185" i="51"/>
  <c r="R185" i="51"/>
  <c r="H64" i="45" s="1"/>
  <c r="M185" i="51"/>
  <c r="E64" i="45" s="1"/>
  <c r="AO64" i="45" s="1"/>
  <c r="I185" i="51"/>
  <c r="W185" i="55"/>
  <c r="S185" i="55"/>
  <c r="I15" i="45" s="1"/>
  <c r="AS15" i="45" s="1"/>
  <c r="N185" i="55"/>
  <c r="F15" i="45" s="1"/>
  <c r="J185" i="55"/>
  <c r="N185" i="71"/>
  <c r="F82" i="45" s="1"/>
  <c r="J185" i="71"/>
  <c r="Y185" i="68"/>
  <c r="U185" i="68"/>
  <c r="K97" i="45" s="1"/>
  <c r="Q185" i="68"/>
  <c r="G97" i="45" s="1"/>
  <c r="H185" i="58"/>
  <c r="M185" i="53"/>
  <c r="Q64" i="45" s="1"/>
  <c r="I185" i="53"/>
  <c r="X185" i="57"/>
  <c r="P185" i="57"/>
  <c r="Y185" i="73"/>
  <c r="U185" i="73"/>
  <c r="W82" i="45" s="1"/>
  <c r="Q185" i="73"/>
  <c r="S82" i="45" s="1"/>
  <c r="H185" i="73"/>
  <c r="L185" i="52"/>
  <c r="AB64" i="45" s="1"/>
  <c r="AN64" i="45" s="1"/>
  <c r="H185" i="52"/>
  <c r="Z185" i="59"/>
  <c r="V185" i="59"/>
  <c r="AJ15" i="45" s="1"/>
  <c r="R185" i="59"/>
  <c r="AF15" i="45" s="1"/>
  <c r="M185" i="59"/>
  <c r="AC15" i="45" s="1"/>
  <c r="I185" i="59"/>
  <c r="Z185" i="55"/>
  <c r="R185" i="55"/>
  <c r="H15" i="45" s="1"/>
  <c r="X185" i="68"/>
  <c r="P185" i="68"/>
  <c r="P185" i="58"/>
  <c r="U185" i="53"/>
  <c r="W64" i="45" s="1"/>
  <c r="H185" i="53"/>
  <c r="X185" i="73"/>
  <c r="T185" i="73"/>
  <c r="V82" i="45" s="1"/>
  <c r="P185" i="73"/>
  <c r="K185" i="73"/>
  <c r="O82" i="45" s="1"/>
  <c r="Y185" i="70"/>
  <c r="Q185" i="70"/>
  <c r="S97" i="45" s="1"/>
  <c r="H185" i="70"/>
  <c r="Z185" i="60"/>
  <c r="V185" i="60"/>
  <c r="AJ49" i="45" s="1"/>
  <c r="R185" i="60"/>
  <c r="AF49" i="45" s="1"/>
  <c r="M185" i="60"/>
  <c r="AC49" i="45" s="1"/>
  <c r="I185" i="60"/>
  <c r="X185" i="52"/>
  <c r="T185" i="52"/>
  <c r="AH64" i="45" s="1"/>
  <c r="P185" i="52"/>
  <c r="Y185" i="59"/>
  <c r="U185" i="59"/>
  <c r="AI15" i="45" s="1"/>
  <c r="Q185" i="59"/>
  <c r="AE15" i="45" s="1"/>
  <c r="L185" i="59"/>
  <c r="AB15" i="45" s="1"/>
  <c r="X185" i="72"/>
  <c r="T185" i="72"/>
  <c r="AH82" i="45" s="1"/>
  <c r="P185" i="72"/>
  <c r="K185" i="72"/>
  <c r="Y185" i="69"/>
  <c r="U185" i="69"/>
  <c r="AI97" i="45" s="1"/>
  <c r="Q185" i="69"/>
  <c r="AE97" i="45" s="1"/>
  <c r="L185" i="69"/>
  <c r="H185" i="69"/>
  <c r="G185" i="51"/>
  <c r="V185" i="55"/>
  <c r="L15" i="45" s="1"/>
  <c r="I185" i="55"/>
  <c r="H185" i="68"/>
  <c r="X185" i="58"/>
  <c r="Y185" i="53"/>
  <c r="Q185" i="53"/>
  <c r="S64" i="45" s="1"/>
  <c r="L185" i="53"/>
  <c r="P64" i="45" s="1"/>
  <c r="T185" i="51"/>
  <c r="J64" i="45" s="1"/>
  <c r="P185" i="51"/>
  <c r="K185" i="51"/>
  <c r="C64" i="45" s="1"/>
  <c r="T185" i="71"/>
  <c r="J82" i="45" s="1"/>
  <c r="L185" i="71"/>
  <c r="D82" i="45" s="1"/>
  <c r="W185" i="68"/>
  <c r="Y185" i="58"/>
  <c r="U185" i="58"/>
  <c r="W49" i="45" s="1"/>
  <c r="Q185" i="58"/>
  <c r="S49" i="45" s="1"/>
  <c r="H185" i="57"/>
  <c r="Y185" i="52"/>
  <c r="Q185" i="52"/>
  <c r="AE64" i="45" s="1"/>
  <c r="AQ64" i="45" s="1"/>
  <c r="AE30" i="45"/>
  <c r="G185" i="55"/>
  <c r="G185" i="39"/>
  <c r="M185" i="71"/>
  <c r="I185" i="71"/>
  <c r="H185" i="71"/>
  <c r="T185" i="68"/>
  <c r="J97" i="45" s="1"/>
  <c r="S185" i="68"/>
  <c r="I97" i="45" s="1"/>
  <c r="AQ49" i="45"/>
  <c r="T185" i="58"/>
  <c r="V49" i="45" s="1"/>
  <c r="AG30" i="45"/>
  <c r="AS30" i="45" s="1"/>
  <c r="AF30" i="45"/>
  <c r="Z185" i="52"/>
  <c r="V185" i="52"/>
  <c r="AJ64" i="45" s="1"/>
  <c r="R185" i="52"/>
  <c r="AF64" i="45" s="1"/>
  <c r="U185" i="52"/>
  <c r="AI64" i="45" s="1"/>
  <c r="X185" i="49"/>
  <c r="T185" i="49"/>
  <c r="V30" i="45" s="1"/>
  <c r="P185" i="49"/>
  <c r="Z185" i="73"/>
  <c r="V185" i="73"/>
  <c r="X82" i="45" s="1"/>
  <c r="R185" i="73"/>
  <c r="U185" i="70"/>
  <c r="W97" i="45" s="1"/>
  <c r="Z185" i="53"/>
  <c r="V185" i="53"/>
  <c r="X64" i="45" s="1"/>
  <c r="R185" i="53"/>
  <c r="T64" i="45" s="1"/>
  <c r="Y185" i="57"/>
  <c r="U185" i="57"/>
  <c r="W15" i="45" s="1"/>
  <c r="Q185" i="57"/>
  <c r="S15" i="45" s="1"/>
  <c r="T185" i="57"/>
  <c r="V15" i="45" s="1"/>
  <c r="W185" i="57"/>
  <c r="S185" i="57"/>
  <c r="U15" i="45" s="1"/>
  <c r="V185" i="39"/>
  <c r="L30" i="45" s="1"/>
  <c r="AV30" i="45" s="1"/>
  <c r="Z185" i="39"/>
  <c r="R185" i="39"/>
  <c r="H30" i="45" s="1"/>
  <c r="Z185" i="71"/>
  <c r="V185" i="71"/>
  <c r="L82" i="45" s="1"/>
  <c r="R185" i="71"/>
  <c r="H82" i="45" s="1"/>
  <c r="Y185" i="71"/>
  <c r="U185" i="71"/>
  <c r="K82" i="45" s="1"/>
  <c r="Q185" i="71"/>
  <c r="G82" i="45" s="1"/>
  <c r="X185" i="71"/>
  <c r="P185" i="71"/>
  <c r="Z185" i="68"/>
  <c r="V185" i="68"/>
  <c r="L97" i="45" s="1"/>
  <c r="AV97" i="45" s="1"/>
  <c r="R185" i="68"/>
  <c r="G185" i="72"/>
  <c r="N185" i="72"/>
  <c r="AD82" i="45" s="1"/>
  <c r="J185" i="72"/>
  <c r="N185" i="69"/>
  <c r="AD97" i="45" s="1"/>
  <c r="J185" i="69"/>
  <c r="AC30" i="45"/>
  <c r="G185" i="69"/>
  <c r="M185" i="72"/>
  <c r="AC82" i="45" s="1"/>
  <c r="I185" i="72"/>
  <c r="M185" i="69"/>
  <c r="AC97" i="45" s="1"/>
  <c r="I185" i="69"/>
  <c r="AB30" i="45"/>
  <c r="AD30" i="45"/>
  <c r="AA30" i="45"/>
  <c r="H185" i="60"/>
  <c r="G185" i="52"/>
  <c r="K185" i="52"/>
  <c r="AA64" i="45" s="1"/>
  <c r="G185" i="59"/>
  <c r="K185" i="59"/>
  <c r="AA15" i="45" s="1"/>
  <c r="AM15" i="45" s="1"/>
  <c r="AO15" i="45"/>
  <c r="K185" i="60"/>
  <c r="AA49" i="45" s="1"/>
  <c r="N185" i="59"/>
  <c r="AD15" i="45" s="1"/>
  <c r="J185" i="59"/>
  <c r="G185" i="49"/>
  <c r="L185" i="73"/>
  <c r="P82" i="45" s="1"/>
  <c r="L185" i="70"/>
  <c r="P97" i="45" s="1"/>
  <c r="L185" i="60"/>
  <c r="AB49" i="45" s="1"/>
  <c r="G185" i="73"/>
  <c r="G185" i="70"/>
  <c r="G185" i="60"/>
  <c r="M185" i="57"/>
  <c r="Q15" i="45" s="1"/>
  <c r="I185" i="57"/>
  <c r="L185" i="57"/>
  <c r="P15" i="45" s="1"/>
  <c r="K185" i="57"/>
  <c r="O15" i="45" s="1"/>
  <c r="G185" i="58"/>
  <c r="N185" i="58"/>
  <c r="R49" i="45" s="1"/>
  <c r="J185" i="58"/>
  <c r="L185" i="58"/>
  <c r="P49" i="45" s="1"/>
  <c r="K185" i="53"/>
  <c r="O64" i="45" s="1"/>
  <c r="J185" i="68"/>
  <c r="J185" i="39"/>
  <c r="I185" i="68"/>
  <c r="K185" i="68"/>
  <c r="C97" i="45" s="1"/>
  <c r="G185" i="71"/>
  <c r="N185" i="68"/>
  <c r="F97" i="45" s="1"/>
  <c r="N185" i="39"/>
  <c r="F30" i="45" s="1"/>
  <c r="G185" i="68"/>
  <c r="M185" i="68"/>
  <c r="L185" i="68"/>
  <c r="D97" i="45" s="1"/>
  <c r="M185" i="39"/>
  <c r="E30" i="45" s="1"/>
  <c r="I185" i="39"/>
  <c r="U185" i="51"/>
  <c r="K64" i="45" s="1"/>
  <c r="V185" i="51"/>
  <c r="L64" i="45" s="1"/>
  <c r="Z185" i="51"/>
  <c r="Y185" i="51"/>
  <c r="S185" i="56"/>
  <c r="I49" i="45" s="1"/>
  <c r="N185" i="56"/>
  <c r="F49" i="45" s="1"/>
  <c r="G185" i="57"/>
  <c r="P185" i="56"/>
  <c r="X185" i="56"/>
  <c r="Z185" i="56"/>
  <c r="V185" i="56"/>
  <c r="L49" i="45" s="1"/>
  <c r="AV49" i="45" s="1"/>
  <c r="R185" i="56"/>
  <c r="H49" i="45" s="1"/>
  <c r="M185" i="56"/>
  <c r="E49" i="45" s="1"/>
  <c r="I185" i="56"/>
  <c r="Y185" i="39"/>
  <c r="U185" i="39"/>
  <c r="K30" i="45" s="1"/>
  <c r="AU30" i="45" s="1"/>
  <c r="Q185" i="39"/>
  <c r="G30" i="45" s="1"/>
  <c r="L185" i="39"/>
  <c r="D30" i="45" s="1"/>
  <c r="H185" i="39"/>
  <c r="Z185" i="58"/>
  <c r="V185" i="58"/>
  <c r="X49" i="45" s="1"/>
  <c r="R185" i="58"/>
  <c r="T49" i="45" s="1"/>
  <c r="M185" i="58"/>
  <c r="Q49" i="45" s="1"/>
  <c r="I185" i="58"/>
  <c r="W185" i="49"/>
  <c r="S185" i="49"/>
  <c r="U30" i="45" s="1"/>
  <c r="N185" i="49"/>
  <c r="R30" i="45" s="1"/>
  <c r="J185" i="49"/>
  <c r="W185" i="52"/>
  <c r="S185" i="52"/>
  <c r="AG64" i="45" s="1"/>
  <c r="N185" i="52"/>
  <c r="AD64" i="45" s="1"/>
  <c r="J185" i="52"/>
  <c r="W185" i="56"/>
  <c r="J185" i="56"/>
  <c r="L185" i="56"/>
  <c r="D49" i="45" s="1"/>
  <c r="U185" i="56"/>
  <c r="K49" i="45" s="1"/>
  <c r="Y185" i="55"/>
  <c r="U185" i="55"/>
  <c r="K15" i="45" s="1"/>
  <c r="Q185" i="55"/>
  <c r="G15" i="45" s="1"/>
  <c r="L185" i="55"/>
  <c r="D15" i="45" s="1"/>
  <c r="H185" i="55"/>
  <c r="X185" i="39"/>
  <c r="T185" i="39"/>
  <c r="J30" i="45" s="1"/>
  <c r="AT30" i="45" s="1"/>
  <c r="P185" i="39"/>
  <c r="K185" i="39"/>
  <c r="C30" i="45" s="1"/>
  <c r="W185" i="71"/>
  <c r="S185" i="71"/>
  <c r="I82" i="45" s="1"/>
  <c r="K185" i="71"/>
  <c r="C82" i="45" s="1"/>
  <c r="G185" i="53"/>
  <c r="W185" i="53"/>
  <c r="S185" i="53"/>
  <c r="U64" i="45" s="1"/>
  <c r="N185" i="53"/>
  <c r="R64" i="45" s="1"/>
  <c r="J185" i="53"/>
  <c r="Z185" i="57"/>
  <c r="V185" i="57"/>
  <c r="X15" i="45" s="1"/>
  <c r="R185" i="57"/>
  <c r="T15" i="45" s="1"/>
  <c r="N185" i="57"/>
  <c r="R15" i="45" s="1"/>
  <c r="J185" i="57"/>
  <c r="Z185" i="49"/>
  <c r="V185" i="49"/>
  <c r="X30" i="45" s="1"/>
  <c r="R185" i="49"/>
  <c r="T30" i="45" s="1"/>
  <c r="M185" i="49"/>
  <c r="Q30" i="45" s="1"/>
  <c r="I185" i="49"/>
  <c r="Z185" i="70"/>
  <c r="V185" i="70"/>
  <c r="X97" i="45" s="1"/>
  <c r="R185" i="70"/>
  <c r="T97" i="45" s="1"/>
  <c r="M185" i="70"/>
  <c r="Q97" i="45" s="1"/>
  <c r="I185" i="70"/>
  <c r="W185" i="73"/>
  <c r="S185" i="73"/>
  <c r="U82" i="45" s="1"/>
  <c r="N185" i="73"/>
  <c r="R82" i="45" s="1"/>
  <c r="J185" i="73"/>
  <c r="W185" i="60"/>
  <c r="S185" i="60"/>
  <c r="AG49" i="45" s="1"/>
  <c r="N185" i="60"/>
  <c r="AD49" i="45" s="1"/>
  <c r="J185" i="60"/>
  <c r="K185" i="56"/>
  <c r="C49" i="45" s="1"/>
  <c r="AA82" i="45"/>
  <c r="AB82" i="45"/>
  <c r="AE82" i="45"/>
  <c r="AF82" i="45"/>
  <c r="AG82" i="45"/>
  <c r="T82" i="45"/>
  <c r="Q82" i="45"/>
  <c r="E82" i="45"/>
  <c r="AA97" i="45"/>
  <c r="AB97" i="45"/>
  <c r="AF97" i="45"/>
  <c r="AG97" i="45"/>
  <c r="O97" i="45"/>
  <c r="R97" i="45"/>
  <c r="U97" i="45"/>
  <c r="E97" i="45"/>
  <c r="H97" i="45"/>
  <c r="Z177" i="73"/>
  <c r="Y177" i="73"/>
  <c r="X177" i="73"/>
  <c r="W177" i="73"/>
  <c r="V177" i="73"/>
  <c r="U177" i="73"/>
  <c r="T177" i="73"/>
  <c r="S177" i="73"/>
  <c r="R177" i="73"/>
  <c r="Q177" i="73"/>
  <c r="P177" i="73"/>
  <c r="N177" i="73"/>
  <c r="M177" i="73"/>
  <c r="L177" i="73"/>
  <c r="K177" i="73"/>
  <c r="Z165" i="73"/>
  <c r="Y165" i="73"/>
  <c r="X165" i="73"/>
  <c r="W165" i="73"/>
  <c r="V165" i="73"/>
  <c r="U165" i="73"/>
  <c r="T165" i="73"/>
  <c r="S165" i="73"/>
  <c r="R165" i="73"/>
  <c r="Q165" i="73"/>
  <c r="P165" i="73"/>
  <c r="N165" i="73"/>
  <c r="M165" i="73"/>
  <c r="L165" i="73"/>
  <c r="K165" i="73"/>
  <c r="Z153" i="73"/>
  <c r="Y153" i="73"/>
  <c r="X153" i="73"/>
  <c r="W153" i="73"/>
  <c r="V153" i="73"/>
  <c r="U153" i="73"/>
  <c r="T153" i="73"/>
  <c r="S153" i="73"/>
  <c r="R153" i="73"/>
  <c r="Q153" i="73"/>
  <c r="P153" i="73"/>
  <c r="N153" i="73"/>
  <c r="M153" i="73"/>
  <c r="L153" i="73"/>
  <c r="K153" i="73"/>
  <c r="Z141" i="73"/>
  <c r="Y141" i="73"/>
  <c r="X141" i="73"/>
  <c r="W141" i="73"/>
  <c r="V141" i="73"/>
  <c r="U141" i="73"/>
  <c r="T141" i="73"/>
  <c r="S141" i="73"/>
  <c r="R141" i="73"/>
  <c r="Q141" i="73"/>
  <c r="P141" i="73"/>
  <c r="N141" i="73"/>
  <c r="M141" i="73"/>
  <c r="L141" i="73"/>
  <c r="K141" i="73"/>
  <c r="Z129" i="73"/>
  <c r="Y129" i="73"/>
  <c r="X129" i="73"/>
  <c r="W129" i="73"/>
  <c r="V129" i="73"/>
  <c r="U129" i="73"/>
  <c r="T129" i="73"/>
  <c r="S129" i="73"/>
  <c r="R129" i="73"/>
  <c r="Q129" i="73"/>
  <c r="P129" i="73"/>
  <c r="N129" i="73"/>
  <c r="M129" i="73"/>
  <c r="L129" i="73"/>
  <c r="K129" i="73"/>
  <c r="Z117" i="73"/>
  <c r="Y117" i="73"/>
  <c r="X117" i="73"/>
  <c r="W117" i="73"/>
  <c r="V117" i="73"/>
  <c r="U117" i="73"/>
  <c r="T117" i="73"/>
  <c r="S117" i="73"/>
  <c r="R117" i="73"/>
  <c r="Q117" i="73"/>
  <c r="P117" i="73"/>
  <c r="N117" i="73"/>
  <c r="M117" i="73"/>
  <c r="L117" i="73"/>
  <c r="K117" i="73"/>
  <c r="Z105" i="73"/>
  <c r="Y105" i="73"/>
  <c r="X105" i="73"/>
  <c r="W105" i="73"/>
  <c r="V105" i="73"/>
  <c r="U105" i="73"/>
  <c r="T105" i="73"/>
  <c r="S105" i="73"/>
  <c r="R105" i="73"/>
  <c r="Q105" i="73"/>
  <c r="P105" i="73"/>
  <c r="N105" i="73"/>
  <c r="M105" i="73"/>
  <c r="L105" i="73"/>
  <c r="K105" i="73"/>
  <c r="Z93" i="73"/>
  <c r="Y93" i="73"/>
  <c r="X93" i="73"/>
  <c r="W93" i="73"/>
  <c r="V93" i="73"/>
  <c r="U93" i="73"/>
  <c r="T93" i="73"/>
  <c r="S93" i="73"/>
  <c r="R93" i="73"/>
  <c r="Q93" i="73"/>
  <c r="P93" i="73"/>
  <c r="N93" i="73"/>
  <c r="M93" i="73"/>
  <c r="L93" i="73"/>
  <c r="K93" i="73"/>
  <c r="Z81" i="73"/>
  <c r="Y81" i="73"/>
  <c r="X81" i="73"/>
  <c r="W81" i="73"/>
  <c r="V81" i="73"/>
  <c r="U81" i="73"/>
  <c r="T81" i="73"/>
  <c r="S81" i="73"/>
  <c r="R81" i="73"/>
  <c r="Q81" i="73"/>
  <c r="P81" i="73"/>
  <c r="N81" i="73"/>
  <c r="M81" i="73"/>
  <c r="L81" i="73"/>
  <c r="K81" i="73"/>
  <c r="Z69" i="73"/>
  <c r="Y69" i="73"/>
  <c r="X69" i="73"/>
  <c r="W69" i="73"/>
  <c r="V69" i="73"/>
  <c r="U69" i="73"/>
  <c r="T69" i="73"/>
  <c r="S69" i="73"/>
  <c r="R69" i="73"/>
  <c r="Q69" i="73"/>
  <c r="P69" i="73"/>
  <c r="N69" i="73"/>
  <c r="M69" i="73"/>
  <c r="L69" i="73"/>
  <c r="K69" i="73"/>
  <c r="Z57" i="73"/>
  <c r="Y57" i="73"/>
  <c r="X57" i="73"/>
  <c r="W57" i="73"/>
  <c r="V57" i="73"/>
  <c r="U57" i="73"/>
  <c r="T57" i="73"/>
  <c r="S57" i="73"/>
  <c r="R57" i="73"/>
  <c r="Q57" i="73"/>
  <c r="P57" i="73"/>
  <c r="N57" i="73"/>
  <c r="M57" i="73"/>
  <c r="L57" i="73"/>
  <c r="K57" i="73"/>
  <c r="Z45" i="73"/>
  <c r="Y45" i="73"/>
  <c r="X45" i="73"/>
  <c r="W45" i="73"/>
  <c r="V45" i="73"/>
  <c r="U45" i="73"/>
  <c r="T45" i="73"/>
  <c r="S45" i="73"/>
  <c r="R45" i="73"/>
  <c r="Q45" i="73"/>
  <c r="P45" i="73"/>
  <c r="N45" i="73"/>
  <c r="M45" i="73"/>
  <c r="L45" i="73"/>
  <c r="K45" i="73"/>
  <c r="Z33" i="73"/>
  <c r="Y33" i="73"/>
  <c r="X33" i="73"/>
  <c r="W33" i="73"/>
  <c r="V33" i="73"/>
  <c r="U33" i="73"/>
  <c r="T33" i="73"/>
  <c r="S33" i="73"/>
  <c r="R33" i="73"/>
  <c r="Q33" i="73"/>
  <c r="P33" i="73"/>
  <c r="N33" i="73"/>
  <c r="M33" i="73"/>
  <c r="L33" i="73"/>
  <c r="K33" i="73"/>
  <c r="Z21" i="73"/>
  <c r="Y21" i="73"/>
  <c r="X21" i="73"/>
  <c r="W21" i="73"/>
  <c r="V21" i="73"/>
  <c r="U21" i="73"/>
  <c r="T21" i="73"/>
  <c r="S21" i="73"/>
  <c r="R21" i="73"/>
  <c r="Q21" i="73"/>
  <c r="P21" i="73"/>
  <c r="N21" i="73"/>
  <c r="M21" i="73"/>
  <c r="L21" i="73"/>
  <c r="K21" i="73"/>
  <c r="Z177" i="72"/>
  <c r="Y177" i="72"/>
  <c r="X177" i="72"/>
  <c r="W177" i="72"/>
  <c r="V177" i="72"/>
  <c r="U177" i="72"/>
  <c r="T177" i="72"/>
  <c r="S177" i="72"/>
  <c r="R177" i="72"/>
  <c r="Q177" i="72"/>
  <c r="P177" i="72"/>
  <c r="N177" i="72"/>
  <c r="M177" i="72"/>
  <c r="L177" i="72"/>
  <c r="K177" i="72"/>
  <c r="Z165" i="72"/>
  <c r="Y165" i="72"/>
  <c r="X165" i="72"/>
  <c r="W165" i="72"/>
  <c r="V165" i="72"/>
  <c r="U165" i="72"/>
  <c r="T165" i="72"/>
  <c r="S165" i="72"/>
  <c r="R165" i="72"/>
  <c r="Q165" i="72"/>
  <c r="P165" i="72"/>
  <c r="N165" i="72"/>
  <c r="M165" i="72"/>
  <c r="L165" i="72"/>
  <c r="K165" i="72"/>
  <c r="Z153" i="72"/>
  <c r="Y153" i="72"/>
  <c r="X153" i="72"/>
  <c r="W153" i="72"/>
  <c r="V153" i="72"/>
  <c r="U153" i="72"/>
  <c r="T153" i="72"/>
  <c r="S153" i="72"/>
  <c r="R153" i="72"/>
  <c r="Q153" i="72"/>
  <c r="P153" i="72"/>
  <c r="N153" i="72"/>
  <c r="M153" i="72"/>
  <c r="L153" i="72"/>
  <c r="K153" i="72"/>
  <c r="Z141" i="72"/>
  <c r="Y141" i="72"/>
  <c r="X141" i="72"/>
  <c r="W141" i="72"/>
  <c r="V141" i="72"/>
  <c r="U141" i="72"/>
  <c r="T141" i="72"/>
  <c r="S141" i="72"/>
  <c r="R141" i="72"/>
  <c r="Q141" i="72"/>
  <c r="P141" i="72"/>
  <c r="N141" i="72"/>
  <c r="M141" i="72"/>
  <c r="L141" i="72"/>
  <c r="K141" i="72"/>
  <c r="Z129" i="72"/>
  <c r="Y129" i="72"/>
  <c r="X129" i="72"/>
  <c r="W129" i="72"/>
  <c r="V129" i="72"/>
  <c r="U129" i="72"/>
  <c r="T129" i="72"/>
  <c r="S129" i="72"/>
  <c r="R129" i="72"/>
  <c r="Q129" i="72"/>
  <c r="P129" i="72"/>
  <c r="N129" i="72"/>
  <c r="M129" i="72"/>
  <c r="L129" i="72"/>
  <c r="K129" i="72"/>
  <c r="Z117" i="72"/>
  <c r="Y117" i="72"/>
  <c r="X117" i="72"/>
  <c r="W117" i="72"/>
  <c r="V117" i="72"/>
  <c r="U117" i="72"/>
  <c r="T117" i="72"/>
  <c r="S117" i="72"/>
  <c r="R117" i="72"/>
  <c r="Q117" i="72"/>
  <c r="P117" i="72"/>
  <c r="N117" i="72"/>
  <c r="M117" i="72"/>
  <c r="L117" i="72"/>
  <c r="K117" i="72"/>
  <c r="Z105" i="72"/>
  <c r="Y105" i="72"/>
  <c r="X105" i="72"/>
  <c r="W105" i="72"/>
  <c r="V105" i="72"/>
  <c r="U105" i="72"/>
  <c r="T105" i="72"/>
  <c r="S105" i="72"/>
  <c r="R105" i="72"/>
  <c r="Q105" i="72"/>
  <c r="P105" i="72"/>
  <c r="N105" i="72"/>
  <c r="M105" i="72"/>
  <c r="L105" i="72"/>
  <c r="K105" i="72"/>
  <c r="Z93" i="72"/>
  <c r="Y93" i="72"/>
  <c r="X93" i="72"/>
  <c r="W93" i="72"/>
  <c r="V93" i="72"/>
  <c r="U93" i="72"/>
  <c r="T93" i="72"/>
  <c r="S93" i="72"/>
  <c r="R93" i="72"/>
  <c r="Q93" i="72"/>
  <c r="P93" i="72"/>
  <c r="N93" i="72"/>
  <c r="M93" i="72"/>
  <c r="L93" i="72"/>
  <c r="K93" i="72"/>
  <c r="Z81" i="72"/>
  <c r="Y81" i="72"/>
  <c r="X81" i="72"/>
  <c r="W81" i="72"/>
  <c r="V81" i="72"/>
  <c r="U81" i="72"/>
  <c r="T81" i="72"/>
  <c r="S81" i="72"/>
  <c r="R81" i="72"/>
  <c r="Q81" i="72"/>
  <c r="P81" i="72"/>
  <c r="N81" i="72"/>
  <c r="M81" i="72"/>
  <c r="L81" i="72"/>
  <c r="K81" i="72"/>
  <c r="Z69" i="72"/>
  <c r="Y69" i="72"/>
  <c r="X69" i="72"/>
  <c r="W69" i="72"/>
  <c r="V69" i="72"/>
  <c r="U69" i="72"/>
  <c r="T69" i="72"/>
  <c r="S69" i="72"/>
  <c r="R69" i="72"/>
  <c r="Q69" i="72"/>
  <c r="P69" i="72"/>
  <c r="N69" i="72"/>
  <c r="M69" i="72"/>
  <c r="L69" i="72"/>
  <c r="K69" i="72"/>
  <c r="Z57" i="72"/>
  <c r="Y57" i="72"/>
  <c r="X57" i="72"/>
  <c r="W57" i="72"/>
  <c r="V57" i="72"/>
  <c r="U57" i="72"/>
  <c r="T57" i="72"/>
  <c r="S57" i="72"/>
  <c r="R57" i="72"/>
  <c r="Q57" i="72"/>
  <c r="P57" i="72"/>
  <c r="N57" i="72"/>
  <c r="M57" i="72"/>
  <c r="L57" i="72"/>
  <c r="K57" i="72"/>
  <c r="Z45" i="72"/>
  <c r="Y45" i="72"/>
  <c r="X45" i="72"/>
  <c r="W45" i="72"/>
  <c r="V45" i="72"/>
  <c r="U45" i="72"/>
  <c r="T45" i="72"/>
  <c r="S45" i="72"/>
  <c r="R45" i="72"/>
  <c r="Q45" i="72"/>
  <c r="P45" i="72"/>
  <c r="N45" i="72"/>
  <c r="M45" i="72"/>
  <c r="L45" i="72"/>
  <c r="K45" i="72"/>
  <c r="Z33" i="72"/>
  <c r="Y33" i="72"/>
  <c r="X33" i="72"/>
  <c r="W33" i="72"/>
  <c r="V33" i="72"/>
  <c r="U33" i="72"/>
  <c r="T33" i="72"/>
  <c r="S33" i="72"/>
  <c r="R33" i="72"/>
  <c r="Q33" i="72"/>
  <c r="P33" i="72"/>
  <c r="N33" i="72"/>
  <c r="M33" i="72"/>
  <c r="L33" i="72"/>
  <c r="K33" i="72"/>
  <c r="Z21" i="72"/>
  <c r="Y21" i="72"/>
  <c r="X21" i="72"/>
  <c r="W21" i="72"/>
  <c r="V21" i="72"/>
  <c r="U21" i="72"/>
  <c r="T21" i="72"/>
  <c r="S21" i="72"/>
  <c r="R21" i="72"/>
  <c r="Q21" i="72"/>
  <c r="P21" i="72"/>
  <c r="N21" i="72"/>
  <c r="M21" i="72"/>
  <c r="L21" i="72"/>
  <c r="K21" i="72"/>
  <c r="G189" i="71"/>
  <c r="H189" i="71"/>
  <c r="I189" i="71"/>
  <c r="J189" i="71"/>
  <c r="Z177" i="71"/>
  <c r="Y177" i="71"/>
  <c r="X177" i="71"/>
  <c r="W177" i="71"/>
  <c r="V177" i="71"/>
  <c r="U177" i="71"/>
  <c r="T177" i="71"/>
  <c r="S177" i="71"/>
  <c r="R177" i="71"/>
  <c r="Q177" i="71"/>
  <c r="P177" i="71"/>
  <c r="N177" i="71"/>
  <c r="M177" i="71"/>
  <c r="L177" i="71"/>
  <c r="K177" i="71"/>
  <c r="Z165" i="71"/>
  <c r="Y165" i="71"/>
  <c r="X165" i="71"/>
  <c r="W165" i="71"/>
  <c r="V165" i="71"/>
  <c r="U165" i="71"/>
  <c r="T165" i="71"/>
  <c r="S165" i="71"/>
  <c r="R165" i="71"/>
  <c r="Q165" i="71"/>
  <c r="P165" i="71"/>
  <c r="N165" i="71"/>
  <c r="M165" i="71"/>
  <c r="L165" i="71"/>
  <c r="K165" i="71"/>
  <c r="Z153" i="71"/>
  <c r="Y153" i="71"/>
  <c r="X153" i="71"/>
  <c r="W153" i="71"/>
  <c r="V153" i="71"/>
  <c r="U153" i="71"/>
  <c r="T153" i="71"/>
  <c r="S153" i="71"/>
  <c r="R153" i="71"/>
  <c r="Q153" i="71"/>
  <c r="P153" i="71"/>
  <c r="N153" i="71"/>
  <c r="M153" i="71"/>
  <c r="L153" i="71"/>
  <c r="K153" i="71"/>
  <c r="Z141" i="71"/>
  <c r="Y141" i="71"/>
  <c r="X141" i="71"/>
  <c r="W141" i="71"/>
  <c r="V141" i="71"/>
  <c r="U141" i="71"/>
  <c r="T141" i="71"/>
  <c r="S141" i="71"/>
  <c r="R141" i="71"/>
  <c r="Q141" i="71"/>
  <c r="P141" i="71"/>
  <c r="N141" i="71"/>
  <c r="M141" i="71"/>
  <c r="L141" i="71"/>
  <c r="K141" i="71"/>
  <c r="Z129" i="71"/>
  <c r="Y129" i="71"/>
  <c r="X129" i="71"/>
  <c r="W129" i="71"/>
  <c r="V129" i="71"/>
  <c r="U129" i="71"/>
  <c r="T129" i="71"/>
  <c r="S129" i="71"/>
  <c r="R129" i="71"/>
  <c r="Q129" i="71"/>
  <c r="P129" i="71"/>
  <c r="N129" i="71"/>
  <c r="M129" i="71"/>
  <c r="L129" i="71"/>
  <c r="K129" i="71"/>
  <c r="Z117" i="71"/>
  <c r="Y117" i="71"/>
  <c r="X117" i="71"/>
  <c r="W117" i="71"/>
  <c r="V117" i="71"/>
  <c r="U117" i="71"/>
  <c r="T117" i="71"/>
  <c r="S117" i="71"/>
  <c r="R117" i="71"/>
  <c r="Q117" i="71"/>
  <c r="P117" i="71"/>
  <c r="N117" i="71"/>
  <c r="M117" i="71"/>
  <c r="L117" i="71"/>
  <c r="K117" i="71"/>
  <c r="Z105" i="71"/>
  <c r="Y105" i="71"/>
  <c r="X105" i="71"/>
  <c r="W105" i="71"/>
  <c r="V105" i="71"/>
  <c r="U105" i="71"/>
  <c r="T105" i="71"/>
  <c r="S105" i="71"/>
  <c r="R105" i="71"/>
  <c r="Q105" i="71"/>
  <c r="P105" i="71"/>
  <c r="N105" i="71"/>
  <c r="M105" i="71"/>
  <c r="L105" i="71"/>
  <c r="K105" i="71"/>
  <c r="Z93" i="71"/>
  <c r="Y93" i="71"/>
  <c r="X93" i="71"/>
  <c r="W93" i="71"/>
  <c r="V93" i="71"/>
  <c r="U93" i="71"/>
  <c r="T93" i="71"/>
  <c r="S93" i="71"/>
  <c r="R93" i="71"/>
  <c r="Q93" i="71"/>
  <c r="P93" i="71"/>
  <c r="N93" i="71"/>
  <c r="M93" i="71"/>
  <c r="L93" i="71"/>
  <c r="K93" i="71"/>
  <c r="Z81" i="71"/>
  <c r="Y81" i="71"/>
  <c r="X81" i="71"/>
  <c r="W81" i="71"/>
  <c r="V81" i="71"/>
  <c r="U81" i="71"/>
  <c r="T81" i="71"/>
  <c r="S81" i="71"/>
  <c r="R81" i="71"/>
  <c r="Q81" i="71"/>
  <c r="P81" i="71"/>
  <c r="N81" i="71"/>
  <c r="M81" i="71"/>
  <c r="L81" i="71"/>
  <c r="K81" i="71"/>
  <c r="Z69" i="71"/>
  <c r="Y69" i="71"/>
  <c r="X69" i="71"/>
  <c r="W69" i="71"/>
  <c r="V69" i="71"/>
  <c r="U69" i="71"/>
  <c r="T69" i="71"/>
  <c r="S69" i="71"/>
  <c r="R69" i="71"/>
  <c r="Q69" i="71"/>
  <c r="P69" i="71"/>
  <c r="N69" i="71"/>
  <c r="M69" i="71"/>
  <c r="L69" i="71"/>
  <c r="K69" i="71"/>
  <c r="Z57" i="71"/>
  <c r="Y57" i="71"/>
  <c r="X57" i="71"/>
  <c r="W57" i="71"/>
  <c r="V57" i="71"/>
  <c r="U57" i="71"/>
  <c r="T57" i="71"/>
  <c r="S57" i="71"/>
  <c r="R57" i="71"/>
  <c r="Q57" i="71"/>
  <c r="P57" i="71"/>
  <c r="N57" i="71"/>
  <c r="M57" i="71"/>
  <c r="L57" i="71"/>
  <c r="K57" i="71"/>
  <c r="Z45" i="71"/>
  <c r="Y45" i="71"/>
  <c r="X45" i="71"/>
  <c r="W45" i="71"/>
  <c r="V45" i="71"/>
  <c r="U45" i="71"/>
  <c r="T45" i="71"/>
  <c r="S45" i="71"/>
  <c r="R45" i="71"/>
  <c r="Q45" i="71"/>
  <c r="P45" i="71"/>
  <c r="N45" i="71"/>
  <c r="M45" i="71"/>
  <c r="L45" i="71"/>
  <c r="K45" i="71"/>
  <c r="Z33" i="71"/>
  <c r="Y33" i="71"/>
  <c r="X33" i="71"/>
  <c r="W33" i="71"/>
  <c r="V33" i="71"/>
  <c r="U33" i="71"/>
  <c r="T33" i="71"/>
  <c r="S33" i="71"/>
  <c r="R33" i="71"/>
  <c r="Q33" i="71"/>
  <c r="P33" i="71"/>
  <c r="N33" i="71"/>
  <c r="M33" i="71"/>
  <c r="L33" i="71"/>
  <c r="K33" i="71"/>
  <c r="Z21" i="71"/>
  <c r="Z189" i="71" s="1"/>
  <c r="Y21" i="71"/>
  <c r="Y189" i="71" s="1"/>
  <c r="X21" i="71"/>
  <c r="X189" i="71" s="1"/>
  <c r="W21" i="71"/>
  <c r="W189" i="71" s="1"/>
  <c r="V21" i="71"/>
  <c r="U21" i="71"/>
  <c r="T21" i="71"/>
  <c r="S21" i="71"/>
  <c r="R21" i="71"/>
  <c r="Q21" i="71"/>
  <c r="P21" i="71"/>
  <c r="N21" i="71"/>
  <c r="M21" i="71"/>
  <c r="L21" i="71"/>
  <c r="K21" i="71"/>
  <c r="G189" i="70"/>
  <c r="H189" i="70"/>
  <c r="I189" i="70"/>
  <c r="J189" i="70"/>
  <c r="Z177" i="70"/>
  <c r="Y177" i="70"/>
  <c r="X177" i="70"/>
  <c r="W177" i="70"/>
  <c r="V177" i="70"/>
  <c r="U177" i="70"/>
  <c r="T177" i="70"/>
  <c r="S177" i="70"/>
  <c r="R177" i="70"/>
  <c r="Q177" i="70"/>
  <c r="P177" i="70"/>
  <c r="N177" i="70"/>
  <c r="M177" i="70"/>
  <c r="L177" i="70"/>
  <c r="K177" i="70"/>
  <c r="Z165" i="70"/>
  <c r="Y165" i="70"/>
  <c r="X165" i="70"/>
  <c r="W165" i="70"/>
  <c r="V165" i="70"/>
  <c r="U165" i="70"/>
  <c r="T165" i="70"/>
  <c r="S165" i="70"/>
  <c r="R165" i="70"/>
  <c r="Q165" i="70"/>
  <c r="P165" i="70"/>
  <c r="N165" i="70"/>
  <c r="M165" i="70"/>
  <c r="L165" i="70"/>
  <c r="K165" i="70"/>
  <c r="Z153" i="70"/>
  <c r="Y153" i="70"/>
  <c r="X153" i="70"/>
  <c r="W153" i="70"/>
  <c r="V153" i="70"/>
  <c r="U153" i="70"/>
  <c r="T153" i="70"/>
  <c r="S153" i="70"/>
  <c r="R153" i="70"/>
  <c r="Q153" i="70"/>
  <c r="P153" i="70"/>
  <c r="N153" i="70"/>
  <c r="M153" i="70"/>
  <c r="L153" i="70"/>
  <c r="K153" i="70"/>
  <c r="Z141" i="70"/>
  <c r="Y141" i="70"/>
  <c r="X141" i="70"/>
  <c r="W141" i="70"/>
  <c r="V141" i="70"/>
  <c r="U141" i="70"/>
  <c r="T141" i="70"/>
  <c r="S141" i="70"/>
  <c r="R141" i="70"/>
  <c r="Q141" i="70"/>
  <c r="P141" i="70"/>
  <c r="N141" i="70"/>
  <c r="M141" i="70"/>
  <c r="L141" i="70"/>
  <c r="K141" i="70"/>
  <c r="Z129" i="70"/>
  <c r="Y129" i="70"/>
  <c r="X129" i="70"/>
  <c r="W129" i="70"/>
  <c r="V129" i="70"/>
  <c r="U129" i="70"/>
  <c r="T129" i="70"/>
  <c r="S129" i="70"/>
  <c r="R129" i="70"/>
  <c r="Q129" i="70"/>
  <c r="P129" i="70"/>
  <c r="N129" i="70"/>
  <c r="M129" i="70"/>
  <c r="L129" i="70"/>
  <c r="K129" i="70"/>
  <c r="Z117" i="70"/>
  <c r="Y117" i="70"/>
  <c r="X117" i="70"/>
  <c r="W117" i="70"/>
  <c r="V117" i="70"/>
  <c r="U117" i="70"/>
  <c r="T117" i="70"/>
  <c r="S117" i="70"/>
  <c r="R117" i="70"/>
  <c r="Q117" i="70"/>
  <c r="P117" i="70"/>
  <c r="N117" i="70"/>
  <c r="M117" i="70"/>
  <c r="L117" i="70"/>
  <c r="K117" i="70"/>
  <c r="Z105" i="70"/>
  <c r="Y105" i="70"/>
  <c r="X105" i="70"/>
  <c r="W105" i="70"/>
  <c r="V105" i="70"/>
  <c r="U105" i="70"/>
  <c r="T105" i="70"/>
  <c r="S105" i="70"/>
  <c r="R105" i="70"/>
  <c r="Q105" i="70"/>
  <c r="P105" i="70"/>
  <c r="N105" i="70"/>
  <c r="M105" i="70"/>
  <c r="L105" i="70"/>
  <c r="K105" i="70"/>
  <c r="Z93" i="70"/>
  <c r="Y93" i="70"/>
  <c r="X93" i="70"/>
  <c r="W93" i="70"/>
  <c r="V93" i="70"/>
  <c r="U93" i="70"/>
  <c r="T93" i="70"/>
  <c r="S93" i="70"/>
  <c r="R93" i="70"/>
  <c r="Q93" i="70"/>
  <c r="P93" i="70"/>
  <c r="N93" i="70"/>
  <c r="M93" i="70"/>
  <c r="L93" i="70"/>
  <c r="K93" i="70"/>
  <c r="Z81" i="70"/>
  <c r="Y81" i="70"/>
  <c r="X81" i="70"/>
  <c r="W81" i="70"/>
  <c r="V81" i="70"/>
  <c r="U81" i="70"/>
  <c r="T81" i="70"/>
  <c r="S81" i="70"/>
  <c r="R81" i="70"/>
  <c r="Q81" i="70"/>
  <c r="P81" i="70"/>
  <c r="N81" i="70"/>
  <c r="M81" i="70"/>
  <c r="L81" i="70"/>
  <c r="K81" i="70"/>
  <c r="Z69" i="70"/>
  <c r="Y69" i="70"/>
  <c r="X69" i="70"/>
  <c r="W69" i="70"/>
  <c r="V69" i="70"/>
  <c r="U69" i="70"/>
  <c r="T69" i="70"/>
  <c r="S69" i="70"/>
  <c r="R69" i="70"/>
  <c r="Q69" i="70"/>
  <c r="P69" i="70"/>
  <c r="N69" i="70"/>
  <c r="M69" i="70"/>
  <c r="L69" i="70"/>
  <c r="K69" i="70"/>
  <c r="Z57" i="70"/>
  <c r="Y57" i="70"/>
  <c r="X57" i="70"/>
  <c r="W57" i="70"/>
  <c r="V57" i="70"/>
  <c r="U57" i="70"/>
  <c r="T57" i="70"/>
  <c r="S57" i="70"/>
  <c r="R57" i="70"/>
  <c r="Q57" i="70"/>
  <c r="P57" i="70"/>
  <c r="N57" i="70"/>
  <c r="M57" i="70"/>
  <c r="L57" i="70"/>
  <c r="K57" i="70"/>
  <c r="Z45" i="70"/>
  <c r="Y45" i="70"/>
  <c r="X45" i="70"/>
  <c r="W45" i="70"/>
  <c r="V45" i="70"/>
  <c r="U45" i="70"/>
  <c r="T45" i="70"/>
  <c r="S45" i="70"/>
  <c r="R45" i="70"/>
  <c r="Q45" i="70"/>
  <c r="P45" i="70"/>
  <c r="N45" i="70"/>
  <c r="M45" i="70"/>
  <c r="L45" i="70"/>
  <c r="K45" i="70"/>
  <c r="Z33" i="70"/>
  <c r="Y33" i="70"/>
  <c r="X33" i="70"/>
  <c r="W33" i="70"/>
  <c r="V33" i="70"/>
  <c r="U33" i="70"/>
  <c r="T33" i="70"/>
  <c r="S33" i="70"/>
  <c r="R33" i="70"/>
  <c r="Q33" i="70"/>
  <c r="P33" i="70"/>
  <c r="N33" i="70"/>
  <c r="M33" i="70"/>
  <c r="L33" i="70"/>
  <c r="K33" i="70"/>
  <c r="Z21" i="70"/>
  <c r="Z189" i="70" s="1"/>
  <c r="Y21" i="70"/>
  <c r="Y189" i="70" s="1"/>
  <c r="X21" i="70"/>
  <c r="X189" i="70" s="1"/>
  <c r="W21" i="70"/>
  <c r="W189" i="70" s="1"/>
  <c r="V21" i="70"/>
  <c r="U21" i="70"/>
  <c r="T21" i="70"/>
  <c r="S21" i="70"/>
  <c r="R21" i="70"/>
  <c r="Q21" i="70"/>
  <c r="P21" i="70"/>
  <c r="N21" i="70"/>
  <c r="M21" i="70"/>
  <c r="L21" i="70"/>
  <c r="K21" i="70"/>
  <c r="AV15" i="45" l="1"/>
  <c r="V189" i="70"/>
  <c r="X101" i="45" s="1"/>
  <c r="V189" i="71"/>
  <c r="L86" i="45" s="1"/>
  <c r="AV64" i="45"/>
  <c r="AO49" i="45"/>
  <c r="AN15" i="45"/>
  <c r="AU49" i="45"/>
  <c r="AP15" i="45"/>
  <c r="K189" i="70"/>
  <c r="O101" i="45" s="1"/>
  <c r="U189" i="70"/>
  <c r="W101" i="45" s="1"/>
  <c r="P189" i="70"/>
  <c r="U189" i="71"/>
  <c r="K86" i="45" s="1"/>
  <c r="AR15" i="45"/>
  <c r="AT49" i="45"/>
  <c r="AU64" i="45"/>
  <c r="AU15" i="45"/>
  <c r="AU97" i="45"/>
  <c r="AT97" i="45"/>
  <c r="AT64" i="45"/>
  <c r="T189" i="71"/>
  <c r="J86" i="45" s="1"/>
  <c r="T189" i="70"/>
  <c r="V101" i="45" s="1"/>
  <c r="AQ30" i="45"/>
  <c r="Q189" i="70"/>
  <c r="S101" i="45" s="1"/>
  <c r="N189" i="70"/>
  <c r="R101" i="45" s="1"/>
  <c r="M189" i="70"/>
  <c r="Q101" i="45" s="1"/>
  <c r="R189" i="70"/>
  <c r="T101" i="45" s="1"/>
  <c r="AR49" i="45"/>
  <c r="AQ15" i="45"/>
  <c r="AM64" i="45"/>
  <c r="AP64" i="45"/>
  <c r="AS64" i="45"/>
  <c r="AR30" i="45"/>
  <c r="AR64" i="45"/>
  <c r="AM30" i="45"/>
  <c r="AS49" i="45"/>
  <c r="AO30" i="45"/>
  <c r="AP30" i="45"/>
  <c r="AN30" i="45"/>
  <c r="AM49" i="45"/>
  <c r="AN49" i="45"/>
  <c r="AP49" i="45"/>
  <c r="AR97" i="45"/>
  <c r="AN97" i="45"/>
  <c r="AS97" i="45"/>
  <c r="AO97" i="45"/>
  <c r="AP97" i="45"/>
  <c r="K189" i="71"/>
  <c r="C86" i="45" s="1"/>
  <c r="M189" i="71"/>
  <c r="E86" i="45" s="1"/>
  <c r="P189" i="71"/>
  <c r="R189" i="71"/>
  <c r="H86" i="45" s="1"/>
  <c r="Q189" i="71"/>
  <c r="G86" i="45" s="1"/>
  <c r="L189" i="71"/>
  <c r="D86" i="45" s="1"/>
  <c r="S189" i="71"/>
  <c r="I86" i="45" s="1"/>
  <c r="N189" i="71"/>
  <c r="F86" i="45" s="1"/>
  <c r="S189" i="70"/>
  <c r="U101" i="45" s="1"/>
  <c r="L189" i="70"/>
  <c r="P101" i="45" s="1"/>
  <c r="AQ97" i="45"/>
  <c r="AM97" i="45"/>
  <c r="G189" i="69"/>
  <c r="H189" i="69"/>
  <c r="I189" i="69"/>
  <c r="J189" i="69"/>
  <c r="Z177" i="69"/>
  <c r="Y177" i="69"/>
  <c r="X177" i="69"/>
  <c r="W177" i="69"/>
  <c r="V177" i="69"/>
  <c r="U177" i="69"/>
  <c r="T177" i="69"/>
  <c r="S177" i="69"/>
  <c r="R177" i="69"/>
  <c r="Q177" i="69"/>
  <c r="P177" i="69"/>
  <c r="N177" i="69"/>
  <c r="M177" i="69"/>
  <c r="L177" i="69"/>
  <c r="K177" i="69"/>
  <c r="Z165" i="69"/>
  <c r="Y165" i="69"/>
  <c r="X165" i="69"/>
  <c r="W165" i="69"/>
  <c r="V165" i="69"/>
  <c r="U165" i="69"/>
  <c r="T165" i="69"/>
  <c r="S165" i="69"/>
  <c r="R165" i="69"/>
  <c r="Q165" i="69"/>
  <c r="P165" i="69"/>
  <c r="N165" i="69"/>
  <c r="M165" i="69"/>
  <c r="L165" i="69"/>
  <c r="K165" i="69"/>
  <c r="Z153" i="69"/>
  <c r="Y153" i="69"/>
  <c r="X153" i="69"/>
  <c r="W153" i="69"/>
  <c r="V153" i="69"/>
  <c r="U153" i="69"/>
  <c r="T153" i="69"/>
  <c r="S153" i="69"/>
  <c r="R153" i="69"/>
  <c r="Q153" i="69"/>
  <c r="P153" i="69"/>
  <c r="N153" i="69"/>
  <c r="M153" i="69"/>
  <c r="L153" i="69"/>
  <c r="K153" i="69"/>
  <c r="Z141" i="69"/>
  <c r="Y141" i="69"/>
  <c r="X141" i="69"/>
  <c r="W141" i="69"/>
  <c r="V141" i="69"/>
  <c r="U141" i="69"/>
  <c r="T141" i="69"/>
  <c r="S141" i="69"/>
  <c r="R141" i="69"/>
  <c r="Q141" i="69"/>
  <c r="P141" i="69"/>
  <c r="N141" i="69"/>
  <c r="M141" i="69"/>
  <c r="L141" i="69"/>
  <c r="K141" i="69"/>
  <c r="Z129" i="69"/>
  <c r="Y129" i="69"/>
  <c r="X129" i="69"/>
  <c r="W129" i="69"/>
  <c r="V129" i="69"/>
  <c r="U129" i="69"/>
  <c r="T129" i="69"/>
  <c r="S129" i="69"/>
  <c r="R129" i="69"/>
  <c r="Q129" i="69"/>
  <c r="P129" i="69"/>
  <c r="N129" i="69"/>
  <c r="M129" i="69"/>
  <c r="L129" i="69"/>
  <c r="K129" i="69"/>
  <c r="Z117" i="69"/>
  <c r="Y117" i="69"/>
  <c r="X117" i="69"/>
  <c r="W117" i="69"/>
  <c r="V117" i="69"/>
  <c r="U117" i="69"/>
  <c r="T117" i="69"/>
  <c r="S117" i="69"/>
  <c r="R117" i="69"/>
  <c r="Q117" i="69"/>
  <c r="P117" i="69"/>
  <c r="N117" i="69"/>
  <c r="M117" i="69"/>
  <c r="L117" i="69"/>
  <c r="K117" i="69"/>
  <c r="Z105" i="69"/>
  <c r="Y105" i="69"/>
  <c r="X105" i="69"/>
  <c r="W105" i="69"/>
  <c r="V105" i="69"/>
  <c r="U105" i="69"/>
  <c r="T105" i="69"/>
  <c r="S105" i="69"/>
  <c r="R105" i="69"/>
  <c r="Q105" i="69"/>
  <c r="P105" i="69"/>
  <c r="N105" i="69"/>
  <c r="M105" i="69"/>
  <c r="L105" i="69"/>
  <c r="K105" i="69"/>
  <c r="Z93" i="69"/>
  <c r="Y93" i="69"/>
  <c r="X93" i="69"/>
  <c r="W93" i="69"/>
  <c r="V93" i="69"/>
  <c r="U93" i="69"/>
  <c r="T93" i="69"/>
  <c r="S93" i="69"/>
  <c r="R93" i="69"/>
  <c r="Q93" i="69"/>
  <c r="P93" i="69"/>
  <c r="N93" i="69"/>
  <c r="M93" i="69"/>
  <c r="L93" i="69"/>
  <c r="K93" i="69"/>
  <c r="Z81" i="69"/>
  <c r="Y81" i="69"/>
  <c r="X81" i="69"/>
  <c r="W81" i="69"/>
  <c r="V81" i="69"/>
  <c r="U81" i="69"/>
  <c r="T81" i="69"/>
  <c r="S81" i="69"/>
  <c r="R81" i="69"/>
  <c r="Q81" i="69"/>
  <c r="P81" i="69"/>
  <c r="N81" i="69"/>
  <c r="M81" i="69"/>
  <c r="L81" i="69"/>
  <c r="K81" i="69"/>
  <c r="Z69" i="69"/>
  <c r="Y69" i="69"/>
  <c r="X69" i="69"/>
  <c r="W69" i="69"/>
  <c r="V69" i="69"/>
  <c r="U69" i="69"/>
  <c r="T69" i="69"/>
  <c r="S69" i="69"/>
  <c r="R69" i="69"/>
  <c r="Q69" i="69"/>
  <c r="P69" i="69"/>
  <c r="N69" i="69"/>
  <c r="M69" i="69"/>
  <c r="L69" i="69"/>
  <c r="K69" i="69"/>
  <c r="Z57" i="69"/>
  <c r="Y57" i="69"/>
  <c r="X57" i="69"/>
  <c r="W57" i="69"/>
  <c r="V57" i="69"/>
  <c r="U57" i="69"/>
  <c r="T57" i="69"/>
  <c r="S57" i="69"/>
  <c r="R57" i="69"/>
  <c r="Q57" i="69"/>
  <c r="P57" i="69"/>
  <c r="N57" i="69"/>
  <c r="M57" i="69"/>
  <c r="L57" i="69"/>
  <c r="K57" i="69"/>
  <c r="Z45" i="69"/>
  <c r="Y45" i="69"/>
  <c r="X45" i="69"/>
  <c r="W45" i="69"/>
  <c r="V45" i="69"/>
  <c r="U45" i="69"/>
  <c r="T45" i="69"/>
  <c r="S45" i="69"/>
  <c r="R45" i="69"/>
  <c r="Q45" i="69"/>
  <c r="P45" i="69"/>
  <c r="N45" i="69"/>
  <c r="M45" i="69"/>
  <c r="L45" i="69"/>
  <c r="K45" i="69"/>
  <c r="Z33" i="69"/>
  <c r="Y33" i="69"/>
  <c r="X33" i="69"/>
  <c r="W33" i="69"/>
  <c r="V33" i="69"/>
  <c r="U33" i="69"/>
  <c r="T33" i="69"/>
  <c r="S33" i="69"/>
  <c r="R33" i="69"/>
  <c r="Q33" i="69"/>
  <c r="P33" i="69"/>
  <c r="N33" i="69"/>
  <c r="M33" i="69"/>
  <c r="L33" i="69"/>
  <c r="K33" i="69"/>
  <c r="Z21" i="69"/>
  <c r="Z189" i="69" s="1"/>
  <c r="Y21" i="69"/>
  <c r="Y189" i="69" s="1"/>
  <c r="X21" i="69"/>
  <c r="X189" i="69" s="1"/>
  <c r="W21" i="69"/>
  <c r="W189" i="69" s="1"/>
  <c r="V21" i="69"/>
  <c r="U21" i="69"/>
  <c r="T21" i="69"/>
  <c r="S21" i="69"/>
  <c r="R21" i="69"/>
  <c r="Q21" i="69"/>
  <c r="P21" i="69"/>
  <c r="N21" i="69"/>
  <c r="M21" i="69"/>
  <c r="L21" i="69"/>
  <c r="K21" i="69"/>
  <c r="G189" i="68"/>
  <c r="H189" i="68"/>
  <c r="I189" i="68"/>
  <c r="J189" i="68"/>
  <c r="Z177" i="68"/>
  <c r="Y177" i="68"/>
  <c r="X177" i="68"/>
  <c r="W177" i="68"/>
  <c r="V177" i="68"/>
  <c r="U177" i="68"/>
  <c r="T177" i="68"/>
  <c r="S177" i="68"/>
  <c r="R177" i="68"/>
  <c r="Q177" i="68"/>
  <c r="P177" i="68"/>
  <c r="N177" i="68"/>
  <c r="M177" i="68"/>
  <c r="L177" i="68"/>
  <c r="K177" i="68"/>
  <c r="Z165" i="68"/>
  <c r="Y165" i="68"/>
  <c r="X165" i="68"/>
  <c r="W165" i="68"/>
  <c r="V165" i="68"/>
  <c r="U165" i="68"/>
  <c r="T165" i="68"/>
  <c r="S165" i="68"/>
  <c r="R165" i="68"/>
  <c r="Q165" i="68"/>
  <c r="P165" i="68"/>
  <c r="N165" i="68"/>
  <c r="M165" i="68"/>
  <c r="L165" i="68"/>
  <c r="K165" i="68"/>
  <c r="Z153" i="68"/>
  <c r="Y153" i="68"/>
  <c r="X153" i="68"/>
  <c r="W153" i="68"/>
  <c r="V153" i="68"/>
  <c r="U153" i="68"/>
  <c r="T153" i="68"/>
  <c r="S153" i="68"/>
  <c r="R153" i="68"/>
  <c r="Q153" i="68"/>
  <c r="P153" i="68"/>
  <c r="N153" i="68"/>
  <c r="M153" i="68"/>
  <c r="L153" i="68"/>
  <c r="K153" i="68"/>
  <c r="Z141" i="68"/>
  <c r="Y141" i="68"/>
  <c r="X141" i="68"/>
  <c r="W141" i="68"/>
  <c r="V141" i="68"/>
  <c r="U141" i="68"/>
  <c r="T141" i="68"/>
  <c r="S141" i="68"/>
  <c r="R141" i="68"/>
  <c r="Q141" i="68"/>
  <c r="P141" i="68"/>
  <c r="N141" i="68"/>
  <c r="M141" i="68"/>
  <c r="L141" i="68"/>
  <c r="K141" i="68"/>
  <c r="Z129" i="68"/>
  <c r="Y129" i="68"/>
  <c r="X129" i="68"/>
  <c r="W129" i="68"/>
  <c r="V129" i="68"/>
  <c r="U129" i="68"/>
  <c r="T129" i="68"/>
  <c r="S129" i="68"/>
  <c r="R129" i="68"/>
  <c r="Q129" i="68"/>
  <c r="P129" i="68"/>
  <c r="N129" i="68"/>
  <c r="M129" i="68"/>
  <c r="L129" i="68"/>
  <c r="K129" i="68"/>
  <c r="Z117" i="68"/>
  <c r="Y117" i="68"/>
  <c r="X117" i="68"/>
  <c r="W117" i="68"/>
  <c r="V117" i="68"/>
  <c r="U117" i="68"/>
  <c r="T117" i="68"/>
  <c r="S117" i="68"/>
  <c r="R117" i="68"/>
  <c r="Q117" i="68"/>
  <c r="P117" i="68"/>
  <c r="N117" i="68"/>
  <c r="M117" i="68"/>
  <c r="L117" i="68"/>
  <c r="K117" i="68"/>
  <c r="Z105" i="68"/>
  <c r="Y105" i="68"/>
  <c r="X105" i="68"/>
  <c r="W105" i="68"/>
  <c r="V105" i="68"/>
  <c r="U105" i="68"/>
  <c r="T105" i="68"/>
  <c r="S105" i="68"/>
  <c r="R105" i="68"/>
  <c r="Q105" i="68"/>
  <c r="P105" i="68"/>
  <c r="N105" i="68"/>
  <c r="M105" i="68"/>
  <c r="L105" i="68"/>
  <c r="K105" i="68"/>
  <c r="Z93" i="68"/>
  <c r="Y93" i="68"/>
  <c r="X93" i="68"/>
  <c r="W93" i="68"/>
  <c r="V93" i="68"/>
  <c r="U93" i="68"/>
  <c r="T93" i="68"/>
  <c r="S93" i="68"/>
  <c r="R93" i="68"/>
  <c r="Q93" i="68"/>
  <c r="P93" i="68"/>
  <c r="N93" i="68"/>
  <c r="M93" i="68"/>
  <c r="L93" i="68"/>
  <c r="K93" i="68"/>
  <c r="Z81" i="68"/>
  <c r="Y81" i="68"/>
  <c r="X81" i="68"/>
  <c r="W81" i="68"/>
  <c r="V81" i="68"/>
  <c r="U81" i="68"/>
  <c r="T81" i="68"/>
  <c r="S81" i="68"/>
  <c r="R81" i="68"/>
  <c r="Q81" i="68"/>
  <c r="P81" i="68"/>
  <c r="N81" i="68"/>
  <c r="M81" i="68"/>
  <c r="L81" i="68"/>
  <c r="K81" i="68"/>
  <c r="Z69" i="68"/>
  <c r="Y69" i="68"/>
  <c r="X69" i="68"/>
  <c r="W69" i="68"/>
  <c r="V69" i="68"/>
  <c r="U69" i="68"/>
  <c r="T69" i="68"/>
  <c r="S69" i="68"/>
  <c r="R69" i="68"/>
  <c r="Q69" i="68"/>
  <c r="P69" i="68"/>
  <c r="N69" i="68"/>
  <c r="M69" i="68"/>
  <c r="L69" i="68"/>
  <c r="K69" i="68"/>
  <c r="Z57" i="68"/>
  <c r="Y57" i="68"/>
  <c r="X57" i="68"/>
  <c r="W57" i="68"/>
  <c r="V57" i="68"/>
  <c r="U57" i="68"/>
  <c r="T57" i="68"/>
  <c r="S57" i="68"/>
  <c r="R57" i="68"/>
  <c r="Q57" i="68"/>
  <c r="P57" i="68"/>
  <c r="N57" i="68"/>
  <c r="M57" i="68"/>
  <c r="L57" i="68"/>
  <c r="K57" i="68"/>
  <c r="Z45" i="68"/>
  <c r="Y45" i="68"/>
  <c r="X45" i="68"/>
  <c r="W45" i="68"/>
  <c r="V45" i="68"/>
  <c r="U45" i="68"/>
  <c r="T45" i="68"/>
  <c r="S45" i="68"/>
  <c r="R45" i="68"/>
  <c r="Q45" i="68"/>
  <c r="P45" i="68"/>
  <c r="N45" i="68"/>
  <c r="M45" i="68"/>
  <c r="L45" i="68"/>
  <c r="K45" i="68"/>
  <c r="Z33" i="68"/>
  <c r="Y33" i="68"/>
  <c r="X33" i="68"/>
  <c r="W33" i="68"/>
  <c r="V33" i="68"/>
  <c r="U33" i="68"/>
  <c r="T33" i="68"/>
  <c r="S33" i="68"/>
  <c r="R33" i="68"/>
  <c r="Q33" i="68"/>
  <c r="P33" i="68"/>
  <c r="N33" i="68"/>
  <c r="M33" i="68"/>
  <c r="L33" i="68"/>
  <c r="K33" i="68"/>
  <c r="Z21" i="68"/>
  <c r="Z189" i="68" s="1"/>
  <c r="Y21" i="68"/>
  <c r="Y189" i="68" s="1"/>
  <c r="X21" i="68"/>
  <c r="X189" i="68" s="1"/>
  <c r="W21" i="68"/>
  <c r="W189" i="68" s="1"/>
  <c r="V21" i="68"/>
  <c r="U21" i="68"/>
  <c r="T21" i="68"/>
  <c r="S21" i="68"/>
  <c r="R21" i="68"/>
  <c r="Q21" i="68"/>
  <c r="P21" i="68"/>
  <c r="N21" i="68"/>
  <c r="M21" i="68"/>
  <c r="L21" i="68"/>
  <c r="K21" i="68"/>
  <c r="V189" i="69" l="1"/>
  <c r="AJ101" i="45" s="1"/>
  <c r="V189" i="68"/>
  <c r="L101" i="45" s="1"/>
  <c r="S189" i="68"/>
  <c r="I101" i="45" s="1"/>
  <c r="N189" i="68"/>
  <c r="F101" i="45" s="1"/>
  <c r="T189" i="68"/>
  <c r="J101" i="45" s="1"/>
  <c r="U189" i="69"/>
  <c r="AI101" i="45" s="1"/>
  <c r="U189" i="68"/>
  <c r="K101" i="45" s="1"/>
  <c r="T189" i="69"/>
  <c r="AH101" i="45" s="1"/>
  <c r="K189" i="68"/>
  <c r="C101" i="45" s="1"/>
  <c r="P189" i="68"/>
  <c r="K189" i="69"/>
  <c r="AA101" i="45" s="1"/>
  <c r="P189" i="69"/>
  <c r="L189" i="68"/>
  <c r="D101" i="45" s="1"/>
  <c r="L189" i="69"/>
  <c r="AB101" i="45" s="1"/>
  <c r="Q189" i="68"/>
  <c r="G101" i="45" s="1"/>
  <c r="M189" i="69"/>
  <c r="AC101" i="45" s="1"/>
  <c r="R189" i="69"/>
  <c r="AF101" i="45" s="1"/>
  <c r="N189" i="69"/>
  <c r="AD101" i="45" s="1"/>
  <c r="Q189" i="69"/>
  <c r="AE101" i="45" s="1"/>
  <c r="S189" i="69"/>
  <c r="AG101" i="45" s="1"/>
  <c r="R189" i="68"/>
  <c r="H101" i="45" s="1"/>
  <c r="M189" i="68"/>
  <c r="E101" i="45" s="1"/>
  <c r="J189" i="73"/>
  <c r="I189" i="73"/>
  <c r="H189" i="73"/>
  <c r="G189" i="73"/>
  <c r="Z184" i="73"/>
  <c r="Y184" i="73"/>
  <c r="X184" i="73"/>
  <c r="W184" i="73"/>
  <c r="V184" i="73"/>
  <c r="X81" i="45" s="1"/>
  <c r="U184" i="73"/>
  <c r="W81" i="45" s="1"/>
  <c r="T184" i="73"/>
  <c r="V81" i="45" s="1"/>
  <c r="S184" i="73"/>
  <c r="U81" i="45" s="1"/>
  <c r="R184" i="73"/>
  <c r="T81" i="45" s="1"/>
  <c r="Q184" i="73"/>
  <c r="S81" i="45" s="1"/>
  <c r="P184" i="73"/>
  <c r="N184" i="73"/>
  <c r="R81" i="45" s="1"/>
  <c r="M184" i="73"/>
  <c r="Q81" i="45" s="1"/>
  <c r="L184" i="73"/>
  <c r="P81" i="45" s="1"/>
  <c r="K184" i="73"/>
  <c r="O81" i="45" s="1"/>
  <c r="J184" i="73"/>
  <c r="I184" i="73"/>
  <c r="H184" i="73"/>
  <c r="G184" i="73"/>
  <c r="Z183" i="73"/>
  <c r="Y183" i="73"/>
  <c r="X183" i="73"/>
  <c r="W183" i="73"/>
  <c r="V183" i="73"/>
  <c r="X80" i="45" s="1"/>
  <c r="U183" i="73"/>
  <c r="W80" i="45" s="1"/>
  <c r="T183" i="73"/>
  <c r="V80" i="45" s="1"/>
  <c r="S183" i="73"/>
  <c r="U80" i="45" s="1"/>
  <c r="R183" i="73"/>
  <c r="T80" i="45" s="1"/>
  <c r="Q183" i="73"/>
  <c r="S80" i="45" s="1"/>
  <c r="P183" i="73"/>
  <c r="N183" i="73"/>
  <c r="R80" i="45" s="1"/>
  <c r="M183" i="73"/>
  <c r="Q80" i="45" s="1"/>
  <c r="L183" i="73"/>
  <c r="P80" i="45" s="1"/>
  <c r="K183" i="73"/>
  <c r="O80" i="45" s="1"/>
  <c r="J183" i="73"/>
  <c r="I183" i="73"/>
  <c r="H183" i="73"/>
  <c r="G183" i="73"/>
  <c r="Z175" i="73"/>
  <c r="Y175" i="73"/>
  <c r="X175" i="73"/>
  <c r="W175" i="73"/>
  <c r="V175" i="73"/>
  <c r="U175" i="73"/>
  <c r="T175" i="73"/>
  <c r="S175" i="73"/>
  <c r="R175" i="73"/>
  <c r="Q175" i="73"/>
  <c r="P175" i="73"/>
  <c r="N175" i="73"/>
  <c r="M175" i="73"/>
  <c r="L175" i="73"/>
  <c r="K175" i="73"/>
  <c r="J175" i="73"/>
  <c r="I175" i="73"/>
  <c r="H175" i="73"/>
  <c r="G175" i="73"/>
  <c r="Z174" i="73"/>
  <c r="Z179" i="73" s="1"/>
  <c r="Y174" i="73"/>
  <c r="Y179" i="73" s="1"/>
  <c r="X174" i="73"/>
  <c r="X179" i="73" s="1"/>
  <c r="W174" i="73"/>
  <c r="V174" i="73"/>
  <c r="U174" i="73"/>
  <c r="T174" i="73"/>
  <c r="S174" i="73"/>
  <c r="R174" i="73"/>
  <c r="Q174" i="73"/>
  <c r="P174" i="73"/>
  <c r="N174" i="73"/>
  <c r="M174" i="73"/>
  <c r="L174" i="73"/>
  <c r="K174" i="73"/>
  <c r="J174" i="73"/>
  <c r="I174" i="73"/>
  <c r="H174" i="73"/>
  <c r="G174" i="73"/>
  <c r="Z163" i="73"/>
  <c r="Y163" i="73"/>
  <c r="X163" i="73"/>
  <c r="W163" i="73"/>
  <c r="V163" i="73"/>
  <c r="U163" i="73"/>
  <c r="T163" i="73"/>
  <c r="S163" i="73"/>
  <c r="R163" i="73"/>
  <c r="Q163" i="73"/>
  <c r="P163" i="73"/>
  <c r="N163" i="73"/>
  <c r="M163" i="73"/>
  <c r="L163" i="73"/>
  <c r="K163" i="73"/>
  <c r="J163" i="73"/>
  <c r="I163" i="73"/>
  <c r="H163" i="73"/>
  <c r="G163" i="73"/>
  <c r="Z162" i="73"/>
  <c r="Z167" i="73" s="1"/>
  <c r="Y162" i="73"/>
  <c r="Y167" i="73" s="1"/>
  <c r="X162" i="73"/>
  <c r="X167" i="73" s="1"/>
  <c r="W162" i="73"/>
  <c r="V162" i="73"/>
  <c r="U162" i="73"/>
  <c r="T162" i="73"/>
  <c r="S162" i="73"/>
  <c r="R162" i="73"/>
  <c r="Q162" i="73"/>
  <c r="P162" i="73"/>
  <c r="N162" i="73"/>
  <c r="M162" i="73"/>
  <c r="L162" i="73"/>
  <c r="K162" i="73"/>
  <c r="J162" i="73"/>
  <c r="I162" i="73"/>
  <c r="H162" i="73"/>
  <c r="G162" i="73"/>
  <c r="Z151" i="73"/>
  <c r="Y151" i="73"/>
  <c r="X151" i="73"/>
  <c r="W151" i="73"/>
  <c r="V151" i="73"/>
  <c r="U151" i="73"/>
  <c r="T151" i="73"/>
  <c r="S151" i="73"/>
  <c r="R151" i="73"/>
  <c r="Q151" i="73"/>
  <c r="P151" i="73"/>
  <c r="N151" i="73"/>
  <c r="M151" i="73"/>
  <c r="L151" i="73"/>
  <c r="K151" i="73"/>
  <c r="J151" i="73"/>
  <c r="I151" i="73"/>
  <c r="H151" i="73"/>
  <c r="G151" i="73"/>
  <c r="Z150" i="73"/>
  <c r="Y150" i="73"/>
  <c r="Y155" i="73" s="1"/>
  <c r="X150" i="73"/>
  <c r="W150" i="73"/>
  <c r="W155" i="73" s="1"/>
  <c r="V150" i="73"/>
  <c r="U150" i="73"/>
  <c r="T150" i="73"/>
  <c r="S150" i="73"/>
  <c r="R150" i="73"/>
  <c r="Q150" i="73"/>
  <c r="P150" i="73"/>
  <c r="N150" i="73"/>
  <c r="M150" i="73"/>
  <c r="L150" i="73"/>
  <c r="K150" i="73"/>
  <c r="J150" i="73"/>
  <c r="I150" i="73"/>
  <c r="H150" i="73"/>
  <c r="G150" i="73"/>
  <c r="Z139" i="73"/>
  <c r="Y139" i="73"/>
  <c r="X139" i="73"/>
  <c r="W139" i="73"/>
  <c r="V139" i="73"/>
  <c r="U139" i="73"/>
  <c r="T139" i="73"/>
  <c r="S139" i="73"/>
  <c r="R139" i="73"/>
  <c r="Q139" i="73"/>
  <c r="P139" i="73"/>
  <c r="N139" i="73"/>
  <c r="M139" i="73"/>
  <c r="L139" i="73"/>
  <c r="K139" i="73"/>
  <c r="J139" i="73"/>
  <c r="I139" i="73"/>
  <c r="H139" i="73"/>
  <c r="G139" i="73"/>
  <c r="Z138" i="73"/>
  <c r="Y138" i="73"/>
  <c r="Y143" i="73" s="1"/>
  <c r="X138" i="73"/>
  <c r="W138" i="73"/>
  <c r="W143" i="73" s="1"/>
  <c r="V138" i="73"/>
  <c r="U138" i="73"/>
  <c r="T138" i="73"/>
  <c r="S138" i="73"/>
  <c r="R138" i="73"/>
  <c r="Q138" i="73"/>
  <c r="P138" i="73"/>
  <c r="N138" i="73"/>
  <c r="M138" i="73"/>
  <c r="L138" i="73"/>
  <c r="K138" i="73"/>
  <c r="J138" i="73"/>
  <c r="I138" i="73"/>
  <c r="H138" i="73"/>
  <c r="G138" i="73"/>
  <c r="Z127" i="73"/>
  <c r="Y127" i="73"/>
  <c r="X127" i="73"/>
  <c r="W127" i="73"/>
  <c r="V127" i="73"/>
  <c r="U127" i="73"/>
  <c r="T127" i="73"/>
  <c r="S127" i="73"/>
  <c r="R127" i="73"/>
  <c r="Q127" i="73"/>
  <c r="P127" i="73"/>
  <c r="N127" i="73"/>
  <c r="M127" i="73"/>
  <c r="L127" i="73"/>
  <c r="K127" i="73"/>
  <c r="J127" i="73"/>
  <c r="I127" i="73"/>
  <c r="H127" i="73"/>
  <c r="G127" i="73"/>
  <c r="Z126" i="73"/>
  <c r="Z131" i="73" s="1"/>
  <c r="Y126" i="73"/>
  <c r="X126" i="73"/>
  <c r="W126" i="73"/>
  <c r="W131" i="73" s="1"/>
  <c r="V126" i="73"/>
  <c r="U126" i="73"/>
  <c r="T126" i="73"/>
  <c r="S126" i="73"/>
  <c r="R126" i="73"/>
  <c r="Q126" i="73"/>
  <c r="P126" i="73"/>
  <c r="N126" i="73"/>
  <c r="M126" i="73"/>
  <c r="L126" i="73"/>
  <c r="K126" i="73"/>
  <c r="J126" i="73"/>
  <c r="I126" i="73"/>
  <c r="H126" i="73"/>
  <c r="G126" i="73"/>
  <c r="Z115" i="73"/>
  <c r="Y115" i="73"/>
  <c r="X115" i="73"/>
  <c r="W115" i="73"/>
  <c r="V115" i="73"/>
  <c r="U115" i="73"/>
  <c r="T115" i="73"/>
  <c r="S115" i="73"/>
  <c r="R115" i="73"/>
  <c r="Q115" i="73"/>
  <c r="P115" i="73"/>
  <c r="N115" i="73"/>
  <c r="M115" i="73"/>
  <c r="L115" i="73"/>
  <c r="K115" i="73"/>
  <c r="J115" i="73"/>
  <c r="I115" i="73"/>
  <c r="H115" i="73"/>
  <c r="G115" i="73"/>
  <c r="Z114" i="73"/>
  <c r="Z119" i="73" s="1"/>
  <c r="Y114" i="73"/>
  <c r="Y119" i="73" s="1"/>
  <c r="X114" i="73"/>
  <c r="W114" i="73"/>
  <c r="W119" i="73" s="1"/>
  <c r="V114" i="73"/>
  <c r="U114" i="73"/>
  <c r="T114" i="73"/>
  <c r="S114" i="73"/>
  <c r="R114" i="73"/>
  <c r="Q114" i="73"/>
  <c r="P114" i="73"/>
  <c r="N114" i="73"/>
  <c r="M114" i="73"/>
  <c r="L114" i="73"/>
  <c r="K114" i="73"/>
  <c r="J114" i="73"/>
  <c r="I114" i="73"/>
  <c r="H114" i="73"/>
  <c r="G114" i="73"/>
  <c r="Z103" i="73"/>
  <c r="Y103" i="73"/>
  <c r="X103" i="73"/>
  <c r="W103" i="73"/>
  <c r="V103" i="73"/>
  <c r="U103" i="73"/>
  <c r="T103" i="73"/>
  <c r="S103" i="73"/>
  <c r="R103" i="73"/>
  <c r="Q103" i="73"/>
  <c r="P103" i="73"/>
  <c r="N103" i="73"/>
  <c r="M103" i="73"/>
  <c r="L103" i="73"/>
  <c r="K103" i="73"/>
  <c r="J103" i="73"/>
  <c r="I103" i="73"/>
  <c r="H103" i="73"/>
  <c r="G103" i="73"/>
  <c r="Z102" i="73"/>
  <c r="Z107" i="73" s="1"/>
  <c r="Y102" i="73"/>
  <c r="Y107" i="73" s="1"/>
  <c r="X102" i="73"/>
  <c r="W102" i="73"/>
  <c r="W107" i="73" s="1"/>
  <c r="V102" i="73"/>
  <c r="U102" i="73"/>
  <c r="T102" i="73"/>
  <c r="S102" i="73"/>
  <c r="R102" i="73"/>
  <c r="Q102" i="73"/>
  <c r="P102" i="73"/>
  <c r="N102" i="73"/>
  <c r="M102" i="73"/>
  <c r="L102" i="73"/>
  <c r="K102" i="73"/>
  <c r="J102" i="73"/>
  <c r="I102" i="73"/>
  <c r="H102" i="73"/>
  <c r="G102" i="73"/>
  <c r="Z91" i="73"/>
  <c r="Y91" i="73"/>
  <c r="X91" i="73"/>
  <c r="W91" i="73"/>
  <c r="V91" i="73"/>
  <c r="U91" i="73"/>
  <c r="T91" i="73"/>
  <c r="S91" i="73"/>
  <c r="R91" i="73"/>
  <c r="Q91" i="73"/>
  <c r="P91" i="73"/>
  <c r="N91" i="73"/>
  <c r="M91" i="73"/>
  <c r="L91" i="73"/>
  <c r="K91" i="73"/>
  <c r="J91" i="73"/>
  <c r="I91" i="73"/>
  <c r="H91" i="73"/>
  <c r="G91" i="73"/>
  <c r="Z90" i="73"/>
  <c r="Z95" i="73" s="1"/>
  <c r="Y90" i="73"/>
  <c r="Y95" i="73" s="1"/>
  <c r="X90" i="73"/>
  <c r="W90" i="73"/>
  <c r="W95" i="73" s="1"/>
  <c r="V90" i="73"/>
  <c r="U90" i="73"/>
  <c r="T90" i="73"/>
  <c r="S90" i="73"/>
  <c r="R90" i="73"/>
  <c r="Q90" i="73"/>
  <c r="P90" i="73"/>
  <c r="N90" i="73"/>
  <c r="M90" i="73"/>
  <c r="L90" i="73"/>
  <c r="K90" i="73"/>
  <c r="J90" i="73"/>
  <c r="I90" i="73"/>
  <c r="H90" i="73"/>
  <c r="G90" i="73"/>
  <c r="Z79" i="73"/>
  <c r="Y79" i="73"/>
  <c r="X79" i="73"/>
  <c r="W79" i="73"/>
  <c r="V79" i="73"/>
  <c r="U79" i="73"/>
  <c r="T79" i="73"/>
  <c r="S79" i="73"/>
  <c r="R79" i="73"/>
  <c r="Q79" i="73"/>
  <c r="P79" i="73"/>
  <c r="N79" i="73"/>
  <c r="M79" i="73"/>
  <c r="L79" i="73"/>
  <c r="K79" i="73"/>
  <c r="J79" i="73"/>
  <c r="I79" i="73"/>
  <c r="H79" i="73"/>
  <c r="G79" i="73"/>
  <c r="Z78" i="73"/>
  <c r="Z83" i="73" s="1"/>
  <c r="Y78" i="73"/>
  <c r="Y83" i="73" s="1"/>
  <c r="X78" i="73"/>
  <c r="W78" i="73"/>
  <c r="W83" i="73" s="1"/>
  <c r="V78" i="73"/>
  <c r="U78" i="73"/>
  <c r="T78" i="73"/>
  <c r="S78" i="73"/>
  <c r="R78" i="73"/>
  <c r="Q78" i="73"/>
  <c r="P78" i="73"/>
  <c r="N78" i="73"/>
  <c r="M78" i="73"/>
  <c r="L78" i="73"/>
  <c r="K78" i="73"/>
  <c r="J78" i="73"/>
  <c r="I78" i="73"/>
  <c r="H78" i="73"/>
  <c r="G78" i="73"/>
  <c r="Y72" i="73"/>
  <c r="Z67" i="73"/>
  <c r="Y67" i="73"/>
  <c r="X67" i="73"/>
  <c r="W67" i="73"/>
  <c r="V67" i="73"/>
  <c r="U67" i="73"/>
  <c r="T67" i="73"/>
  <c r="S67" i="73"/>
  <c r="R67" i="73"/>
  <c r="Q67" i="73"/>
  <c r="P67" i="73"/>
  <c r="N67" i="73"/>
  <c r="M67" i="73"/>
  <c r="L67" i="73"/>
  <c r="K67" i="73"/>
  <c r="J67" i="73"/>
  <c r="I67" i="73"/>
  <c r="H67" i="73"/>
  <c r="G67" i="73"/>
  <c r="Z66" i="73"/>
  <c r="Z71" i="73" s="1"/>
  <c r="Y66" i="73"/>
  <c r="Y71" i="73" s="1"/>
  <c r="X66" i="73"/>
  <c r="W66" i="73"/>
  <c r="W71" i="73" s="1"/>
  <c r="V66" i="73"/>
  <c r="U66" i="73"/>
  <c r="T66" i="73"/>
  <c r="S66" i="73"/>
  <c r="R66" i="73"/>
  <c r="Q66" i="73"/>
  <c r="P66" i="73"/>
  <c r="N66" i="73"/>
  <c r="M66" i="73"/>
  <c r="L66" i="73"/>
  <c r="K66" i="73"/>
  <c r="J66" i="73"/>
  <c r="I66" i="73"/>
  <c r="H66" i="73"/>
  <c r="G66" i="73"/>
  <c r="Z55" i="73"/>
  <c r="Y55" i="73"/>
  <c r="X55" i="73"/>
  <c r="W55" i="73"/>
  <c r="V55" i="73"/>
  <c r="U55" i="73"/>
  <c r="T55" i="73"/>
  <c r="S55" i="73"/>
  <c r="R55" i="73"/>
  <c r="Q55" i="73"/>
  <c r="P55" i="73"/>
  <c r="N55" i="73"/>
  <c r="M55" i="73"/>
  <c r="L55" i="73"/>
  <c r="K55" i="73"/>
  <c r="J55" i="73"/>
  <c r="I55" i="73"/>
  <c r="H55" i="73"/>
  <c r="G55" i="73"/>
  <c r="Z54" i="73"/>
  <c r="Z59" i="73" s="1"/>
  <c r="Y54" i="73"/>
  <c r="X54" i="73"/>
  <c r="W54" i="73"/>
  <c r="W59" i="73" s="1"/>
  <c r="V54" i="73"/>
  <c r="U54" i="73"/>
  <c r="T54" i="73"/>
  <c r="S54" i="73"/>
  <c r="R54" i="73"/>
  <c r="Q54" i="73"/>
  <c r="P54" i="73"/>
  <c r="N54" i="73"/>
  <c r="M54" i="73"/>
  <c r="L54" i="73"/>
  <c r="K54" i="73"/>
  <c r="J54" i="73"/>
  <c r="I54" i="73"/>
  <c r="H54" i="73"/>
  <c r="G54" i="73"/>
  <c r="Z48" i="73"/>
  <c r="Z43" i="73"/>
  <c r="Y43" i="73"/>
  <c r="X43" i="73"/>
  <c r="W43" i="73"/>
  <c r="V43" i="73"/>
  <c r="U43" i="73"/>
  <c r="T43" i="73"/>
  <c r="S43" i="73"/>
  <c r="R43" i="73"/>
  <c r="Q43" i="73"/>
  <c r="P43" i="73"/>
  <c r="N43" i="73"/>
  <c r="M43" i="73"/>
  <c r="L43" i="73"/>
  <c r="K43" i="73"/>
  <c r="J43" i="73"/>
  <c r="I43" i="73"/>
  <c r="H43" i="73"/>
  <c r="G43" i="73"/>
  <c r="Z42" i="73"/>
  <c r="Z47" i="73" s="1"/>
  <c r="Y42" i="73"/>
  <c r="Y47" i="73" s="1"/>
  <c r="X42" i="73"/>
  <c r="X47" i="73" s="1"/>
  <c r="W42" i="73"/>
  <c r="W47" i="73" s="1"/>
  <c r="V42" i="73"/>
  <c r="U42" i="73"/>
  <c r="T42" i="73"/>
  <c r="S42" i="73"/>
  <c r="R42" i="73"/>
  <c r="Q42" i="73"/>
  <c r="P42" i="73"/>
  <c r="N42" i="73"/>
  <c r="M42" i="73"/>
  <c r="L42" i="73"/>
  <c r="K42" i="73"/>
  <c r="J42" i="73"/>
  <c r="I42" i="73"/>
  <c r="H42" i="73"/>
  <c r="G42" i="73"/>
  <c r="Z31" i="73"/>
  <c r="Y31" i="73"/>
  <c r="X31" i="73"/>
  <c r="W31" i="73"/>
  <c r="V31" i="73"/>
  <c r="U31" i="73"/>
  <c r="T31" i="73"/>
  <c r="S31" i="73"/>
  <c r="R31" i="73"/>
  <c r="Q31" i="73"/>
  <c r="P31" i="73"/>
  <c r="N31" i="73"/>
  <c r="M31" i="73"/>
  <c r="L31" i="73"/>
  <c r="K31" i="73"/>
  <c r="J31" i="73"/>
  <c r="I31" i="73"/>
  <c r="H31" i="73"/>
  <c r="G31" i="73"/>
  <c r="Z30" i="73"/>
  <c r="Z35" i="73" s="1"/>
  <c r="Y30" i="73"/>
  <c r="Y35" i="73" s="1"/>
  <c r="X30" i="73"/>
  <c r="X35" i="73" s="1"/>
  <c r="W30" i="73"/>
  <c r="W35" i="73" s="1"/>
  <c r="V30" i="73"/>
  <c r="U30" i="73"/>
  <c r="T30" i="73"/>
  <c r="S30" i="73"/>
  <c r="R30" i="73"/>
  <c r="Q30" i="73"/>
  <c r="P30" i="73"/>
  <c r="N30" i="73"/>
  <c r="M30" i="73"/>
  <c r="L30" i="73"/>
  <c r="K30" i="73"/>
  <c r="J30" i="73"/>
  <c r="I30" i="73"/>
  <c r="H30" i="73"/>
  <c r="G30" i="73"/>
  <c r="Z189" i="73"/>
  <c r="Y189" i="73"/>
  <c r="X189" i="73"/>
  <c r="W189" i="73"/>
  <c r="V189" i="73"/>
  <c r="X86" i="45" s="1"/>
  <c r="U189" i="73"/>
  <c r="W86" i="45" s="1"/>
  <c r="T189" i="73"/>
  <c r="V86" i="45" s="1"/>
  <c r="S189" i="73"/>
  <c r="U86" i="45" s="1"/>
  <c r="Q189" i="73"/>
  <c r="S86" i="45" s="1"/>
  <c r="P189" i="73"/>
  <c r="N189" i="73"/>
  <c r="R86" i="45" s="1"/>
  <c r="L189" i="73"/>
  <c r="P86" i="45" s="1"/>
  <c r="K189" i="73"/>
  <c r="O86" i="45" s="1"/>
  <c r="Z19" i="73"/>
  <c r="Z187" i="73" s="1"/>
  <c r="Y19" i="73"/>
  <c r="Y187" i="73" s="1"/>
  <c r="X19" i="73"/>
  <c r="X187" i="73" s="1"/>
  <c r="W19" i="73"/>
  <c r="W187" i="73" s="1"/>
  <c r="V19" i="73"/>
  <c r="U19" i="73"/>
  <c r="T19" i="73"/>
  <c r="S19" i="73"/>
  <c r="R19" i="73"/>
  <c r="Q19" i="73"/>
  <c r="P19" i="73"/>
  <c r="N19" i="73"/>
  <c r="M19" i="73"/>
  <c r="L19" i="73"/>
  <c r="K19" i="73"/>
  <c r="J19" i="73"/>
  <c r="I19" i="73"/>
  <c r="H19" i="73"/>
  <c r="G19" i="73"/>
  <c r="Z18" i="73"/>
  <c r="Y18" i="73"/>
  <c r="X18" i="73"/>
  <c r="X23" i="73" s="1"/>
  <c r="W18" i="73"/>
  <c r="V18" i="73"/>
  <c r="U18" i="73"/>
  <c r="T18" i="73"/>
  <c r="S18" i="73"/>
  <c r="R18" i="73"/>
  <c r="Q18" i="73"/>
  <c r="P18" i="73"/>
  <c r="N18" i="73"/>
  <c r="M18" i="73"/>
  <c r="L18" i="73"/>
  <c r="K18" i="73"/>
  <c r="J18" i="73"/>
  <c r="I18" i="73"/>
  <c r="H18" i="73"/>
  <c r="G18" i="73"/>
  <c r="J189" i="72"/>
  <c r="I189" i="72"/>
  <c r="H189" i="72"/>
  <c r="G189" i="72"/>
  <c r="Z187" i="72"/>
  <c r="Y187" i="72"/>
  <c r="X187" i="72"/>
  <c r="W187" i="72"/>
  <c r="V187" i="72"/>
  <c r="U187" i="72"/>
  <c r="T187" i="72"/>
  <c r="S187" i="72"/>
  <c r="R187" i="72"/>
  <c r="Q187" i="72"/>
  <c r="P187" i="72"/>
  <c r="N187" i="72"/>
  <c r="M187" i="72"/>
  <c r="L187" i="72"/>
  <c r="K187" i="72"/>
  <c r="J187" i="72"/>
  <c r="I187" i="72"/>
  <c r="H187" i="72"/>
  <c r="G187" i="72"/>
  <c r="Z184" i="72"/>
  <c r="Y184" i="72"/>
  <c r="X184" i="72"/>
  <c r="W184" i="72"/>
  <c r="V184" i="72"/>
  <c r="U184" i="72"/>
  <c r="T184" i="72"/>
  <c r="S184" i="72"/>
  <c r="R184" i="72"/>
  <c r="Q184" i="72"/>
  <c r="P184" i="72"/>
  <c r="N184" i="72"/>
  <c r="M184" i="72"/>
  <c r="L184" i="72"/>
  <c r="K184" i="72"/>
  <c r="J184" i="72"/>
  <c r="I184" i="72"/>
  <c r="H184" i="72"/>
  <c r="G184" i="72"/>
  <c r="Z183" i="72"/>
  <c r="Y183" i="72"/>
  <c r="X183" i="72"/>
  <c r="W183" i="72"/>
  <c r="V183" i="72"/>
  <c r="AJ80" i="45" s="1"/>
  <c r="U183" i="72"/>
  <c r="AI80" i="45" s="1"/>
  <c r="T183" i="72"/>
  <c r="AH80" i="45" s="1"/>
  <c r="S183" i="72"/>
  <c r="AG80" i="45" s="1"/>
  <c r="R183" i="72"/>
  <c r="AF80" i="45" s="1"/>
  <c r="Q183" i="72"/>
  <c r="AE80" i="45" s="1"/>
  <c r="P183" i="72"/>
  <c r="N183" i="72"/>
  <c r="AD80" i="45" s="1"/>
  <c r="M183" i="72"/>
  <c r="AC80" i="45" s="1"/>
  <c r="L183" i="72"/>
  <c r="AB80" i="45" s="1"/>
  <c r="K183" i="72"/>
  <c r="AA80" i="45" s="1"/>
  <c r="J183" i="72"/>
  <c r="I183" i="72"/>
  <c r="H183" i="72"/>
  <c r="G183" i="72"/>
  <c r="Z174" i="72"/>
  <c r="Z179" i="72" s="1"/>
  <c r="Y174" i="72"/>
  <c r="Y179" i="72" s="1"/>
  <c r="X174" i="72"/>
  <c r="X179" i="72" s="1"/>
  <c r="W174" i="72"/>
  <c r="V174" i="72"/>
  <c r="U174" i="72"/>
  <c r="T174" i="72"/>
  <c r="S174" i="72"/>
  <c r="R174" i="72"/>
  <c r="Q174" i="72"/>
  <c r="P174" i="72"/>
  <c r="N174" i="72"/>
  <c r="M174" i="72"/>
  <c r="L174" i="72"/>
  <c r="K174" i="72"/>
  <c r="J174" i="72"/>
  <c r="I174" i="72"/>
  <c r="H174" i="72"/>
  <c r="G174" i="72"/>
  <c r="Y168" i="72"/>
  <c r="Z162" i="72"/>
  <c r="Z167" i="72" s="1"/>
  <c r="Y162" i="72"/>
  <c r="Y167" i="72" s="1"/>
  <c r="X162" i="72"/>
  <c r="W162" i="72"/>
  <c r="W167" i="72" s="1"/>
  <c r="V162" i="72"/>
  <c r="U162" i="72"/>
  <c r="T162" i="72"/>
  <c r="S162" i="72"/>
  <c r="R162" i="72"/>
  <c r="Q162" i="72"/>
  <c r="P162" i="72"/>
  <c r="N162" i="72"/>
  <c r="M162" i="72"/>
  <c r="L162" i="72"/>
  <c r="K162" i="72"/>
  <c r="J162" i="72"/>
  <c r="I162" i="72"/>
  <c r="H162" i="72"/>
  <c r="G162" i="72"/>
  <c r="Z150" i="72"/>
  <c r="Z155" i="72" s="1"/>
  <c r="Y150" i="72"/>
  <c r="Y155" i="72" s="1"/>
  <c r="X150" i="72"/>
  <c r="X155" i="72" s="1"/>
  <c r="W150" i="72"/>
  <c r="V150" i="72"/>
  <c r="U150" i="72"/>
  <c r="T150" i="72"/>
  <c r="S150" i="72"/>
  <c r="R150" i="72"/>
  <c r="Q150" i="72"/>
  <c r="P150" i="72"/>
  <c r="N150" i="72"/>
  <c r="M150" i="72"/>
  <c r="L150" i="72"/>
  <c r="K150" i="72"/>
  <c r="J150" i="72"/>
  <c r="I150" i="72"/>
  <c r="H150" i="72"/>
  <c r="G150" i="72"/>
  <c r="Z138" i="72"/>
  <c r="Z143" i="72" s="1"/>
  <c r="Y138" i="72"/>
  <c r="Y143" i="72" s="1"/>
  <c r="X138" i="72"/>
  <c r="W138" i="72"/>
  <c r="W143" i="72" s="1"/>
  <c r="V138" i="72"/>
  <c r="U138" i="72"/>
  <c r="T138" i="72"/>
  <c r="S138" i="72"/>
  <c r="R138" i="72"/>
  <c r="Q138" i="72"/>
  <c r="P138" i="72"/>
  <c r="N138" i="72"/>
  <c r="M138" i="72"/>
  <c r="L138" i="72"/>
  <c r="K138" i="72"/>
  <c r="J138" i="72"/>
  <c r="I138" i="72"/>
  <c r="H138" i="72"/>
  <c r="G138" i="72"/>
  <c r="Z132" i="72"/>
  <c r="W132" i="72"/>
  <c r="Z126" i="72"/>
  <c r="Z131" i="72" s="1"/>
  <c r="Y126" i="72"/>
  <c r="X126" i="72"/>
  <c r="X131" i="72" s="1"/>
  <c r="W126" i="72"/>
  <c r="W131" i="72" s="1"/>
  <c r="V126" i="72"/>
  <c r="U126" i="72"/>
  <c r="T126" i="72"/>
  <c r="S126" i="72"/>
  <c r="R126" i="72"/>
  <c r="Q126" i="72"/>
  <c r="P126" i="72"/>
  <c r="N126" i="72"/>
  <c r="M126" i="72"/>
  <c r="L126" i="72"/>
  <c r="K126" i="72"/>
  <c r="J126" i="72"/>
  <c r="I126" i="72"/>
  <c r="H126" i="72"/>
  <c r="G126" i="72"/>
  <c r="X120" i="72"/>
  <c r="Z114" i="72"/>
  <c r="Z119" i="72" s="1"/>
  <c r="Y114" i="72"/>
  <c r="Y119" i="72" s="1"/>
  <c r="X114" i="72"/>
  <c r="X119" i="72" s="1"/>
  <c r="W114" i="72"/>
  <c r="W119" i="72" s="1"/>
  <c r="V114" i="72"/>
  <c r="U114" i="72"/>
  <c r="T114" i="72"/>
  <c r="S114" i="72"/>
  <c r="R114" i="72"/>
  <c r="Q114" i="72"/>
  <c r="P114" i="72"/>
  <c r="N114" i="72"/>
  <c r="M114" i="72"/>
  <c r="L114" i="72"/>
  <c r="K114" i="72"/>
  <c r="J114" i="72"/>
  <c r="I114" i="72"/>
  <c r="H114" i="72"/>
  <c r="G114" i="72"/>
  <c r="Z102" i="72"/>
  <c r="Z107" i="72" s="1"/>
  <c r="Y102" i="72"/>
  <c r="Y107" i="72" s="1"/>
  <c r="X102" i="72"/>
  <c r="X107" i="72" s="1"/>
  <c r="W102" i="72"/>
  <c r="V102" i="72"/>
  <c r="U102" i="72"/>
  <c r="T102" i="72"/>
  <c r="S102" i="72"/>
  <c r="R102" i="72"/>
  <c r="Q102" i="72"/>
  <c r="P102" i="72"/>
  <c r="N102" i="72"/>
  <c r="M102" i="72"/>
  <c r="L102" i="72"/>
  <c r="K102" i="72"/>
  <c r="J102" i="72"/>
  <c r="I102" i="72"/>
  <c r="H102" i="72"/>
  <c r="G102" i="72"/>
  <c r="Z90" i="72"/>
  <c r="Z95" i="72" s="1"/>
  <c r="Y90" i="72"/>
  <c r="X90" i="72"/>
  <c r="W90" i="72"/>
  <c r="W95" i="72" s="1"/>
  <c r="V90" i="72"/>
  <c r="U90" i="72"/>
  <c r="T90" i="72"/>
  <c r="S90" i="72"/>
  <c r="R90" i="72"/>
  <c r="Q90" i="72"/>
  <c r="P90" i="72"/>
  <c r="N90" i="72"/>
  <c r="M90" i="72"/>
  <c r="L90" i="72"/>
  <c r="K90" i="72"/>
  <c r="J90" i="72"/>
  <c r="I90" i="72"/>
  <c r="H90" i="72"/>
  <c r="G90" i="72"/>
  <c r="Z78" i="72"/>
  <c r="Z83" i="72" s="1"/>
  <c r="Y78" i="72"/>
  <c r="X78" i="72"/>
  <c r="X83" i="72" s="1"/>
  <c r="W78" i="72"/>
  <c r="W83" i="72" s="1"/>
  <c r="V78" i="72"/>
  <c r="U78" i="72"/>
  <c r="T78" i="72"/>
  <c r="S78" i="72"/>
  <c r="R78" i="72"/>
  <c r="Q78" i="72"/>
  <c r="P78" i="72"/>
  <c r="N78" i="72"/>
  <c r="M78" i="72"/>
  <c r="L78" i="72"/>
  <c r="K78" i="72"/>
  <c r="J78" i="72"/>
  <c r="I78" i="72"/>
  <c r="H78" i="72"/>
  <c r="G78" i="72"/>
  <c r="Z66" i="72"/>
  <c r="Z71" i="72" s="1"/>
  <c r="Y66" i="72"/>
  <c r="Y71" i="72" s="1"/>
  <c r="X66" i="72"/>
  <c r="X71" i="72" s="1"/>
  <c r="W66" i="72"/>
  <c r="W71" i="72" s="1"/>
  <c r="V66" i="72"/>
  <c r="U66" i="72"/>
  <c r="T66" i="72"/>
  <c r="S66" i="72"/>
  <c r="R66" i="72"/>
  <c r="Q66" i="72"/>
  <c r="P66" i="72"/>
  <c r="N66" i="72"/>
  <c r="M66" i="72"/>
  <c r="L66" i="72"/>
  <c r="K66" i="72"/>
  <c r="J66" i="72"/>
  <c r="I66" i="72"/>
  <c r="H66" i="72"/>
  <c r="G66" i="72"/>
  <c r="W60" i="72"/>
  <c r="Z54" i="72"/>
  <c r="Y54" i="72"/>
  <c r="Y59" i="72" s="1"/>
  <c r="X54" i="72"/>
  <c r="X59" i="72" s="1"/>
  <c r="W54" i="72"/>
  <c r="W59" i="72" s="1"/>
  <c r="V54" i="72"/>
  <c r="U54" i="72"/>
  <c r="T54" i="72"/>
  <c r="S54" i="72"/>
  <c r="R54" i="72"/>
  <c r="Q54" i="72"/>
  <c r="P54" i="72"/>
  <c r="N54" i="72"/>
  <c r="M54" i="72"/>
  <c r="L54" i="72"/>
  <c r="K54" i="72"/>
  <c r="J54" i="72"/>
  <c r="I54" i="72"/>
  <c r="H54" i="72"/>
  <c r="G54" i="72"/>
  <c r="Z48" i="72"/>
  <c r="Z42" i="72"/>
  <c r="Z47" i="72" s="1"/>
  <c r="Y42" i="72"/>
  <c r="Y47" i="72" s="1"/>
  <c r="X42" i="72"/>
  <c r="X47" i="72" s="1"/>
  <c r="W42" i="72"/>
  <c r="V42" i="72"/>
  <c r="U42" i="72"/>
  <c r="T42" i="72"/>
  <c r="S42" i="72"/>
  <c r="R42" i="72"/>
  <c r="Q42" i="72"/>
  <c r="P42" i="72"/>
  <c r="N42" i="72"/>
  <c r="M42" i="72"/>
  <c r="L42" i="72"/>
  <c r="K42" i="72"/>
  <c r="J42" i="72"/>
  <c r="I42" i="72"/>
  <c r="H42" i="72"/>
  <c r="G42" i="72"/>
  <c r="W36" i="72"/>
  <c r="Z30" i="72"/>
  <c r="Z35" i="72" s="1"/>
  <c r="Y30" i="72"/>
  <c r="Y35" i="72" s="1"/>
  <c r="X30" i="72"/>
  <c r="W30" i="72"/>
  <c r="W35" i="72" s="1"/>
  <c r="V30" i="72"/>
  <c r="U30" i="72"/>
  <c r="T30" i="72"/>
  <c r="S30" i="72"/>
  <c r="R30" i="72"/>
  <c r="Q30" i="72"/>
  <c r="P30" i="72"/>
  <c r="N30" i="72"/>
  <c r="M30" i="72"/>
  <c r="L30" i="72"/>
  <c r="K30" i="72"/>
  <c r="J30" i="72"/>
  <c r="I30" i="72"/>
  <c r="H30" i="72"/>
  <c r="G30" i="72"/>
  <c r="Z189" i="72"/>
  <c r="Y189" i="72"/>
  <c r="X189" i="72"/>
  <c r="W189" i="72"/>
  <c r="V189" i="72"/>
  <c r="AJ86" i="45" s="1"/>
  <c r="AV86" i="45" s="1"/>
  <c r="U189" i="72"/>
  <c r="AI86" i="45" s="1"/>
  <c r="AU86" i="45" s="1"/>
  <c r="T189" i="72"/>
  <c r="AH86" i="45" s="1"/>
  <c r="AT86" i="45" s="1"/>
  <c r="S189" i="72"/>
  <c r="AG86" i="45" s="1"/>
  <c r="AS86" i="45" s="1"/>
  <c r="N189" i="72"/>
  <c r="AD86" i="45" s="1"/>
  <c r="AP86" i="45" s="1"/>
  <c r="Z18" i="72"/>
  <c r="Y18" i="72"/>
  <c r="X18" i="72"/>
  <c r="W18" i="72"/>
  <c r="V18" i="72"/>
  <c r="U18" i="72"/>
  <c r="T18" i="72"/>
  <c r="S18" i="72"/>
  <c r="R18" i="72"/>
  <c r="Q18" i="72"/>
  <c r="P18" i="72"/>
  <c r="N18" i="72"/>
  <c r="M18" i="72"/>
  <c r="L18" i="72"/>
  <c r="K18" i="72"/>
  <c r="J18" i="72"/>
  <c r="I18" i="72"/>
  <c r="H18" i="72"/>
  <c r="G18" i="72"/>
  <c r="Z184" i="71"/>
  <c r="Y184" i="71"/>
  <c r="X184" i="71"/>
  <c r="W184" i="71"/>
  <c r="V184" i="71"/>
  <c r="L81" i="45" s="1"/>
  <c r="AV81" i="45" s="1"/>
  <c r="U184" i="71"/>
  <c r="K81" i="45" s="1"/>
  <c r="AU81" i="45" s="1"/>
  <c r="T184" i="71"/>
  <c r="J81" i="45" s="1"/>
  <c r="AT81" i="45" s="1"/>
  <c r="S184" i="71"/>
  <c r="I81" i="45" s="1"/>
  <c r="AS81" i="45" s="1"/>
  <c r="R184" i="71"/>
  <c r="H81" i="45" s="1"/>
  <c r="Q184" i="71"/>
  <c r="G81" i="45" s="1"/>
  <c r="P184" i="71"/>
  <c r="N184" i="71"/>
  <c r="F81" i="45" s="1"/>
  <c r="AP81" i="45" s="1"/>
  <c r="M184" i="71"/>
  <c r="E81" i="45" s="1"/>
  <c r="L184" i="71"/>
  <c r="D81" i="45" s="1"/>
  <c r="K184" i="71"/>
  <c r="C81" i="45" s="1"/>
  <c r="AM81" i="45" s="1"/>
  <c r="J184" i="71"/>
  <c r="I184" i="71"/>
  <c r="H184" i="71"/>
  <c r="G184" i="71"/>
  <c r="Z183" i="71"/>
  <c r="Y183" i="71"/>
  <c r="X183" i="71"/>
  <c r="W183" i="71"/>
  <c r="V183" i="71"/>
  <c r="L80" i="45" s="1"/>
  <c r="AV80" i="45" s="1"/>
  <c r="U183" i="71"/>
  <c r="K80" i="45" s="1"/>
  <c r="T183" i="71"/>
  <c r="J80" i="45" s="1"/>
  <c r="S183" i="71"/>
  <c r="I80" i="45" s="1"/>
  <c r="R183" i="71"/>
  <c r="H80" i="45" s="1"/>
  <c r="Q183" i="71"/>
  <c r="G80" i="45" s="1"/>
  <c r="P183" i="71"/>
  <c r="N183" i="71"/>
  <c r="F80" i="45" s="1"/>
  <c r="M183" i="71"/>
  <c r="E80" i="45" s="1"/>
  <c r="L183" i="71"/>
  <c r="D80" i="45" s="1"/>
  <c r="K183" i="71"/>
  <c r="C80" i="45" s="1"/>
  <c r="J183" i="71"/>
  <c r="I183" i="71"/>
  <c r="H183" i="71"/>
  <c r="G183" i="71"/>
  <c r="Y180" i="71"/>
  <c r="Z175" i="71"/>
  <c r="Y175" i="71"/>
  <c r="X175" i="71"/>
  <c r="W175" i="71"/>
  <c r="V175" i="71"/>
  <c r="U175" i="71"/>
  <c r="T175" i="71"/>
  <c r="S175" i="71"/>
  <c r="R175" i="71"/>
  <c r="Q175" i="71"/>
  <c r="P175" i="71"/>
  <c r="N175" i="71"/>
  <c r="M175" i="71"/>
  <c r="L175" i="71"/>
  <c r="K175" i="71"/>
  <c r="J175" i="71"/>
  <c r="I175" i="71"/>
  <c r="H175" i="71"/>
  <c r="G175" i="71"/>
  <c r="Z174" i="71"/>
  <c r="Z179" i="71" s="1"/>
  <c r="Y174" i="71"/>
  <c r="Y179" i="71" s="1"/>
  <c r="X174" i="71"/>
  <c r="X179" i="71" s="1"/>
  <c r="W174" i="71"/>
  <c r="V174" i="71"/>
  <c r="U174" i="71"/>
  <c r="T174" i="71"/>
  <c r="S174" i="71"/>
  <c r="R174" i="71"/>
  <c r="Q174" i="71"/>
  <c r="P174" i="71"/>
  <c r="N174" i="71"/>
  <c r="M174" i="71"/>
  <c r="L174" i="71"/>
  <c r="K174" i="71"/>
  <c r="J174" i="71"/>
  <c r="I174" i="71"/>
  <c r="H174" i="71"/>
  <c r="G174" i="71"/>
  <c r="Z163" i="71"/>
  <c r="Y163" i="71"/>
  <c r="X163" i="71"/>
  <c r="W163" i="71"/>
  <c r="V163" i="71"/>
  <c r="U163" i="71"/>
  <c r="T163" i="71"/>
  <c r="S163" i="71"/>
  <c r="R163" i="71"/>
  <c r="Q163" i="71"/>
  <c r="P163" i="71"/>
  <c r="N163" i="71"/>
  <c r="M163" i="71"/>
  <c r="L163" i="71"/>
  <c r="K163" i="71"/>
  <c r="J163" i="71"/>
  <c r="I163" i="71"/>
  <c r="H163" i="71"/>
  <c r="G163" i="71"/>
  <c r="Z162" i="71"/>
  <c r="Z167" i="71" s="1"/>
  <c r="Y162" i="71"/>
  <c r="Y167" i="71" s="1"/>
  <c r="X162" i="71"/>
  <c r="X167" i="71" s="1"/>
  <c r="W162" i="71"/>
  <c r="V162" i="71"/>
  <c r="U162" i="71"/>
  <c r="T162" i="71"/>
  <c r="S162" i="71"/>
  <c r="R162" i="71"/>
  <c r="Q162" i="71"/>
  <c r="P162" i="71"/>
  <c r="N162" i="71"/>
  <c r="M162" i="71"/>
  <c r="L162" i="71"/>
  <c r="K162" i="71"/>
  <c r="J162" i="71"/>
  <c r="I162" i="71"/>
  <c r="H162" i="71"/>
  <c r="G162" i="71"/>
  <c r="Z156" i="71"/>
  <c r="Z151" i="71"/>
  <c r="Y151" i="71"/>
  <c r="X151" i="71"/>
  <c r="W151" i="71"/>
  <c r="V151" i="71"/>
  <c r="U151" i="71"/>
  <c r="T151" i="71"/>
  <c r="S151" i="71"/>
  <c r="R151" i="71"/>
  <c r="Q151" i="71"/>
  <c r="P151" i="71"/>
  <c r="N151" i="71"/>
  <c r="M151" i="71"/>
  <c r="L151" i="71"/>
  <c r="K151" i="71"/>
  <c r="J151" i="71"/>
  <c r="I151" i="71"/>
  <c r="H151" i="71"/>
  <c r="G151" i="71"/>
  <c r="Z150" i="71"/>
  <c r="Z155" i="71" s="1"/>
  <c r="Y150" i="71"/>
  <c r="X150" i="71"/>
  <c r="X155" i="71" s="1"/>
  <c r="W150" i="71"/>
  <c r="W155" i="71" s="1"/>
  <c r="V150" i="71"/>
  <c r="U150" i="71"/>
  <c r="T150" i="71"/>
  <c r="S150" i="71"/>
  <c r="R150" i="71"/>
  <c r="Q150" i="71"/>
  <c r="P150" i="71"/>
  <c r="N150" i="71"/>
  <c r="M150" i="71"/>
  <c r="L150" i="71"/>
  <c r="K150" i="71"/>
  <c r="J150" i="71"/>
  <c r="I150" i="71"/>
  <c r="H150" i="71"/>
  <c r="G150" i="71"/>
  <c r="Z139" i="71"/>
  <c r="Y139" i="71"/>
  <c r="X139" i="71"/>
  <c r="W139" i="71"/>
  <c r="V139" i="71"/>
  <c r="U139" i="71"/>
  <c r="T139" i="71"/>
  <c r="S139" i="71"/>
  <c r="R139" i="71"/>
  <c r="Q139" i="71"/>
  <c r="P139" i="71"/>
  <c r="N139" i="71"/>
  <c r="M139" i="71"/>
  <c r="L139" i="71"/>
  <c r="K139" i="71"/>
  <c r="J139" i="71"/>
  <c r="I139" i="71"/>
  <c r="H139" i="71"/>
  <c r="G139" i="71"/>
  <c r="Z138" i="71"/>
  <c r="Z143" i="71" s="1"/>
  <c r="Y138" i="71"/>
  <c r="X138" i="71"/>
  <c r="X143" i="71" s="1"/>
  <c r="W138" i="71"/>
  <c r="W143" i="71" s="1"/>
  <c r="V138" i="71"/>
  <c r="U138" i="71"/>
  <c r="T138" i="71"/>
  <c r="S138" i="71"/>
  <c r="R138" i="71"/>
  <c r="Q138" i="71"/>
  <c r="P138" i="71"/>
  <c r="N138" i="71"/>
  <c r="M138" i="71"/>
  <c r="L138" i="71"/>
  <c r="K138" i="71"/>
  <c r="J138" i="71"/>
  <c r="I138" i="71"/>
  <c r="H138" i="71"/>
  <c r="G138" i="71"/>
  <c r="Z127" i="71"/>
  <c r="Y127" i="71"/>
  <c r="X127" i="71"/>
  <c r="W127" i="71"/>
  <c r="V127" i="71"/>
  <c r="U127" i="71"/>
  <c r="T127" i="71"/>
  <c r="S127" i="71"/>
  <c r="R127" i="71"/>
  <c r="Q127" i="71"/>
  <c r="P127" i="71"/>
  <c r="N127" i="71"/>
  <c r="M127" i="71"/>
  <c r="L127" i="71"/>
  <c r="K127" i="71"/>
  <c r="J127" i="71"/>
  <c r="I127" i="71"/>
  <c r="H127" i="71"/>
  <c r="G127" i="71"/>
  <c r="Z126" i="71"/>
  <c r="Z131" i="71" s="1"/>
  <c r="Y126" i="71"/>
  <c r="Y131" i="71" s="1"/>
  <c r="X126" i="71"/>
  <c r="X131" i="71" s="1"/>
  <c r="W126" i="71"/>
  <c r="W131" i="71" s="1"/>
  <c r="V126" i="71"/>
  <c r="U126" i="71"/>
  <c r="T126" i="71"/>
  <c r="S126" i="71"/>
  <c r="R126" i="71"/>
  <c r="Q126" i="71"/>
  <c r="P126" i="71"/>
  <c r="N126" i="71"/>
  <c r="M126" i="71"/>
  <c r="L126" i="71"/>
  <c r="K126" i="71"/>
  <c r="J126" i="71"/>
  <c r="I126" i="71"/>
  <c r="H126" i="71"/>
  <c r="G126" i="71"/>
  <c r="Z115" i="71"/>
  <c r="Y115" i="71"/>
  <c r="X115" i="71"/>
  <c r="W115" i="71"/>
  <c r="V115" i="71"/>
  <c r="U115" i="71"/>
  <c r="T115" i="71"/>
  <c r="S115" i="71"/>
  <c r="R115" i="71"/>
  <c r="Q115" i="71"/>
  <c r="P115" i="71"/>
  <c r="N115" i="71"/>
  <c r="M115" i="71"/>
  <c r="L115" i="71"/>
  <c r="K115" i="71"/>
  <c r="J115" i="71"/>
  <c r="I115" i="71"/>
  <c r="H115" i="71"/>
  <c r="G115" i="71"/>
  <c r="Z114" i="71"/>
  <c r="Y114" i="71"/>
  <c r="X114" i="71"/>
  <c r="X119" i="71" s="1"/>
  <c r="W114" i="71"/>
  <c r="W119" i="71" s="1"/>
  <c r="V114" i="71"/>
  <c r="U114" i="71"/>
  <c r="T114" i="71"/>
  <c r="S114" i="71"/>
  <c r="R114" i="71"/>
  <c r="Q114" i="71"/>
  <c r="P114" i="71"/>
  <c r="N114" i="71"/>
  <c r="M114" i="71"/>
  <c r="L114" i="71"/>
  <c r="K114" i="71"/>
  <c r="J114" i="71"/>
  <c r="I114" i="71"/>
  <c r="H114" i="71"/>
  <c r="G114" i="71"/>
  <c r="Z103" i="71"/>
  <c r="Y103" i="71"/>
  <c r="X103" i="71"/>
  <c r="W103" i="71"/>
  <c r="V103" i="71"/>
  <c r="U103" i="71"/>
  <c r="T103" i="71"/>
  <c r="S103" i="71"/>
  <c r="R103" i="71"/>
  <c r="Q103" i="71"/>
  <c r="P103" i="71"/>
  <c r="N103" i="71"/>
  <c r="M103" i="71"/>
  <c r="L103" i="71"/>
  <c r="K103" i="71"/>
  <c r="J103" i="71"/>
  <c r="I103" i="71"/>
  <c r="H103" i="71"/>
  <c r="G103" i="71"/>
  <c r="Z102" i="71"/>
  <c r="Z107" i="71" s="1"/>
  <c r="Y102" i="71"/>
  <c r="X102" i="71"/>
  <c r="X107" i="71" s="1"/>
  <c r="W102" i="71"/>
  <c r="W107" i="71" s="1"/>
  <c r="V102" i="71"/>
  <c r="U102" i="71"/>
  <c r="T102" i="71"/>
  <c r="S102" i="71"/>
  <c r="R102" i="71"/>
  <c r="Q102" i="71"/>
  <c r="P102" i="71"/>
  <c r="N102" i="71"/>
  <c r="M102" i="71"/>
  <c r="L102" i="71"/>
  <c r="K102" i="71"/>
  <c r="J102" i="71"/>
  <c r="I102" i="71"/>
  <c r="H102" i="71"/>
  <c r="G102" i="71"/>
  <c r="Z91" i="71"/>
  <c r="Y91" i="71"/>
  <c r="X91" i="71"/>
  <c r="W91" i="71"/>
  <c r="V91" i="71"/>
  <c r="U91" i="71"/>
  <c r="T91" i="71"/>
  <c r="S91" i="71"/>
  <c r="R91" i="71"/>
  <c r="Q91" i="71"/>
  <c r="P91" i="71"/>
  <c r="N91" i="71"/>
  <c r="M91" i="71"/>
  <c r="L91" i="71"/>
  <c r="K91" i="71"/>
  <c r="J91" i="71"/>
  <c r="I91" i="71"/>
  <c r="H91" i="71"/>
  <c r="G91" i="71"/>
  <c r="Z90" i="71"/>
  <c r="Z95" i="71" s="1"/>
  <c r="Y90" i="71"/>
  <c r="Y95" i="71" s="1"/>
  <c r="X90" i="71"/>
  <c r="X95" i="71" s="1"/>
  <c r="W90" i="71"/>
  <c r="V90" i="71"/>
  <c r="U90" i="71"/>
  <c r="T90" i="71"/>
  <c r="S90" i="71"/>
  <c r="R90" i="71"/>
  <c r="Q90" i="71"/>
  <c r="P90" i="71"/>
  <c r="N90" i="71"/>
  <c r="M90" i="71"/>
  <c r="L90" i="71"/>
  <c r="K90" i="71"/>
  <c r="J90" i="71"/>
  <c r="I90" i="71"/>
  <c r="H90" i="71"/>
  <c r="G90" i="71"/>
  <c r="Z79" i="71"/>
  <c r="Y79" i="71"/>
  <c r="X79" i="71"/>
  <c r="W79" i="71"/>
  <c r="V79" i="71"/>
  <c r="U79" i="71"/>
  <c r="T79" i="71"/>
  <c r="S79" i="71"/>
  <c r="R79" i="71"/>
  <c r="Q79" i="71"/>
  <c r="P79" i="71"/>
  <c r="N79" i="71"/>
  <c r="M79" i="71"/>
  <c r="L79" i="71"/>
  <c r="K79" i="71"/>
  <c r="J79" i="71"/>
  <c r="I79" i="71"/>
  <c r="H79" i="71"/>
  <c r="G79" i="71"/>
  <c r="Z78" i="71"/>
  <c r="Z83" i="71" s="1"/>
  <c r="Y78" i="71"/>
  <c r="Y83" i="71" s="1"/>
  <c r="X78" i="71"/>
  <c r="X83" i="71" s="1"/>
  <c r="W78" i="71"/>
  <c r="W83" i="71" s="1"/>
  <c r="V78" i="71"/>
  <c r="U78" i="71"/>
  <c r="T78" i="71"/>
  <c r="S78" i="71"/>
  <c r="R78" i="71"/>
  <c r="Q78" i="71"/>
  <c r="P78" i="71"/>
  <c r="N78" i="71"/>
  <c r="M78" i="71"/>
  <c r="L78" i="71"/>
  <c r="K78" i="71"/>
  <c r="J78" i="71"/>
  <c r="I78" i="71"/>
  <c r="H78" i="71"/>
  <c r="G78" i="71"/>
  <c r="Y72" i="71"/>
  <c r="Z67" i="71"/>
  <c r="Y67" i="71"/>
  <c r="X67" i="71"/>
  <c r="W67" i="71"/>
  <c r="V67" i="71"/>
  <c r="U67" i="71"/>
  <c r="T67" i="71"/>
  <c r="S67" i="71"/>
  <c r="R67" i="71"/>
  <c r="Q67" i="71"/>
  <c r="P67" i="71"/>
  <c r="N67" i="71"/>
  <c r="M67" i="71"/>
  <c r="L67" i="71"/>
  <c r="K67" i="71"/>
  <c r="J67" i="71"/>
  <c r="I67" i="71"/>
  <c r="H67" i="71"/>
  <c r="G67" i="71"/>
  <c r="Z66" i="71"/>
  <c r="Z71" i="71" s="1"/>
  <c r="Y66" i="71"/>
  <c r="Y71" i="71" s="1"/>
  <c r="X66" i="71"/>
  <c r="X71" i="71" s="1"/>
  <c r="W66" i="71"/>
  <c r="W71" i="71" s="1"/>
  <c r="V66" i="71"/>
  <c r="U66" i="71"/>
  <c r="T66" i="71"/>
  <c r="S66" i="71"/>
  <c r="R66" i="71"/>
  <c r="Q66" i="71"/>
  <c r="P66" i="71"/>
  <c r="N66" i="71"/>
  <c r="M66" i="71"/>
  <c r="L66" i="71"/>
  <c r="K66" i="71"/>
  <c r="J66" i="71"/>
  <c r="I66" i="71"/>
  <c r="H66" i="71"/>
  <c r="G66" i="71"/>
  <c r="Z55" i="71"/>
  <c r="Y55" i="71"/>
  <c r="X55" i="71"/>
  <c r="W55" i="71"/>
  <c r="V55" i="71"/>
  <c r="U55" i="71"/>
  <c r="T55" i="71"/>
  <c r="S55" i="71"/>
  <c r="R55" i="71"/>
  <c r="Q55" i="71"/>
  <c r="P55" i="71"/>
  <c r="N55" i="71"/>
  <c r="M55" i="71"/>
  <c r="L55" i="71"/>
  <c r="K55" i="71"/>
  <c r="J55" i="71"/>
  <c r="I55" i="71"/>
  <c r="H55" i="71"/>
  <c r="G55" i="71"/>
  <c r="Z54" i="71"/>
  <c r="Z59" i="71" s="1"/>
  <c r="Y54" i="71"/>
  <c r="Y59" i="71" s="1"/>
  <c r="X54" i="71"/>
  <c r="X59" i="71" s="1"/>
  <c r="W54" i="71"/>
  <c r="W59" i="71" s="1"/>
  <c r="V54" i="71"/>
  <c r="U54" i="71"/>
  <c r="T54" i="71"/>
  <c r="S54" i="71"/>
  <c r="R54" i="71"/>
  <c r="Q54" i="71"/>
  <c r="P54" i="71"/>
  <c r="N54" i="71"/>
  <c r="M54" i="71"/>
  <c r="L54" i="71"/>
  <c r="K54" i="71"/>
  <c r="J54" i="71"/>
  <c r="I54" i="71"/>
  <c r="H54" i="71"/>
  <c r="G54" i="71"/>
  <c r="Y48" i="71"/>
  <c r="Z43" i="71"/>
  <c r="Y43" i="71"/>
  <c r="X43" i="71"/>
  <c r="W43" i="71"/>
  <c r="V43" i="71"/>
  <c r="U43" i="71"/>
  <c r="T43" i="71"/>
  <c r="S43" i="71"/>
  <c r="R43" i="71"/>
  <c r="Q43" i="71"/>
  <c r="P43" i="71"/>
  <c r="N43" i="71"/>
  <c r="M43" i="71"/>
  <c r="L43" i="71"/>
  <c r="K43" i="71"/>
  <c r="J43" i="71"/>
  <c r="I43" i="71"/>
  <c r="H43" i="71"/>
  <c r="G43" i="71"/>
  <c r="Z42" i="71"/>
  <c r="Z47" i="71" s="1"/>
  <c r="Y42" i="71"/>
  <c r="Y47" i="71" s="1"/>
  <c r="X42" i="71"/>
  <c r="X47" i="71" s="1"/>
  <c r="W42" i="71"/>
  <c r="W47" i="71" s="1"/>
  <c r="V42" i="71"/>
  <c r="U42" i="71"/>
  <c r="T42" i="71"/>
  <c r="S42" i="71"/>
  <c r="R42" i="71"/>
  <c r="Q42" i="71"/>
  <c r="P42" i="71"/>
  <c r="N42" i="71"/>
  <c r="M42" i="71"/>
  <c r="L42" i="71"/>
  <c r="K42" i="71"/>
  <c r="J42" i="71"/>
  <c r="I42" i="71"/>
  <c r="H42" i="71"/>
  <c r="G42" i="71"/>
  <c r="Z31" i="71"/>
  <c r="Y31" i="71"/>
  <c r="X31" i="71"/>
  <c r="W31" i="71"/>
  <c r="V31" i="71"/>
  <c r="U31" i="71"/>
  <c r="T31" i="71"/>
  <c r="S31" i="71"/>
  <c r="R31" i="71"/>
  <c r="Q31" i="71"/>
  <c r="P31" i="71"/>
  <c r="N31" i="71"/>
  <c r="M31" i="71"/>
  <c r="L31" i="71"/>
  <c r="K31" i="71"/>
  <c r="J31" i="71"/>
  <c r="I31" i="71"/>
  <c r="H31" i="71"/>
  <c r="G31" i="71"/>
  <c r="Z30" i="71"/>
  <c r="Z35" i="71" s="1"/>
  <c r="Y30" i="71"/>
  <c r="Y35" i="71" s="1"/>
  <c r="X30" i="71"/>
  <c r="X35" i="71" s="1"/>
  <c r="W30" i="71"/>
  <c r="W35" i="71" s="1"/>
  <c r="V30" i="71"/>
  <c r="U30" i="71"/>
  <c r="T30" i="71"/>
  <c r="S30" i="71"/>
  <c r="R30" i="71"/>
  <c r="Q30" i="71"/>
  <c r="P30" i="71"/>
  <c r="N30" i="71"/>
  <c r="M30" i="71"/>
  <c r="L30" i="71"/>
  <c r="K30" i="71"/>
  <c r="J30" i="71"/>
  <c r="I30" i="71"/>
  <c r="H30" i="71"/>
  <c r="G30" i="71"/>
  <c r="Y24" i="71"/>
  <c r="Y192" i="71" s="1"/>
  <c r="Z19" i="71"/>
  <c r="Z187" i="71" s="1"/>
  <c r="Y19" i="71"/>
  <c r="Y187" i="71" s="1"/>
  <c r="X19" i="71"/>
  <c r="X187" i="71" s="1"/>
  <c r="W19" i="71"/>
  <c r="W187" i="71" s="1"/>
  <c r="V19" i="71"/>
  <c r="U19" i="71"/>
  <c r="T19" i="71"/>
  <c r="S19" i="71"/>
  <c r="R19" i="71"/>
  <c r="Q19" i="71"/>
  <c r="P19" i="71"/>
  <c r="N19" i="71"/>
  <c r="M19" i="71"/>
  <c r="L19" i="71"/>
  <c r="K19" i="71"/>
  <c r="J19" i="71"/>
  <c r="I19" i="71"/>
  <c r="H19" i="71"/>
  <c r="G19" i="71"/>
  <c r="Z18" i="71"/>
  <c r="Y18" i="71"/>
  <c r="X18" i="71"/>
  <c r="X24" i="71" s="1"/>
  <c r="X192" i="71" s="1"/>
  <c r="W18" i="71"/>
  <c r="W23" i="71" s="1"/>
  <c r="W191" i="71" s="1"/>
  <c r="V18" i="71"/>
  <c r="U18" i="71"/>
  <c r="T18" i="71"/>
  <c r="S18" i="71"/>
  <c r="R18" i="71"/>
  <c r="Q18" i="71"/>
  <c r="P18" i="71"/>
  <c r="N18" i="71"/>
  <c r="M18" i="71"/>
  <c r="L18" i="71"/>
  <c r="K18" i="71"/>
  <c r="J18" i="71"/>
  <c r="I18" i="71"/>
  <c r="H18" i="71"/>
  <c r="G18" i="71"/>
  <c r="Z175" i="70"/>
  <c r="Y175" i="70"/>
  <c r="X175" i="70"/>
  <c r="W175" i="70"/>
  <c r="V175" i="70"/>
  <c r="U175" i="70"/>
  <c r="T175" i="70"/>
  <c r="S175" i="70"/>
  <c r="R175" i="70"/>
  <c r="Q175" i="70"/>
  <c r="P175" i="70"/>
  <c r="N175" i="70"/>
  <c r="M175" i="70"/>
  <c r="L175" i="70"/>
  <c r="K175" i="70"/>
  <c r="J175" i="70"/>
  <c r="I175" i="70"/>
  <c r="H175" i="70"/>
  <c r="G175" i="70"/>
  <c r="Z174" i="70"/>
  <c r="Y174" i="70"/>
  <c r="X174" i="70"/>
  <c r="W174" i="70"/>
  <c r="V174" i="70"/>
  <c r="U174" i="70"/>
  <c r="T174" i="70"/>
  <c r="S174" i="70"/>
  <c r="R174" i="70"/>
  <c r="Q174" i="70"/>
  <c r="P174" i="70"/>
  <c r="N174" i="70"/>
  <c r="M174" i="70"/>
  <c r="L174" i="70"/>
  <c r="K174" i="70"/>
  <c r="J174" i="70"/>
  <c r="I174" i="70"/>
  <c r="H174" i="70"/>
  <c r="G174" i="70"/>
  <c r="Z172" i="70"/>
  <c r="Y172" i="70"/>
  <c r="X172" i="70"/>
  <c r="W172" i="70"/>
  <c r="V172" i="70"/>
  <c r="U172" i="70"/>
  <c r="T172" i="70"/>
  <c r="S172" i="70"/>
  <c r="R172" i="70"/>
  <c r="Q172" i="70"/>
  <c r="P172" i="70"/>
  <c r="N172" i="70"/>
  <c r="M172" i="70"/>
  <c r="L172" i="70"/>
  <c r="K172" i="70"/>
  <c r="J172" i="70"/>
  <c r="I172" i="70"/>
  <c r="H172" i="70"/>
  <c r="G172" i="70"/>
  <c r="Z171" i="70"/>
  <c r="Z179" i="70" s="1"/>
  <c r="Y171" i="70"/>
  <c r="Y179" i="70" s="1"/>
  <c r="X171" i="70"/>
  <c r="X179" i="70" s="1"/>
  <c r="W171" i="70"/>
  <c r="V171" i="70"/>
  <c r="U171" i="70"/>
  <c r="T171" i="70"/>
  <c r="S171" i="70"/>
  <c r="R171" i="70"/>
  <c r="Q171" i="70"/>
  <c r="P171" i="70"/>
  <c r="N171" i="70"/>
  <c r="M171" i="70"/>
  <c r="L171" i="70"/>
  <c r="K171" i="70"/>
  <c r="J171" i="70"/>
  <c r="I171" i="70"/>
  <c r="H171" i="70"/>
  <c r="G171" i="70"/>
  <c r="Z163" i="70"/>
  <c r="Y163" i="70"/>
  <c r="X163" i="70"/>
  <c r="W163" i="70"/>
  <c r="V163" i="70"/>
  <c r="U163" i="70"/>
  <c r="T163" i="70"/>
  <c r="S163" i="70"/>
  <c r="R163" i="70"/>
  <c r="Q163" i="70"/>
  <c r="P163" i="70"/>
  <c r="N163" i="70"/>
  <c r="M163" i="70"/>
  <c r="L163" i="70"/>
  <c r="K163" i="70"/>
  <c r="J163" i="70"/>
  <c r="I163" i="70"/>
  <c r="H163" i="70"/>
  <c r="G163" i="70"/>
  <c r="Z162" i="70"/>
  <c r="Y162" i="70"/>
  <c r="X162" i="70"/>
  <c r="W162" i="70"/>
  <c r="V162" i="70"/>
  <c r="U162" i="70"/>
  <c r="T162" i="70"/>
  <c r="S162" i="70"/>
  <c r="R162" i="70"/>
  <c r="Q162" i="70"/>
  <c r="P162" i="70"/>
  <c r="N162" i="70"/>
  <c r="M162" i="70"/>
  <c r="L162" i="70"/>
  <c r="K162" i="70"/>
  <c r="J162" i="70"/>
  <c r="I162" i="70"/>
  <c r="H162" i="70"/>
  <c r="G162" i="70"/>
  <c r="Z160" i="70"/>
  <c r="Y160" i="70"/>
  <c r="X160" i="70"/>
  <c r="W160" i="70"/>
  <c r="V160" i="70"/>
  <c r="U160" i="70"/>
  <c r="T160" i="70"/>
  <c r="S160" i="70"/>
  <c r="R160" i="70"/>
  <c r="Q160" i="70"/>
  <c r="P160" i="70"/>
  <c r="N160" i="70"/>
  <c r="M160" i="70"/>
  <c r="L160" i="70"/>
  <c r="K160" i="70"/>
  <c r="J160" i="70"/>
  <c r="I160" i="70"/>
  <c r="H160" i="70"/>
  <c r="G160" i="70"/>
  <c r="Z159" i="70"/>
  <c r="Z167" i="70" s="1"/>
  <c r="Y159" i="70"/>
  <c r="Y167" i="70" s="1"/>
  <c r="X159" i="70"/>
  <c r="X167" i="70" s="1"/>
  <c r="W159" i="70"/>
  <c r="V159" i="70"/>
  <c r="U159" i="70"/>
  <c r="T159" i="70"/>
  <c r="S159" i="70"/>
  <c r="R159" i="70"/>
  <c r="Q159" i="70"/>
  <c r="P159" i="70"/>
  <c r="N159" i="70"/>
  <c r="M159" i="70"/>
  <c r="L159" i="70"/>
  <c r="K159" i="70"/>
  <c r="J159" i="70"/>
  <c r="I159" i="70"/>
  <c r="H159" i="70"/>
  <c r="G159" i="70"/>
  <c r="Z151" i="70"/>
  <c r="Y151" i="70"/>
  <c r="X151" i="70"/>
  <c r="W151" i="70"/>
  <c r="V151" i="70"/>
  <c r="U151" i="70"/>
  <c r="T151" i="70"/>
  <c r="S151" i="70"/>
  <c r="R151" i="70"/>
  <c r="Q151" i="70"/>
  <c r="P151" i="70"/>
  <c r="N151" i="70"/>
  <c r="M151" i="70"/>
  <c r="L151" i="70"/>
  <c r="K151" i="70"/>
  <c r="J151" i="70"/>
  <c r="I151" i="70"/>
  <c r="H151" i="70"/>
  <c r="G151" i="70"/>
  <c r="Z150" i="70"/>
  <c r="Y150" i="70"/>
  <c r="X150" i="70"/>
  <c r="W150" i="70"/>
  <c r="V150" i="70"/>
  <c r="U150" i="70"/>
  <c r="T150" i="70"/>
  <c r="S150" i="70"/>
  <c r="R150" i="70"/>
  <c r="Q150" i="70"/>
  <c r="P150" i="70"/>
  <c r="N150" i="70"/>
  <c r="M150" i="70"/>
  <c r="L150" i="70"/>
  <c r="K150" i="70"/>
  <c r="J150" i="70"/>
  <c r="I150" i="70"/>
  <c r="H150" i="70"/>
  <c r="G150" i="70"/>
  <c r="Z148" i="70"/>
  <c r="Y148" i="70"/>
  <c r="X148" i="70"/>
  <c r="W148" i="70"/>
  <c r="V148" i="70"/>
  <c r="U148" i="70"/>
  <c r="T148" i="70"/>
  <c r="S148" i="70"/>
  <c r="R148" i="70"/>
  <c r="Q148" i="70"/>
  <c r="P148" i="70"/>
  <c r="N148" i="70"/>
  <c r="M148" i="70"/>
  <c r="L148" i="70"/>
  <c r="K148" i="70"/>
  <c r="J148" i="70"/>
  <c r="I148" i="70"/>
  <c r="H148" i="70"/>
  <c r="G148" i="70"/>
  <c r="Z147" i="70"/>
  <c r="Y147" i="70"/>
  <c r="Y155" i="70" s="1"/>
  <c r="X147" i="70"/>
  <c r="X155" i="70" s="1"/>
  <c r="W147" i="70"/>
  <c r="W155" i="70" s="1"/>
  <c r="V147" i="70"/>
  <c r="U147" i="70"/>
  <c r="T147" i="70"/>
  <c r="S147" i="70"/>
  <c r="R147" i="70"/>
  <c r="Q147" i="70"/>
  <c r="P147" i="70"/>
  <c r="N147" i="70"/>
  <c r="M147" i="70"/>
  <c r="L147" i="70"/>
  <c r="K147" i="70"/>
  <c r="J147" i="70"/>
  <c r="I147" i="70"/>
  <c r="H147" i="70"/>
  <c r="G147" i="70"/>
  <c r="Z139" i="70"/>
  <c r="Y139" i="70"/>
  <c r="X139" i="70"/>
  <c r="W139" i="70"/>
  <c r="V139" i="70"/>
  <c r="U139" i="70"/>
  <c r="T139" i="70"/>
  <c r="S139" i="70"/>
  <c r="R139" i="70"/>
  <c r="Q139" i="70"/>
  <c r="P139" i="70"/>
  <c r="N139" i="70"/>
  <c r="M139" i="70"/>
  <c r="L139" i="70"/>
  <c r="K139" i="70"/>
  <c r="J139" i="70"/>
  <c r="I139" i="70"/>
  <c r="H139" i="70"/>
  <c r="G139" i="70"/>
  <c r="Z138" i="70"/>
  <c r="Y138" i="70"/>
  <c r="X138" i="70"/>
  <c r="W138" i="70"/>
  <c r="V138" i="70"/>
  <c r="U138" i="70"/>
  <c r="T138" i="70"/>
  <c r="S138" i="70"/>
  <c r="R138" i="70"/>
  <c r="Q138" i="70"/>
  <c r="P138" i="70"/>
  <c r="N138" i="70"/>
  <c r="M138" i="70"/>
  <c r="L138" i="70"/>
  <c r="K138" i="70"/>
  <c r="J138" i="70"/>
  <c r="I138" i="70"/>
  <c r="H138" i="70"/>
  <c r="G138" i="70"/>
  <c r="Z136" i="70"/>
  <c r="Y136" i="70"/>
  <c r="X136" i="70"/>
  <c r="W136" i="70"/>
  <c r="V136" i="70"/>
  <c r="U136" i="70"/>
  <c r="T136" i="70"/>
  <c r="S136" i="70"/>
  <c r="R136" i="70"/>
  <c r="Q136" i="70"/>
  <c r="P136" i="70"/>
  <c r="N136" i="70"/>
  <c r="M136" i="70"/>
  <c r="L136" i="70"/>
  <c r="K136" i="70"/>
  <c r="J136" i="70"/>
  <c r="I136" i="70"/>
  <c r="H136" i="70"/>
  <c r="G136" i="70"/>
  <c r="Z135" i="70"/>
  <c r="Z143" i="70" s="1"/>
  <c r="Y135" i="70"/>
  <c r="Y143" i="70" s="1"/>
  <c r="X135" i="70"/>
  <c r="W135" i="70"/>
  <c r="W143" i="70" s="1"/>
  <c r="V135" i="70"/>
  <c r="U135" i="70"/>
  <c r="T135" i="70"/>
  <c r="S135" i="70"/>
  <c r="R135" i="70"/>
  <c r="Q135" i="70"/>
  <c r="P135" i="70"/>
  <c r="N135" i="70"/>
  <c r="M135" i="70"/>
  <c r="L135" i="70"/>
  <c r="K135" i="70"/>
  <c r="J135" i="70"/>
  <c r="I135" i="70"/>
  <c r="H135" i="70"/>
  <c r="G135" i="70"/>
  <c r="Z127" i="70"/>
  <c r="Y127" i="70"/>
  <c r="X127" i="70"/>
  <c r="W127" i="70"/>
  <c r="V127" i="70"/>
  <c r="U127" i="70"/>
  <c r="T127" i="70"/>
  <c r="S127" i="70"/>
  <c r="R127" i="70"/>
  <c r="Q127" i="70"/>
  <c r="P127" i="70"/>
  <c r="N127" i="70"/>
  <c r="M127" i="70"/>
  <c r="L127" i="70"/>
  <c r="K127" i="70"/>
  <c r="J127" i="70"/>
  <c r="I127" i="70"/>
  <c r="H127" i="70"/>
  <c r="G127" i="70"/>
  <c r="Z126" i="70"/>
  <c r="Y126" i="70"/>
  <c r="X126" i="70"/>
  <c r="W126" i="70"/>
  <c r="V126" i="70"/>
  <c r="U126" i="70"/>
  <c r="T126" i="70"/>
  <c r="S126" i="70"/>
  <c r="R126" i="70"/>
  <c r="Q126" i="70"/>
  <c r="P126" i="70"/>
  <c r="N126" i="70"/>
  <c r="M126" i="70"/>
  <c r="L126" i="70"/>
  <c r="K126" i="70"/>
  <c r="J126" i="70"/>
  <c r="I126" i="70"/>
  <c r="H126" i="70"/>
  <c r="G126" i="70"/>
  <c r="Z124" i="70"/>
  <c r="Y124" i="70"/>
  <c r="X124" i="70"/>
  <c r="W124" i="70"/>
  <c r="V124" i="70"/>
  <c r="U124" i="70"/>
  <c r="T124" i="70"/>
  <c r="S124" i="70"/>
  <c r="R124" i="70"/>
  <c r="Q124" i="70"/>
  <c r="P124" i="70"/>
  <c r="N124" i="70"/>
  <c r="M124" i="70"/>
  <c r="L124" i="70"/>
  <c r="K124" i="70"/>
  <c r="J124" i="70"/>
  <c r="I124" i="70"/>
  <c r="H124" i="70"/>
  <c r="G124" i="70"/>
  <c r="Z123" i="70"/>
  <c r="Z131" i="70" s="1"/>
  <c r="Y123" i="70"/>
  <c r="Y131" i="70" s="1"/>
  <c r="X123" i="70"/>
  <c r="X131" i="70" s="1"/>
  <c r="W123" i="70"/>
  <c r="W134" i="70" s="1"/>
  <c r="V123" i="70"/>
  <c r="U123" i="70"/>
  <c r="T123" i="70"/>
  <c r="S123" i="70"/>
  <c r="R123" i="70"/>
  <c r="Q123" i="70"/>
  <c r="P123" i="70"/>
  <c r="N123" i="70"/>
  <c r="M123" i="70"/>
  <c r="L123" i="70"/>
  <c r="K123" i="70"/>
  <c r="J123" i="70"/>
  <c r="I123" i="70"/>
  <c r="H123" i="70"/>
  <c r="G123" i="70"/>
  <c r="W121" i="70"/>
  <c r="Z115" i="70"/>
  <c r="Y115" i="70"/>
  <c r="X115" i="70"/>
  <c r="W115" i="70"/>
  <c r="V115" i="70"/>
  <c r="U115" i="70"/>
  <c r="T115" i="70"/>
  <c r="S115" i="70"/>
  <c r="R115" i="70"/>
  <c r="Q115" i="70"/>
  <c r="P115" i="70"/>
  <c r="N115" i="70"/>
  <c r="M115" i="70"/>
  <c r="L115" i="70"/>
  <c r="K115" i="70"/>
  <c r="J115" i="70"/>
  <c r="I115" i="70"/>
  <c r="H115" i="70"/>
  <c r="G115" i="70"/>
  <c r="Z114" i="70"/>
  <c r="Y114" i="70"/>
  <c r="X114" i="70"/>
  <c r="W114" i="70"/>
  <c r="V114" i="70"/>
  <c r="U114" i="70"/>
  <c r="T114" i="70"/>
  <c r="S114" i="70"/>
  <c r="R114" i="70"/>
  <c r="Q114" i="70"/>
  <c r="P114" i="70"/>
  <c r="N114" i="70"/>
  <c r="M114" i="70"/>
  <c r="L114" i="70"/>
  <c r="K114" i="70"/>
  <c r="J114" i="70"/>
  <c r="I114" i="70"/>
  <c r="H114" i="70"/>
  <c r="G114" i="70"/>
  <c r="Z112" i="70"/>
  <c r="Y112" i="70"/>
  <c r="X112" i="70"/>
  <c r="W112" i="70"/>
  <c r="V112" i="70"/>
  <c r="U112" i="70"/>
  <c r="T112" i="70"/>
  <c r="S112" i="70"/>
  <c r="R112" i="70"/>
  <c r="Q112" i="70"/>
  <c r="P112" i="70"/>
  <c r="N112" i="70"/>
  <c r="M112" i="70"/>
  <c r="L112" i="70"/>
  <c r="K112" i="70"/>
  <c r="J112" i="70"/>
  <c r="I112" i="70"/>
  <c r="H112" i="70"/>
  <c r="G112" i="70"/>
  <c r="Z111" i="70"/>
  <c r="Z119" i="70" s="1"/>
  <c r="Y111" i="70"/>
  <c r="X111" i="70"/>
  <c r="X119" i="70" s="1"/>
  <c r="W111" i="70"/>
  <c r="W119" i="70" s="1"/>
  <c r="V111" i="70"/>
  <c r="U111" i="70"/>
  <c r="T111" i="70"/>
  <c r="S111" i="70"/>
  <c r="R111" i="70"/>
  <c r="Q111" i="70"/>
  <c r="P111" i="70"/>
  <c r="N111" i="70"/>
  <c r="M111" i="70"/>
  <c r="L111" i="70"/>
  <c r="K111" i="70"/>
  <c r="J111" i="70"/>
  <c r="I111" i="70"/>
  <c r="H111" i="70"/>
  <c r="G111" i="70"/>
  <c r="Z103" i="70"/>
  <c r="Y103" i="70"/>
  <c r="X103" i="70"/>
  <c r="W103" i="70"/>
  <c r="V103" i="70"/>
  <c r="U103" i="70"/>
  <c r="T103" i="70"/>
  <c r="S103" i="70"/>
  <c r="R103" i="70"/>
  <c r="Q103" i="70"/>
  <c r="P103" i="70"/>
  <c r="N103" i="70"/>
  <c r="M103" i="70"/>
  <c r="L103" i="70"/>
  <c r="K103" i="70"/>
  <c r="J103" i="70"/>
  <c r="I103" i="70"/>
  <c r="H103" i="70"/>
  <c r="G103" i="70"/>
  <c r="Z102" i="70"/>
  <c r="Y102" i="70"/>
  <c r="X102" i="70"/>
  <c r="W102" i="70"/>
  <c r="V102" i="70"/>
  <c r="U102" i="70"/>
  <c r="T102" i="70"/>
  <c r="S102" i="70"/>
  <c r="R102" i="70"/>
  <c r="Q102" i="70"/>
  <c r="P102" i="70"/>
  <c r="N102" i="70"/>
  <c r="M102" i="70"/>
  <c r="L102" i="70"/>
  <c r="K102" i="70"/>
  <c r="J102" i="70"/>
  <c r="I102" i="70"/>
  <c r="H102" i="70"/>
  <c r="G102" i="70"/>
  <c r="Z100" i="70"/>
  <c r="Y100" i="70"/>
  <c r="X100" i="70"/>
  <c r="W100" i="70"/>
  <c r="V100" i="70"/>
  <c r="U100" i="70"/>
  <c r="T100" i="70"/>
  <c r="S100" i="70"/>
  <c r="R100" i="70"/>
  <c r="Q100" i="70"/>
  <c r="P100" i="70"/>
  <c r="N100" i="70"/>
  <c r="M100" i="70"/>
  <c r="L100" i="70"/>
  <c r="K100" i="70"/>
  <c r="J100" i="70"/>
  <c r="I100" i="70"/>
  <c r="H100" i="70"/>
  <c r="G100" i="70"/>
  <c r="Z99" i="70"/>
  <c r="Z107" i="70" s="1"/>
  <c r="Y99" i="70"/>
  <c r="Y107" i="70" s="1"/>
  <c r="X99" i="70"/>
  <c r="X107" i="70" s="1"/>
  <c r="W99" i="70"/>
  <c r="V99" i="70"/>
  <c r="U99" i="70"/>
  <c r="T99" i="70"/>
  <c r="S99" i="70"/>
  <c r="R99" i="70"/>
  <c r="Q99" i="70"/>
  <c r="P99" i="70"/>
  <c r="N99" i="70"/>
  <c r="M99" i="70"/>
  <c r="L99" i="70"/>
  <c r="K99" i="70"/>
  <c r="J99" i="70"/>
  <c r="I99" i="70"/>
  <c r="H99" i="70"/>
  <c r="G99" i="70"/>
  <c r="Z91" i="70"/>
  <c r="Y91" i="70"/>
  <c r="X91" i="70"/>
  <c r="W91" i="70"/>
  <c r="V91" i="70"/>
  <c r="U91" i="70"/>
  <c r="T91" i="70"/>
  <c r="S91" i="70"/>
  <c r="R91" i="70"/>
  <c r="Q91" i="70"/>
  <c r="P91" i="70"/>
  <c r="N91" i="70"/>
  <c r="M91" i="70"/>
  <c r="L91" i="70"/>
  <c r="K91" i="70"/>
  <c r="J91" i="70"/>
  <c r="I91" i="70"/>
  <c r="H91" i="70"/>
  <c r="G91" i="70"/>
  <c r="Z90" i="70"/>
  <c r="Y90" i="70"/>
  <c r="X90" i="70"/>
  <c r="W90" i="70"/>
  <c r="V90" i="70"/>
  <c r="U90" i="70"/>
  <c r="T90" i="70"/>
  <c r="S90" i="70"/>
  <c r="R90" i="70"/>
  <c r="Q90" i="70"/>
  <c r="P90" i="70"/>
  <c r="N90" i="70"/>
  <c r="M90" i="70"/>
  <c r="L90" i="70"/>
  <c r="K90" i="70"/>
  <c r="J90" i="70"/>
  <c r="I90" i="70"/>
  <c r="H90" i="70"/>
  <c r="G90" i="70"/>
  <c r="Z88" i="70"/>
  <c r="Y88" i="70"/>
  <c r="X88" i="70"/>
  <c r="W88" i="70"/>
  <c r="V88" i="70"/>
  <c r="U88" i="70"/>
  <c r="T88" i="70"/>
  <c r="S88" i="70"/>
  <c r="R88" i="70"/>
  <c r="Q88" i="70"/>
  <c r="P88" i="70"/>
  <c r="N88" i="70"/>
  <c r="M88" i="70"/>
  <c r="L88" i="70"/>
  <c r="K88" i="70"/>
  <c r="J88" i="70"/>
  <c r="I88" i="70"/>
  <c r="H88" i="70"/>
  <c r="G88" i="70"/>
  <c r="Z87" i="70"/>
  <c r="Y87" i="70"/>
  <c r="X87" i="70"/>
  <c r="X95" i="70" s="1"/>
  <c r="W87" i="70"/>
  <c r="W95" i="70" s="1"/>
  <c r="V87" i="70"/>
  <c r="U87" i="70"/>
  <c r="T87" i="70"/>
  <c r="S87" i="70"/>
  <c r="R87" i="70"/>
  <c r="Q87" i="70"/>
  <c r="P87" i="70"/>
  <c r="N87" i="70"/>
  <c r="M87" i="70"/>
  <c r="L87" i="70"/>
  <c r="K87" i="70"/>
  <c r="J87" i="70"/>
  <c r="I87" i="70"/>
  <c r="H87" i="70"/>
  <c r="G87" i="70"/>
  <c r="Z79" i="70"/>
  <c r="Y79" i="70"/>
  <c r="X79" i="70"/>
  <c r="W79" i="70"/>
  <c r="V79" i="70"/>
  <c r="U79" i="70"/>
  <c r="T79" i="70"/>
  <c r="S79" i="70"/>
  <c r="R79" i="70"/>
  <c r="Q79" i="70"/>
  <c r="P79" i="70"/>
  <c r="N79" i="70"/>
  <c r="M79" i="70"/>
  <c r="L79" i="70"/>
  <c r="K79" i="70"/>
  <c r="J79" i="70"/>
  <c r="I79" i="70"/>
  <c r="H79" i="70"/>
  <c r="G79" i="70"/>
  <c r="Z78" i="70"/>
  <c r="Y78" i="70"/>
  <c r="X78" i="70"/>
  <c r="W78" i="70"/>
  <c r="V78" i="70"/>
  <c r="U78" i="70"/>
  <c r="T78" i="70"/>
  <c r="S78" i="70"/>
  <c r="R78" i="70"/>
  <c r="Q78" i="70"/>
  <c r="P78" i="70"/>
  <c r="N78" i="70"/>
  <c r="M78" i="70"/>
  <c r="L78" i="70"/>
  <c r="K78" i="70"/>
  <c r="J78" i="70"/>
  <c r="I78" i="70"/>
  <c r="H78" i="70"/>
  <c r="G78" i="70"/>
  <c r="Z76" i="70"/>
  <c r="Y76" i="70"/>
  <c r="X76" i="70"/>
  <c r="W76" i="70"/>
  <c r="V76" i="70"/>
  <c r="U76" i="70"/>
  <c r="T76" i="70"/>
  <c r="S76" i="70"/>
  <c r="R76" i="70"/>
  <c r="Q76" i="70"/>
  <c r="P76" i="70"/>
  <c r="N76" i="70"/>
  <c r="M76" i="70"/>
  <c r="L76" i="70"/>
  <c r="K76" i="70"/>
  <c r="J76" i="70"/>
  <c r="I76" i="70"/>
  <c r="H76" i="70"/>
  <c r="G76" i="70"/>
  <c r="Z75" i="70"/>
  <c r="Z85" i="70" s="1"/>
  <c r="Y75" i="70"/>
  <c r="Y83" i="70" s="1"/>
  <c r="X75" i="70"/>
  <c r="W75" i="70"/>
  <c r="V75" i="70"/>
  <c r="U75" i="70"/>
  <c r="T75" i="70"/>
  <c r="S75" i="70"/>
  <c r="R75" i="70"/>
  <c r="Q75" i="70"/>
  <c r="P75" i="70"/>
  <c r="N75" i="70"/>
  <c r="M75" i="70"/>
  <c r="L75" i="70"/>
  <c r="K75" i="70"/>
  <c r="J75" i="70"/>
  <c r="I75" i="70"/>
  <c r="H75" i="70"/>
  <c r="G75" i="70"/>
  <c r="Z67" i="70"/>
  <c r="Y67" i="70"/>
  <c r="X67" i="70"/>
  <c r="W67" i="70"/>
  <c r="V67" i="70"/>
  <c r="U67" i="70"/>
  <c r="T67" i="70"/>
  <c r="S67" i="70"/>
  <c r="R67" i="70"/>
  <c r="Q67" i="70"/>
  <c r="P67" i="70"/>
  <c r="N67" i="70"/>
  <c r="M67" i="70"/>
  <c r="L67" i="70"/>
  <c r="K67" i="70"/>
  <c r="J67" i="70"/>
  <c r="I67" i="70"/>
  <c r="H67" i="70"/>
  <c r="G67" i="70"/>
  <c r="Z66" i="70"/>
  <c r="Y66" i="70"/>
  <c r="X66" i="70"/>
  <c r="W66" i="70"/>
  <c r="V66" i="70"/>
  <c r="U66" i="70"/>
  <c r="T66" i="70"/>
  <c r="S66" i="70"/>
  <c r="R66" i="70"/>
  <c r="Q66" i="70"/>
  <c r="P66" i="70"/>
  <c r="N66" i="70"/>
  <c r="M66" i="70"/>
  <c r="L66" i="70"/>
  <c r="K66" i="70"/>
  <c r="J66" i="70"/>
  <c r="I66" i="70"/>
  <c r="H66" i="70"/>
  <c r="G66" i="70"/>
  <c r="Z64" i="70"/>
  <c r="Y64" i="70"/>
  <c r="X64" i="70"/>
  <c r="W64" i="70"/>
  <c r="V64" i="70"/>
  <c r="U64" i="70"/>
  <c r="T64" i="70"/>
  <c r="S64" i="70"/>
  <c r="R64" i="70"/>
  <c r="Q64" i="70"/>
  <c r="P64" i="70"/>
  <c r="N64" i="70"/>
  <c r="M64" i="70"/>
  <c r="L64" i="70"/>
  <c r="K64" i="70"/>
  <c r="J64" i="70"/>
  <c r="I64" i="70"/>
  <c r="H64" i="70"/>
  <c r="G64" i="70"/>
  <c r="Z63" i="70"/>
  <c r="Y63" i="70"/>
  <c r="Y71" i="70" s="1"/>
  <c r="X63" i="70"/>
  <c r="X71" i="70" s="1"/>
  <c r="W63" i="70"/>
  <c r="V63" i="70"/>
  <c r="U63" i="70"/>
  <c r="T63" i="70"/>
  <c r="S63" i="70"/>
  <c r="R63" i="70"/>
  <c r="Q63" i="70"/>
  <c r="P63" i="70"/>
  <c r="N63" i="70"/>
  <c r="M63" i="70"/>
  <c r="L63" i="70"/>
  <c r="K63" i="70"/>
  <c r="J63" i="70"/>
  <c r="I63" i="70"/>
  <c r="H63" i="70"/>
  <c r="G63" i="70"/>
  <c r="Z62" i="70"/>
  <c r="Z55" i="70"/>
  <c r="Y55" i="70"/>
  <c r="X55" i="70"/>
  <c r="W55" i="70"/>
  <c r="V55" i="70"/>
  <c r="U55" i="70"/>
  <c r="T55" i="70"/>
  <c r="S55" i="70"/>
  <c r="R55" i="70"/>
  <c r="Q55" i="70"/>
  <c r="P55" i="70"/>
  <c r="N55" i="70"/>
  <c r="M55" i="70"/>
  <c r="L55" i="70"/>
  <c r="K55" i="70"/>
  <c r="J55" i="70"/>
  <c r="I55" i="70"/>
  <c r="H55" i="70"/>
  <c r="G55" i="70"/>
  <c r="Z54" i="70"/>
  <c r="Y54" i="70"/>
  <c r="X54" i="70"/>
  <c r="W54" i="70"/>
  <c r="V54" i="70"/>
  <c r="U54" i="70"/>
  <c r="T54" i="70"/>
  <c r="S54" i="70"/>
  <c r="R54" i="70"/>
  <c r="Q54" i="70"/>
  <c r="P54" i="70"/>
  <c r="N54" i="70"/>
  <c r="M54" i="70"/>
  <c r="L54" i="70"/>
  <c r="K54" i="70"/>
  <c r="J54" i="70"/>
  <c r="I54" i="70"/>
  <c r="H54" i="70"/>
  <c r="G54" i="70"/>
  <c r="Z52" i="70"/>
  <c r="Y52" i="70"/>
  <c r="X52" i="70"/>
  <c r="W52" i="70"/>
  <c r="V52" i="70"/>
  <c r="U52" i="70"/>
  <c r="T52" i="70"/>
  <c r="S52" i="70"/>
  <c r="R52" i="70"/>
  <c r="Q52" i="70"/>
  <c r="P52" i="70"/>
  <c r="N52" i="70"/>
  <c r="M52" i="70"/>
  <c r="L52" i="70"/>
  <c r="K52" i="70"/>
  <c r="J52" i="70"/>
  <c r="I52" i="70"/>
  <c r="H52" i="70"/>
  <c r="G52" i="70"/>
  <c r="Z51" i="70"/>
  <c r="Z59" i="70" s="1"/>
  <c r="Y51" i="70"/>
  <c r="Y59" i="70" s="1"/>
  <c r="X51" i="70"/>
  <c r="W51" i="70"/>
  <c r="W59" i="70" s="1"/>
  <c r="V51" i="70"/>
  <c r="U51" i="70"/>
  <c r="T51" i="70"/>
  <c r="S51" i="70"/>
  <c r="R51" i="70"/>
  <c r="Q51" i="70"/>
  <c r="P51" i="70"/>
  <c r="N51" i="70"/>
  <c r="M51" i="70"/>
  <c r="L51" i="70"/>
  <c r="K51" i="70"/>
  <c r="J51" i="70"/>
  <c r="I51" i="70"/>
  <c r="H51" i="70"/>
  <c r="G51" i="70"/>
  <c r="Z43" i="70"/>
  <c r="Y43" i="70"/>
  <c r="X43" i="70"/>
  <c r="W43" i="70"/>
  <c r="V43" i="70"/>
  <c r="U43" i="70"/>
  <c r="T43" i="70"/>
  <c r="S43" i="70"/>
  <c r="R43" i="70"/>
  <c r="Q43" i="70"/>
  <c r="P43" i="70"/>
  <c r="N43" i="70"/>
  <c r="M43" i="70"/>
  <c r="L43" i="70"/>
  <c r="K43" i="70"/>
  <c r="J43" i="70"/>
  <c r="I43" i="70"/>
  <c r="H43" i="70"/>
  <c r="G43" i="70"/>
  <c r="Z42" i="70"/>
  <c r="Y42" i="70"/>
  <c r="X42" i="70"/>
  <c r="W42" i="70"/>
  <c r="V42" i="70"/>
  <c r="U42" i="70"/>
  <c r="T42" i="70"/>
  <c r="S42" i="70"/>
  <c r="R42" i="70"/>
  <c r="Q42" i="70"/>
  <c r="P42" i="70"/>
  <c r="N42" i="70"/>
  <c r="M42" i="70"/>
  <c r="L42" i="70"/>
  <c r="K42" i="70"/>
  <c r="J42" i="70"/>
  <c r="I42" i="70"/>
  <c r="H42" i="70"/>
  <c r="G42" i="70"/>
  <c r="Z40" i="70"/>
  <c r="Y40" i="70"/>
  <c r="X40" i="70"/>
  <c r="W40" i="70"/>
  <c r="V40" i="70"/>
  <c r="U40" i="70"/>
  <c r="T40" i="70"/>
  <c r="S40" i="70"/>
  <c r="R40" i="70"/>
  <c r="Q40" i="70"/>
  <c r="P40" i="70"/>
  <c r="N40" i="70"/>
  <c r="M40" i="70"/>
  <c r="L40" i="70"/>
  <c r="K40" i="70"/>
  <c r="J40" i="70"/>
  <c r="I40" i="70"/>
  <c r="H40" i="70"/>
  <c r="G40" i="70"/>
  <c r="Z39" i="70"/>
  <c r="Y39" i="70"/>
  <c r="Y47" i="70" s="1"/>
  <c r="X39" i="70"/>
  <c r="X47" i="70" s="1"/>
  <c r="W39" i="70"/>
  <c r="V39" i="70"/>
  <c r="U39" i="70"/>
  <c r="T39" i="70"/>
  <c r="S39" i="70"/>
  <c r="R39" i="70"/>
  <c r="Q39" i="70"/>
  <c r="P39" i="70"/>
  <c r="N39" i="70"/>
  <c r="M39" i="70"/>
  <c r="L39" i="70"/>
  <c r="K39" i="70"/>
  <c r="J39" i="70"/>
  <c r="I39" i="70"/>
  <c r="H39" i="70"/>
  <c r="G39" i="70"/>
  <c r="Z38" i="70"/>
  <c r="Z31" i="70"/>
  <c r="Y31" i="70"/>
  <c r="X31" i="70"/>
  <c r="W31" i="70"/>
  <c r="V31" i="70"/>
  <c r="U31" i="70"/>
  <c r="T31" i="70"/>
  <c r="S31" i="70"/>
  <c r="R31" i="70"/>
  <c r="Q31" i="70"/>
  <c r="P31" i="70"/>
  <c r="N31" i="70"/>
  <c r="M31" i="70"/>
  <c r="L31" i="70"/>
  <c r="K31" i="70"/>
  <c r="J31" i="70"/>
  <c r="I31" i="70"/>
  <c r="H31" i="70"/>
  <c r="G31" i="70"/>
  <c r="Z30" i="70"/>
  <c r="Y30" i="70"/>
  <c r="X30" i="70"/>
  <c r="W30" i="70"/>
  <c r="V30" i="70"/>
  <c r="U30" i="70"/>
  <c r="T30" i="70"/>
  <c r="S30" i="70"/>
  <c r="R30" i="70"/>
  <c r="Q30" i="70"/>
  <c r="P30" i="70"/>
  <c r="N30" i="70"/>
  <c r="M30" i="70"/>
  <c r="L30" i="70"/>
  <c r="K30" i="70"/>
  <c r="J30" i="70"/>
  <c r="I30" i="70"/>
  <c r="H30" i="70"/>
  <c r="G30" i="70"/>
  <c r="Z28" i="70"/>
  <c r="Y28" i="70"/>
  <c r="X28" i="70"/>
  <c r="W28" i="70"/>
  <c r="V28" i="70"/>
  <c r="U28" i="70"/>
  <c r="T28" i="70"/>
  <c r="S28" i="70"/>
  <c r="R28" i="70"/>
  <c r="Q28" i="70"/>
  <c r="P28" i="70"/>
  <c r="N28" i="70"/>
  <c r="M28" i="70"/>
  <c r="L28" i="70"/>
  <c r="K28" i="70"/>
  <c r="J28" i="70"/>
  <c r="I28" i="70"/>
  <c r="H28" i="70"/>
  <c r="G28" i="70"/>
  <c r="Z27" i="70"/>
  <c r="Z35" i="70" s="1"/>
  <c r="Y27" i="70"/>
  <c r="X27" i="70"/>
  <c r="W27" i="70"/>
  <c r="W35" i="70" s="1"/>
  <c r="V27" i="70"/>
  <c r="U27" i="70"/>
  <c r="T27" i="70"/>
  <c r="S27" i="70"/>
  <c r="R27" i="70"/>
  <c r="Q27" i="70"/>
  <c r="P27" i="70"/>
  <c r="N27" i="70"/>
  <c r="M27" i="70"/>
  <c r="L27" i="70"/>
  <c r="K27" i="70"/>
  <c r="J27" i="70"/>
  <c r="I27" i="70"/>
  <c r="H27" i="70"/>
  <c r="G27" i="70"/>
  <c r="W24" i="70"/>
  <c r="W192" i="70" s="1"/>
  <c r="Z19" i="70"/>
  <c r="Z187" i="70" s="1"/>
  <c r="Y19" i="70"/>
  <c r="Y187" i="70" s="1"/>
  <c r="X19" i="70"/>
  <c r="X187" i="70" s="1"/>
  <c r="W19" i="70"/>
  <c r="W187" i="70" s="1"/>
  <c r="V19" i="70"/>
  <c r="U19" i="70"/>
  <c r="T19" i="70"/>
  <c r="S19" i="70"/>
  <c r="R19" i="70"/>
  <c r="Q19" i="70"/>
  <c r="P19" i="70"/>
  <c r="N19" i="70"/>
  <c r="M19" i="70"/>
  <c r="L19" i="70"/>
  <c r="K19" i="70"/>
  <c r="J19" i="70"/>
  <c r="I19" i="70"/>
  <c r="H19" i="70"/>
  <c r="G19" i="70"/>
  <c r="Z18" i="70"/>
  <c r="Z186" i="70" s="1"/>
  <c r="Y18" i="70"/>
  <c r="Y186" i="70" s="1"/>
  <c r="X18" i="70"/>
  <c r="X186" i="70" s="1"/>
  <c r="W18" i="70"/>
  <c r="W186" i="70" s="1"/>
  <c r="V18" i="70"/>
  <c r="U18" i="70"/>
  <c r="T18" i="70"/>
  <c r="S18" i="70"/>
  <c r="R18" i="70"/>
  <c r="Q18" i="70"/>
  <c r="P18" i="70"/>
  <c r="N18" i="70"/>
  <c r="M18" i="70"/>
  <c r="L18" i="70"/>
  <c r="K18" i="70"/>
  <c r="J18" i="70"/>
  <c r="I18" i="70"/>
  <c r="H18" i="70"/>
  <c r="G18" i="70"/>
  <c r="Z16" i="70"/>
  <c r="Z184" i="70" s="1"/>
  <c r="Y16" i="70"/>
  <c r="Y184" i="70" s="1"/>
  <c r="X16" i="70"/>
  <c r="X184" i="70" s="1"/>
  <c r="W16" i="70"/>
  <c r="W184" i="70" s="1"/>
  <c r="V16" i="70"/>
  <c r="U16" i="70"/>
  <c r="T16" i="70"/>
  <c r="S16" i="70"/>
  <c r="R16" i="70"/>
  <c r="Q16" i="70"/>
  <c r="P16" i="70"/>
  <c r="N16" i="70"/>
  <c r="M16" i="70"/>
  <c r="L16" i="70"/>
  <c r="K16" i="70"/>
  <c r="J16" i="70"/>
  <c r="I16" i="70"/>
  <c r="H16" i="70"/>
  <c r="G16" i="70"/>
  <c r="Z15" i="70"/>
  <c r="Y15" i="70"/>
  <c r="X15" i="70"/>
  <c r="X26" i="70" s="1"/>
  <c r="X194" i="70" s="1"/>
  <c r="W15" i="70"/>
  <c r="W23" i="70" s="1"/>
  <c r="W191" i="70" s="1"/>
  <c r="V15" i="70"/>
  <c r="U15" i="70"/>
  <c r="T15" i="70"/>
  <c r="S15" i="70"/>
  <c r="R15" i="70"/>
  <c r="Q15" i="70"/>
  <c r="P15" i="70"/>
  <c r="N15" i="70"/>
  <c r="M15" i="70"/>
  <c r="L15" i="70"/>
  <c r="K15" i="70"/>
  <c r="J15" i="70"/>
  <c r="I15" i="70"/>
  <c r="H15" i="70"/>
  <c r="G15" i="70"/>
  <c r="Z184" i="69"/>
  <c r="Y184" i="69"/>
  <c r="X184" i="69"/>
  <c r="W184" i="69"/>
  <c r="V184" i="69"/>
  <c r="U184" i="69"/>
  <c r="T184" i="69"/>
  <c r="S184" i="69"/>
  <c r="R184" i="69"/>
  <c r="Q184" i="69"/>
  <c r="P184" i="69"/>
  <c r="N184" i="69"/>
  <c r="M184" i="69"/>
  <c r="L184" i="69"/>
  <c r="K184" i="69"/>
  <c r="J184" i="69"/>
  <c r="I184" i="69"/>
  <c r="H184" i="69"/>
  <c r="G184" i="69"/>
  <c r="Z175" i="69"/>
  <c r="Y175" i="69"/>
  <c r="X175" i="69"/>
  <c r="W175" i="69"/>
  <c r="V175" i="69"/>
  <c r="U175" i="69"/>
  <c r="T175" i="69"/>
  <c r="S175" i="69"/>
  <c r="R175" i="69"/>
  <c r="Q175" i="69"/>
  <c r="P175" i="69"/>
  <c r="N175" i="69"/>
  <c r="M175" i="69"/>
  <c r="L175" i="69"/>
  <c r="K175" i="69"/>
  <c r="J175" i="69"/>
  <c r="I175" i="69"/>
  <c r="H175" i="69"/>
  <c r="G175" i="69"/>
  <c r="Z174" i="69"/>
  <c r="Z180" i="69" s="1"/>
  <c r="Y174" i="69"/>
  <c r="Y180" i="69" s="1"/>
  <c r="X174" i="69"/>
  <c r="X180" i="69" s="1"/>
  <c r="W174" i="69"/>
  <c r="W180" i="69" s="1"/>
  <c r="V174" i="69"/>
  <c r="U174" i="69"/>
  <c r="T174" i="69"/>
  <c r="S174" i="69"/>
  <c r="R174" i="69"/>
  <c r="Q174" i="69"/>
  <c r="P174" i="69"/>
  <c r="N174" i="69"/>
  <c r="M174" i="69"/>
  <c r="L174" i="69"/>
  <c r="K174" i="69"/>
  <c r="J174" i="69"/>
  <c r="I174" i="69"/>
  <c r="H174" i="69"/>
  <c r="G174" i="69"/>
  <c r="Z171" i="69"/>
  <c r="Z179" i="69" s="1"/>
  <c r="Y171" i="69"/>
  <c r="Y179" i="69" s="1"/>
  <c r="X171" i="69"/>
  <c r="W171" i="69"/>
  <c r="W179" i="69" s="1"/>
  <c r="V171" i="69"/>
  <c r="U171" i="69"/>
  <c r="T171" i="69"/>
  <c r="S171" i="69"/>
  <c r="R171" i="69"/>
  <c r="Q171" i="69"/>
  <c r="P171" i="69"/>
  <c r="N171" i="69"/>
  <c r="M171" i="69"/>
  <c r="L171" i="69"/>
  <c r="K171" i="69"/>
  <c r="J171" i="69"/>
  <c r="I171" i="69"/>
  <c r="H171" i="69"/>
  <c r="G171" i="69"/>
  <c r="Z163" i="69"/>
  <c r="Y163" i="69"/>
  <c r="X163" i="69"/>
  <c r="W163" i="69"/>
  <c r="V163" i="69"/>
  <c r="U163" i="69"/>
  <c r="T163" i="69"/>
  <c r="S163" i="69"/>
  <c r="R163" i="69"/>
  <c r="Q163" i="69"/>
  <c r="P163" i="69"/>
  <c r="N163" i="69"/>
  <c r="M163" i="69"/>
  <c r="L163" i="69"/>
  <c r="K163" i="69"/>
  <c r="J163" i="69"/>
  <c r="I163" i="69"/>
  <c r="H163" i="69"/>
  <c r="G163" i="69"/>
  <c r="Z162" i="69"/>
  <c r="Z168" i="69" s="1"/>
  <c r="Y162" i="69"/>
  <c r="Y168" i="69" s="1"/>
  <c r="X162" i="69"/>
  <c r="X168" i="69" s="1"/>
  <c r="W162" i="69"/>
  <c r="W168" i="69" s="1"/>
  <c r="V162" i="69"/>
  <c r="U162" i="69"/>
  <c r="T162" i="69"/>
  <c r="S162" i="69"/>
  <c r="R162" i="69"/>
  <c r="Q162" i="69"/>
  <c r="P162" i="69"/>
  <c r="N162" i="69"/>
  <c r="M162" i="69"/>
  <c r="L162" i="69"/>
  <c r="K162" i="69"/>
  <c r="J162" i="69"/>
  <c r="I162" i="69"/>
  <c r="H162" i="69"/>
  <c r="G162" i="69"/>
  <c r="Z159" i="69"/>
  <c r="Z167" i="69" s="1"/>
  <c r="Y159" i="69"/>
  <c r="Y167" i="69" s="1"/>
  <c r="X159" i="69"/>
  <c r="X167" i="69" s="1"/>
  <c r="W159" i="69"/>
  <c r="V159" i="69"/>
  <c r="U159" i="69"/>
  <c r="T159" i="69"/>
  <c r="S159" i="69"/>
  <c r="R159" i="69"/>
  <c r="Q159" i="69"/>
  <c r="P159" i="69"/>
  <c r="N159" i="69"/>
  <c r="M159" i="69"/>
  <c r="L159" i="69"/>
  <c r="K159" i="69"/>
  <c r="J159" i="69"/>
  <c r="I159" i="69"/>
  <c r="H159" i="69"/>
  <c r="G159" i="69"/>
  <c r="Z151" i="69"/>
  <c r="Y151" i="69"/>
  <c r="X151" i="69"/>
  <c r="W151" i="69"/>
  <c r="V151" i="69"/>
  <c r="U151" i="69"/>
  <c r="T151" i="69"/>
  <c r="S151" i="69"/>
  <c r="R151" i="69"/>
  <c r="Q151" i="69"/>
  <c r="P151" i="69"/>
  <c r="N151" i="69"/>
  <c r="M151" i="69"/>
  <c r="L151" i="69"/>
  <c r="K151" i="69"/>
  <c r="J151" i="69"/>
  <c r="I151" i="69"/>
  <c r="H151" i="69"/>
  <c r="G151" i="69"/>
  <c r="Z150" i="69"/>
  <c r="Z156" i="69" s="1"/>
  <c r="Y150" i="69"/>
  <c r="Y156" i="69" s="1"/>
  <c r="X150" i="69"/>
  <c r="X156" i="69" s="1"/>
  <c r="W150" i="69"/>
  <c r="W156" i="69" s="1"/>
  <c r="V150" i="69"/>
  <c r="U150" i="69"/>
  <c r="T150" i="69"/>
  <c r="S150" i="69"/>
  <c r="R150" i="69"/>
  <c r="Q150" i="69"/>
  <c r="P150" i="69"/>
  <c r="N150" i="69"/>
  <c r="M150" i="69"/>
  <c r="L150" i="69"/>
  <c r="K150" i="69"/>
  <c r="J150" i="69"/>
  <c r="I150" i="69"/>
  <c r="H150" i="69"/>
  <c r="G150" i="69"/>
  <c r="Z147" i="69"/>
  <c r="Z155" i="69" s="1"/>
  <c r="Y147" i="69"/>
  <c r="X147" i="69"/>
  <c r="W147" i="69"/>
  <c r="W155" i="69" s="1"/>
  <c r="V147" i="69"/>
  <c r="U147" i="69"/>
  <c r="T147" i="69"/>
  <c r="S147" i="69"/>
  <c r="R147" i="69"/>
  <c r="Q147" i="69"/>
  <c r="P147" i="69"/>
  <c r="N147" i="69"/>
  <c r="M147" i="69"/>
  <c r="L147" i="69"/>
  <c r="K147" i="69"/>
  <c r="J147" i="69"/>
  <c r="I147" i="69"/>
  <c r="H147" i="69"/>
  <c r="G147" i="69"/>
  <c r="Z139" i="69"/>
  <c r="Y139" i="69"/>
  <c r="X139" i="69"/>
  <c r="W139" i="69"/>
  <c r="V139" i="69"/>
  <c r="U139" i="69"/>
  <c r="T139" i="69"/>
  <c r="S139" i="69"/>
  <c r="R139" i="69"/>
  <c r="Q139" i="69"/>
  <c r="P139" i="69"/>
  <c r="N139" i="69"/>
  <c r="M139" i="69"/>
  <c r="L139" i="69"/>
  <c r="K139" i="69"/>
  <c r="J139" i="69"/>
  <c r="I139" i="69"/>
  <c r="H139" i="69"/>
  <c r="G139" i="69"/>
  <c r="Z138" i="69"/>
  <c r="Z144" i="69" s="1"/>
  <c r="Y138" i="69"/>
  <c r="Y144" i="69" s="1"/>
  <c r="X138" i="69"/>
  <c r="X144" i="69" s="1"/>
  <c r="W138" i="69"/>
  <c r="W144" i="69" s="1"/>
  <c r="V138" i="69"/>
  <c r="U138" i="69"/>
  <c r="T138" i="69"/>
  <c r="S138" i="69"/>
  <c r="R138" i="69"/>
  <c r="Q138" i="69"/>
  <c r="P138" i="69"/>
  <c r="N138" i="69"/>
  <c r="M138" i="69"/>
  <c r="L138" i="69"/>
  <c r="K138" i="69"/>
  <c r="J138" i="69"/>
  <c r="I138" i="69"/>
  <c r="H138" i="69"/>
  <c r="G138" i="69"/>
  <c r="Z135" i="69"/>
  <c r="Z143" i="69" s="1"/>
  <c r="Y135" i="69"/>
  <c r="X135" i="69"/>
  <c r="X143" i="69" s="1"/>
  <c r="W135" i="69"/>
  <c r="W143" i="69" s="1"/>
  <c r="V135" i="69"/>
  <c r="U135" i="69"/>
  <c r="T135" i="69"/>
  <c r="S135" i="69"/>
  <c r="R135" i="69"/>
  <c r="Q135" i="69"/>
  <c r="P135" i="69"/>
  <c r="N135" i="69"/>
  <c r="M135" i="69"/>
  <c r="L135" i="69"/>
  <c r="K135" i="69"/>
  <c r="J135" i="69"/>
  <c r="I135" i="69"/>
  <c r="H135" i="69"/>
  <c r="G135" i="69"/>
  <c r="Z127" i="69"/>
  <c r="Y127" i="69"/>
  <c r="X127" i="69"/>
  <c r="W127" i="69"/>
  <c r="V127" i="69"/>
  <c r="U127" i="69"/>
  <c r="T127" i="69"/>
  <c r="S127" i="69"/>
  <c r="R127" i="69"/>
  <c r="Q127" i="69"/>
  <c r="P127" i="69"/>
  <c r="N127" i="69"/>
  <c r="M127" i="69"/>
  <c r="L127" i="69"/>
  <c r="K127" i="69"/>
  <c r="J127" i="69"/>
  <c r="I127" i="69"/>
  <c r="H127" i="69"/>
  <c r="G127" i="69"/>
  <c r="Z126" i="69"/>
  <c r="Z132" i="69" s="1"/>
  <c r="Y126" i="69"/>
  <c r="Y132" i="69" s="1"/>
  <c r="X126" i="69"/>
  <c r="X132" i="69" s="1"/>
  <c r="W126" i="69"/>
  <c r="W132" i="69" s="1"/>
  <c r="V126" i="69"/>
  <c r="U126" i="69"/>
  <c r="T126" i="69"/>
  <c r="S126" i="69"/>
  <c r="R126" i="69"/>
  <c r="Q126" i="69"/>
  <c r="P126" i="69"/>
  <c r="N126" i="69"/>
  <c r="M126" i="69"/>
  <c r="L126" i="69"/>
  <c r="K126" i="69"/>
  <c r="J126" i="69"/>
  <c r="I126" i="69"/>
  <c r="H126" i="69"/>
  <c r="G126" i="69"/>
  <c r="Z123" i="69"/>
  <c r="Z131" i="69" s="1"/>
  <c r="Y123" i="69"/>
  <c r="X123" i="69"/>
  <c r="W123" i="69"/>
  <c r="W131" i="69" s="1"/>
  <c r="V123" i="69"/>
  <c r="U123" i="69"/>
  <c r="T123" i="69"/>
  <c r="S123" i="69"/>
  <c r="R123" i="69"/>
  <c r="Q123" i="69"/>
  <c r="P123" i="69"/>
  <c r="N123" i="69"/>
  <c r="M123" i="69"/>
  <c r="L123" i="69"/>
  <c r="K123" i="69"/>
  <c r="J123" i="69"/>
  <c r="I123" i="69"/>
  <c r="H123" i="69"/>
  <c r="G123" i="69"/>
  <c r="Z115" i="69"/>
  <c r="Y115" i="69"/>
  <c r="X115" i="69"/>
  <c r="W115" i="69"/>
  <c r="V115" i="69"/>
  <c r="U115" i="69"/>
  <c r="T115" i="69"/>
  <c r="S115" i="69"/>
  <c r="R115" i="69"/>
  <c r="Q115" i="69"/>
  <c r="P115" i="69"/>
  <c r="N115" i="69"/>
  <c r="M115" i="69"/>
  <c r="L115" i="69"/>
  <c r="K115" i="69"/>
  <c r="J115" i="69"/>
  <c r="I115" i="69"/>
  <c r="H115" i="69"/>
  <c r="G115" i="69"/>
  <c r="Z114" i="69"/>
  <c r="Z120" i="69" s="1"/>
  <c r="Y114" i="69"/>
  <c r="Y120" i="69" s="1"/>
  <c r="X114" i="69"/>
  <c r="X120" i="69" s="1"/>
  <c r="W114" i="69"/>
  <c r="W120" i="69" s="1"/>
  <c r="V114" i="69"/>
  <c r="U114" i="69"/>
  <c r="T114" i="69"/>
  <c r="S114" i="69"/>
  <c r="R114" i="69"/>
  <c r="Q114" i="69"/>
  <c r="P114" i="69"/>
  <c r="N114" i="69"/>
  <c r="M114" i="69"/>
  <c r="L114" i="69"/>
  <c r="K114" i="69"/>
  <c r="J114" i="69"/>
  <c r="I114" i="69"/>
  <c r="H114" i="69"/>
  <c r="G114" i="69"/>
  <c r="Z111" i="69"/>
  <c r="Z119" i="69" s="1"/>
  <c r="Y111" i="69"/>
  <c r="Y119" i="69" s="1"/>
  <c r="X111" i="69"/>
  <c r="W111" i="69"/>
  <c r="V111" i="69"/>
  <c r="U111" i="69"/>
  <c r="T111" i="69"/>
  <c r="S111" i="69"/>
  <c r="R111" i="69"/>
  <c r="Q111" i="69"/>
  <c r="P111" i="69"/>
  <c r="N111" i="69"/>
  <c r="M111" i="69"/>
  <c r="L111" i="69"/>
  <c r="K111" i="69"/>
  <c r="J111" i="69"/>
  <c r="I111" i="69"/>
  <c r="H111" i="69"/>
  <c r="G111" i="69"/>
  <c r="Z103" i="69"/>
  <c r="Y103" i="69"/>
  <c r="X103" i="69"/>
  <c r="W103" i="69"/>
  <c r="V103" i="69"/>
  <c r="U103" i="69"/>
  <c r="T103" i="69"/>
  <c r="S103" i="69"/>
  <c r="R103" i="69"/>
  <c r="Q103" i="69"/>
  <c r="P103" i="69"/>
  <c r="N103" i="69"/>
  <c r="M103" i="69"/>
  <c r="L103" i="69"/>
  <c r="K103" i="69"/>
  <c r="J103" i="69"/>
  <c r="I103" i="69"/>
  <c r="H103" i="69"/>
  <c r="G103" i="69"/>
  <c r="Z102" i="69"/>
  <c r="Z108" i="69" s="1"/>
  <c r="Y102" i="69"/>
  <c r="Y108" i="69" s="1"/>
  <c r="X102" i="69"/>
  <c r="X108" i="69" s="1"/>
  <c r="W102" i="69"/>
  <c r="W108" i="69" s="1"/>
  <c r="V102" i="69"/>
  <c r="U102" i="69"/>
  <c r="T102" i="69"/>
  <c r="S102" i="69"/>
  <c r="R102" i="69"/>
  <c r="Q102" i="69"/>
  <c r="P102" i="69"/>
  <c r="N102" i="69"/>
  <c r="M102" i="69"/>
  <c r="L102" i="69"/>
  <c r="K102" i="69"/>
  <c r="J102" i="69"/>
  <c r="I102" i="69"/>
  <c r="H102" i="69"/>
  <c r="G102" i="69"/>
  <c r="Z99" i="69"/>
  <c r="Y99" i="69"/>
  <c r="Y107" i="69" s="1"/>
  <c r="X99" i="69"/>
  <c r="W99" i="69"/>
  <c r="W107" i="69" s="1"/>
  <c r="V99" i="69"/>
  <c r="U99" i="69"/>
  <c r="T99" i="69"/>
  <c r="S99" i="69"/>
  <c r="R99" i="69"/>
  <c r="Q99" i="69"/>
  <c r="P99" i="69"/>
  <c r="N99" i="69"/>
  <c r="M99" i="69"/>
  <c r="L99" i="69"/>
  <c r="K99" i="69"/>
  <c r="J99" i="69"/>
  <c r="I99" i="69"/>
  <c r="H99" i="69"/>
  <c r="G99" i="69"/>
  <c r="Z91" i="69"/>
  <c r="Y91" i="69"/>
  <c r="X91" i="69"/>
  <c r="W91" i="69"/>
  <c r="V91" i="69"/>
  <c r="U91" i="69"/>
  <c r="T91" i="69"/>
  <c r="S91" i="69"/>
  <c r="R91" i="69"/>
  <c r="Q91" i="69"/>
  <c r="P91" i="69"/>
  <c r="N91" i="69"/>
  <c r="M91" i="69"/>
  <c r="L91" i="69"/>
  <c r="K91" i="69"/>
  <c r="J91" i="69"/>
  <c r="I91" i="69"/>
  <c r="H91" i="69"/>
  <c r="G91" i="69"/>
  <c r="Z90" i="69"/>
  <c r="Z96" i="69" s="1"/>
  <c r="Y90" i="69"/>
  <c r="Y96" i="69" s="1"/>
  <c r="X90" i="69"/>
  <c r="X96" i="69" s="1"/>
  <c r="W90" i="69"/>
  <c r="W96" i="69" s="1"/>
  <c r="V90" i="69"/>
  <c r="U90" i="69"/>
  <c r="T90" i="69"/>
  <c r="S90" i="69"/>
  <c r="R90" i="69"/>
  <c r="Q90" i="69"/>
  <c r="P90" i="69"/>
  <c r="N90" i="69"/>
  <c r="M90" i="69"/>
  <c r="L90" i="69"/>
  <c r="K90" i="69"/>
  <c r="J90" i="69"/>
  <c r="I90" i="69"/>
  <c r="H90" i="69"/>
  <c r="G90" i="69"/>
  <c r="Z87" i="69"/>
  <c r="Z95" i="69" s="1"/>
  <c r="Y87" i="69"/>
  <c r="X87" i="69"/>
  <c r="W87" i="69"/>
  <c r="W95" i="69" s="1"/>
  <c r="V87" i="69"/>
  <c r="U87" i="69"/>
  <c r="T87" i="69"/>
  <c r="S87" i="69"/>
  <c r="R87" i="69"/>
  <c r="Q87" i="69"/>
  <c r="P87" i="69"/>
  <c r="N87" i="69"/>
  <c r="M87" i="69"/>
  <c r="L87" i="69"/>
  <c r="K87" i="69"/>
  <c r="J87" i="69"/>
  <c r="I87" i="69"/>
  <c r="H87" i="69"/>
  <c r="G87" i="69"/>
  <c r="Z79" i="69"/>
  <c r="Y79" i="69"/>
  <c r="X79" i="69"/>
  <c r="W79" i="69"/>
  <c r="V79" i="69"/>
  <c r="U79" i="69"/>
  <c r="T79" i="69"/>
  <c r="S79" i="69"/>
  <c r="R79" i="69"/>
  <c r="Q79" i="69"/>
  <c r="P79" i="69"/>
  <c r="N79" i="69"/>
  <c r="M79" i="69"/>
  <c r="L79" i="69"/>
  <c r="K79" i="69"/>
  <c r="J79" i="69"/>
  <c r="I79" i="69"/>
  <c r="H79" i="69"/>
  <c r="G79" i="69"/>
  <c r="Z78" i="69"/>
  <c r="Z84" i="69" s="1"/>
  <c r="Y78" i="69"/>
  <c r="Y84" i="69" s="1"/>
  <c r="X78" i="69"/>
  <c r="X84" i="69" s="1"/>
  <c r="W78" i="69"/>
  <c r="W84" i="69" s="1"/>
  <c r="V78" i="69"/>
  <c r="U78" i="69"/>
  <c r="T78" i="69"/>
  <c r="S78" i="69"/>
  <c r="R78" i="69"/>
  <c r="Q78" i="69"/>
  <c r="P78" i="69"/>
  <c r="N78" i="69"/>
  <c r="M78" i="69"/>
  <c r="L78" i="69"/>
  <c r="K78" i="69"/>
  <c r="J78" i="69"/>
  <c r="I78" i="69"/>
  <c r="H78" i="69"/>
  <c r="G78" i="69"/>
  <c r="Z75" i="69"/>
  <c r="Z83" i="69" s="1"/>
  <c r="Y75" i="69"/>
  <c r="Y83" i="69" s="1"/>
  <c r="X75" i="69"/>
  <c r="W75" i="69"/>
  <c r="V75" i="69"/>
  <c r="U75" i="69"/>
  <c r="T75" i="69"/>
  <c r="S75" i="69"/>
  <c r="R75" i="69"/>
  <c r="Q75" i="69"/>
  <c r="P75" i="69"/>
  <c r="N75" i="69"/>
  <c r="M75" i="69"/>
  <c r="L75" i="69"/>
  <c r="K75" i="69"/>
  <c r="J75" i="69"/>
  <c r="I75" i="69"/>
  <c r="H75" i="69"/>
  <c r="G75" i="69"/>
  <c r="Z67" i="69"/>
  <c r="Y67" i="69"/>
  <c r="X67" i="69"/>
  <c r="W67" i="69"/>
  <c r="V67" i="69"/>
  <c r="U67" i="69"/>
  <c r="T67" i="69"/>
  <c r="S67" i="69"/>
  <c r="R67" i="69"/>
  <c r="Q67" i="69"/>
  <c r="P67" i="69"/>
  <c r="N67" i="69"/>
  <c r="M67" i="69"/>
  <c r="L67" i="69"/>
  <c r="K67" i="69"/>
  <c r="J67" i="69"/>
  <c r="I67" i="69"/>
  <c r="H67" i="69"/>
  <c r="G67" i="69"/>
  <c r="Z66" i="69"/>
  <c r="Z72" i="69" s="1"/>
  <c r="Y66" i="69"/>
  <c r="Y72" i="69" s="1"/>
  <c r="X66" i="69"/>
  <c r="X72" i="69" s="1"/>
  <c r="W66" i="69"/>
  <c r="W72" i="69" s="1"/>
  <c r="V66" i="69"/>
  <c r="U66" i="69"/>
  <c r="T66" i="69"/>
  <c r="S66" i="69"/>
  <c r="R66" i="69"/>
  <c r="Q66" i="69"/>
  <c r="P66" i="69"/>
  <c r="N66" i="69"/>
  <c r="M66" i="69"/>
  <c r="L66" i="69"/>
  <c r="K66" i="69"/>
  <c r="J66" i="69"/>
  <c r="I66" i="69"/>
  <c r="H66" i="69"/>
  <c r="G66" i="69"/>
  <c r="Z63" i="69"/>
  <c r="Y63" i="69"/>
  <c r="Y71" i="69" s="1"/>
  <c r="X63" i="69"/>
  <c r="X71" i="69" s="1"/>
  <c r="W63" i="69"/>
  <c r="V63" i="69"/>
  <c r="U63" i="69"/>
  <c r="T63" i="69"/>
  <c r="S63" i="69"/>
  <c r="R63" i="69"/>
  <c r="Q63" i="69"/>
  <c r="P63" i="69"/>
  <c r="N63" i="69"/>
  <c r="M63" i="69"/>
  <c r="L63" i="69"/>
  <c r="K63" i="69"/>
  <c r="J63" i="69"/>
  <c r="I63" i="69"/>
  <c r="H63" i="69"/>
  <c r="G63" i="69"/>
  <c r="Z55" i="69"/>
  <c r="Y55" i="69"/>
  <c r="X55" i="69"/>
  <c r="W55" i="69"/>
  <c r="V55" i="69"/>
  <c r="U55" i="69"/>
  <c r="T55" i="69"/>
  <c r="S55" i="69"/>
  <c r="R55" i="69"/>
  <c r="Q55" i="69"/>
  <c r="P55" i="69"/>
  <c r="N55" i="69"/>
  <c r="M55" i="69"/>
  <c r="L55" i="69"/>
  <c r="K55" i="69"/>
  <c r="J55" i="69"/>
  <c r="I55" i="69"/>
  <c r="H55" i="69"/>
  <c r="G55" i="69"/>
  <c r="Z54" i="69"/>
  <c r="Z60" i="69" s="1"/>
  <c r="Y54" i="69"/>
  <c r="Y60" i="69" s="1"/>
  <c r="X54" i="69"/>
  <c r="X60" i="69" s="1"/>
  <c r="W54" i="69"/>
  <c r="W60" i="69" s="1"/>
  <c r="V54" i="69"/>
  <c r="U54" i="69"/>
  <c r="T54" i="69"/>
  <c r="S54" i="69"/>
  <c r="R54" i="69"/>
  <c r="Q54" i="69"/>
  <c r="P54" i="69"/>
  <c r="N54" i="69"/>
  <c r="M54" i="69"/>
  <c r="L54" i="69"/>
  <c r="K54" i="69"/>
  <c r="J54" i="69"/>
  <c r="I54" i="69"/>
  <c r="H54" i="69"/>
  <c r="G54" i="69"/>
  <c r="Z51" i="69"/>
  <c r="Y51" i="69"/>
  <c r="X51" i="69"/>
  <c r="X59" i="69" s="1"/>
  <c r="W51" i="69"/>
  <c r="W59" i="69" s="1"/>
  <c r="V51" i="69"/>
  <c r="U51" i="69"/>
  <c r="T51" i="69"/>
  <c r="S51" i="69"/>
  <c r="R51" i="69"/>
  <c r="Q51" i="69"/>
  <c r="P51" i="69"/>
  <c r="N51" i="69"/>
  <c r="M51" i="69"/>
  <c r="L51" i="69"/>
  <c r="K51" i="69"/>
  <c r="J51" i="69"/>
  <c r="I51" i="69"/>
  <c r="H51" i="69"/>
  <c r="G51" i="69"/>
  <c r="Z43" i="69"/>
  <c r="Y43" i="69"/>
  <c r="X43" i="69"/>
  <c r="W43" i="69"/>
  <c r="V43" i="69"/>
  <c r="U43" i="69"/>
  <c r="T43" i="69"/>
  <c r="S43" i="69"/>
  <c r="R43" i="69"/>
  <c r="Q43" i="69"/>
  <c r="P43" i="69"/>
  <c r="N43" i="69"/>
  <c r="M43" i="69"/>
  <c r="L43" i="69"/>
  <c r="K43" i="69"/>
  <c r="J43" i="69"/>
  <c r="I43" i="69"/>
  <c r="H43" i="69"/>
  <c r="G43" i="69"/>
  <c r="Z42" i="69"/>
  <c r="Z48" i="69" s="1"/>
  <c r="Y42" i="69"/>
  <c r="Y48" i="69" s="1"/>
  <c r="X42" i="69"/>
  <c r="X48" i="69" s="1"/>
  <c r="W42" i="69"/>
  <c r="W48" i="69" s="1"/>
  <c r="V42" i="69"/>
  <c r="U42" i="69"/>
  <c r="T42" i="69"/>
  <c r="S42" i="69"/>
  <c r="R42" i="69"/>
  <c r="Q42" i="69"/>
  <c r="P42" i="69"/>
  <c r="N42" i="69"/>
  <c r="M42" i="69"/>
  <c r="L42" i="69"/>
  <c r="K42" i="69"/>
  <c r="J42" i="69"/>
  <c r="I42" i="69"/>
  <c r="H42" i="69"/>
  <c r="G42" i="69"/>
  <c r="Z39" i="69"/>
  <c r="Z47" i="69" s="1"/>
  <c r="Y39" i="69"/>
  <c r="X39" i="69"/>
  <c r="W39" i="69"/>
  <c r="W47" i="69" s="1"/>
  <c r="V39" i="69"/>
  <c r="U39" i="69"/>
  <c r="T39" i="69"/>
  <c r="S39" i="69"/>
  <c r="R39" i="69"/>
  <c r="Q39" i="69"/>
  <c r="P39" i="69"/>
  <c r="N39" i="69"/>
  <c r="M39" i="69"/>
  <c r="L39" i="69"/>
  <c r="K39" i="69"/>
  <c r="J39" i="69"/>
  <c r="I39" i="69"/>
  <c r="H39" i="69"/>
  <c r="G39" i="69"/>
  <c r="Z31" i="69"/>
  <c r="Y31" i="69"/>
  <c r="X31" i="69"/>
  <c r="W31" i="69"/>
  <c r="V31" i="69"/>
  <c r="U31" i="69"/>
  <c r="T31" i="69"/>
  <c r="S31" i="69"/>
  <c r="R31" i="69"/>
  <c r="Q31" i="69"/>
  <c r="P31" i="69"/>
  <c r="N31" i="69"/>
  <c r="M31" i="69"/>
  <c r="L31" i="69"/>
  <c r="K31" i="69"/>
  <c r="J31" i="69"/>
  <c r="I31" i="69"/>
  <c r="H31" i="69"/>
  <c r="G31" i="69"/>
  <c r="Z30" i="69"/>
  <c r="Z36" i="69" s="1"/>
  <c r="Y30" i="69"/>
  <c r="Y36" i="69" s="1"/>
  <c r="X30" i="69"/>
  <c r="X36" i="69" s="1"/>
  <c r="W30" i="69"/>
  <c r="W36" i="69" s="1"/>
  <c r="V30" i="69"/>
  <c r="U30" i="69"/>
  <c r="T30" i="69"/>
  <c r="S30" i="69"/>
  <c r="R30" i="69"/>
  <c r="Q30" i="69"/>
  <c r="P30" i="69"/>
  <c r="N30" i="69"/>
  <c r="M30" i="69"/>
  <c r="L30" i="69"/>
  <c r="K30" i="69"/>
  <c r="J30" i="69"/>
  <c r="I30" i="69"/>
  <c r="H30" i="69"/>
  <c r="G30" i="69"/>
  <c r="Z27" i="69"/>
  <c r="Z35" i="69" s="1"/>
  <c r="Y27" i="69"/>
  <c r="Y35" i="69" s="1"/>
  <c r="X27" i="69"/>
  <c r="W27" i="69"/>
  <c r="V27" i="69"/>
  <c r="U27" i="69"/>
  <c r="T27" i="69"/>
  <c r="S27" i="69"/>
  <c r="R27" i="69"/>
  <c r="Q27" i="69"/>
  <c r="P27" i="69"/>
  <c r="N27" i="69"/>
  <c r="M27" i="69"/>
  <c r="L27" i="69"/>
  <c r="K27" i="69"/>
  <c r="J27" i="69"/>
  <c r="I27" i="69"/>
  <c r="H27" i="69"/>
  <c r="G27" i="69"/>
  <c r="Z19" i="69"/>
  <c r="Z187" i="69" s="1"/>
  <c r="Y19" i="69"/>
  <c r="Y187" i="69" s="1"/>
  <c r="X19" i="69"/>
  <c r="X187" i="69" s="1"/>
  <c r="W19" i="69"/>
  <c r="W187" i="69" s="1"/>
  <c r="V19" i="69"/>
  <c r="U19" i="69"/>
  <c r="T19" i="69"/>
  <c r="S19" i="69"/>
  <c r="R19" i="69"/>
  <c r="Q19" i="69"/>
  <c r="P19" i="69"/>
  <c r="N19" i="69"/>
  <c r="M19" i="69"/>
  <c r="L19" i="69"/>
  <c r="K19" i="69"/>
  <c r="J19" i="69"/>
  <c r="I19" i="69"/>
  <c r="H19" i="69"/>
  <c r="G19" i="69"/>
  <c r="Z18" i="69"/>
  <c r="Y18" i="69"/>
  <c r="X18" i="69"/>
  <c r="W18" i="69"/>
  <c r="V18" i="69"/>
  <c r="U18" i="69"/>
  <c r="T18" i="69"/>
  <c r="S18" i="69"/>
  <c r="R18" i="69"/>
  <c r="Q18" i="69"/>
  <c r="P18" i="69"/>
  <c r="N18" i="69"/>
  <c r="M18" i="69"/>
  <c r="L18" i="69"/>
  <c r="K18" i="69"/>
  <c r="J18" i="69"/>
  <c r="I18" i="69"/>
  <c r="H18" i="69"/>
  <c r="G18" i="69"/>
  <c r="Z15" i="69"/>
  <c r="Z23" i="69" s="1"/>
  <c r="Z191" i="69" s="1"/>
  <c r="Y15" i="69"/>
  <c r="X15" i="69"/>
  <c r="X26" i="69" s="1"/>
  <c r="X194" i="69" s="1"/>
  <c r="W15" i="69"/>
  <c r="W23" i="69" s="1"/>
  <c r="W191" i="69" s="1"/>
  <c r="V15" i="69"/>
  <c r="U15" i="69"/>
  <c r="T15" i="69"/>
  <c r="S15" i="69"/>
  <c r="R15" i="69"/>
  <c r="Q15" i="69"/>
  <c r="P15" i="69"/>
  <c r="N15" i="69"/>
  <c r="M15" i="69"/>
  <c r="L15" i="69"/>
  <c r="K15" i="69"/>
  <c r="J15" i="69"/>
  <c r="I15" i="69"/>
  <c r="H15" i="69"/>
  <c r="G15" i="69"/>
  <c r="Z182" i="68"/>
  <c r="Z175" i="68"/>
  <c r="Y175" i="68"/>
  <c r="X175" i="68"/>
  <c r="W175" i="68"/>
  <c r="V175" i="68"/>
  <c r="U175" i="68"/>
  <c r="T175" i="68"/>
  <c r="S175" i="68"/>
  <c r="R175" i="68"/>
  <c r="Q175" i="68"/>
  <c r="P175" i="68"/>
  <c r="N175" i="68"/>
  <c r="M175" i="68"/>
  <c r="L175" i="68"/>
  <c r="K175" i="68"/>
  <c r="J175" i="68"/>
  <c r="I175" i="68"/>
  <c r="H175" i="68"/>
  <c r="G175" i="68"/>
  <c r="Z174" i="68"/>
  <c r="Y174" i="68"/>
  <c r="X174" i="68"/>
  <c r="W174" i="68"/>
  <c r="V174" i="68"/>
  <c r="U174" i="68"/>
  <c r="T174" i="68"/>
  <c r="S174" i="68"/>
  <c r="R174" i="68"/>
  <c r="Q174" i="68"/>
  <c r="P174" i="68"/>
  <c r="N174" i="68"/>
  <c r="M174" i="68"/>
  <c r="L174" i="68"/>
  <c r="K174" i="68"/>
  <c r="J174" i="68"/>
  <c r="I174" i="68"/>
  <c r="H174" i="68"/>
  <c r="G174" i="68"/>
  <c r="Z172" i="68"/>
  <c r="Y172" i="68"/>
  <c r="X172" i="68"/>
  <c r="W172" i="68"/>
  <c r="V172" i="68"/>
  <c r="U172" i="68"/>
  <c r="T172" i="68"/>
  <c r="S172" i="68"/>
  <c r="R172" i="68"/>
  <c r="Q172" i="68"/>
  <c r="P172" i="68"/>
  <c r="N172" i="68"/>
  <c r="M172" i="68"/>
  <c r="L172" i="68"/>
  <c r="K172" i="68"/>
  <c r="J172" i="68"/>
  <c r="I172" i="68"/>
  <c r="H172" i="68"/>
  <c r="G172" i="68"/>
  <c r="Z171" i="68"/>
  <c r="Z179" i="68" s="1"/>
  <c r="Y171" i="68"/>
  <c r="Y179" i="68" s="1"/>
  <c r="X171" i="68"/>
  <c r="W171" i="68"/>
  <c r="V171" i="68"/>
  <c r="U171" i="68"/>
  <c r="T171" i="68"/>
  <c r="S171" i="68"/>
  <c r="R171" i="68"/>
  <c r="Q171" i="68"/>
  <c r="P171" i="68"/>
  <c r="N171" i="68"/>
  <c r="M171" i="68"/>
  <c r="L171" i="68"/>
  <c r="K171" i="68"/>
  <c r="J171" i="68"/>
  <c r="I171" i="68"/>
  <c r="H171" i="68"/>
  <c r="G171" i="68"/>
  <c r="Z163" i="68"/>
  <c r="Y163" i="68"/>
  <c r="X163" i="68"/>
  <c r="W163" i="68"/>
  <c r="V163" i="68"/>
  <c r="U163" i="68"/>
  <c r="T163" i="68"/>
  <c r="S163" i="68"/>
  <c r="R163" i="68"/>
  <c r="Q163" i="68"/>
  <c r="P163" i="68"/>
  <c r="N163" i="68"/>
  <c r="M163" i="68"/>
  <c r="L163" i="68"/>
  <c r="K163" i="68"/>
  <c r="J163" i="68"/>
  <c r="I163" i="68"/>
  <c r="H163" i="68"/>
  <c r="G163" i="68"/>
  <c r="Z162" i="68"/>
  <c r="Y162" i="68"/>
  <c r="X162" i="68"/>
  <c r="W162" i="68"/>
  <c r="V162" i="68"/>
  <c r="U162" i="68"/>
  <c r="T162" i="68"/>
  <c r="S162" i="68"/>
  <c r="R162" i="68"/>
  <c r="Q162" i="68"/>
  <c r="P162" i="68"/>
  <c r="N162" i="68"/>
  <c r="M162" i="68"/>
  <c r="L162" i="68"/>
  <c r="K162" i="68"/>
  <c r="J162" i="68"/>
  <c r="I162" i="68"/>
  <c r="H162" i="68"/>
  <c r="G162" i="68"/>
  <c r="Z160" i="68"/>
  <c r="Y160" i="68"/>
  <c r="X160" i="68"/>
  <c r="W160" i="68"/>
  <c r="V160" i="68"/>
  <c r="U160" i="68"/>
  <c r="T160" i="68"/>
  <c r="S160" i="68"/>
  <c r="R160" i="68"/>
  <c r="Q160" i="68"/>
  <c r="P160" i="68"/>
  <c r="N160" i="68"/>
  <c r="M160" i="68"/>
  <c r="L160" i="68"/>
  <c r="K160" i="68"/>
  <c r="J160" i="68"/>
  <c r="I160" i="68"/>
  <c r="H160" i="68"/>
  <c r="G160" i="68"/>
  <c r="Z159" i="68"/>
  <c r="Z167" i="68" s="1"/>
  <c r="Y159" i="68"/>
  <c r="Y167" i="68" s="1"/>
  <c r="X159" i="68"/>
  <c r="X167" i="68" s="1"/>
  <c r="W159" i="68"/>
  <c r="W168" i="68" s="1"/>
  <c r="V159" i="68"/>
  <c r="U159" i="68"/>
  <c r="T159" i="68"/>
  <c r="S159" i="68"/>
  <c r="R159" i="68"/>
  <c r="Q159" i="68"/>
  <c r="P159" i="68"/>
  <c r="N159" i="68"/>
  <c r="M159" i="68"/>
  <c r="L159" i="68"/>
  <c r="K159" i="68"/>
  <c r="J159" i="68"/>
  <c r="I159" i="68"/>
  <c r="H159" i="68"/>
  <c r="G159" i="68"/>
  <c r="Z151" i="68"/>
  <c r="Y151" i="68"/>
  <c r="X151" i="68"/>
  <c r="W151" i="68"/>
  <c r="V151" i="68"/>
  <c r="U151" i="68"/>
  <c r="T151" i="68"/>
  <c r="S151" i="68"/>
  <c r="R151" i="68"/>
  <c r="Q151" i="68"/>
  <c r="P151" i="68"/>
  <c r="N151" i="68"/>
  <c r="M151" i="68"/>
  <c r="L151" i="68"/>
  <c r="K151" i="68"/>
  <c r="J151" i="68"/>
  <c r="I151" i="68"/>
  <c r="H151" i="68"/>
  <c r="G151" i="68"/>
  <c r="Z150" i="68"/>
  <c r="Y150" i="68"/>
  <c r="X150" i="68"/>
  <c r="W150" i="68"/>
  <c r="V150" i="68"/>
  <c r="U150" i="68"/>
  <c r="T150" i="68"/>
  <c r="S150" i="68"/>
  <c r="R150" i="68"/>
  <c r="Q150" i="68"/>
  <c r="P150" i="68"/>
  <c r="N150" i="68"/>
  <c r="M150" i="68"/>
  <c r="L150" i="68"/>
  <c r="K150" i="68"/>
  <c r="J150" i="68"/>
  <c r="I150" i="68"/>
  <c r="H150" i="68"/>
  <c r="G150" i="68"/>
  <c r="Z148" i="68"/>
  <c r="Y148" i="68"/>
  <c r="X148" i="68"/>
  <c r="W148" i="68"/>
  <c r="V148" i="68"/>
  <c r="U148" i="68"/>
  <c r="T148" i="68"/>
  <c r="S148" i="68"/>
  <c r="R148" i="68"/>
  <c r="Q148" i="68"/>
  <c r="P148" i="68"/>
  <c r="N148" i="68"/>
  <c r="M148" i="68"/>
  <c r="L148" i="68"/>
  <c r="K148" i="68"/>
  <c r="J148" i="68"/>
  <c r="I148" i="68"/>
  <c r="H148" i="68"/>
  <c r="G148" i="68"/>
  <c r="Z147" i="68"/>
  <c r="Z155" i="68" s="1"/>
  <c r="Y147" i="68"/>
  <c r="X147" i="68"/>
  <c r="X157" i="68" s="1"/>
  <c r="W147" i="68"/>
  <c r="W155" i="68" s="1"/>
  <c r="V147" i="68"/>
  <c r="U147" i="68"/>
  <c r="T147" i="68"/>
  <c r="S147" i="68"/>
  <c r="R147" i="68"/>
  <c r="Q147" i="68"/>
  <c r="P147" i="68"/>
  <c r="N147" i="68"/>
  <c r="M147" i="68"/>
  <c r="L147" i="68"/>
  <c r="K147" i="68"/>
  <c r="J147" i="68"/>
  <c r="I147" i="68"/>
  <c r="H147" i="68"/>
  <c r="G147" i="68"/>
  <c r="Y145" i="68"/>
  <c r="Z139" i="68"/>
  <c r="Y139" i="68"/>
  <c r="X139" i="68"/>
  <c r="W139" i="68"/>
  <c r="V139" i="68"/>
  <c r="U139" i="68"/>
  <c r="T139" i="68"/>
  <c r="S139" i="68"/>
  <c r="R139" i="68"/>
  <c r="Q139" i="68"/>
  <c r="P139" i="68"/>
  <c r="N139" i="68"/>
  <c r="M139" i="68"/>
  <c r="L139" i="68"/>
  <c r="K139" i="68"/>
  <c r="J139" i="68"/>
  <c r="I139" i="68"/>
  <c r="H139" i="68"/>
  <c r="G139" i="68"/>
  <c r="Z138" i="68"/>
  <c r="Y138" i="68"/>
  <c r="X138" i="68"/>
  <c r="W138" i="68"/>
  <c r="V138" i="68"/>
  <c r="U138" i="68"/>
  <c r="T138" i="68"/>
  <c r="S138" i="68"/>
  <c r="R138" i="68"/>
  <c r="Q138" i="68"/>
  <c r="P138" i="68"/>
  <c r="N138" i="68"/>
  <c r="M138" i="68"/>
  <c r="L138" i="68"/>
  <c r="K138" i="68"/>
  <c r="J138" i="68"/>
  <c r="I138" i="68"/>
  <c r="H138" i="68"/>
  <c r="G138" i="68"/>
  <c r="Z136" i="68"/>
  <c r="Y136" i="68"/>
  <c r="X136" i="68"/>
  <c r="W136" i="68"/>
  <c r="V136" i="68"/>
  <c r="U136" i="68"/>
  <c r="T136" i="68"/>
  <c r="S136" i="68"/>
  <c r="R136" i="68"/>
  <c r="Q136" i="68"/>
  <c r="P136" i="68"/>
  <c r="N136" i="68"/>
  <c r="M136" i="68"/>
  <c r="L136" i="68"/>
  <c r="K136" i="68"/>
  <c r="J136" i="68"/>
  <c r="I136" i="68"/>
  <c r="H136" i="68"/>
  <c r="G136" i="68"/>
  <c r="Z135" i="68"/>
  <c r="Z143" i="68" s="1"/>
  <c r="Y135" i="68"/>
  <c r="Y143" i="68" s="1"/>
  <c r="X135" i="68"/>
  <c r="X143" i="68" s="1"/>
  <c r="W135" i="68"/>
  <c r="W143" i="68" s="1"/>
  <c r="V135" i="68"/>
  <c r="U135" i="68"/>
  <c r="T135" i="68"/>
  <c r="S135" i="68"/>
  <c r="R135" i="68"/>
  <c r="Q135" i="68"/>
  <c r="P135" i="68"/>
  <c r="N135" i="68"/>
  <c r="M135" i="68"/>
  <c r="L135" i="68"/>
  <c r="K135" i="68"/>
  <c r="J135" i="68"/>
  <c r="I135" i="68"/>
  <c r="H135" i="68"/>
  <c r="G135" i="68"/>
  <c r="Z133" i="68"/>
  <c r="Z127" i="68"/>
  <c r="Y127" i="68"/>
  <c r="X127" i="68"/>
  <c r="W127" i="68"/>
  <c r="V127" i="68"/>
  <c r="U127" i="68"/>
  <c r="T127" i="68"/>
  <c r="S127" i="68"/>
  <c r="R127" i="68"/>
  <c r="Q127" i="68"/>
  <c r="P127" i="68"/>
  <c r="N127" i="68"/>
  <c r="M127" i="68"/>
  <c r="L127" i="68"/>
  <c r="K127" i="68"/>
  <c r="J127" i="68"/>
  <c r="I127" i="68"/>
  <c r="H127" i="68"/>
  <c r="G127" i="68"/>
  <c r="Z126" i="68"/>
  <c r="Y126" i="68"/>
  <c r="X126" i="68"/>
  <c r="W126" i="68"/>
  <c r="V126" i="68"/>
  <c r="U126" i="68"/>
  <c r="T126" i="68"/>
  <c r="S126" i="68"/>
  <c r="R126" i="68"/>
  <c r="Q126" i="68"/>
  <c r="P126" i="68"/>
  <c r="N126" i="68"/>
  <c r="M126" i="68"/>
  <c r="L126" i="68"/>
  <c r="K126" i="68"/>
  <c r="J126" i="68"/>
  <c r="I126" i="68"/>
  <c r="H126" i="68"/>
  <c r="G126" i="68"/>
  <c r="Z124" i="68"/>
  <c r="Y124" i="68"/>
  <c r="X124" i="68"/>
  <c r="W124" i="68"/>
  <c r="V124" i="68"/>
  <c r="U124" i="68"/>
  <c r="T124" i="68"/>
  <c r="S124" i="68"/>
  <c r="R124" i="68"/>
  <c r="Q124" i="68"/>
  <c r="P124" i="68"/>
  <c r="N124" i="68"/>
  <c r="M124" i="68"/>
  <c r="L124" i="68"/>
  <c r="K124" i="68"/>
  <c r="J124" i="68"/>
  <c r="I124" i="68"/>
  <c r="H124" i="68"/>
  <c r="G124" i="68"/>
  <c r="Z123" i="68"/>
  <c r="Z134" i="68" s="1"/>
  <c r="Y123" i="68"/>
  <c r="Y131" i="68" s="1"/>
  <c r="X123" i="68"/>
  <c r="X131" i="68" s="1"/>
  <c r="W123" i="68"/>
  <c r="W131" i="68" s="1"/>
  <c r="V123" i="68"/>
  <c r="U123" i="68"/>
  <c r="T123" i="68"/>
  <c r="S123" i="68"/>
  <c r="R123" i="68"/>
  <c r="Q123" i="68"/>
  <c r="P123" i="68"/>
  <c r="N123" i="68"/>
  <c r="M123" i="68"/>
  <c r="L123" i="68"/>
  <c r="K123" i="68"/>
  <c r="J123" i="68"/>
  <c r="I123" i="68"/>
  <c r="H123" i="68"/>
  <c r="G123" i="68"/>
  <c r="Z115" i="68"/>
  <c r="Y115" i="68"/>
  <c r="X115" i="68"/>
  <c r="W115" i="68"/>
  <c r="V115" i="68"/>
  <c r="U115" i="68"/>
  <c r="T115" i="68"/>
  <c r="S115" i="68"/>
  <c r="R115" i="68"/>
  <c r="Q115" i="68"/>
  <c r="P115" i="68"/>
  <c r="N115" i="68"/>
  <c r="M115" i="68"/>
  <c r="L115" i="68"/>
  <c r="K115" i="68"/>
  <c r="J115" i="68"/>
  <c r="I115" i="68"/>
  <c r="H115" i="68"/>
  <c r="G115" i="68"/>
  <c r="Z114" i="68"/>
  <c r="Y114" i="68"/>
  <c r="X114" i="68"/>
  <c r="W114" i="68"/>
  <c r="V114" i="68"/>
  <c r="U114" i="68"/>
  <c r="T114" i="68"/>
  <c r="S114" i="68"/>
  <c r="R114" i="68"/>
  <c r="Q114" i="68"/>
  <c r="P114" i="68"/>
  <c r="N114" i="68"/>
  <c r="M114" i="68"/>
  <c r="L114" i="68"/>
  <c r="K114" i="68"/>
  <c r="J114" i="68"/>
  <c r="I114" i="68"/>
  <c r="H114" i="68"/>
  <c r="G114" i="68"/>
  <c r="Z112" i="68"/>
  <c r="Y112" i="68"/>
  <c r="X112" i="68"/>
  <c r="W112" i="68"/>
  <c r="V112" i="68"/>
  <c r="U112" i="68"/>
  <c r="T112" i="68"/>
  <c r="S112" i="68"/>
  <c r="R112" i="68"/>
  <c r="Q112" i="68"/>
  <c r="P112" i="68"/>
  <c r="N112" i="68"/>
  <c r="M112" i="68"/>
  <c r="L112" i="68"/>
  <c r="K112" i="68"/>
  <c r="J112" i="68"/>
  <c r="I112" i="68"/>
  <c r="H112" i="68"/>
  <c r="G112" i="68"/>
  <c r="Z111" i="68"/>
  <c r="Z119" i="68" s="1"/>
  <c r="Y111" i="68"/>
  <c r="Y119" i="68" s="1"/>
  <c r="X111" i="68"/>
  <c r="W111" i="68"/>
  <c r="W119" i="68" s="1"/>
  <c r="V111" i="68"/>
  <c r="U111" i="68"/>
  <c r="T111" i="68"/>
  <c r="S111" i="68"/>
  <c r="R111" i="68"/>
  <c r="Q111" i="68"/>
  <c r="P111" i="68"/>
  <c r="N111" i="68"/>
  <c r="M111" i="68"/>
  <c r="L111" i="68"/>
  <c r="K111" i="68"/>
  <c r="J111" i="68"/>
  <c r="I111" i="68"/>
  <c r="H111" i="68"/>
  <c r="G111" i="68"/>
  <c r="Z103" i="68"/>
  <c r="Y103" i="68"/>
  <c r="X103" i="68"/>
  <c r="W103" i="68"/>
  <c r="V103" i="68"/>
  <c r="U103" i="68"/>
  <c r="T103" i="68"/>
  <c r="S103" i="68"/>
  <c r="R103" i="68"/>
  <c r="Q103" i="68"/>
  <c r="P103" i="68"/>
  <c r="N103" i="68"/>
  <c r="M103" i="68"/>
  <c r="L103" i="68"/>
  <c r="K103" i="68"/>
  <c r="J103" i="68"/>
  <c r="I103" i="68"/>
  <c r="H103" i="68"/>
  <c r="G103" i="68"/>
  <c r="Z102" i="68"/>
  <c r="Y102" i="68"/>
  <c r="X102" i="68"/>
  <c r="W102" i="68"/>
  <c r="V102" i="68"/>
  <c r="U102" i="68"/>
  <c r="T102" i="68"/>
  <c r="S102" i="68"/>
  <c r="R102" i="68"/>
  <c r="Q102" i="68"/>
  <c r="P102" i="68"/>
  <c r="N102" i="68"/>
  <c r="M102" i="68"/>
  <c r="L102" i="68"/>
  <c r="K102" i="68"/>
  <c r="J102" i="68"/>
  <c r="I102" i="68"/>
  <c r="H102" i="68"/>
  <c r="G102" i="68"/>
  <c r="Z100" i="68"/>
  <c r="Y100" i="68"/>
  <c r="X100" i="68"/>
  <c r="W100" i="68"/>
  <c r="V100" i="68"/>
  <c r="U100" i="68"/>
  <c r="T100" i="68"/>
  <c r="S100" i="68"/>
  <c r="R100" i="68"/>
  <c r="Q100" i="68"/>
  <c r="P100" i="68"/>
  <c r="N100" i="68"/>
  <c r="M100" i="68"/>
  <c r="L100" i="68"/>
  <c r="K100" i="68"/>
  <c r="J100" i="68"/>
  <c r="I100" i="68"/>
  <c r="H100" i="68"/>
  <c r="G100" i="68"/>
  <c r="Z99" i="68"/>
  <c r="Y99" i="68"/>
  <c r="Y107" i="68" s="1"/>
  <c r="X99" i="68"/>
  <c r="X107" i="68" s="1"/>
  <c r="W99" i="68"/>
  <c r="W107" i="68" s="1"/>
  <c r="V99" i="68"/>
  <c r="U99" i="68"/>
  <c r="T99" i="68"/>
  <c r="S99" i="68"/>
  <c r="R99" i="68"/>
  <c r="Q99" i="68"/>
  <c r="P99" i="68"/>
  <c r="N99" i="68"/>
  <c r="M99" i="68"/>
  <c r="L99" i="68"/>
  <c r="K99" i="68"/>
  <c r="J99" i="68"/>
  <c r="I99" i="68"/>
  <c r="H99" i="68"/>
  <c r="G99" i="68"/>
  <c r="Z91" i="68"/>
  <c r="Y91" i="68"/>
  <c r="X91" i="68"/>
  <c r="W91" i="68"/>
  <c r="V91" i="68"/>
  <c r="U91" i="68"/>
  <c r="T91" i="68"/>
  <c r="S91" i="68"/>
  <c r="R91" i="68"/>
  <c r="Q91" i="68"/>
  <c r="P91" i="68"/>
  <c r="N91" i="68"/>
  <c r="M91" i="68"/>
  <c r="L91" i="68"/>
  <c r="K91" i="68"/>
  <c r="J91" i="68"/>
  <c r="I91" i="68"/>
  <c r="H91" i="68"/>
  <c r="G91" i="68"/>
  <c r="Z90" i="68"/>
  <c r="Y90" i="68"/>
  <c r="X90" i="68"/>
  <c r="W90" i="68"/>
  <c r="V90" i="68"/>
  <c r="U90" i="68"/>
  <c r="T90" i="68"/>
  <c r="S90" i="68"/>
  <c r="R90" i="68"/>
  <c r="Q90" i="68"/>
  <c r="P90" i="68"/>
  <c r="N90" i="68"/>
  <c r="M90" i="68"/>
  <c r="L90" i="68"/>
  <c r="K90" i="68"/>
  <c r="J90" i="68"/>
  <c r="I90" i="68"/>
  <c r="H90" i="68"/>
  <c r="G90" i="68"/>
  <c r="Z88" i="68"/>
  <c r="Y88" i="68"/>
  <c r="X88" i="68"/>
  <c r="W88" i="68"/>
  <c r="V88" i="68"/>
  <c r="U88" i="68"/>
  <c r="T88" i="68"/>
  <c r="S88" i="68"/>
  <c r="R88" i="68"/>
  <c r="Q88" i="68"/>
  <c r="P88" i="68"/>
  <c r="N88" i="68"/>
  <c r="M88" i="68"/>
  <c r="L88" i="68"/>
  <c r="K88" i="68"/>
  <c r="J88" i="68"/>
  <c r="I88" i="68"/>
  <c r="H88" i="68"/>
  <c r="G88" i="68"/>
  <c r="Z87" i="68"/>
  <c r="Z95" i="68" s="1"/>
  <c r="Y87" i="68"/>
  <c r="Y95" i="68" s="1"/>
  <c r="X87" i="68"/>
  <c r="W87" i="68"/>
  <c r="W95" i="68" s="1"/>
  <c r="V87" i="68"/>
  <c r="U87" i="68"/>
  <c r="T87" i="68"/>
  <c r="S87" i="68"/>
  <c r="R87" i="68"/>
  <c r="Q87" i="68"/>
  <c r="P87" i="68"/>
  <c r="N87" i="68"/>
  <c r="M87" i="68"/>
  <c r="L87" i="68"/>
  <c r="K87" i="68"/>
  <c r="J87" i="68"/>
  <c r="I87" i="68"/>
  <c r="H87" i="68"/>
  <c r="G87" i="68"/>
  <c r="Z79" i="68"/>
  <c r="Y79" i="68"/>
  <c r="X79" i="68"/>
  <c r="W79" i="68"/>
  <c r="V79" i="68"/>
  <c r="U79" i="68"/>
  <c r="T79" i="68"/>
  <c r="S79" i="68"/>
  <c r="R79" i="68"/>
  <c r="Q79" i="68"/>
  <c r="P79" i="68"/>
  <c r="N79" i="68"/>
  <c r="M79" i="68"/>
  <c r="L79" i="68"/>
  <c r="K79" i="68"/>
  <c r="J79" i="68"/>
  <c r="I79" i="68"/>
  <c r="H79" i="68"/>
  <c r="G79" i="68"/>
  <c r="Z78" i="68"/>
  <c r="Y78" i="68"/>
  <c r="X78" i="68"/>
  <c r="W78" i="68"/>
  <c r="V78" i="68"/>
  <c r="U78" i="68"/>
  <c r="T78" i="68"/>
  <c r="S78" i="68"/>
  <c r="R78" i="68"/>
  <c r="Q78" i="68"/>
  <c r="P78" i="68"/>
  <c r="N78" i="68"/>
  <c r="M78" i="68"/>
  <c r="L78" i="68"/>
  <c r="K78" i="68"/>
  <c r="J78" i="68"/>
  <c r="I78" i="68"/>
  <c r="H78" i="68"/>
  <c r="G78" i="68"/>
  <c r="Z76" i="68"/>
  <c r="Y76" i="68"/>
  <c r="X76" i="68"/>
  <c r="W76" i="68"/>
  <c r="V76" i="68"/>
  <c r="U76" i="68"/>
  <c r="T76" i="68"/>
  <c r="S76" i="68"/>
  <c r="R76" i="68"/>
  <c r="Q76" i="68"/>
  <c r="P76" i="68"/>
  <c r="N76" i="68"/>
  <c r="M76" i="68"/>
  <c r="L76" i="68"/>
  <c r="K76" i="68"/>
  <c r="J76" i="68"/>
  <c r="I76" i="68"/>
  <c r="H76" i="68"/>
  <c r="G76" i="68"/>
  <c r="Z75" i="68"/>
  <c r="Y75" i="68"/>
  <c r="Y83" i="68" s="1"/>
  <c r="X75" i="68"/>
  <c r="X83" i="68" s="1"/>
  <c r="W75" i="68"/>
  <c r="W83" i="68" s="1"/>
  <c r="V75" i="68"/>
  <c r="U75" i="68"/>
  <c r="T75" i="68"/>
  <c r="S75" i="68"/>
  <c r="R75" i="68"/>
  <c r="Q75" i="68"/>
  <c r="P75" i="68"/>
  <c r="N75" i="68"/>
  <c r="M75" i="68"/>
  <c r="L75" i="68"/>
  <c r="K75" i="68"/>
  <c r="J75" i="68"/>
  <c r="I75" i="68"/>
  <c r="H75" i="68"/>
  <c r="G75" i="68"/>
  <c r="Z74" i="68"/>
  <c r="Z67" i="68"/>
  <c r="Y67" i="68"/>
  <c r="X67" i="68"/>
  <c r="W67" i="68"/>
  <c r="V67" i="68"/>
  <c r="U67" i="68"/>
  <c r="T67" i="68"/>
  <c r="S67" i="68"/>
  <c r="R67" i="68"/>
  <c r="Q67" i="68"/>
  <c r="P67" i="68"/>
  <c r="N67" i="68"/>
  <c r="M67" i="68"/>
  <c r="L67" i="68"/>
  <c r="K67" i="68"/>
  <c r="J67" i="68"/>
  <c r="I67" i="68"/>
  <c r="H67" i="68"/>
  <c r="G67" i="68"/>
  <c r="Z66" i="68"/>
  <c r="Y66" i="68"/>
  <c r="X66" i="68"/>
  <c r="W66" i="68"/>
  <c r="V66" i="68"/>
  <c r="U66" i="68"/>
  <c r="T66" i="68"/>
  <c r="S66" i="68"/>
  <c r="R66" i="68"/>
  <c r="Q66" i="68"/>
  <c r="P66" i="68"/>
  <c r="N66" i="68"/>
  <c r="M66" i="68"/>
  <c r="L66" i="68"/>
  <c r="K66" i="68"/>
  <c r="J66" i="68"/>
  <c r="I66" i="68"/>
  <c r="H66" i="68"/>
  <c r="G66" i="68"/>
  <c r="Z64" i="68"/>
  <c r="Y64" i="68"/>
  <c r="X64" i="68"/>
  <c r="W64" i="68"/>
  <c r="V64" i="68"/>
  <c r="U64" i="68"/>
  <c r="T64" i="68"/>
  <c r="S64" i="68"/>
  <c r="R64" i="68"/>
  <c r="Q64" i="68"/>
  <c r="P64" i="68"/>
  <c r="N64" i="68"/>
  <c r="M64" i="68"/>
  <c r="L64" i="68"/>
  <c r="K64" i="68"/>
  <c r="J64" i="68"/>
  <c r="I64" i="68"/>
  <c r="H64" i="68"/>
  <c r="G64" i="68"/>
  <c r="Z63" i="68"/>
  <c r="Z71" i="68" s="1"/>
  <c r="Y63" i="68"/>
  <c r="Y71" i="68" s="1"/>
  <c r="X63" i="68"/>
  <c r="W63" i="68"/>
  <c r="W71" i="68" s="1"/>
  <c r="V63" i="68"/>
  <c r="U63" i="68"/>
  <c r="T63" i="68"/>
  <c r="S63" i="68"/>
  <c r="R63" i="68"/>
  <c r="Q63" i="68"/>
  <c r="P63" i="68"/>
  <c r="N63" i="68"/>
  <c r="M63" i="68"/>
  <c r="L63" i="68"/>
  <c r="K63" i="68"/>
  <c r="J63" i="68"/>
  <c r="I63" i="68"/>
  <c r="H63" i="68"/>
  <c r="G63" i="68"/>
  <c r="Z55" i="68"/>
  <c r="Y55" i="68"/>
  <c r="X55" i="68"/>
  <c r="W55" i="68"/>
  <c r="V55" i="68"/>
  <c r="U55" i="68"/>
  <c r="T55" i="68"/>
  <c r="S55" i="68"/>
  <c r="R55" i="68"/>
  <c r="Q55" i="68"/>
  <c r="P55" i="68"/>
  <c r="N55" i="68"/>
  <c r="M55" i="68"/>
  <c r="L55" i="68"/>
  <c r="K55" i="68"/>
  <c r="J55" i="68"/>
  <c r="I55" i="68"/>
  <c r="H55" i="68"/>
  <c r="G55" i="68"/>
  <c r="Z54" i="68"/>
  <c r="Y54" i="68"/>
  <c r="X54" i="68"/>
  <c r="W54" i="68"/>
  <c r="V54" i="68"/>
  <c r="U54" i="68"/>
  <c r="T54" i="68"/>
  <c r="S54" i="68"/>
  <c r="R54" i="68"/>
  <c r="Q54" i="68"/>
  <c r="P54" i="68"/>
  <c r="N54" i="68"/>
  <c r="M54" i="68"/>
  <c r="L54" i="68"/>
  <c r="K54" i="68"/>
  <c r="J54" i="68"/>
  <c r="I54" i="68"/>
  <c r="H54" i="68"/>
  <c r="G54" i="68"/>
  <c r="Z52" i="68"/>
  <c r="Y52" i="68"/>
  <c r="X52" i="68"/>
  <c r="W52" i="68"/>
  <c r="V52" i="68"/>
  <c r="U52" i="68"/>
  <c r="T52" i="68"/>
  <c r="S52" i="68"/>
  <c r="R52" i="68"/>
  <c r="Q52" i="68"/>
  <c r="P52" i="68"/>
  <c r="N52" i="68"/>
  <c r="M52" i="68"/>
  <c r="L52" i="68"/>
  <c r="K52" i="68"/>
  <c r="J52" i="68"/>
  <c r="I52" i="68"/>
  <c r="H52" i="68"/>
  <c r="G52" i="68"/>
  <c r="Z51" i="68"/>
  <c r="Z59" i="68" s="1"/>
  <c r="Y51" i="68"/>
  <c r="Y59" i="68" s="1"/>
  <c r="X51" i="68"/>
  <c r="X59" i="68" s="1"/>
  <c r="W51" i="68"/>
  <c r="W59" i="68" s="1"/>
  <c r="V51" i="68"/>
  <c r="U51" i="68"/>
  <c r="T51" i="68"/>
  <c r="S51" i="68"/>
  <c r="R51" i="68"/>
  <c r="Q51" i="68"/>
  <c r="P51" i="68"/>
  <c r="N51" i="68"/>
  <c r="M51" i="68"/>
  <c r="L51" i="68"/>
  <c r="K51" i="68"/>
  <c r="J51" i="68"/>
  <c r="I51" i="68"/>
  <c r="H51" i="68"/>
  <c r="G51" i="68"/>
  <c r="W49" i="68"/>
  <c r="Z43" i="68"/>
  <c r="Y43" i="68"/>
  <c r="X43" i="68"/>
  <c r="W43" i="68"/>
  <c r="V43" i="68"/>
  <c r="U43" i="68"/>
  <c r="T43" i="68"/>
  <c r="S43" i="68"/>
  <c r="R43" i="68"/>
  <c r="Q43" i="68"/>
  <c r="P43" i="68"/>
  <c r="N43" i="68"/>
  <c r="M43" i="68"/>
  <c r="L43" i="68"/>
  <c r="K43" i="68"/>
  <c r="J43" i="68"/>
  <c r="I43" i="68"/>
  <c r="H43" i="68"/>
  <c r="G43" i="68"/>
  <c r="Z42" i="68"/>
  <c r="Y42" i="68"/>
  <c r="X42" i="68"/>
  <c r="W42" i="68"/>
  <c r="V42" i="68"/>
  <c r="U42" i="68"/>
  <c r="T42" i="68"/>
  <c r="S42" i="68"/>
  <c r="R42" i="68"/>
  <c r="Q42" i="68"/>
  <c r="P42" i="68"/>
  <c r="N42" i="68"/>
  <c r="M42" i="68"/>
  <c r="L42" i="68"/>
  <c r="K42" i="68"/>
  <c r="J42" i="68"/>
  <c r="I42" i="68"/>
  <c r="H42" i="68"/>
  <c r="G42" i="68"/>
  <c r="Z40" i="68"/>
  <c r="Y40" i="68"/>
  <c r="X40" i="68"/>
  <c r="W40" i="68"/>
  <c r="V40" i="68"/>
  <c r="U40" i="68"/>
  <c r="T40" i="68"/>
  <c r="S40" i="68"/>
  <c r="R40" i="68"/>
  <c r="Q40" i="68"/>
  <c r="P40" i="68"/>
  <c r="N40" i="68"/>
  <c r="M40" i="68"/>
  <c r="L40" i="68"/>
  <c r="K40" i="68"/>
  <c r="J40" i="68"/>
  <c r="I40" i="68"/>
  <c r="H40" i="68"/>
  <c r="G40" i="68"/>
  <c r="Z39" i="68"/>
  <c r="Z47" i="68" s="1"/>
  <c r="Y39" i="68"/>
  <c r="Y47" i="68" s="1"/>
  <c r="X39" i="68"/>
  <c r="W39" i="68"/>
  <c r="W50" i="68" s="1"/>
  <c r="V39" i="68"/>
  <c r="U39" i="68"/>
  <c r="T39" i="68"/>
  <c r="S39" i="68"/>
  <c r="R39" i="68"/>
  <c r="Q39" i="68"/>
  <c r="P39" i="68"/>
  <c r="N39" i="68"/>
  <c r="M39" i="68"/>
  <c r="L39" i="68"/>
  <c r="K39" i="68"/>
  <c r="J39" i="68"/>
  <c r="I39" i="68"/>
  <c r="H39" i="68"/>
  <c r="G39" i="68"/>
  <c r="W38" i="68"/>
  <c r="W37" i="68"/>
  <c r="Z31" i="68"/>
  <c r="Y31" i="68"/>
  <c r="X31" i="68"/>
  <c r="W31" i="68"/>
  <c r="V31" i="68"/>
  <c r="U31" i="68"/>
  <c r="T31" i="68"/>
  <c r="S31" i="68"/>
  <c r="R31" i="68"/>
  <c r="Q31" i="68"/>
  <c r="P31" i="68"/>
  <c r="N31" i="68"/>
  <c r="M31" i="68"/>
  <c r="L31" i="68"/>
  <c r="K31" i="68"/>
  <c r="J31" i="68"/>
  <c r="I31" i="68"/>
  <c r="H31" i="68"/>
  <c r="G31" i="68"/>
  <c r="Z30" i="68"/>
  <c r="Y30" i="68"/>
  <c r="X30" i="68"/>
  <c r="W30" i="68"/>
  <c r="V30" i="68"/>
  <c r="U30" i="68"/>
  <c r="T30" i="68"/>
  <c r="S30" i="68"/>
  <c r="R30" i="68"/>
  <c r="Q30" i="68"/>
  <c r="P30" i="68"/>
  <c r="N30" i="68"/>
  <c r="M30" i="68"/>
  <c r="L30" i="68"/>
  <c r="K30" i="68"/>
  <c r="J30" i="68"/>
  <c r="I30" i="68"/>
  <c r="H30" i="68"/>
  <c r="G30" i="68"/>
  <c r="Z28" i="68"/>
  <c r="Y28" i="68"/>
  <c r="X28" i="68"/>
  <c r="W28" i="68"/>
  <c r="V28" i="68"/>
  <c r="U28" i="68"/>
  <c r="T28" i="68"/>
  <c r="S28" i="68"/>
  <c r="R28" i="68"/>
  <c r="Q28" i="68"/>
  <c r="P28" i="68"/>
  <c r="N28" i="68"/>
  <c r="M28" i="68"/>
  <c r="L28" i="68"/>
  <c r="K28" i="68"/>
  <c r="J28" i="68"/>
  <c r="I28" i="68"/>
  <c r="H28" i="68"/>
  <c r="G28" i="68"/>
  <c r="Z27" i="68"/>
  <c r="Y27" i="68"/>
  <c r="Y38" i="68" s="1"/>
  <c r="X27" i="68"/>
  <c r="X35" i="68" s="1"/>
  <c r="W27" i="68"/>
  <c r="V27" i="68"/>
  <c r="U27" i="68"/>
  <c r="T27" i="68"/>
  <c r="S27" i="68"/>
  <c r="R27" i="68"/>
  <c r="Q27" i="68"/>
  <c r="P27" i="68"/>
  <c r="N27" i="68"/>
  <c r="M27" i="68"/>
  <c r="L27" i="68"/>
  <c r="K27" i="68"/>
  <c r="J27" i="68"/>
  <c r="I27" i="68"/>
  <c r="H27" i="68"/>
  <c r="G27" i="68"/>
  <c r="Z19" i="68"/>
  <c r="Z187" i="68" s="1"/>
  <c r="Y19" i="68"/>
  <c r="Y187" i="68" s="1"/>
  <c r="X19" i="68"/>
  <c r="X187" i="68" s="1"/>
  <c r="W19" i="68"/>
  <c r="W187" i="68" s="1"/>
  <c r="V19" i="68"/>
  <c r="U19" i="68"/>
  <c r="T19" i="68"/>
  <c r="S19" i="68"/>
  <c r="R19" i="68"/>
  <c r="Q19" i="68"/>
  <c r="P19" i="68"/>
  <c r="N19" i="68"/>
  <c r="M19" i="68"/>
  <c r="L19" i="68"/>
  <c r="K19" i="68"/>
  <c r="J19" i="68"/>
  <c r="I19" i="68"/>
  <c r="H19" i="68"/>
  <c r="G19" i="68"/>
  <c r="Z18" i="68"/>
  <c r="Z186" i="68" s="1"/>
  <c r="Y18" i="68"/>
  <c r="Y186" i="68" s="1"/>
  <c r="X18" i="68"/>
  <c r="X186" i="68" s="1"/>
  <c r="W18" i="68"/>
  <c r="W186" i="68" s="1"/>
  <c r="V18" i="68"/>
  <c r="U18" i="68"/>
  <c r="T18" i="68"/>
  <c r="S18" i="68"/>
  <c r="R18" i="68"/>
  <c r="Q18" i="68"/>
  <c r="P18" i="68"/>
  <c r="N18" i="68"/>
  <c r="M18" i="68"/>
  <c r="L18" i="68"/>
  <c r="K18" i="68"/>
  <c r="J18" i="68"/>
  <c r="I18" i="68"/>
  <c r="H18" i="68"/>
  <c r="G18" i="68"/>
  <c r="Z16" i="68"/>
  <c r="Z184" i="68" s="1"/>
  <c r="Y16" i="68"/>
  <c r="Y184" i="68" s="1"/>
  <c r="X16" i="68"/>
  <c r="X184" i="68" s="1"/>
  <c r="W16" i="68"/>
  <c r="W184" i="68" s="1"/>
  <c r="V16" i="68"/>
  <c r="V184" i="68" s="1"/>
  <c r="L96" i="45" s="1"/>
  <c r="AV96" i="45" s="1"/>
  <c r="U16" i="68"/>
  <c r="T16" i="68"/>
  <c r="S16" i="68"/>
  <c r="R16" i="68"/>
  <c r="Q16" i="68"/>
  <c r="P16" i="68"/>
  <c r="N16" i="68"/>
  <c r="M16" i="68"/>
  <c r="L16" i="68"/>
  <c r="K16" i="68"/>
  <c r="J16" i="68"/>
  <c r="I16" i="68"/>
  <c r="H16" i="68"/>
  <c r="G16" i="68"/>
  <c r="Z15" i="68"/>
  <c r="Y15" i="68"/>
  <c r="Y26" i="68" s="1"/>
  <c r="Y194" i="68" s="1"/>
  <c r="X15" i="68"/>
  <c r="W15" i="68"/>
  <c r="V15" i="68"/>
  <c r="U15" i="68"/>
  <c r="T15" i="68"/>
  <c r="S15" i="68"/>
  <c r="R15" i="68"/>
  <c r="Q15" i="68"/>
  <c r="P15" i="68"/>
  <c r="N15" i="68"/>
  <c r="M15" i="68"/>
  <c r="L15" i="68"/>
  <c r="K15" i="68"/>
  <c r="J15" i="68"/>
  <c r="I15" i="68"/>
  <c r="H15" i="68"/>
  <c r="G15" i="68"/>
  <c r="Y25" i="68" l="1"/>
  <c r="Y193" i="68" s="1"/>
  <c r="Z181" i="68"/>
  <c r="Z170" i="69"/>
  <c r="L186" i="71"/>
  <c r="D83" i="45" s="1"/>
  <c r="Y36" i="71"/>
  <c r="Y84" i="71"/>
  <c r="Y49" i="68"/>
  <c r="X158" i="68"/>
  <c r="V184" i="70"/>
  <c r="X96" i="45" s="1"/>
  <c r="Z96" i="72"/>
  <c r="Z145" i="70"/>
  <c r="Z36" i="73"/>
  <c r="Y50" i="68"/>
  <c r="Y110" i="68"/>
  <c r="V187" i="70"/>
  <c r="X99" i="45" s="1"/>
  <c r="Z37" i="70"/>
  <c r="Z61" i="70"/>
  <c r="Z146" i="70"/>
  <c r="V187" i="71"/>
  <c r="L84" i="45" s="1"/>
  <c r="AV84" i="45" s="1"/>
  <c r="Y168" i="71"/>
  <c r="M186" i="73"/>
  <c r="Q83" i="45" s="1"/>
  <c r="S187" i="73"/>
  <c r="U84" i="45" s="1"/>
  <c r="V187" i="68"/>
  <c r="L99" i="45" s="1"/>
  <c r="Y37" i="68"/>
  <c r="Y86" i="68"/>
  <c r="Y60" i="71"/>
  <c r="X48" i="72"/>
  <c r="Y48" i="73"/>
  <c r="X170" i="68"/>
  <c r="Z145" i="68"/>
  <c r="U186" i="70"/>
  <c r="W98" i="45" s="1"/>
  <c r="J187" i="73"/>
  <c r="X157" i="70"/>
  <c r="X25" i="70"/>
  <c r="X193" i="70" s="1"/>
  <c r="X49" i="70"/>
  <c r="X73" i="70"/>
  <c r="X158" i="70"/>
  <c r="Y36" i="72"/>
  <c r="Z144" i="72"/>
  <c r="Z60" i="73"/>
  <c r="AV101" i="45"/>
  <c r="Y24" i="68"/>
  <c r="Y192" i="68" s="1"/>
  <c r="Z98" i="68"/>
  <c r="X50" i="70"/>
  <c r="X74" i="70"/>
  <c r="X72" i="72"/>
  <c r="V187" i="69"/>
  <c r="AJ99" i="45" s="1"/>
  <c r="AV99" i="45" s="1"/>
  <c r="V187" i="73"/>
  <c r="X84" i="45" s="1"/>
  <c r="V186" i="70"/>
  <c r="X98" i="45" s="1"/>
  <c r="V186" i="68"/>
  <c r="L98" i="45" s="1"/>
  <c r="AU80" i="45"/>
  <c r="AS101" i="45"/>
  <c r="AT101" i="45"/>
  <c r="AP101" i="45"/>
  <c r="AN101" i="45"/>
  <c r="AU101" i="45"/>
  <c r="W38" i="69"/>
  <c r="W35" i="69"/>
  <c r="Z74" i="69"/>
  <c r="Z71" i="69"/>
  <c r="X98" i="69"/>
  <c r="X95" i="69"/>
  <c r="Y144" i="71"/>
  <c r="Y143" i="71"/>
  <c r="X72" i="68"/>
  <c r="X71" i="68"/>
  <c r="X96" i="68"/>
  <c r="X95" i="68"/>
  <c r="X120" i="68"/>
  <c r="X119" i="68"/>
  <c r="Z122" i="68"/>
  <c r="Z186" i="69"/>
  <c r="Z24" i="69"/>
  <c r="Z192" i="69" s="1"/>
  <c r="X38" i="69"/>
  <c r="X35" i="69"/>
  <c r="Y98" i="69"/>
  <c r="Y95" i="69"/>
  <c r="X110" i="69"/>
  <c r="X107" i="69"/>
  <c r="W122" i="69"/>
  <c r="W119" i="69"/>
  <c r="X182" i="69"/>
  <c r="X179" i="69"/>
  <c r="K183" i="70"/>
  <c r="O95" i="45" s="1"/>
  <c r="H184" i="70"/>
  <c r="Q184" i="70"/>
  <c r="S96" i="45" s="1"/>
  <c r="M186" i="70"/>
  <c r="Q98" i="45" s="1"/>
  <c r="J187" i="70"/>
  <c r="S187" i="70"/>
  <c r="U99" i="45" s="1"/>
  <c r="X86" i="70"/>
  <c r="X83" i="70"/>
  <c r="W170" i="70"/>
  <c r="W167" i="70"/>
  <c r="K186" i="71"/>
  <c r="C83" i="45" s="1"/>
  <c r="H187" i="71"/>
  <c r="Q187" i="71"/>
  <c r="G84" i="45" s="1"/>
  <c r="Y156" i="71"/>
  <c r="Y155" i="71"/>
  <c r="Z186" i="72"/>
  <c r="Z24" i="72"/>
  <c r="Z192" i="72" s="1"/>
  <c r="Z23" i="72"/>
  <c r="Z191" i="72" s="1"/>
  <c r="W180" i="72"/>
  <c r="W179" i="72"/>
  <c r="V186" i="73"/>
  <c r="X83" i="45" s="1"/>
  <c r="X132" i="73"/>
  <c r="X131" i="73"/>
  <c r="X144" i="73"/>
  <c r="X143" i="73"/>
  <c r="Z156" i="73"/>
  <c r="Z155" i="73"/>
  <c r="W168" i="71"/>
  <c r="W167" i="71"/>
  <c r="W180" i="71"/>
  <c r="W179" i="71"/>
  <c r="J187" i="68"/>
  <c r="S187" i="68"/>
  <c r="I99" i="45" s="1"/>
  <c r="W180" i="68"/>
  <c r="W179" i="68"/>
  <c r="J186" i="69"/>
  <c r="S186" i="69"/>
  <c r="AG98" i="45" s="1"/>
  <c r="G187" i="69"/>
  <c r="P187" i="69"/>
  <c r="Z38" i="69"/>
  <c r="X122" i="69"/>
  <c r="X119" i="69"/>
  <c r="X60" i="70"/>
  <c r="X59" i="70"/>
  <c r="W72" i="70"/>
  <c r="W71" i="70"/>
  <c r="Y96" i="70"/>
  <c r="Y95" i="70"/>
  <c r="X144" i="70"/>
  <c r="X143" i="70"/>
  <c r="I187" i="71"/>
  <c r="R187" i="71"/>
  <c r="H84" i="45" s="1"/>
  <c r="W48" i="72"/>
  <c r="W47" i="72"/>
  <c r="W108" i="72"/>
  <c r="W107" i="72"/>
  <c r="W186" i="73"/>
  <c r="W23" i="73"/>
  <c r="W191" i="73" s="1"/>
  <c r="Y132" i="73"/>
  <c r="Y131" i="73"/>
  <c r="X134" i="69"/>
  <c r="X131" i="69"/>
  <c r="V183" i="70"/>
  <c r="X95" i="45" s="1"/>
  <c r="W48" i="70"/>
  <c r="W47" i="70"/>
  <c r="Z86" i="70"/>
  <c r="Z83" i="70"/>
  <c r="Z96" i="70"/>
  <c r="Z95" i="70"/>
  <c r="Y109" i="70"/>
  <c r="W122" i="70"/>
  <c r="W133" i="70"/>
  <c r="W131" i="70"/>
  <c r="Y181" i="70"/>
  <c r="M186" i="71"/>
  <c r="E83" i="45" s="1"/>
  <c r="V186" i="71"/>
  <c r="L83" i="45" s="1"/>
  <c r="J187" i="71"/>
  <c r="S187" i="71"/>
  <c r="I84" i="45" s="1"/>
  <c r="X36" i="71"/>
  <c r="X48" i="71"/>
  <c r="X60" i="71"/>
  <c r="X72" i="71"/>
  <c r="X84" i="71"/>
  <c r="X96" i="71"/>
  <c r="W108" i="71"/>
  <c r="Z60" i="72"/>
  <c r="Z59" i="72"/>
  <c r="Y84" i="72"/>
  <c r="Y83" i="72"/>
  <c r="W120" i="72"/>
  <c r="X144" i="72"/>
  <c r="X143" i="72"/>
  <c r="L187" i="73"/>
  <c r="P84" i="45" s="1"/>
  <c r="U187" i="73"/>
  <c r="W84" i="45" s="1"/>
  <c r="X60" i="73"/>
  <c r="X59" i="73"/>
  <c r="X72" i="73"/>
  <c r="X71" i="73"/>
  <c r="Z72" i="73"/>
  <c r="W84" i="73"/>
  <c r="Z144" i="73"/>
  <c r="Z143" i="73"/>
  <c r="X168" i="73"/>
  <c r="X180" i="73"/>
  <c r="Z183" i="68"/>
  <c r="Z23" i="68"/>
  <c r="Z191" i="68" s="1"/>
  <c r="L183" i="68"/>
  <c r="D95" i="45" s="1"/>
  <c r="N186" i="68"/>
  <c r="F98" i="45" s="1"/>
  <c r="V183" i="68"/>
  <c r="L95" i="45" s="1"/>
  <c r="W36" i="68"/>
  <c r="W35" i="68"/>
  <c r="W48" i="68"/>
  <c r="W47" i="68"/>
  <c r="Z84" i="68"/>
  <c r="Z83" i="68"/>
  <c r="Z108" i="68"/>
  <c r="Z107" i="68"/>
  <c r="Z132" i="68"/>
  <c r="Z131" i="68"/>
  <c r="Y146" i="68"/>
  <c r="X183" i="69"/>
  <c r="X23" i="69"/>
  <c r="X191" i="69" s="1"/>
  <c r="Y50" i="69"/>
  <c r="Y47" i="69"/>
  <c r="Z50" i="69"/>
  <c r="Y134" i="69"/>
  <c r="Y131" i="69"/>
  <c r="X36" i="70"/>
  <c r="X35" i="70"/>
  <c r="Y110" i="70"/>
  <c r="Y182" i="70"/>
  <c r="T187" i="71"/>
  <c r="J84" i="45" s="1"/>
  <c r="AT84" i="45" s="1"/>
  <c r="W96" i="71"/>
  <c r="W95" i="71"/>
  <c r="X108" i="71"/>
  <c r="W120" i="71"/>
  <c r="L186" i="72"/>
  <c r="AB83" i="45" s="1"/>
  <c r="AN83" i="45" s="1"/>
  <c r="X156" i="72"/>
  <c r="H186" i="73"/>
  <c r="Q186" i="73"/>
  <c r="S83" i="45" s="1"/>
  <c r="Y186" i="73"/>
  <c r="Y23" i="73"/>
  <c r="Y191" i="73" s="1"/>
  <c r="M187" i="73"/>
  <c r="Q84" i="45" s="1"/>
  <c r="Y60" i="73"/>
  <c r="Y59" i="73"/>
  <c r="X84" i="73"/>
  <c r="X83" i="73"/>
  <c r="Y84" i="73"/>
  <c r="W168" i="73"/>
  <c r="W167" i="73"/>
  <c r="Y168" i="73"/>
  <c r="W180" i="73"/>
  <c r="W179" i="73"/>
  <c r="Y180" i="73"/>
  <c r="Y186" i="69"/>
  <c r="Y24" i="69"/>
  <c r="Y192" i="69" s="1"/>
  <c r="H184" i="68"/>
  <c r="M186" i="68"/>
  <c r="E98" i="45" s="1"/>
  <c r="T187" i="68"/>
  <c r="J99" i="45" s="1"/>
  <c r="W183" i="68"/>
  <c r="W23" i="68"/>
  <c r="W191" i="68" s="1"/>
  <c r="X50" i="68"/>
  <c r="X47" i="68"/>
  <c r="Y72" i="68"/>
  <c r="Y96" i="68"/>
  <c r="Y120" i="68"/>
  <c r="Z146" i="68"/>
  <c r="Y183" i="69"/>
  <c r="Y23" i="69"/>
  <c r="Y191" i="69" s="1"/>
  <c r="V186" i="69"/>
  <c r="AJ98" i="45" s="1"/>
  <c r="W74" i="69"/>
  <c r="W71" i="69"/>
  <c r="Y146" i="69"/>
  <c r="Y143" i="69"/>
  <c r="W146" i="69"/>
  <c r="G183" i="70"/>
  <c r="P183" i="70"/>
  <c r="X183" i="70"/>
  <c r="X23" i="70"/>
  <c r="X191" i="70" s="1"/>
  <c r="L184" i="70"/>
  <c r="P96" i="45" s="1"/>
  <c r="I186" i="70"/>
  <c r="R186" i="70"/>
  <c r="T98" i="45" s="1"/>
  <c r="N187" i="70"/>
  <c r="R99" i="45" s="1"/>
  <c r="Y36" i="70"/>
  <c r="Y35" i="70"/>
  <c r="Z72" i="70"/>
  <c r="Z71" i="70"/>
  <c r="Y84" i="70"/>
  <c r="W97" i="70"/>
  <c r="Z156" i="70"/>
  <c r="Z155" i="70"/>
  <c r="G186" i="71"/>
  <c r="P186" i="71"/>
  <c r="X186" i="71"/>
  <c r="X23" i="71"/>
  <c r="X191" i="71" s="1"/>
  <c r="L187" i="71"/>
  <c r="D84" i="45" s="1"/>
  <c r="AN84" i="45" s="1"/>
  <c r="Y108" i="71"/>
  <c r="Y107" i="71"/>
  <c r="X120" i="71"/>
  <c r="W132" i="71"/>
  <c r="AT80" i="45"/>
  <c r="V186" i="72"/>
  <c r="AJ83" i="45" s="1"/>
  <c r="Y60" i="72"/>
  <c r="W84" i="72"/>
  <c r="Y156" i="72"/>
  <c r="X180" i="72"/>
  <c r="I186" i="73"/>
  <c r="R186" i="73"/>
  <c r="T83" i="45" s="1"/>
  <c r="Z186" i="73"/>
  <c r="Z23" i="73"/>
  <c r="Z191" i="73" s="1"/>
  <c r="N187" i="73"/>
  <c r="R84" i="45" s="1"/>
  <c r="Z84" i="73"/>
  <c r="Y96" i="73"/>
  <c r="W122" i="68"/>
  <c r="W86" i="70"/>
  <c r="W83" i="70"/>
  <c r="Q184" i="68"/>
  <c r="G96" i="45" s="1"/>
  <c r="AQ96" i="45" s="1"/>
  <c r="I184" i="68"/>
  <c r="G183" i="68"/>
  <c r="P183" i="68"/>
  <c r="X183" i="68"/>
  <c r="X23" i="68"/>
  <c r="X191" i="68" s="1"/>
  <c r="L184" i="68"/>
  <c r="D96" i="45" s="1"/>
  <c r="AN96" i="45" s="1"/>
  <c r="I186" i="68"/>
  <c r="R186" i="68"/>
  <c r="H98" i="45" s="1"/>
  <c r="N187" i="68"/>
  <c r="F99" i="45" s="1"/>
  <c r="Y36" i="68"/>
  <c r="Y35" i="68"/>
  <c r="X85" i="68"/>
  <c r="X109" i="68"/>
  <c r="X156" i="68"/>
  <c r="X155" i="68"/>
  <c r="I183" i="69"/>
  <c r="N186" i="69"/>
  <c r="AD98" i="45" s="1"/>
  <c r="W186" i="69"/>
  <c r="W24" i="69"/>
  <c r="W192" i="69" s="1"/>
  <c r="K187" i="69"/>
  <c r="AA99" i="45" s="1"/>
  <c r="Y62" i="69"/>
  <c r="Y59" i="69"/>
  <c r="W86" i="69"/>
  <c r="W83" i="69"/>
  <c r="X158" i="69"/>
  <c r="X155" i="69"/>
  <c r="W170" i="69"/>
  <c r="W167" i="69"/>
  <c r="Y183" i="70"/>
  <c r="Y23" i="70"/>
  <c r="Y191" i="70" s="1"/>
  <c r="Z48" i="70"/>
  <c r="Z47" i="70"/>
  <c r="Y60" i="70"/>
  <c r="W98" i="70"/>
  <c r="W108" i="70"/>
  <c r="W107" i="70"/>
  <c r="Y120" i="70"/>
  <c r="Y119" i="70"/>
  <c r="Y144" i="70"/>
  <c r="W180" i="70"/>
  <c r="W179" i="70"/>
  <c r="H186" i="71"/>
  <c r="Q186" i="71"/>
  <c r="G83" i="45" s="1"/>
  <c r="Y186" i="71"/>
  <c r="Y23" i="71"/>
  <c r="Y191" i="71" s="1"/>
  <c r="M187" i="71"/>
  <c r="E84" i="45" s="1"/>
  <c r="AO84" i="45" s="1"/>
  <c r="Y120" i="71"/>
  <c r="Y119" i="71"/>
  <c r="Z132" i="71"/>
  <c r="W144" i="71"/>
  <c r="W186" i="72"/>
  <c r="W24" i="72"/>
  <c r="W192" i="72" s="1"/>
  <c r="W23" i="72"/>
  <c r="W191" i="72" s="1"/>
  <c r="X36" i="72"/>
  <c r="X35" i="72"/>
  <c r="X96" i="72"/>
  <c r="X95" i="72"/>
  <c r="X108" i="72"/>
  <c r="Y132" i="72"/>
  <c r="Y131" i="72"/>
  <c r="X168" i="72"/>
  <c r="X167" i="72"/>
  <c r="X96" i="73"/>
  <c r="X95" i="73"/>
  <c r="Z96" i="73"/>
  <c r="Y108" i="73"/>
  <c r="W74" i="68"/>
  <c r="W98" i="68"/>
  <c r="K183" i="68"/>
  <c r="C95" i="45" s="1"/>
  <c r="R184" i="68"/>
  <c r="H96" i="45" s="1"/>
  <c r="AR96" i="45" s="1"/>
  <c r="K187" i="68"/>
  <c r="C99" i="45" s="1"/>
  <c r="W170" i="68"/>
  <c r="W167" i="68"/>
  <c r="X182" i="68"/>
  <c r="X179" i="68"/>
  <c r="X50" i="69"/>
  <c r="X47" i="69"/>
  <c r="Z110" i="69"/>
  <c r="Z107" i="69"/>
  <c r="H183" i="68"/>
  <c r="Q183" i="68"/>
  <c r="G95" i="45" s="1"/>
  <c r="Y183" i="68"/>
  <c r="Y23" i="68"/>
  <c r="Y191" i="68" s="1"/>
  <c r="M184" i="68"/>
  <c r="E96" i="45" s="1"/>
  <c r="AO96" i="45" s="1"/>
  <c r="J186" i="68"/>
  <c r="S186" i="68"/>
  <c r="I98" i="45" s="1"/>
  <c r="AS98" i="45" s="1"/>
  <c r="G187" i="68"/>
  <c r="P187" i="68"/>
  <c r="Z38" i="68"/>
  <c r="Z35" i="68"/>
  <c r="W73" i="68"/>
  <c r="Y85" i="68"/>
  <c r="W97" i="68"/>
  <c r="Y109" i="68"/>
  <c r="W121" i="68"/>
  <c r="X133" i="68"/>
  <c r="Y144" i="68"/>
  <c r="Y156" i="68"/>
  <c r="Y155" i="68"/>
  <c r="Y180" i="68"/>
  <c r="X186" i="69"/>
  <c r="X24" i="69"/>
  <c r="X192" i="69" s="1"/>
  <c r="Z62" i="69"/>
  <c r="Z59" i="69"/>
  <c r="X86" i="69"/>
  <c r="X83" i="69"/>
  <c r="Y158" i="69"/>
  <c r="Y155" i="69"/>
  <c r="Z183" i="70"/>
  <c r="Z23" i="70"/>
  <c r="Z191" i="70" s="1"/>
  <c r="W156" i="70"/>
  <c r="I186" i="71"/>
  <c r="R186" i="71"/>
  <c r="H83" i="45" s="1"/>
  <c r="Z186" i="71"/>
  <c r="Z23" i="71"/>
  <c r="Z191" i="71" s="1"/>
  <c r="N187" i="71"/>
  <c r="F84" i="45" s="1"/>
  <c r="AP84" i="45" s="1"/>
  <c r="Z120" i="71"/>
  <c r="Z119" i="71"/>
  <c r="Z144" i="71"/>
  <c r="W156" i="71"/>
  <c r="X168" i="71"/>
  <c r="X180" i="71"/>
  <c r="X186" i="72"/>
  <c r="X24" i="72"/>
  <c r="X192" i="72" s="1"/>
  <c r="X23" i="72"/>
  <c r="X191" i="72" s="1"/>
  <c r="Y96" i="72"/>
  <c r="Y95" i="72"/>
  <c r="Y108" i="72"/>
  <c r="Y144" i="72"/>
  <c r="H187" i="73"/>
  <c r="Q187" i="73"/>
  <c r="S84" i="45" s="1"/>
  <c r="X108" i="73"/>
  <c r="X107" i="73"/>
  <c r="Z108" i="73"/>
  <c r="Y120" i="73"/>
  <c r="X156" i="73"/>
  <c r="X155" i="73"/>
  <c r="H186" i="72"/>
  <c r="Q186" i="72"/>
  <c r="AE83" i="45" s="1"/>
  <c r="AQ83" i="45" s="1"/>
  <c r="Y186" i="72"/>
  <c r="Y24" i="72"/>
  <c r="Y192" i="72" s="1"/>
  <c r="Y23" i="72"/>
  <c r="W156" i="72"/>
  <c r="W155" i="72"/>
  <c r="L186" i="73"/>
  <c r="P83" i="45" s="1"/>
  <c r="I187" i="73"/>
  <c r="R187" i="73"/>
  <c r="T84" i="45" s="1"/>
  <c r="Z24" i="73"/>
  <c r="Z192" i="73" s="1"/>
  <c r="Y36" i="73"/>
  <c r="X120" i="73"/>
  <c r="X119" i="73"/>
  <c r="Z120" i="73"/>
  <c r="Z132" i="73"/>
  <c r="U184" i="70"/>
  <c r="W96" i="45" s="1"/>
  <c r="U184" i="68"/>
  <c r="K96" i="45" s="1"/>
  <c r="AU96" i="45" s="1"/>
  <c r="U187" i="69"/>
  <c r="AI99" i="45" s="1"/>
  <c r="U187" i="68"/>
  <c r="K99" i="45" s="1"/>
  <c r="U187" i="70"/>
  <c r="W99" i="45" s="1"/>
  <c r="U187" i="71"/>
  <c r="K84" i="45" s="1"/>
  <c r="AU84" i="45" s="1"/>
  <c r="U186" i="68"/>
  <c r="K98" i="45" s="1"/>
  <c r="U186" i="69"/>
  <c r="AI98" i="45" s="1"/>
  <c r="U186" i="73"/>
  <c r="W83" i="45" s="1"/>
  <c r="U186" i="71"/>
  <c r="K83" i="45" s="1"/>
  <c r="U186" i="72"/>
  <c r="AI83" i="45" s="1"/>
  <c r="U183" i="69"/>
  <c r="AI95" i="45" s="1"/>
  <c r="U183" i="70"/>
  <c r="W95" i="45" s="1"/>
  <c r="U183" i="68"/>
  <c r="K95" i="45" s="1"/>
  <c r="AR101" i="45"/>
  <c r="T183" i="68"/>
  <c r="J95" i="45" s="1"/>
  <c r="T183" i="69"/>
  <c r="AH95" i="45" s="1"/>
  <c r="T183" i="70"/>
  <c r="V95" i="45" s="1"/>
  <c r="T184" i="70"/>
  <c r="V96" i="45" s="1"/>
  <c r="T184" i="68"/>
  <c r="J96" i="45" s="1"/>
  <c r="AT96" i="45" s="1"/>
  <c r="T186" i="71"/>
  <c r="J83" i="45" s="1"/>
  <c r="T186" i="72"/>
  <c r="AH83" i="45" s="1"/>
  <c r="T186" i="68"/>
  <c r="J98" i="45" s="1"/>
  <c r="T186" i="69"/>
  <c r="AH98" i="45" s="1"/>
  <c r="T186" i="70"/>
  <c r="V98" i="45" s="1"/>
  <c r="T187" i="70"/>
  <c r="V99" i="45" s="1"/>
  <c r="T187" i="73"/>
  <c r="V84" i="45" s="1"/>
  <c r="T187" i="69"/>
  <c r="AH99" i="45" s="1"/>
  <c r="AM101" i="45"/>
  <c r="AS84" i="45"/>
  <c r="AO80" i="45"/>
  <c r="AR80" i="45"/>
  <c r="AQ101" i="45"/>
  <c r="AO101" i="45"/>
  <c r="AP80" i="45"/>
  <c r="AS80" i="45"/>
  <c r="AQ84" i="45"/>
  <c r="AM80" i="45"/>
  <c r="AN81" i="45"/>
  <c r="AQ81" i="45"/>
  <c r="AR84" i="45"/>
  <c r="AN80" i="45"/>
  <c r="AQ80" i="45"/>
  <c r="AO81" i="45"/>
  <c r="AR81" i="45"/>
  <c r="G186" i="73"/>
  <c r="K186" i="73"/>
  <c r="O83" i="45" s="1"/>
  <c r="P186" i="73"/>
  <c r="T186" i="73"/>
  <c r="V83" i="45" s="1"/>
  <c r="X191" i="73"/>
  <c r="X186" i="73"/>
  <c r="X24" i="73"/>
  <c r="X192" i="73" s="1"/>
  <c r="X36" i="73"/>
  <c r="X48" i="73"/>
  <c r="W24" i="73"/>
  <c r="W192" i="73" s="1"/>
  <c r="W36" i="73"/>
  <c r="W48" i="73"/>
  <c r="W60" i="73"/>
  <c r="W72" i="73"/>
  <c r="W156" i="73"/>
  <c r="J186" i="73"/>
  <c r="N186" i="73"/>
  <c r="R83" i="45" s="1"/>
  <c r="S186" i="73"/>
  <c r="U83" i="45" s="1"/>
  <c r="G187" i="73"/>
  <c r="K187" i="73"/>
  <c r="O84" i="45" s="1"/>
  <c r="P187" i="73"/>
  <c r="M189" i="73"/>
  <c r="Q86" i="45" s="1"/>
  <c r="R189" i="73"/>
  <c r="T86" i="45" s="1"/>
  <c r="Y24" i="73"/>
  <c r="Y192" i="73" s="1"/>
  <c r="W96" i="73"/>
  <c r="W108" i="73"/>
  <c r="W120" i="73"/>
  <c r="W132" i="73"/>
  <c r="W144" i="73"/>
  <c r="Y156" i="73"/>
  <c r="Y144" i="73"/>
  <c r="Z180" i="73"/>
  <c r="Z168" i="73"/>
  <c r="I186" i="72"/>
  <c r="M186" i="72"/>
  <c r="AC83" i="45" s="1"/>
  <c r="AO83" i="45" s="1"/>
  <c r="R186" i="72"/>
  <c r="AF83" i="45" s="1"/>
  <c r="K189" i="72"/>
  <c r="AA86" i="45" s="1"/>
  <c r="AM86" i="45" s="1"/>
  <c r="P189" i="72"/>
  <c r="Z36" i="72"/>
  <c r="Y48" i="72"/>
  <c r="X60" i="72"/>
  <c r="W72" i="72"/>
  <c r="Z84" i="72"/>
  <c r="J186" i="72"/>
  <c r="N186" i="72"/>
  <c r="AD83" i="45" s="1"/>
  <c r="S186" i="72"/>
  <c r="AG83" i="45" s="1"/>
  <c r="L189" i="72"/>
  <c r="AB86" i="45" s="1"/>
  <c r="AN86" i="45" s="1"/>
  <c r="Q189" i="72"/>
  <c r="AE86" i="45" s="1"/>
  <c r="AQ86" i="45" s="1"/>
  <c r="Z120" i="72"/>
  <c r="Y191" i="72"/>
  <c r="Z72" i="72"/>
  <c r="G186" i="72"/>
  <c r="K186" i="72"/>
  <c r="AA83" i="45" s="1"/>
  <c r="AM83" i="45" s="1"/>
  <c r="P186" i="72"/>
  <c r="M189" i="72"/>
  <c r="AC86" i="45" s="1"/>
  <c r="AO86" i="45" s="1"/>
  <c r="R189" i="72"/>
  <c r="AF86" i="45" s="1"/>
  <c r="AR86" i="45" s="1"/>
  <c r="Y72" i="72"/>
  <c r="X84" i="72"/>
  <c r="W96" i="72"/>
  <c r="Z108" i="72"/>
  <c r="Y120" i="72"/>
  <c r="X132" i="72"/>
  <c r="W144" i="72"/>
  <c r="Z156" i="72"/>
  <c r="Z168" i="72"/>
  <c r="Y180" i="72"/>
  <c r="W168" i="72"/>
  <c r="Z180" i="72"/>
  <c r="W36" i="71"/>
  <c r="W60" i="71"/>
  <c r="W84" i="71"/>
  <c r="J186" i="71"/>
  <c r="N186" i="71"/>
  <c r="F83" i="45" s="1"/>
  <c r="S186" i="71"/>
  <c r="I83" i="45" s="1"/>
  <c r="W186" i="71"/>
  <c r="W24" i="71"/>
  <c r="W192" i="71" s="1"/>
  <c r="G187" i="71"/>
  <c r="K187" i="71"/>
  <c r="C84" i="45" s="1"/>
  <c r="AM84" i="45" s="1"/>
  <c r="P187" i="71"/>
  <c r="W48" i="71"/>
  <c r="W72" i="71"/>
  <c r="Z24" i="71"/>
  <c r="Z192" i="71" s="1"/>
  <c r="Z36" i="71"/>
  <c r="Z48" i="71"/>
  <c r="Z60" i="71"/>
  <c r="Z72" i="71"/>
  <c r="Z84" i="71"/>
  <c r="Y96" i="71"/>
  <c r="Z108" i="71"/>
  <c r="Z96" i="71"/>
  <c r="Y132" i="71"/>
  <c r="X156" i="71"/>
  <c r="X132" i="71"/>
  <c r="X144" i="71"/>
  <c r="Z180" i="71"/>
  <c r="Z168" i="71"/>
  <c r="J183" i="70"/>
  <c r="N183" i="70"/>
  <c r="R95" i="45" s="1"/>
  <c r="S183" i="70"/>
  <c r="U95" i="45" s="1"/>
  <c r="W183" i="70"/>
  <c r="W26" i="70"/>
  <c r="W194" i="70" s="1"/>
  <c r="W25" i="70"/>
  <c r="W193" i="70" s="1"/>
  <c r="G184" i="70"/>
  <c r="K184" i="70"/>
  <c r="O96" i="45" s="1"/>
  <c r="P184" i="70"/>
  <c r="H186" i="70"/>
  <c r="L186" i="70"/>
  <c r="P98" i="45" s="1"/>
  <c r="Q186" i="70"/>
  <c r="S98" i="45" s="1"/>
  <c r="I187" i="70"/>
  <c r="M187" i="70"/>
  <c r="Q99" i="45" s="1"/>
  <c r="R187" i="70"/>
  <c r="T99" i="45" s="1"/>
  <c r="Y85" i="70"/>
  <c r="Y86" i="70"/>
  <c r="Y38" i="70"/>
  <c r="Y37" i="70"/>
  <c r="W50" i="70"/>
  <c r="W49" i="70"/>
  <c r="Y62" i="70"/>
  <c r="Y61" i="70"/>
  <c r="W74" i="70"/>
  <c r="W73" i="70"/>
  <c r="Z98" i="70"/>
  <c r="Z97" i="70"/>
  <c r="S184" i="70"/>
  <c r="U96" i="45" s="1"/>
  <c r="X24" i="70"/>
  <c r="X192" i="70" s="1"/>
  <c r="Y25" i="70"/>
  <c r="Y193" i="70" s="1"/>
  <c r="Y26" i="70"/>
  <c r="Y194" i="70" s="1"/>
  <c r="Z36" i="70"/>
  <c r="W37" i="70"/>
  <c r="W38" i="70"/>
  <c r="X48" i="70"/>
  <c r="Y49" i="70"/>
  <c r="Y50" i="70"/>
  <c r="Z60" i="70"/>
  <c r="W61" i="70"/>
  <c r="W62" i="70"/>
  <c r="X72" i="70"/>
  <c r="Y73" i="70"/>
  <c r="Y74" i="70"/>
  <c r="Z84" i="70"/>
  <c r="W85" i="70"/>
  <c r="Z122" i="70"/>
  <c r="Z121" i="70"/>
  <c r="Z120" i="70"/>
  <c r="H183" i="70"/>
  <c r="L183" i="70"/>
  <c r="P95" i="45" s="1"/>
  <c r="Q183" i="70"/>
  <c r="S95" i="45" s="1"/>
  <c r="I184" i="70"/>
  <c r="M184" i="70"/>
  <c r="Q96" i="45" s="1"/>
  <c r="R184" i="70"/>
  <c r="T96" i="45" s="1"/>
  <c r="J186" i="70"/>
  <c r="N186" i="70"/>
  <c r="R98" i="45" s="1"/>
  <c r="S186" i="70"/>
  <c r="U98" i="45" s="1"/>
  <c r="G187" i="70"/>
  <c r="K187" i="70"/>
  <c r="O99" i="45" s="1"/>
  <c r="P187" i="70"/>
  <c r="Y24" i="70"/>
  <c r="Y192" i="70" s="1"/>
  <c r="Z25" i="70"/>
  <c r="Z193" i="70" s="1"/>
  <c r="Z26" i="70"/>
  <c r="Z194" i="70" s="1"/>
  <c r="W36" i="70"/>
  <c r="X37" i="70"/>
  <c r="X38" i="70"/>
  <c r="Y48" i="70"/>
  <c r="Z49" i="70"/>
  <c r="Z50" i="70"/>
  <c r="W60" i="70"/>
  <c r="X61" i="70"/>
  <c r="X62" i="70"/>
  <c r="Y72" i="70"/>
  <c r="Z73" i="70"/>
  <c r="Z74" i="70"/>
  <c r="W84" i="70"/>
  <c r="X85" i="70"/>
  <c r="X110" i="70"/>
  <c r="X109" i="70"/>
  <c r="I183" i="70"/>
  <c r="M183" i="70"/>
  <c r="Q95" i="45" s="1"/>
  <c r="R183" i="70"/>
  <c r="T95" i="45" s="1"/>
  <c r="J184" i="70"/>
  <c r="N184" i="70"/>
  <c r="R96" i="45" s="1"/>
  <c r="G186" i="70"/>
  <c r="K186" i="70"/>
  <c r="O98" i="45" s="1"/>
  <c r="P186" i="70"/>
  <c r="H187" i="70"/>
  <c r="L187" i="70"/>
  <c r="P99" i="45" s="1"/>
  <c r="Q187" i="70"/>
  <c r="S99" i="45" s="1"/>
  <c r="Z24" i="70"/>
  <c r="Z192" i="70" s="1"/>
  <c r="X84" i="70"/>
  <c r="X108" i="70"/>
  <c r="X132" i="70"/>
  <c r="X133" i="70"/>
  <c r="X134" i="70"/>
  <c r="W96" i="70"/>
  <c r="X97" i="70"/>
  <c r="X98" i="70"/>
  <c r="Y108" i="70"/>
  <c r="Z109" i="70"/>
  <c r="Z110" i="70"/>
  <c r="W120" i="70"/>
  <c r="X121" i="70"/>
  <c r="X122" i="70"/>
  <c r="Y132" i="70"/>
  <c r="Y134" i="70"/>
  <c r="Y133" i="70"/>
  <c r="W132" i="70"/>
  <c r="X182" i="70"/>
  <c r="X181" i="70"/>
  <c r="X180" i="70"/>
  <c r="X96" i="70"/>
  <c r="Y97" i="70"/>
  <c r="Y98" i="70"/>
  <c r="Z108" i="70"/>
  <c r="W109" i="70"/>
  <c r="W110" i="70"/>
  <c r="X120" i="70"/>
  <c r="Y121" i="70"/>
  <c r="Y122" i="70"/>
  <c r="Z134" i="70"/>
  <c r="Z133" i="70"/>
  <c r="Z132" i="70"/>
  <c r="Y168" i="70"/>
  <c r="Y170" i="70"/>
  <c r="Y169" i="70"/>
  <c r="Y146" i="70"/>
  <c r="Y145" i="70"/>
  <c r="W158" i="70"/>
  <c r="W157" i="70"/>
  <c r="Z144" i="70"/>
  <c r="W145" i="70"/>
  <c r="W146" i="70"/>
  <c r="X156" i="70"/>
  <c r="Y157" i="70"/>
  <c r="Y158" i="70"/>
  <c r="Z170" i="70"/>
  <c r="Z169" i="70"/>
  <c r="W168" i="70"/>
  <c r="W144" i="70"/>
  <c r="X145" i="70"/>
  <c r="X146" i="70"/>
  <c r="Y156" i="70"/>
  <c r="Z157" i="70"/>
  <c r="Z158" i="70"/>
  <c r="Z168" i="70"/>
  <c r="W169" i="70"/>
  <c r="X168" i="70"/>
  <c r="X170" i="70"/>
  <c r="X169" i="70"/>
  <c r="Y180" i="70"/>
  <c r="Z181" i="70"/>
  <c r="Z182" i="70"/>
  <c r="Z180" i="70"/>
  <c r="W181" i="70"/>
  <c r="W182" i="70"/>
  <c r="R183" i="69"/>
  <c r="AF95" i="45" s="1"/>
  <c r="W183" i="69"/>
  <c r="W26" i="69"/>
  <c r="W194" i="69" s="1"/>
  <c r="P186" i="69"/>
  <c r="H187" i="69"/>
  <c r="V183" i="69"/>
  <c r="AJ95" i="45" s="1"/>
  <c r="W50" i="69"/>
  <c r="J183" i="69"/>
  <c r="S183" i="69"/>
  <c r="AG95" i="45" s="1"/>
  <c r="K186" i="69"/>
  <c r="AA98" i="45" s="1"/>
  <c r="G183" i="69"/>
  <c r="K183" i="69"/>
  <c r="AA95" i="45" s="1"/>
  <c r="AM95" i="45" s="1"/>
  <c r="P183" i="69"/>
  <c r="H186" i="69"/>
  <c r="L186" i="69"/>
  <c r="AB98" i="45" s="1"/>
  <c r="Q186" i="69"/>
  <c r="AE98" i="45" s="1"/>
  <c r="I187" i="69"/>
  <c r="M187" i="69"/>
  <c r="AC99" i="45" s="1"/>
  <c r="R187" i="69"/>
  <c r="AF99" i="45" s="1"/>
  <c r="Y26" i="69"/>
  <c r="Y194" i="69" s="1"/>
  <c r="X62" i="69"/>
  <c r="X74" i="69"/>
  <c r="Y86" i="69"/>
  <c r="Z98" i="69"/>
  <c r="W110" i="69"/>
  <c r="M183" i="69"/>
  <c r="AC95" i="45" s="1"/>
  <c r="Z183" i="69"/>
  <c r="Z26" i="69"/>
  <c r="Z194" i="69" s="1"/>
  <c r="N183" i="69"/>
  <c r="AD95" i="45" s="1"/>
  <c r="G186" i="69"/>
  <c r="L187" i="69"/>
  <c r="AB99" i="45" s="1"/>
  <c r="Q187" i="69"/>
  <c r="AE99" i="45" s="1"/>
  <c r="H183" i="69"/>
  <c r="L183" i="69"/>
  <c r="AB95" i="45" s="1"/>
  <c r="AN95" i="45" s="1"/>
  <c r="Q183" i="69"/>
  <c r="AE95" i="45" s="1"/>
  <c r="AQ95" i="45" s="1"/>
  <c r="I186" i="69"/>
  <c r="M186" i="69"/>
  <c r="AC98" i="45" s="1"/>
  <c r="AO98" i="45" s="1"/>
  <c r="R186" i="69"/>
  <c r="AF98" i="45" s="1"/>
  <c r="AR98" i="45" s="1"/>
  <c r="J187" i="69"/>
  <c r="N187" i="69"/>
  <c r="AD99" i="45" s="1"/>
  <c r="S187" i="69"/>
  <c r="AG99" i="45" s="1"/>
  <c r="Y38" i="69"/>
  <c r="W62" i="69"/>
  <c r="Y74" i="69"/>
  <c r="Z86" i="69"/>
  <c r="W98" i="69"/>
  <c r="Y110" i="69"/>
  <c r="Y122" i="69"/>
  <c r="W182" i="69"/>
  <c r="Z134" i="69"/>
  <c r="Z158" i="69"/>
  <c r="Z122" i="69"/>
  <c r="W134" i="69"/>
  <c r="X146" i="69"/>
  <c r="X170" i="69"/>
  <c r="Z146" i="69"/>
  <c r="W158" i="69"/>
  <c r="Y182" i="69"/>
  <c r="Y170" i="69"/>
  <c r="Z182" i="69"/>
  <c r="Z25" i="68"/>
  <c r="Z193" i="68" s="1"/>
  <c r="Z26" i="68"/>
  <c r="Z194" i="68" s="1"/>
  <c r="X37" i="68"/>
  <c r="X38" i="68"/>
  <c r="Y48" i="68"/>
  <c r="Z49" i="68"/>
  <c r="Z50" i="68"/>
  <c r="W62" i="68"/>
  <c r="W60" i="68"/>
  <c r="W61" i="68"/>
  <c r="W110" i="68"/>
  <c r="W109" i="68"/>
  <c r="W108" i="68"/>
  <c r="X24" i="68"/>
  <c r="X192" i="68" s="1"/>
  <c r="Z36" i="68"/>
  <c r="Z62" i="68"/>
  <c r="Z61" i="68"/>
  <c r="Z60" i="68"/>
  <c r="W133" i="68"/>
  <c r="W134" i="68"/>
  <c r="W132" i="68"/>
  <c r="M183" i="68"/>
  <c r="E95" i="45" s="1"/>
  <c r="J184" i="68"/>
  <c r="S184" i="68"/>
  <c r="I96" i="45" s="1"/>
  <c r="AS96" i="45" s="1"/>
  <c r="G186" i="68"/>
  <c r="K186" i="68"/>
  <c r="C98" i="45" s="1"/>
  <c r="P186" i="68"/>
  <c r="H187" i="68"/>
  <c r="L187" i="68"/>
  <c r="D99" i="45" s="1"/>
  <c r="Q187" i="68"/>
  <c r="G99" i="45" s="1"/>
  <c r="Z24" i="68"/>
  <c r="Z192" i="68" s="1"/>
  <c r="W25" i="68"/>
  <c r="W193" i="68" s="1"/>
  <c r="W26" i="68"/>
  <c r="W194" i="68" s="1"/>
  <c r="X36" i="68"/>
  <c r="Z48" i="68"/>
  <c r="X61" i="68"/>
  <c r="X62" i="68"/>
  <c r="W86" i="68"/>
  <c r="W85" i="68"/>
  <c r="W84" i="68"/>
  <c r="X48" i="68"/>
  <c r="I183" i="68"/>
  <c r="R183" i="68"/>
  <c r="H95" i="45" s="1"/>
  <c r="N184" i="68"/>
  <c r="F96" i="45" s="1"/>
  <c r="AP96" i="45" s="1"/>
  <c r="J183" i="68"/>
  <c r="N183" i="68"/>
  <c r="F95" i="45" s="1"/>
  <c r="S183" i="68"/>
  <c r="I95" i="45" s="1"/>
  <c r="G184" i="68"/>
  <c r="K184" i="68"/>
  <c r="C96" i="45" s="1"/>
  <c r="AM96" i="45" s="1"/>
  <c r="P184" i="68"/>
  <c r="H186" i="68"/>
  <c r="L186" i="68"/>
  <c r="D98" i="45" s="1"/>
  <c r="Q186" i="68"/>
  <c r="G98" i="45" s="1"/>
  <c r="I187" i="68"/>
  <c r="M187" i="68"/>
  <c r="E99" i="45" s="1"/>
  <c r="R187" i="68"/>
  <c r="H99" i="45" s="1"/>
  <c r="W24" i="68"/>
  <c r="W192" i="68" s="1"/>
  <c r="X25" i="68"/>
  <c r="X193" i="68" s="1"/>
  <c r="X26" i="68"/>
  <c r="X194" i="68" s="1"/>
  <c r="Z37" i="68"/>
  <c r="X49" i="68"/>
  <c r="Y60" i="68"/>
  <c r="Y61" i="68"/>
  <c r="X60" i="68"/>
  <c r="Y62" i="68"/>
  <c r="Z72" i="68"/>
  <c r="Z96" i="68"/>
  <c r="Z120" i="68"/>
  <c r="X132" i="68"/>
  <c r="X134" i="68"/>
  <c r="Y74" i="68"/>
  <c r="Y73" i="68"/>
  <c r="Z73" i="68"/>
  <c r="Y98" i="68"/>
  <c r="Y97" i="68"/>
  <c r="Z97" i="68"/>
  <c r="Y122" i="68"/>
  <c r="Y121" i="68"/>
  <c r="Z121" i="68"/>
  <c r="Z158" i="68"/>
  <c r="Z157" i="68"/>
  <c r="Z156" i="68"/>
  <c r="Y168" i="68"/>
  <c r="Y170" i="68"/>
  <c r="Y169" i="68"/>
  <c r="X84" i="68"/>
  <c r="X86" i="68"/>
  <c r="X108" i="68"/>
  <c r="X110" i="68"/>
  <c r="W144" i="68"/>
  <c r="W146" i="68"/>
  <c r="W145" i="68"/>
  <c r="X146" i="68"/>
  <c r="X145" i="68"/>
  <c r="W158" i="68"/>
  <c r="W72" i="68"/>
  <c r="X73" i="68"/>
  <c r="X74" i="68"/>
  <c r="Y84" i="68"/>
  <c r="Z85" i="68"/>
  <c r="Z86" i="68"/>
  <c r="W96" i="68"/>
  <c r="X97" i="68"/>
  <c r="X98" i="68"/>
  <c r="Y108" i="68"/>
  <c r="Z109" i="68"/>
  <c r="Z110" i="68"/>
  <c r="W120" i="68"/>
  <c r="X121" i="68"/>
  <c r="X122" i="68"/>
  <c r="Y134" i="68"/>
  <c r="Y133" i="68"/>
  <c r="Y132" i="68"/>
  <c r="W156" i="68"/>
  <c r="X144" i="68"/>
  <c r="W157" i="68"/>
  <c r="X168" i="68"/>
  <c r="X169" i="68"/>
  <c r="Z144" i="68"/>
  <c r="Y157" i="68"/>
  <c r="Y158" i="68"/>
  <c r="Z170" i="68"/>
  <c r="Z169" i="68"/>
  <c r="Z168" i="68"/>
  <c r="W169" i="68"/>
  <c r="Y182" i="68"/>
  <c r="Y181" i="68"/>
  <c r="X180" i="68"/>
  <c r="Z180" i="68"/>
  <c r="W181" i="68"/>
  <c r="W182" i="68"/>
  <c r="X181" i="68"/>
  <c r="O16" i="11"/>
  <c r="AP99" i="45" l="1"/>
  <c r="AV95" i="45"/>
  <c r="AV83" i="45"/>
  <c r="AV98" i="45"/>
  <c r="AS99" i="45"/>
  <c r="AU95" i="45"/>
  <c r="AM99" i="45"/>
  <c r="AT99" i="45"/>
  <c r="AP98" i="45"/>
  <c r="AR83" i="45"/>
  <c r="AU99" i="45"/>
  <c r="AU98" i="45"/>
  <c r="AU83" i="45"/>
  <c r="AT95" i="45"/>
  <c r="AT83" i="45"/>
  <c r="AT98" i="45"/>
  <c r="AP95" i="45"/>
  <c r="AM98" i="45"/>
  <c r="AO99" i="45"/>
  <c r="AR95" i="45"/>
  <c r="AO95" i="45"/>
  <c r="AQ98" i="45"/>
  <c r="AR99" i="45"/>
  <c r="AN98" i="45"/>
  <c r="AQ99" i="45"/>
  <c r="AS83" i="45"/>
  <c r="AN99" i="45"/>
  <c r="AS95" i="45"/>
  <c r="AP83" i="45"/>
  <c r="F77" i="19" l="1"/>
  <c r="L16" i="11" l="1"/>
  <c r="N21" i="52" l="1"/>
  <c r="C194" i="56" l="1"/>
  <c r="C182" i="56"/>
  <c r="C170" i="56"/>
  <c r="C158" i="56"/>
  <c r="C146" i="56"/>
  <c r="C134" i="56"/>
  <c r="C122" i="56"/>
  <c r="C110" i="56"/>
  <c r="C98" i="56"/>
  <c r="C86" i="56"/>
  <c r="C74" i="56"/>
  <c r="C62" i="56"/>
  <c r="C50" i="56"/>
  <c r="C38" i="56"/>
  <c r="C26" i="56"/>
  <c r="N165" i="60" l="1"/>
  <c r="L57" i="60"/>
  <c r="N21" i="58"/>
  <c r="L129" i="58"/>
  <c r="V16" i="11"/>
  <c r="Z164" i="58" s="1"/>
  <c r="U16" i="11"/>
  <c r="Y178" i="58" s="1"/>
  <c r="T16" i="11"/>
  <c r="X106" i="53" s="1"/>
  <c r="S16" i="11"/>
  <c r="R16" i="11"/>
  <c r="Q16" i="11"/>
  <c r="P16" i="11"/>
  <c r="T118" i="59" s="1"/>
  <c r="N16" i="11"/>
  <c r="M16" i="11"/>
  <c r="J16" i="11"/>
  <c r="I16" i="11"/>
  <c r="H16" i="11"/>
  <c r="G16" i="11"/>
  <c r="V94" i="58" s="1"/>
  <c r="F16" i="11"/>
  <c r="E16" i="11"/>
  <c r="D16" i="11"/>
  <c r="C16" i="11"/>
  <c r="J189" i="58"/>
  <c r="I189" i="58"/>
  <c r="H189" i="58"/>
  <c r="G189" i="58"/>
  <c r="Z184" i="58"/>
  <c r="Y184" i="58"/>
  <c r="X184" i="58"/>
  <c r="W184" i="58"/>
  <c r="V184" i="58"/>
  <c r="X48" i="45" s="1"/>
  <c r="U184" i="58"/>
  <c r="W48" i="45" s="1"/>
  <c r="T184" i="58"/>
  <c r="V48" i="45" s="1"/>
  <c r="S184" i="58"/>
  <c r="U48" i="45" s="1"/>
  <c r="R184" i="58"/>
  <c r="T48" i="45" s="1"/>
  <c r="Q184" i="58"/>
  <c r="S48" i="45" s="1"/>
  <c r="P184" i="58"/>
  <c r="N184" i="58"/>
  <c r="R48" i="45" s="1"/>
  <c r="M184" i="58"/>
  <c r="Q48" i="45" s="1"/>
  <c r="L184" i="58"/>
  <c r="P48" i="45" s="1"/>
  <c r="K184" i="58"/>
  <c r="O48" i="45" s="1"/>
  <c r="J184" i="58"/>
  <c r="I184" i="58"/>
  <c r="H184" i="58"/>
  <c r="G184" i="58"/>
  <c r="Z183" i="58"/>
  <c r="Y183" i="58"/>
  <c r="X183" i="58"/>
  <c r="W183" i="58"/>
  <c r="V183" i="58"/>
  <c r="X47" i="45" s="1"/>
  <c r="U183" i="58"/>
  <c r="W47" i="45" s="1"/>
  <c r="T183" i="58"/>
  <c r="V47" i="45" s="1"/>
  <c r="S183" i="58"/>
  <c r="U47" i="45" s="1"/>
  <c r="R183" i="58"/>
  <c r="T47" i="45" s="1"/>
  <c r="Q183" i="58"/>
  <c r="S47" i="45" s="1"/>
  <c r="P183" i="58"/>
  <c r="N183" i="58"/>
  <c r="M183" i="58"/>
  <c r="L183" i="58"/>
  <c r="K183" i="58"/>
  <c r="O47" i="45" s="1"/>
  <c r="J183" i="58"/>
  <c r="I183" i="58"/>
  <c r="H183" i="58"/>
  <c r="G183" i="58"/>
  <c r="Z177" i="58"/>
  <c r="Y177" i="58"/>
  <c r="X177" i="58"/>
  <c r="W177" i="58"/>
  <c r="V177" i="58"/>
  <c r="U177" i="58"/>
  <c r="T177" i="58"/>
  <c r="S177" i="58"/>
  <c r="R177" i="58"/>
  <c r="Q177" i="58"/>
  <c r="P177" i="58"/>
  <c r="N177" i="58"/>
  <c r="M177" i="58"/>
  <c r="Y176" i="58"/>
  <c r="Y181" i="58" s="1"/>
  <c r="Z175" i="58"/>
  <c r="Y175" i="58"/>
  <c r="X175" i="58"/>
  <c r="W175" i="58"/>
  <c r="V175" i="58"/>
  <c r="U175" i="58"/>
  <c r="T175" i="58"/>
  <c r="S175" i="58"/>
  <c r="R175" i="58"/>
  <c r="Q175" i="58"/>
  <c r="P175" i="58"/>
  <c r="N175" i="58"/>
  <c r="M175" i="58"/>
  <c r="L175" i="58"/>
  <c r="K175" i="58"/>
  <c r="J175" i="58"/>
  <c r="I175" i="58"/>
  <c r="H175" i="58"/>
  <c r="G175" i="58"/>
  <c r="Z174" i="58"/>
  <c r="Y174" i="58"/>
  <c r="Y179" i="58" s="1"/>
  <c r="X174" i="58"/>
  <c r="X179" i="58" s="1"/>
  <c r="W174" i="58"/>
  <c r="W180" i="58" s="1"/>
  <c r="V174" i="58"/>
  <c r="U174" i="58"/>
  <c r="T174" i="58"/>
  <c r="S174" i="58"/>
  <c r="R174" i="58"/>
  <c r="Q174" i="58"/>
  <c r="P174" i="58"/>
  <c r="N174" i="58"/>
  <c r="M174" i="58"/>
  <c r="L174" i="58"/>
  <c r="K174" i="58"/>
  <c r="J174" i="58"/>
  <c r="I174" i="58"/>
  <c r="H174" i="58"/>
  <c r="G174" i="58"/>
  <c r="Y166" i="58"/>
  <c r="Z165" i="58"/>
  <c r="Y165" i="58"/>
  <c r="X165" i="58"/>
  <c r="W165" i="58"/>
  <c r="V165" i="58"/>
  <c r="U165" i="58"/>
  <c r="T165" i="58"/>
  <c r="S165" i="58"/>
  <c r="R165" i="58"/>
  <c r="Q165" i="58"/>
  <c r="P165" i="58"/>
  <c r="M165" i="58"/>
  <c r="L165" i="58"/>
  <c r="Y164" i="58"/>
  <c r="Z163" i="58"/>
  <c r="Y163" i="58"/>
  <c r="X163" i="58"/>
  <c r="W163" i="58"/>
  <c r="V163" i="58"/>
  <c r="U163" i="58"/>
  <c r="T163" i="58"/>
  <c r="S163" i="58"/>
  <c r="R163" i="58"/>
  <c r="Q163" i="58"/>
  <c r="P163" i="58"/>
  <c r="N163" i="58"/>
  <c r="M163" i="58"/>
  <c r="L163" i="58"/>
  <c r="K163" i="58"/>
  <c r="J163" i="58"/>
  <c r="I163" i="58"/>
  <c r="H163" i="58"/>
  <c r="G163" i="58"/>
  <c r="Z162" i="58"/>
  <c r="Y162" i="58"/>
  <c r="Y168" i="58" s="1"/>
  <c r="X162" i="58"/>
  <c r="W162" i="58"/>
  <c r="V162" i="58"/>
  <c r="U162" i="58"/>
  <c r="T162" i="58"/>
  <c r="S162" i="58"/>
  <c r="R162" i="58"/>
  <c r="Q162" i="58"/>
  <c r="P162" i="58"/>
  <c r="N162" i="58"/>
  <c r="M162" i="58"/>
  <c r="L162" i="58"/>
  <c r="K162" i="58"/>
  <c r="J162" i="58"/>
  <c r="I162" i="58"/>
  <c r="H162" i="58"/>
  <c r="G162" i="58"/>
  <c r="Z153" i="58"/>
  <c r="Y153" i="58"/>
  <c r="X153" i="58"/>
  <c r="W153" i="58"/>
  <c r="V153" i="58"/>
  <c r="U153" i="58"/>
  <c r="T153" i="58"/>
  <c r="S153" i="58"/>
  <c r="R153" i="58"/>
  <c r="Q153" i="58"/>
  <c r="P153" i="58"/>
  <c r="M153" i="58"/>
  <c r="L153" i="58"/>
  <c r="Z152" i="58"/>
  <c r="Z157" i="58" s="1"/>
  <c r="Y152" i="58"/>
  <c r="Z151" i="58"/>
  <c r="Y151" i="58"/>
  <c r="X151" i="58"/>
  <c r="W151" i="58"/>
  <c r="V151" i="58"/>
  <c r="U151" i="58"/>
  <c r="T151" i="58"/>
  <c r="S151" i="58"/>
  <c r="R151" i="58"/>
  <c r="Q151" i="58"/>
  <c r="P151" i="58"/>
  <c r="N151" i="58"/>
  <c r="M151" i="58"/>
  <c r="L151" i="58"/>
  <c r="K151" i="58"/>
  <c r="J151" i="58"/>
  <c r="I151" i="58"/>
  <c r="H151" i="58"/>
  <c r="G151" i="58"/>
  <c r="Z150" i="58"/>
  <c r="Z155" i="58" s="1"/>
  <c r="Y150" i="58"/>
  <c r="Y155" i="58" s="1"/>
  <c r="X150" i="58"/>
  <c r="W150" i="58"/>
  <c r="V150" i="58"/>
  <c r="U150" i="58"/>
  <c r="T150" i="58"/>
  <c r="S150" i="58"/>
  <c r="R150" i="58"/>
  <c r="Q150" i="58"/>
  <c r="P150" i="58"/>
  <c r="N150" i="58"/>
  <c r="M150" i="58"/>
  <c r="L150" i="58"/>
  <c r="K150" i="58"/>
  <c r="J150" i="58"/>
  <c r="I150" i="58"/>
  <c r="H150" i="58"/>
  <c r="G150" i="58"/>
  <c r="Y142" i="58"/>
  <c r="V142" i="58"/>
  <c r="Z141" i="58"/>
  <c r="Y141" i="58"/>
  <c r="X141" i="58"/>
  <c r="W141" i="58"/>
  <c r="V141" i="58"/>
  <c r="U141" i="58"/>
  <c r="T141" i="58"/>
  <c r="S141" i="58"/>
  <c r="R141" i="58"/>
  <c r="Q141" i="58"/>
  <c r="P141" i="58"/>
  <c r="M141" i="58"/>
  <c r="Y140" i="58"/>
  <c r="V140" i="58"/>
  <c r="Z139" i="58"/>
  <c r="Y139" i="58"/>
  <c r="X139" i="58"/>
  <c r="W139" i="58"/>
  <c r="V139" i="58"/>
  <c r="U139" i="58"/>
  <c r="T139" i="58"/>
  <c r="S139" i="58"/>
  <c r="R139" i="58"/>
  <c r="Q139" i="58"/>
  <c r="P139" i="58"/>
  <c r="N139" i="58"/>
  <c r="M139" i="58"/>
  <c r="L139" i="58"/>
  <c r="K139" i="58"/>
  <c r="J139" i="58"/>
  <c r="I139" i="58"/>
  <c r="H139" i="58"/>
  <c r="G139" i="58"/>
  <c r="Z138" i="58"/>
  <c r="Z143" i="58" s="1"/>
  <c r="Y138" i="58"/>
  <c r="Y144" i="58" s="1"/>
  <c r="X138" i="58"/>
  <c r="W138" i="58"/>
  <c r="V138" i="58"/>
  <c r="U138" i="58"/>
  <c r="T138" i="58"/>
  <c r="S138" i="58"/>
  <c r="R138" i="58"/>
  <c r="Q138" i="58"/>
  <c r="P138" i="58"/>
  <c r="N138" i="58"/>
  <c r="M138" i="58"/>
  <c r="L138" i="58"/>
  <c r="K138" i="58"/>
  <c r="J138" i="58"/>
  <c r="I138" i="58"/>
  <c r="H138" i="58"/>
  <c r="G138" i="58"/>
  <c r="Z130" i="58"/>
  <c r="Z129" i="58"/>
  <c r="Y129" i="58"/>
  <c r="X129" i="58"/>
  <c r="W129" i="58"/>
  <c r="V129" i="58"/>
  <c r="U129" i="58"/>
  <c r="T129" i="58"/>
  <c r="S129" i="58"/>
  <c r="R129" i="58"/>
  <c r="Q129" i="58"/>
  <c r="P129" i="58"/>
  <c r="M129" i="58"/>
  <c r="Y128" i="58"/>
  <c r="Y133" i="58" s="1"/>
  <c r="Z127" i="58"/>
  <c r="Y127" i="58"/>
  <c r="X127" i="58"/>
  <c r="W127" i="58"/>
  <c r="V127" i="58"/>
  <c r="U127" i="58"/>
  <c r="T127" i="58"/>
  <c r="S127" i="58"/>
  <c r="R127" i="58"/>
  <c r="Q127" i="58"/>
  <c r="P127" i="58"/>
  <c r="N127" i="58"/>
  <c r="M127" i="58"/>
  <c r="L127" i="58"/>
  <c r="K127" i="58"/>
  <c r="J127" i="58"/>
  <c r="I127" i="58"/>
  <c r="H127" i="58"/>
  <c r="G127" i="58"/>
  <c r="Z126" i="58"/>
  <c r="Z131" i="58" s="1"/>
  <c r="Y126" i="58"/>
  <c r="Y132" i="58" s="1"/>
  <c r="X126" i="58"/>
  <c r="W126" i="58"/>
  <c r="W131" i="58" s="1"/>
  <c r="V126" i="58"/>
  <c r="U126" i="58"/>
  <c r="T126" i="58"/>
  <c r="S126" i="58"/>
  <c r="R126" i="58"/>
  <c r="Q126" i="58"/>
  <c r="P126" i="58"/>
  <c r="N126" i="58"/>
  <c r="M126" i="58"/>
  <c r="L126" i="58"/>
  <c r="K126" i="58"/>
  <c r="J126" i="58"/>
  <c r="I126" i="58"/>
  <c r="H126" i="58"/>
  <c r="G126" i="58"/>
  <c r="Z117" i="58"/>
  <c r="Y117" i="58"/>
  <c r="X117" i="58"/>
  <c r="W117" i="58"/>
  <c r="V117" i="58"/>
  <c r="U117" i="58"/>
  <c r="T117" i="58"/>
  <c r="S117" i="58"/>
  <c r="R117" i="58"/>
  <c r="Q117" i="58"/>
  <c r="P117" i="58"/>
  <c r="N117" i="58"/>
  <c r="M117" i="58"/>
  <c r="L117" i="58"/>
  <c r="Y116" i="58"/>
  <c r="Y122" i="58" s="1"/>
  <c r="Z115" i="58"/>
  <c r="Y115" i="58"/>
  <c r="X115" i="58"/>
  <c r="W115" i="58"/>
  <c r="V115" i="58"/>
  <c r="U115" i="58"/>
  <c r="T115" i="58"/>
  <c r="S115" i="58"/>
  <c r="R115" i="58"/>
  <c r="Q115" i="58"/>
  <c r="P115" i="58"/>
  <c r="N115" i="58"/>
  <c r="M115" i="58"/>
  <c r="L115" i="58"/>
  <c r="K115" i="58"/>
  <c r="J115" i="58"/>
  <c r="I115" i="58"/>
  <c r="H115" i="58"/>
  <c r="G115" i="58"/>
  <c r="Z114" i="58"/>
  <c r="Z119" i="58" s="1"/>
  <c r="Y114" i="58"/>
  <c r="X114" i="58"/>
  <c r="W114" i="58"/>
  <c r="W119" i="58" s="1"/>
  <c r="V114" i="58"/>
  <c r="U114" i="58"/>
  <c r="T114" i="58"/>
  <c r="S114" i="58"/>
  <c r="R114" i="58"/>
  <c r="Q114" i="58"/>
  <c r="P114" i="58"/>
  <c r="N114" i="58"/>
  <c r="M114" i="58"/>
  <c r="L114" i="58"/>
  <c r="K114" i="58"/>
  <c r="J114" i="58"/>
  <c r="I114" i="58"/>
  <c r="H114" i="58"/>
  <c r="G114" i="58"/>
  <c r="Y106" i="58"/>
  <c r="V106" i="58"/>
  <c r="Z105" i="58"/>
  <c r="Y105" i="58"/>
  <c r="X105" i="58"/>
  <c r="W105" i="58"/>
  <c r="V105" i="58"/>
  <c r="U105" i="58"/>
  <c r="T105" i="58"/>
  <c r="S105" i="58"/>
  <c r="R105" i="58"/>
  <c r="Q105" i="58"/>
  <c r="P105" i="58"/>
  <c r="N105" i="58"/>
  <c r="M105" i="58"/>
  <c r="L105" i="58"/>
  <c r="Y104" i="58"/>
  <c r="V104" i="58"/>
  <c r="Z103" i="58"/>
  <c r="Y103" i="58"/>
  <c r="X103" i="58"/>
  <c r="W103" i="58"/>
  <c r="V103" i="58"/>
  <c r="U103" i="58"/>
  <c r="T103" i="58"/>
  <c r="S103" i="58"/>
  <c r="R103" i="58"/>
  <c r="Q103" i="58"/>
  <c r="P103" i="58"/>
  <c r="N103" i="58"/>
  <c r="M103" i="58"/>
  <c r="L103" i="58"/>
  <c r="K103" i="58"/>
  <c r="J103" i="58"/>
  <c r="I103" i="58"/>
  <c r="H103" i="58"/>
  <c r="G103" i="58"/>
  <c r="Z102" i="58"/>
  <c r="Z108" i="58" s="1"/>
  <c r="Y102" i="58"/>
  <c r="Y108" i="58" s="1"/>
  <c r="X102" i="58"/>
  <c r="W102" i="58"/>
  <c r="W107" i="58" s="1"/>
  <c r="V102" i="58"/>
  <c r="V107" i="58" s="1"/>
  <c r="U102" i="58"/>
  <c r="T102" i="58"/>
  <c r="S102" i="58"/>
  <c r="R102" i="58"/>
  <c r="Q102" i="58"/>
  <c r="P102" i="58"/>
  <c r="N102" i="58"/>
  <c r="M102" i="58"/>
  <c r="L102" i="58"/>
  <c r="K102" i="58"/>
  <c r="J102" i="58"/>
  <c r="I102" i="58"/>
  <c r="H102" i="58"/>
  <c r="G102" i="58"/>
  <c r="Z94" i="58"/>
  <c r="Y94" i="58"/>
  <c r="Q94" i="58"/>
  <c r="Z93" i="58"/>
  <c r="Y93" i="58"/>
  <c r="X93" i="58"/>
  <c r="W93" i="58"/>
  <c r="V93" i="58"/>
  <c r="U93" i="58"/>
  <c r="T93" i="58"/>
  <c r="S93" i="58"/>
  <c r="R93" i="58"/>
  <c r="Q93" i="58"/>
  <c r="P93" i="58"/>
  <c r="N93" i="58"/>
  <c r="M93" i="58"/>
  <c r="Y92" i="58"/>
  <c r="Y98" i="58" s="1"/>
  <c r="Z91" i="58"/>
  <c r="Y91" i="58"/>
  <c r="X91" i="58"/>
  <c r="W91" i="58"/>
  <c r="V91" i="58"/>
  <c r="U91" i="58"/>
  <c r="T91" i="58"/>
  <c r="S91" i="58"/>
  <c r="R91" i="58"/>
  <c r="Q91" i="58"/>
  <c r="P91" i="58"/>
  <c r="N91" i="58"/>
  <c r="M91" i="58"/>
  <c r="L91" i="58"/>
  <c r="K91" i="58"/>
  <c r="J91" i="58"/>
  <c r="I91" i="58"/>
  <c r="H91" i="58"/>
  <c r="G91" i="58"/>
  <c r="Z90" i="58"/>
  <c r="Z95" i="58" s="1"/>
  <c r="Y90" i="58"/>
  <c r="Y96" i="58" s="1"/>
  <c r="X90" i="58"/>
  <c r="W90" i="58"/>
  <c r="W95" i="58" s="1"/>
  <c r="V90" i="58"/>
  <c r="U90" i="58"/>
  <c r="T90" i="58"/>
  <c r="S90" i="58"/>
  <c r="R90" i="58"/>
  <c r="Q90" i="58"/>
  <c r="P90" i="58"/>
  <c r="N90" i="58"/>
  <c r="M90" i="58"/>
  <c r="L90" i="58"/>
  <c r="K90" i="58"/>
  <c r="J90" i="58"/>
  <c r="I90" i="58"/>
  <c r="H90" i="58"/>
  <c r="G90" i="58"/>
  <c r="Z82" i="58"/>
  <c r="K82" i="58"/>
  <c r="Z81" i="58"/>
  <c r="Y81" i="58"/>
  <c r="X81" i="58"/>
  <c r="W81" i="58"/>
  <c r="V81" i="58"/>
  <c r="U81" i="58"/>
  <c r="T81" i="58"/>
  <c r="S81" i="58"/>
  <c r="R81" i="58"/>
  <c r="Q81" i="58"/>
  <c r="P81" i="58"/>
  <c r="M81" i="58"/>
  <c r="L81" i="58"/>
  <c r="Y80" i="58"/>
  <c r="Y86" i="58" s="1"/>
  <c r="Z79" i="58"/>
  <c r="Y79" i="58"/>
  <c r="X79" i="58"/>
  <c r="W79" i="58"/>
  <c r="V79" i="58"/>
  <c r="U79" i="58"/>
  <c r="T79" i="58"/>
  <c r="S79" i="58"/>
  <c r="R79" i="58"/>
  <c r="Q79" i="58"/>
  <c r="P79" i="58"/>
  <c r="N79" i="58"/>
  <c r="M79" i="58"/>
  <c r="L79" i="58"/>
  <c r="K79" i="58"/>
  <c r="J79" i="58"/>
  <c r="I79" i="58"/>
  <c r="H79" i="58"/>
  <c r="G79" i="58"/>
  <c r="Z78" i="58"/>
  <c r="Z83" i="58" s="1"/>
  <c r="Y78" i="58"/>
  <c r="Y84" i="58" s="1"/>
  <c r="X78" i="58"/>
  <c r="W78" i="58"/>
  <c r="W83" i="58" s="1"/>
  <c r="V78" i="58"/>
  <c r="U78" i="58"/>
  <c r="T78" i="58"/>
  <c r="S78" i="58"/>
  <c r="R78" i="58"/>
  <c r="Q78" i="58"/>
  <c r="P78" i="58"/>
  <c r="N78" i="58"/>
  <c r="M78" i="58"/>
  <c r="L78" i="58"/>
  <c r="K78" i="58"/>
  <c r="J78" i="58"/>
  <c r="I78" i="58"/>
  <c r="H78" i="58"/>
  <c r="G78" i="58"/>
  <c r="Z70" i="58"/>
  <c r="Y70" i="58"/>
  <c r="Z69" i="58"/>
  <c r="Y69" i="58"/>
  <c r="X69" i="58"/>
  <c r="W69" i="58"/>
  <c r="V69" i="58"/>
  <c r="U69" i="58"/>
  <c r="T69" i="58"/>
  <c r="S69" i="58"/>
  <c r="R69" i="58"/>
  <c r="Q69" i="58"/>
  <c r="P69" i="58"/>
  <c r="N69" i="58"/>
  <c r="M69" i="58"/>
  <c r="Z68" i="58"/>
  <c r="Z67" i="58"/>
  <c r="Y67" i="58"/>
  <c r="X67" i="58"/>
  <c r="W67" i="58"/>
  <c r="V67" i="58"/>
  <c r="U67" i="58"/>
  <c r="T67" i="58"/>
  <c r="S67" i="58"/>
  <c r="R67" i="58"/>
  <c r="Q67" i="58"/>
  <c r="P67" i="58"/>
  <c r="N67" i="58"/>
  <c r="M67" i="58"/>
  <c r="L67" i="58"/>
  <c r="K67" i="58"/>
  <c r="J67" i="58"/>
  <c r="I67" i="58"/>
  <c r="H67" i="58"/>
  <c r="G67" i="58"/>
  <c r="Z66" i="58"/>
  <c r="Z71" i="58" s="1"/>
  <c r="Y66" i="58"/>
  <c r="Y72" i="58" s="1"/>
  <c r="X66" i="58"/>
  <c r="W66" i="58"/>
  <c r="W71" i="58" s="1"/>
  <c r="V66" i="58"/>
  <c r="U66" i="58"/>
  <c r="T66" i="58"/>
  <c r="S66" i="58"/>
  <c r="R66" i="58"/>
  <c r="Q66" i="58"/>
  <c r="P66" i="58"/>
  <c r="N66" i="58"/>
  <c r="M66" i="58"/>
  <c r="L66" i="58"/>
  <c r="K66" i="58"/>
  <c r="J66" i="58"/>
  <c r="I66" i="58"/>
  <c r="H66" i="58"/>
  <c r="G66" i="58"/>
  <c r="Y58" i="58"/>
  <c r="V58" i="58"/>
  <c r="Z57" i="58"/>
  <c r="Y57" i="58"/>
  <c r="X57" i="58"/>
  <c r="W57" i="58"/>
  <c r="V57" i="58"/>
  <c r="U57" i="58"/>
  <c r="T57" i="58"/>
  <c r="S57" i="58"/>
  <c r="R57" i="58"/>
  <c r="Q57" i="58"/>
  <c r="P57" i="58"/>
  <c r="M57" i="58"/>
  <c r="L57" i="58"/>
  <c r="Z56" i="58"/>
  <c r="Y56" i="58"/>
  <c r="Y61" i="58" s="1"/>
  <c r="Q56" i="58"/>
  <c r="Z55" i="58"/>
  <c r="Y55" i="58"/>
  <c r="X55" i="58"/>
  <c r="W55" i="58"/>
  <c r="V55" i="58"/>
  <c r="U55" i="58"/>
  <c r="T55" i="58"/>
  <c r="S55" i="58"/>
  <c r="R55" i="58"/>
  <c r="Q55" i="58"/>
  <c r="P55" i="58"/>
  <c r="N55" i="58"/>
  <c r="M55" i="58"/>
  <c r="L55" i="58"/>
  <c r="K55" i="58"/>
  <c r="J55" i="58"/>
  <c r="I55" i="58"/>
  <c r="H55" i="58"/>
  <c r="G55" i="58"/>
  <c r="Z54" i="58"/>
  <c r="Z60" i="58" s="1"/>
  <c r="Y54" i="58"/>
  <c r="X54" i="58"/>
  <c r="X59" i="58" s="1"/>
  <c r="W54" i="58"/>
  <c r="W60" i="58" s="1"/>
  <c r="V54" i="58"/>
  <c r="U54" i="58"/>
  <c r="T54" i="58"/>
  <c r="S54" i="58"/>
  <c r="R54" i="58"/>
  <c r="Q54" i="58"/>
  <c r="P54" i="58"/>
  <c r="N54" i="58"/>
  <c r="M54" i="58"/>
  <c r="L54" i="58"/>
  <c r="K54" i="58"/>
  <c r="J54" i="58"/>
  <c r="I54" i="58"/>
  <c r="H54" i="58"/>
  <c r="G54" i="58"/>
  <c r="Z46" i="58"/>
  <c r="Z45" i="58"/>
  <c r="Y45" i="58"/>
  <c r="X45" i="58"/>
  <c r="W45" i="58"/>
  <c r="V45" i="58"/>
  <c r="U45" i="58"/>
  <c r="T45" i="58"/>
  <c r="S45" i="58"/>
  <c r="R45" i="58"/>
  <c r="Q45" i="58"/>
  <c r="P45" i="58"/>
  <c r="N45" i="58"/>
  <c r="M45" i="58"/>
  <c r="L45" i="58"/>
  <c r="Z44" i="58"/>
  <c r="Y44" i="58"/>
  <c r="Y50" i="58" s="1"/>
  <c r="V44" i="58"/>
  <c r="G44" i="58"/>
  <c r="Z43" i="58"/>
  <c r="Y43" i="58"/>
  <c r="X43" i="58"/>
  <c r="W43" i="58"/>
  <c r="V43" i="58"/>
  <c r="U43" i="58"/>
  <c r="T43" i="58"/>
  <c r="S43" i="58"/>
  <c r="R43" i="58"/>
  <c r="Q43" i="58"/>
  <c r="P43" i="58"/>
  <c r="N43" i="58"/>
  <c r="M43" i="58"/>
  <c r="L43" i="58"/>
  <c r="K43" i="58"/>
  <c r="J43" i="58"/>
  <c r="I43" i="58"/>
  <c r="H43" i="58"/>
  <c r="G43" i="58"/>
  <c r="Z42" i="58"/>
  <c r="Z48" i="58" s="1"/>
  <c r="Y42" i="58"/>
  <c r="Y48" i="58" s="1"/>
  <c r="X42" i="58"/>
  <c r="X48" i="58" s="1"/>
  <c r="W42" i="58"/>
  <c r="W47" i="58" s="1"/>
  <c r="V42" i="58"/>
  <c r="U42" i="58"/>
  <c r="T42" i="58"/>
  <c r="S42" i="58"/>
  <c r="R42" i="58"/>
  <c r="Q42" i="58"/>
  <c r="P42" i="58"/>
  <c r="N42" i="58"/>
  <c r="M42" i="58"/>
  <c r="L42" i="58"/>
  <c r="K42" i="58"/>
  <c r="J42" i="58"/>
  <c r="I42" i="58"/>
  <c r="H42" i="58"/>
  <c r="G42" i="58"/>
  <c r="Z34" i="58"/>
  <c r="Y34" i="58"/>
  <c r="V34" i="58"/>
  <c r="Z33" i="58"/>
  <c r="Y33" i="58"/>
  <c r="X33" i="58"/>
  <c r="W33" i="58"/>
  <c r="V33" i="58"/>
  <c r="U33" i="58"/>
  <c r="T33" i="58"/>
  <c r="S33" i="58"/>
  <c r="R33" i="58"/>
  <c r="Q33" i="58"/>
  <c r="P33" i="58"/>
  <c r="N33" i="58"/>
  <c r="M33" i="58"/>
  <c r="L33" i="58"/>
  <c r="Z32" i="58"/>
  <c r="Z38" i="58" s="1"/>
  <c r="V32" i="58"/>
  <c r="U32" i="58"/>
  <c r="G32" i="58"/>
  <c r="Z31" i="58"/>
  <c r="Y31" i="58"/>
  <c r="X31" i="58"/>
  <c r="W31" i="58"/>
  <c r="V31" i="58"/>
  <c r="U31" i="58"/>
  <c r="T31" i="58"/>
  <c r="S31" i="58"/>
  <c r="R31" i="58"/>
  <c r="Q31" i="58"/>
  <c r="P31" i="58"/>
  <c r="N31" i="58"/>
  <c r="M31" i="58"/>
  <c r="L31" i="58"/>
  <c r="K31" i="58"/>
  <c r="J31" i="58"/>
  <c r="I31" i="58"/>
  <c r="H31" i="58"/>
  <c r="G31" i="58"/>
  <c r="Z30" i="58"/>
  <c r="Z36" i="58" s="1"/>
  <c r="Y30" i="58"/>
  <c r="Y36" i="58" s="1"/>
  <c r="X30" i="58"/>
  <c r="X36" i="58" s="1"/>
  <c r="W30" i="58"/>
  <c r="V30" i="58"/>
  <c r="U30" i="58"/>
  <c r="T30" i="58"/>
  <c r="S30" i="58"/>
  <c r="R30" i="58"/>
  <c r="Q30" i="58"/>
  <c r="P30" i="58"/>
  <c r="N30" i="58"/>
  <c r="M30" i="58"/>
  <c r="L30" i="58"/>
  <c r="K30" i="58"/>
  <c r="J30" i="58"/>
  <c r="I30" i="58"/>
  <c r="H30" i="58"/>
  <c r="G30" i="58"/>
  <c r="Z22" i="58"/>
  <c r="Z190" i="58" s="1"/>
  <c r="Y22" i="58"/>
  <c r="Y190" i="58" s="1"/>
  <c r="Z21" i="58"/>
  <c r="Z189" i="58" s="1"/>
  <c r="Y21" i="58"/>
  <c r="Y189" i="58" s="1"/>
  <c r="X21" i="58"/>
  <c r="X189" i="58" s="1"/>
  <c r="W21" i="58"/>
  <c r="W189" i="58" s="1"/>
  <c r="V21" i="58"/>
  <c r="U21" i="58"/>
  <c r="T21" i="58"/>
  <c r="S21" i="58"/>
  <c r="R21" i="58"/>
  <c r="Q21" i="58"/>
  <c r="P21" i="58"/>
  <c r="M21" i="58"/>
  <c r="Z20" i="58"/>
  <c r="Z26" i="58" s="1"/>
  <c r="Z194" i="58" s="1"/>
  <c r="Y20" i="58"/>
  <c r="Q20" i="58"/>
  <c r="K20" i="58"/>
  <c r="Z19" i="58"/>
  <c r="Z187" i="58" s="1"/>
  <c r="Y19" i="58"/>
  <c r="Y187" i="58" s="1"/>
  <c r="X19" i="58"/>
  <c r="X187" i="58" s="1"/>
  <c r="W19" i="58"/>
  <c r="W187" i="58" s="1"/>
  <c r="V19" i="58"/>
  <c r="U19" i="58"/>
  <c r="T19" i="58"/>
  <c r="S19" i="58"/>
  <c r="R19" i="58"/>
  <c r="Q19" i="58"/>
  <c r="P19" i="58"/>
  <c r="N19" i="58"/>
  <c r="M19" i="58"/>
  <c r="L19" i="58"/>
  <c r="K19" i="58"/>
  <c r="J19" i="58"/>
  <c r="I19" i="58"/>
  <c r="H19" i="58"/>
  <c r="G19" i="58"/>
  <c r="Z18" i="58"/>
  <c r="Z186" i="58" s="1"/>
  <c r="Y18" i="58"/>
  <c r="Y186" i="58" s="1"/>
  <c r="X18" i="58"/>
  <c r="X23" i="58" s="1"/>
  <c r="X191" i="58" s="1"/>
  <c r="W18" i="58"/>
  <c r="V18" i="58"/>
  <c r="U18" i="58"/>
  <c r="T18" i="58"/>
  <c r="S18" i="58"/>
  <c r="R18" i="58"/>
  <c r="Q18" i="58"/>
  <c r="P18" i="58"/>
  <c r="N18" i="58"/>
  <c r="M18" i="58"/>
  <c r="L18" i="58"/>
  <c r="K18" i="58"/>
  <c r="J18" i="58"/>
  <c r="I18" i="58"/>
  <c r="H18" i="58"/>
  <c r="G18" i="58"/>
  <c r="J189" i="57"/>
  <c r="I189" i="57"/>
  <c r="H189" i="57"/>
  <c r="G189" i="57"/>
  <c r="Z184" i="57"/>
  <c r="Y184" i="57"/>
  <c r="X184" i="57"/>
  <c r="W184" i="57"/>
  <c r="V184" i="57"/>
  <c r="X14" i="45" s="1"/>
  <c r="U184" i="57"/>
  <c r="W14" i="45" s="1"/>
  <c r="T184" i="57"/>
  <c r="V14" i="45" s="1"/>
  <c r="S184" i="57"/>
  <c r="U14" i="45" s="1"/>
  <c r="R184" i="57"/>
  <c r="T14" i="45" s="1"/>
  <c r="Q184" i="57"/>
  <c r="S14" i="45" s="1"/>
  <c r="P184" i="57"/>
  <c r="N184" i="57"/>
  <c r="R14" i="45" s="1"/>
  <c r="M184" i="57"/>
  <c r="Q14" i="45" s="1"/>
  <c r="L184" i="57"/>
  <c r="P14" i="45" s="1"/>
  <c r="K184" i="57"/>
  <c r="O14" i="45" s="1"/>
  <c r="J184" i="57"/>
  <c r="I184" i="57"/>
  <c r="H184" i="57"/>
  <c r="G184" i="57"/>
  <c r="Z183" i="57"/>
  <c r="Y183" i="57"/>
  <c r="X183" i="57"/>
  <c r="W183" i="57"/>
  <c r="V183" i="57"/>
  <c r="X13" i="45" s="1"/>
  <c r="U183" i="57"/>
  <c r="W13" i="45" s="1"/>
  <c r="T183" i="57"/>
  <c r="V13" i="45" s="1"/>
  <c r="S183" i="57"/>
  <c r="U13" i="45" s="1"/>
  <c r="R183" i="57"/>
  <c r="T13" i="45" s="1"/>
  <c r="Q183" i="57"/>
  <c r="S13" i="45" s="1"/>
  <c r="P183" i="57"/>
  <c r="N183" i="57"/>
  <c r="M183" i="57"/>
  <c r="Q13" i="45" s="1"/>
  <c r="L183" i="57"/>
  <c r="K183" i="57"/>
  <c r="J183" i="57"/>
  <c r="I183" i="57"/>
  <c r="H183" i="57"/>
  <c r="G183" i="57"/>
  <c r="Z178" i="57"/>
  <c r="Y178" i="57"/>
  <c r="Q178" i="57"/>
  <c r="K178" i="57"/>
  <c r="Z177" i="57"/>
  <c r="Y177" i="57"/>
  <c r="X177" i="57"/>
  <c r="W177" i="57"/>
  <c r="V177" i="57"/>
  <c r="U177" i="57"/>
  <c r="T177" i="57"/>
  <c r="S177" i="57"/>
  <c r="R177" i="57"/>
  <c r="Q177" i="57"/>
  <c r="P177" i="57"/>
  <c r="N177" i="57"/>
  <c r="M177" i="57"/>
  <c r="L177" i="57"/>
  <c r="Z176" i="57"/>
  <c r="Z182" i="57" s="1"/>
  <c r="Y176" i="57"/>
  <c r="P176" i="57"/>
  <c r="K176" i="57"/>
  <c r="Z175" i="57"/>
  <c r="Y175" i="57"/>
  <c r="X175" i="57"/>
  <c r="W175" i="57"/>
  <c r="V175" i="57"/>
  <c r="U175" i="57"/>
  <c r="T175" i="57"/>
  <c r="S175" i="57"/>
  <c r="R175" i="57"/>
  <c r="Q175" i="57"/>
  <c r="P175" i="57"/>
  <c r="N175" i="57"/>
  <c r="M175" i="57"/>
  <c r="L175" i="57"/>
  <c r="K175" i="57"/>
  <c r="J175" i="57"/>
  <c r="I175" i="57"/>
  <c r="H175" i="57"/>
  <c r="G175" i="57"/>
  <c r="Z174" i="57"/>
  <c r="Z179" i="57" s="1"/>
  <c r="Y174" i="57"/>
  <c r="Y180" i="57" s="1"/>
  <c r="X174" i="57"/>
  <c r="X180" i="57" s="1"/>
  <c r="W174" i="57"/>
  <c r="V174" i="57"/>
  <c r="U174" i="57"/>
  <c r="T174" i="57"/>
  <c r="S174" i="57"/>
  <c r="R174" i="57"/>
  <c r="Q174" i="57"/>
  <c r="P174" i="57"/>
  <c r="N174" i="57"/>
  <c r="M174" i="57"/>
  <c r="L174" i="57"/>
  <c r="K174" i="57"/>
  <c r="J174" i="57"/>
  <c r="I174" i="57"/>
  <c r="H174" i="57"/>
  <c r="G174" i="57"/>
  <c r="Z166" i="57"/>
  <c r="Y166" i="57"/>
  <c r="V166" i="57"/>
  <c r="P166" i="57"/>
  <c r="Z165" i="57"/>
  <c r="Y165" i="57"/>
  <c r="X165" i="57"/>
  <c r="W165" i="57"/>
  <c r="V165" i="57"/>
  <c r="U165" i="57"/>
  <c r="T165" i="57"/>
  <c r="S165" i="57"/>
  <c r="R165" i="57"/>
  <c r="Q165" i="57"/>
  <c r="P165" i="57"/>
  <c r="M165" i="57"/>
  <c r="L165" i="57"/>
  <c r="Z164" i="57"/>
  <c r="Z169" i="57" s="1"/>
  <c r="Y164" i="57"/>
  <c r="Q164" i="57"/>
  <c r="K164" i="57"/>
  <c r="Z163" i="57"/>
  <c r="Y163" i="57"/>
  <c r="X163" i="57"/>
  <c r="W163" i="57"/>
  <c r="V163" i="57"/>
  <c r="U163" i="57"/>
  <c r="T163" i="57"/>
  <c r="S163" i="57"/>
  <c r="R163" i="57"/>
  <c r="Q163" i="57"/>
  <c r="P163" i="57"/>
  <c r="N163" i="57"/>
  <c r="M163" i="57"/>
  <c r="L163" i="57"/>
  <c r="K163" i="57"/>
  <c r="J163" i="57"/>
  <c r="I163" i="57"/>
  <c r="H163" i="57"/>
  <c r="G163" i="57"/>
  <c r="Z162" i="57"/>
  <c r="Z167" i="57" s="1"/>
  <c r="Y162" i="57"/>
  <c r="Y167" i="57" s="1"/>
  <c r="X162" i="57"/>
  <c r="X168" i="57" s="1"/>
  <c r="W162" i="57"/>
  <c r="V162" i="57"/>
  <c r="U162" i="57"/>
  <c r="T162" i="57"/>
  <c r="S162" i="57"/>
  <c r="R162" i="57"/>
  <c r="Q162" i="57"/>
  <c r="P162" i="57"/>
  <c r="N162" i="57"/>
  <c r="M162" i="57"/>
  <c r="L162" i="57"/>
  <c r="K162" i="57"/>
  <c r="J162" i="57"/>
  <c r="I162" i="57"/>
  <c r="H162" i="57"/>
  <c r="G162" i="57"/>
  <c r="Z154" i="57"/>
  <c r="Y154" i="57"/>
  <c r="V154" i="57"/>
  <c r="G154" i="57"/>
  <c r="Z153" i="57"/>
  <c r="Y153" i="57"/>
  <c r="X153" i="57"/>
  <c r="W153" i="57"/>
  <c r="V153" i="57"/>
  <c r="U153" i="57"/>
  <c r="T153" i="57"/>
  <c r="S153" i="57"/>
  <c r="R153" i="57"/>
  <c r="Q153" i="57"/>
  <c r="P153" i="57"/>
  <c r="N153" i="57"/>
  <c r="M153" i="57"/>
  <c r="L153" i="57"/>
  <c r="Z152" i="57"/>
  <c r="Z157" i="57" s="1"/>
  <c r="V152" i="57"/>
  <c r="Z151" i="57"/>
  <c r="Y151" i="57"/>
  <c r="X151" i="57"/>
  <c r="W151" i="57"/>
  <c r="V151" i="57"/>
  <c r="U151" i="57"/>
  <c r="T151" i="57"/>
  <c r="S151" i="57"/>
  <c r="R151" i="57"/>
  <c r="Q151" i="57"/>
  <c r="P151" i="57"/>
  <c r="N151" i="57"/>
  <c r="M151" i="57"/>
  <c r="L151" i="57"/>
  <c r="K151" i="57"/>
  <c r="J151" i="57"/>
  <c r="I151" i="57"/>
  <c r="H151" i="57"/>
  <c r="G151" i="57"/>
  <c r="Z150" i="57"/>
  <c r="Z155" i="57" s="1"/>
  <c r="Y150" i="57"/>
  <c r="Y155" i="57" s="1"/>
  <c r="X150" i="57"/>
  <c r="W150" i="57"/>
  <c r="V150" i="57"/>
  <c r="V155" i="57" s="1"/>
  <c r="U150" i="57"/>
  <c r="T150" i="57"/>
  <c r="S150" i="57"/>
  <c r="R150" i="57"/>
  <c r="Q150" i="57"/>
  <c r="P150" i="57"/>
  <c r="N150" i="57"/>
  <c r="M150" i="57"/>
  <c r="L150" i="57"/>
  <c r="K150" i="57"/>
  <c r="J150" i="57"/>
  <c r="I150" i="57"/>
  <c r="H150" i="57"/>
  <c r="G150" i="57"/>
  <c r="Z142" i="57"/>
  <c r="Y142" i="57"/>
  <c r="V142" i="57"/>
  <c r="Z141" i="57"/>
  <c r="Y141" i="57"/>
  <c r="X141" i="57"/>
  <c r="W141" i="57"/>
  <c r="V141" i="57"/>
  <c r="U141" i="57"/>
  <c r="T141" i="57"/>
  <c r="S141" i="57"/>
  <c r="R141" i="57"/>
  <c r="Q141" i="57"/>
  <c r="P141" i="57"/>
  <c r="M141" i="57"/>
  <c r="L141" i="57"/>
  <c r="Z140" i="57"/>
  <c r="Z146" i="57" s="1"/>
  <c r="Y140" i="57"/>
  <c r="V140" i="57"/>
  <c r="Q140" i="57"/>
  <c r="Z139" i="57"/>
  <c r="Y139" i="57"/>
  <c r="X139" i="57"/>
  <c r="W139" i="57"/>
  <c r="V139" i="57"/>
  <c r="U139" i="57"/>
  <c r="T139" i="57"/>
  <c r="S139" i="57"/>
  <c r="R139" i="57"/>
  <c r="Q139" i="57"/>
  <c r="P139" i="57"/>
  <c r="N139" i="57"/>
  <c r="M139" i="57"/>
  <c r="L139" i="57"/>
  <c r="K139" i="57"/>
  <c r="J139" i="57"/>
  <c r="I139" i="57"/>
  <c r="H139" i="57"/>
  <c r="G139" i="57"/>
  <c r="Z138" i="57"/>
  <c r="Z143" i="57" s="1"/>
  <c r="Y138" i="57"/>
  <c r="Y143" i="57" s="1"/>
  <c r="X138" i="57"/>
  <c r="X144" i="57" s="1"/>
  <c r="W138" i="57"/>
  <c r="V138" i="57"/>
  <c r="U138" i="57"/>
  <c r="T138" i="57"/>
  <c r="S138" i="57"/>
  <c r="R138" i="57"/>
  <c r="Q138" i="57"/>
  <c r="P138" i="57"/>
  <c r="N138" i="57"/>
  <c r="M138" i="57"/>
  <c r="L138" i="57"/>
  <c r="K138" i="57"/>
  <c r="J138" i="57"/>
  <c r="I138" i="57"/>
  <c r="H138" i="57"/>
  <c r="G138" i="57"/>
  <c r="Z130" i="57"/>
  <c r="Y130" i="57"/>
  <c r="V130" i="57"/>
  <c r="K130" i="57"/>
  <c r="G130" i="57"/>
  <c r="Z129" i="57"/>
  <c r="Y129" i="57"/>
  <c r="X129" i="57"/>
  <c r="W129" i="57"/>
  <c r="V129" i="57"/>
  <c r="U129" i="57"/>
  <c r="T129" i="57"/>
  <c r="S129" i="57"/>
  <c r="R129" i="57"/>
  <c r="Q129" i="57"/>
  <c r="P129" i="57"/>
  <c r="N129" i="57"/>
  <c r="M129" i="57"/>
  <c r="Z128" i="57"/>
  <c r="Y128" i="57"/>
  <c r="Y133" i="57" s="1"/>
  <c r="V128" i="57"/>
  <c r="K128" i="57"/>
  <c r="G128" i="57"/>
  <c r="Z127" i="57"/>
  <c r="Y127" i="57"/>
  <c r="X127" i="57"/>
  <c r="W127" i="57"/>
  <c r="V127" i="57"/>
  <c r="U127" i="57"/>
  <c r="T127" i="57"/>
  <c r="S127" i="57"/>
  <c r="R127" i="57"/>
  <c r="Q127" i="57"/>
  <c r="P127" i="57"/>
  <c r="N127" i="57"/>
  <c r="M127" i="57"/>
  <c r="L127" i="57"/>
  <c r="K127" i="57"/>
  <c r="J127" i="57"/>
  <c r="I127" i="57"/>
  <c r="H127" i="57"/>
  <c r="G127" i="57"/>
  <c r="Z126" i="57"/>
  <c r="Z131" i="57" s="1"/>
  <c r="Y126" i="57"/>
  <c r="Y131" i="57" s="1"/>
  <c r="X126" i="57"/>
  <c r="W126" i="57"/>
  <c r="W132" i="57" s="1"/>
  <c r="V126" i="57"/>
  <c r="U126" i="57"/>
  <c r="T126" i="57"/>
  <c r="S126" i="57"/>
  <c r="R126" i="57"/>
  <c r="Q126" i="57"/>
  <c r="P126" i="57"/>
  <c r="N126" i="57"/>
  <c r="M126" i="57"/>
  <c r="L126" i="57"/>
  <c r="K126" i="57"/>
  <c r="J126" i="57"/>
  <c r="I126" i="57"/>
  <c r="H126" i="57"/>
  <c r="G126" i="57"/>
  <c r="Z118" i="57"/>
  <c r="Y118" i="57"/>
  <c r="Q118" i="57"/>
  <c r="Z117" i="57"/>
  <c r="Y117" i="57"/>
  <c r="X117" i="57"/>
  <c r="W117" i="57"/>
  <c r="V117" i="57"/>
  <c r="U117" i="57"/>
  <c r="T117" i="57"/>
  <c r="S117" i="57"/>
  <c r="R117" i="57"/>
  <c r="Q117" i="57"/>
  <c r="P117" i="57"/>
  <c r="M117" i="57"/>
  <c r="L117" i="57"/>
  <c r="Z116" i="57"/>
  <c r="Y116" i="57"/>
  <c r="Y121" i="57" s="1"/>
  <c r="V116" i="57"/>
  <c r="Z115" i="57"/>
  <c r="Y115" i="57"/>
  <c r="X115" i="57"/>
  <c r="W115" i="57"/>
  <c r="V115" i="57"/>
  <c r="U115" i="57"/>
  <c r="T115" i="57"/>
  <c r="S115" i="57"/>
  <c r="R115" i="57"/>
  <c r="Q115" i="57"/>
  <c r="P115" i="57"/>
  <c r="N115" i="57"/>
  <c r="M115" i="57"/>
  <c r="L115" i="57"/>
  <c r="K115" i="57"/>
  <c r="J115" i="57"/>
  <c r="I115" i="57"/>
  <c r="H115" i="57"/>
  <c r="G115" i="57"/>
  <c r="Z114" i="57"/>
  <c r="Z119" i="57" s="1"/>
  <c r="Y114" i="57"/>
  <c r="Y120" i="57" s="1"/>
  <c r="X114" i="57"/>
  <c r="X120" i="57" s="1"/>
  <c r="W114" i="57"/>
  <c r="W120" i="57" s="1"/>
  <c r="V114" i="57"/>
  <c r="U114" i="57"/>
  <c r="T114" i="57"/>
  <c r="S114" i="57"/>
  <c r="R114" i="57"/>
  <c r="Q114" i="57"/>
  <c r="P114" i="57"/>
  <c r="N114" i="57"/>
  <c r="M114" i="57"/>
  <c r="L114" i="57"/>
  <c r="K114" i="57"/>
  <c r="J114" i="57"/>
  <c r="I114" i="57"/>
  <c r="H114" i="57"/>
  <c r="G114" i="57"/>
  <c r="Y108" i="57"/>
  <c r="X107" i="57"/>
  <c r="Z106" i="57"/>
  <c r="V106" i="57"/>
  <c r="K106" i="57"/>
  <c r="G106" i="57"/>
  <c r="Z105" i="57"/>
  <c r="Y105" i="57"/>
  <c r="X105" i="57"/>
  <c r="W105" i="57"/>
  <c r="V105" i="57"/>
  <c r="U105" i="57"/>
  <c r="T105" i="57"/>
  <c r="S105" i="57"/>
  <c r="R105" i="57"/>
  <c r="Q105" i="57"/>
  <c r="P105" i="57"/>
  <c r="M105" i="57"/>
  <c r="Z104" i="57"/>
  <c r="Z110" i="57" s="1"/>
  <c r="Y104" i="57"/>
  <c r="Y109" i="57" s="1"/>
  <c r="V104" i="57"/>
  <c r="Q104" i="57"/>
  <c r="Z103" i="57"/>
  <c r="Y103" i="57"/>
  <c r="X103" i="57"/>
  <c r="W103" i="57"/>
  <c r="V103" i="57"/>
  <c r="U103" i="57"/>
  <c r="T103" i="57"/>
  <c r="S103" i="57"/>
  <c r="R103" i="57"/>
  <c r="Q103" i="57"/>
  <c r="P103" i="57"/>
  <c r="N103" i="57"/>
  <c r="M103" i="57"/>
  <c r="L103" i="57"/>
  <c r="K103" i="57"/>
  <c r="J103" i="57"/>
  <c r="I103" i="57"/>
  <c r="H103" i="57"/>
  <c r="G103" i="57"/>
  <c r="Z102" i="57"/>
  <c r="Y102" i="57"/>
  <c r="Y107" i="57" s="1"/>
  <c r="X102" i="57"/>
  <c r="X108" i="57" s="1"/>
  <c r="W102" i="57"/>
  <c r="W108" i="57" s="1"/>
  <c r="V102" i="57"/>
  <c r="U102" i="57"/>
  <c r="T102" i="57"/>
  <c r="S102" i="57"/>
  <c r="R102" i="57"/>
  <c r="Q102" i="57"/>
  <c r="P102" i="57"/>
  <c r="N102" i="57"/>
  <c r="M102" i="57"/>
  <c r="L102" i="57"/>
  <c r="K102" i="57"/>
  <c r="J102" i="57"/>
  <c r="I102" i="57"/>
  <c r="H102" i="57"/>
  <c r="G102" i="57"/>
  <c r="Z94" i="57"/>
  <c r="Y94" i="57"/>
  <c r="V94" i="57"/>
  <c r="Q94" i="57"/>
  <c r="Z93" i="57"/>
  <c r="Y93" i="57"/>
  <c r="X93" i="57"/>
  <c r="W93" i="57"/>
  <c r="V93" i="57"/>
  <c r="U93" i="57"/>
  <c r="T93" i="57"/>
  <c r="S93" i="57"/>
  <c r="R93" i="57"/>
  <c r="Q93" i="57"/>
  <c r="P93" i="57"/>
  <c r="N93" i="57"/>
  <c r="M93" i="57"/>
  <c r="L93" i="57"/>
  <c r="Z92" i="57"/>
  <c r="Z98" i="57" s="1"/>
  <c r="Y92" i="57"/>
  <c r="Y97" i="57" s="1"/>
  <c r="P92" i="57"/>
  <c r="K92" i="57"/>
  <c r="Z91" i="57"/>
  <c r="Y91" i="57"/>
  <c r="X91" i="57"/>
  <c r="W91" i="57"/>
  <c r="V91" i="57"/>
  <c r="U91" i="57"/>
  <c r="T91" i="57"/>
  <c r="S91" i="57"/>
  <c r="R91" i="57"/>
  <c r="Q91" i="57"/>
  <c r="P91" i="57"/>
  <c r="N91" i="57"/>
  <c r="M91" i="57"/>
  <c r="L91" i="57"/>
  <c r="K91" i="57"/>
  <c r="J91" i="57"/>
  <c r="I91" i="57"/>
  <c r="H91" i="57"/>
  <c r="G91" i="57"/>
  <c r="Z90" i="57"/>
  <c r="Z95" i="57" s="1"/>
  <c r="Y90" i="57"/>
  <c r="Y95" i="57" s="1"/>
  <c r="X90" i="57"/>
  <c r="X96" i="57" s="1"/>
  <c r="W90" i="57"/>
  <c r="W96" i="57" s="1"/>
  <c r="V90" i="57"/>
  <c r="U90" i="57"/>
  <c r="T90" i="57"/>
  <c r="S90" i="57"/>
  <c r="R90" i="57"/>
  <c r="Q90" i="57"/>
  <c r="P90" i="57"/>
  <c r="N90" i="57"/>
  <c r="M90" i="57"/>
  <c r="L90" i="57"/>
  <c r="K90" i="57"/>
  <c r="J90" i="57"/>
  <c r="I90" i="57"/>
  <c r="H90" i="57"/>
  <c r="G90" i="57"/>
  <c r="Z82" i="57"/>
  <c r="Y82" i="57"/>
  <c r="U82" i="57"/>
  <c r="P82" i="57"/>
  <c r="Z81" i="57"/>
  <c r="Y81" i="57"/>
  <c r="X81" i="57"/>
  <c r="W81" i="57"/>
  <c r="V81" i="57"/>
  <c r="U81" i="57"/>
  <c r="T81" i="57"/>
  <c r="S81" i="57"/>
  <c r="R81" i="57"/>
  <c r="Q81" i="57"/>
  <c r="P81" i="57"/>
  <c r="M81" i="57"/>
  <c r="Z80" i="57"/>
  <c r="Y80" i="57"/>
  <c r="Y85" i="57" s="1"/>
  <c r="Z79" i="57"/>
  <c r="Y79" i="57"/>
  <c r="X79" i="57"/>
  <c r="W79" i="57"/>
  <c r="V79" i="57"/>
  <c r="U79" i="57"/>
  <c r="T79" i="57"/>
  <c r="S79" i="57"/>
  <c r="R79" i="57"/>
  <c r="Q79" i="57"/>
  <c r="P79" i="57"/>
  <c r="N79" i="57"/>
  <c r="M79" i="57"/>
  <c r="L79" i="57"/>
  <c r="K79" i="57"/>
  <c r="J79" i="57"/>
  <c r="I79" i="57"/>
  <c r="H79" i="57"/>
  <c r="G79" i="57"/>
  <c r="Z78" i="57"/>
  <c r="Z83" i="57" s="1"/>
  <c r="Y78" i="57"/>
  <c r="Y83" i="57" s="1"/>
  <c r="X78" i="57"/>
  <c r="W78" i="57"/>
  <c r="W84" i="57" s="1"/>
  <c r="V78" i="57"/>
  <c r="U78" i="57"/>
  <c r="T78" i="57"/>
  <c r="S78" i="57"/>
  <c r="R78" i="57"/>
  <c r="Q78" i="57"/>
  <c r="P78" i="57"/>
  <c r="N78" i="57"/>
  <c r="M78" i="57"/>
  <c r="L78" i="57"/>
  <c r="K78" i="57"/>
  <c r="J78" i="57"/>
  <c r="I78" i="57"/>
  <c r="H78" i="57"/>
  <c r="G78" i="57"/>
  <c r="Z70" i="57"/>
  <c r="Y70" i="57"/>
  <c r="V70" i="57"/>
  <c r="P70" i="57"/>
  <c r="K70" i="57"/>
  <c r="Z69" i="57"/>
  <c r="Y69" i="57"/>
  <c r="X69" i="57"/>
  <c r="W69" i="57"/>
  <c r="V69" i="57"/>
  <c r="U69" i="57"/>
  <c r="T69" i="57"/>
  <c r="S69" i="57"/>
  <c r="R69" i="57"/>
  <c r="Q69" i="57"/>
  <c r="P69" i="57"/>
  <c r="M69" i="57"/>
  <c r="L69" i="57"/>
  <c r="Z68" i="57"/>
  <c r="Z74" i="57" s="1"/>
  <c r="U68" i="57"/>
  <c r="P68" i="57"/>
  <c r="Z67" i="57"/>
  <c r="Y67" i="57"/>
  <c r="X67" i="57"/>
  <c r="W67" i="57"/>
  <c r="V67" i="57"/>
  <c r="U67" i="57"/>
  <c r="T67" i="57"/>
  <c r="S67" i="57"/>
  <c r="R67" i="57"/>
  <c r="Q67" i="57"/>
  <c r="P67" i="57"/>
  <c r="N67" i="57"/>
  <c r="M67" i="57"/>
  <c r="L67" i="57"/>
  <c r="K67" i="57"/>
  <c r="J67" i="57"/>
  <c r="I67" i="57"/>
  <c r="H67" i="57"/>
  <c r="G67" i="57"/>
  <c r="Z66" i="57"/>
  <c r="Z71" i="57" s="1"/>
  <c r="Y66" i="57"/>
  <c r="Y72" i="57" s="1"/>
  <c r="X66" i="57"/>
  <c r="X71" i="57" s="1"/>
  <c r="W66" i="57"/>
  <c r="W72" i="57" s="1"/>
  <c r="V66" i="57"/>
  <c r="U66" i="57"/>
  <c r="T66" i="57"/>
  <c r="S66" i="57"/>
  <c r="R66" i="57"/>
  <c r="Q66" i="57"/>
  <c r="P66" i="57"/>
  <c r="N66" i="57"/>
  <c r="M66" i="57"/>
  <c r="L66" i="57"/>
  <c r="K66" i="57"/>
  <c r="J66" i="57"/>
  <c r="I66" i="57"/>
  <c r="H66" i="57"/>
  <c r="G66" i="57"/>
  <c r="W59" i="57"/>
  <c r="Z58" i="57"/>
  <c r="Z57" i="57"/>
  <c r="Y57" i="57"/>
  <c r="X57" i="57"/>
  <c r="W57" i="57"/>
  <c r="V57" i="57"/>
  <c r="U57" i="57"/>
  <c r="T57" i="57"/>
  <c r="S57" i="57"/>
  <c r="R57" i="57"/>
  <c r="Q57" i="57"/>
  <c r="P57" i="57"/>
  <c r="M57" i="57"/>
  <c r="L57" i="57"/>
  <c r="Z56" i="57"/>
  <c r="Z62" i="57" s="1"/>
  <c r="Q56" i="57"/>
  <c r="Z55" i="57"/>
  <c r="Y55" i="57"/>
  <c r="X55" i="57"/>
  <c r="W55" i="57"/>
  <c r="V55" i="57"/>
  <c r="U55" i="57"/>
  <c r="T55" i="57"/>
  <c r="S55" i="57"/>
  <c r="R55" i="57"/>
  <c r="Q55" i="57"/>
  <c r="P55" i="57"/>
  <c r="N55" i="57"/>
  <c r="M55" i="57"/>
  <c r="L55" i="57"/>
  <c r="K55" i="57"/>
  <c r="J55" i="57"/>
  <c r="I55" i="57"/>
  <c r="H55" i="57"/>
  <c r="G55" i="57"/>
  <c r="Z54" i="57"/>
  <c r="Z59" i="57" s="1"/>
  <c r="Y54" i="57"/>
  <c r="X54" i="57"/>
  <c r="X59" i="57" s="1"/>
  <c r="W54" i="57"/>
  <c r="W60" i="57" s="1"/>
  <c r="V54" i="57"/>
  <c r="U54" i="57"/>
  <c r="T54" i="57"/>
  <c r="S54" i="57"/>
  <c r="R54" i="57"/>
  <c r="Q54" i="57"/>
  <c r="P54" i="57"/>
  <c r="N54" i="57"/>
  <c r="M54" i="57"/>
  <c r="L54" i="57"/>
  <c r="K54" i="57"/>
  <c r="J54" i="57"/>
  <c r="I54" i="57"/>
  <c r="H54" i="57"/>
  <c r="G54" i="57"/>
  <c r="Z46" i="57"/>
  <c r="Y46" i="57"/>
  <c r="V46" i="57"/>
  <c r="K46" i="57"/>
  <c r="G46" i="57"/>
  <c r="Z45" i="57"/>
  <c r="Y45" i="57"/>
  <c r="X45" i="57"/>
  <c r="W45" i="57"/>
  <c r="V45" i="57"/>
  <c r="U45" i="57"/>
  <c r="T45" i="57"/>
  <c r="S45" i="57"/>
  <c r="R45" i="57"/>
  <c r="Q45" i="57"/>
  <c r="P45" i="57"/>
  <c r="N45" i="57"/>
  <c r="M45" i="57"/>
  <c r="L45" i="57"/>
  <c r="Z44" i="57"/>
  <c r="Z43" i="57"/>
  <c r="Y43" i="57"/>
  <c r="X43" i="57"/>
  <c r="W43" i="57"/>
  <c r="V43" i="57"/>
  <c r="U43" i="57"/>
  <c r="T43" i="57"/>
  <c r="S43" i="57"/>
  <c r="R43" i="57"/>
  <c r="Q43" i="57"/>
  <c r="P43" i="57"/>
  <c r="N43" i="57"/>
  <c r="M43" i="57"/>
  <c r="L43" i="57"/>
  <c r="K43" i="57"/>
  <c r="J43" i="57"/>
  <c r="I43" i="57"/>
  <c r="H43" i="57"/>
  <c r="G43" i="57"/>
  <c r="Z42" i="57"/>
  <c r="Z48" i="57" s="1"/>
  <c r="Y42" i="57"/>
  <c r="X42" i="57"/>
  <c r="W42" i="57"/>
  <c r="W47" i="57" s="1"/>
  <c r="V42" i="57"/>
  <c r="U42" i="57"/>
  <c r="T42" i="57"/>
  <c r="S42" i="57"/>
  <c r="R42" i="57"/>
  <c r="Q42" i="57"/>
  <c r="P42" i="57"/>
  <c r="N42" i="57"/>
  <c r="M42" i="57"/>
  <c r="L42" i="57"/>
  <c r="K42" i="57"/>
  <c r="J42" i="57"/>
  <c r="I42" i="57"/>
  <c r="H42" i="57"/>
  <c r="G42" i="57"/>
  <c r="Z34" i="57"/>
  <c r="Y34" i="57"/>
  <c r="P34" i="57"/>
  <c r="K34" i="57"/>
  <c r="Z33" i="57"/>
  <c r="Y33" i="57"/>
  <c r="X33" i="57"/>
  <c r="W33" i="57"/>
  <c r="V33" i="57"/>
  <c r="U33" i="57"/>
  <c r="T33" i="57"/>
  <c r="S33" i="57"/>
  <c r="R33" i="57"/>
  <c r="Q33" i="57"/>
  <c r="P33" i="57"/>
  <c r="M33" i="57"/>
  <c r="Z32" i="57"/>
  <c r="Y32" i="57"/>
  <c r="Y37" i="57" s="1"/>
  <c r="V32" i="57"/>
  <c r="Z31" i="57"/>
  <c r="Y31" i="57"/>
  <c r="X31" i="57"/>
  <c r="W31" i="57"/>
  <c r="V31" i="57"/>
  <c r="U31" i="57"/>
  <c r="T31" i="57"/>
  <c r="S31" i="57"/>
  <c r="R31" i="57"/>
  <c r="Q31" i="57"/>
  <c r="P31" i="57"/>
  <c r="N31" i="57"/>
  <c r="M31" i="57"/>
  <c r="L31" i="57"/>
  <c r="K31" i="57"/>
  <c r="J31" i="57"/>
  <c r="I31" i="57"/>
  <c r="H31" i="57"/>
  <c r="G31" i="57"/>
  <c r="Z30" i="57"/>
  <c r="Z36" i="57" s="1"/>
  <c r="Y30" i="57"/>
  <c r="X30" i="57"/>
  <c r="W30" i="57"/>
  <c r="W35" i="57" s="1"/>
  <c r="V30" i="57"/>
  <c r="U30" i="57"/>
  <c r="T30" i="57"/>
  <c r="S30" i="57"/>
  <c r="R30" i="57"/>
  <c r="Q30" i="57"/>
  <c r="P30" i="57"/>
  <c r="N30" i="57"/>
  <c r="M30" i="57"/>
  <c r="L30" i="57"/>
  <c r="K30" i="57"/>
  <c r="J30" i="57"/>
  <c r="I30" i="57"/>
  <c r="H30" i="57"/>
  <c r="G30" i="57"/>
  <c r="Z22" i="57"/>
  <c r="Z190" i="57" s="1"/>
  <c r="Y22" i="57"/>
  <c r="Y190" i="57" s="1"/>
  <c r="V22" i="57"/>
  <c r="K22" i="57"/>
  <c r="G22" i="57"/>
  <c r="Z21" i="57"/>
  <c r="Z189" i="57" s="1"/>
  <c r="Y21" i="57"/>
  <c r="Y189" i="57" s="1"/>
  <c r="X21" i="57"/>
  <c r="X189" i="57" s="1"/>
  <c r="W21" i="57"/>
  <c r="W189" i="57" s="1"/>
  <c r="V21" i="57"/>
  <c r="U21" i="57"/>
  <c r="T21" i="57"/>
  <c r="S21" i="57"/>
  <c r="R21" i="57"/>
  <c r="Q21" i="57"/>
  <c r="P21" i="57"/>
  <c r="N21" i="57"/>
  <c r="M21" i="57"/>
  <c r="L21" i="57"/>
  <c r="Z20" i="57"/>
  <c r="Z19" i="57"/>
  <c r="Z187" i="57" s="1"/>
  <c r="Y19" i="57"/>
  <c r="Y187" i="57" s="1"/>
  <c r="X19" i="57"/>
  <c r="X187" i="57" s="1"/>
  <c r="W19" i="57"/>
  <c r="W187" i="57" s="1"/>
  <c r="V19" i="57"/>
  <c r="U19" i="57"/>
  <c r="T19" i="57"/>
  <c r="S19" i="57"/>
  <c r="R19" i="57"/>
  <c r="Q19" i="57"/>
  <c r="P19" i="57"/>
  <c r="N19" i="57"/>
  <c r="M19" i="57"/>
  <c r="L19" i="57"/>
  <c r="K19" i="57"/>
  <c r="J19" i="57"/>
  <c r="I19" i="57"/>
  <c r="H19" i="57"/>
  <c r="G19" i="57"/>
  <c r="Z18" i="57"/>
  <c r="Z186" i="57" s="1"/>
  <c r="Y18" i="57"/>
  <c r="X18" i="57"/>
  <c r="X24" i="57" s="1"/>
  <c r="X192" i="57" s="1"/>
  <c r="W18" i="57"/>
  <c r="W186" i="57" s="1"/>
  <c r="V18" i="57"/>
  <c r="U18" i="57"/>
  <c r="T18" i="57"/>
  <c r="S18" i="57"/>
  <c r="R18" i="57"/>
  <c r="Q18" i="57"/>
  <c r="P18" i="57"/>
  <c r="N18" i="57"/>
  <c r="M18" i="57"/>
  <c r="L18" i="57"/>
  <c r="K18" i="57"/>
  <c r="J18" i="57"/>
  <c r="I18" i="57"/>
  <c r="H18" i="57"/>
  <c r="G18" i="57"/>
  <c r="J189" i="60"/>
  <c r="I189" i="60"/>
  <c r="H189" i="60"/>
  <c r="G189" i="60"/>
  <c r="Z187" i="60"/>
  <c r="Y187" i="60"/>
  <c r="X187" i="60"/>
  <c r="W187" i="60"/>
  <c r="V187" i="60"/>
  <c r="U187" i="60"/>
  <c r="T187" i="60"/>
  <c r="S187" i="60"/>
  <c r="R187" i="60"/>
  <c r="Q187" i="60"/>
  <c r="P187" i="60"/>
  <c r="N187" i="60"/>
  <c r="M187" i="60"/>
  <c r="L187" i="60"/>
  <c r="K187" i="60"/>
  <c r="J187" i="60"/>
  <c r="I187" i="60"/>
  <c r="H187" i="60"/>
  <c r="G187" i="60"/>
  <c r="Z184" i="60"/>
  <c r="Y184" i="60"/>
  <c r="X184" i="60"/>
  <c r="W184" i="60"/>
  <c r="V184" i="60"/>
  <c r="U184" i="60"/>
  <c r="T184" i="60"/>
  <c r="S184" i="60"/>
  <c r="R184" i="60"/>
  <c r="Q184" i="60"/>
  <c r="P184" i="60"/>
  <c r="N184" i="60"/>
  <c r="M184" i="60"/>
  <c r="L184" i="60"/>
  <c r="K184" i="60"/>
  <c r="J184" i="60"/>
  <c r="I184" i="60"/>
  <c r="H184" i="60"/>
  <c r="G184" i="60"/>
  <c r="Z183" i="60"/>
  <c r="Y183" i="60"/>
  <c r="X183" i="60"/>
  <c r="W183" i="60"/>
  <c r="V183" i="60"/>
  <c r="AJ47" i="45" s="1"/>
  <c r="U183" i="60"/>
  <c r="AI47" i="45" s="1"/>
  <c r="T183" i="60"/>
  <c r="AH47" i="45" s="1"/>
  <c r="S183" i="60"/>
  <c r="AG47" i="45" s="1"/>
  <c r="R183" i="60"/>
  <c r="AF47" i="45" s="1"/>
  <c r="Q183" i="60"/>
  <c r="AE47" i="45" s="1"/>
  <c r="P183" i="60"/>
  <c r="N183" i="60"/>
  <c r="M183" i="60"/>
  <c r="AC47" i="45" s="1"/>
  <c r="L183" i="60"/>
  <c r="AB47" i="45" s="1"/>
  <c r="K183" i="60"/>
  <c r="AA47" i="45" s="1"/>
  <c r="J183" i="60"/>
  <c r="I183" i="60"/>
  <c r="H183" i="60"/>
  <c r="G183" i="60"/>
  <c r="Z178" i="60"/>
  <c r="Y178" i="60"/>
  <c r="Q178" i="60"/>
  <c r="Z177" i="60"/>
  <c r="Y177" i="60"/>
  <c r="X177" i="60"/>
  <c r="W177" i="60"/>
  <c r="V177" i="60"/>
  <c r="U177" i="60"/>
  <c r="T177" i="60"/>
  <c r="S177" i="60"/>
  <c r="R177" i="60"/>
  <c r="Q177" i="60"/>
  <c r="P177" i="60"/>
  <c r="N177" i="60"/>
  <c r="M177" i="60"/>
  <c r="L177" i="60"/>
  <c r="Z176" i="60"/>
  <c r="V176" i="60"/>
  <c r="K176" i="60"/>
  <c r="G176" i="60"/>
  <c r="Z174" i="60"/>
  <c r="Z179" i="60" s="1"/>
  <c r="Y174" i="60"/>
  <c r="X174" i="60"/>
  <c r="X180" i="60" s="1"/>
  <c r="W174" i="60"/>
  <c r="W180" i="60" s="1"/>
  <c r="V174" i="60"/>
  <c r="U174" i="60"/>
  <c r="T174" i="60"/>
  <c r="S174" i="60"/>
  <c r="R174" i="60"/>
  <c r="Q174" i="60"/>
  <c r="P174" i="60"/>
  <c r="N174" i="60"/>
  <c r="M174" i="60"/>
  <c r="L174" i="60"/>
  <c r="K174" i="60"/>
  <c r="J174" i="60"/>
  <c r="I174" i="60"/>
  <c r="H174" i="60"/>
  <c r="G174" i="60"/>
  <c r="Z166" i="60"/>
  <c r="U166" i="60"/>
  <c r="Q166" i="60"/>
  <c r="G166" i="60"/>
  <c r="Z165" i="60"/>
  <c r="Y165" i="60"/>
  <c r="X165" i="60"/>
  <c r="W165" i="60"/>
  <c r="V165" i="60"/>
  <c r="U165" i="60"/>
  <c r="T165" i="60"/>
  <c r="S165" i="60"/>
  <c r="R165" i="60"/>
  <c r="Q165" i="60"/>
  <c r="P165" i="60"/>
  <c r="M165" i="60"/>
  <c r="L165" i="60"/>
  <c r="Z164" i="60"/>
  <c r="Y164" i="60"/>
  <c r="V164" i="60"/>
  <c r="P164" i="60"/>
  <c r="K164" i="60"/>
  <c r="Z162" i="60"/>
  <c r="Y162" i="60"/>
  <c r="Y167" i="60" s="1"/>
  <c r="X162" i="60"/>
  <c r="X168" i="60" s="1"/>
  <c r="W162" i="60"/>
  <c r="W168" i="60" s="1"/>
  <c r="V162" i="60"/>
  <c r="U162" i="60"/>
  <c r="T162" i="60"/>
  <c r="S162" i="60"/>
  <c r="R162" i="60"/>
  <c r="Q162" i="60"/>
  <c r="P162" i="60"/>
  <c r="N162" i="60"/>
  <c r="M162" i="60"/>
  <c r="L162" i="60"/>
  <c r="K162" i="60"/>
  <c r="J162" i="60"/>
  <c r="I162" i="60"/>
  <c r="H162" i="60"/>
  <c r="G162" i="60"/>
  <c r="Z154" i="60"/>
  <c r="Y154" i="60"/>
  <c r="V154" i="60"/>
  <c r="K154" i="60"/>
  <c r="G154" i="60"/>
  <c r="Z153" i="60"/>
  <c r="Y153" i="60"/>
  <c r="X153" i="60"/>
  <c r="W153" i="60"/>
  <c r="V153" i="60"/>
  <c r="U153" i="60"/>
  <c r="T153" i="60"/>
  <c r="S153" i="60"/>
  <c r="R153" i="60"/>
  <c r="Q153" i="60"/>
  <c r="P153" i="60"/>
  <c r="N153" i="60"/>
  <c r="M153" i="60"/>
  <c r="L153" i="60"/>
  <c r="Z152" i="60"/>
  <c r="Y152" i="60"/>
  <c r="Q152" i="60"/>
  <c r="P152" i="60"/>
  <c r="Z150" i="60"/>
  <c r="Z155" i="60" s="1"/>
  <c r="Y150" i="60"/>
  <c r="Y155" i="60" s="1"/>
  <c r="X150" i="60"/>
  <c r="X155" i="60" s="1"/>
  <c r="W150" i="60"/>
  <c r="W156" i="60" s="1"/>
  <c r="V150" i="60"/>
  <c r="U150" i="60"/>
  <c r="T150" i="60"/>
  <c r="S150" i="60"/>
  <c r="R150" i="60"/>
  <c r="Q150" i="60"/>
  <c r="P150" i="60"/>
  <c r="N150" i="60"/>
  <c r="M150" i="60"/>
  <c r="L150" i="60"/>
  <c r="K150" i="60"/>
  <c r="J150" i="60"/>
  <c r="I150" i="60"/>
  <c r="H150" i="60"/>
  <c r="G150" i="60"/>
  <c r="Z142" i="60"/>
  <c r="Y142" i="60"/>
  <c r="V142" i="60"/>
  <c r="P142" i="60"/>
  <c r="K142" i="60"/>
  <c r="Z141" i="60"/>
  <c r="Y141" i="60"/>
  <c r="X141" i="60"/>
  <c r="W141" i="60"/>
  <c r="V141" i="60"/>
  <c r="U141" i="60"/>
  <c r="T141" i="60"/>
  <c r="S141" i="60"/>
  <c r="R141" i="60"/>
  <c r="Q141" i="60"/>
  <c r="P141" i="60"/>
  <c r="N141" i="60"/>
  <c r="M141" i="60"/>
  <c r="Z140" i="60"/>
  <c r="Y140" i="60"/>
  <c r="Q140" i="60"/>
  <c r="P140" i="60"/>
  <c r="Z138" i="60"/>
  <c r="Z143" i="60" s="1"/>
  <c r="Y138" i="60"/>
  <c r="X138" i="60"/>
  <c r="X144" i="60" s="1"/>
  <c r="W138" i="60"/>
  <c r="W143" i="60" s="1"/>
  <c r="V138" i="60"/>
  <c r="U138" i="60"/>
  <c r="T138" i="60"/>
  <c r="S138" i="60"/>
  <c r="R138" i="60"/>
  <c r="Q138" i="60"/>
  <c r="P138" i="60"/>
  <c r="N138" i="60"/>
  <c r="M138" i="60"/>
  <c r="L138" i="60"/>
  <c r="K138" i="60"/>
  <c r="J138" i="60"/>
  <c r="I138" i="60"/>
  <c r="H138" i="60"/>
  <c r="G138" i="60"/>
  <c r="Y131" i="60"/>
  <c r="Z130" i="60"/>
  <c r="Y130" i="60"/>
  <c r="V130" i="60"/>
  <c r="U130" i="60"/>
  <c r="K130" i="60"/>
  <c r="Z129" i="60"/>
  <c r="Y129" i="60"/>
  <c r="X129" i="60"/>
  <c r="W129" i="60"/>
  <c r="V129" i="60"/>
  <c r="U129" i="60"/>
  <c r="T129" i="60"/>
  <c r="S129" i="60"/>
  <c r="R129" i="60"/>
  <c r="Q129" i="60"/>
  <c r="P129" i="60"/>
  <c r="N129" i="60"/>
  <c r="M129" i="60"/>
  <c r="Z128" i="60"/>
  <c r="Q128" i="60"/>
  <c r="P128" i="60"/>
  <c r="Z126" i="60"/>
  <c r="Z132" i="60" s="1"/>
  <c r="Y126" i="60"/>
  <c r="Y132" i="60" s="1"/>
  <c r="X126" i="60"/>
  <c r="X131" i="60" s="1"/>
  <c r="W126" i="60"/>
  <c r="W131" i="60" s="1"/>
  <c r="V126" i="60"/>
  <c r="U126" i="60"/>
  <c r="T126" i="60"/>
  <c r="S126" i="60"/>
  <c r="R126" i="60"/>
  <c r="Q126" i="60"/>
  <c r="P126" i="60"/>
  <c r="N126" i="60"/>
  <c r="M126" i="60"/>
  <c r="L126" i="60"/>
  <c r="K126" i="60"/>
  <c r="J126" i="60"/>
  <c r="I126" i="60"/>
  <c r="H126" i="60"/>
  <c r="G126" i="60"/>
  <c r="Z118" i="60"/>
  <c r="Y118" i="60"/>
  <c r="V118" i="60"/>
  <c r="K118" i="60"/>
  <c r="G118" i="60"/>
  <c r="Z117" i="60"/>
  <c r="Y117" i="60"/>
  <c r="X117" i="60"/>
  <c r="W117" i="60"/>
  <c r="V117" i="60"/>
  <c r="U117" i="60"/>
  <c r="T117" i="60"/>
  <c r="S117" i="60"/>
  <c r="R117" i="60"/>
  <c r="Q117" i="60"/>
  <c r="P117" i="60"/>
  <c r="N117" i="60"/>
  <c r="M117" i="60"/>
  <c r="Z116" i="60"/>
  <c r="Y116" i="60"/>
  <c r="V116" i="60"/>
  <c r="P116" i="60"/>
  <c r="K116" i="60"/>
  <c r="Z114" i="60"/>
  <c r="Z120" i="60" s="1"/>
  <c r="Y114" i="60"/>
  <c r="Y119" i="60" s="1"/>
  <c r="X114" i="60"/>
  <c r="X119" i="60" s="1"/>
  <c r="W114" i="60"/>
  <c r="W120" i="60" s="1"/>
  <c r="V114" i="60"/>
  <c r="U114" i="60"/>
  <c r="T114" i="60"/>
  <c r="S114" i="60"/>
  <c r="R114" i="60"/>
  <c r="Q114" i="60"/>
  <c r="P114" i="60"/>
  <c r="N114" i="60"/>
  <c r="M114" i="60"/>
  <c r="L114" i="60"/>
  <c r="K114" i="60"/>
  <c r="J114" i="60"/>
  <c r="I114" i="60"/>
  <c r="H114" i="60"/>
  <c r="G114" i="60"/>
  <c r="Z106" i="60"/>
  <c r="Y106" i="60"/>
  <c r="V106" i="60"/>
  <c r="U106" i="60"/>
  <c r="K106" i="60"/>
  <c r="G106" i="60"/>
  <c r="Z105" i="60"/>
  <c r="Y105" i="60"/>
  <c r="X105" i="60"/>
  <c r="W105" i="60"/>
  <c r="V105" i="60"/>
  <c r="U105" i="60"/>
  <c r="T105" i="60"/>
  <c r="S105" i="60"/>
  <c r="R105" i="60"/>
  <c r="Q105" i="60"/>
  <c r="P105" i="60"/>
  <c r="N105" i="60"/>
  <c r="M105" i="60"/>
  <c r="Z104" i="60"/>
  <c r="V104" i="60"/>
  <c r="P104" i="60"/>
  <c r="K104" i="60"/>
  <c r="Z102" i="60"/>
  <c r="Z107" i="60" s="1"/>
  <c r="Y102" i="60"/>
  <c r="Y107" i="60" s="1"/>
  <c r="X102" i="60"/>
  <c r="W102" i="60"/>
  <c r="V102" i="60"/>
  <c r="U102" i="60"/>
  <c r="T102" i="60"/>
  <c r="S102" i="60"/>
  <c r="R102" i="60"/>
  <c r="Q102" i="60"/>
  <c r="P102" i="60"/>
  <c r="N102" i="60"/>
  <c r="M102" i="60"/>
  <c r="L102" i="60"/>
  <c r="K102" i="60"/>
  <c r="J102" i="60"/>
  <c r="I102" i="60"/>
  <c r="H102" i="60"/>
  <c r="G102" i="60"/>
  <c r="Z94" i="60"/>
  <c r="V94" i="60"/>
  <c r="U94" i="60"/>
  <c r="K94" i="60"/>
  <c r="G94" i="60"/>
  <c r="Z93" i="60"/>
  <c r="Y93" i="60"/>
  <c r="X93" i="60"/>
  <c r="W93" i="60"/>
  <c r="V93" i="60"/>
  <c r="U93" i="60"/>
  <c r="T93" i="60"/>
  <c r="S93" i="60"/>
  <c r="R93" i="60"/>
  <c r="Q93" i="60"/>
  <c r="P93" i="60"/>
  <c r="N93" i="60"/>
  <c r="M93" i="60"/>
  <c r="L93" i="60"/>
  <c r="Z92" i="60"/>
  <c r="Q92" i="60"/>
  <c r="P92" i="60"/>
  <c r="Z90" i="60"/>
  <c r="Z95" i="60" s="1"/>
  <c r="Y90" i="60"/>
  <c r="Y96" i="60" s="1"/>
  <c r="X90" i="60"/>
  <c r="X96" i="60" s="1"/>
  <c r="W90" i="60"/>
  <c r="W95" i="60" s="1"/>
  <c r="V90" i="60"/>
  <c r="U90" i="60"/>
  <c r="T90" i="60"/>
  <c r="S90" i="60"/>
  <c r="R90" i="60"/>
  <c r="Q90" i="60"/>
  <c r="P90" i="60"/>
  <c r="N90" i="60"/>
  <c r="M90" i="60"/>
  <c r="L90" i="60"/>
  <c r="K90" i="60"/>
  <c r="J90" i="60"/>
  <c r="I90" i="60"/>
  <c r="H90" i="60"/>
  <c r="G90" i="60"/>
  <c r="Z82" i="60"/>
  <c r="Y82" i="60"/>
  <c r="V82" i="60"/>
  <c r="P82" i="60"/>
  <c r="K82" i="60"/>
  <c r="Z81" i="60"/>
  <c r="Y81" i="60"/>
  <c r="X81" i="60"/>
  <c r="W81" i="60"/>
  <c r="V81" i="60"/>
  <c r="U81" i="60"/>
  <c r="T81" i="60"/>
  <c r="S81" i="60"/>
  <c r="R81" i="60"/>
  <c r="Q81" i="60"/>
  <c r="P81" i="60"/>
  <c r="M81" i="60"/>
  <c r="L81" i="60"/>
  <c r="Z80" i="60"/>
  <c r="Y80" i="60"/>
  <c r="V80" i="60"/>
  <c r="Q80" i="60"/>
  <c r="K80" i="60"/>
  <c r="G80" i="60"/>
  <c r="Z78" i="60"/>
  <c r="Z84" i="60" s="1"/>
  <c r="Y78" i="60"/>
  <c r="Y84" i="60" s="1"/>
  <c r="X78" i="60"/>
  <c r="X83" i="60" s="1"/>
  <c r="W78" i="60"/>
  <c r="W83" i="60" s="1"/>
  <c r="V78" i="60"/>
  <c r="V83" i="60" s="1"/>
  <c r="U78" i="60"/>
  <c r="T78" i="60"/>
  <c r="S78" i="60"/>
  <c r="R78" i="60"/>
  <c r="Q78" i="60"/>
  <c r="P78" i="60"/>
  <c r="N78" i="60"/>
  <c r="M78" i="60"/>
  <c r="L78" i="60"/>
  <c r="K78" i="60"/>
  <c r="J78" i="60"/>
  <c r="I78" i="60"/>
  <c r="H78" i="60"/>
  <c r="G78" i="60"/>
  <c r="Z70" i="60"/>
  <c r="Y70" i="60"/>
  <c r="V70" i="60"/>
  <c r="Q70" i="60"/>
  <c r="P70" i="60"/>
  <c r="K70" i="60"/>
  <c r="Z69" i="60"/>
  <c r="Y69" i="60"/>
  <c r="X69" i="60"/>
  <c r="W69" i="60"/>
  <c r="V69" i="60"/>
  <c r="U69" i="60"/>
  <c r="T69" i="60"/>
  <c r="S69" i="60"/>
  <c r="R69" i="60"/>
  <c r="Q69" i="60"/>
  <c r="P69" i="60"/>
  <c r="M69" i="60"/>
  <c r="L69" i="60"/>
  <c r="Z68" i="60"/>
  <c r="Y68" i="60"/>
  <c r="U68" i="60"/>
  <c r="Q68" i="60"/>
  <c r="P68" i="60"/>
  <c r="G68" i="60"/>
  <c r="Z66" i="60"/>
  <c r="Z71" i="60" s="1"/>
  <c r="Y66" i="60"/>
  <c r="Y72" i="60" s="1"/>
  <c r="X66" i="60"/>
  <c r="X71" i="60" s="1"/>
  <c r="W66" i="60"/>
  <c r="W72" i="60" s="1"/>
  <c r="V66" i="60"/>
  <c r="U66" i="60"/>
  <c r="T66" i="60"/>
  <c r="S66" i="60"/>
  <c r="R66" i="60"/>
  <c r="Q66" i="60"/>
  <c r="P66" i="60"/>
  <c r="N66" i="60"/>
  <c r="M66" i="60"/>
  <c r="L66" i="60"/>
  <c r="K66" i="60"/>
  <c r="J66" i="60"/>
  <c r="I66" i="60"/>
  <c r="H66" i="60"/>
  <c r="G66" i="60"/>
  <c r="Z58" i="60"/>
  <c r="Y58" i="60"/>
  <c r="V58" i="60"/>
  <c r="Q58" i="60"/>
  <c r="P58" i="60"/>
  <c r="K58" i="60"/>
  <c r="Z57" i="60"/>
  <c r="Y57" i="60"/>
  <c r="X57" i="60"/>
  <c r="W57" i="60"/>
  <c r="V57" i="60"/>
  <c r="U57" i="60"/>
  <c r="T57" i="60"/>
  <c r="S57" i="60"/>
  <c r="R57" i="60"/>
  <c r="Q57" i="60"/>
  <c r="P57" i="60"/>
  <c r="N57" i="60"/>
  <c r="M57" i="60"/>
  <c r="Z56" i="60"/>
  <c r="Y56" i="60"/>
  <c r="V56" i="60"/>
  <c r="Q56" i="60"/>
  <c r="P56" i="60"/>
  <c r="K56" i="60"/>
  <c r="G56" i="60"/>
  <c r="Z54" i="60"/>
  <c r="Z60" i="60" s="1"/>
  <c r="Y54" i="60"/>
  <c r="Y59" i="60" s="1"/>
  <c r="X54" i="60"/>
  <c r="X60" i="60" s="1"/>
  <c r="W54" i="60"/>
  <c r="W59" i="60" s="1"/>
  <c r="V54" i="60"/>
  <c r="U54" i="60"/>
  <c r="T54" i="60"/>
  <c r="S54" i="60"/>
  <c r="R54" i="60"/>
  <c r="Q54" i="60"/>
  <c r="P54" i="60"/>
  <c r="N54" i="60"/>
  <c r="M54" i="60"/>
  <c r="L54" i="60"/>
  <c r="K54" i="60"/>
  <c r="J54" i="60"/>
  <c r="I54" i="60"/>
  <c r="H54" i="60"/>
  <c r="G54" i="60"/>
  <c r="Z46" i="60"/>
  <c r="Y46" i="60"/>
  <c r="V46" i="60"/>
  <c r="Q46" i="60"/>
  <c r="P46" i="60"/>
  <c r="K46" i="60"/>
  <c r="G46" i="60"/>
  <c r="Z45" i="60"/>
  <c r="Y45" i="60"/>
  <c r="X45" i="60"/>
  <c r="W45" i="60"/>
  <c r="V45" i="60"/>
  <c r="U45" i="60"/>
  <c r="T45" i="60"/>
  <c r="S45" i="60"/>
  <c r="R45" i="60"/>
  <c r="Q45" i="60"/>
  <c r="P45" i="60"/>
  <c r="M45" i="60"/>
  <c r="Z44" i="60"/>
  <c r="Y44" i="60"/>
  <c r="V44" i="60"/>
  <c r="Q44" i="60"/>
  <c r="P44" i="60"/>
  <c r="K44" i="60"/>
  <c r="G44" i="60"/>
  <c r="Z42" i="60"/>
  <c r="Z47" i="60" s="1"/>
  <c r="Y42" i="60"/>
  <c r="Y48" i="60" s="1"/>
  <c r="X42" i="60"/>
  <c r="X47" i="60" s="1"/>
  <c r="W42" i="60"/>
  <c r="W48" i="60" s="1"/>
  <c r="V42" i="60"/>
  <c r="U42" i="60"/>
  <c r="T42" i="60"/>
  <c r="S42" i="60"/>
  <c r="R42" i="60"/>
  <c r="Q42" i="60"/>
  <c r="P42" i="60"/>
  <c r="N42" i="60"/>
  <c r="M42" i="60"/>
  <c r="L42" i="60"/>
  <c r="K42" i="60"/>
  <c r="J42" i="60"/>
  <c r="I42" i="60"/>
  <c r="H42" i="60"/>
  <c r="G42" i="60"/>
  <c r="Z34" i="60"/>
  <c r="Y34" i="60"/>
  <c r="V34" i="60"/>
  <c r="Q34" i="60"/>
  <c r="P34" i="60"/>
  <c r="K34" i="60"/>
  <c r="G34" i="60"/>
  <c r="Z33" i="60"/>
  <c r="Y33" i="60"/>
  <c r="X33" i="60"/>
  <c r="W33" i="60"/>
  <c r="V33" i="60"/>
  <c r="U33" i="60"/>
  <c r="T33" i="60"/>
  <c r="S33" i="60"/>
  <c r="R33" i="60"/>
  <c r="Q33" i="60"/>
  <c r="P33" i="60"/>
  <c r="N33" i="60"/>
  <c r="M33" i="60"/>
  <c r="L33" i="60"/>
  <c r="Z32" i="60"/>
  <c r="Y32" i="60"/>
  <c r="V32" i="60"/>
  <c r="U32" i="60"/>
  <c r="Q32" i="60"/>
  <c r="P32" i="60"/>
  <c r="K32" i="60"/>
  <c r="G32" i="60"/>
  <c r="Z30" i="60"/>
  <c r="Y30" i="60"/>
  <c r="Y36" i="60" s="1"/>
  <c r="X30" i="60"/>
  <c r="X36" i="60" s="1"/>
  <c r="W30" i="60"/>
  <c r="W35" i="60" s="1"/>
  <c r="V30" i="60"/>
  <c r="U30" i="60"/>
  <c r="T30" i="60"/>
  <c r="S30" i="60"/>
  <c r="R30" i="60"/>
  <c r="Q30" i="60"/>
  <c r="P30" i="60"/>
  <c r="N30" i="60"/>
  <c r="M30" i="60"/>
  <c r="L30" i="60"/>
  <c r="K30" i="60"/>
  <c r="J30" i="60"/>
  <c r="I30" i="60"/>
  <c r="H30" i="60"/>
  <c r="G30" i="60"/>
  <c r="Z22" i="60"/>
  <c r="Z190" i="60" s="1"/>
  <c r="Y22" i="60"/>
  <c r="Y190" i="60" s="1"/>
  <c r="V22" i="60"/>
  <c r="U22" i="60"/>
  <c r="Q22" i="60"/>
  <c r="P22" i="60"/>
  <c r="K22" i="60"/>
  <c r="G22" i="60"/>
  <c r="Z21" i="60"/>
  <c r="Z189" i="60" s="1"/>
  <c r="Y21" i="60"/>
  <c r="Y189" i="60" s="1"/>
  <c r="X21" i="60"/>
  <c r="X189" i="60" s="1"/>
  <c r="W21" i="60"/>
  <c r="W189" i="60" s="1"/>
  <c r="V21" i="60"/>
  <c r="U21" i="60"/>
  <c r="T21" i="60"/>
  <c r="S21" i="60"/>
  <c r="R21" i="60"/>
  <c r="Q21" i="60"/>
  <c r="P21" i="60"/>
  <c r="N21" i="60"/>
  <c r="M21" i="60"/>
  <c r="L21" i="60"/>
  <c r="Z20" i="60"/>
  <c r="Y20" i="60"/>
  <c r="V20" i="60"/>
  <c r="U20" i="60"/>
  <c r="Q20" i="60"/>
  <c r="P20" i="60"/>
  <c r="K20" i="60"/>
  <c r="G20" i="60"/>
  <c r="Z18" i="60"/>
  <c r="Y18" i="60"/>
  <c r="X18" i="60"/>
  <c r="X23" i="60" s="1"/>
  <c r="X191" i="60" s="1"/>
  <c r="W18" i="60"/>
  <c r="W186" i="60" s="1"/>
  <c r="V18" i="60"/>
  <c r="U18" i="60"/>
  <c r="T18" i="60"/>
  <c r="S18" i="60"/>
  <c r="R18" i="60"/>
  <c r="Q18" i="60"/>
  <c r="P18" i="60"/>
  <c r="N18" i="60"/>
  <c r="M18" i="60"/>
  <c r="L18" i="60"/>
  <c r="K18" i="60"/>
  <c r="J18" i="60"/>
  <c r="I18" i="60"/>
  <c r="H18" i="60"/>
  <c r="G18" i="60"/>
  <c r="J189" i="59"/>
  <c r="I189" i="59"/>
  <c r="H189" i="59"/>
  <c r="G189" i="59"/>
  <c r="Z187" i="59"/>
  <c r="Y187" i="59"/>
  <c r="X187" i="59"/>
  <c r="W187" i="59"/>
  <c r="V187" i="59"/>
  <c r="U187" i="59"/>
  <c r="T187" i="59"/>
  <c r="S187" i="59"/>
  <c r="R187" i="59"/>
  <c r="Q187" i="59"/>
  <c r="P187" i="59"/>
  <c r="N187" i="59"/>
  <c r="M187" i="59"/>
  <c r="L187" i="59"/>
  <c r="K187" i="59"/>
  <c r="J187" i="59"/>
  <c r="I187" i="59"/>
  <c r="H187" i="59"/>
  <c r="G187" i="59"/>
  <c r="Z184" i="59"/>
  <c r="Y184" i="59"/>
  <c r="X184" i="59"/>
  <c r="W184" i="59"/>
  <c r="V184" i="59"/>
  <c r="U184" i="59"/>
  <c r="T184" i="59"/>
  <c r="S184" i="59"/>
  <c r="R184" i="59"/>
  <c r="Q184" i="59"/>
  <c r="P184" i="59"/>
  <c r="N184" i="59"/>
  <c r="M184" i="59"/>
  <c r="L184" i="59"/>
  <c r="K184" i="59"/>
  <c r="J184" i="59"/>
  <c r="I184" i="59"/>
  <c r="H184" i="59"/>
  <c r="G184" i="59"/>
  <c r="Z183" i="59"/>
  <c r="Y183" i="59"/>
  <c r="X183" i="59"/>
  <c r="W183" i="59"/>
  <c r="V183" i="59"/>
  <c r="AJ13" i="45" s="1"/>
  <c r="U183" i="59"/>
  <c r="AI13" i="45" s="1"/>
  <c r="T183" i="59"/>
  <c r="AH13" i="45" s="1"/>
  <c r="S183" i="59"/>
  <c r="AG13" i="45" s="1"/>
  <c r="R183" i="59"/>
  <c r="AF13" i="45" s="1"/>
  <c r="Q183" i="59"/>
  <c r="AE13" i="45" s="1"/>
  <c r="P183" i="59"/>
  <c r="N183" i="59"/>
  <c r="AD13" i="45" s="1"/>
  <c r="M183" i="59"/>
  <c r="AC13" i="45" s="1"/>
  <c r="L183" i="59"/>
  <c r="AB13" i="45" s="1"/>
  <c r="K183" i="59"/>
  <c r="AA13" i="45" s="1"/>
  <c r="J183" i="59"/>
  <c r="I183" i="59"/>
  <c r="H183" i="59"/>
  <c r="G183" i="59"/>
  <c r="Z178" i="59"/>
  <c r="Y178" i="59"/>
  <c r="V178" i="59"/>
  <c r="U178" i="59"/>
  <c r="Q178" i="59"/>
  <c r="P178" i="59"/>
  <c r="K178" i="59"/>
  <c r="G178" i="59"/>
  <c r="Z177" i="59"/>
  <c r="Y177" i="59"/>
  <c r="X177" i="59"/>
  <c r="W177" i="59"/>
  <c r="V177" i="59"/>
  <c r="U177" i="59"/>
  <c r="T177" i="59"/>
  <c r="S177" i="59"/>
  <c r="R177" i="59"/>
  <c r="Q177" i="59"/>
  <c r="P177" i="59"/>
  <c r="M177" i="59"/>
  <c r="Z176" i="59"/>
  <c r="Y176" i="59"/>
  <c r="V176" i="59"/>
  <c r="Q176" i="59"/>
  <c r="P176" i="59"/>
  <c r="K176" i="59"/>
  <c r="G176" i="59"/>
  <c r="Z174" i="59"/>
  <c r="Z179" i="59" s="1"/>
  <c r="Y174" i="59"/>
  <c r="Y180" i="59" s="1"/>
  <c r="X174" i="59"/>
  <c r="X180" i="59" s="1"/>
  <c r="W174" i="59"/>
  <c r="W179" i="59" s="1"/>
  <c r="V174" i="59"/>
  <c r="U174" i="59"/>
  <c r="T174" i="59"/>
  <c r="S174" i="59"/>
  <c r="R174" i="59"/>
  <c r="Q174" i="59"/>
  <c r="P174" i="59"/>
  <c r="N174" i="59"/>
  <c r="M174" i="59"/>
  <c r="L174" i="59"/>
  <c r="K174" i="59"/>
  <c r="J174" i="59"/>
  <c r="I174" i="59"/>
  <c r="H174" i="59"/>
  <c r="G174" i="59"/>
  <c r="Z166" i="59"/>
  <c r="Y166" i="59"/>
  <c r="V166" i="59"/>
  <c r="U166" i="59"/>
  <c r="Q166" i="59"/>
  <c r="P166" i="59"/>
  <c r="K166" i="59"/>
  <c r="G166" i="59"/>
  <c r="Z165" i="59"/>
  <c r="Y165" i="59"/>
  <c r="X165" i="59"/>
  <c r="W165" i="59"/>
  <c r="V165" i="59"/>
  <c r="U165" i="59"/>
  <c r="T165" i="59"/>
  <c r="S165" i="59"/>
  <c r="R165" i="59"/>
  <c r="Q165" i="59"/>
  <c r="P165" i="59"/>
  <c r="N165" i="59"/>
  <c r="M165" i="59"/>
  <c r="Z164" i="59"/>
  <c r="Y164" i="59"/>
  <c r="Y170" i="59" s="1"/>
  <c r="V164" i="59"/>
  <c r="U164" i="59"/>
  <c r="Q164" i="59"/>
  <c r="P164" i="59"/>
  <c r="K164" i="59"/>
  <c r="G164" i="59"/>
  <c r="Z162" i="59"/>
  <c r="Z168" i="59" s="1"/>
  <c r="Y162" i="59"/>
  <c r="Y168" i="59" s="1"/>
  <c r="X162" i="59"/>
  <c r="X167" i="59" s="1"/>
  <c r="W162" i="59"/>
  <c r="W167" i="59" s="1"/>
  <c r="V162" i="59"/>
  <c r="U162" i="59"/>
  <c r="T162" i="59"/>
  <c r="S162" i="59"/>
  <c r="R162" i="59"/>
  <c r="Q162" i="59"/>
  <c r="P162" i="59"/>
  <c r="N162" i="59"/>
  <c r="M162" i="59"/>
  <c r="L162" i="59"/>
  <c r="K162" i="59"/>
  <c r="J162" i="59"/>
  <c r="I162" i="59"/>
  <c r="H162" i="59"/>
  <c r="G162" i="59"/>
  <c r="Z154" i="59"/>
  <c r="Y154" i="59"/>
  <c r="V154" i="59"/>
  <c r="U154" i="59"/>
  <c r="Q154" i="59"/>
  <c r="P154" i="59"/>
  <c r="K154" i="59"/>
  <c r="G154" i="59"/>
  <c r="Z153" i="59"/>
  <c r="Y153" i="59"/>
  <c r="X153" i="59"/>
  <c r="W153" i="59"/>
  <c r="V153" i="59"/>
  <c r="U153" i="59"/>
  <c r="T153" i="59"/>
  <c r="S153" i="59"/>
  <c r="R153" i="59"/>
  <c r="Q153" i="59"/>
  <c r="P153" i="59"/>
  <c r="M153" i="59"/>
  <c r="L153" i="59"/>
  <c r="Z152" i="59"/>
  <c r="Z158" i="59" s="1"/>
  <c r="Y152" i="59"/>
  <c r="Y158" i="59" s="1"/>
  <c r="V152" i="59"/>
  <c r="U152" i="59"/>
  <c r="Q152" i="59"/>
  <c r="P152" i="59"/>
  <c r="K152" i="59"/>
  <c r="G152" i="59"/>
  <c r="Z150" i="59"/>
  <c r="Z156" i="59" s="1"/>
  <c r="Y150" i="59"/>
  <c r="Y155" i="59" s="1"/>
  <c r="X150" i="59"/>
  <c r="X155" i="59" s="1"/>
  <c r="W150" i="59"/>
  <c r="W155" i="59" s="1"/>
  <c r="V150" i="59"/>
  <c r="U150" i="59"/>
  <c r="T150" i="59"/>
  <c r="S150" i="59"/>
  <c r="R150" i="59"/>
  <c r="Q150" i="59"/>
  <c r="P150" i="59"/>
  <c r="N150" i="59"/>
  <c r="M150" i="59"/>
  <c r="L150" i="59"/>
  <c r="K150" i="59"/>
  <c r="J150" i="59"/>
  <c r="I150" i="59"/>
  <c r="H150" i="59"/>
  <c r="G150" i="59"/>
  <c r="Z142" i="59"/>
  <c r="Y142" i="59"/>
  <c r="V142" i="59"/>
  <c r="U142" i="59"/>
  <c r="Q142" i="59"/>
  <c r="P142" i="59"/>
  <c r="K142" i="59"/>
  <c r="G142" i="59"/>
  <c r="Z141" i="59"/>
  <c r="Y141" i="59"/>
  <c r="X141" i="59"/>
  <c r="W141" i="59"/>
  <c r="V141" i="59"/>
  <c r="U141" i="59"/>
  <c r="T141" i="59"/>
  <c r="S141" i="59"/>
  <c r="R141" i="59"/>
  <c r="Q141" i="59"/>
  <c r="P141" i="59"/>
  <c r="N141" i="59"/>
  <c r="M141" i="59"/>
  <c r="Z140" i="59"/>
  <c r="Y140" i="59"/>
  <c r="V140" i="59"/>
  <c r="U140" i="59"/>
  <c r="Q140" i="59"/>
  <c r="P140" i="59"/>
  <c r="K140" i="59"/>
  <c r="G140" i="59"/>
  <c r="Z138" i="59"/>
  <c r="Z143" i="59" s="1"/>
  <c r="Y138" i="59"/>
  <c r="Y143" i="59" s="1"/>
  <c r="X138" i="59"/>
  <c r="X143" i="59" s="1"/>
  <c r="W138" i="59"/>
  <c r="W144" i="59" s="1"/>
  <c r="V138" i="59"/>
  <c r="U138" i="59"/>
  <c r="T138" i="59"/>
  <c r="S138" i="59"/>
  <c r="R138" i="59"/>
  <c r="Q138" i="59"/>
  <c r="P138" i="59"/>
  <c r="N138" i="59"/>
  <c r="M138" i="59"/>
  <c r="L138" i="59"/>
  <c r="K138" i="59"/>
  <c r="J138" i="59"/>
  <c r="I138" i="59"/>
  <c r="H138" i="59"/>
  <c r="G138" i="59"/>
  <c r="Z130" i="59"/>
  <c r="Y130" i="59"/>
  <c r="V130" i="59"/>
  <c r="U130" i="59"/>
  <c r="Q130" i="59"/>
  <c r="P130" i="59"/>
  <c r="K130" i="59"/>
  <c r="G130" i="59"/>
  <c r="Z129" i="59"/>
  <c r="Y129" i="59"/>
  <c r="X129" i="59"/>
  <c r="W129" i="59"/>
  <c r="V129" i="59"/>
  <c r="U129" i="59"/>
  <c r="T129" i="59"/>
  <c r="S129" i="59"/>
  <c r="R129" i="59"/>
  <c r="Q129" i="59"/>
  <c r="P129" i="59"/>
  <c r="M129" i="59"/>
  <c r="L129" i="59"/>
  <c r="Z128" i="59"/>
  <c r="Z134" i="59" s="1"/>
  <c r="Y128" i="59"/>
  <c r="V128" i="59"/>
  <c r="U128" i="59"/>
  <c r="Q128" i="59"/>
  <c r="P128" i="59"/>
  <c r="K128" i="59"/>
  <c r="G128" i="59"/>
  <c r="Z126" i="59"/>
  <c r="Z132" i="59" s="1"/>
  <c r="Y126" i="59"/>
  <c r="Y131" i="59" s="1"/>
  <c r="X126" i="59"/>
  <c r="X132" i="59" s="1"/>
  <c r="W126" i="59"/>
  <c r="W131" i="59" s="1"/>
  <c r="V126" i="59"/>
  <c r="U126" i="59"/>
  <c r="T126" i="59"/>
  <c r="S126" i="59"/>
  <c r="R126" i="59"/>
  <c r="Q126" i="59"/>
  <c r="P126" i="59"/>
  <c r="N126" i="59"/>
  <c r="M126" i="59"/>
  <c r="L126" i="59"/>
  <c r="K126" i="59"/>
  <c r="J126" i="59"/>
  <c r="I126" i="59"/>
  <c r="H126" i="59"/>
  <c r="G126" i="59"/>
  <c r="Z118" i="59"/>
  <c r="Y118" i="59"/>
  <c r="V118" i="59"/>
  <c r="U118" i="59"/>
  <c r="Q118" i="59"/>
  <c r="P118" i="59"/>
  <c r="K118" i="59"/>
  <c r="G118" i="59"/>
  <c r="Z117" i="59"/>
  <c r="Y117" i="59"/>
  <c r="X117" i="59"/>
  <c r="W117" i="59"/>
  <c r="V117" i="59"/>
  <c r="U117" i="59"/>
  <c r="T117" i="59"/>
  <c r="S117" i="59"/>
  <c r="R117" i="59"/>
  <c r="Q117" i="59"/>
  <c r="P117" i="59"/>
  <c r="N117" i="59"/>
  <c r="M117" i="59"/>
  <c r="Z116" i="59"/>
  <c r="Y116" i="59"/>
  <c r="Y122" i="59" s="1"/>
  <c r="V116" i="59"/>
  <c r="U116" i="59"/>
  <c r="Q116" i="59"/>
  <c r="P116" i="59"/>
  <c r="K116" i="59"/>
  <c r="G116" i="59"/>
  <c r="Z114" i="59"/>
  <c r="Z119" i="59" s="1"/>
  <c r="Y114" i="59"/>
  <c r="Y120" i="59" s="1"/>
  <c r="X114" i="59"/>
  <c r="X119" i="59" s="1"/>
  <c r="W114" i="59"/>
  <c r="W120" i="59" s="1"/>
  <c r="V114" i="59"/>
  <c r="U114" i="59"/>
  <c r="T114" i="59"/>
  <c r="S114" i="59"/>
  <c r="R114" i="59"/>
  <c r="Q114" i="59"/>
  <c r="P114" i="59"/>
  <c r="N114" i="59"/>
  <c r="M114" i="59"/>
  <c r="L114" i="59"/>
  <c r="K114" i="59"/>
  <c r="J114" i="59"/>
  <c r="I114" i="59"/>
  <c r="H114" i="59"/>
  <c r="G114" i="59"/>
  <c r="Z106" i="59"/>
  <c r="Y106" i="59"/>
  <c r="V106" i="59"/>
  <c r="U106" i="59"/>
  <c r="Q106" i="59"/>
  <c r="P106" i="59"/>
  <c r="K106" i="59"/>
  <c r="G106" i="59"/>
  <c r="Z105" i="59"/>
  <c r="Y105" i="59"/>
  <c r="X105" i="59"/>
  <c r="W105" i="59"/>
  <c r="V105" i="59"/>
  <c r="U105" i="59"/>
  <c r="T105" i="59"/>
  <c r="S105" i="59"/>
  <c r="R105" i="59"/>
  <c r="Q105" i="59"/>
  <c r="P105" i="59"/>
  <c r="N105" i="59"/>
  <c r="M105" i="59"/>
  <c r="Z104" i="59"/>
  <c r="Z110" i="59" s="1"/>
  <c r="Y104" i="59"/>
  <c r="V104" i="59"/>
  <c r="U104" i="59"/>
  <c r="Q104" i="59"/>
  <c r="P104" i="59"/>
  <c r="K104" i="59"/>
  <c r="G104" i="59"/>
  <c r="Z102" i="59"/>
  <c r="Z108" i="59" s="1"/>
  <c r="Y102" i="59"/>
  <c r="Y107" i="59" s="1"/>
  <c r="X102" i="59"/>
  <c r="X108" i="59" s="1"/>
  <c r="W102" i="59"/>
  <c r="W108" i="59" s="1"/>
  <c r="V102" i="59"/>
  <c r="U102" i="59"/>
  <c r="T102" i="59"/>
  <c r="S102" i="59"/>
  <c r="R102" i="59"/>
  <c r="Q102" i="59"/>
  <c r="P102" i="59"/>
  <c r="N102" i="59"/>
  <c r="M102" i="59"/>
  <c r="L102" i="59"/>
  <c r="K102" i="59"/>
  <c r="J102" i="59"/>
  <c r="I102" i="59"/>
  <c r="H102" i="59"/>
  <c r="G102" i="59"/>
  <c r="Z96" i="59"/>
  <c r="Z94" i="59"/>
  <c r="Y94" i="59"/>
  <c r="V94" i="59"/>
  <c r="U94" i="59"/>
  <c r="Q94" i="59"/>
  <c r="P94" i="59"/>
  <c r="K94" i="59"/>
  <c r="G94" i="59"/>
  <c r="Z93" i="59"/>
  <c r="Y93" i="59"/>
  <c r="X93" i="59"/>
  <c r="W93" i="59"/>
  <c r="V93" i="59"/>
  <c r="U93" i="59"/>
  <c r="T93" i="59"/>
  <c r="S93" i="59"/>
  <c r="R93" i="59"/>
  <c r="Q93" i="59"/>
  <c r="P93" i="59"/>
  <c r="M93" i="59"/>
  <c r="Z92" i="59"/>
  <c r="Y92" i="59"/>
  <c r="Y98" i="59" s="1"/>
  <c r="V92" i="59"/>
  <c r="U92" i="59"/>
  <c r="Q92" i="59"/>
  <c r="P92" i="59"/>
  <c r="K92" i="59"/>
  <c r="G92" i="59"/>
  <c r="Z90" i="59"/>
  <c r="Z95" i="59" s="1"/>
  <c r="Y90" i="59"/>
  <c r="Y96" i="59" s="1"/>
  <c r="X90" i="59"/>
  <c r="X96" i="59" s="1"/>
  <c r="W90" i="59"/>
  <c r="V90" i="59"/>
  <c r="U90" i="59"/>
  <c r="T90" i="59"/>
  <c r="S90" i="59"/>
  <c r="R90" i="59"/>
  <c r="Q90" i="59"/>
  <c r="P90" i="59"/>
  <c r="N90" i="59"/>
  <c r="M90" i="59"/>
  <c r="L90" i="59"/>
  <c r="K90" i="59"/>
  <c r="J90" i="59"/>
  <c r="I90" i="59"/>
  <c r="H90" i="59"/>
  <c r="G90" i="59"/>
  <c r="Z82" i="59"/>
  <c r="Y82" i="59"/>
  <c r="V82" i="59"/>
  <c r="U82" i="59"/>
  <c r="Q82" i="59"/>
  <c r="P82" i="59"/>
  <c r="K82" i="59"/>
  <c r="G82" i="59"/>
  <c r="Z81" i="59"/>
  <c r="Y81" i="59"/>
  <c r="X81" i="59"/>
  <c r="W81" i="59"/>
  <c r="V81" i="59"/>
  <c r="U81" i="59"/>
  <c r="T81" i="59"/>
  <c r="S81" i="59"/>
  <c r="R81" i="59"/>
  <c r="Q81" i="59"/>
  <c r="P81" i="59"/>
  <c r="N81" i="59"/>
  <c r="M81" i="59"/>
  <c r="L81" i="59"/>
  <c r="Z80" i="59"/>
  <c r="Y80" i="59"/>
  <c r="V80" i="59"/>
  <c r="U80" i="59"/>
  <c r="Q80" i="59"/>
  <c r="P80" i="59"/>
  <c r="K80" i="59"/>
  <c r="G80" i="59"/>
  <c r="Z78" i="59"/>
  <c r="Z83" i="59" s="1"/>
  <c r="Y78" i="59"/>
  <c r="Y84" i="59" s="1"/>
  <c r="X78" i="59"/>
  <c r="W78" i="59"/>
  <c r="W83" i="59" s="1"/>
  <c r="V78" i="59"/>
  <c r="V83" i="59" s="1"/>
  <c r="U78" i="59"/>
  <c r="T78" i="59"/>
  <c r="S78" i="59"/>
  <c r="R78" i="59"/>
  <c r="Q78" i="59"/>
  <c r="P78" i="59"/>
  <c r="N78" i="59"/>
  <c r="M78" i="59"/>
  <c r="L78" i="59"/>
  <c r="K78" i="59"/>
  <c r="J78" i="59"/>
  <c r="I78" i="59"/>
  <c r="H78" i="59"/>
  <c r="G78" i="59"/>
  <c r="Z70" i="59"/>
  <c r="Y70" i="59"/>
  <c r="V70" i="59"/>
  <c r="U70" i="59"/>
  <c r="Q70" i="59"/>
  <c r="P70" i="59"/>
  <c r="K70" i="59"/>
  <c r="G70" i="59"/>
  <c r="Z69" i="59"/>
  <c r="Y69" i="59"/>
  <c r="X69" i="59"/>
  <c r="W69" i="59"/>
  <c r="V69" i="59"/>
  <c r="U69" i="59"/>
  <c r="T69" i="59"/>
  <c r="S69" i="59"/>
  <c r="R69" i="59"/>
  <c r="Q69" i="59"/>
  <c r="P69" i="59"/>
  <c r="M69" i="59"/>
  <c r="Z68" i="59"/>
  <c r="Y68" i="59"/>
  <c r="Y74" i="59" s="1"/>
  <c r="V68" i="59"/>
  <c r="U68" i="59"/>
  <c r="Q68" i="59"/>
  <c r="P68" i="59"/>
  <c r="K68" i="59"/>
  <c r="G68" i="59"/>
  <c r="Z66" i="59"/>
  <c r="Z72" i="59" s="1"/>
  <c r="Y66" i="59"/>
  <c r="Y72" i="59" s="1"/>
  <c r="X66" i="59"/>
  <c r="X71" i="59" s="1"/>
  <c r="W66" i="59"/>
  <c r="W71" i="59" s="1"/>
  <c r="V66" i="59"/>
  <c r="U66" i="59"/>
  <c r="T66" i="59"/>
  <c r="S66" i="59"/>
  <c r="R66" i="59"/>
  <c r="Q66" i="59"/>
  <c r="P66" i="59"/>
  <c r="N66" i="59"/>
  <c r="M66" i="59"/>
  <c r="L66" i="59"/>
  <c r="K66" i="59"/>
  <c r="J66" i="59"/>
  <c r="I66" i="59"/>
  <c r="H66" i="59"/>
  <c r="G66" i="59"/>
  <c r="Z58" i="59"/>
  <c r="Y58" i="59"/>
  <c r="V58" i="59"/>
  <c r="U58" i="59"/>
  <c r="Q58" i="59"/>
  <c r="P58" i="59"/>
  <c r="K58" i="59"/>
  <c r="G58" i="59"/>
  <c r="Z57" i="59"/>
  <c r="Y57" i="59"/>
  <c r="X57" i="59"/>
  <c r="W57" i="59"/>
  <c r="V57" i="59"/>
  <c r="U57" i="59"/>
  <c r="T57" i="59"/>
  <c r="S57" i="59"/>
  <c r="R57" i="59"/>
  <c r="Q57" i="59"/>
  <c r="P57" i="59"/>
  <c r="M57" i="59"/>
  <c r="L57" i="59"/>
  <c r="Z56" i="59"/>
  <c r="Y56" i="59"/>
  <c r="Y62" i="59" s="1"/>
  <c r="V56" i="59"/>
  <c r="U56" i="59"/>
  <c r="Q56" i="59"/>
  <c r="P56" i="59"/>
  <c r="K56" i="59"/>
  <c r="G56" i="59"/>
  <c r="Z54" i="59"/>
  <c r="Z59" i="59" s="1"/>
  <c r="Y54" i="59"/>
  <c r="X54" i="59"/>
  <c r="X59" i="59" s="1"/>
  <c r="W54" i="59"/>
  <c r="W59" i="59" s="1"/>
  <c r="V54" i="59"/>
  <c r="U54" i="59"/>
  <c r="T54" i="59"/>
  <c r="S54" i="59"/>
  <c r="R54" i="59"/>
  <c r="Q54" i="59"/>
  <c r="P54" i="59"/>
  <c r="N54" i="59"/>
  <c r="M54" i="59"/>
  <c r="L54" i="59"/>
  <c r="K54" i="59"/>
  <c r="J54" i="59"/>
  <c r="I54" i="59"/>
  <c r="H54" i="59"/>
  <c r="G54" i="59"/>
  <c r="Z46" i="59"/>
  <c r="Y46" i="59"/>
  <c r="V46" i="59"/>
  <c r="U46" i="59"/>
  <c r="Q46" i="59"/>
  <c r="P46" i="59"/>
  <c r="K46" i="59"/>
  <c r="G46" i="59"/>
  <c r="Z45" i="59"/>
  <c r="Y45" i="59"/>
  <c r="X45" i="59"/>
  <c r="W45" i="59"/>
  <c r="V45" i="59"/>
  <c r="U45" i="59"/>
  <c r="T45" i="59"/>
  <c r="S45" i="59"/>
  <c r="R45" i="59"/>
  <c r="Q45" i="59"/>
  <c r="P45" i="59"/>
  <c r="N45" i="59"/>
  <c r="M45" i="59"/>
  <c r="Z44" i="59"/>
  <c r="Y44" i="59"/>
  <c r="Y50" i="59" s="1"/>
  <c r="V44" i="59"/>
  <c r="U44" i="59"/>
  <c r="Q44" i="59"/>
  <c r="P44" i="59"/>
  <c r="K44" i="59"/>
  <c r="G44" i="59"/>
  <c r="Z42" i="59"/>
  <c r="Y42" i="59"/>
  <c r="Y47" i="59" s="1"/>
  <c r="X42" i="59"/>
  <c r="X47" i="59" s="1"/>
  <c r="W42" i="59"/>
  <c r="W47" i="59" s="1"/>
  <c r="V42" i="59"/>
  <c r="U42" i="59"/>
  <c r="T42" i="59"/>
  <c r="S42" i="59"/>
  <c r="R42" i="59"/>
  <c r="Q42" i="59"/>
  <c r="P42" i="59"/>
  <c r="N42" i="59"/>
  <c r="M42" i="59"/>
  <c r="L42" i="59"/>
  <c r="K42" i="59"/>
  <c r="J42" i="59"/>
  <c r="I42" i="59"/>
  <c r="H42" i="59"/>
  <c r="G42" i="59"/>
  <c r="Z34" i="59"/>
  <c r="Y34" i="59"/>
  <c r="V34" i="59"/>
  <c r="U34" i="59"/>
  <c r="Q34" i="59"/>
  <c r="P34" i="59"/>
  <c r="K34" i="59"/>
  <c r="G34" i="59"/>
  <c r="Z33" i="59"/>
  <c r="Y33" i="59"/>
  <c r="X33" i="59"/>
  <c r="W33" i="59"/>
  <c r="V33" i="59"/>
  <c r="U33" i="59"/>
  <c r="T33" i="59"/>
  <c r="S33" i="59"/>
  <c r="R33" i="59"/>
  <c r="Q33" i="59"/>
  <c r="P33" i="59"/>
  <c r="M33" i="59"/>
  <c r="Z32" i="59"/>
  <c r="Z38" i="59" s="1"/>
  <c r="Y32" i="59"/>
  <c r="Y38" i="59" s="1"/>
  <c r="V32" i="59"/>
  <c r="U32" i="59"/>
  <c r="Q32" i="59"/>
  <c r="P32" i="59"/>
  <c r="K32" i="59"/>
  <c r="G32" i="59"/>
  <c r="Z30" i="59"/>
  <c r="Z35" i="59" s="1"/>
  <c r="Y30" i="59"/>
  <c r="Y35" i="59" s="1"/>
  <c r="X30" i="59"/>
  <c r="X36" i="59" s="1"/>
  <c r="W30" i="59"/>
  <c r="W36" i="59" s="1"/>
  <c r="V30" i="59"/>
  <c r="U30" i="59"/>
  <c r="T30" i="59"/>
  <c r="S30" i="59"/>
  <c r="R30" i="59"/>
  <c r="Q30" i="59"/>
  <c r="P30" i="59"/>
  <c r="N30" i="59"/>
  <c r="M30" i="59"/>
  <c r="L30" i="59"/>
  <c r="K30" i="59"/>
  <c r="J30" i="59"/>
  <c r="I30" i="59"/>
  <c r="H30" i="59"/>
  <c r="G30" i="59"/>
  <c r="Z22" i="59"/>
  <c r="Z190" i="59" s="1"/>
  <c r="Y22" i="59"/>
  <c r="Y190" i="59" s="1"/>
  <c r="V22" i="59"/>
  <c r="U22" i="59"/>
  <c r="Q22" i="59"/>
  <c r="P22" i="59"/>
  <c r="K22" i="59"/>
  <c r="G22" i="59"/>
  <c r="Z21" i="59"/>
  <c r="Z189" i="59" s="1"/>
  <c r="Y21" i="59"/>
  <c r="Y189" i="59" s="1"/>
  <c r="X21" i="59"/>
  <c r="X189" i="59" s="1"/>
  <c r="W21" i="59"/>
  <c r="W189" i="59" s="1"/>
  <c r="V21" i="59"/>
  <c r="U21" i="59"/>
  <c r="T21" i="59"/>
  <c r="S21" i="59"/>
  <c r="R21" i="59"/>
  <c r="Q21" i="59"/>
  <c r="P21" i="59"/>
  <c r="M21" i="59"/>
  <c r="Z20" i="59"/>
  <c r="Z26" i="59" s="1"/>
  <c r="Z194" i="59" s="1"/>
  <c r="Y20" i="59"/>
  <c r="V20" i="59"/>
  <c r="U20" i="59"/>
  <c r="Q20" i="59"/>
  <c r="P20" i="59"/>
  <c r="K20" i="59"/>
  <c r="G20" i="59"/>
  <c r="Z18" i="59"/>
  <c r="Z23" i="59" s="1"/>
  <c r="Z191" i="59" s="1"/>
  <c r="Y18" i="59"/>
  <c r="Y24" i="59" s="1"/>
  <c r="Y192" i="59" s="1"/>
  <c r="X18" i="59"/>
  <c r="X23" i="59" s="1"/>
  <c r="X191" i="59" s="1"/>
  <c r="W18" i="59"/>
  <c r="W23" i="59" s="1"/>
  <c r="W191" i="59" s="1"/>
  <c r="V18" i="59"/>
  <c r="U18" i="59"/>
  <c r="T18" i="59"/>
  <c r="S18" i="59"/>
  <c r="R18" i="59"/>
  <c r="Q18" i="59"/>
  <c r="P18" i="59"/>
  <c r="N18" i="59"/>
  <c r="M18" i="59"/>
  <c r="L18" i="59"/>
  <c r="K18" i="59"/>
  <c r="J18" i="59"/>
  <c r="I18" i="59"/>
  <c r="H18" i="59"/>
  <c r="G18" i="59"/>
  <c r="J189" i="56"/>
  <c r="I189" i="56"/>
  <c r="H189" i="56"/>
  <c r="G189" i="56"/>
  <c r="Z184" i="56"/>
  <c r="Y184" i="56"/>
  <c r="X184" i="56"/>
  <c r="W184" i="56"/>
  <c r="V184" i="56"/>
  <c r="L48" i="45" s="1"/>
  <c r="AV48" i="45" s="1"/>
  <c r="U184" i="56"/>
  <c r="K48" i="45" s="1"/>
  <c r="AU48" i="45" s="1"/>
  <c r="T184" i="56"/>
  <c r="J48" i="45" s="1"/>
  <c r="AT48" i="45" s="1"/>
  <c r="S184" i="56"/>
  <c r="I48" i="45" s="1"/>
  <c r="AS48" i="45" s="1"/>
  <c r="R184" i="56"/>
  <c r="H48" i="45" s="1"/>
  <c r="AR48" i="45" s="1"/>
  <c r="Q184" i="56"/>
  <c r="G48" i="45" s="1"/>
  <c r="AQ48" i="45" s="1"/>
  <c r="P184" i="56"/>
  <c r="N184" i="56"/>
  <c r="F48" i="45" s="1"/>
  <c r="AP48" i="45" s="1"/>
  <c r="M184" i="56"/>
  <c r="E48" i="45" s="1"/>
  <c r="AO48" i="45" s="1"/>
  <c r="L184" i="56"/>
  <c r="D48" i="45" s="1"/>
  <c r="AN48" i="45" s="1"/>
  <c r="K184" i="56"/>
  <c r="C48" i="45" s="1"/>
  <c r="AM48" i="45" s="1"/>
  <c r="J184" i="56"/>
  <c r="I184" i="56"/>
  <c r="H184" i="56"/>
  <c r="G184" i="56"/>
  <c r="Z183" i="56"/>
  <c r="Y183" i="56"/>
  <c r="X183" i="56"/>
  <c r="W183" i="56"/>
  <c r="V183" i="56"/>
  <c r="L47" i="45" s="1"/>
  <c r="AV47" i="45" s="1"/>
  <c r="U183" i="56"/>
  <c r="K47" i="45" s="1"/>
  <c r="T183" i="56"/>
  <c r="J47" i="45" s="1"/>
  <c r="S183" i="56"/>
  <c r="I47" i="45" s="1"/>
  <c r="R183" i="56"/>
  <c r="H47" i="45" s="1"/>
  <c r="Q183" i="56"/>
  <c r="G47" i="45" s="1"/>
  <c r="P183" i="56"/>
  <c r="N183" i="56"/>
  <c r="F47" i="45" s="1"/>
  <c r="M183" i="56"/>
  <c r="E47" i="45" s="1"/>
  <c r="L183" i="56"/>
  <c r="K183" i="56"/>
  <c r="C47" i="45" s="1"/>
  <c r="J183" i="56"/>
  <c r="I183" i="56"/>
  <c r="H183" i="56"/>
  <c r="G183" i="56"/>
  <c r="Z178" i="56"/>
  <c r="Y178" i="56"/>
  <c r="V178" i="56"/>
  <c r="U178" i="56"/>
  <c r="Q178" i="56"/>
  <c r="P178" i="56"/>
  <c r="K178" i="56"/>
  <c r="G178" i="56"/>
  <c r="Z177" i="56"/>
  <c r="Y177" i="56"/>
  <c r="X177" i="56"/>
  <c r="W177" i="56"/>
  <c r="V177" i="56"/>
  <c r="U177" i="56"/>
  <c r="T177" i="56"/>
  <c r="S177" i="56"/>
  <c r="R177" i="56"/>
  <c r="Q177" i="56"/>
  <c r="P177" i="56"/>
  <c r="N177" i="56"/>
  <c r="M177" i="56"/>
  <c r="L177" i="56"/>
  <c r="Z176" i="56"/>
  <c r="Z182" i="56" s="1"/>
  <c r="Y176" i="56"/>
  <c r="Y182" i="56" s="1"/>
  <c r="V176" i="56"/>
  <c r="U176" i="56"/>
  <c r="Q176" i="56"/>
  <c r="P176" i="56"/>
  <c r="K176" i="56"/>
  <c r="G176" i="56"/>
  <c r="Z175" i="56"/>
  <c r="Y175" i="56"/>
  <c r="X175" i="56"/>
  <c r="W175" i="56"/>
  <c r="V175" i="56"/>
  <c r="U175" i="56"/>
  <c r="T175" i="56"/>
  <c r="S175" i="56"/>
  <c r="R175" i="56"/>
  <c r="Q175" i="56"/>
  <c r="P175" i="56"/>
  <c r="N175" i="56"/>
  <c r="M175" i="56"/>
  <c r="L175" i="56"/>
  <c r="K175" i="56"/>
  <c r="J175" i="56"/>
  <c r="I175" i="56"/>
  <c r="H175" i="56"/>
  <c r="G175" i="56"/>
  <c r="Z174" i="56"/>
  <c r="Y174" i="56"/>
  <c r="Y179" i="56" s="1"/>
  <c r="X174" i="56"/>
  <c r="X180" i="56" s="1"/>
  <c r="W174" i="56"/>
  <c r="W180" i="56" s="1"/>
  <c r="V174" i="56"/>
  <c r="U174" i="56"/>
  <c r="T174" i="56"/>
  <c r="S174" i="56"/>
  <c r="R174" i="56"/>
  <c r="Q174" i="56"/>
  <c r="P174" i="56"/>
  <c r="N174" i="56"/>
  <c r="M174" i="56"/>
  <c r="L174" i="56"/>
  <c r="K174" i="56"/>
  <c r="J174" i="56"/>
  <c r="I174" i="56"/>
  <c r="H174" i="56"/>
  <c r="G174" i="56"/>
  <c r="Z166" i="56"/>
  <c r="Y166" i="56"/>
  <c r="V166" i="56"/>
  <c r="U166" i="56"/>
  <c r="Q166" i="56"/>
  <c r="P166" i="56"/>
  <c r="K166" i="56"/>
  <c r="G166" i="56"/>
  <c r="Z165" i="56"/>
  <c r="Y165" i="56"/>
  <c r="X165" i="56"/>
  <c r="W165" i="56"/>
  <c r="V165" i="56"/>
  <c r="U165" i="56"/>
  <c r="T165" i="56"/>
  <c r="S165" i="56"/>
  <c r="R165" i="56"/>
  <c r="Q165" i="56"/>
  <c r="P165" i="56"/>
  <c r="N165" i="56"/>
  <c r="M165" i="56"/>
  <c r="L165" i="56"/>
  <c r="Z164" i="56"/>
  <c r="Z170" i="56" s="1"/>
  <c r="Y164" i="56"/>
  <c r="V164" i="56"/>
  <c r="U164" i="56"/>
  <c r="Q164" i="56"/>
  <c r="P164" i="56"/>
  <c r="K164" i="56"/>
  <c r="G164" i="56"/>
  <c r="Z163" i="56"/>
  <c r="Y163" i="56"/>
  <c r="X163" i="56"/>
  <c r="W163" i="56"/>
  <c r="V163" i="56"/>
  <c r="U163" i="56"/>
  <c r="T163" i="56"/>
  <c r="S163" i="56"/>
  <c r="R163" i="56"/>
  <c r="Q163" i="56"/>
  <c r="P163" i="56"/>
  <c r="N163" i="56"/>
  <c r="M163" i="56"/>
  <c r="L163" i="56"/>
  <c r="K163" i="56"/>
  <c r="J163" i="56"/>
  <c r="I163" i="56"/>
  <c r="H163" i="56"/>
  <c r="G163" i="56"/>
  <c r="Z162" i="56"/>
  <c r="Y162" i="56"/>
  <c r="Y167" i="56" s="1"/>
  <c r="X162" i="56"/>
  <c r="X167" i="56" s="1"/>
  <c r="W162" i="56"/>
  <c r="V162" i="56"/>
  <c r="U162" i="56"/>
  <c r="T162" i="56"/>
  <c r="S162" i="56"/>
  <c r="R162" i="56"/>
  <c r="Q162" i="56"/>
  <c r="P162" i="56"/>
  <c r="N162" i="56"/>
  <c r="M162" i="56"/>
  <c r="L162" i="56"/>
  <c r="K162" i="56"/>
  <c r="J162" i="56"/>
  <c r="I162" i="56"/>
  <c r="H162" i="56"/>
  <c r="G162" i="56"/>
  <c r="Z154" i="56"/>
  <c r="Y154" i="56"/>
  <c r="V154" i="56"/>
  <c r="U154" i="56"/>
  <c r="Q154" i="56"/>
  <c r="P154" i="56"/>
  <c r="K154" i="56"/>
  <c r="G154" i="56"/>
  <c r="Z153" i="56"/>
  <c r="Y153" i="56"/>
  <c r="X153" i="56"/>
  <c r="W153" i="56"/>
  <c r="V153" i="56"/>
  <c r="U153" i="56"/>
  <c r="T153" i="56"/>
  <c r="S153" i="56"/>
  <c r="R153" i="56"/>
  <c r="Q153" i="56"/>
  <c r="P153" i="56"/>
  <c r="N153" i="56"/>
  <c r="M153" i="56"/>
  <c r="L153" i="56"/>
  <c r="Z152" i="56"/>
  <c r="Z158" i="56" s="1"/>
  <c r="Y152" i="56"/>
  <c r="Y158" i="56" s="1"/>
  <c r="V152" i="56"/>
  <c r="U152" i="56"/>
  <c r="Q152" i="56"/>
  <c r="P152" i="56"/>
  <c r="K152" i="56"/>
  <c r="G152" i="56"/>
  <c r="Z151" i="56"/>
  <c r="Y151" i="56"/>
  <c r="X151" i="56"/>
  <c r="W151" i="56"/>
  <c r="V151" i="56"/>
  <c r="U151" i="56"/>
  <c r="T151" i="56"/>
  <c r="S151" i="56"/>
  <c r="R151" i="56"/>
  <c r="Q151" i="56"/>
  <c r="P151" i="56"/>
  <c r="N151" i="56"/>
  <c r="M151" i="56"/>
  <c r="L151" i="56"/>
  <c r="K151" i="56"/>
  <c r="J151" i="56"/>
  <c r="I151" i="56"/>
  <c r="H151" i="56"/>
  <c r="G151" i="56"/>
  <c r="Z150" i="56"/>
  <c r="Y150" i="56"/>
  <c r="Y155" i="56" s="1"/>
  <c r="X150" i="56"/>
  <c r="X155" i="56" s="1"/>
  <c r="W150" i="56"/>
  <c r="W156" i="56" s="1"/>
  <c r="V150" i="56"/>
  <c r="U150" i="56"/>
  <c r="T150" i="56"/>
  <c r="S150" i="56"/>
  <c r="R150" i="56"/>
  <c r="Q150" i="56"/>
  <c r="P150" i="56"/>
  <c r="N150" i="56"/>
  <c r="M150" i="56"/>
  <c r="L150" i="56"/>
  <c r="K150" i="56"/>
  <c r="J150" i="56"/>
  <c r="I150" i="56"/>
  <c r="H150" i="56"/>
  <c r="G150" i="56"/>
  <c r="Z142" i="56"/>
  <c r="Y142" i="56"/>
  <c r="V142" i="56"/>
  <c r="U142" i="56"/>
  <c r="Q142" i="56"/>
  <c r="P142" i="56"/>
  <c r="K142" i="56"/>
  <c r="G142" i="56"/>
  <c r="Z141" i="56"/>
  <c r="Y141" i="56"/>
  <c r="X141" i="56"/>
  <c r="W141" i="56"/>
  <c r="V141" i="56"/>
  <c r="U141" i="56"/>
  <c r="T141" i="56"/>
  <c r="S141" i="56"/>
  <c r="R141" i="56"/>
  <c r="Q141" i="56"/>
  <c r="P141" i="56"/>
  <c r="M141" i="56"/>
  <c r="L141" i="56"/>
  <c r="Z140" i="56"/>
  <c r="Z146" i="56" s="1"/>
  <c r="Y140" i="56"/>
  <c r="Y145" i="56" s="1"/>
  <c r="V140" i="56"/>
  <c r="U140" i="56"/>
  <c r="Q140" i="56"/>
  <c r="P140" i="56"/>
  <c r="K140" i="56"/>
  <c r="G140" i="56"/>
  <c r="Z139" i="56"/>
  <c r="Y139" i="56"/>
  <c r="X139" i="56"/>
  <c r="W139" i="56"/>
  <c r="V139" i="56"/>
  <c r="U139" i="56"/>
  <c r="T139" i="56"/>
  <c r="S139" i="56"/>
  <c r="R139" i="56"/>
  <c r="Q139" i="56"/>
  <c r="P139" i="56"/>
  <c r="N139" i="56"/>
  <c r="M139" i="56"/>
  <c r="L139" i="56"/>
  <c r="K139" i="56"/>
  <c r="J139" i="56"/>
  <c r="I139" i="56"/>
  <c r="H139" i="56"/>
  <c r="G139" i="56"/>
  <c r="Z138" i="56"/>
  <c r="Y138" i="56"/>
  <c r="Y143" i="56" s="1"/>
  <c r="X138" i="56"/>
  <c r="X144" i="56" s="1"/>
  <c r="W138" i="56"/>
  <c r="V138" i="56"/>
  <c r="U138" i="56"/>
  <c r="T138" i="56"/>
  <c r="S138" i="56"/>
  <c r="R138" i="56"/>
  <c r="Q138" i="56"/>
  <c r="P138" i="56"/>
  <c r="N138" i="56"/>
  <c r="M138" i="56"/>
  <c r="L138" i="56"/>
  <c r="K138" i="56"/>
  <c r="J138" i="56"/>
  <c r="I138" i="56"/>
  <c r="H138" i="56"/>
  <c r="G138" i="56"/>
  <c r="Z130" i="56"/>
  <c r="Y130" i="56"/>
  <c r="V130" i="56"/>
  <c r="U130" i="56"/>
  <c r="Q130" i="56"/>
  <c r="P130" i="56"/>
  <c r="K130" i="56"/>
  <c r="G130" i="56"/>
  <c r="Z129" i="56"/>
  <c r="Y129" i="56"/>
  <c r="X129" i="56"/>
  <c r="W129" i="56"/>
  <c r="V129" i="56"/>
  <c r="U129" i="56"/>
  <c r="T129" i="56"/>
  <c r="S129" i="56"/>
  <c r="R129" i="56"/>
  <c r="Q129" i="56"/>
  <c r="P129" i="56"/>
  <c r="M129" i="56"/>
  <c r="L129" i="56"/>
  <c r="Z128" i="56"/>
  <c r="Z134" i="56" s="1"/>
  <c r="Y128" i="56"/>
  <c r="Y134" i="56" s="1"/>
  <c r="V128" i="56"/>
  <c r="U128" i="56"/>
  <c r="Q128" i="56"/>
  <c r="P128" i="56"/>
  <c r="K128" i="56"/>
  <c r="G128" i="56"/>
  <c r="Z127" i="56"/>
  <c r="Y127" i="56"/>
  <c r="X127" i="56"/>
  <c r="W127" i="56"/>
  <c r="V127" i="56"/>
  <c r="U127" i="56"/>
  <c r="T127" i="56"/>
  <c r="S127" i="56"/>
  <c r="R127" i="56"/>
  <c r="Q127" i="56"/>
  <c r="P127" i="56"/>
  <c r="N127" i="56"/>
  <c r="M127" i="56"/>
  <c r="L127" i="56"/>
  <c r="K127" i="56"/>
  <c r="J127" i="56"/>
  <c r="I127" i="56"/>
  <c r="H127" i="56"/>
  <c r="G127" i="56"/>
  <c r="Z126" i="56"/>
  <c r="Y126" i="56"/>
  <c r="Y131" i="56" s="1"/>
  <c r="X126" i="56"/>
  <c r="X132" i="56" s="1"/>
  <c r="W126" i="56"/>
  <c r="W132" i="56" s="1"/>
  <c r="V126" i="56"/>
  <c r="U126" i="56"/>
  <c r="T126" i="56"/>
  <c r="S126" i="56"/>
  <c r="R126" i="56"/>
  <c r="Q126" i="56"/>
  <c r="P126" i="56"/>
  <c r="N126" i="56"/>
  <c r="M126" i="56"/>
  <c r="L126" i="56"/>
  <c r="K126" i="56"/>
  <c r="J126" i="56"/>
  <c r="I126" i="56"/>
  <c r="H126" i="56"/>
  <c r="G126" i="56"/>
  <c r="Z118" i="56"/>
  <c r="Y118" i="56"/>
  <c r="V118" i="56"/>
  <c r="U118" i="56"/>
  <c r="Q118" i="56"/>
  <c r="P118" i="56"/>
  <c r="K118" i="56"/>
  <c r="G118" i="56"/>
  <c r="Z117" i="56"/>
  <c r="Y117" i="56"/>
  <c r="X117" i="56"/>
  <c r="W117" i="56"/>
  <c r="V117" i="56"/>
  <c r="U117" i="56"/>
  <c r="T117" i="56"/>
  <c r="S117" i="56"/>
  <c r="R117" i="56"/>
  <c r="Q117" i="56"/>
  <c r="P117" i="56"/>
  <c r="N117" i="56"/>
  <c r="M117" i="56"/>
  <c r="Z116" i="56"/>
  <c r="Z121" i="56" s="1"/>
  <c r="Y116" i="56"/>
  <c r="Y121" i="56" s="1"/>
  <c r="V116" i="56"/>
  <c r="U116" i="56"/>
  <c r="Q116" i="56"/>
  <c r="P116" i="56"/>
  <c r="K116" i="56"/>
  <c r="G116" i="56"/>
  <c r="Z115" i="56"/>
  <c r="Y115" i="56"/>
  <c r="X115" i="56"/>
  <c r="W115" i="56"/>
  <c r="V115" i="56"/>
  <c r="U115" i="56"/>
  <c r="T115" i="56"/>
  <c r="S115" i="56"/>
  <c r="R115" i="56"/>
  <c r="Q115" i="56"/>
  <c r="P115" i="56"/>
  <c r="N115" i="56"/>
  <c r="M115" i="56"/>
  <c r="L115" i="56"/>
  <c r="K115" i="56"/>
  <c r="J115" i="56"/>
  <c r="I115" i="56"/>
  <c r="H115" i="56"/>
  <c r="G115" i="56"/>
  <c r="Z114" i="56"/>
  <c r="Y114" i="56"/>
  <c r="Y119" i="56" s="1"/>
  <c r="X114" i="56"/>
  <c r="X119" i="56" s="1"/>
  <c r="W114" i="56"/>
  <c r="V114" i="56"/>
  <c r="U114" i="56"/>
  <c r="T114" i="56"/>
  <c r="S114" i="56"/>
  <c r="R114" i="56"/>
  <c r="Q114" i="56"/>
  <c r="P114" i="56"/>
  <c r="N114" i="56"/>
  <c r="M114" i="56"/>
  <c r="L114" i="56"/>
  <c r="K114" i="56"/>
  <c r="J114" i="56"/>
  <c r="I114" i="56"/>
  <c r="H114" i="56"/>
  <c r="G114" i="56"/>
  <c r="Z106" i="56"/>
  <c r="Y106" i="56"/>
  <c r="V106" i="56"/>
  <c r="U106" i="56"/>
  <c r="Q106" i="56"/>
  <c r="P106" i="56"/>
  <c r="K106" i="56"/>
  <c r="G106" i="56"/>
  <c r="Z105" i="56"/>
  <c r="Y105" i="56"/>
  <c r="X105" i="56"/>
  <c r="W105" i="56"/>
  <c r="V105" i="56"/>
  <c r="U105" i="56"/>
  <c r="T105" i="56"/>
  <c r="S105" i="56"/>
  <c r="R105" i="56"/>
  <c r="Q105" i="56"/>
  <c r="P105" i="56"/>
  <c r="M105" i="56"/>
  <c r="Z104" i="56"/>
  <c r="Z110" i="56" s="1"/>
  <c r="Y104" i="56"/>
  <c r="Y110" i="56" s="1"/>
  <c r="V104" i="56"/>
  <c r="U104" i="56"/>
  <c r="Q104" i="56"/>
  <c r="P104" i="56"/>
  <c r="K104" i="56"/>
  <c r="G104" i="56"/>
  <c r="Z103" i="56"/>
  <c r="Y103" i="56"/>
  <c r="X103" i="56"/>
  <c r="W103" i="56"/>
  <c r="V103" i="56"/>
  <c r="U103" i="56"/>
  <c r="T103" i="56"/>
  <c r="S103" i="56"/>
  <c r="R103" i="56"/>
  <c r="Q103" i="56"/>
  <c r="P103" i="56"/>
  <c r="N103" i="56"/>
  <c r="M103" i="56"/>
  <c r="L103" i="56"/>
  <c r="K103" i="56"/>
  <c r="J103" i="56"/>
  <c r="I103" i="56"/>
  <c r="H103" i="56"/>
  <c r="G103" i="56"/>
  <c r="Z102" i="56"/>
  <c r="Y102" i="56"/>
  <c r="X102" i="56"/>
  <c r="X108" i="56" s="1"/>
  <c r="W102" i="56"/>
  <c r="W108" i="56" s="1"/>
  <c r="V102" i="56"/>
  <c r="U102" i="56"/>
  <c r="T102" i="56"/>
  <c r="S102" i="56"/>
  <c r="R102" i="56"/>
  <c r="Q102" i="56"/>
  <c r="P102" i="56"/>
  <c r="N102" i="56"/>
  <c r="M102" i="56"/>
  <c r="L102" i="56"/>
  <c r="K102" i="56"/>
  <c r="J102" i="56"/>
  <c r="I102" i="56"/>
  <c r="H102" i="56"/>
  <c r="G102" i="56"/>
  <c r="Z94" i="56"/>
  <c r="Y94" i="56"/>
  <c r="V94" i="56"/>
  <c r="U94" i="56"/>
  <c r="Q94" i="56"/>
  <c r="P94" i="56"/>
  <c r="K94" i="56"/>
  <c r="G94" i="56"/>
  <c r="Z93" i="56"/>
  <c r="Y93" i="56"/>
  <c r="X93" i="56"/>
  <c r="W93" i="56"/>
  <c r="V93" i="56"/>
  <c r="U93" i="56"/>
  <c r="T93" i="56"/>
  <c r="S93" i="56"/>
  <c r="R93" i="56"/>
  <c r="Q93" i="56"/>
  <c r="P93" i="56"/>
  <c r="M93" i="56"/>
  <c r="Z92" i="56"/>
  <c r="Y92" i="56"/>
  <c r="Y97" i="56" s="1"/>
  <c r="V92" i="56"/>
  <c r="U92" i="56"/>
  <c r="Q92" i="56"/>
  <c r="P92" i="56"/>
  <c r="K92" i="56"/>
  <c r="G92" i="56"/>
  <c r="Z91" i="56"/>
  <c r="Y91" i="56"/>
  <c r="X91" i="56"/>
  <c r="W91" i="56"/>
  <c r="V91" i="56"/>
  <c r="U91" i="56"/>
  <c r="T91" i="56"/>
  <c r="S91" i="56"/>
  <c r="R91" i="56"/>
  <c r="Q91" i="56"/>
  <c r="P91" i="56"/>
  <c r="N91" i="56"/>
  <c r="M91" i="56"/>
  <c r="L91" i="56"/>
  <c r="K91" i="56"/>
  <c r="J91" i="56"/>
  <c r="I91" i="56"/>
  <c r="H91" i="56"/>
  <c r="G91" i="56"/>
  <c r="Z90" i="56"/>
  <c r="Z96" i="56" s="1"/>
  <c r="Y90" i="56"/>
  <c r="Y95" i="56" s="1"/>
  <c r="X90" i="56"/>
  <c r="X96" i="56" s="1"/>
  <c r="W90" i="56"/>
  <c r="W95" i="56" s="1"/>
  <c r="V90" i="56"/>
  <c r="U90" i="56"/>
  <c r="T90" i="56"/>
  <c r="S90" i="56"/>
  <c r="R90" i="56"/>
  <c r="Q90" i="56"/>
  <c r="P90" i="56"/>
  <c r="N90" i="56"/>
  <c r="M90" i="56"/>
  <c r="L90" i="56"/>
  <c r="K90" i="56"/>
  <c r="J90" i="56"/>
  <c r="I90" i="56"/>
  <c r="H90" i="56"/>
  <c r="G90" i="56"/>
  <c r="Z82" i="56"/>
  <c r="Y82" i="56"/>
  <c r="V82" i="56"/>
  <c r="U82" i="56"/>
  <c r="Q82" i="56"/>
  <c r="P82" i="56"/>
  <c r="K82" i="56"/>
  <c r="G82" i="56"/>
  <c r="Z81" i="56"/>
  <c r="Y81" i="56"/>
  <c r="X81" i="56"/>
  <c r="W81" i="56"/>
  <c r="V81" i="56"/>
  <c r="U81" i="56"/>
  <c r="T81" i="56"/>
  <c r="S81" i="56"/>
  <c r="R81" i="56"/>
  <c r="Q81" i="56"/>
  <c r="P81" i="56"/>
  <c r="N81" i="56"/>
  <c r="M81" i="56"/>
  <c r="L81" i="56"/>
  <c r="Z80" i="56"/>
  <c r="Z86" i="56" s="1"/>
  <c r="Y80" i="56"/>
  <c r="V80" i="56"/>
  <c r="U80" i="56"/>
  <c r="Q80" i="56"/>
  <c r="P80" i="56"/>
  <c r="K80" i="56"/>
  <c r="G80" i="56"/>
  <c r="Z79" i="56"/>
  <c r="Y79" i="56"/>
  <c r="X79" i="56"/>
  <c r="W79" i="56"/>
  <c r="V79" i="56"/>
  <c r="U79" i="56"/>
  <c r="T79" i="56"/>
  <c r="S79" i="56"/>
  <c r="R79" i="56"/>
  <c r="Q79" i="56"/>
  <c r="P79" i="56"/>
  <c r="N79" i="56"/>
  <c r="M79" i="56"/>
  <c r="L79" i="56"/>
  <c r="K79" i="56"/>
  <c r="J79" i="56"/>
  <c r="I79" i="56"/>
  <c r="H79" i="56"/>
  <c r="G79" i="56"/>
  <c r="Z78" i="56"/>
  <c r="Z84" i="56" s="1"/>
  <c r="Y78" i="56"/>
  <c r="Y83" i="56" s="1"/>
  <c r="X78" i="56"/>
  <c r="X84" i="56" s="1"/>
  <c r="W78" i="56"/>
  <c r="V78" i="56"/>
  <c r="U78" i="56"/>
  <c r="T78" i="56"/>
  <c r="S78" i="56"/>
  <c r="R78" i="56"/>
  <c r="Q78" i="56"/>
  <c r="P78" i="56"/>
  <c r="N78" i="56"/>
  <c r="M78" i="56"/>
  <c r="L78" i="56"/>
  <c r="K78" i="56"/>
  <c r="J78" i="56"/>
  <c r="I78" i="56"/>
  <c r="H78" i="56"/>
  <c r="G78" i="56"/>
  <c r="Z70" i="56"/>
  <c r="Y70" i="56"/>
  <c r="V70" i="56"/>
  <c r="U70" i="56"/>
  <c r="Q70" i="56"/>
  <c r="P70" i="56"/>
  <c r="K70" i="56"/>
  <c r="G70" i="56"/>
  <c r="Z69" i="56"/>
  <c r="Y69" i="56"/>
  <c r="X69" i="56"/>
  <c r="W69" i="56"/>
  <c r="V69" i="56"/>
  <c r="U69" i="56"/>
  <c r="T69" i="56"/>
  <c r="S69" i="56"/>
  <c r="R69" i="56"/>
  <c r="Q69" i="56"/>
  <c r="P69" i="56"/>
  <c r="M69" i="56"/>
  <c r="Z68" i="56"/>
  <c r="Z74" i="56" s="1"/>
  <c r="Y68" i="56"/>
  <c r="V68" i="56"/>
  <c r="U68" i="56"/>
  <c r="Q68" i="56"/>
  <c r="P68" i="56"/>
  <c r="K68" i="56"/>
  <c r="G68" i="56"/>
  <c r="Z67" i="56"/>
  <c r="Y67" i="56"/>
  <c r="X67" i="56"/>
  <c r="W67" i="56"/>
  <c r="V67" i="56"/>
  <c r="U67" i="56"/>
  <c r="T67" i="56"/>
  <c r="S67" i="56"/>
  <c r="R67" i="56"/>
  <c r="Q67" i="56"/>
  <c r="P67" i="56"/>
  <c r="N67" i="56"/>
  <c r="M67" i="56"/>
  <c r="L67" i="56"/>
  <c r="K67" i="56"/>
  <c r="J67" i="56"/>
  <c r="I67" i="56"/>
  <c r="H67" i="56"/>
  <c r="G67" i="56"/>
  <c r="Z66" i="56"/>
  <c r="Z71" i="56" s="1"/>
  <c r="Y66" i="56"/>
  <c r="Y72" i="56" s="1"/>
  <c r="X66" i="56"/>
  <c r="X72" i="56" s="1"/>
  <c r="W66" i="56"/>
  <c r="V66" i="56"/>
  <c r="V71" i="56" s="1"/>
  <c r="U66" i="56"/>
  <c r="T66" i="56"/>
  <c r="S66" i="56"/>
  <c r="R66" i="56"/>
  <c r="Q66" i="56"/>
  <c r="P66" i="56"/>
  <c r="N66" i="56"/>
  <c r="M66" i="56"/>
  <c r="L66" i="56"/>
  <c r="K66" i="56"/>
  <c r="J66" i="56"/>
  <c r="I66" i="56"/>
  <c r="H66" i="56"/>
  <c r="G66" i="56"/>
  <c r="Y60" i="56"/>
  <c r="Z58" i="56"/>
  <c r="Y58" i="56"/>
  <c r="V58" i="56"/>
  <c r="U58" i="56"/>
  <c r="Q58" i="56"/>
  <c r="P58" i="56"/>
  <c r="K58" i="56"/>
  <c r="G58" i="56"/>
  <c r="Z57" i="56"/>
  <c r="Y57" i="56"/>
  <c r="X57" i="56"/>
  <c r="W57" i="56"/>
  <c r="V57" i="56"/>
  <c r="U57" i="56"/>
  <c r="T57" i="56"/>
  <c r="S57" i="56"/>
  <c r="R57" i="56"/>
  <c r="Q57" i="56"/>
  <c r="P57" i="56"/>
  <c r="M57" i="56"/>
  <c r="L57" i="56"/>
  <c r="Z56" i="56"/>
  <c r="Y56" i="56"/>
  <c r="V56" i="56"/>
  <c r="U56" i="56"/>
  <c r="Q56" i="56"/>
  <c r="P56" i="56"/>
  <c r="K56" i="56"/>
  <c r="G56" i="56"/>
  <c r="Z55" i="56"/>
  <c r="Y55" i="56"/>
  <c r="X55" i="56"/>
  <c r="W55" i="56"/>
  <c r="V55" i="56"/>
  <c r="U55" i="56"/>
  <c r="T55" i="56"/>
  <c r="S55" i="56"/>
  <c r="R55" i="56"/>
  <c r="Q55" i="56"/>
  <c r="P55" i="56"/>
  <c r="N55" i="56"/>
  <c r="M55" i="56"/>
  <c r="L55" i="56"/>
  <c r="K55" i="56"/>
  <c r="J55" i="56"/>
  <c r="I55" i="56"/>
  <c r="H55" i="56"/>
  <c r="G55" i="56"/>
  <c r="Z54" i="56"/>
  <c r="Z59" i="56" s="1"/>
  <c r="Y54" i="56"/>
  <c r="Y59" i="56" s="1"/>
  <c r="X54" i="56"/>
  <c r="X60" i="56" s="1"/>
  <c r="W54" i="56"/>
  <c r="V54" i="56"/>
  <c r="U54" i="56"/>
  <c r="T54" i="56"/>
  <c r="S54" i="56"/>
  <c r="R54" i="56"/>
  <c r="Q54" i="56"/>
  <c r="P54" i="56"/>
  <c r="N54" i="56"/>
  <c r="M54" i="56"/>
  <c r="L54" i="56"/>
  <c r="K54" i="56"/>
  <c r="J54" i="56"/>
  <c r="I54" i="56"/>
  <c r="H54" i="56"/>
  <c r="G54" i="56"/>
  <c r="Z46" i="56"/>
  <c r="Y46" i="56"/>
  <c r="V46" i="56"/>
  <c r="U46" i="56"/>
  <c r="Q46" i="56"/>
  <c r="P46" i="56"/>
  <c r="K46" i="56"/>
  <c r="G46" i="56"/>
  <c r="Z45" i="56"/>
  <c r="Y45" i="56"/>
  <c r="X45" i="56"/>
  <c r="W45" i="56"/>
  <c r="V45" i="56"/>
  <c r="U45" i="56"/>
  <c r="T45" i="56"/>
  <c r="S45" i="56"/>
  <c r="R45" i="56"/>
  <c r="Q45" i="56"/>
  <c r="P45" i="56"/>
  <c r="N45" i="56"/>
  <c r="M45" i="56"/>
  <c r="Z44" i="56"/>
  <c r="Z50" i="56" s="1"/>
  <c r="Y44" i="56"/>
  <c r="V44" i="56"/>
  <c r="U44" i="56"/>
  <c r="Q44" i="56"/>
  <c r="P44" i="56"/>
  <c r="K44" i="56"/>
  <c r="G44" i="56"/>
  <c r="Z43" i="56"/>
  <c r="Y43" i="56"/>
  <c r="X43" i="56"/>
  <c r="W43" i="56"/>
  <c r="V43" i="56"/>
  <c r="U43" i="56"/>
  <c r="T43" i="56"/>
  <c r="S43" i="56"/>
  <c r="R43" i="56"/>
  <c r="Q43" i="56"/>
  <c r="P43" i="56"/>
  <c r="N43" i="56"/>
  <c r="M43" i="56"/>
  <c r="L43" i="56"/>
  <c r="K43" i="56"/>
  <c r="J43" i="56"/>
  <c r="I43" i="56"/>
  <c r="H43" i="56"/>
  <c r="G43" i="56"/>
  <c r="Z42" i="56"/>
  <c r="Z47" i="56" s="1"/>
  <c r="Y42" i="56"/>
  <c r="Y48" i="56" s="1"/>
  <c r="X42" i="56"/>
  <c r="X48" i="56" s="1"/>
  <c r="W42" i="56"/>
  <c r="V42" i="56"/>
  <c r="U42" i="56"/>
  <c r="T42" i="56"/>
  <c r="S42" i="56"/>
  <c r="R42" i="56"/>
  <c r="Q42" i="56"/>
  <c r="P42" i="56"/>
  <c r="N42" i="56"/>
  <c r="M42" i="56"/>
  <c r="L42" i="56"/>
  <c r="K42" i="56"/>
  <c r="J42" i="56"/>
  <c r="I42" i="56"/>
  <c r="H42" i="56"/>
  <c r="G42" i="56"/>
  <c r="Z34" i="56"/>
  <c r="Y34" i="56"/>
  <c r="V34" i="56"/>
  <c r="U34" i="56"/>
  <c r="Q34" i="56"/>
  <c r="P34" i="56"/>
  <c r="K34" i="56"/>
  <c r="G34" i="56"/>
  <c r="Z33" i="56"/>
  <c r="Y33" i="56"/>
  <c r="X33" i="56"/>
  <c r="W33" i="56"/>
  <c r="V33" i="56"/>
  <c r="U33" i="56"/>
  <c r="T33" i="56"/>
  <c r="S33" i="56"/>
  <c r="R33" i="56"/>
  <c r="Q33" i="56"/>
  <c r="P33" i="56"/>
  <c r="N33" i="56"/>
  <c r="M33" i="56"/>
  <c r="Z32" i="56"/>
  <c r="Y32" i="56"/>
  <c r="V32" i="56"/>
  <c r="U32" i="56"/>
  <c r="Q32" i="56"/>
  <c r="P32" i="56"/>
  <c r="K32" i="56"/>
  <c r="G32" i="56"/>
  <c r="Z31" i="56"/>
  <c r="Y31" i="56"/>
  <c r="X31" i="56"/>
  <c r="W31" i="56"/>
  <c r="V31" i="56"/>
  <c r="U31" i="56"/>
  <c r="T31" i="56"/>
  <c r="S31" i="56"/>
  <c r="R31" i="56"/>
  <c r="Q31" i="56"/>
  <c r="P31" i="56"/>
  <c r="N31" i="56"/>
  <c r="M31" i="56"/>
  <c r="L31" i="56"/>
  <c r="K31" i="56"/>
  <c r="J31" i="56"/>
  <c r="I31" i="56"/>
  <c r="H31" i="56"/>
  <c r="G31" i="56"/>
  <c r="Z30" i="56"/>
  <c r="Z35" i="56" s="1"/>
  <c r="Y30" i="56"/>
  <c r="Y35" i="56" s="1"/>
  <c r="X30" i="56"/>
  <c r="X36" i="56" s="1"/>
  <c r="W30" i="56"/>
  <c r="V30" i="56"/>
  <c r="U30" i="56"/>
  <c r="T30" i="56"/>
  <c r="S30" i="56"/>
  <c r="R30" i="56"/>
  <c r="Q30" i="56"/>
  <c r="P30" i="56"/>
  <c r="N30" i="56"/>
  <c r="M30" i="56"/>
  <c r="L30" i="56"/>
  <c r="K30" i="56"/>
  <c r="J30" i="56"/>
  <c r="I30" i="56"/>
  <c r="H30" i="56"/>
  <c r="G30" i="56"/>
  <c r="Z22" i="56"/>
  <c r="Z190" i="56" s="1"/>
  <c r="Y22" i="56"/>
  <c r="Y190" i="56" s="1"/>
  <c r="V22" i="56"/>
  <c r="U22" i="56"/>
  <c r="Q22" i="56"/>
  <c r="P22" i="56"/>
  <c r="K22" i="56"/>
  <c r="G22" i="56"/>
  <c r="Z21" i="56"/>
  <c r="Z189" i="56" s="1"/>
  <c r="Y21" i="56"/>
  <c r="Y189" i="56" s="1"/>
  <c r="X21" i="56"/>
  <c r="X189" i="56" s="1"/>
  <c r="W21" i="56"/>
  <c r="W189" i="56" s="1"/>
  <c r="V21" i="56"/>
  <c r="U21" i="56"/>
  <c r="T21" i="56"/>
  <c r="S21" i="56"/>
  <c r="R21" i="56"/>
  <c r="Q21" i="56"/>
  <c r="P21" i="56"/>
  <c r="M21" i="56"/>
  <c r="L21" i="56"/>
  <c r="Z20" i="56"/>
  <c r="Z188" i="56" s="1"/>
  <c r="Y20" i="56"/>
  <c r="V20" i="56"/>
  <c r="U20" i="56"/>
  <c r="Q20" i="56"/>
  <c r="P20" i="56"/>
  <c r="K20" i="56"/>
  <c r="G20" i="56"/>
  <c r="Z19" i="56"/>
  <c r="Z187" i="56" s="1"/>
  <c r="Y19" i="56"/>
  <c r="Y187" i="56" s="1"/>
  <c r="X19" i="56"/>
  <c r="X187" i="56" s="1"/>
  <c r="W19" i="56"/>
  <c r="W187" i="56" s="1"/>
  <c r="V19" i="56"/>
  <c r="U19" i="56"/>
  <c r="T19" i="56"/>
  <c r="S19" i="56"/>
  <c r="R19" i="56"/>
  <c r="Q19" i="56"/>
  <c r="P19" i="56"/>
  <c r="N19" i="56"/>
  <c r="M19" i="56"/>
  <c r="L19" i="56"/>
  <c r="K19" i="56"/>
  <c r="J19" i="56"/>
  <c r="I19" i="56"/>
  <c r="H19" i="56"/>
  <c r="G19" i="56"/>
  <c r="Z18" i="56"/>
  <c r="Z186" i="56" s="1"/>
  <c r="Y18" i="56"/>
  <c r="Y186" i="56" s="1"/>
  <c r="X18" i="56"/>
  <c r="X186" i="56" s="1"/>
  <c r="W18" i="56"/>
  <c r="V18" i="56"/>
  <c r="U18" i="56"/>
  <c r="T18" i="56"/>
  <c r="S18" i="56"/>
  <c r="R18" i="56"/>
  <c r="Q18" i="56"/>
  <c r="P18" i="56"/>
  <c r="N18" i="56"/>
  <c r="M18" i="56"/>
  <c r="L18" i="56"/>
  <c r="K18" i="56"/>
  <c r="J18" i="56"/>
  <c r="I18" i="56"/>
  <c r="H18" i="56"/>
  <c r="G18" i="56"/>
  <c r="J189" i="55"/>
  <c r="I189" i="55"/>
  <c r="H189" i="55"/>
  <c r="G189" i="55"/>
  <c r="Z184" i="55"/>
  <c r="Y184" i="55"/>
  <c r="X184" i="55"/>
  <c r="W184" i="55"/>
  <c r="V184" i="55"/>
  <c r="L14" i="45" s="1"/>
  <c r="AV14" i="45" s="1"/>
  <c r="U184" i="55"/>
  <c r="K14" i="45" s="1"/>
  <c r="AU14" i="45" s="1"/>
  <c r="T184" i="55"/>
  <c r="J14" i="45" s="1"/>
  <c r="AT14" i="45" s="1"/>
  <c r="S184" i="55"/>
  <c r="I14" i="45" s="1"/>
  <c r="AS14" i="45" s="1"/>
  <c r="R184" i="55"/>
  <c r="H14" i="45" s="1"/>
  <c r="AR14" i="45" s="1"/>
  <c r="Q184" i="55"/>
  <c r="G14" i="45" s="1"/>
  <c r="AQ14" i="45" s="1"/>
  <c r="P184" i="55"/>
  <c r="N184" i="55"/>
  <c r="F14" i="45" s="1"/>
  <c r="AP14" i="45" s="1"/>
  <c r="M184" i="55"/>
  <c r="E14" i="45" s="1"/>
  <c r="AO14" i="45" s="1"/>
  <c r="L184" i="55"/>
  <c r="D14" i="45" s="1"/>
  <c r="AN14" i="45" s="1"/>
  <c r="K184" i="55"/>
  <c r="C14" i="45" s="1"/>
  <c r="AM14" i="45" s="1"/>
  <c r="J184" i="55"/>
  <c r="I184" i="55"/>
  <c r="H184" i="55"/>
  <c r="G184" i="55"/>
  <c r="Z183" i="55"/>
  <c r="Y183" i="55"/>
  <c r="X183" i="55"/>
  <c r="W183" i="55"/>
  <c r="V183" i="55"/>
  <c r="L13" i="45" s="1"/>
  <c r="AV13" i="45" s="1"/>
  <c r="U183" i="55"/>
  <c r="K13" i="45" s="1"/>
  <c r="T183" i="55"/>
  <c r="J13" i="45" s="1"/>
  <c r="S183" i="55"/>
  <c r="I13" i="45" s="1"/>
  <c r="R183" i="55"/>
  <c r="H13" i="45" s="1"/>
  <c r="AR13" i="45" s="1"/>
  <c r="Q183" i="55"/>
  <c r="G13" i="45" s="1"/>
  <c r="P183" i="55"/>
  <c r="N183" i="55"/>
  <c r="F13" i="45" s="1"/>
  <c r="M183" i="55"/>
  <c r="L183" i="55"/>
  <c r="K183" i="55"/>
  <c r="C13" i="45" s="1"/>
  <c r="J183" i="55"/>
  <c r="I183" i="55"/>
  <c r="H183" i="55"/>
  <c r="G183" i="55"/>
  <c r="Z178" i="55"/>
  <c r="Y178" i="55"/>
  <c r="V178" i="55"/>
  <c r="U178" i="55"/>
  <c r="Q178" i="55"/>
  <c r="P178" i="55"/>
  <c r="K178" i="55"/>
  <c r="G178" i="55"/>
  <c r="Z177" i="55"/>
  <c r="Y177" i="55"/>
  <c r="X177" i="55"/>
  <c r="W177" i="55"/>
  <c r="V177" i="55"/>
  <c r="U177" i="55"/>
  <c r="T177" i="55"/>
  <c r="S177" i="55"/>
  <c r="R177" i="55"/>
  <c r="Q177" i="55"/>
  <c r="P177" i="55"/>
  <c r="M177" i="55"/>
  <c r="Z176" i="55"/>
  <c r="Z182" i="55" s="1"/>
  <c r="Y176" i="55"/>
  <c r="V176" i="55"/>
  <c r="U176" i="55"/>
  <c r="Q176" i="55"/>
  <c r="P176" i="55"/>
  <c r="K176" i="55"/>
  <c r="G176" i="55"/>
  <c r="Z175" i="55"/>
  <c r="Y175" i="55"/>
  <c r="X175" i="55"/>
  <c r="W175" i="55"/>
  <c r="V175" i="55"/>
  <c r="U175" i="55"/>
  <c r="T175" i="55"/>
  <c r="S175" i="55"/>
  <c r="R175" i="55"/>
  <c r="Q175" i="55"/>
  <c r="P175" i="55"/>
  <c r="N175" i="55"/>
  <c r="M175" i="55"/>
  <c r="L175" i="55"/>
  <c r="K175" i="55"/>
  <c r="J175" i="55"/>
  <c r="I175" i="55"/>
  <c r="H175" i="55"/>
  <c r="G175" i="55"/>
  <c r="Z174" i="55"/>
  <c r="Z180" i="55" s="1"/>
  <c r="Y174" i="55"/>
  <c r="X174" i="55"/>
  <c r="X179" i="55" s="1"/>
  <c r="W174" i="55"/>
  <c r="W179" i="55" s="1"/>
  <c r="V174" i="55"/>
  <c r="U174" i="55"/>
  <c r="T174" i="55"/>
  <c r="S174" i="55"/>
  <c r="R174" i="55"/>
  <c r="Q174" i="55"/>
  <c r="P174" i="55"/>
  <c r="N174" i="55"/>
  <c r="M174" i="55"/>
  <c r="L174" i="55"/>
  <c r="K174" i="55"/>
  <c r="J174" i="55"/>
  <c r="I174" i="55"/>
  <c r="H174" i="55"/>
  <c r="G174" i="55"/>
  <c r="Z166" i="55"/>
  <c r="Y166" i="55"/>
  <c r="V166" i="55"/>
  <c r="U166" i="55"/>
  <c r="Q166" i="55"/>
  <c r="P166" i="55"/>
  <c r="K166" i="55"/>
  <c r="G166" i="55"/>
  <c r="Z165" i="55"/>
  <c r="Y165" i="55"/>
  <c r="X165" i="55"/>
  <c r="W165" i="55"/>
  <c r="V165" i="55"/>
  <c r="U165" i="55"/>
  <c r="T165" i="55"/>
  <c r="S165" i="55"/>
  <c r="R165" i="55"/>
  <c r="Q165" i="55"/>
  <c r="P165" i="55"/>
  <c r="M165" i="55"/>
  <c r="Z164" i="55"/>
  <c r="Z170" i="55" s="1"/>
  <c r="Y164" i="55"/>
  <c r="Y170" i="55" s="1"/>
  <c r="V164" i="55"/>
  <c r="U164" i="55"/>
  <c r="Q164" i="55"/>
  <c r="P164" i="55"/>
  <c r="K164" i="55"/>
  <c r="G164" i="55"/>
  <c r="Z163" i="55"/>
  <c r="Y163" i="55"/>
  <c r="X163" i="55"/>
  <c r="W163" i="55"/>
  <c r="V163" i="55"/>
  <c r="U163" i="55"/>
  <c r="T163" i="55"/>
  <c r="S163" i="55"/>
  <c r="R163" i="55"/>
  <c r="Q163" i="55"/>
  <c r="P163" i="55"/>
  <c r="N163" i="55"/>
  <c r="M163" i="55"/>
  <c r="L163" i="55"/>
  <c r="K163" i="55"/>
  <c r="J163" i="55"/>
  <c r="I163" i="55"/>
  <c r="H163" i="55"/>
  <c r="G163" i="55"/>
  <c r="Z162" i="55"/>
  <c r="Z168" i="55" s="1"/>
  <c r="Y162" i="55"/>
  <c r="X162" i="55"/>
  <c r="X167" i="55" s="1"/>
  <c r="W162" i="55"/>
  <c r="W168" i="55" s="1"/>
  <c r="V162" i="55"/>
  <c r="U162" i="55"/>
  <c r="T162" i="55"/>
  <c r="S162" i="55"/>
  <c r="R162" i="55"/>
  <c r="Q162" i="55"/>
  <c r="P162" i="55"/>
  <c r="N162" i="55"/>
  <c r="M162" i="55"/>
  <c r="L162" i="55"/>
  <c r="K162" i="55"/>
  <c r="J162" i="55"/>
  <c r="I162" i="55"/>
  <c r="H162" i="55"/>
  <c r="G162" i="55"/>
  <c r="W156" i="55"/>
  <c r="Z154" i="55"/>
  <c r="Y154" i="55"/>
  <c r="V154" i="55"/>
  <c r="U154" i="55"/>
  <c r="Q154" i="55"/>
  <c r="P154" i="55"/>
  <c r="K154" i="55"/>
  <c r="G154" i="55"/>
  <c r="Z153" i="55"/>
  <c r="Y153" i="55"/>
  <c r="X153" i="55"/>
  <c r="W153" i="55"/>
  <c r="V153" i="55"/>
  <c r="U153" i="55"/>
  <c r="T153" i="55"/>
  <c r="S153" i="55"/>
  <c r="R153" i="55"/>
  <c r="Q153" i="55"/>
  <c r="P153" i="55"/>
  <c r="N153" i="55"/>
  <c r="M153" i="55"/>
  <c r="Z152" i="55"/>
  <c r="Z158" i="55" s="1"/>
  <c r="Y152" i="55"/>
  <c r="Y158" i="55" s="1"/>
  <c r="V152" i="55"/>
  <c r="U152" i="55"/>
  <c r="Q152" i="55"/>
  <c r="P152" i="55"/>
  <c r="K152" i="55"/>
  <c r="G152" i="55"/>
  <c r="Z151" i="55"/>
  <c r="Y151" i="55"/>
  <c r="X151" i="55"/>
  <c r="W151" i="55"/>
  <c r="V151" i="55"/>
  <c r="U151" i="55"/>
  <c r="T151" i="55"/>
  <c r="S151" i="55"/>
  <c r="R151" i="55"/>
  <c r="Q151" i="55"/>
  <c r="P151" i="55"/>
  <c r="N151" i="55"/>
  <c r="M151" i="55"/>
  <c r="L151" i="55"/>
  <c r="K151" i="55"/>
  <c r="J151" i="55"/>
  <c r="I151" i="55"/>
  <c r="H151" i="55"/>
  <c r="G151" i="55"/>
  <c r="Z150" i="55"/>
  <c r="Z156" i="55" s="1"/>
  <c r="Y150" i="55"/>
  <c r="X150" i="55"/>
  <c r="X155" i="55" s="1"/>
  <c r="W150" i="55"/>
  <c r="W155" i="55" s="1"/>
  <c r="V150" i="55"/>
  <c r="U150" i="55"/>
  <c r="T150" i="55"/>
  <c r="S150" i="55"/>
  <c r="R150" i="55"/>
  <c r="Q150" i="55"/>
  <c r="P150" i="55"/>
  <c r="N150" i="55"/>
  <c r="M150" i="55"/>
  <c r="L150" i="55"/>
  <c r="K150" i="55"/>
  <c r="J150" i="55"/>
  <c r="I150" i="55"/>
  <c r="H150" i="55"/>
  <c r="G150" i="55"/>
  <c r="Z142" i="55"/>
  <c r="Y142" i="55"/>
  <c r="V142" i="55"/>
  <c r="U142" i="55"/>
  <c r="Q142" i="55"/>
  <c r="P142" i="55"/>
  <c r="K142" i="55"/>
  <c r="G142" i="55"/>
  <c r="Z141" i="55"/>
  <c r="Y141" i="55"/>
  <c r="X141" i="55"/>
  <c r="W141" i="55"/>
  <c r="V141" i="55"/>
  <c r="U141" i="55"/>
  <c r="T141" i="55"/>
  <c r="S141" i="55"/>
  <c r="R141" i="55"/>
  <c r="Q141" i="55"/>
  <c r="P141" i="55"/>
  <c r="N141" i="55"/>
  <c r="M141" i="55"/>
  <c r="L141" i="55"/>
  <c r="Z140" i="55"/>
  <c r="Z146" i="55" s="1"/>
  <c r="Y140" i="55"/>
  <c r="Y146" i="55" s="1"/>
  <c r="V140" i="55"/>
  <c r="U140" i="55"/>
  <c r="Q140" i="55"/>
  <c r="P140" i="55"/>
  <c r="K140" i="55"/>
  <c r="G140" i="55"/>
  <c r="Z139" i="55"/>
  <c r="Y139" i="55"/>
  <c r="X139" i="55"/>
  <c r="W139" i="55"/>
  <c r="V139" i="55"/>
  <c r="U139" i="55"/>
  <c r="T139" i="55"/>
  <c r="S139" i="55"/>
  <c r="R139" i="55"/>
  <c r="Q139" i="55"/>
  <c r="P139" i="55"/>
  <c r="N139" i="55"/>
  <c r="M139" i="55"/>
  <c r="L139" i="55"/>
  <c r="K139" i="55"/>
  <c r="J139" i="55"/>
  <c r="I139" i="55"/>
  <c r="H139" i="55"/>
  <c r="G139" i="55"/>
  <c r="Z138" i="55"/>
  <c r="Z144" i="55" s="1"/>
  <c r="Y138" i="55"/>
  <c r="X138" i="55"/>
  <c r="X143" i="55" s="1"/>
  <c r="W138" i="55"/>
  <c r="W143" i="55" s="1"/>
  <c r="V138" i="55"/>
  <c r="U138" i="55"/>
  <c r="T138" i="55"/>
  <c r="S138" i="55"/>
  <c r="R138" i="55"/>
  <c r="Q138" i="55"/>
  <c r="P138" i="55"/>
  <c r="N138" i="55"/>
  <c r="M138" i="55"/>
  <c r="L138" i="55"/>
  <c r="K138" i="55"/>
  <c r="J138" i="55"/>
  <c r="I138" i="55"/>
  <c r="H138" i="55"/>
  <c r="G138" i="55"/>
  <c r="Z130" i="55"/>
  <c r="Y130" i="55"/>
  <c r="V130" i="55"/>
  <c r="U130" i="55"/>
  <c r="Q130" i="55"/>
  <c r="P130" i="55"/>
  <c r="K130" i="55"/>
  <c r="G130" i="55"/>
  <c r="Z128" i="55"/>
  <c r="Z134" i="55" s="1"/>
  <c r="Y128" i="55"/>
  <c r="Y133" i="55" s="1"/>
  <c r="V128" i="55"/>
  <c r="U128" i="55"/>
  <c r="Q128" i="55"/>
  <c r="P128" i="55"/>
  <c r="K128" i="55"/>
  <c r="G128" i="55"/>
  <c r="Z127" i="55"/>
  <c r="Y127" i="55"/>
  <c r="X127" i="55"/>
  <c r="W127" i="55"/>
  <c r="V127" i="55"/>
  <c r="U127" i="55"/>
  <c r="T127" i="55"/>
  <c r="S127" i="55"/>
  <c r="R127" i="55"/>
  <c r="Q127" i="55"/>
  <c r="P127" i="55"/>
  <c r="N127" i="55"/>
  <c r="M127" i="55"/>
  <c r="L127" i="55"/>
  <c r="K127" i="55"/>
  <c r="J127" i="55"/>
  <c r="I127" i="55"/>
  <c r="H127" i="55"/>
  <c r="G127" i="55"/>
  <c r="Z126" i="55"/>
  <c r="Z132" i="55" s="1"/>
  <c r="Y126" i="55"/>
  <c r="X126" i="55"/>
  <c r="X131" i="55" s="1"/>
  <c r="W126" i="55"/>
  <c r="W132" i="55" s="1"/>
  <c r="V126" i="55"/>
  <c r="U126" i="55"/>
  <c r="T126" i="55"/>
  <c r="S126" i="55"/>
  <c r="R126" i="55"/>
  <c r="Q126" i="55"/>
  <c r="P126" i="55"/>
  <c r="N126" i="55"/>
  <c r="M126" i="55"/>
  <c r="L126" i="55"/>
  <c r="K126" i="55"/>
  <c r="J126" i="55"/>
  <c r="I126" i="55"/>
  <c r="H126" i="55"/>
  <c r="G126" i="55"/>
  <c r="Z118" i="55"/>
  <c r="Y118" i="55"/>
  <c r="V118" i="55"/>
  <c r="U118" i="55"/>
  <c r="Q118" i="55"/>
  <c r="P118" i="55"/>
  <c r="K118" i="55"/>
  <c r="G118" i="55"/>
  <c r="Z117" i="55"/>
  <c r="Y117" i="55"/>
  <c r="X117" i="55"/>
  <c r="W117" i="55"/>
  <c r="V117" i="55"/>
  <c r="U117" i="55"/>
  <c r="T117" i="55"/>
  <c r="S117" i="55"/>
  <c r="R117" i="55"/>
  <c r="Q117" i="55"/>
  <c r="P117" i="55"/>
  <c r="M117" i="55"/>
  <c r="L117" i="55"/>
  <c r="Z116" i="55"/>
  <c r="Z122" i="55" s="1"/>
  <c r="Y116" i="55"/>
  <c r="Y121" i="55" s="1"/>
  <c r="V116" i="55"/>
  <c r="U116" i="55"/>
  <c r="Q116" i="55"/>
  <c r="P116" i="55"/>
  <c r="K116" i="55"/>
  <c r="G116" i="55"/>
  <c r="Z115" i="55"/>
  <c r="Y115" i="55"/>
  <c r="X115" i="55"/>
  <c r="W115" i="55"/>
  <c r="V115" i="55"/>
  <c r="U115" i="55"/>
  <c r="T115" i="55"/>
  <c r="S115" i="55"/>
  <c r="R115" i="55"/>
  <c r="Q115" i="55"/>
  <c r="P115" i="55"/>
  <c r="N115" i="55"/>
  <c r="M115" i="55"/>
  <c r="L115" i="55"/>
  <c r="K115" i="55"/>
  <c r="J115" i="55"/>
  <c r="I115" i="55"/>
  <c r="H115" i="55"/>
  <c r="G115" i="55"/>
  <c r="Z114" i="55"/>
  <c r="Z120" i="55" s="1"/>
  <c r="Y114" i="55"/>
  <c r="X114" i="55"/>
  <c r="X119" i="55" s="1"/>
  <c r="W114" i="55"/>
  <c r="W119" i="55" s="1"/>
  <c r="V114" i="55"/>
  <c r="U114" i="55"/>
  <c r="T114" i="55"/>
  <c r="S114" i="55"/>
  <c r="R114" i="55"/>
  <c r="Q114" i="55"/>
  <c r="P114" i="55"/>
  <c r="N114" i="55"/>
  <c r="M114" i="55"/>
  <c r="L114" i="55"/>
  <c r="K114" i="55"/>
  <c r="J114" i="55"/>
  <c r="I114" i="55"/>
  <c r="H114" i="55"/>
  <c r="G114" i="55"/>
  <c r="Z106" i="55"/>
  <c r="Y106" i="55"/>
  <c r="V106" i="55"/>
  <c r="U106" i="55"/>
  <c r="Q106" i="55"/>
  <c r="P106" i="55"/>
  <c r="K106" i="55"/>
  <c r="G106" i="55"/>
  <c r="Z105" i="55"/>
  <c r="Y105" i="55"/>
  <c r="X105" i="55"/>
  <c r="W105" i="55"/>
  <c r="V105" i="55"/>
  <c r="U105" i="55"/>
  <c r="T105" i="55"/>
  <c r="S105" i="55"/>
  <c r="R105" i="55"/>
  <c r="Q105" i="55"/>
  <c r="P105" i="55"/>
  <c r="N105" i="55"/>
  <c r="M105" i="55"/>
  <c r="L105" i="55"/>
  <c r="Z104" i="55"/>
  <c r="Z110" i="55" s="1"/>
  <c r="Y104" i="55"/>
  <c r="Y109" i="55" s="1"/>
  <c r="V104" i="55"/>
  <c r="U104" i="55"/>
  <c r="Q104" i="55"/>
  <c r="P104" i="55"/>
  <c r="K104" i="55"/>
  <c r="G104" i="55"/>
  <c r="Z103" i="55"/>
  <c r="Y103" i="55"/>
  <c r="X103" i="55"/>
  <c r="W103" i="55"/>
  <c r="V103" i="55"/>
  <c r="U103" i="55"/>
  <c r="T103" i="55"/>
  <c r="S103" i="55"/>
  <c r="R103" i="55"/>
  <c r="Q103" i="55"/>
  <c r="P103" i="55"/>
  <c r="N103" i="55"/>
  <c r="M103" i="55"/>
  <c r="L103" i="55"/>
  <c r="K103" i="55"/>
  <c r="J103" i="55"/>
  <c r="I103" i="55"/>
  <c r="H103" i="55"/>
  <c r="G103" i="55"/>
  <c r="Z102" i="55"/>
  <c r="Z108" i="55" s="1"/>
  <c r="Y102" i="55"/>
  <c r="X102" i="55"/>
  <c r="X107" i="55" s="1"/>
  <c r="W102" i="55"/>
  <c r="W107" i="55" s="1"/>
  <c r="V102" i="55"/>
  <c r="U102" i="55"/>
  <c r="T102" i="55"/>
  <c r="S102" i="55"/>
  <c r="R102" i="55"/>
  <c r="Q102" i="55"/>
  <c r="P102" i="55"/>
  <c r="N102" i="55"/>
  <c r="M102" i="55"/>
  <c r="L102" i="55"/>
  <c r="K102" i="55"/>
  <c r="J102" i="55"/>
  <c r="I102" i="55"/>
  <c r="H102" i="55"/>
  <c r="G102" i="55"/>
  <c r="Z94" i="55"/>
  <c r="Y94" i="55"/>
  <c r="V94" i="55"/>
  <c r="U94" i="55"/>
  <c r="Q94" i="55"/>
  <c r="P94" i="55"/>
  <c r="K94" i="55"/>
  <c r="G94" i="55"/>
  <c r="Z93" i="55"/>
  <c r="Y93" i="55"/>
  <c r="X93" i="55"/>
  <c r="W93" i="55"/>
  <c r="V93" i="55"/>
  <c r="U93" i="55"/>
  <c r="T93" i="55"/>
  <c r="S93" i="55"/>
  <c r="R93" i="55"/>
  <c r="Q93" i="55"/>
  <c r="P93" i="55"/>
  <c r="N93" i="55"/>
  <c r="M93" i="55"/>
  <c r="Z92" i="55"/>
  <c r="Z98" i="55" s="1"/>
  <c r="Y92" i="55"/>
  <c r="Y98" i="55" s="1"/>
  <c r="V92" i="55"/>
  <c r="U92" i="55"/>
  <c r="Q92" i="55"/>
  <c r="P92" i="55"/>
  <c r="K92" i="55"/>
  <c r="G92" i="55"/>
  <c r="Z91" i="55"/>
  <c r="Y91" i="55"/>
  <c r="X91" i="55"/>
  <c r="W91" i="55"/>
  <c r="V91" i="55"/>
  <c r="U91" i="55"/>
  <c r="T91" i="55"/>
  <c r="S91" i="55"/>
  <c r="R91" i="55"/>
  <c r="Q91" i="55"/>
  <c r="P91" i="55"/>
  <c r="N91" i="55"/>
  <c r="M91" i="55"/>
  <c r="L91" i="55"/>
  <c r="K91" i="55"/>
  <c r="J91" i="55"/>
  <c r="I91" i="55"/>
  <c r="H91" i="55"/>
  <c r="G91" i="55"/>
  <c r="Z90" i="55"/>
  <c r="Z96" i="55" s="1"/>
  <c r="Y90" i="55"/>
  <c r="X90" i="55"/>
  <c r="X95" i="55" s="1"/>
  <c r="W90" i="55"/>
  <c r="W95" i="55" s="1"/>
  <c r="V90" i="55"/>
  <c r="U90" i="55"/>
  <c r="T90" i="55"/>
  <c r="S90" i="55"/>
  <c r="R90" i="55"/>
  <c r="Q90" i="55"/>
  <c r="P90" i="55"/>
  <c r="N90" i="55"/>
  <c r="M90" i="55"/>
  <c r="L90" i="55"/>
  <c r="K90" i="55"/>
  <c r="J90" i="55"/>
  <c r="I90" i="55"/>
  <c r="H90" i="55"/>
  <c r="G90" i="55"/>
  <c r="Z82" i="55"/>
  <c r="Y82" i="55"/>
  <c r="V82" i="55"/>
  <c r="U82" i="55"/>
  <c r="Q82" i="55"/>
  <c r="P82" i="55"/>
  <c r="K82" i="55"/>
  <c r="G82" i="55"/>
  <c r="Z81" i="55"/>
  <c r="Y81" i="55"/>
  <c r="X81" i="55"/>
  <c r="W81" i="55"/>
  <c r="V81" i="55"/>
  <c r="U81" i="55"/>
  <c r="T81" i="55"/>
  <c r="S81" i="55"/>
  <c r="R81" i="55"/>
  <c r="Q81" i="55"/>
  <c r="P81" i="55"/>
  <c r="M81" i="55"/>
  <c r="Z80" i="55"/>
  <c r="Z86" i="55" s="1"/>
  <c r="Y80" i="55"/>
  <c r="V80" i="55"/>
  <c r="U80" i="55"/>
  <c r="Q80" i="55"/>
  <c r="P80" i="55"/>
  <c r="K80" i="55"/>
  <c r="G80" i="55"/>
  <c r="Z79" i="55"/>
  <c r="Y79" i="55"/>
  <c r="X79" i="55"/>
  <c r="W79" i="55"/>
  <c r="V79" i="55"/>
  <c r="U79" i="55"/>
  <c r="T79" i="55"/>
  <c r="S79" i="55"/>
  <c r="R79" i="55"/>
  <c r="Q79" i="55"/>
  <c r="P79" i="55"/>
  <c r="N79" i="55"/>
  <c r="M79" i="55"/>
  <c r="L79" i="55"/>
  <c r="K79" i="55"/>
  <c r="J79" i="55"/>
  <c r="I79" i="55"/>
  <c r="H79" i="55"/>
  <c r="G79" i="55"/>
  <c r="Z78" i="55"/>
  <c r="Z84" i="55" s="1"/>
  <c r="Y78" i="55"/>
  <c r="X78" i="55"/>
  <c r="X83" i="55" s="1"/>
  <c r="W78" i="55"/>
  <c r="W84" i="55" s="1"/>
  <c r="V78" i="55"/>
  <c r="U78" i="55"/>
  <c r="T78" i="55"/>
  <c r="S78" i="55"/>
  <c r="R78" i="55"/>
  <c r="Q78" i="55"/>
  <c r="P78" i="55"/>
  <c r="N78" i="55"/>
  <c r="M78" i="55"/>
  <c r="L78" i="55"/>
  <c r="K78" i="55"/>
  <c r="J78" i="55"/>
  <c r="I78" i="55"/>
  <c r="H78" i="55"/>
  <c r="G78" i="55"/>
  <c r="Z70" i="55"/>
  <c r="Y70" i="55"/>
  <c r="V70" i="55"/>
  <c r="U70" i="55"/>
  <c r="Q70" i="55"/>
  <c r="P70" i="55"/>
  <c r="K70" i="55"/>
  <c r="G70" i="55"/>
  <c r="Z69" i="55"/>
  <c r="Y69" i="55"/>
  <c r="X69" i="55"/>
  <c r="W69" i="55"/>
  <c r="V69" i="55"/>
  <c r="U69" i="55"/>
  <c r="T69" i="55"/>
  <c r="S69" i="55"/>
  <c r="R69" i="55"/>
  <c r="Q69" i="55"/>
  <c r="P69" i="55"/>
  <c r="M69" i="55"/>
  <c r="Z68" i="55"/>
  <c r="Z74" i="55" s="1"/>
  <c r="Y68" i="55"/>
  <c r="Y74" i="55" s="1"/>
  <c r="V68" i="55"/>
  <c r="U68" i="55"/>
  <c r="Q68" i="55"/>
  <c r="P68" i="55"/>
  <c r="K68" i="55"/>
  <c r="G68" i="55"/>
  <c r="Z67" i="55"/>
  <c r="Y67" i="55"/>
  <c r="X67" i="55"/>
  <c r="W67" i="55"/>
  <c r="V67" i="55"/>
  <c r="U67" i="55"/>
  <c r="T67" i="55"/>
  <c r="S67" i="55"/>
  <c r="R67" i="55"/>
  <c r="Q67" i="55"/>
  <c r="P67" i="55"/>
  <c r="N67" i="55"/>
  <c r="M67" i="55"/>
  <c r="L67" i="55"/>
  <c r="K67" i="55"/>
  <c r="J67" i="55"/>
  <c r="I67" i="55"/>
  <c r="H67" i="55"/>
  <c r="G67" i="55"/>
  <c r="Z66" i="55"/>
  <c r="Z72" i="55" s="1"/>
  <c r="Y66" i="55"/>
  <c r="X66" i="55"/>
  <c r="X71" i="55" s="1"/>
  <c r="W66" i="55"/>
  <c r="W71" i="55" s="1"/>
  <c r="V66" i="55"/>
  <c r="U66" i="55"/>
  <c r="T66" i="55"/>
  <c r="S66" i="55"/>
  <c r="R66" i="55"/>
  <c r="Q66" i="55"/>
  <c r="P66" i="55"/>
  <c r="N66" i="55"/>
  <c r="M66" i="55"/>
  <c r="L66" i="55"/>
  <c r="K66" i="55"/>
  <c r="J66" i="55"/>
  <c r="I66" i="55"/>
  <c r="H66" i="55"/>
  <c r="G66" i="55"/>
  <c r="Z58" i="55"/>
  <c r="Y58" i="55"/>
  <c r="V58" i="55"/>
  <c r="U58" i="55"/>
  <c r="Q58" i="55"/>
  <c r="P58" i="55"/>
  <c r="K58" i="55"/>
  <c r="G58" i="55"/>
  <c r="Z57" i="55"/>
  <c r="Y57" i="55"/>
  <c r="X57" i="55"/>
  <c r="W57" i="55"/>
  <c r="V57" i="55"/>
  <c r="U57" i="55"/>
  <c r="T57" i="55"/>
  <c r="S57" i="55"/>
  <c r="R57" i="55"/>
  <c r="Q57" i="55"/>
  <c r="P57" i="55"/>
  <c r="N57" i="55"/>
  <c r="M57" i="55"/>
  <c r="Z56" i="55"/>
  <c r="Z62" i="55" s="1"/>
  <c r="Y56" i="55"/>
  <c r="Y62" i="55" s="1"/>
  <c r="V56" i="55"/>
  <c r="U56" i="55"/>
  <c r="Q56" i="55"/>
  <c r="P56" i="55"/>
  <c r="K56" i="55"/>
  <c r="G56" i="55"/>
  <c r="Z55" i="55"/>
  <c r="Y55" i="55"/>
  <c r="X55" i="55"/>
  <c r="W55" i="55"/>
  <c r="V55" i="55"/>
  <c r="U55" i="55"/>
  <c r="T55" i="55"/>
  <c r="S55" i="55"/>
  <c r="R55" i="55"/>
  <c r="Q55" i="55"/>
  <c r="P55" i="55"/>
  <c r="N55" i="55"/>
  <c r="M55" i="55"/>
  <c r="L55" i="55"/>
  <c r="K55" i="55"/>
  <c r="J55" i="55"/>
  <c r="I55" i="55"/>
  <c r="H55" i="55"/>
  <c r="G55" i="55"/>
  <c r="Z54" i="55"/>
  <c r="Z60" i="55" s="1"/>
  <c r="Y54" i="55"/>
  <c r="X54" i="55"/>
  <c r="X59" i="55" s="1"/>
  <c r="W54" i="55"/>
  <c r="W60" i="55" s="1"/>
  <c r="V54" i="55"/>
  <c r="U54" i="55"/>
  <c r="T54" i="55"/>
  <c r="S54" i="55"/>
  <c r="R54" i="55"/>
  <c r="Q54" i="55"/>
  <c r="P54" i="55"/>
  <c r="N54" i="55"/>
  <c r="M54" i="55"/>
  <c r="L54" i="55"/>
  <c r="K54" i="55"/>
  <c r="J54" i="55"/>
  <c r="I54" i="55"/>
  <c r="H54" i="55"/>
  <c r="G54" i="55"/>
  <c r="Z46" i="55"/>
  <c r="Y46" i="55"/>
  <c r="V46" i="55"/>
  <c r="U46" i="55"/>
  <c r="Q46" i="55"/>
  <c r="P46" i="55"/>
  <c r="K46" i="55"/>
  <c r="G46" i="55"/>
  <c r="Z45" i="55"/>
  <c r="Y45" i="55"/>
  <c r="X45" i="55"/>
  <c r="W45" i="55"/>
  <c r="V45" i="55"/>
  <c r="U45" i="55"/>
  <c r="T45" i="55"/>
  <c r="S45" i="55"/>
  <c r="R45" i="55"/>
  <c r="Q45" i="55"/>
  <c r="P45" i="55"/>
  <c r="N45" i="55"/>
  <c r="M45" i="55"/>
  <c r="L45" i="55"/>
  <c r="Z44" i="55"/>
  <c r="Z50" i="55" s="1"/>
  <c r="Y44" i="55"/>
  <c r="Y50" i="55" s="1"/>
  <c r="V44" i="55"/>
  <c r="U44" i="55"/>
  <c r="Q44" i="55"/>
  <c r="P44" i="55"/>
  <c r="K44" i="55"/>
  <c r="G44" i="55"/>
  <c r="Z43" i="55"/>
  <c r="Y43" i="55"/>
  <c r="X43" i="55"/>
  <c r="W43" i="55"/>
  <c r="V43" i="55"/>
  <c r="U43" i="55"/>
  <c r="T43" i="55"/>
  <c r="S43" i="55"/>
  <c r="R43" i="55"/>
  <c r="Q43" i="55"/>
  <c r="P43" i="55"/>
  <c r="N43" i="55"/>
  <c r="M43" i="55"/>
  <c r="L43" i="55"/>
  <c r="K43" i="55"/>
  <c r="J43" i="55"/>
  <c r="I43" i="55"/>
  <c r="H43" i="55"/>
  <c r="G43" i="55"/>
  <c r="Z42" i="55"/>
  <c r="Z48" i="55" s="1"/>
  <c r="Y42" i="55"/>
  <c r="X42" i="55"/>
  <c r="X47" i="55" s="1"/>
  <c r="W42" i="55"/>
  <c r="W47" i="55" s="1"/>
  <c r="V42" i="55"/>
  <c r="U42" i="55"/>
  <c r="T42" i="55"/>
  <c r="S42" i="55"/>
  <c r="R42" i="55"/>
  <c r="Q42" i="55"/>
  <c r="P42" i="55"/>
  <c r="N42" i="55"/>
  <c r="M42" i="55"/>
  <c r="L42" i="55"/>
  <c r="K42" i="55"/>
  <c r="J42" i="55"/>
  <c r="I42" i="55"/>
  <c r="H42" i="55"/>
  <c r="G42" i="55"/>
  <c r="Z34" i="55"/>
  <c r="Y34" i="55"/>
  <c r="V34" i="55"/>
  <c r="U34" i="55"/>
  <c r="Q34" i="55"/>
  <c r="P34" i="55"/>
  <c r="K34" i="55"/>
  <c r="G34" i="55"/>
  <c r="Z33" i="55"/>
  <c r="Y33" i="55"/>
  <c r="X33" i="55"/>
  <c r="W33" i="55"/>
  <c r="V33" i="55"/>
  <c r="U33" i="55"/>
  <c r="T33" i="55"/>
  <c r="S33" i="55"/>
  <c r="R33" i="55"/>
  <c r="Q33" i="55"/>
  <c r="P33" i="55"/>
  <c r="M33" i="55"/>
  <c r="L33" i="55"/>
  <c r="Z32" i="55"/>
  <c r="Z38" i="55" s="1"/>
  <c r="Y32" i="55"/>
  <c r="Y37" i="55" s="1"/>
  <c r="V32" i="55"/>
  <c r="U32" i="55"/>
  <c r="Q32" i="55"/>
  <c r="P32" i="55"/>
  <c r="K32" i="55"/>
  <c r="G32" i="55"/>
  <c r="Z31" i="55"/>
  <c r="Y31" i="55"/>
  <c r="X31" i="55"/>
  <c r="W31" i="55"/>
  <c r="V31" i="55"/>
  <c r="U31" i="55"/>
  <c r="T31" i="55"/>
  <c r="S31" i="55"/>
  <c r="R31" i="55"/>
  <c r="Q31" i="55"/>
  <c r="P31" i="55"/>
  <c r="N31" i="55"/>
  <c r="M31" i="55"/>
  <c r="L31" i="55"/>
  <c r="K31" i="55"/>
  <c r="J31" i="55"/>
  <c r="I31" i="55"/>
  <c r="H31" i="55"/>
  <c r="G31" i="55"/>
  <c r="Z30" i="55"/>
  <c r="Z36" i="55" s="1"/>
  <c r="Y30" i="55"/>
  <c r="X30" i="55"/>
  <c r="X35" i="55" s="1"/>
  <c r="W30" i="55"/>
  <c r="W36" i="55" s="1"/>
  <c r="V30" i="55"/>
  <c r="U30" i="55"/>
  <c r="T30" i="55"/>
  <c r="S30" i="55"/>
  <c r="R30" i="55"/>
  <c r="Q30" i="55"/>
  <c r="P30" i="55"/>
  <c r="N30" i="55"/>
  <c r="M30" i="55"/>
  <c r="L30" i="55"/>
  <c r="K30" i="55"/>
  <c r="J30" i="55"/>
  <c r="I30" i="55"/>
  <c r="H30" i="55"/>
  <c r="G30" i="55"/>
  <c r="Z22" i="55"/>
  <c r="Z190" i="55" s="1"/>
  <c r="Y22" i="55"/>
  <c r="Y190" i="55" s="1"/>
  <c r="V22" i="55"/>
  <c r="U22" i="55"/>
  <c r="Q22" i="55"/>
  <c r="P22" i="55"/>
  <c r="K22" i="55"/>
  <c r="G22" i="55"/>
  <c r="Z21" i="55"/>
  <c r="Z189" i="55" s="1"/>
  <c r="Y21" i="55"/>
  <c r="Y189" i="55" s="1"/>
  <c r="X21" i="55"/>
  <c r="X189" i="55" s="1"/>
  <c r="W21" i="55"/>
  <c r="W189" i="55" s="1"/>
  <c r="V21" i="55"/>
  <c r="U21" i="55"/>
  <c r="T21" i="55"/>
  <c r="S21" i="55"/>
  <c r="R21" i="55"/>
  <c r="Q21" i="55"/>
  <c r="P21" i="55"/>
  <c r="N21" i="55"/>
  <c r="M21" i="55"/>
  <c r="Z20" i="55"/>
  <c r="Z26" i="55" s="1"/>
  <c r="Z194" i="55" s="1"/>
  <c r="Y20" i="55"/>
  <c r="Y26" i="55" s="1"/>
  <c r="Y194" i="55" s="1"/>
  <c r="V20" i="55"/>
  <c r="U20" i="55"/>
  <c r="Q20" i="55"/>
  <c r="P20" i="55"/>
  <c r="K20" i="55"/>
  <c r="G20" i="55"/>
  <c r="Z19" i="55"/>
  <c r="Z187" i="55" s="1"/>
  <c r="Y19" i="55"/>
  <c r="Y187" i="55" s="1"/>
  <c r="X19" i="55"/>
  <c r="X187" i="55" s="1"/>
  <c r="W19" i="55"/>
  <c r="W187" i="55" s="1"/>
  <c r="V19" i="55"/>
  <c r="U19" i="55"/>
  <c r="T19" i="55"/>
  <c r="S19" i="55"/>
  <c r="R19" i="55"/>
  <c r="Q19" i="55"/>
  <c r="P19" i="55"/>
  <c r="N19" i="55"/>
  <c r="M19" i="55"/>
  <c r="L19" i="55"/>
  <c r="K19" i="55"/>
  <c r="J19" i="55"/>
  <c r="I19" i="55"/>
  <c r="H19" i="55"/>
  <c r="G19" i="55"/>
  <c r="Z18" i="55"/>
  <c r="Z23" i="55" s="1"/>
  <c r="Z191" i="55" s="1"/>
  <c r="Y18" i="55"/>
  <c r="X18" i="55"/>
  <c r="X23" i="55" s="1"/>
  <c r="X191" i="55" s="1"/>
  <c r="W18" i="55"/>
  <c r="W186" i="55" s="1"/>
  <c r="V18" i="55"/>
  <c r="U18" i="55"/>
  <c r="T18" i="55"/>
  <c r="S18" i="55"/>
  <c r="R18" i="55"/>
  <c r="Q18" i="55"/>
  <c r="P18" i="55"/>
  <c r="N18" i="55"/>
  <c r="M18" i="55"/>
  <c r="L18" i="55"/>
  <c r="K18" i="55"/>
  <c r="J18" i="55"/>
  <c r="I18" i="55"/>
  <c r="H18" i="55"/>
  <c r="G18" i="55"/>
  <c r="J189" i="53"/>
  <c r="I189" i="53"/>
  <c r="H189" i="53"/>
  <c r="G189" i="53"/>
  <c r="Z178" i="53"/>
  <c r="Y178" i="53"/>
  <c r="V178" i="53"/>
  <c r="U178" i="53"/>
  <c r="Q178" i="53"/>
  <c r="P178" i="53"/>
  <c r="K178" i="53"/>
  <c r="G178" i="53"/>
  <c r="Z177" i="53"/>
  <c r="Y177" i="53"/>
  <c r="X177" i="53"/>
  <c r="W177" i="53"/>
  <c r="V177" i="53"/>
  <c r="U177" i="53"/>
  <c r="T177" i="53"/>
  <c r="S177" i="53"/>
  <c r="R177" i="53"/>
  <c r="Q177" i="53"/>
  <c r="P177" i="53"/>
  <c r="N177" i="53"/>
  <c r="M177" i="53"/>
  <c r="L177" i="53"/>
  <c r="K177" i="53"/>
  <c r="Z176" i="53"/>
  <c r="Y176" i="53"/>
  <c r="V176" i="53"/>
  <c r="U176" i="53"/>
  <c r="Q176" i="53"/>
  <c r="P176" i="53"/>
  <c r="K176" i="53"/>
  <c r="G176" i="53"/>
  <c r="Z175" i="53"/>
  <c r="Y175" i="53"/>
  <c r="X175" i="53"/>
  <c r="W175" i="53"/>
  <c r="V175" i="53"/>
  <c r="U175" i="53"/>
  <c r="T175" i="53"/>
  <c r="S175" i="53"/>
  <c r="R175" i="53"/>
  <c r="Q175" i="53"/>
  <c r="P175" i="53"/>
  <c r="N175" i="53"/>
  <c r="M175" i="53"/>
  <c r="L175" i="53"/>
  <c r="K175" i="53"/>
  <c r="J175" i="53"/>
  <c r="I175" i="53"/>
  <c r="H175" i="53"/>
  <c r="G175" i="53"/>
  <c r="Z174" i="53"/>
  <c r="Y174" i="53"/>
  <c r="X174" i="53"/>
  <c r="W174" i="53"/>
  <c r="V174" i="53"/>
  <c r="U174" i="53"/>
  <c r="T174" i="53"/>
  <c r="S174" i="53"/>
  <c r="R174" i="53"/>
  <c r="Q174" i="53"/>
  <c r="P174" i="53"/>
  <c r="N174" i="53"/>
  <c r="M174" i="53"/>
  <c r="L174" i="53"/>
  <c r="K174" i="53"/>
  <c r="J174" i="53"/>
  <c r="I174" i="53"/>
  <c r="H174" i="53"/>
  <c r="G174" i="53"/>
  <c r="Z172" i="53"/>
  <c r="Y172" i="53"/>
  <c r="X172" i="53"/>
  <c r="W172" i="53"/>
  <c r="V172" i="53"/>
  <c r="U172" i="53"/>
  <c r="T172" i="53"/>
  <c r="S172" i="53"/>
  <c r="R172" i="53"/>
  <c r="Q172" i="53"/>
  <c r="P172" i="53"/>
  <c r="N172" i="53"/>
  <c r="M172" i="53"/>
  <c r="L172" i="53"/>
  <c r="K172" i="53"/>
  <c r="J172" i="53"/>
  <c r="I172" i="53"/>
  <c r="H172" i="53"/>
  <c r="G172" i="53"/>
  <c r="Z171" i="53"/>
  <c r="Z179" i="53" s="1"/>
  <c r="Y171" i="53"/>
  <c r="X171" i="53"/>
  <c r="X180" i="53" s="1"/>
  <c r="W171" i="53"/>
  <c r="W180" i="53" s="1"/>
  <c r="V171" i="53"/>
  <c r="U171" i="53"/>
  <c r="T171" i="53"/>
  <c r="S171" i="53"/>
  <c r="R171" i="53"/>
  <c r="Q171" i="53"/>
  <c r="P171" i="53"/>
  <c r="N171" i="53"/>
  <c r="M171" i="53"/>
  <c r="L171" i="53"/>
  <c r="K171" i="53"/>
  <c r="J171" i="53"/>
  <c r="I171" i="53"/>
  <c r="H171" i="53"/>
  <c r="G171" i="53"/>
  <c r="Z166" i="53"/>
  <c r="Y166" i="53"/>
  <c r="V166" i="53"/>
  <c r="U166" i="53"/>
  <c r="Q166" i="53"/>
  <c r="P166" i="53"/>
  <c r="K166" i="53"/>
  <c r="G166" i="53"/>
  <c r="Z165" i="53"/>
  <c r="Y165" i="53"/>
  <c r="X165" i="53"/>
  <c r="W165" i="53"/>
  <c r="V165" i="53"/>
  <c r="U165" i="53"/>
  <c r="T165" i="53"/>
  <c r="S165" i="53"/>
  <c r="R165" i="53"/>
  <c r="Q165" i="53"/>
  <c r="P165" i="53"/>
  <c r="N165" i="53"/>
  <c r="M165" i="53"/>
  <c r="L165" i="53"/>
  <c r="K165" i="53"/>
  <c r="Z164" i="53"/>
  <c r="Y164" i="53"/>
  <c r="V164" i="53"/>
  <c r="U164" i="53"/>
  <c r="Q164" i="53"/>
  <c r="P164" i="53"/>
  <c r="K164" i="53"/>
  <c r="G164" i="53"/>
  <c r="Z163" i="53"/>
  <c r="Y163" i="53"/>
  <c r="X163" i="53"/>
  <c r="W163" i="53"/>
  <c r="V163" i="53"/>
  <c r="U163" i="53"/>
  <c r="T163" i="53"/>
  <c r="S163" i="53"/>
  <c r="R163" i="53"/>
  <c r="Q163" i="53"/>
  <c r="P163" i="53"/>
  <c r="N163" i="53"/>
  <c r="M163" i="53"/>
  <c r="L163" i="53"/>
  <c r="K163" i="53"/>
  <c r="J163" i="53"/>
  <c r="I163" i="53"/>
  <c r="H163" i="53"/>
  <c r="G163" i="53"/>
  <c r="Z162" i="53"/>
  <c r="Y162" i="53"/>
  <c r="X162" i="53"/>
  <c r="W162" i="53"/>
  <c r="V162" i="53"/>
  <c r="U162" i="53"/>
  <c r="T162" i="53"/>
  <c r="S162" i="53"/>
  <c r="R162" i="53"/>
  <c r="Q162" i="53"/>
  <c r="P162" i="53"/>
  <c r="N162" i="53"/>
  <c r="M162" i="53"/>
  <c r="L162" i="53"/>
  <c r="K162" i="53"/>
  <c r="J162" i="53"/>
  <c r="I162" i="53"/>
  <c r="H162" i="53"/>
  <c r="G162" i="53"/>
  <c r="Z160" i="53"/>
  <c r="Y160" i="53"/>
  <c r="X160" i="53"/>
  <c r="W160" i="53"/>
  <c r="V160" i="53"/>
  <c r="U160" i="53"/>
  <c r="T160" i="53"/>
  <c r="S160" i="53"/>
  <c r="R160" i="53"/>
  <c r="Q160" i="53"/>
  <c r="P160" i="53"/>
  <c r="N160" i="53"/>
  <c r="M160" i="53"/>
  <c r="L160" i="53"/>
  <c r="K160" i="53"/>
  <c r="J160" i="53"/>
  <c r="I160" i="53"/>
  <c r="H160" i="53"/>
  <c r="G160" i="53"/>
  <c r="Z159" i="53"/>
  <c r="Z168" i="53" s="1"/>
  <c r="Y159" i="53"/>
  <c r="Y168" i="53" s="1"/>
  <c r="X159" i="53"/>
  <c r="W159" i="53"/>
  <c r="W167" i="53" s="1"/>
  <c r="V159" i="53"/>
  <c r="U159" i="53"/>
  <c r="T159" i="53"/>
  <c r="S159" i="53"/>
  <c r="R159" i="53"/>
  <c r="Q159" i="53"/>
  <c r="P159" i="53"/>
  <c r="N159" i="53"/>
  <c r="M159" i="53"/>
  <c r="L159" i="53"/>
  <c r="K159" i="53"/>
  <c r="J159" i="53"/>
  <c r="I159" i="53"/>
  <c r="H159" i="53"/>
  <c r="G159" i="53"/>
  <c r="Z154" i="53"/>
  <c r="Y154" i="53"/>
  <c r="V154" i="53"/>
  <c r="U154" i="53"/>
  <c r="Q154" i="53"/>
  <c r="P154" i="53"/>
  <c r="K154" i="53"/>
  <c r="G154" i="53"/>
  <c r="Z153" i="53"/>
  <c r="Y153" i="53"/>
  <c r="X153" i="53"/>
  <c r="W153" i="53"/>
  <c r="V153" i="53"/>
  <c r="U153" i="53"/>
  <c r="T153" i="53"/>
  <c r="S153" i="53"/>
  <c r="R153" i="53"/>
  <c r="Q153" i="53"/>
  <c r="P153" i="53"/>
  <c r="N153" i="53"/>
  <c r="M153" i="53"/>
  <c r="L153" i="53"/>
  <c r="K153" i="53"/>
  <c r="Z152" i="53"/>
  <c r="Y152" i="53"/>
  <c r="V152" i="53"/>
  <c r="U152" i="53"/>
  <c r="Q152" i="53"/>
  <c r="P152" i="53"/>
  <c r="K152" i="53"/>
  <c r="G152" i="53"/>
  <c r="Z151" i="53"/>
  <c r="Y151" i="53"/>
  <c r="X151" i="53"/>
  <c r="W151" i="53"/>
  <c r="V151" i="53"/>
  <c r="U151" i="53"/>
  <c r="T151" i="53"/>
  <c r="S151" i="53"/>
  <c r="R151" i="53"/>
  <c r="Q151" i="53"/>
  <c r="P151" i="53"/>
  <c r="N151" i="53"/>
  <c r="M151" i="53"/>
  <c r="L151" i="53"/>
  <c r="K151" i="53"/>
  <c r="J151" i="53"/>
  <c r="I151" i="53"/>
  <c r="H151" i="53"/>
  <c r="G151" i="53"/>
  <c r="Z150" i="53"/>
  <c r="Y150" i="53"/>
  <c r="X150" i="53"/>
  <c r="W150" i="53"/>
  <c r="V150" i="53"/>
  <c r="U150" i="53"/>
  <c r="T150" i="53"/>
  <c r="S150" i="53"/>
  <c r="R150" i="53"/>
  <c r="Q150" i="53"/>
  <c r="P150" i="53"/>
  <c r="N150" i="53"/>
  <c r="M150" i="53"/>
  <c r="L150" i="53"/>
  <c r="K150" i="53"/>
  <c r="J150" i="53"/>
  <c r="I150" i="53"/>
  <c r="H150" i="53"/>
  <c r="G150" i="53"/>
  <c r="Z148" i="53"/>
  <c r="Y148" i="53"/>
  <c r="X148" i="53"/>
  <c r="W148" i="53"/>
  <c r="V148" i="53"/>
  <c r="U148" i="53"/>
  <c r="T148" i="53"/>
  <c r="S148" i="53"/>
  <c r="R148" i="53"/>
  <c r="Q148" i="53"/>
  <c r="P148" i="53"/>
  <c r="N148" i="53"/>
  <c r="M148" i="53"/>
  <c r="L148" i="53"/>
  <c r="K148" i="53"/>
  <c r="J148" i="53"/>
  <c r="I148" i="53"/>
  <c r="H148" i="53"/>
  <c r="G148" i="53"/>
  <c r="Z147" i="53"/>
  <c r="Z156" i="53" s="1"/>
  <c r="Y147" i="53"/>
  <c r="Y155" i="53" s="1"/>
  <c r="X147" i="53"/>
  <c r="X156" i="53" s="1"/>
  <c r="W147" i="53"/>
  <c r="W156" i="53" s="1"/>
  <c r="V147" i="53"/>
  <c r="U147" i="53"/>
  <c r="T147" i="53"/>
  <c r="S147" i="53"/>
  <c r="R147" i="53"/>
  <c r="Q147" i="53"/>
  <c r="P147" i="53"/>
  <c r="N147" i="53"/>
  <c r="M147" i="53"/>
  <c r="L147" i="53"/>
  <c r="K147" i="53"/>
  <c r="J147" i="53"/>
  <c r="I147" i="53"/>
  <c r="H147" i="53"/>
  <c r="G147" i="53"/>
  <c r="Z142" i="53"/>
  <c r="Y142" i="53"/>
  <c r="V142" i="53"/>
  <c r="U142" i="53"/>
  <c r="Q142" i="53"/>
  <c r="P142" i="53"/>
  <c r="K142" i="53"/>
  <c r="G142" i="53"/>
  <c r="Z141" i="53"/>
  <c r="Y141" i="53"/>
  <c r="X141" i="53"/>
  <c r="W141" i="53"/>
  <c r="V141" i="53"/>
  <c r="U141" i="53"/>
  <c r="T141" i="53"/>
  <c r="S141" i="53"/>
  <c r="R141" i="53"/>
  <c r="Q141" i="53"/>
  <c r="P141" i="53"/>
  <c r="N141" i="53"/>
  <c r="M141" i="53"/>
  <c r="L141" i="53"/>
  <c r="K141" i="53"/>
  <c r="Z140" i="53"/>
  <c r="Y140" i="53"/>
  <c r="V140" i="53"/>
  <c r="U140" i="53"/>
  <c r="Q140" i="53"/>
  <c r="P140" i="53"/>
  <c r="K140" i="53"/>
  <c r="G140" i="53"/>
  <c r="Z139" i="53"/>
  <c r="Y139" i="53"/>
  <c r="X139" i="53"/>
  <c r="W139" i="53"/>
  <c r="V139" i="53"/>
  <c r="U139" i="53"/>
  <c r="T139" i="53"/>
  <c r="S139" i="53"/>
  <c r="R139" i="53"/>
  <c r="Q139" i="53"/>
  <c r="P139" i="53"/>
  <c r="N139" i="53"/>
  <c r="M139" i="53"/>
  <c r="L139" i="53"/>
  <c r="K139" i="53"/>
  <c r="J139" i="53"/>
  <c r="I139" i="53"/>
  <c r="H139" i="53"/>
  <c r="G139" i="53"/>
  <c r="Z138" i="53"/>
  <c r="Y138" i="53"/>
  <c r="X138" i="53"/>
  <c r="W138" i="53"/>
  <c r="V138" i="53"/>
  <c r="U138" i="53"/>
  <c r="T138" i="53"/>
  <c r="S138" i="53"/>
  <c r="R138" i="53"/>
  <c r="Q138" i="53"/>
  <c r="P138" i="53"/>
  <c r="N138" i="53"/>
  <c r="M138" i="53"/>
  <c r="L138" i="53"/>
  <c r="K138" i="53"/>
  <c r="J138" i="53"/>
  <c r="I138" i="53"/>
  <c r="H138" i="53"/>
  <c r="G138" i="53"/>
  <c r="Z136" i="53"/>
  <c r="Y136" i="53"/>
  <c r="X136" i="53"/>
  <c r="W136" i="53"/>
  <c r="V136" i="53"/>
  <c r="U136" i="53"/>
  <c r="T136" i="53"/>
  <c r="S136" i="53"/>
  <c r="R136" i="53"/>
  <c r="Q136" i="53"/>
  <c r="P136" i="53"/>
  <c r="N136" i="53"/>
  <c r="M136" i="53"/>
  <c r="L136" i="53"/>
  <c r="K136" i="53"/>
  <c r="J136" i="53"/>
  <c r="I136" i="53"/>
  <c r="H136" i="53"/>
  <c r="G136" i="53"/>
  <c r="Z135" i="53"/>
  <c r="Z144" i="53" s="1"/>
  <c r="Y135" i="53"/>
  <c r="X135" i="53"/>
  <c r="X143" i="53" s="1"/>
  <c r="W135" i="53"/>
  <c r="W143" i="53" s="1"/>
  <c r="V135" i="53"/>
  <c r="U135" i="53"/>
  <c r="T135" i="53"/>
  <c r="S135" i="53"/>
  <c r="R135" i="53"/>
  <c r="Q135" i="53"/>
  <c r="P135" i="53"/>
  <c r="N135" i="53"/>
  <c r="M135" i="53"/>
  <c r="L135" i="53"/>
  <c r="K135" i="53"/>
  <c r="J135" i="53"/>
  <c r="I135" i="53"/>
  <c r="H135" i="53"/>
  <c r="G135" i="53"/>
  <c r="Z130" i="53"/>
  <c r="Y130" i="53"/>
  <c r="V130" i="53"/>
  <c r="U130" i="53"/>
  <c r="Q130" i="53"/>
  <c r="P130" i="53"/>
  <c r="K130" i="53"/>
  <c r="G130" i="53"/>
  <c r="Z129" i="53"/>
  <c r="Y129" i="53"/>
  <c r="X129" i="53"/>
  <c r="W129" i="53"/>
  <c r="V129" i="53"/>
  <c r="U129" i="53"/>
  <c r="T129" i="53"/>
  <c r="S129" i="53"/>
  <c r="R129" i="53"/>
  <c r="Q129" i="53"/>
  <c r="P129" i="53"/>
  <c r="N129" i="53"/>
  <c r="M129" i="53"/>
  <c r="L129" i="53"/>
  <c r="K129" i="53"/>
  <c r="Z128" i="53"/>
  <c r="Y128" i="53"/>
  <c r="V128" i="53"/>
  <c r="U128" i="53"/>
  <c r="Q128" i="53"/>
  <c r="P128" i="53"/>
  <c r="K128" i="53"/>
  <c r="G128" i="53"/>
  <c r="Z127" i="53"/>
  <c r="Y127" i="53"/>
  <c r="X127" i="53"/>
  <c r="W127" i="53"/>
  <c r="V127" i="53"/>
  <c r="U127" i="53"/>
  <c r="T127" i="53"/>
  <c r="S127" i="53"/>
  <c r="R127" i="53"/>
  <c r="Q127" i="53"/>
  <c r="P127" i="53"/>
  <c r="N127" i="53"/>
  <c r="M127" i="53"/>
  <c r="L127" i="53"/>
  <c r="K127" i="53"/>
  <c r="J127" i="53"/>
  <c r="I127" i="53"/>
  <c r="H127" i="53"/>
  <c r="G127" i="53"/>
  <c r="Z126" i="53"/>
  <c r="Y126" i="53"/>
  <c r="X126" i="53"/>
  <c r="W126" i="53"/>
  <c r="V126" i="53"/>
  <c r="U126" i="53"/>
  <c r="T126" i="53"/>
  <c r="S126" i="53"/>
  <c r="R126" i="53"/>
  <c r="Q126" i="53"/>
  <c r="P126" i="53"/>
  <c r="N126" i="53"/>
  <c r="M126" i="53"/>
  <c r="L126" i="53"/>
  <c r="K126" i="53"/>
  <c r="J126" i="53"/>
  <c r="I126" i="53"/>
  <c r="H126" i="53"/>
  <c r="G126" i="53"/>
  <c r="Z124" i="53"/>
  <c r="Y124" i="53"/>
  <c r="X124" i="53"/>
  <c r="W124" i="53"/>
  <c r="V124" i="53"/>
  <c r="U124" i="53"/>
  <c r="T124" i="53"/>
  <c r="S124" i="53"/>
  <c r="R124" i="53"/>
  <c r="Q124" i="53"/>
  <c r="P124" i="53"/>
  <c r="N124" i="53"/>
  <c r="M124" i="53"/>
  <c r="L124" i="53"/>
  <c r="K124" i="53"/>
  <c r="J124" i="53"/>
  <c r="I124" i="53"/>
  <c r="H124" i="53"/>
  <c r="G124" i="53"/>
  <c r="Z123" i="53"/>
  <c r="Z131" i="53" s="1"/>
  <c r="Y123" i="53"/>
  <c r="Y131" i="53" s="1"/>
  <c r="X123" i="53"/>
  <c r="X131" i="53" s="1"/>
  <c r="W123" i="53"/>
  <c r="W132" i="53" s="1"/>
  <c r="V123" i="53"/>
  <c r="V131" i="53" s="1"/>
  <c r="U123" i="53"/>
  <c r="T123" i="53"/>
  <c r="S123" i="53"/>
  <c r="R123" i="53"/>
  <c r="Q123" i="53"/>
  <c r="P123" i="53"/>
  <c r="N123" i="53"/>
  <c r="M123" i="53"/>
  <c r="L123" i="53"/>
  <c r="K123" i="53"/>
  <c r="J123" i="53"/>
  <c r="I123" i="53"/>
  <c r="H123" i="53"/>
  <c r="G123" i="53"/>
  <c r="Z118" i="53"/>
  <c r="Y118" i="53"/>
  <c r="V118" i="53"/>
  <c r="U118" i="53"/>
  <c r="Q118" i="53"/>
  <c r="P118" i="53"/>
  <c r="K118" i="53"/>
  <c r="G118" i="53"/>
  <c r="Z117" i="53"/>
  <c r="Y117" i="53"/>
  <c r="X117" i="53"/>
  <c r="W117" i="53"/>
  <c r="V117" i="53"/>
  <c r="U117" i="53"/>
  <c r="T117" i="53"/>
  <c r="S117" i="53"/>
  <c r="R117" i="53"/>
  <c r="Q117" i="53"/>
  <c r="P117" i="53"/>
  <c r="N117" i="53"/>
  <c r="M117" i="53"/>
  <c r="L117" i="53"/>
  <c r="K117" i="53"/>
  <c r="Z116" i="53"/>
  <c r="Y116" i="53"/>
  <c r="V116" i="53"/>
  <c r="U116" i="53"/>
  <c r="Q116" i="53"/>
  <c r="P116" i="53"/>
  <c r="K116" i="53"/>
  <c r="G116" i="53"/>
  <c r="Z115" i="53"/>
  <c r="Y115" i="53"/>
  <c r="X115" i="53"/>
  <c r="W115" i="53"/>
  <c r="V115" i="53"/>
  <c r="U115" i="53"/>
  <c r="T115" i="53"/>
  <c r="S115" i="53"/>
  <c r="R115" i="53"/>
  <c r="Q115" i="53"/>
  <c r="P115" i="53"/>
  <c r="N115" i="53"/>
  <c r="M115" i="53"/>
  <c r="L115" i="53"/>
  <c r="K115" i="53"/>
  <c r="J115" i="53"/>
  <c r="I115" i="53"/>
  <c r="H115" i="53"/>
  <c r="G115" i="53"/>
  <c r="Z114" i="53"/>
  <c r="Y114" i="53"/>
  <c r="X114" i="53"/>
  <c r="W114" i="53"/>
  <c r="V114" i="53"/>
  <c r="U114" i="53"/>
  <c r="T114" i="53"/>
  <c r="S114" i="53"/>
  <c r="R114" i="53"/>
  <c r="Q114" i="53"/>
  <c r="P114" i="53"/>
  <c r="N114" i="53"/>
  <c r="M114" i="53"/>
  <c r="L114" i="53"/>
  <c r="K114" i="53"/>
  <c r="J114" i="53"/>
  <c r="I114" i="53"/>
  <c r="H114" i="53"/>
  <c r="G114" i="53"/>
  <c r="Z112" i="53"/>
  <c r="Y112" i="53"/>
  <c r="X112" i="53"/>
  <c r="W112" i="53"/>
  <c r="V112" i="53"/>
  <c r="U112" i="53"/>
  <c r="T112" i="53"/>
  <c r="S112" i="53"/>
  <c r="R112" i="53"/>
  <c r="Q112" i="53"/>
  <c r="P112" i="53"/>
  <c r="N112" i="53"/>
  <c r="M112" i="53"/>
  <c r="L112" i="53"/>
  <c r="K112" i="53"/>
  <c r="J112" i="53"/>
  <c r="I112" i="53"/>
  <c r="H112" i="53"/>
  <c r="G112" i="53"/>
  <c r="Z111" i="53"/>
  <c r="Z120" i="53" s="1"/>
  <c r="Y111" i="53"/>
  <c r="Y120" i="53" s="1"/>
  <c r="X111" i="53"/>
  <c r="X119" i="53" s="1"/>
  <c r="W111" i="53"/>
  <c r="W121" i="53" s="1"/>
  <c r="V111" i="53"/>
  <c r="U111" i="53"/>
  <c r="T111" i="53"/>
  <c r="S111" i="53"/>
  <c r="R111" i="53"/>
  <c r="Q111" i="53"/>
  <c r="P111" i="53"/>
  <c r="N111" i="53"/>
  <c r="M111" i="53"/>
  <c r="L111" i="53"/>
  <c r="K111" i="53"/>
  <c r="J111" i="53"/>
  <c r="I111" i="53"/>
  <c r="H111" i="53"/>
  <c r="G111" i="53"/>
  <c r="Z106" i="53"/>
  <c r="Y106" i="53"/>
  <c r="V106" i="53"/>
  <c r="U106" i="53"/>
  <c r="Q106" i="53"/>
  <c r="P106" i="53"/>
  <c r="K106" i="53"/>
  <c r="G106" i="53"/>
  <c r="Z105" i="53"/>
  <c r="Y105" i="53"/>
  <c r="X105" i="53"/>
  <c r="W105" i="53"/>
  <c r="V105" i="53"/>
  <c r="U105" i="53"/>
  <c r="T105" i="53"/>
  <c r="S105" i="53"/>
  <c r="R105" i="53"/>
  <c r="Q105" i="53"/>
  <c r="P105" i="53"/>
  <c r="N105" i="53"/>
  <c r="M105" i="53"/>
  <c r="L105" i="53"/>
  <c r="K105" i="53"/>
  <c r="Z104" i="53"/>
  <c r="Y104" i="53"/>
  <c r="V104" i="53"/>
  <c r="U104" i="53"/>
  <c r="Q104" i="53"/>
  <c r="P104" i="53"/>
  <c r="K104" i="53"/>
  <c r="G104" i="53"/>
  <c r="Z103" i="53"/>
  <c r="Y103" i="53"/>
  <c r="X103" i="53"/>
  <c r="W103" i="53"/>
  <c r="V103" i="53"/>
  <c r="U103" i="53"/>
  <c r="T103" i="53"/>
  <c r="S103" i="53"/>
  <c r="R103" i="53"/>
  <c r="Q103" i="53"/>
  <c r="P103" i="53"/>
  <c r="N103" i="53"/>
  <c r="M103" i="53"/>
  <c r="L103" i="53"/>
  <c r="K103" i="53"/>
  <c r="J103" i="53"/>
  <c r="I103" i="53"/>
  <c r="H103" i="53"/>
  <c r="G103" i="53"/>
  <c r="Z102" i="53"/>
  <c r="Y102" i="53"/>
  <c r="X102" i="53"/>
  <c r="W102" i="53"/>
  <c r="V102" i="53"/>
  <c r="U102" i="53"/>
  <c r="T102" i="53"/>
  <c r="S102" i="53"/>
  <c r="R102" i="53"/>
  <c r="Q102" i="53"/>
  <c r="P102" i="53"/>
  <c r="N102" i="53"/>
  <c r="M102" i="53"/>
  <c r="L102" i="53"/>
  <c r="K102" i="53"/>
  <c r="J102" i="53"/>
  <c r="I102" i="53"/>
  <c r="H102" i="53"/>
  <c r="G102" i="53"/>
  <c r="Z100" i="53"/>
  <c r="Y100" i="53"/>
  <c r="X100" i="53"/>
  <c r="W100" i="53"/>
  <c r="V100" i="53"/>
  <c r="U100" i="53"/>
  <c r="T100" i="53"/>
  <c r="S100" i="53"/>
  <c r="R100" i="53"/>
  <c r="Q100" i="53"/>
  <c r="P100" i="53"/>
  <c r="N100" i="53"/>
  <c r="M100" i="53"/>
  <c r="L100" i="53"/>
  <c r="K100" i="53"/>
  <c r="J100" i="53"/>
  <c r="I100" i="53"/>
  <c r="H100" i="53"/>
  <c r="G100" i="53"/>
  <c r="Z99" i="53"/>
  <c r="Z107" i="53" s="1"/>
  <c r="Y99" i="53"/>
  <c r="Y110" i="53" s="1"/>
  <c r="X99" i="53"/>
  <c r="W99" i="53"/>
  <c r="W108" i="53" s="1"/>
  <c r="V99" i="53"/>
  <c r="U99" i="53"/>
  <c r="T99" i="53"/>
  <c r="S99" i="53"/>
  <c r="R99" i="53"/>
  <c r="Q99" i="53"/>
  <c r="P99" i="53"/>
  <c r="N99" i="53"/>
  <c r="M99" i="53"/>
  <c r="L99" i="53"/>
  <c r="K99" i="53"/>
  <c r="J99" i="53"/>
  <c r="I99" i="53"/>
  <c r="H99" i="53"/>
  <c r="G99" i="53"/>
  <c r="Z94" i="53"/>
  <c r="Y94" i="53"/>
  <c r="V94" i="53"/>
  <c r="U94" i="53"/>
  <c r="Q94" i="53"/>
  <c r="P94" i="53"/>
  <c r="K94" i="53"/>
  <c r="G94" i="53"/>
  <c r="Z93" i="53"/>
  <c r="Y93" i="53"/>
  <c r="X93" i="53"/>
  <c r="W93" i="53"/>
  <c r="V93" i="53"/>
  <c r="U93" i="53"/>
  <c r="T93" i="53"/>
  <c r="S93" i="53"/>
  <c r="R93" i="53"/>
  <c r="Q93" i="53"/>
  <c r="P93" i="53"/>
  <c r="N93" i="53"/>
  <c r="M93" i="53"/>
  <c r="L93" i="53"/>
  <c r="K93" i="53"/>
  <c r="Z92" i="53"/>
  <c r="Y92" i="53"/>
  <c r="V92" i="53"/>
  <c r="U92" i="53"/>
  <c r="Q92" i="53"/>
  <c r="P92" i="53"/>
  <c r="K92" i="53"/>
  <c r="G92" i="53"/>
  <c r="Z91" i="53"/>
  <c r="Y91" i="53"/>
  <c r="X91" i="53"/>
  <c r="W91" i="53"/>
  <c r="V91" i="53"/>
  <c r="U91" i="53"/>
  <c r="T91" i="53"/>
  <c r="S91" i="53"/>
  <c r="R91" i="53"/>
  <c r="Q91" i="53"/>
  <c r="P91" i="53"/>
  <c r="N91" i="53"/>
  <c r="M91" i="53"/>
  <c r="L91" i="53"/>
  <c r="K91" i="53"/>
  <c r="J91" i="53"/>
  <c r="I91" i="53"/>
  <c r="H91" i="53"/>
  <c r="G91" i="53"/>
  <c r="Z90" i="53"/>
  <c r="Y90" i="53"/>
  <c r="X90" i="53"/>
  <c r="W90" i="53"/>
  <c r="V90" i="53"/>
  <c r="U90" i="53"/>
  <c r="T90" i="53"/>
  <c r="S90" i="53"/>
  <c r="R90" i="53"/>
  <c r="Q90" i="53"/>
  <c r="P90" i="53"/>
  <c r="N90" i="53"/>
  <c r="M90" i="53"/>
  <c r="L90" i="53"/>
  <c r="K90" i="53"/>
  <c r="J90" i="53"/>
  <c r="I90" i="53"/>
  <c r="H90" i="53"/>
  <c r="G90" i="53"/>
  <c r="Z88" i="53"/>
  <c r="Y88" i="53"/>
  <c r="X88" i="53"/>
  <c r="W88" i="53"/>
  <c r="V88" i="53"/>
  <c r="U88" i="53"/>
  <c r="T88" i="53"/>
  <c r="S88" i="53"/>
  <c r="R88" i="53"/>
  <c r="Q88" i="53"/>
  <c r="P88" i="53"/>
  <c r="N88" i="53"/>
  <c r="M88" i="53"/>
  <c r="L88" i="53"/>
  <c r="K88" i="53"/>
  <c r="J88" i="53"/>
  <c r="I88" i="53"/>
  <c r="H88" i="53"/>
  <c r="G88" i="53"/>
  <c r="Z87" i="53"/>
  <c r="Y87" i="53"/>
  <c r="Y96" i="53" s="1"/>
  <c r="X87" i="53"/>
  <c r="X95" i="53" s="1"/>
  <c r="W87" i="53"/>
  <c r="W96" i="53" s="1"/>
  <c r="V87" i="53"/>
  <c r="U87" i="53"/>
  <c r="T87" i="53"/>
  <c r="S87" i="53"/>
  <c r="R87" i="53"/>
  <c r="Q87" i="53"/>
  <c r="P87" i="53"/>
  <c r="N87" i="53"/>
  <c r="M87" i="53"/>
  <c r="L87" i="53"/>
  <c r="K87" i="53"/>
  <c r="J87" i="53"/>
  <c r="I87" i="53"/>
  <c r="H87" i="53"/>
  <c r="G87" i="53"/>
  <c r="Z82" i="53"/>
  <c r="Y82" i="53"/>
  <c r="V82" i="53"/>
  <c r="U82" i="53"/>
  <c r="Q82" i="53"/>
  <c r="P82" i="53"/>
  <c r="K82" i="53"/>
  <c r="G82" i="53"/>
  <c r="Z81" i="53"/>
  <c r="Y81" i="53"/>
  <c r="X81" i="53"/>
  <c r="W81" i="53"/>
  <c r="V81" i="53"/>
  <c r="U81" i="53"/>
  <c r="T81" i="53"/>
  <c r="S81" i="53"/>
  <c r="R81" i="53"/>
  <c r="Q81" i="53"/>
  <c r="P81" i="53"/>
  <c r="N81" i="53"/>
  <c r="M81" i="53"/>
  <c r="L81" i="53"/>
  <c r="K81" i="53"/>
  <c r="Z80" i="53"/>
  <c r="Y80" i="53"/>
  <c r="V80" i="53"/>
  <c r="U80" i="53"/>
  <c r="Q80" i="53"/>
  <c r="P80" i="53"/>
  <c r="K80" i="53"/>
  <c r="G80" i="53"/>
  <c r="Z79" i="53"/>
  <c r="Y79" i="53"/>
  <c r="X79" i="53"/>
  <c r="W79" i="53"/>
  <c r="V79" i="53"/>
  <c r="U79" i="53"/>
  <c r="T79" i="53"/>
  <c r="S79" i="53"/>
  <c r="R79" i="53"/>
  <c r="Q79" i="53"/>
  <c r="P79" i="53"/>
  <c r="N79" i="53"/>
  <c r="M79" i="53"/>
  <c r="L79" i="53"/>
  <c r="K79" i="53"/>
  <c r="J79" i="53"/>
  <c r="I79" i="53"/>
  <c r="H79" i="53"/>
  <c r="G79" i="53"/>
  <c r="Z78" i="53"/>
  <c r="Y78" i="53"/>
  <c r="X78" i="53"/>
  <c r="W78" i="53"/>
  <c r="V78" i="53"/>
  <c r="U78" i="53"/>
  <c r="T78" i="53"/>
  <c r="S78" i="53"/>
  <c r="R78" i="53"/>
  <c r="Q78" i="53"/>
  <c r="P78" i="53"/>
  <c r="N78" i="53"/>
  <c r="M78" i="53"/>
  <c r="L78" i="53"/>
  <c r="K78" i="53"/>
  <c r="J78" i="53"/>
  <c r="I78" i="53"/>
  <c r="H78" i="53"/>
  <c r="G78" i="53"/>
  <c r="Z76" i="53"/>
  <c r="Y76" i="53"/>
  <c r="X76" i="53"/>
  <c r="W76" i="53"/>
  <c r="V76" i="53"/>
  <c r="U76" i="53"/>
  <c r="T76" i="53"/>
  <c r="S76" i="53"/>
  <c r="R76" i="53"/>
  <c r="Q76" i="53"/>
  <c r="P76" i="53"/>
  <c r="N76" i="53"/>
  <c r="M76" i="53"/>
  <c r="L76" i="53"/>
  <c r="K76" i="53"/>
  <c r="J76" i="53"/>
  <c r="I76" i="53"/>
  <c r="H76" i="53"/>
  <c r="G76" i="53"/>
  <c r="Z75" i="53"/>
  <c r="Z83" i="53" s="1"/>
  <c r="Y75" i="53"/>
  <c r="Y84" i="53" s="1"/>
  <c r="X75" i="53"/>
  <c r="W75" i="53"/>
  <c r="W84" i="53" s="1"/>
  <c r="V75" i="53"/>
  <c r="U75" i="53"/>
  <c r="T75" i="53"/>
  <c r="S75" i="53"/>
  <c r="R75" i="53"/>
  <c r="Q75" i="53"/>
  <c r="P75" i="53"/>
  <c r="N75" i="53"/>
  <c r="M75" i="53"/>
  <c r="L75" i="53"/>
  <c r="K75" i="53"/>
  <c r="J75" i="53"/>
  <c r="I75" i="53"/>
  <c r="H75" i="53"/>
  <c r="G75" i="53"/>
  <c r="Z70" i="53"/>
  <c r="Y70" i="53"/>
  <c r="V70" i="53"/>
  <c r="U70" i="53"/>
  <c r="Q70" i="53"/>
  <c r="P70" i="53"/>
  <c r="K70" i="53"/>
  <c r="G70" i="53"/>
  <c r="Z69" i="53"/>
  <c r="Y69" i="53"/>
  <c r="X69" i="53"/>
  <c r="W69" i="53"/>
  <c r="V69" i="53"/>
  <c r="U69" i="53"/>
  <c r="T69" i="53"/>
  <c r="S69" i="53"/>
  <c r="R69" i="53"/>
  <c r="Q69" i="53"/>
  <c r="P69" i="53"/>
  <c r="N69" i="53"/>
  <c r="M69" i="53"/>
  <c r="L69" i="53"/>
  <c r="K69" i="53"/>
  <c r="Z68" i="53"/>
  <c r="Y68" i="53"/>
  <c r="V68" i="53"/>
  <c r="U68" i="53"/>
  <c r="Q68" i="53"/>
  <c r="P68" i="53"/>
  <c r="K68" i="53"/>
  <c r="G68" i="53"/>
  <c r="Z67" i="53"/>
  <c r="Y67" i="53"/>
  <c r="X67" i="53"/>
  <c r="W67" i="53"/>
  <c r="V67" i="53"/>
  <c r="U67" i="53"/>
  <c r="T67" i="53"/>
  <c r="S67" i="53"/>
  <c r="R67" i="53"/>
  <c r="Q67" i="53"/>
  <c r="P67" i="53"/>
  <c r="N67" i="53"/>
  <c r="M67" i="53"/>
  <c r="L67" i="53"/>
  <c r="K67" i="53"/>
  <c r="J67" i="53"/>
  <c r="I67" i="53"/>
  <c r="H67" i="53"/>
  <c r="G67" i="53"/>
  <c r="Z66" i="53"/>
  <c r="Y66" i="53"/>
  <c r="X66" i="53"/>
  <c r="W66" i="53"/>
  <c r="V66" i="53"/>
  <c r="U66" i="53"/>
  <c r="T66" i="53"/>
  <c r="S66" i="53"/>
  <c r="R66" i="53"/>
  <c r="Q66" i="53"/>
  <c r="P66" i="53"/>
  <c r="N66" i="53"/>
  <c r="M66" i="53"/>
  <c r="L66" i="53"/>
  <c r="K66" i="53"/>
  <c r="J66" i="53"/>
  <c r="I66" i="53"/>
  <c r="H66" i="53"/>
  <c r="G66" i="53"/>
  <c r="Z64" i="53"/>
  <c r="Y64" i="53"/>
  <c r="X64" i="53"/>
  <c r="W64" i="53"/>
  <c r="V64" i="53"/>
  <c r="U64" i="53"/>
  <c r="T64" i="53"/>
  <c r="S64" i="53"/>
  <c r="R64" i="53"/>
  <c r="Q64" i="53"/>
  <c r="P64" i="53"/>
  <c r="N64" i="53"/>
  <c r="M64" i="53"/>
  <c r="L64" i="53"/>
  <c r="K64" i="53"/>
  <c r="J64" i="53"/>
  <c r="I64" i="53"/>
  <c r="H64" i="53"/>
  <c r="G64" i="53"/>
  <c r="Z63" i="53"/>
  <c r="Z72" i="53" s="1"/>
  <c r="Y63" i="53"/>
  <c r="Y72" i="53" s="1"/>
  <c r="X63" i="53"/>
  <c r="X71" i="53" s="1"/>
  <c r="W63" i="53"/>
  <c r="W72" i="53" s="1"/>
  <c r="V63" i="53"/>
  <c r="U63" i="53"/>
  <c r="T63" i="53"/>
  <c r="S63" i="53"/>
  <c r="R63" i="53"/>
  <c r="Q63" i="53"/>
  <c r="P63" i="53"/>
  <c r="N63" i="53"/>
  <c r="M63" i="53"/>
  <c r="L63" i="53"/>
  <c r="K63" i="53"/>
  <c r="J63" i="53"/>
  <c r="I63" i="53"/>
  <c r="H63" i="53"/>
  <c r="G63" i="53"/>
  <c r="Z58" i="53"/>
  <c r="Y58" i="53"/>
  <c r="V58" i="53"/>
  <c r="U58" i="53"/>
  <c r="Q58" i="53"/>
  <c r="P58" i="53"/>
  <c r="K58" i="53"/>
  <c r="G58" i="53"/>
  <c r="Z57" i="53"/>
  <c r="Y57" i="53"/>
  <c r="X57" i="53"/>
  <c r="W57" i="53"/>
  <c r="V57" i="53"/>
  <c r="U57" i="53"/>
  <c r="T57" i="53"/>
  <c r="S57" i="53"/>
  <c r="R57" i="53"/>
  <c r="Q57" i="53"/>
  <c r="P57" i="53"/>
  <c r="N57" i="53"/>
  <c r="M57" i="53"/>
  <c r="L57" i="53"/>
  <c r="K57" i="53"/>
  <c r="Z56" i="53"/>
  <c r="Y56" i="53"/>
  <c r="V56" i="53"/>
  <c r="U56" i="53"/>
  <c r="Q56" i="53"/>
  <c r="P56" i="53"/>
  <c r="K56" i="53"/>
  <c r="G56" i="53"/>
  <c r="Z55" i="53"/>
  <c r="Y55" i="53"/>
  <c r="X55" i="53"/>
  <c r="W55" i="53"/>
  <c r="V55" i="53"/>
  <c r="U55" i="53"/>
  <c r="T55" i="53"/>
  <c r="S55" i="53"/>
  <c r="R55" i="53"/>
  <c r="Q55" i="53"/>
  <c r="P55" i="53"/>
  <c r="N55" i="53"/>
  <c r="M55" i="53"/>
  <c r="L55" i="53"/>
  <c r="K55" i="53"/>
  <c r="J55" i="53"/>
  <c r="I55" i="53"/>
  <c r="H55" i="53"/>
  <c r="G55" i="53"/>
  <c r="Z54" i="53"/>
  <c r="Y54" i="53"/>
  <c r="X54" i="53"/>
  <c r="W54" i="53"/>
  <c r="V54" i="53"/>
  <c r="U54" i="53"/>
  <c r="T54" i="53"/>
  <c r="S54" i="53"/>
  <c r="R54" i="53"/>
  <c r="Q54" i="53"/>
  <c r="P54" i="53"/>
  <c r="N54" i="53"/>
  <c r="M54" i="53"/>
  <c r="L54" i="53"/>
  <c r="K54" i="53"/>
  <c r="J54" i="53"/>
  <c r="I54" i="53"/>
  <c r="H54" i="53"/>
  <c r="G54" i="53"/>
  <c r="Z52" i="53"/>
  <c r="Y52" i="53"/>
  <c r="X52" i="53"/>
  <c r="W52" i="53"/>
  <c r="V52" i="53"/>
  <c r="U52" i="53"/>
  <c r="T52" i="53"/>
  <c r="S52" i="53"/>
  <c r="R52" i="53"/>
  <c r="Q52" i="53"/>
  <c r="P52" i="53"/>
  <c r="N52" i="53"/>
  <c r="M52" i="53"/>
  <c r="L52" i="53"/>
  <c r="K52" i="53"/>
  <c r="J52" i="53"/>
  <c r="I52" i="53"/>
  <c r="H52" i="53"/>
  <c r="G52" i="53"/>
  <c r="Z51" i="53"/>
  <c r="Z59" i="53" s="1"/>
  <c r="Y51" i="53"/>
  <c r="Y60" i="53" s="1"/>
  <c r="X51" i="53"/>
  <c r="X60" i="53" s="1"/>
  <c r="W51" i="53"/>
  <c r="V51" i="53"/>
  <c r="U51" i="53"/>
  <c r="T51" i="53"/>
  <c r="S51" i="53"/>
  <c r="R51" i="53"/>
  <c r="Q51" i="53"/>
  <c r="P51" i="53"/>
  <c r="N51" i="53"/>
  <c r="M51" i="53"/>
  <c r="L51" i="53"/>
  <c r="K51" i="53"/>
  <c r="J51" i="53"/>
  <c r="I51" i="53"/>
  <c r="H51" i="53"/>
  <c r="G51" i="53"/>
  <c r="Z46" i="53"/>
  <c r="Y46" i="53"/>
  <c r="V46" i="53"/>
  <c r="U46" i="53"/>
  <c r="Q46" i="53"/>
  <c r="P46" i="53"/>
  <c r="K46" i="53"/>
  <c r="G46" i="53"/>
  <c r="Z45" i="53"/>
  <c r="Y45" i="53"/>
  <c r="X45" i="53"/>
  <c r="W45" i="53"/>
  <c r="V45" i="53"/>
  <c r="U45" i="53"/>
  <c r="T45" i="53"/>
  <c r="S45" i="53"/>
  <c r="R45" i="53"/>
  <c r="Q45" i="53"/>
  <c r="P45" i="53"/>
  <c r="N45" i="53"/>
  <c r="M45" i="53"/>
  <c r="L45" i="53"/>
  <c r="K45" i="53"/>
  <c r="Z44" i="53"/>
  <c r="Y44" i="53"/>
  <c r="V44" i="53"/>
  <c r="U44" i="53"/>
  <c r="Q44" i="53"/>
  <c r="P44" i="53"/>
  <c r="K44" i="53"/>
  <c r="G44" i="53"/>
  <c r="Z43" i="53"/>
  <c r="Y43" i="53"/>
  <c r="X43" i="53"/>
  <c r="W43" i="53"/>
  <c r="V43" i="53"/>
  <c r="U43" i="53"/>
  <c r="T43" i="53"/>
  <c r="S43" i="53"/>
  <c r="R43" i="53"/>
  <c r="Q43" i="53"/>
  <c r="P43" i="53"/>
  <c r="N43" i="53"/>
  <c r="M43" i="53"/>
  <c r="L43" i="53"/>
  <c r="K43" i="53"/>
  <c r="J43" i="53"/>
  <c r="I43" i="53"/>
  <c r="H43" i="53"/>
  <c r="G43" i="53"/>
  <c r="Z42" i="53"/>
  <c r="Y42" i="53"/>
  <c r="X42" i="53"/>
  <c r="W42" i="53"/>
  <c r="V42" i="53"/>
  <c r="U42" i="53"/>
  <c r="T42" i="53"/>
  <c r="S42" i="53"/>
  <c r="R42" i="53"/>
  <c r="Q42" i="53"/>
  <c r="P42" i="53"/>
  <c r="N42" i="53"/>
  <c r="M42" i="53"/>
  <c r="L42" i="53"/>
  <c r="K42" i="53"/>
  <c r="J42" i="53"/>
  <c r="I42" i="53"/>
  <c r="H42" i="53"/>
  <c r="G42" i="53"/>
  <c r="Z40" i="53"/>
  <c r="Y40" i="53"/>
  <c r="X40" i="53"/>
  <c r="W40" i="53"/>
  <c r="V40" i="53"/>
  <c r="U40" i="53"/>
  <c r="T40" i="53"/>
  <c r="S40" i="53"/>
  <c r="R40" i="53"/>
  <c r="Q40" i="53"/>
  <c r="P40" i="53"/>
  <c r="N40" i="53"/>
  <c r="M40" i="53"/>
  <c r="L40" i="53"/>
  <c r="K40" i="53"/>
  <c r="J40" i="53"/>
  <c r="I40" i="53"/>
  <c r="H40" i="53"/>
  <c r="G40" i="53"/>
  <c r="Z39" i="53"/>
  <c r="Z48" i="53" s="1"/>
  <c r="Y39" i="53"/>
  <c r="X39" i="53"/>
  <c r="X47" i="53" s="1"/>
  <c r="W39" i="53"/>
  <c r="W48" i="53" s="1"/>
  <c r="V39" i="53"/>
  <c r="U39" i="53"/>
  <c r="T39" i="53"/>
  <c r="S39" i="53"/>
  <c r="R39" i="53"/>
  <c r="Q39" i="53"/>
  <c r="P39" i="53"/>
  <c r="N39" i="53"/>
  <c r="M39" i="53"/>
  <c r="L39" i="53"/>
  <c r="K39" i="53"/>
  <c r="J39" i="53"/>
  <c r="I39" i="53"/>
  <c r="H39" i="53"/>
  <c r="G39" i="53"/>
  <c r="Z34" i="53"/>
  <c r="Y34" i="53"/>
  <c r="V34" i="53"/>
  <c r="U34" i="53"/>
  <c r="Q34" i="53"/>
  <c r="P34" i="53"/>
  <c r="K34" i="53"/>
  <c r="G34" i="53"/>
  <c r="Z33" i="53"/>
  <c r="Y33" i="53"/>
  <c r="X33" i="53"/>
  <c r="W33" i="53"/>
  <c r="V33" i="53"/>
  <c r="U33" i="53"/>
  <c r="T33" i="53"/>
  <c r="S33" i="53"/>
  <c r="R33" i="53"/>
  <c r="Q33" i="53"/>
  <c r="P33" i="53"/>
  <c r="N33" i="53"/>
  <c r="M33" i="53"/>
  <c r="L33" i="53"/>
  <c r="K33" i="53"/>
  <c r="Z32" i="53"/>
  <c r="Y32" i="53"/>
  <c r="V32" i="53"/>
  <c r="U32" i="53"/>
  <c r="Q32" i="53"/>
  <c r="P32" i="53"/>
  <c r="K32" i="53"/>
  <c r="G32" i="53"/>
  <c r="Z31" i="53"/>
  <c r="Y31" i="53"/>
  <c r="X31" i="53"/>
  <c r="W31" i="53"/>
  <c r="V31" i="53"/>
  <c r="U31" i="53"/>
  <c r="T31" i="53"/>
  <c r="S31" i="53"/>
  <c r="R31" i="53"/>
  <c r="Q31" i="53"/>
  <c r="P31" i="53"/>
  <c r="N31" i="53"/>
  <c r="M31" i="53"/>
  <c r="L31" i="53"/>
  <c r="K31" i="53"/>
  <c r="J31" i="53"/>
  <c r="I31" i="53"/>
  <c r="H31" i="53"/>
  <c r="G31" i="53"/>
  <c r="Z30" i="53"/>
  <c r="Y30" i="53"/>
  <c r="X30" i="53"/>
  <c r="W30" i="53"/>
  <c r="V30" i="53"/>
  <c r="U30" i="53"/>
  <c r="T30" i="53"/>
  <c r="S30" i="53"/>
  <c r="R30" i="53"/>
  <c r="Q30" i="53"/>
  <c r="P30" i="53"/>
  <c r="N30" i="53"/>
  <c r="M30" i="53"/>
  <c r="L30" i="53"/>
  <c r="K30" i="53"/>
  <c r="J30" i="53"/>
  <c r="I30" i="53"/>
  <c r="H30" i="53"/>
  <c r="G30" i="53"/>
  <c r="Z28" i="53"/>
  <c r="Y28" i="53"/>
  <c r="X28" i="53"/>
  <c r="W28" i="53"/>
  <c r="V28" i="53"/>
  <c r="U28" i="53"/>
  <c r="T28" i="53"/>
  <c r="S28" i="53"/>
  <c r="R28" i="53"/>
  <c r="Q28" i="53"/>
  <c r="P28" i="53"/>
  <c r="N28" i="53"/>
  <c r="M28" i="53"/>
  <c r="L28" i="53"/>
  <c r="K28" i="53"/>
  <c r="J28" i="53"/>
  <c r="I28" i="53"/>
  <c r="H28" i="53"/>
  <c r="G28" i="53"/>
  <c r="Z27" i="53"/>
  <c r="Z35" i="53" s="1"/>
  <c r="Y27" i="53"/>
  <c r="X27" i="53"/>
  <c r="X36" i="53" s="1"/>
  <c r="W27" i="53"/>
  <c r="W36" i="53" s="1"/>
  <c r="V27" i="53"/>
  <c r="U27" i="53"/>
  <c r="T27" i="53"/>
  <c r="S27" i="53"/>
  <c r="R27" i="53"/>
  <c r="Q27" i="53"/>
  <c r="P27" i="53"/>
  <c r="N27" i="53"/>
  <c r="M27" i="53"/>
  <c r="L27" i="53"/>
  <c r="K27" i="53"/>
  <c r="J27" i="53"/>
  <c r="I27" i="53"/>
  <c r="H27" i="53"/>
  <c r="G27" i="53"/>
  <c r="Z22" i="53"/>
  <c r="Z190" i="53" s="1"/>
  <c r="Y22" i="53"/>
  <c r="Y190" i="53" s="1"/>
  <c r="X22" i="53"/>
  <c r="X190" i="53" s="1"/>
  <c r="V22" i="53"/>
  <c r="U22" i="53"/>
  <c r="Q22" i="53"/>
  <c r="P22" i="53"/>
  <c r="K22" i="53"/>
  <c r="G22" i="53"/>
  <c r="Z21" i="53"/>
  <c r="Z189" i="53" s="1"/>
  <c r="Y21" i="53"/>
  <c r="Y189" i="53" s="1"/>
  <c r="X21" i="53"/>
  <c r="X189" i="53" s="1"/>
  <c r="W21" i="53"/>
  <c r="W189" i="53" s="1"/>
  <c r="V21" i="53"/>
  <c r="U21" i="53"/>
  <c r="T21" i="53"/>
  <c r="S21" i="53"/>
  <c r="R21" i="53"/>
  <c r="Q21" i="53"/>
  <c r="P21" i="53"/>
  <c r="N21" i="53"/>
  <c r="M21" i="53"/>
  <c r="L21" i="53"/>
  <c r="K21" i="53"/>
  <c r="Z20" i="53"/>
  <c r="Z188" i="53" s="1"/>
  <c r="Y20" i="53"/>
  <c r="Y188" i="53" s="1"/>
  <c r="V20" i="53"/>
  <c r="U20" i="53"/>
  <c r="Q20" i="53"/>
  <c r="P20" i="53"/>
  <c r="K20" i="53"/>
  <c r="G20" i="53"/>
  <c r="Z19" i="53"/>
  <c r="Z187" i="53" s="1"/>
  <c r="Y19" i="53"/>
  <c r="Y187" i="53" s="1"/>
  <c r="X19" i="53"/>
  <c r="X187" i="53" s="1"/>
  <c r="W19" i="53"/>
  <c r="W187" i="53" s="1"/>
  <c r="V19" i="53"/>
  <c r="U19" i="53"/>
  <c r="T19" i="53"/>
  <c r="S19" i="53"/>
  <c r="R19" i="53"/>
  <c r="Q19" i="53"/>
  <c r="P19" i="53"/>
  <c r="N19" i="53"/>
  <c r="M19" i="53"/>
  <c r="L19" i="53"/>
  <c r="K19" i="53"/>
  <c r="J19" i="53"/>
  <c r="I19" i="53"/>
  <c r="H19" i="53"/>
  <c r="G19" i="53"/>
  <c r="Z18" i="53"/>
  <c r="Z186" i="53" s="1"/>
  <c r="Y18" i="53"/>
  <c r="Y186" i="53" s="1"/>
  <c r="X18" i="53"/>
  <c r="X186" i="53" s="1"/>
  <c r="W18" i="53"/>
  <c r="W186" i="53" s="1"/>
  <c r="V18" i="53"/>
  <c r="U18" i="53"/>
  <c r="T18" i="53"/>
  <c r="S18" i="53"/>
  <c r="R18" i="53"/>
  <c r="Q18" i="53"/>
  <c r="P18" i="53"/>
  <c r="N18" i="53"/>
  <c r="M18" i="53"/>
  <c r="L18" i="53"/>
  <c r="K18" i="53"/>
  <c r="J18" i="53"/>
  <c r="I18" i="53"/>
  <c r="H18" i="53"/>
  <c r="G18" i="53"/>
  <c r="Z16" i="53"/>
  <c r="Z184" i="53" s="1"/>
  <c r="Y16" i="53"/>
  <c r="Y184" i="53" s="1"/>
  <c r="X16" i="53"/>
  <c r="X184" i="53" s="1"/>
  <c r="W16" i="53"/>
  <c r="W184" i="53" s="1"/>
  <c r="V16" i="53"/>
  <c r="U16" i="53"/>
  <c r="T16" i="53"/>
  <c r="S16" i="53"/>
  <c r="R16" i="53"/>
  <c r="Q16" i="53"/>
  <c r="P16" i="53"/>
  <c r="N16" i="53"/>
  <c r="M16" i="53"/>
  <c r="L16" i="53"/>
  <c r="K16" i="53"/>
  <c r="J16" i="53"/>
  <c r="I16" i="53"/>
  <c r="H16" i="53"/>
  <c r="G16" i="53"/>
  <c r="Z15" i="53"/>
  <c r="Y15" i="53"/>
  <c r="Y183" i="53" s="1"/>
  <c r="X15" i="53"/>
  <c r="X23" i="53" s="1"/>
  <c r="X191" i="53" s="1"/>
  <c r="W15" i="53"/>
  <c r="W183" i="53" s="1"/>
  <c r="V15" i="53"/>
  <c r="U15" i="53"/>
  <c r="T15" i="53"/>
  <c r="S15" i="53"/>
  <c r="R15" i="53"/>
  <c r="Q15" i="53"/>
  <c r="P15" i="53"/>
  <c r="N15" i="53"/>
  <c r="M15" i="53"/>
  <c r="L15" i="53"/>
  <c r="K15" i="53"/>
  <c r="J15" i="53"/>
  <c r="I15" i="53"/>
  <c r="H15" i="53"/>
  <c r="G15" i="53"/>
  <c r="J189" i="49"/>
  <c r="I189" i="49"/>
  <c r="H189" i="49"/>
  <c r="G189" i="49"/>
  <c r="Z178" i="49"/>
  <c r="Y178" i="49"/>
  <c r="V178" i="49"/>
  <c r="U178" i="49"/>
  <c r="Q178" i="49"/>
  <c r="P178" i="49"/>
  <c r="K178" i="49"/>
  <c r="G178" i="49"/>
  <c r="Z177" i="49"/>
  <c r="Y177" i="49"/>
  <c r="X177" i="49"/>
  <c r="W177" i="49"/>
  <c r="V177" i="49"/>
  <c r="U177" i="49"/>
  <c r="T177" i="49"/>
  <c r="S177" i="49"/>
  <c r="R177" i="49"/>
  <c r="Q177" i="49"/>
  <c r="P177" i="49"/>
  <c r="N177" i="49"/>
  <c r="M177" i="49"/>
  <c r="L177" i="49"/>
  <c r="K177" i="49"/>
  <c r="Z176" i="49"/>
  <c r="Y176" i="49"/>
  <c r="V176" i="49"/>
  <c r="U176" i="49"/>
  <c r="Q176" i="49"/>
  <c r="P176" i="49"/>
  <c r="K176" i="49"/>
  <c r="G176" i="49"/>
  <c r="Z175" i="49"/>
  <c r="Y175" i="49"/>
  <c r="X175" i="49"/>
  <c r="W175" i="49"/>
  <c r="V175" i="49"/>
  <c r="U175" i="49"/>
  <c r="T175" i="49"/>
  <c r="S175" i="49"/>
  <c r="R175" i="49"/>
  <c r="Q175" i="49"/>
  <c r="P175" i="49"/>
  <c r="N175" i="49"/>
  <c r="M175" i="49"/>
  <c r="L175" i="49"/>
  <c r="K175" i="49"/>
  <c r="J175" i="49"/>
  <c r="I175" i="49"/>
  <c r="H175" i="49"/>
  <c r="G175" i="49"/>
  <c r="Z174" i="49"/>
  <c r="Y174" i="49"/>
  <c r="X174" i="49"/>
  <c r="W174" i="49"/>
  <c r="V174" i="49"/>
  <c r="U174" i="49"/>
  <c r="T174" i="49"/>
  <c r="S174" i="49"/>
  <c r="R174" i="49"/>
  <c r="Q174" i="49"/>
  <c r="P174" i="49"/>
  <c r="N174" i="49"/>
  <c r="M174" i="49"/>
  <c r="L174" i="49"/>
  <c r="K174" i="49"/>
  <c r="J174" i="49"/>
  <c r="I174" i="49"/>
  <c r="H174" i="49"/>
  <c r="G174" i="49"/>
  <c r="Z172" i="49"/>
  <c r="Y172" i="49"/>
  <c r="X172" i="49"/>
  <c r="W172" i="49"/>
  <c r="V172" i="49"/>
  <c r="U172" i="49"/>
  <c r="T172" i="49"/>
  <c r="S172" i="49"/>
  <c r="R172" i="49"/>
  <c r="Q172" i="49"/>
  <c r="P172" i="49"/>
  <c r="N172" i="49"/>
  <c r="M172" i="49"/>
  <c r="L172" i="49"/>
  <c r="K172" i="49"/>
  <c r="J172" i="49"/>
  <c r="I172" i="49"/>
  <c r="H172" i="49"/>
  <c r="G172" i="49"/>
  <c r="Z171" i="49"/>
  <c r="Z180" i="49" s="1"/>
  <c r="Y171" i="49"/>
  <c r="Y180" i="49" s="1"/>
  <c r="X171" i="49"/>
  <c r="X179" i="49" s="1"/>
  <c r="W171" i="49"/>
  <c r="W180" i="49" s="1"/>
  <c r="V171" i="49"/>
  <c r="U171" i="49"/>
  <c r="T171" i="49"/>
  <c r="S171" i="49"/>
  <c r="R171" i="49"/>
  <c r="Q171" i="49"/>
  <c r="P171" i="49"/>
  <c r="N171" i="49"/>
  <c r="M171" i="49"/>
  <c r="L171" i="49"/>
  <c r="K171" i="49"/>
  <c r="J171" i="49"/>
  <c r="I171" i="49"/>
  <c r="H171" i="49"/>
  <c r="G171" i="49"/>
  <c r="Z166" i="49"/>
  <c r="Y166" i="49"/>
  <c r="V166" i="49"/>
  <c r="U166" i="49"/>
  <c r="Q166" i="49"/>
  <c r="P166" i="49"/>
  <c r="K166" i="49"/>
  <c r="G166" i="49"/>
  <c r="Z165" i="49"/>
  <c r="Y165" i="49"/>
  <c r="X165" i="49"/>
  <c r="W165" i="49"/>
  <c r="V165" i="49"/>
  <c r="U165" i="49"/>
  <c r="T165" i="49"/>
  <c r="S165" i="49"/>
  <c r="R165" i="49"/>
  <c r="Q165" i="49"/>
  <c r="P165" i="49"/>
  <c r="N165" i="49"/>
  <c r="M165" i="49"/>
  <c r="L165" i="49"/>
  <c r="K165" i="49"/>
  <c r="Z164" i="49"/>
  <c r="Y164" i="49"/>
  <c r="V164" i="49"/>
  <c r="U164" i="49"/>
  <c r="Q164" i="49"/>
  <c r="P164" i="49"/>
  <c r="K164" i="49"/>
  <c r="G164" i="49"/>
  <c r="Z163" i="49"/>
  <c r="Y163" i="49"/>
  <c r="X163" i="49"/>
  <c r="W163" i="49"/>
  <c r="V163" i="49"/>
  <c r="U163" i="49"/>
  <c r="T163" i="49"/>
  <c r="S163" i="49"/>
  <c r="R163" i="49"/>
  <c r="Q163" i="49"/>
  <c r="P163" i="49"/>
  <c r="N163" i="49"/>
  <c r="M163" i="49"/>
  <c r="L163" i="49"/>
  <c r="K163" i="49"/>
  <c r="J163" i="49"/>
  <c r="I163" i="49"/>
  <c r="H163" i="49"/>
  <c r="G163" i="49"/>
  <c r="Z162" i="49"/>
  <c r="Y162" i="49"/>
  <c r="X162" i="49"/>
  <c r="W162" i="49"/>
  <c r="V162" i="49"/>
  <c r="U162" i="49"/>
  <c r="T162" i="49"/>
  <c r="S162" i="49"/>
  <c r="R162" i="49"/>
  <c r="Q162" i="49"/>
  <c r="P162" i="49"/>
  <c r="N162" i="49"/>
  <c r="M162" i="49"/>
  <c r="L162" i="49"/>
  <c r="K162" i="49"/>
  <c r="J162" i="49"/>
  <c r="I162" i="49"/>
  <c r="H162" i="49"/>
  <c r="G162" i="49"/>
  <c r="Z160" i="49"/>
  <c r="Y160" i="49"/>
  <c r="X160" i="49"/>
  <c r="W160" i="49"/>
  <c r="V160" i="49"/>
  <c r="U160" i="49"/>
  <c r="T160" i="49"/>
  <c r="S160" i="49"/>
  <c r="R160" i="49"/>
  <c r="Q160" i="49"/>
  <c r="P160" i="49"/>
  <c r="N160" i="49"/>
  <c r="M160" i="49"/>
  <c r="L160" i="49"/>
  <c r="K160" i="49"/>
  <c r="J160" i="49"/>
  <c r="I160" i="49"/>
  <c r="H160" i="49"/>
  <c r="G160" i="49"/>
  <c r="Z159" i="49"/>
  <c r="Y159" i="49"/>
  <c r="Y169" i="49" s="1"/>
  <c r="X159" i="49"/>
  <c r="W159" i="49"/>
  <c r="W168" i="49" s="1"/>
  <c r="V159" i="49"/>
  <c r="U159" i="49"/>
  <c r="T159" i="49"/>
  <c r="S159" i="49"/>
  <c r="R159" i="49"/>
  <c r="Q159" i="49"/>
  <c r="P159" i="49"/>
  <c r="N159" i="49"/>
  <c r="M159" i="49"/>
  <c r="L159" i="49"/>
  <c r="K159" i="49"/>
  <c r="J159" i="49"/>
  <c r="I159" i="49"/>
  <c r="H159" i="49"/>
  <c r="G159" i="49"/>
  <c r="Z154" i="49"/>
  <c r="Y154" i="49"/>
  <c r="V154" i="49"/>
  <c r="U154" i="49"/>
  <c r="Q154" i="49"/>
  <c r="P154" i="49"/>
  <c r="K154" i="49"/>
  <c r="G154" i="49"/>
  <c r="Z153" i="49"/>
  <c r="Y153" i="49"/>
  <c r="X153" i="49"/>
  <c r="W153" i="49"/>
  <c r="V153" i="49"/>
  <c r="U153" i="49"/>
  <c r="T153" i="49"/>
  <c r="S153" i="49"/>
  <c r="R153" i="49"/>
  <c r="Q153" i="49"/>
  <c r="P153" i="49"/>
  <c r="N153" i="49"/>
  <c r="M153" i="49"/>
  <c r="L153" i="49"/>
  <c r="K153" i="49"/>
  <c r="Z152" i="49"/>
  <c r="Y152" i="49"/>
  <c r="V152" i="49"/>
  <c r="U152" i="49"/>
  <c r="Q152" i="49"/>
  <c r="P152" i="49"/>
  <c r="K152" i="49"/>
  <c r="G152" i="49"/>
  <c r="Z151" i="49"/>
  <c r="Y151" i="49"/>
  <c r="X151" i="49"/>
  <c r="W151" i="49"/>
  <c r="V151" i="49"/>
  <c r="U151" i="49"/>
  <c r="T151" i="49"/>
  <c r="S151" i="49"/>
  <c r="R151" i="49"/>
  <c r="Q151" i="49"/>
  <c r="P151" i="49"/>
  <c r="N151" i="49"/>
  <c r="M151" i="49"/>
  <c r="L151" i="49"/>
  <c r="K151" i="49"/>
  <c r="J151" i="49"/>
  <c r="I151" i="49"/>
  <c r="H151" i="49"/>
  <c r="G151" i="49"/>
  <c r="Z150" i="49"/>
  <c r="Y150" i="49"/>
  <c r="X150" i="49"/>
  <c r="W150" i="49"/>
  <c r="V150" i="49"/>
  <c r="U150" i="49"/>
  <c r="T150" i="49"/>
  <c r="S150" i="49"/>
  <c r="R150" i="49"/>
  <c r="Q150" i="49"/>
  <c r="P150" i="49"/>
  <c r="N150" i="49"/>
  <c r="M150" i="49"/>
  <c r="L150" i="49"/>
  <c r="K150" i="49"/>
  <c r="J150" i="49"/>
  <c r="I150" i="49"/>
  <c r="H150" i="49"/>
  <c r="G150" i="49"/>
  <c r="Z148" i="49"/>
  <c r="Y148" i="49"/>
  <c r="X148" i="49"/>
  <c r="W148" i="49"/>
  <c r="V148" i="49"/>
  <c r="U148" i="49"/>
  <c r="T148" i="49"/>
  <c r="S148" i="49"/>
  <c r="R148" i="49"/>
  <c r="Q148" i="49"/>
  <c r="P148" i="49"/>
  <c r="N148" i="49"/>
  <c r="M148" i="49"/>
  <c r="L148" i="49"/>
  <c r="K148" i="49"/>
  <c r="J148" i="49"/>
  <c r="I148" i="49"/>
  <c r="H148" i="49"/>
  <c r="G148" i="49"/>
  <c r="Z147" i="49"/>
  <c r="Z156" i="49" s="1"/>
  <c r="Y147" i="49"/>
  <c r="Y156" i="49" s="1"/>
  <c r="X147" i="49"/>
  <c r="W147" i="49"/>
  <c r="W156" i="49" s="1"/>
  <c r="V147" i="49"/>
  <c r="U147" i="49"/>
  <c r="T147" i="49"/>
  <c r="S147" i="49"/>
  <c r="R147" i="49"/>
  <c r="Q147" i="49"/>
  <c r="P147" i="49"/>
  <c r="N147" i="49"/>
  <c r="M147" i="49"/>
  <c r="L147" i="49"/>
  <c r="K147" i="49"/>
  <c r="J147" i="49"/>
  <c r="I147" i="49"/>
  <c r="H147" i="49"/>
  <c r="G147" i="49"/>
  <c r="Z142" i="49"/>
  <c r="Y142" i="49"/>
  <c r="V142" i="49"/>
  <c r="U142" i="49"/>
  <c r="Q142" i="49"/>
  <c r="P142" i="49"/>
  <c r="K142" i="49"/>
  <c r="G142" i="49"/>
  <c r="Z141" i="49"/>
  <c r="Y141" i="49"/>
  <c r="X141" i="49"/>
  <c r="W141" i="49"/>
  <c r="V141" i="49"/>
  <c r="U141" i="49"/>
  <c r="T141" i="49"/>
  <c r="S141" i="49"/>
  <c r="R141" i="49"/>
  <c r="Q141" i="49"/>
  <c r="P141" i="49"/>
  <c r="N141" i="49"/>
  <c r="M141" i="49"/>
  <c r="L141" i="49"/>
  <c r="K141" i="49"/>
  <c r="Z140" i="49"/>
  <c r="Y140" i="49"/>
  <c r="V140" i="49"/>
  <c r="U140" i="49"/>
  <c r="Q140" i="49"/>
  <c r="P140" i="49"/>
  <c r="K140" i="49"/>
  <c r="G140" i="49"/>
  <c r="Z139" i="49"/>
  <c r="Y139" i="49"/>
  <c r="X139" i="49"/>
  <c r="W139" i="49"/>
  <c r="V139" i="49"/>
  <c r="U139" i="49"/>
  <c r="T139" i="49"/>
  <c r="S139" i="49"/>
  <c r="R139" i="49"/>
  <c r="Q139" i="49"/>
  <c r="P139" i="49"/>
  <c r="N139" i="49"/>
  <c r="M139" i="49"/>
  <c r="L139" i="49"/>
  <c r="K139" i="49"/>
  <c r="J139" i="49"/>
  <c r="I139" i="49"/>
  <c r="H139" i="49"/>
  <c r="G139" i="49"/>
  <c r="Z138" i="49"/>
  <c r="Y138" i="49"/>
  <c r="X138" i="49"/>
  <c r="W138" i="49"/>
  <c r="V138" i="49"/>
  <c r="U138" i="49"/>
  <c r="T138" i="49"/>
  <c r="S138" i="49"/>
  <c r="R138" i="49"/>
  <c r="Q138" i="49"/>
  <c r="P138" i="49"/>
  <c r="N138" i="49"/>
  <c r="M138" i="49"/>
  <c r="L138" i="49"/>
  <c r="K138" i="49"/>
  <c r="J138" i="49"/>
  <c r="I138" i="49"/>
  <c r="H138" i="49"/>
  <c r="G138" i="49"/>
  <c r="Z136" i="49"/>
  <c r="Y136" i="49"/>
  <c r="X136" i="49"/>
  <c r="W136" i="49"/>
  <c r="V136" i="49"/>
  <c r="U136" i="49"/>
  <c r="T136" i="49"/>
  <c r="S136" i="49"/>
  <c r="R136" i="49"/>
  <c r="Q136" i="49"/>
  <c r="P136" i="49"/>
  <c r="N136" i="49"/>
  <c r="M136" i="49"/>
  <c r="L136" i="49"/>
  <c r="K136" i="49"/>
  <c r="J136" i="49"/>
  <c r="I136" i="49"/>
  <c r="H136" i="49"/>
  <c r="G136" i="49"/>
  <c r="Z135" i="49"/>
  <c r="Z144" i="49" s="1"/>
  <c r="Y135" i="49"/>
  <c r="Y143" i="49" s="1"/>
  <c r="X135" i="49"/>
  <c r="W135" i="49"/>
  <c r="W144" i="49" s="1"/>
  <c r="V135" i="49"/>
  <c r="U135" i="49"/>
  <c r="T135" i="49"/>
  <c r="S135" i="49"/>
  <c r="R135" i="49"/>
  <c r="Q135" i="49"/>
  <c r="P135" i="49"/>
  <c r="N135" i="49"/>
  <c r="M135" i="49"/>
  <c r="L135" i="49"/>
  <c r="K135" i="49"/>
  <c r="J135" i="49"/>
  <c r="I135" i="49"/>
  <c r="H135" i="49"/>
  <c r="G135" i="49"/>
  <c r="Z130" i="49"/>
  <c r="Y130" i="49"/>
  <c r="X130" i="49"/>
  <c r="V130" i="49"/>
  <c r="U130" i="49"/>
  <c r="Q130" i="49"/>
  <c r="P130" i="49"/>
  <c r="K130" i="49"/>
  <c r="G130" i="49"/>
  <c r="Z129" i="49"/>
  <c r="Y129" i="49"/>
  <c r="X129" i="49"/>
  <c r="W129" i="49"/>
  <c r="V129" i="49"/>
  <c r="U129" i="49"/>
  <c r="T129" i="49"/>
  <c r="S129" i="49"/>
  <c r="R129" i="49"/>
  <c r="Q129" i="49"/>
  <c r="P129" i="49"/>
  <c r="N129" i="49"/>
  <c r="M129" i="49"/>
  <c r="L129" i="49"/>
  <c r="K129" i="49"/>
  <c r="Z128" i="49"/>
  <c r="Y128" i="49"/>
  <c r="V128" i="49"/>
  <c r="U128" i="49"/>
  <c r="Q128" i="49"/>
  <c r="P128" i="49"/>
  <c r="K128" i="49"/>
  <c r="G128" i="49"/>
  <c r="Z127" i="49"/>
  <c r="Y127" i="49"/>
  <c r="X127" i="49"/>
  <c r="W127" i="49"/>
  <c r="V127" i="49"/>
  <c r="U127" i="49"/>
  <c r="T127" i="49"/>
  <c r="S127" i="49"/>
  <c r="R127" i="49"/>
  <c r="Q127" i="49"/>
  <c r="P127" i="49"/>
  <c r="N127" i="49"/>
  <c r="M127" i="49"/>
  <c r="L127" i="49"/>
  <c r="K127" i="49"/>
  <c r="J127" i="49"/>
  <c r="I127" i="49"/>
  <c r="H127" i="49"/>
  <c r="G127" i="49"/>
  <c r="Z126" i="49"/>
  <c r="Y126" i="49"/>
  <c r="X126" i="49"/>
  <c r="W126" i="49"/>
  <c r="V126" i="49"/>
  <c r="U126" i="49"/>
  <c r="T126" i="49"/>
  <c r="S126" i="49"/>
  <c r="R126" i="49"/>
  <c r="Q126" i="49"/>
  <c r="P126" i="49"/>
  <c r="N126" i="49"/>
  <c r="M126" i="49"/>
  <c r="L126" i="49"/>
  <c r="K126" i="49"/>
  <c r="J126" i="49"/>
  <c r="I126" i="49"/>
  <c r="H126" i="49"/>
  <c r="G126" i="49"/>
  <c r="Z124" i="49"/>
  <c r="Y124" i="49"/>
  <c r="X124" i="49"/>
  <c r="W124" i="49"/>
  <c r="V124" i="49"/>
  <c r="U124" i="49"/>
  <c r="T124" i="49"/>
  <c r="S124" i="49"/>
  <c r="R124" i="49"/>
  <c r="Q124" i="49"/>
  <c r="P124" i="49"/>
  <c r="N124" i="49"/>
  <c r="M124" i="49"/>
  <c r="L124" i="49"/>
  <c r="K124" i="49"/>
  <c r="J124" i="49"/>
  <c r="I124" i="49"/>
  <c r="H124" i="49"/>
  <c r="G124" i="49"/>
  <c r="Z123" i="49"/>
  <c r="Y123" i="49"/>
  <c r="X123" i="49"/>
  <c r="X132" i="49" s="1"/>
  <c r="W123" i="49"/>
  <c r="W132" i="49" s="1"/>
  <c r="V123" i="49"/>
  <c r="U123" i="49"/>
  <c r="T123" i="49"/>
  <c r="S123" i="49"/>
  <c r="R123" i="49"/>
  <c r="Q123" i="49"/>
  <c r="P123" i="49"/>
  <c r="N123" i="49"/>
  <c r="M123" i="49"/>
  <c r="L123" i="49"/>
  <c r="K123" i="49"/>
  <c r="J123" i="49"/>
  <c r="I123" i="49"/>
  <c r="H123" i="49"/>
  <c r="G123" i="49"/>
  <c r="Z118" i="49"/>
  <c r="Y118" i="49"/>
  <c r="V118" i="49"/>
  <c r="U118" i="49"/>
  <c r="Q118" i="49"/>
  <c r="P118" i="49"/>
  <c r="K118" i="49"/>
  <c r="G118" i="49"/>
  <c r="Z117" i="49"/>
  <c r="Y117" i="49"/>
  <c r="X117" i="49"/>
  <c r="W117" i="49"/>
  <c r="V117" i="49"/>
  <c r="U117" i="49"/>
  <c r="T117" i="49"/>
  <c r="S117" i="49"/>
  <c r="R117" i="49"/>
  <c r="Q117" i="49"/>
  <c r="P117" i="49"/>
  <c r="N117" i="49"/>
  <c r="M117" i="49"/>
  <c r="L117" i="49"/>
  <c r="K117" i="49"/>
  <c r="Z116" i="49"/>
  <c r="Y116" i="49"/>
  <c r="V116" i="49"/>
  <c r="U116" i="49"/>
  <c r="Q116" i="49"/>
  <c r="P116" i="49"/>
  <c r="K116" i="49"/>
  <c r="G116" i="49"/>
  <c r="Z115" i="49"/>
  <c r="Y115" i="49"/>
  <c r="X115" i="49"/>
  <c r="W115" i="49"/>
  <c r="V115" i="49"/>
  <c r="U115" i="49"/>
  <c r="T115" i="49"/>
  <c r="S115" i="49"/>
  <c r="R115" i="49"/>
  <c r="Q115" i="49"/>
  <c r="P115" i="49"/>
  <c r="N115" i="49"/>
  <c r="M115" i="49"/>
  <c r="L115" i="49"/>
  <c r="K115" i="49"/>
  <c r="J115" i="49"/>
  <c r="I115" i="49"/>
  <c r="H115" i="49"/>
  <c r="G115" i="49"/>
  <c r="Z114" i="49"/>
  <c r="Y114" i="49"/>
  <c r="X114" i="49"/>
  <c r="W114" i="49"/>
  <c r="V114" i="49"/>
  <c r="U114" i="49"/>
  <c r="T114" i="49"/>
  <c r="S114" i="49"/>
  <c r="R114" i="49"/>
  <c r="Q114" i="49"/>
  <c r="P114" i="49"/>
  <c r="N114" i="49"/>
  <c r="M114" i="49"/>
  <c r="L114" i="49"/>
  <c r="K114" i="49"/>
  <c r="J114" i="49"/>
  <c r="I114" i="49"/>
  <c r="H114" i="49"/>
  <c r="G114" i="49"/>
  <c r="Z112" i="49"/>
  <c r="Y112" i="49"/>
  <c r="X112" i="49"/>
  <c r="W112" i="49"/>
  <c r="V112" i="49"/>
  <c r="U112" i="49"/>
  <c r="T112" i="49"/>
  <c r="S112" i="49"/>
  <c r="R112" i="49"/>
  <c r="Q112" i="49"/>
  <c r="P112" i="49"/>
  <c r="N112" i="49"/>
  <c r="M112" i="49"/>
  <c r="L112" i="49"/>
  <c r="K112" i="49"/>
  <c r="J112" i="49"/>
  <c r="I112" i="49"/>
  <c r="H112" i="49"/>
  <c r="G112" i="49"/>
  <c r="Z111" i="49"/>
  <c r="Z120" i="49" s="1"/>
  <c r="Y111" i="49"/>
  <c r="Y120" i="49" s="1"/>
  <c r="X111" i="49"/>
  <c r="W111" i="49"/>
  <c r="W119" i="49" s="1"/>
  <c r="V111" i="49"/>
  <c r="U111" i="49"/>
  <c r="T111" i="49"/>
  <c r="S111" i="49"/>
  <c r="R111" i="49"/>
  <c r="Q111" i="49"/>
  <c r="P111" i="49"/>
  <c r="N111" i="49"/>
  <c r="M111" i="49"/>
  <c r="L111" i="49"/>
  <c r="K111" i="49"/>
  <c r="J111" i="49"/>
  <c r="I111" i="49"/>
  <c r="H111" i="49"/>
  <c r="G111" i="49"/>
  <c r="Z106" i="49"/>
  <c r="Y106" i="49"/>
  <c r="V106" i="49"/>
  <c r="U106" i="49"/>
  <c r="Q106" i="49"/>
  <c r="P106" i="49"/>
  <c r="K106" i="49"/>
  <c r="G106" i="49"/>
  <c r="Z105" i="49"/>
  <c r="Y105" i="49"/>
  <c r="X105" i="49"/>
  <c r="W105" i="49"/>
  <c r="V105" i="49"/>
  <c r="U105" i="49"/>
  <c r="T105" i="49"/>
  <c r="S105" i="49"/>
  <c r="R105" i="49"/>
  <c r="Q105" i="49"/>
  <c r="P105" i="49"/>
  <c r="N105" i="49"/>
  <c r="M105" i="49"/>
  <c r="L105" i="49"/>
  <c r="K105" i="49"/>
  <c r="Z104" i="49"/>
  <c r="Y104" i="49"/>
  <c r="V104" i="49"/>
  <c r="U104" i="49"/>
  <c r="Q104" i="49"/>
  <c r="P104" i="49"/>
  <c r="K104" i="49"/>
  <c r="G104" i="49"/>
  <c r="Z103" i="49"/>
  <c r="Y103" i="49"/>
  <c r="X103" i="49"/>
  <c r="W103" i="49"/>
  <c r="V103" i="49"/>
  <c r="U103" i="49"/>
  <c r="T103" i="49"/>
  <c r="S103" i="49"/>
  <c r="R103" i="49"/>
  <c r="Q103" i="49"/>
  <c r="P103" i="49"/>
  <c r="N103" i="49"/>
  <c r="M103" i="49"/>
  <c r="L103" i="49"/>
  <c r="K103" i="49"/>
  <c r="J103" i="49"/>
  <c r="I103" i="49"/>
  <c r="H103" i="49"/>
  <c r="G103" i="49"/>
  <c r="Z102" i="49"/>
  <c r="Y102" i="49"/>
  <c r="X102" i="49"/>
  <c r="W102" i="49"/>
  <c r="V102" i="49"/>
  <c r="U102" i="49"/>
  <c r="T102" i="49"/>
  <c r="S102" i="49"/>
  <c r="R102" i="49"/>
  <c r="Q102" i="49"/>
  <c r="P102" i="49"/>
  <c r="N102" i="49"/>
  <c r="M102" i="49"/>
  <c r="L102" i="49"/>
  <c r="K102" i="49"/>
  <c r="J102" i="49"/>
  <c r="I102" i="49"/>
  <c r="H102" i="49"/>
  <c r="G102" i="49"/>
  <c r="Z100" i="49"/>
  <c r="Y100" i="49"/>
  <c r="X100" i="49"/>
  <c r="W100" i="49"/>
  <c r="V100" i="49"/>
  <c r="U100" i="49"/>
  <c r="T100" i="49"/>
  <c r="S100" i="49"/>
  <c r="R100" i="49"/>
  <c r="Q100" i="49"/>
  <c r="P100" i="49"/>
  <c r="N100" i="49"/>
  <c r="M100" i="49"/>
  <c r="L100" i="49"/>
  <c r="K100" i="49"/>
  <c r="J100" i="49"/>
  <c r="I100" i="49"/>
  <c r="H100" i="49"/>
  <c r="G100" i="49"/>
  <c r="Z99" i="49"/>
  <c r="Z107" i="49" s="1"/>
  <c r="Y99" i="49"/>
  <c r="Y109" i="49" s="1"/>
  <c r="X99" i="49"/>
  <c r="X108" i="49" s="1"/>
  <c r="W99" i="49"/>
  <c r="V99" i="49"/>
  <c r="U99" i="49"/>
  <c r="T99" i="49"/>
  <c r="S99" i="49"/>
  <c r="R99" i="49"/>
  <c r="Q99" i="49"/>
  <c r="P99" i="49"/>
  <c r="N99" i="49"/>
  <c r="M99" i="49"/>
  <c r="L99" i="49"/>
  <c r="K99" i="49"/>
  <c r="J99" i="49"/>
  <c r="I99" i="49"/>
  <c r="H99" i="49"/>
  <c r="G99" i="49"/>
  <c r="Z94" i="49"/>
  <c r="Y94" i="49"/>
  <c r="V94" i="49"/>
  <c r="U94" i="49"/>
  <c r="Q94" i="49"/>
  <c r="P94" i="49"/>
  <c r="K94" i="49"/>
  <c r="G94" i="49"/>
  <c r="Z93" i="49"/>
  <c r="Y93" i="49"/>
  <c r="X93" i="49"/>
  <c r="W93" i="49"/>
  <c r="V93" i="49"/>
  <c r="U93" i="49"/>
  <c r="T93" i="49"/>
  <c r="S93" i="49"/>
  <c r="R93" i="49"/>
  <c r="Q93" i="49"/>
  <c r="P93" i="49"/>
  <c r="N93" i="49"/>
  <c r="M93" i="49"/>
  <c r="L93" i="49"/>
  <c r="K93" i="49"/>
  <c r="Z92" i="49"/>
  <c r="Y92" i="49"/>
  <c r="V92" i="49"/>
  <c r="U92" i="49"/>
  <c r="Q92" i="49"/>
  <c r="P92" i="49"/>
  <c r="K92" i="49"/>
  <c r="G92" i="49"/>
  <c r="Z91" i="49"/>
  <c r="Y91" i="49"/>
  <c r="X91" i="49"/>
  <c r="W91" i="49"/>
  <c r="V91" i="49"/>
  <c r="U91" i="49"/>
  <c r="T91" i="49"/>
  <c r="S91" i="49"/>
  <c r="R91" i="49"/>
  <c r="Q91" i="49"/>
  <c r="P91" i="49"/>
  <c r="N91" i="49"/>
  <c r="M91" i="49"/>
  <c r="L91" i="49"/>
  <c r="K91" i="49"/>
  <c r="J91" i="49"/>
  <c r="I91" i="49"/>
  <c r="H91" i="49"/>
  <c r="G91" i="49"/>
  <c r="Z90" i="49"/>
  <c r="Y90" i="49"/>
  <c r="X90" i="49"/>
  <c r="W90" i="49"/>
  <c r="V90" i="49"/>
  <c r="U90" i="49"/>
  <c r="T90" i="49"/>
  <c r="S90" i="49"/>
  <c r="R90" i="49"/>
  <c r="Q90" i="49"/>
  <c r="P90" i="49"/>
  <c r="N90" i="49"/>
  <c r="M90" i="49"/>
  <c r="L90" i="49"/>
  <c r="K90" i="49"/>
  <c r="J90" i="49"/>
  <c r="I90" i="49"/>
  <c r="H90" i="49"/>
  <c r="G90" i="49"/>
  <c r="Z88" i="49"/>
  <c r="Y88" i="49"/>
  <c r="X88" i="49"/>
  <c r="W88" i="49"/>
  <c r="V88" i="49"/>
  <c r="U88" i="49"/>
  <c r="T88" i="49"/>
  <c r="S88" i="49"/>
  <c r="R88" i="49"/>
  <c r="Q88" i="49"/>
  <c r="P88" i="49"/>
  <c r="N88" i="49"/>
  <c r="M88" i="49"/>
  <c r="L88" i="49"/>
  <c r="K88" i="49"/>
  <c r="J88" i="49"/>
  <c r="I88" i="49"/>
  <c r="H88" i="49"/>
  <c r="G88" i="49"/>
  <c r="Z87" i="49"/>
  <c r="Z96" i="49" s="1"/>
  <c r="Y87" i="49"/>
  <c r="Y96" i="49" s="1"/>
  <c r="X87" i="49"/>
  <c r="X95" i="49" s="1"/>
  <c r="W87" i="49"/>
  <c r="W97" i="49" s="1"/>
  <c r="V87" i="49"/>
  <c r="U87" i="49"/>
  <c r="T87" i="49"/>
  <c r="S87" i="49"/>
  <c r="R87" i="49"/>
  <c r="Q87" i="49"/>
  <c r="P87" i="49"/>
  <c r="N87" i="49"/>
  <c r="M87" i="49"/>
  <c r="L87" i="49"/>
  <c r="K87" i="49"/>
  <c r="J87" i="49"/>
  <c r="I87" i="49"/>
  <c r="H87" i="49"/>
  <c r="G87" i="49"/>
  <c r="Z82" i="49"/>
  <c r="Y82" i="49"/>
  <c r="V82" i="49"/>
  <c r="U82" i="49"/>
  <c r="Q82" i="49"/>
  <c r="P82" i="49"/>
  <c r="K82" i="49"/>
  <c r="G82" i="49"/>
  <c r="Z81" i="49"/>
  <c r="Y81" i="49"/>
  <c r="X81" i="49"/>
  <c r="W81" i="49"/>
  <c r="V81" i="49"/>
  <c r="U81" i="49"/>
  <c r="T81" i="49"/>
  <c r="S81" i="49"/>
  <c r="R81" i="49"/>
  <c r="Q81" i="49"/>
  <c r="P81" i="49"/>
  <c r="N81" i="49"/>
  <c r="M81" i="49"/>
  <c r="L81" i="49"/>
  <c r="K81" i="49"/>
  <c r="Z80" i="49"/>
  <c r="Y80" i="49"/>
  <c r="V80" i="49"/>
  <c r="U80" i="49"/>
  <c r="Q80" i="49"/>
  <c r="P80" i="49"/>
  <c r="K80" i="49"/>
  <c r="G80" i="49"/>
  <c r="Z79" i="49"/>
  <c r="Y79" i="49"/>
  <c r="X79" i="49"/>
  <c r="W79" i="49"/>
  <c r="V79" i="49"/>
  <c r="U79" i="49"/>
  <c r="T79" i="49"/>
  <c r="S79" i="49"/>
  <c r="R79" i="49"/>
  <c r="Q79" i="49"/>
  <c r="P79" i="49"/>
  <c r="N79" i="49"/>
  <c r="M79" i="49"/>
  <c r="L79" i="49"/>
  <c r="K79" i="49"/>
  <c r="J79" i="49"/>
  <c r="I79" i="49"/>
  <c r="H79" i="49"/>
  <c r="G79" i="49"/>
  <c r="Z78" i="49"/>
  <c r="Y78" i="49"/>
  <c r="X78" i="49"/>
  <c r="W78" i="49"/>
  <c r="V78" i="49"/>
  <c r="U78" i="49"/>
  <c r="T78" i="49"/>
  <c r="S78" i="49"/>
  <c r="R78" i="49"/>
  <c r="Q78" i="49"/>
  <c r="P78" i="49"/>
  <c r="N78" i="49"/>
  <c r="M78" i="49"/>
  <c r="L78" i="49"/>
  <c r="K78" i="49"/>
  <c r="J78" i="49"/>
  <c r="I78" i="49"/>
  <c r="H78" i="49"/>
  <c r="G78" i="49"/>
  <c r="Z76" i="49"/>
  <c r="Y76" i="49"/>
  <c r="X76" i="49"/>
  <c r="W76" i="49"/>
  <c r="V76" i="49"/>
  <c r="U76" i="49"/>
  <c r="T76" i="49"/>
  <c r="S76" i="49"/>
  <c r="R76" i="49"/>
  <c r="Q76" i="49"/>
  <c r="P76" i="49"/>
  <c r="N76" i="49"/>
  <c r="M76" i="49"/>
  <c r="L76" i="49"/>
  <c r="K76" i="49"/>
  <c r="J76" i="49"/>
  <c r="I76" i="49"/>
  <c r="H76" i="49"/>
  <c r="G76" i="49"/>
  <c r="Z75" i="49"/>
  <c r="Z85" i="49" s="1"/>
  <c r="Y75" i="49"/>
  <c r="Y83" i="49" s="1"/>
  <c r="X75" i="49"/>
  <c r="W75" i="49"/>
  <c r="V75" i="49"/>
  <c r="U75" i="49"/>
  <c r="T75" i="49"/>
  <c r="S75" i="49"/>
  <c r="R75" i="49"/>
  <c r="Q75" i="49"/>
  <c r="P75" i="49"/>
  <c r="N75" i="49"/>
  <c r="M75" i="49"/>
  <c r="L75" i="49"/>
  <c r="K75" i="49"/>
  <c r="J75" i="49"/>
  <c r="I75" i="49"/>
  <c r="H75" i="49"/>
  <c r="G75" i="49"/>
  <c r="Z70" i="49"/>
  <c r="Y70" i="49"/>
  <c r="V70" i="49"/>
  <c r="U70" i="49"/>
  <c r="Q70" i="49"/>
  <c r="P70" i="49"/>
  <c r="K70" i="49"/>
  <c r="G70" i="49"/>
  <c r="Z69" i="49"/>
  <c r="Y69" i="49"/>
  <c r="X69" i="49"/>
  <c r="W69" i="49"/>
  <c r="V69" i="49"/>
  <c r="U69" i="49"/>
  <c r="T69" i="49"/>
  <c r="S69" i="49"/>
  <c r="R69" i="49"/>
  <c r="Q69" i="49"/>
  <c r="P69" i="49"/>
  <c r="N69" i="49"/>
  <c r="M69" i="49"/>
  <c r="L69" i="49"/>
  <c r="K69" i="49"/>
  <c r="Z68" i="49"/>
  <c r="Y68" i="49"/>
  <c r="V68" i="49"/>
  <c r="U68" i="49"/>
  <c r="Q68" i="49"/>
  <c r="P68" i="49"/>
  <c r="K68" i="49"/>
  <c r="G68" i="49"/>
  <c r="Z67" i="49"/>
  <c r="Y67" i="49"/>
  <c r="X67" i="49"/>
  <c r="W67" i="49"/>
  <c r="V67" i="49"/>
  <c r="U67" i="49"/>
  <c r="T67" i="49"/>
  <c r="S67" i="49"/>
  <c r="R67" i="49"/>
  <c r="Q67" i="49"/>
  <c r="P67" i="49"/>
  <c r="N67" i="49"/>
  <c r="M67" i="49"/>
  <c r="L67" i="49"/>
  <c r="K67" i="49"/>
  <c r="J67" i="49"/>
  <c r="I67" i="49"/>
  <c r="H67" i="49"/>
  <c r="G67" i="49"/>
  <c r="Z66" i="49"/>
  <c r="Y66" i="49"/>
  <c r="X66" i="49"/>
  <c r="W66" i="49"/>
  <c r="V66" i="49"/>
  <c r="U66" i="49"/>
  <c r="T66" i="49"/>
  <c r="S66" i="49"/>
  <c r="R66" i="49"/>
  <c r="Q66" i="49"/>
  <c r="P66" i="49"/>
  <c r="N66" i="49"/>
  <c r="M66" i="49"/>
  <c r="L66" i="49"/>
  <c r="K66" i="49"/>
  <c r="J66" i="49"/>
  <c r="I66" i="49"/>
  <c r="H66" i="49"/>
  <c r="G66" i="49"/>
  <c r="Z64" i="49"/>
  <c r="Y64" i="49"/>
  <c r="X64" i="49"/>
  <c r="W64" i="49"/>
  <c r="V64" i="49"/>
  <c r="U64" i="49"/>
  <c r="T64" i="49"/>
  <c r="S64" i="49"/>
  <c r="R64" i="49"/>
  <c r="Q64" i="49"/>
  <c r="P64" i="49"/>
  <c r="N64" i="49"/>
  <c r="M64" i="49"/>
  <c r="L64" i="49"/>
  <c r="K64" i="49"/>
  <c r="J64" i="49"/>
  <c r="I64" i="49"/>
  <c r="H64" i="49"/>
  <c r="G64" i="49"/>
  <c r="Z63" i="49"/>
  <c r="Z71" i="49" s="1"/>
  <c r="Y63" i="49"/>
  <c r="X63" i="49"/>
  <c r="W63" i="49"/>
  <c r="W71" i="49" s="1"/>
  <c r="V63" i="49"/>
  <c r="U63" i="49"/>
  <c r="T63" i="49"/>
  <c r="S63" i="49"/>
  <c r="R63" i="49"/>
  <c r="Q63" i="49"/>
  <c r="P63" i="49"/>
  <c r="N63" i="49"/>
  <c r="M63" i="49"/>
  <c r="L63" i="49"/>
  <c r="K63" i="49"/>
  <c r="J63" i="49"/>
  <c r="I63" i="49"/>
  <c r="H63" i="49"/>
  <c r="G63" i="49"/>
  <c r="Z58" i="49"/>
  <c r="Y58" i="49"/>
  <c r="V58" i="49"/>
  <c r="U58" i="49"/>
  <c r="Q58" i="49"/>
  <c r="P58" i="49"/>
  <c r="K58" i="49"/>
  <c r="G58" i="49"/>
  <c r="Z57" i="49"/>
  <c r="Y57" i="49"/>
  <c r="X57" i="49"/>
  <c r="W57" i="49"/>
  <c r="V57" i="49"/>
  <c r="U57" i="49"/>
  <c r="T57" i="49"/>
  <c r="S57" i="49"/>
  <c r="R57" i="49"/>
  <c r="Q57" i="49"/>
  <c r="P57" i="49"/>
  <c r="N57" i="49"/>
  <c r="M57" i="49"/>
  <c r="L57" i="49"/>
  <c r="K57" i="49"/>
  <c r="Z56" i="49"/>
  <c r="Y56" i="49"/>
  <c r="V56" i="49"/>
  <c r="U56" i="49"/>
  <c r="Q56" i="49"/>
  <c r="P56" i="49"/>
  <c r="K56" i="49"/>
  <c r="G56" i="49"/>
  <c r="Z55" i="49"/>
  <c r="Y55" i="49"/>
  <c r="X55" i="49"/>
  <c r="W55" i="49"/>
  <c r="V55" i="49"/>
  <c r="U55" i="49"/>
  <c r="T55" i="49"/>
  <c r="S55" i="49"/>
  <c r="R55" i="49"/>
  <c r="Q55" i="49"/>
  <c r="P55" i="49"/>
  <c r="N55" i="49"/>
  <c r="M55" i="49"/>
  <c r="L55" i="49"/>
  <c r="K55" i="49"/>
  <c r="J55" i="49"/>
  <c r="I55" i="49"/>
  <c r="H55" i="49"/>
  <c r="G55" i="49"/>
  <c r="Z54" i="49"/>
  <c r="Y54" i="49"/>
  <c r="X54" i="49"/>
  <c r="W54" i="49"/>
  <c r="V54" i="49"/>
  <c r="U54" i="49"/>
  <c r="T54" i="49"/>
  <c r="S54" i="49"/>
  <c r="R54" i="49"/>
  <c r="Q54" i="49"/>
  <c r="P54" i="49"/>
  <c r="N54" i="49"/>
  <c r="M54" i="49"/>
  <c r="L54" i="49"/>
  <c r="K54" i="49"/>
  <c r="J54" i="49"/>
  <c r="I54" i="49"/>
  <c r="H54" i="49"/>
  <c r="G54" i="49"/>
  <c r="Z52" i="49"/>
  <c r="Y52" i="49"/>
  <c r="X52" i="49"/>
  <c r="W52" i="49"/>
  <c r="V52" i="49"/>
  <c r="U52" i="49"/>
  <c r="T52" i="49"/>
  <c r="S52" i="49"/>
  <c r="R52" i="49"/>
  <c r="Q52" i="49"/>
  <c r="P52" i="49"/>
  <c r="N52" i="49"/>
  <c r="M52" i="49"/>
  <c r="L52" i="49"/>
  <c r="K52" i="49"/>
  <c r="J52" i="49"/>
  <c r="I52" i="49"/>
  <c r="H52" i="49"/>
  <c r="G52" i="49"/>
  <c r="Z51" i="49"/>
  <c r="Z60" i="49" s="1"/>
  <c r="Y51" i="49"/>
  <c r="Y59" i="49" s="1"/>
  <c r="X51" i="49"/>
  <c r="X59" i="49" s="1"/>
  <c r="W51" i="49"/>
  <c r="W60" i="49" s="1"/>
  <c r="V51" i="49"/>
  <c r="U51" i="49"/>
  <c r="T51" i="49"/>
  <c r="S51" i="49"/>
  <c r="R51" i="49"/>
  <c r="Q51" i="49"/>
  <c r="P51" i="49"/>
  <c r="N51" i="49"/>
  <c r="M51" i="49"/>
  <c r="L51" i="49"/>
  <c r="K51" i="49"/>
  <c r="J51" i="49"/>
  <c r="I51" i="49"/>
  <c r="H51" i="49"/>
  <c r="G51" i="49"/>
  <c r="Z46" i="49"/>
  <c r="Y46" i="49"/>
  <c r="V46" i="49"/>
  <c r="U46" i="49"/>
  <c r="Q46" i="49"/>
  <c r="P46" i="49"/>
  <c r="K46" i="49"/>
  <c r="G46" i="49"/>
  <c r="Z45" i="49"/>
  <c r="Y45" i="49"/>
  <c r="X45" i="49"/>
  <c r="W45" i="49"/>
  <c r="V45" i="49"/>
  <c r="U45" i="49"/>
  <c r="T45" i="49"/>
  <c r="S45" i="49"/>
  <c r="R45" i="49"/>
  <c r="Q45" i="49"/>
  <c r="P45" i="49"/>
  <c r="N45" i="49"/>
  <c r="M45" i="49"/>
  <c r="L45" i="49"/>
  <c r="K45" i="49"/>
  <c r="Z44" i="49"/>
  <c r="Y44" i="49"/>
  <c r="V44" i="49"/>
  <c r="U44" i="49"/>
  <c r="Q44" i="49"/>
  <c r="P44" i="49"/>
  <c r="K44" i="49"/>
  <c r="G44" i="49"/>
  <c r="Z43" i="49"/>
  <c r="Y43" i="49"/>
  <c r="X43" i="49"/>
  <c r="W43" i="49"/>
  <c r="V43" i="49"/>
  <c r="U43" i="49"/>
  <c r="T43" i="49"/>
  <c r="S43" i="49"/>
  <c r="R43" i="49"/>
  <c r="Q43" i="49"/>
  <c r="P43" i="49"/>
  <c r="N43" i="49"/>
  <c r="M43" i="49"/>
  <c r="L43" i="49"/>
  <c r="K43" i="49"/>
  <c r="J43" i="49"/>
  <c r="I43" i="49"/>
  <c r="H43" i="49"/>
  <c r="G43" i="49"/>
  <c r="Z42" i="49"/>
  <c r="Y42" i="49"/>
  <c r="X42" i="49"/>
  <c r="W42" i="49"/>
  <c r="V42" i="49"/>
  <c r="U42" i="49"/>
  <c r="T42" i="49"/>
  <c r="S42" i="49"/>
  <c r="R42" i="49"/>
  <c r="Q42" i="49"/>
  <c r="P42" i="49"/>
  <c r="N42" i="49"/>
  <c r="M42" i="49"/>
  <c r="L42" i="49"/>
  <c r="K42" i="49"/>
  <c r="J42" i="49"/>
  <c r="I42" i="49"/>
  <c r="H42" i="49"/>
  <c r="G42" i="49"/>
  <c r="Z40" i="49"/>
  <c r="Y40" i="49"/>
  <c r="X40" i="49"/>
  <c r="W40" i="49"/>
  <c r="V40" i="49"/>
  <c r="U40" i="49"/>
  <c r="T40" i="49"/>
  <c r="S40" i="49"/>
  <c r="R40" i="49"/>
  <c r="Q40" i="49"/>
  <c r="P40" i="49"/>
  <c r="N40" i="49"/>
  <c r="M40" i="49"/>
  <c r="L40" i="49"/>
  <c r="K40" i="49"/>
  <c r="J40" i="49"/>
  <c r="I40" i="49"/>
  <c r="H40" i="49"/>
  <c r="G40" i="49"/>
  <c r="Z39" i="49"/>
  <c r="Z50" i="49" s="1"/>
  <c r="Y39" i="49"/>
  <c r="X39" i="49"/>
  <c r="X48" i="49" s="1"/>
  <c r="W39" i="49"/>
  <c r="W48" i="49" s="1"/>
  <c r="V39" i="49"/>
  <c r="U39" i="49"/>
  <c r="T39" i="49"/>
  <c r="S39" i="49"/>
  <c r="R39" i="49"/>
  <c r="Q39" i="49"/>
  <c r="P39" i="49"/>
  <c r="N39" i="49"/>
  <c r="M39" i="49"/>
  <c r="L39" i="49"/>
  <c r="K39" i="49"/>
  <c r="J39" i="49"/>
  <c r="I39" i="49"/>
  <c r="H39" i="49"/>
  <c r="G39" i="49"/>
  <c r="Z34" i="49"/>
  <c r="Y34" i="49"/>
  <c r="V34" i="49"/>
  <c r="U34" i="49"/>
  <c r="Q34" i="49"/>
  <c r="P34" i="49"/>
  <c r="K34" i="49"/>
  <c r="G34" i="49"/>
  <c r="Z33" i="49"/>
  <c r="Y33" i="49"/>
  <c r="X33" i="49"/>
  <c r="W33" i="49"/>
  <c r="V33" i="49"/>
  <c r="U33" i="49"/>
  <c r="T33" i="49"/>
  <c r="S33" i="49"/>
  <c r="R33" i="49"/>
  <c r="Q33" i="49"/>
  <c r="P33" i="49"/>
  <c r="N33" i="49"/>
  <c r="M33" i="49"/>
  <c r="L33" i="49"/>
  <c r="K33" i="49"/>
  <c r="Z32" i="49"/>
  <c r="Y32" i="49"/>
  <c r="V32" i="49"/>
  <c r="U32" i="49"/>
  <c r="Q32" i="49"/>
  <c r="P32" i="49"/>
  <c r="K32" i="49"/>
  <c r="G32" i="49"/>
  <c r="Z31" i="49"/>
  <c r="Y31" i="49"/>
  <c r="X31" i="49"/>
  <c r="W31" i="49"/>
  <c r="V31" i="49"/>
  <c r="U31" i="49"/>
  <c r="T31" i="49"/>
  <c r="S31" i="49"/>
  <c r="R31" i="49"/>
  <c r="Q31" i="49"/>
  <c r="P31" i="49"/>
  <c r="N31" i="49"/>
  <c r="M31" i="49"/>
  <c r="L31" i="49"/>
  <c r="K31" i="49"/>
  <c r="J31" i="49"/>
  <c r="I31" i="49"/>
  <c r="H31" i="49"/>
  <c r="G31" i="49"/>
  <c r="Z30" i="49"/>
  <c r="Y30" i="49"/>
  <c r="X30" i="49"/>
  <c r="W30" i="49"/>
  <c r="V30" i="49"/>
  <c r="U30" i="49"/>
  <c r="T30" i="49"/>
  <c r="S30" i="49"/>
  <c r="R30" i="49"/>
  <c r="Q30" i="49"/>
  <c r="P30" i="49"/>
  <c r="N30" i="49"/>
  <c r="M30" i="49"/>
  <c r="L30" i="49"/>
  <c r="K30" i="49"/>
  <c r="J30" i="49"/>
  <c r="I30" i="49"/>
  <c r="H30" i="49"/>
  <c r="G30" i="49"/>
  <c r="Z28" i="49"/>
  <c r="Y28" i="49"/>
  <c r="X28" i="49"/>
  <c r="W28" i="49"/>
  <c r="V28" i="49"/>
  <c r="U28" i="49"/>
  <c r="T28" i="49"/>
  <c r="S28" i="49"/>
  <c r="R28" i="49"/>
  <c r="Q28" i="49"/>
  <c r="P28" i="49"/>
  <c r="N28" i="49"/>
  <c r="M28" i="49"/>
  <c r="L28" i="49"/>
  <c r="K28" i="49"/>
  <c r="J28" i="49"/>
  <c r="I28" i="49"/>
  <c r="H28" i="49"/>
  <c r="G28" i="49"/>
  <c r="Z27" i="49"/>
  <c r="Z36" i="49" s="1"/>
  <c r="Y27" i="49"/>
  <c r="Y36" i="49" s="1"/>
  <c r="X27" i="49"/>
  <c r="W27" i="49"/>
  <c r="W36" i="49" s="1"/>
  <c r="V27" i="49"/>
  <c r="U27" i="49"/>
  <c r="T27" i="49"/>
  <c r="S27" i="49"/>
  <c r="R27" i="49"/>
  <c r="Q27" i="49"/>
  <c r="P27" i="49"/>
  <c r="N27" i="49"/>
  <c r="M27" i="49"/>
  <c r="L27" i="49"/>
  <c r="K27" i="49"/>
  <c r="J27" i="49"/>
  <c r="I27" i="49"/>
  <c r="H27" i="49"/>
  <c r="G27" i="49"/>
  <c r="Z22" i="49"/>
  <c r="Z190" i="49" s="1"/>
  <c r="Y22" i="49"/>
  <c r="Y190" i="49" s="1"/>
  <c r="V22" i="49"/>
  <c r="U22" i="49"/>
  <c r="Q22" i="49"/>
  <c r="P22" i="49"/>
  <c r="K22" i="49"/>
  <c r="G22" i="49"/>
  <c r="Z21" i="49"/>
  <c r="Z189" i="49" s="1"/>
  <c r="Y21" i="49"/>
  <c r="Y189" i="49" s="1"/>
  <c r="X21" i="49"/>
  <c r="X189" i="49" s="1"/>
  <c r="W21" i="49"/>
  <c r="W189" i="49" s="1"/>
  <c r="V21" i="49"/>
  <c r="U21" i="49"/>
  <c r="T21" i="49"/>
  <c r="S21" i="49"/>
  <c r="R21" i="49"/>
  <c r="Q21" i="49"/>
  <c r="P21" i="49"/>
  <c r="N21" i="49"/>
  <c r="M21" i="49"/>
  <c r="L21" i="49"/>
  <c r="K21" i="49"/>
  <c r="Z20" i="49"/>
  <c r="Z188" i="49" s="1"/>
  <c r="Y20" i="49"/>
  <c r="Y188" i="49" s="1"/>
  <c r="V20" i="49"/>
  <c r="U20" i="49"/>
  <c r="Q20" i="49"/>
  <c r="P20" i="49"/>
  <c r="K20" i="49"/>
  <c r="G20" i="49"/>
  <c r="Z19" i="49"/>
  <c r="Z187" i="49" s="1"/>
  <c r="Y19" i="49"/>
  <c r="Y187" i="49" s="1"/>
  <c r="X19" i="49"/>
  <c r="X187" i="49" s="1"/>
  <c r="W19" i="49"/>
  <c r="W187" i="49" s="1"/>
  <c r="V19" i="49"/>
  <c r="U19" i="49"/>
  <c r="T19" i="49"/>
  <c r="S19" i="49"/>
  <c r="R19" i="49"/>
  <c r="Q19" i="49"/>
  <c r="P19" i="49"/>
  <c r="N19" i="49"/>
  <c r="M19" i="49"/>
  <c r="L19" i="49"/>
  <c r="K19" i="49"/>
  <c r="J19" i="49"/>
  <c r="I19" i="49"/>
  <c r="H19" i="49"/>
  <c r="G19" i="49"/>
  <c r="Z18" i="49"/>
  <c r="Z186" i="49" s="1"/>
  <c r="Y18" i="49"/>
  <c r="Y186" i="49" s="1"/>
  <c r="X18" i="49"/>
  <c r="X186" i="49" s="1"/>
  <c r="W18" i="49"/>
  <c r="W186" i="49" s="1"/>
  <c r="V18" i="49"/>
  <c r="U18" i="49"/>
  <c r="T18" i="49"/>
  <c r="T186" i="49" s="1"/>
  <c r="V31" i="45" s="1"/>
  <c r="S18" i="49"/>
  <c r="R18" i="49"/>
  <c r="Q18" i="49"/>
  <c r="P18" i="49"/>
  <c r="N18" i="49"/>
  <c r="M18" i="49"/>
  <c r="L18" i="49"/>
  <c r="K18" i="49"/>
  <c r="J18" i="49"/>
  <c r="I18" i="49"/>
  <c r="H18" i="49"/>
  <c r="G18" i="49"/>
  <c r="Z16" i="49"/>
  <c r="Z184" i="49" s="1"/>
  <c r="Y16" i="49"/>
  <c r="Y184" i="49" s="1"/>
  <c r="X16" i="49"/>
  <c r="X184" i="49" s="1"/>
  <c r="W16" i="49"/>
  <c r="W184" i="49" s="1"/>
  <c r="V16" i="49"/>
  <c r="U16" i="49"/>
  <c r="T16" i="49"/>
  <c r="S16" i="49"/>
  <c r="R16" i="49"/>
  <c r="Q16" i="49"/>
  <c r="P16" i="49"/>
  <c r="N16" i="49"/>
  <c r="M16" i="49"/>
  <c r="L16" i="49"/>
  <c r="K16" i="49"/>
  <c r="J16" i="49"/>
  <c r="I16" i="49"/>
  <c r="H16" i="49"/>
  <c r="G16" i="49"/>
  <c r="Z15" i="49"/>
  <c r="Z183" i="49" s="1"/>
  <c r="Y15" i="49"/>
  <c r="X15" i="49"/>
  <c r="X24" i="49" s="1"/>
  <c r="X192" i="49" s="1"/>
  <c r="W15" i="49"/>
  <c r="W183" i="49" s="1"/>
  <c r="V15" i="49"/>
  <c r="U15" i="49"/>
  <c r="T15" i="49"/>
  <c r="S15" i="49"/>
  <c r="R15" i="49"/>
  <c r="Q15" i="49"/>
  <c r="P15" i="49"/>
  <c r="N15" i="49"/>
  <c r="M15" i="49"/>
  <c r="L15" i="49"/>
  <c r="K15" i="49"/>
  <c r="J15" i="49"/>
  <c r="I15" i="49"/>
  <c r="H15" i="49"/>
  <c r="G15" i="49"/>
  <c r="J189" i="52"/>
  <c r="I189" i="52"/>
  <c r="H189" i="52"/>
  <c r="G189" i="52"/>
  <c r="Z184" i="52"/>
  <c r="Y184" i="52"/>
  <c r="X184" i="52"/>
  <c r="W184" i="52"/>
  <c r="V184" i="52"/>
  <c r="U184" i="52"/>
  <c r="T184" i="52"/>
  <c r="S184" i="52"/>
  <c r="R184" i="52"/>
  <c r="Q184" i="52"/>
  <c r="P184" i="52"/>
  <c r="N184" i="52"/>
  <c r="M184" i="52"/>
  <c r="L184" i="52"/>
  <c r="K184" i="52"/>
  <c r="J184" i="52"/>
  <c r="I184" i="52"/>
  <c r="H184" i="52"/>
  <c r="G184" i="52"/>
  <c r="Z178" i="52"/>
  <c r="Y178" i="52"/>
  <c r="V178" i="52"/>
  <c r="U178" i="52"/>
  <c r="Q178" i="52"/>
  <c r="P178" i="52"/>
  <c r="K178" i="52"/>
  <c r="G178" i="52"/>
  <c r="Z177" i="52"/>
  <c r="Y177" i="52"/>
  <c r="X177" i="52"/>
  <c r="W177" i="52"/>
  <c r="V177" i="52"/>
  <c r="U177" i="52"/>
  <c r="T177" i="52"/>
  <c r="S177" i="52"/>
  <c r="R177" i="52"/>
  <c r="Q177" i="52"/>
  <c r="P177" i="52"/>
  <c r="N177" i="52"/>
  <c r="M177" i="52"/>
  <c r="L177" i="52"/>
  <c r="K177" i="52"/>
  <c r="Z176" i="52"/>
  <c r="Z181" i="52" s="1"/>
  <c r="Y176" i="52"/>
  <c r="Y181" i="52" s="1"/>
  <c r="V176" i="52"/>
  <c r="U176" i="52"/>
  <c r="Q176" i="52"/>
  <c r="P176" i="52"/>
  <c r="K176" i="52"/>
  <c r="G176" i="52"/>
  <c r="Z175" i="52"/>
  <c r="Y175" i="52"/>
  <c r="X175" i="52"/>
  <c r="W175" i="52"/>
  <c r="V175" i="52"/>
  <c r="U175" i="52"/>
  <c r="T175" i="52"/>
  <c r="S175" i="52"/>
  <c r="R175" i="52"/>
  <c r="Q175" i="52"/>
  <c r="P175" i="52"/>
  <c r="N175" i="52"/>
  <c r="M175" i="52"/>
  <c r="L175" i="52"/>
  <c r="K175" i="52"/>
  <c r="J175" i="52"/>
  <c r="I175" i="52"/>
  <c r="H175" i="52"/>
  <c r="G175" i="52"/>
  <c r="Z174" i="52"/>
  <c r="Z180" i="52" s="1"/>
  <c r="Y174" i="52"/>
  <c r="Y180" i="52" s="1"/>
  <c r="X174" i="52"/>
  <c r="X180" i="52" s="1"/>
  <c r="W174" i="52"/>
  <c r="W180" i="52" s="1"/>
  <c r="V174" i="52"/>
  <c r="U174" i="52"/>
  <c r="T174" i="52"/>
  <c r="S174" i="52"/>
  <c r="R174" i="52"/>
  <c r="Q174" i="52"/>
  <c r="P174" i="52"/>
  <c r="N174" i="52"/>
  <c r="M174" i="52"/>
  <c r="L174" i="52"/>
  <c r="K174" i="52"/>
  <c r="J174" i="52"/>
  <c r="I174" i="52"/>
  <c r="H174" i="52"/>
  <c r="G174" i="52"/>
  <c r="Z171" i="52"/>
  <c r="Y171" i="52"/>
  <c r="Y182" i="52" s="1"/>
  <c r="X171" i="52"/>
  <c r="X182" i="52" s="1"/>
  <c r="W171" i="52"/>
  <c r="W182" i="52" s="1"/>
  <c r="V171" i="52"/>
  <c r="U171" i="52"/>
  <c r="T171" i="52"/>
  <c r="S171" i="52"/>
  <c r="R171" i="52"/>
  <c r="Q171" i="52"/>
  <c r="P171" i="52"/>
  <c r="N171" i="52"/>
  <c r="M171" i="52"/>
  <c r="L171" i="52"/>
  <c r="K171" i="52"/>
  <c r="J171" i="52"/>
  <c r="I171" i="52"/>
  <c r="H171" i="52"/>
  <c r="G171" i="52"/>
  <c r="Z166" i="52"/>
  <c r="Y166" i="52"/>
  <c r="V166" i="52"/>
  <c r="U166" i="52"/>
  <c r="Q166" i="52"/>
  <c r="P166" i="52"/>
  <c r="K166" i="52"/>
  <c r="G166" i="52"/>
  <c r="Z165" i="52"/>
  <c r="Y165" i="52"/>
  <c r="X165" i="52"/>
  <c r="W165" i="52"/>
  <c r="V165" i="52"/>
  <c r="U165" i="52"/>
  <c r="T165" i="52"/>
  <c r="S165" i="52"/>
  <c r="R165" i="52"/>
  <c r="Q165" i="52"/>
  <c r="P165" i="52"/>
  <c r="N165" i="52"/>
  <c r="M165" i="52"/>
  <c r="L165" i="52"/>
  <c r="K165" i="52"/>
  <c r="Z164" i="52"/>
  <c r="Z169" i="52" s="1"/>
  <c r="Y164" i="52"/>
  <c r="Y169" i="52" s="1"/>
  <c r="V164" i="52"/>
  <c r="U164" i="52"/>
  <c r="Q164" i="52"/>
  <c r="P164" i="52"/>
  <c r="K164" i="52"/>
  <c r="G164" i="52"/>
  <c r="Z163" i="52"/>
  <c r="Y163" i="52"/>
  <c r="X163" i="52"/>
  <c r="W163" i="52"/>
  <c r="V163" i="52"/>
  <c r="U163" i="52"/>
  <c r="T163" i="52"/>
  <c r="S163" i="52"/>
  <c r="R163" i="52"/>
  <c r="Q163" i="52"/>
  <c r="P163" i="52"/>
  <c r="N163" i="52"/>
  <c r="M163" i="52"/>
  <c r="L163" i="52"/>
  <c r="K163" i="52"/>
  <c r="J163" i="52"/>
  <c r="I163" i="52"/>
  <c r="H163" i="52"/>
  <c r="G163" i="52"/>
  <c r="Z162" i="52"/>
  <c r="Z168" i="52" s="1"/>
  <c r="Y162" i="52"/>
  <c r="Y168" i="52" s="1"/>
  <c r="X162" i="52"/>
  <c r="X168" i="52" s="1"/>
  <c r="W162" i="52"/>
  <c r="W168" i="52" s="1"/>
  <c r="V162" i="52"/>
  <c r="U162" i="52"/>
  <c r="T162" i="52"/>
  <c r="S162" i="52"/>
  <c r="R162" i="52"/>
  <c r="Q162" i="52"/>
  <c r="P162" i="52"/>
  <c r="N162" i="52"/>
  <c r="M162" i="52"/>
  <c r="L162" i="52"/>
  <c r="K162" i="52"/>
  <c r="J162" i="52"/>
  <c r="I162" i="52"/>
  <c r="H162" i="52"/>
  <c r="G162" i="52"/>
  <c r="Z159" i="52"/>
  <c r="Z170" i="52" s="1"/>
  <c r="Y159" i="52"/>
  <c r="X159" i="52"/>
  <c r="X170" i="52" s="1"/>
  <c r="W159" i="52"/>
  <c r="W170" i="52" s="1"/>
  <c r="V159" i="52"/>
  <c r="U159" i="52"/>
  <c r="T159" i="52"/>
  <c r="S159" i="52"/>
  <c r="R159" i="52"/>
  <c r="Q159" i="52"/>
  <c r="P159" i="52"/>
  <c r="N159" i="52"/>
  <c r="M159" i="52"/>
  <c r="L159" i="52"/>
  <c r="K159" i="52"/>
  <c r="J159" i="52"/>
  <c r="I159" i="52"/>
  <c r="H159" i="52"/>
  <c r="G159" i="52"/>
  <c r="Z154" i="52"/>
  <c r="Y154" i="52"/>
  <c r="V154" i="52"/>
  <c r="U154" i="52"/>
  <c r="Q154" i="52"/>
  <c r="P154" i="52"/>
  <c r="K154" i="52"/>
  <c r="G154" i="52"/>
  <c r="Z153" i="52"/>
  <c r="Y153" i="52"/>
  <c r="X153" i="52"/>
  <c r="W153" i="52"/>
  <c r="V153" i="52"/>
  <c r="U153" i="52"/>
  <c r="T153" i="52"/>
  <c r="S153" i="52"/>
  <c r="R153" i="52"/>
  <c r="Q153" i="52"/>
  <c r="P153" i="52"/>
  <c r="N153" i="52"/>
  <c r="M153" i="52"/>
  <c r="L153" i="52"/>
  <c r="K153" i="52"/>
  <c r="Z152" i="52"/>
  <c r="Z157" i="52" s="1"/>
  <c r="Y152" i="52"/>
  <c r="Y157" i="52" s="1"/>
  <c r="V152" i="52"/>
  <c r="U152" i="52"/>
  <c r="Q152" i="52"/>
  <c r="P152" i="52"/>
  <c r="K152" i="52"/>
  <c r="G152" i="52"/>
  <c r="Z151" i="52"/>
  <c r="Y151" i="52"/>
  <c r="X151" i="52"/>
  <c r="W151" i="52"/>
  <c r="V151" i="52"/>
  <c r="U151" i="52"/>
  <c r="T151" i="52"/>
  <c r="S151" i="52"/>
  <c r="R151" i="52"/>
  <c r="Q151" i="52"/>
  <c r="P151" i="52"/>
  <c r="N151" i="52"/>
  <c r="M151" i="52"/>
  <c r="L151" i="52"/>
  <c r="K151" i="52"/>
  <c r="J151" i="52"/>
  <c r="I151" i="52"/>
  <c r="H151" i="52"/>
  <c r="G151" i="52"/>
  <c r="Z150" i="52"/>
  <c r="Z156" i="52" s="1"/>
  <c r="Y150" i="52"/>
  <c r="Y156" i="52" s="1"/>
  <c r="X150" i="52"/>
  <c r="X156" i="52" s="1"/>
  <c r="W150" i="52"/>
  <c r="W156" i="52" s="1"/>
  <c r="V150" i="52"/>
  <c r="U150" i="52"/>
  <c r="T150" i="52"/>
  <c r="S150" i="52"/>
  <c r="R150" i="52"/>
  <c r="Q150" i="52"/>
  <c r="P150" i="52"/>
  <c r="N150" i="52"/>
  <c r="M150" i="52"/>
  <c r="L150" i="52"/>
  <c r="K150" i="52"/>
  <c r="J150" i="52"/>
  <c r="I150" i="52"/>
  <c r="H150" i="52"/>
  <c r="G150" i="52"/>
  <c r="Z147" i="52"/>
  <c r="Z158" i="52" s="1"/>
  <c r="Y147" i="52"/>
  <c r="Y158" i="52" s="1"/>
  <c r="X147" i="52"/>
  <c r="W147" i="52"/>
  <c r="W158" i="52" s="1"/>
  <c r="V147" i="52"/>
  <c r="U147" i="52"/>
  <c r="T147" i="52"/>
  <c r="S147" i="52"/>
  <c r="R147" i="52"/>
  <c r="Q147" i="52"/>
  <c r="P147" i="52"/>
  <c r="N147" i="52"/>
  <c r="M147" i="52"/>
  <c r="L147" i="52"/>
  <c r="K147" i="52"/>
  <c r="J147" i="52"/>
  <c r="I147" i="52"/>
  <c r="H147" i="52"/>
  <c r="G147" i="52"/>
  <c r="Z142" i="52"/>
  <c r="Y142" i="52"/>
  <c r="V142" i="52"/>
  <c r="U142" i="52"/>
  <c r="Q142" i="52"/>
  <c r="P142" i="52"/>
  <c r="K142" i="52"/>
  <c r="G142" i="52"/>
  <c r="Z141" i="52"/>
  <c r="Y141" i="52"/>
  <c r="X141" i="52"/>
  <c r="W141" i="52"/>
  <c r="V141" i="52"/>
  <c r="U141" i="52"/>
  <c r="T141" i="52"/>
  <c r="S141" i="52"/>
  <c r="R141" i="52"/>
  <c r="Q141" i="52"/>
  <c r="P141" i="52"/>
  <c r="N141" i="52"/>
  <c r="M141" i="52"/>
  <c r="L141" i="52"/>
  <c r="K141" i="52"/>
  <c r="Z140" i="52"/>
  <c r="Z145" i="52" s="1"/>
  <c r="Y140" i="52"/>
  <c r="Y145" i="52" s="1"/>
  <c r="V140" i="52"/>
  <c r="U140" i="52"/>
  <c r="Q140" i="52"/>
  <c r="P140" i="52"/>
  <c r="K140" i="52"/>
  <c r="G140" i="52"/>
  <c r="Z139" i="52"/>
  <c r="Y139" i="52"/>
  <c r="X139" i="52"/>
  <c r="W139" i="52"/>
  <c r="V139" i="52"/>
  <c r="U139" i="52"/>
  <c r="T139" i="52"/>
  <c r="S139" i="52"/>
  <c r="R139" i="52"/>
  <c r="Q139" i="52"/>
  <c r="P139" i="52"/>
  <c r="N139" i="52"/>
  <c r="M139" i="52"/>
  <c r="L139" i="52"/>
  <c r="K139" i="52"/>
  <c r="J139" i="52"/>
  <c r="I139" i="52"/>
  <c r="H139" i="52"/>
  <c r="G139" i="52"/>
  <c r="Z138" i="52"/>
  <c r="Z144" i="52" s="1"/>
  <c r="Y138" i="52"/>
  <c r="Y144" i="52" s="1"/>
  <c r="X138" i="52"/>
  <c r="X144" i="52" s="1"/>
  <c r="W138" i="52"/>
  <c r="W144" i="52" s="1"/>
  <c r="V138" i="52"/>
  <c r="U138" i="52"/>
  <c r="T138" i="52"/>
  <c r="S138" i="52"/>
  <c r="R138" i="52"/>
  <c r="Q138" i="52"/>
  <c r="P138" i="52"/>
  <c r="N138" i="52"/>
  <c r="M138" i="52"/>
  <c r="L138" i="52"/>
  <c r="K138" i="52"/>
  <c r="J138" i="52"/>
  <c r="I138" i="52"/>
  <c r="H138" i="52"/>
  <c r="G138" i="52"/>
  <c r="Z135" i="52"/>
  <c r="Z146" i="52" s="1"/>
  <c r="Y135" i="52"/>
  <c r="Y146" i="52" s="1"/>
  <c r="X135" i="52"/>
  <c r="W135" i="52"/>
  <c r="V135" i="52"/>
  <c r="U135" i="52"/>
  <c r="T135" i="52"/>
  <c r="S135" i="52"/>
  <c r="R135" i="52"/>
  <c r="Q135" i="52"/>
  <c r="P135" i="52"/>
  <c r="N135" i="52"/>
  <c r="M135" i="52"/>
  <c r="L135" i="52"/>
  <c r="K135" i="52"/>
  <c r="J135" i="52"/>
  <c r="I135" i="52"/>
  <c r="H135" i="52"/>
  <c r="G135" i="52"/>
  <c r="Z130" i="52"/>
  <c r="Y130" i="52"/>
  <c r="V130" i="52"/>
  <c r="U130" i="52"/>
  <c r="Q130" i="52"/>
  <c r="P130" i="52"/>
  <c r="K130" i="52"/>
  <c r="G130" i="52"/>
  <c r="Z129" i="52"/>
  <c r="Y129" i="52"/>
  <c r="X129" i="52"/>
  <c r="W129" i="52"/>
  <c r="V129" i="52"/>
  <c r="U129" i="52"/>
  <c r="T129" i="52"/>
  <c r="S129" i="52"/>
  <c r="R129" i="52"/>
  <c r="Q129" i="52"/>
  <c r="P129" i="52"/>
  <c r="N129" i="52"/>
  <c r="M129" i="52"/>
  <c r="L129" i="52"/>
  <c r="K129" i="52"/>
  <c r="Z128" i="52"/>
  <c r="Z133" i="52" s="1"/>
  <c r="Y128" i="52"/>
  <c r="Y133" i="52" s="1"/>
  <c r="V128" i="52"/>
  <c r="U128" i="52"/>
  <c r="Q128" i="52"/>
  <c r="P128" i="52"/>
  <c r="K128" i="52"/>
  <c r="G128" i="52"/>
  <c r="Z127" i="52"/>
  <c r="Y127" i="52"/>
  <c r="X127" i="52"/>
  <c r="W127" i="52"/>
  <c r="V127" i="52"/>
  <c r="U127" i="52"/>
  <c r="T127" i="52"/>
  <c r="S127" i="52"/>
  <c r="R127" i="52"/>
  <c r="Q127" i="52"/>
  <c r="P127" i="52"/>
  <c r="N127" i="52"/>
  <c r="M127" i="52"/>
  <c r="L127" i="52"/>
  <c r="K127" i="52"/>
  <c r="J127" i="52"/>
  <c r="I127" i="52"/>
  <c r="H127" i="52"/>
  <c r="G127" i="52"/>
  <c r="Z126" i="52"/>
  <c r="Z132" i="52" s="1"/>
  <c r="Y126" i="52"/>
  <c r="Y132" i="52" s="1"/>
  <c r="X126" i="52"/>
  <c r="X132" i="52" s="1"/>
  <c r="W126" i="52"/>
  <c r="W132" i="52" s="1"/>
  <c r="V126" i="52"/>
  <c r="U126" i="52"/>
  <c r="T126" i="52"/>
  <c r="S126" i="52"/>
  <c r="R126" i="52"/>
  <c r="Q126" i="52"/>
  <c r="P126" i="52"/>
  <c r="N126" i="52"/>
  <c r="M126" i="52"/>
  <c r="L126" i="52"/>
  <c r="K126" i="52"/>
  <c r="J126" i="52"/>
  <c r="I126" i="52"/>
  <c r="H126" i="52"/>
  <c r="G126" i="52"/>
  <c r="Z123" i="52"/>
  <c r="Y123" i="52"/>
  <c r="Y134" i="52" s="1"/>
  <c r="X123" i="52"/>
  <c r="X134" i="52" s="1"/>
  <c r="W123" i="52"/>
  <c r="V123" i="52"/>
  <c r="U123" i="52"/>
  <c r="T123" i="52"/>
  <c r="S123" i="52"/>
  <c r="R123" i="52"/>
  <c r="Q123" i="52"/>
  <c r="P123" i="52"/>
  <c r="N123" i="52"/>
  <c r="M123" i="52"/>
  <c r="L123" i="52"/>
  <c r="K123" i="52"/>
  <c r="J123" i="52"/>
  <c r="I123" i="52"/>
  <c r="H123" i="52"/>
  <c r="G123" i="52"/>
  <c r="Z118" i="52"/>
  <c r="Y118" i="52"/>
  <c r="V118" i="52"/>
  <c r="U118" i="52"/>
  <c r="Q118" i="52"/>
  <c r="P118" i="52"/>
  <c r="K118" i="52"/>
  <c r="G118" i="52"/>
  <c r="Z117" i="52"/>
  <c r="Y117" i="52"/>
  <c r="X117" i="52"/>
  <c r="W117" i="52"/>
  <c r="V117" i="52"/>
  <c r="U117" i="52"/>
  <c r="T117" i="52"/>
  <c r="S117" i="52"/>
  <c r="R117" i="52"/>
  <c r="Q117" i="52"/>
  <c r="P117" i="52"/>
  <c r="N117" i="52"/>
  <c r="M117" i="52"/>
  <c r="L117" i="52"/>
  <c r="K117" i="52"/>
  <c r="Z116" i="52"/>
  <c r="Z121" i="52" s="1"/>
  <c r="Y116" i="52"/>
  <c r="Y121" i="52" s="1"/>
  <c r="V116" i="52"/>
  <c r="U116" i="52"/>
  <c r="Q116" i="52"/>
  <c r="P116" i="52"/>
  <c r="K116" i="52"/>
  <c r="G116" i="52"/>
  <c r="Z115" i="52"/>
  <c r="Y115" i="52"/>
  <c r="X115" i="52"/>
  <c r="W115" i="52"/>
  <c r="V115" i="52"/>
  <c r="U115" i="52"/>
  <c r="T115" i="52"/>
  <c r="S115" i="52"/>
  <c r="R115" i="52"/>
  <c r="Q115" i="52"/>
  <c r="P115" i="52"/>
  <c r="N115" i="52"/>
  <c r="M115" i="52"/>
  <c r="L115" i="52"/>
  <c r="K115" i="52"/>
  <c r="J115" i="52"/>
  <c r="I115" i="52"/>
  <c r="H115" i="52"/>
  <c r="G115" i="52"/>
  <c r="Z114" i="52"/>
  <c r="Z120" i="52" s="1"/>
  <c r="Y114" i="52"/>
  <c r="Y120" i="52" s="1"/>
  <c r="X114" i="52"/>
  <c r="X120" i="52" s="1"/>
  <c r="W114" i="52"/>
  <c r="W120" i="52" s="1"/>
  <c r="V114" i="52"/>
  <c r="U114" i="52"/>
  <c r="T114" i="52"/>
  <c r="S114" i="52"/>
  <c r="R114" i="52"/>
  <c r="Q114" i="52"/>
  <c r="P114" i="52"/>
  <c r="N114" i="52"/>
  <c r="M114" i="52"/>
  <c r="L114" i="52"/>
  <c r="K114" i="52"/>
  <c r="J114" i="52"/>
  <c r="I114" i="52"/>
  <c r="H114" i="52"/>
  <c r="G114" i="52"/>
  <c r="Z111" i="52"/>
  <c r="Z122" i="52" s="1"/>
  <c r="Y111" i="52"/>
  <c r="X111" i="52"/>
  <c r="X122" i="52" s="1"/>
  <c r="W111" i="52"/>
  <c r="W122" i="52" s="1"/>
  <c r="V111" i="52"/>
  <c r="U111" i="52"/>
  <c r="T111" i="52"/>
  <c r="S111" i="52"/>
  <c r="R111" i="52"/>
  <c r="Q111" i="52"/>
  <c r="P111" i="52"/>
  <c r="N111" i="52"/>
  <c r="M111" i="52"/>
  <c r="L111" i="52"/>
  <c r="K111" i="52"/>
  <c r="J111" i="52"/>
  <c r="I111" i="52"/>
  <c r="H111" i="52"/>
  <c r="G111" i="52"/>
  <c r="Z106" i="52"/>
  <c r="Y106" i="52"/>
  <c r="V106" i="52"/>
  <c r="U106" i="52"/>
  <c r="Q106" i="52"/>
  <c r="P106" i="52"/>
  <c r="K106" i="52"/>
  <c r="G106" i="52"/>
  <c r="Z105" i="52"/>
  <c r="Y105" i="52"/>
  <c r="X105" i="52"/>
  <c r="W105" i="52"/>
  <c r="V105" i="52"/>
  <c r="U105" i="52"/>
  <c r="T105" i="52"/>
  <c r="S105" i="52"/>
  <c r="R105" i="52"/>
  <c r="Q105" i="52"/>
  <c r="P105" i="52"/>
  <c r="N105" i="52"/>
  <c r="M105" i="52"/>
  <c r="L105" i="52"/>
  <c r="K105" i="52"/>
  <c r="Z104" i="52"/>
  <c r="Z109" i="52" s="1"/>
  <c r="Y104" i="52"/>
  <c r="Y109" i="52" s="1"/>
  <c r="V104" i="52"/>
  <c r="U104" i="52"/>
  <c r="Q104" i="52"/>
  <c r="P104" i="52"/>
  <c r="K104" i="52"/>
  <c r="J104" i="52"/>
  <c r="G104" i="52"/>
  <c r="Z103" i="52"/>
  <c r="Y103" i="52"/>
  <c r="X103" i="52"/>
  <c r="W103" i="52"/>
  <c r="V103" i="52"/>
  <c r="U103" i="52"/>
  <c r="T103" i="52"/>
  <c r="S103" i="52"/>
  <c r="R103" i="52"/>
  <c r="Q103" i="52"/>
  <c r="P103" i="52"/>
  <c r="N103" i="52"/>
  <c r="M103" i="52"/>
  <c r="L103" i="52"/>
  <c r="K103" i="52"/>
  <c r="J103" i="52"/>
  <c r="I103" i="52"/>
  <c r="H103" i="52"/>
  <c r="G103" i="52"/>
  <c r="Z102" i="52"/>
  <c r="Z108" i="52" s="1"/>
  <c r="Y102" i="52"/>
  <c r="Y108" i="52" s="1"/>
  <c r="X102" i="52"/>
  <c r="X108" i="52" s="1"/>
  <c r="W102" i="52"/>
  <c r="W108" i="52" s="1"/>
  <c r="V102" i="52"/>
  <c r="U102" i="52"/>
  <c r="T102" i="52"/>
  <c r="S102" i="52"/>
  <c r="R102" i="52"/>
  <c r="Q102" i="52"/>
  <c r="P102" i="52"/>
  <c r="N102" i="52"/>
  <c r="M102" i="52"/>
  <c r="L102" i="52"/>
  <c r="K102" i="52"/>
  <c r="J102" i="52"/>
  <c r="I102" i="52"/>
  <c r="H102" i="52"/>
  <c r="G102" i="52"/>
  <c r="Z99" i="52"/>
  <c r="Z110" i="52" s="1"/>
  <c r="Y99" i="52"/>
  <c r="Y110" i="52" s="1"/>
  <c r="X99" i="52"/>
  <c r="W99" i="52"/>
  <c r="W110" i="52" s="1"/>
  <c r="V99" i="52"/>
  <c r="U99" i="52"/>
  <c r="T99" i="52"/>
  <c r="S99" i="52"/>
  <c r="R99" i="52"/>
  <c r="Q99" i="52"/>
  <c r="P99" i="52"/>
  <c r="N99" i="52"/>
  <c r="M99" i="52"/>
  <c r="L99" i="52"/>
  <c r="K99" i="52"/>
  <c r="J99" i="52"/>
  <c r="I99" i="52"/>
  <c r="H99" i="52"/>
  <c r="G99" i="52"/>
  <c r="Z94" i="52"/>
  <c r="Y94" i="52"/>
  <c r="V94" i="52"/>
  <c r="U94" i="52"/>
  <c r="Q94" i="52"/>
  <c r="P94" i="52"/>
  <c r="K94" i="52"/>
  <c r="G94" i="52"/>
  <c r="Z93" i="52"/>
  <c r="Y93" i="52"/>
  <c r="X93" i="52"/>
  <c r="W93" i="52"/>
  <c r="V93" i="52"/>
  <c r="U93" i="52"/>
  <c r="T93" i="52"/>
  <c r="S93" i="52"/>
  <c r="R93" i="52"/>
  <c r="Q93" i="52"/>
  <c r="P93" i="52"/>
  <c r="N93" i="52"/>
  <c r="M93" i="52"/>
  <c r="L93" i="52"/>
  <c r="K93" i="52"/>
  <c r="Z92" i="52"/>
  <c r="Z97" i="52" s="1"/>
  <c r="Y92" i="52"/>
  <c r="Y97" i="52" s="1"/>
  <c r="V92" i="52"/>
  <c r="U92" i="52"/>
  <c r="Q92" i="52"/>
  <c r="P92" i="52"/>
  <c r="K92" i="52"/>
  <c r="G92" i="52"/>
  <c r="Z91" i="52"/>
  <c r="Y91" i="52"/>
  <c r="X91" i="52"/>
  <c r="W91" i="52"/>
  <c r="V91" i="52"/>
  <c r="U91" i="52"/>
  <c r="T91" i="52"/>
  <c r="S91" i="52"/>
  <c r="R91" i="52"/>
  <c r="Q91" i="52"/>
  <c r="P91" i="52"/>
  <c r="N91" i="52"/>
  <c r="M91" i="52"/>
  <c r="L91" i="52"/>
  <c r="K91" i="52"/>
  <c r="J91" i="52"/>
  <c r="I91" i="52"/>
  <c r="H91" i="52"/>
  <c r="G91" i="52"/>
  <c r="Z90" i="52"/>
  <c r="Z96" i="52" s="1"/>
  <c r="Y90" i="52"/>
  <c r="Y96" i="52" s="1"/>
  <c r="X90" i="52"/>
  <c r="X96" i="52" s="1"/>
  <c r="W90" i="52"/>
  <c r="W96" i="52" s="1"/>
  <c r="V90" i="52"/>
  <c r="U90" i="52"/>
  <c r="T90" i="52"/>
  <c r="S90" i="52"/>
  <c r="R90" i="52"/>
  <c r="Q90" i="52"/>
  <c r="P90" i="52"/>
  <c r="N90" i="52"/>
  <c r="M90" i="52"/>
  <c r="L90" i="52"/>
  <c r="K90" i="52"/>
  <c r="J90" i="52"/>
  <c r="I90" i="52"/>
  <c r="H90" i="52"/>
  <c r="G90" i="52"/>
  <c r="Z87" i="52"/>
  <c r="Z98" i="52" s="1"/>
  <c r="Y87" i="52"/>
  <c r="Y98" i="52" s="1"/>
  <c r="X87" i="52"/>
  <c r="W87" i="52"/>
  <c r="V87" i="52"/>
  <c r="U87" i="52"/>
  <c r="T87" i="52"/>
  <c r="S87" i="52"/>
  <c r="R87" i="52"/>
  <c r="Q87" i="52"/>
  <c r="P87" i="52"/>
  <c r="N87" i="52"/>
  <c r="M87" i="52"/>
  <c r="L87" i="52"/>
  <c r="K87" i="52"/>
  <c r="J87" i="52"/>
  <c r="I87" i="52"/>
  <c r="H87" i="52"/>
  <c r="G87" i="52"/>
  <c r="Z82" i="52"/>
  <c r="Y82" i="52"/>
  <c r="V82" i="52"/>
  <c r="U82" i="52"/>
  <c r="Q82" i="52"/>
  <c r="P82" i="52"/>
  <c r="K82" i="52"/>
  <c r="G82" i="52"/>
  <c r="Z81" i="52"/>
  <c r="Y81" i="52"/>
  <c r="X81" i="52"/>
  <c r="W81" i="52"/>
  <c r="V81" i="52"/>
  <c r="U81" i="52"/>
  <c r="T81" i="52"/>
  <c r="S81" i="52"/>
  <c r="R81" i="52"/>
  <c r="Q81" i="52"/>
  <c r="P81" i="52"/>
  <c r="N81" i="52"/>
  <c r="M81" i="52"/>
  <c r="L81" i="52"/>
  <c r="K81" i="52"/>
  <c r="Z80" i="52"/>
  <c r="Z85" i="52" s="1"/>
  <c r="Y80" i="52"/>
  <c r="Y85" i="52" s="1"/>
  <c r="V80" i="52"/>
  <c r="U80" i="52"/>
  <c r="Q80" i="52"/>
  <c r="P80" i="52"/>
  <c r="K80" i="52"/>
  <c r="G80" i="52"/>
  <c r="Z79" i="52"/>
  <c r="Y79" i="52"/>
  <c r="X79" i="52"/>
  <c r="W79" i="52"/>
  <c r="V79" i="52"/>
  <c r="U79" i="52"/>
  <c r="T79" i="52"/>
  <c r="S79" i="52"/>
  <c r="R79" i="52"/>
  <c r="Q79" i="52"/>
  <c r="P79" i="52"/>
  <c r="N79" i="52"/>
  <c r="M79" i="52"/>
  <c r="L79" i="52"/>
  <c r="K79" i="52"/>
  <c r="J79" i="52"/>
  <c r="I79" i="52"/>
  <c r="H79" i="52"/>
  <c r="G79" i="52"/>
  <c r="Z78" i="52"/>
  <c r="Z84" i="52" s="1"/>
  <c r="Y78" i="52"/>
  <c r="Y84" i="52" s="1"/>
  <c r="X78" i="52"/>
  <c r="X84" i="52" s="1"/>
  <c r="W78" i="52"/>
  <c r="W84" i="52" s="1"/>
  <c r="V78" i="52"/>
  <c r="U78" i="52"/>
  <c r="T78" i="52"/>
  <c r="S78" i="52"/>
  <c r="R78" i="52"/>
  <c r="Q78" i="52"/>
  <c r="P78" i="52"/>
  <c r="N78" i="52"/>
  <c r="M78" i="52"/>
  <c r="L78" i="52"/>
  <c r="K78" i="52"/>
  <c r="J78" i="52"/>
  <c r="I78" i="52"/>
  <c r="H78" i="52"/>
  <c r="G78" i="52"/>
  <c r="Z75" i="52"/>
  <c r="Y75" i="52"/>
  <c r="Y86" i="52" s="1"/>
  <c r="X75" i="52"/>
  <c r="X86" i="52" s="1"/>
  <c r="W75" i="52"/>
  <c r="V75" i="52"/>
  <c r="U75" i="52"/>
  <c r="T75" i="52"/>
  <c r="S75" i="52"/>
  <c r="R75" i="52"/>
  <c r="Q75" i="52"/>
  <c r="P75" i="52"/>
  <c r="N75" i="52"/>
  <c r="M75" i="52"/>
  <c r="L75" i="52"/>
  <c r="K75" i="52"/>
  <c r="J75" i="52"/>
  <c r="I75" i="52"/>
  <c r="H75" i="52"/>
  <c r="G75" i="52"/>
  <c r="Z70" i="52"/>
  <c r="Y70" i="52"/>
  <c r="V70" i="52"/>
  <c r="U70" i="52"/>
  <c r="Q70" i="52"/>
  <c r="P70" i="52"/>
  <c r="K70" i="52"/>
  <c r="G70" i="52"/>
  <c r="Z69" i="52"/>
  <c r="Y69" i="52"/>
  <c r="X69" i="52"/>
  <c r="W69" i="52"/>
  <c r="V69" i="52"/>
  <c r="U69" i="52"/>
  <c r="T69" i="52"/>
  <c r="S69" i="52"/>
  <c r="R69" i="52"/>
  <c r="Q69" i="52"/>
  <c r="P69" i="52"/>
  <c r="N69" i="52"/>
  <c r="M69" i="52"/>
  <c r="L69" i="52"/>
  <c r="K69" i="52"/>
  <c r="Z68" i="52"/>
  <c r="Z73" i="52" s="1"/>
  <c r="Y68" i="52"/>
  <c r="Y73" i="52" s="1"/>
  <c r="V68" i="52"/>
  <c r="U68" i="52"/>
  <c r="Q68" i="52"/>
  <c r="P68" i="52"/>
  <c r="K68" i="52"/>
  <c r="G68" i="52"/>
  <c r="Z67" i="52"/>
  <c r="Y67" i="52"/>
  <c r="X67" i="52"/>
  <c r="W67" i="52"/>
  <c r="V67" i="52"/>
  <c r="U67" i="52"/>
  <c r="T67" i="52"/>
  <c r="S67" i="52"/>
  <c r="R67" i="52"/>
  <c r="Q67" i="52"/>
  <c r="P67" i="52"/>
  <c r="N67" i="52"/>
  <c r="M67" i="52"/>
  <c r="L67" i="52"/>
  <c r="K67" i="52"/>
  <c r="J67" i="52"/>
  <c r="I67" i="52"/>
  <c r="H67" i="52"/>
  <c r="G67" i="52"/>
  <c r="Z66" i="52"/>
  <c r="Z72" i="52" s="1"/>
  <c r="Y66" i="52"/>
  <c r="Y72" i="52" s="1"/>
  <c r="X66" i="52"/>
  <c r="X72" i="52" s="1"/>
  <c r="W66" i="52"/>
  <c r="W72" i="52" s="1"/>
  <c r="V66" i="52"/>
  <c r="U66" i="52"/>
  <c r="T66" i="52"/>
  <c r="S66" i="52"/>
  <c r="R66" i="52"/>
  <c r="Q66" i="52"/>
  <c r="P66" i="52"/>
  <c r="N66" i="52"/>
  <c r="M66" i="52"/>
  <c r="L66" i="52"/>
  <c r="K66" i="52"/>
  <c r="J66" i="52"/>
  <c r="I66" i="52"/>
  <c r="H66" i="52"/>
  <c r="G66" i="52"/>
  <c r="Z63" i="52"/>
  <c r="Z74" i="52" s="1"/>
  <c r="Y63" i="52"/>
  <c r="X63" i="52"/>
  <c r="X74" i="52" s="1"/>
  <c r="W63" i="52"/>
  <c r="V63" i="52"/>
  <c r="U63" i="52"/>
  <c r="T63" i="52"/>
  <c r="S63" i="52"/>
  <c r="R63" i="52"/>
  <c r="Q63" i="52"/>
  <c r="P63" i="52"/>
  <c r="N63" i="52"/>
  <c r="M63" i="52"/>
  <c r="L63" i="52"/>
  <c r="K63" i="52"/>
  <c r="J63" i="52"/>
  <c r="I63" i="52"/>
  <c r="H63" i="52"/>
  <c r="G63" i="52"/>
  <c r="Z58" i="52"/>
  <c r="Y58" i="52"/>
  <c r="V58" i="52"/>
  <c r="U58" i="52"/>
  <c r="Q58" i="52"/>
  <c r="P58" i="52"/>
  <c r="K58" i="52"/>
  <c r="G58" i="52"/>
  <c r="Z57" i="52"/>
  <c r="Y57" i="52"/>
  <c r="X57" i="52"/>
  <c r="W57" i="52"/>
  <c r="V57" i="52"/>
  <c r="U57" i="52"/>
  <c r="T57" i="52"/>
  <c r="S57" i="52"/>
  <c r="R57" i="52"/>
  <c r="Q57" i="52"/>
  <c r="P57" i="52"/>
  <c r="N57" i="52"/>
  <c r="M57" i="52"/>
  <c r="L57" i="52"/>
  <c r="K57" i="52"/>
  <c r="Z56" i="52"/>
  <c r="Z61" i="52" s="1"/>
  <c r="Y56" i="52"/>
  <c r="Y61" i="52" s="1"/>
  <c r="V56" i="52"/>
  <c r="U56" i="52"/>
  <c r="Q56" i="52"/>
  <c r="P56" i="52"/>
  <c r="K56" i="52"/>
  <c r="G56" i="52"/>
  <c r="Z55" i="52"/>
  <c r="Y55" i="52"/>
  <c r="X55" i="52"/>
  <c r="W55" i="52"/>
  <c r="V55" i="52"/>
  <c r="U55" i="52"/>
  <c r="T55" i="52"/>
  <c r="S55" i="52"/>
  <c r="R55" i="52"/>
  <c r="Q55" i="52"/>
  <c r="P55" i="52"/>
  <c r="N55" i="52"/>
  <c r="M55" i="52"/>
  <c r="L55" i="52"/>
  <c r="K55" i="52"/>
  <c r="J55" i="52"/>
  <c r="I55" i="52"/>
  <c r="H55" i="52"/>
  <c r="G55" i="52"/>
  <c r="Z54" i="52"/>
  <c r="Z60" i="52" s="1"/>
  <c r="Y54" i="52"/>
  <c r="Y60" i="52" s="1"/>
  <c r="X54" i="52"/>
  <c r="X60" i="52" s="1"/>
  <c r="W54" i="52"/>
  <c r="W60" i="52" s="1"/>
  <c r="V54" i="52"/>
  <c r="U54" i="52"/>
  <c r="T54" i="52"/>
  <c r="S54" i="52"/>
  <c r="R54" i="52"/>
  <c r="Q54" i="52"/>
  <c r="P54" i="52"/>
  <c r="N54" i="52"/>
  <c r="M54" i="52"/>
  <c r="L54" i="52"/>
  <c r="K54" i="52"/>
  <c r="J54" i="52"/>
  <c r="I54" i="52"/>
  <c r="H54" i="52"/>
  <c r="G54" i="52"/>
  <c r="Z51" i="52"/>
  <c r="Z62" i="52" s="1"/>
  <c r="Y51" i="52"/>
  <c r="Y62" i="52" s="1"/>
  <c r="X51" i="52"/>
  <c r="W51" i="52"/>
  <c r="W62" i="52" s="1"/>
  <c r="V51" i="52"/>
  <c r="U51" i="52"/>
  <c r="T51" i="52"/>
  <c r="S51" i="52"/>
  <c r="R51" i="52"/>
  <c r="Q51" i="52"/>
  <c r="P51" i="52"/>
  <c r="N51" i="52"/>
  <c r="M51" i="52"/>
  <c r="L51" i="52"/>
  <c r="K51" i="52"/>
  <c r="J51" i="52"/>
  <c r="I51" i="52"/>
  <c r="H51" i="52"/>
  <c r="G51" i="52"/>
  <c r="Z46" i="52"/>
  <c r="Y46" i="52"/>
  <c r="V46" i="52"/>
  <c r="U46" i="52"/>
  <c r="Q46" i="52"/>
  <c r="P46" i="52"/>
  <c r="K46" i="52"/>
  <c r="G46" i="52"/>
  <c r="Z45" i="52"/>
  <c r="Y45" i="52"/>
  <c r="X45" i="52"/>
  <c r="W45" i="52"/>
  <c r="V45" i="52"/>
  <c r="U45" i="52"/>
  <c r="T45" i="52"/>
  <c r="S45" i="52"/>
  <c r="R45" i="52"/>
  <c r="Q45" i="52"/>
  <c r="P45" i="52"/>
  <c r="N45" i="52"/>
  <c r="M45" i="52"/>
  <c r="L45" i="52"/>
  <c r="K45" i="52"/>
  <c r="Z44" i="52"/>
  <c r="Z49" i="52" s="1"/>
  <c r="Y44" i="52"/>
  <c r="Y49" i="52" s="1"/>
  <c r="V44" i="52"/>
  <c r="U44" i="52"/>
  <c r="Q44" i="52"/>
  <c r="P44" i="52"/>
  <c r="K44" i="52"/>
  <c r="G44" i="52"/>
  <c r="Z43" i="52"/>
  <c r="Y43" i="52"/>
  <c r="X43" i="52"/>
  <c r="W43" i="52"/>
  <c r="V43" i="52"/>
  <c r="U43" i="52"/>
  <c r="T43" i="52"/>
  <c r="S43" i="52"/>
  <c r="R43" i="52"/>
  <c r="Q43" i="52"/>
  <c r="P43" i="52"/>
  <c r="N43" i="52"/>
  <c r="M43" i="52"/>
  <c r="L43" i="52"/>
  <c r="K43" i="52"/>
  <c r="J43" i="52"/>
  <c r="I43" i="52"/>
  <c r="H43" i="52"/>
  <c r="G43" i="52"/>
  <c r="Z42" i="52"/>
  <c r="Z48" i="52" s="1"/>
  <c r="Y42" i="52"/>
  <c r="Y48" i="52" s="1"/>
  <c r="X42" i="52"/>
  <c r="X48" i="52" s="1"/>
  <c r="W42" i="52"/>
  <c r="W48" i="52" s="1"/>
  <c r="V42" i="52"/>
  <c r="U42" i="52"/>
  <c r="T42" i="52"/>
  <c r="S42" i="52"/>
  <c r="R42" i="52"/>
  <c r="Q42" i="52"/>
  <c r="P42" i="52"/>
  <c r="N42" i="52"/>
  <c r="M42" i="52"/>
  <c r="L42" i="52"/>
  <c r="K42" i="52"/>
  <c r="J42" i="52"/>
  <c r="I42" i="52"/>
  <c r="H42" i="52"/>
  <c r="G42" i="52"/>
  <c r="Z39" i="52"/>
  <c r="Z50" i="52" s="1"/>
  <c r="Y39" i="52"/>
  <c r="X39" i="52"/>
  <c r="X50" i="52" s="1"/>
  <c r="W39" i="52"/>
  <c r="V39" i="52"/>
  <c r="U39" i="52"/>
  <c r="T39" i="52"/>
  <c r="S39" i="52"/>
  <c r="R39" i="52"/>
  <c r="Q39" i="52"/>
  <c r="P39" i="52"/>
  <c r="N39" i="52"/>
  <c r="M39" i="52"/>
  <c r="L39" i="52"/>
  <c r="K39" i="52"/>
  <c r="J39" i="52"/>
  <c r="I39" i="52"/>
  <c r="H39" i="52"/>
  <c r="G39" i="52"/>
  <c r="Z34" i="52"/>
  <c r="Y34" i="52"/>
  <c r="X34" i="52"/>
  <c r="V34" i="52"/>
  <c r="U34" i="52"/>
  <c r="Q34" i="52"/>
  <c r="P34" i="52"/>
  <c r="K34" i="52"/>
  <c r="G34" i="52"/>
  <c r="Z33" i="52"/>
  <c r="Y33" i="52"/>
  <c r="X33" i="52"/>
  <c r="W33" i="52"/>
  <c r="V33" i="52"/>
  <c r="U33" i="52"/>
  <c r="T33" i="52"/>
  <c r="S33" i="52"/>
  <c r="R33" i="52"/>
  <c r="Q33" i="52"/>
  <c r="P33" i="52"/>
  <c r="N33" i="52"/>
  <c r="M33" i="52"/>
  <c r="L33" i="52"/>
  <c r="K33" i="52"/>
  <c r="Z32" i="52"/>
  <c r="Z37" i="52" s="1"/>
  <c r="Y32" i="52"/>
  <c r="Y37" i="52" s="1"/>
  <c r="X32" i="52"/>
  <c r="X37" i="52" s="1"/>
  <c r="V32" i="52"/>
  <c r="U32" i="52"/>
  <c r="Q32" i="52"/>
  <c r="P32" i="52"/>
  <c r="K32" i="52"/>
  <c r="G32" i="52"/>
  <c r="Z31" i="52"/>
  <c r="Y31" i="52"/>
  <c r="X31" i="52"/>
  <c r="W31" i="52"/>
  <c r="V31" i="52"/>
  <c r="U31" i="52"/>
  <c r="T31" i="52"/>
  <c r="S31" i="52"/>
  <c r="R31" i="52"/>
  <c r="Q31" i="52"/>
  <c r="P31" i="52"/>
  <c r="N31" i="52"/>
  <c r="M31" i="52"/>
  <c r="L31" i="52"/>
  <c r="K31" i="52"/>
  <c r="J31" i="52"/>
  <c r="I31" i="52"/>
  <c r="H31" i="52"/>
  <c r="G31" i="52"/>
  <c r="Z30" i="52"/>
  <c r="Z36" i="52" s="1"/>
  <c r="Y30" i="52"/>
  <c r="Y36" i="52" s="1"/>
  <c r="X30" i="52"/>
  <c r="X36" i="52" s="1"/>
  <c r="W30" i="52"/>
  <c r="W36" i="52" s="1"/>
  <c r="V30" i="52"/>
  <c r="U30" i="52"/>
  <c r="T30" i="52"/>
  <c r="S30" i="52"/>
  <c r="R30" i="52"/>
  <c r="Q30" i="52"/>
  <c r="P30" i="52"/>
  <c r="N30" i="52"/>
  <c r="M30" i="52"/>
  <c r="L30" i="52"/>
  <c r="K30" i="52"/>
  <c r="J30" i="52"/>
  <c r="I30" i="52"/>
  <c r="H30" i="52"/>
  <c r="G30" i="52"/>
  <c r="Z27" i="52"/>
  <c r="Y27" i="52"/>
  <c r="Y38" i="52" s="1"/>
  <c r="X27" i="52"/>
  <c r="W27" i="52"/>
  <c r="W38" i="52" s="1"/>
  <c r="V27" i="52"/>
  <c r="U27" i="52"/>
  <c r="T27" i="52"/>
  <c r="S27" i="52"/>
  <c r="R27" i="52"/>
  <c r="Q27" i="52"/>
  <c r="P27" i="52"/>
  <c r="N27" i="52"/>
  <c r="M27" i="52"/>
  <c r="L27" i="52"/>
  <c r="K27" i="52"/>
  <c r="J27" i="52"/>
  <c r="I27" i="52"/>
  <c r="H27" i="52"/>
  <c r="G27" i="52"/>
  <c r="Z22" i="52"/>
  <c r="Z190" i="52" s="1"/>
  <c r="Y22" i="52"/>
  <c r="Y190" i="52" s="1"/>
  <c r="V22" i="52"/>
  <c r="U22" i="52"/>
  <c r="Q22" i="52"/>
  <c r="P22" i="52"/>
  <c r="K22" i="52"/>
  <c r="G22" i="52"/>
  <c r="Z21" i="52"/>
  <c r="Z189" i="52" s="1"/>
  <c r="Y21" i="52"/>
  <c r="Y189" i="52" s="1"/>
  <c r="X21" i="52"/>
  <c r="X189" i="52" s="1"/>
  <c r="W21" i="52"/>
  <c r="W189" i="52" s="1"/>
  <c r="V21" i="52"/>
  <c r="U21" i="52"/>
  <c r="T21" i="52"/>
  <c r="S21" i="52"/>
  <c r="R21" i="52"/>
  <c r="Q21" i="52"/>
  <c r="P21" i="52"/>
  <c r="M21" i="52"/>
  <c r="L21" i="52"/>
  <c r="K21" i="52"/>
  <c r="Z20" i="52"/>
  <c r="Y20" i="52"/>
  <c r="V20" i="52"/>
  <c r="U20" i="52"/>
  <c r="Q20" i="52"/>
  <c r="P20" i="52"/>
  <c r="K20" i="52"/>
  <c r="G20" i="52"/>
  <c r="Z19" i="52"/>
  <c r="Z187" i="52" s="1"/>
  <c r="Y19" i="52"/>
  <c r="Y187" i="52" s="1"/>
  <c r="X19" i="52"/>
  <c r="X187" i="52" s="1"/>
  <c r="W19" i="52"/>
  <c r="W187" i="52" s="1"/>
  <c r="V19" i="52"/>
  <c r="U19" i="52"/>
  <c r="T19" i="52"/>
  <c r="S19" i="52"/>
  <c r="R19" i="52"/>
  <c r="Q19" i="52"/>
  <c r="P19" i="52"/>
  <c r="N19" i="52"/>
  <c r="M19" i="52"/>
  <c r="L19" i="52"/>
  <c r="K19" i="52"/>
  <c r="J19" i="52"/>
  <c r="I19" i="52"/>
  <c r="H19" i="52"/>
  <c r="G19" i="52"/>
  <c r="Z18" i="52"/>
  <c r="Z24" i="52" s="1"/>
  <c r="Y18" i="52"/>
  <c r="X18" i="52"/>
  <c r="W18" i="52"/>
  <c r="V18" i="52"/>
  <c r="U18" i="52"/>
  <c r="T18" i="52"/>
  <c r="S18" i="52"/>
  <c r="R18" i="52"/>
  <c r="Q18" i="52"/>
  <c r="P18" i="52"/>
  <c r="N18" i="52"/>
  <c r="M18" i="52"/>
  <c r="L18" i="52"/>
  <c r="K18" i="52"/>
  <c r="J18" i="52"/>
  <c r="I18" i="52"/>
  <c r="H18" i="52"/>
  <c r="G18" i="52"/>
  <c r="Z15" i="52"/>
  <c r="Z23" i="52" s="1"/>
  <c r="Z191" i="52" s="1"/>
  <c r="Y15" i="52"/>
  <c r="Y26" i="52" s="1"/>
  <c r="X15" i="52"/>
  <c r="W15" i="52"/>
  <c r="V15" i="52"/>
  <c r="U15" i="52"/>
  <c r="T15" i="52"/>
  <c r="S15" i="52"/>
  <c r="R15" i="52"/>
  <c r="Q15" i="52"/>
  <c r="P15" i="52"/>
  <c r="N15" i="52"/>
  <c r="M15" i="52"/>
  <c r="L15" i="52"/>
  <c r="K15" i="52"/>
  <c r="J15" i="52"/>
  <c r="I15" i="52"/>
  <c r="H15" i="52"/>
  <c r="G15" i="52"/>
  <c r="J189" i="51"/>
  <c r="I189" i="51"/>
  <c r="H189" i="51"/>
  <c r="G189" i="51"/>
  <c r="Z178" i="51"/>
  <c r="Y178" i="51"/>
  <c r="V178" i="51"/>
  <c r="U178" i="51"/>
  <c r="Q178" i="51"/>
  <c r="P178" i="51"/>
  <c r="K178" i="51"/>
  <c r="G178" i="51"/>
  <c r="Z177" i="51"/>
  <c r="Y177" i="51"/>
  <c r="X177" i="51"/>
  <c r="W177" i="51"/>
  <c r="V177" i="51"/>
  <c r="U177" i="51"/>
  <c r="T177" i="51"/>
  <c r="S177" i="51"/>
  <c r="R177" i="51"/>
  <c r="Q177" i="51"/>
  <c r="P177" i="51"/>
  <c r="N177" i="51"/>
  <c r="M177" i="51"/>
  <c r="L177" i="51"/>
  <c r="K177" i="51"/>
  <c r="Z176" i="51"/>
  <c r="Y176" i="51"/>
  <c r="V176" i="51"/>
  <c r="U176" i="51"/>
  <c r="Q176" i="51"/>
  <c r="P176" i="51"/>
  <c r="K176" i="51"/>
  <c r="G176" i="51"/>
  <c r="Z175" i="51"/>
  <c r="Y175" i="51"/>
  <c r="X175" i="51"/>
  <c r="W175" i="51"/>
  <c r="V175" i="51"/>
  <c r="U175" i="51"/>
  <c r="T175" i="51"/>
  <c r="S175" i="51"/>
  <c r="R175" i="51"/>
  <c r="Q175" i="51"/>
  <c r="P175" i="51"/>
  <c r="N175" i="51"/>
  <c r="M175" i="51"/>
  <c r="L175" i="51"/>
  <c r="K175" i="51"/>
  <c r="J175" i="51"/>
  <c r="I175" i="51"/>
  <c r="H175" i="51"/>
  <c r="G175" i="51"/>
  <c r="Z174" i="51"/>
  <c r="Y174" i="51"/>
  <c r="X174" i="51"/>
  <c r="W174" i="51"/>
  <c r="V174" i="51"/>
  <c r="U174" i="51"/>
  <c r="T174" i="51"/>
  <c r="S174" i="51"/>
  <c r="R174" i="51"/>
  <c r="Q174" i="51"/>
  <c r="P174" i="51"/>
  <c r="N174" i="51"/>
  <c r="M174" i="51"/>
  <c r="L174" i="51"/>
  <c r="K174" i="51"/>
  <c r="J174" i="51"/>
  <c r="I174" i="51"/>
  <c r="H174" i="51"/>
  <c r="G174" i="51"/>
  <c r="Z172" i="51"/>
  <c r="Y172" i="51"/>
  <c r="X172" i="51"/>
  <c r="W172" i="51"/>
  <c r="V172" i="51"/>
  <c r="U172" i="51"/>
  <c r="T172" i="51"/>
  <c r="S172" i="51"/>
  <c r="R172" i="51"/>
  <c r="Q172" i="51"/>
  <c r="P172" i="51"/>
  <c r="N172" i="51"/>
  <c r="M172" i="51"/>
  <c r="L172" i="51"/>
  <c r="K172" i="51"/>
  <c r="J172" i="51"/>
  <c r="I172" i="51"/>
  <c r="H172" i="51"/>
  <c r="G172" i="51"/>
  <c r="Z171" i="51"/>
  <c r="Y171" i="51"/>
  <c r="Y180" i="51" s="1"/>
  <c r="X171" i="51"/>
  <c r="X180" i="51" s="1"/>
  <c r="W171" i="51"/>
  <c r="W180" i="51" s="1"/>
  <c r="V171" i="51"/>
  <c r="U171" i="51"/>
  <c r="T171" i="51"/>
  <c r="S171" i="51"/>
  <c r="R171" i="51"/>
  <c r="Q171" i="51"/>
  <c r="P171" i="51"/>
  <c r="N171" i="51"/>
  <c r="M171" i="51"/>
  <c r="L171" i="51"/>
  <c r="K171" i="51"/>
  <c r="J171" i="51"/>
  <c r="I171" i="51"/>
  <c r="H171" i="51"/>
  <c r="G171" i="51"/>
  <c r="Z166" i="51"/>
  <c r="Y166" i="51"/>
  <c r="V166" i="51"/>
  <c r="U166" i="51"/>
  <c r="Q166" i="51"/>
  <c r="P166" i="51"/>
  <c r="K166" i="51"/>
  <c r="G166" i="51"/>
  <c r="Z165" i="51"/>
  <c r="Y165" i="51"/>
  <c r="X165" i="51"/>
  <c r="W165" i="51"/>
  <c r="V165" i="51"/>
  <c r="U165" i="51"/>
  <c r="T165" i="51"/>
  <c r="S165" i="51"/>
  <c r="R165" i="51"/>
  <c r="Q165" i="51"/>
  <c r="P165" i="51"/>
  <c r="N165" i="51"/>
  <c r="M165" i="51"/>
  <c r="L165" i="51"/>
  <c r="K165" i="51"/>
  <c r="Z164" i="51"/>
  <c r="Y164" i="51"/>
  <c r="V164" i="51"/>
  <c r="U164" i="51"/>
  <c r="Q164" i="51"/>
  <c r="P164" i="51"/>
  <c r="N164" i="51"/>
  <c r="K164" i="51"/>
  <c r="J164" i="51"/>
  <c r="G164" i="51"/>
  <c r="Z163" i="51"/>
  <c r="Y163" i="51"/>
  <c r="X163" i="51"/>
  <c r="W163" i="51"/>
  <c r="V163" i="51"/>
  <c r="U163" i="51"/>
  <c r="T163" i="51"/>
  <c r="S163" i="51"/>
  <c r="R163" i="51"/>
  <c r="Q163" i="51"/>
  <c r="P163" i="51"/>
  <c r="N163" i="51"/>
  <c r="M163" i="51"/>
  <c r="L163" i="51"/>
  <c r="K163" i="51"/>
  <c r="J163" i="51"/>
  <c r="I163" i="51"/>
  <c r="H163" i="51"/>
  <c r="G163" i="51"/>
  <c r="Z162" i="51"/>
  <c r="Y162" i="51"/>
  <c r="X162" i="51"/>
  <c r="W162" i="51"/>
  <c r="V162" i="51"/>
  <c r="U162" i="51"/>
  <c r="T162" i="51"/>
  <c r="S162" i="51"/>
  <c r="R162" i="51"/>
  <c r="Q162" i="51"/>
  <c r="P162" i="51"/>
  <c r="N162" i="51"/>
  <c r="M162" i="51"/>
  <c r="L162" i="51"/>
  <c r="K162" i="51"/>
  <c r="J162" i="51"/>
  <c r="I162" i="51"/>
  <c r="H162" i="51"/>
  <c r="G162" i="51"/>
  <c r="Z160" i="51"/>
  <c r="Y160" i="51"/>
  <c r="X160" i="51"/>
  <c r="W160" i="51"/>
  <c r="V160" i="51"/>
  <c r="U160" i="51"/>
  <c r="T160" i="51"/>
  <c r="S160" i="51"/>
  <c r="R160" i="51"/>
  <c r="Q160" i="51"/>
  <c r="P160" i="51"/>
  <c r="N160" i="51"/>
  <c r="M160" i="51"/>
  <c r="L160" i="51"/>
  <c r="K160" i="51"/>
  <c r="J160" i="51"/>
  <c r="I160" i="51"/>
  <c r="H160" i="51"/>
  <c r="G160" i="51"/>
  <c r="Z159" i="51"/>
  <c r="Z168" i="51" s="1"/>
  <c r="Y159" i="51"/>
  <c r="Y168" i="51" s="1"/>
  <c r="X159" i="51"/>
  <c r="X167" i="51" s="1"/>
  <c r="W159" i="51"/>
  <c r="V159" i="51"/>
  <c r="U159" i="51"/>
  <c r="T159" i="51"/>
  <c r="S159" i="51"/>
  <c r="R159" i="51"/>
  <c r="Q159" i="51"/>
  <c r="P159" i="51"/>
  <c r="N159" i="51"/>
  <c r="M159" i="51"/>
  <c r="L159" i="51"/>
  <c r="K159" i="51"/>
  <c r="J159" i="51"/>
  <c r="I159" i="51"/>
  <c r="H159" i="51"/>
  <c r="G159" i="51"/>
  <c r="Z154" i="51"/>
  <c r="Y154" i="51"/>
  <c r="V154" i="51"/>
  <c r="U154" i="51"/>
  <c r="Q154" i="51"/>
  <c r="P154" i="51"/>
  <c r="K154" i="51"/>
  <c r="G154" i="51"/>
  <c r="Z153" i="51"/>
  <c r="Y153" i="51"/>
  <c r="X153" i="51"/>
  <c r="W153" i="51"/>
  <c r="V153" i="51"/>
  <c r="U153" i="51"/>
  <c r="T153" i="51"/>
  <c r="S153" i="51"/>
  <c r="R153" i="51"/>
  <c r="Q153" i="51"/>
  <c r="P153" i="51"/>
  <c r="N153" i="51"/>
  <c r="M153" i="51"/>
  <c r="L153" i="51"/>
  <c r="K153" i="51"/>
  <c r="Z152" i="51"/>
  <c r="Y152" i="51"/>
  <c r="X152" i="51"/>
  <c r="V152" i="51"/>
  <c r="U152" i="51"/>
  <c r="Q152" i="51"/>
  <c r="P152" i="51"/>
  <c r="K152" i="51"/>
  <c r="G152" i="51"/>
  <c r="Z151" i="51"/>
  <c r="Y151" i="51"/>
  <c r="X151" i="51"/>
  <c r="W151" i="51"/>
  <c r="V151" i="51"/>
  <c r="U151" i="51"/>
  <c r="T151" i="51"/>
  <c r="S151" i="51"/>
  <c r="R151" i="51"/>
  <c r="Q151" i="51"/>
  <c r="P151" i="51"/>
  <c r="N151" i="51"/>
  <c r="M151" i="51"/>
  <c r="L151" i="51"/>
  <c r="K151" i="51"/>
  <c r="J151" i="51"/>
  <c r="I151" i="51"/>
  <c r="H151" i="51"/>
  <c r="G151" i="51"/>
  <c r="Z150" i="51"/>
  <c r="Y150" i="51"/>
  <c r="X150" i="51"/>
  <c r="W150" i="51"/>
  <c r="V150" i="51"/>
  <c r="U150" i="51"/>
  <c r="T150" i="51"/>
  <c r="S150" i="51"/>
  <c r="R150" i="51"/>
  <c r="Q150" i="51"/>
  <c r="P150" i="51"/>
  <c r="N150" i="51"/>
  <c r="M150" i="51"/>
  <c r="L150" i="51"/>
  <c r="K150" i="51"/>
  <c r="J150" i="51"/>
  <c r="I150" i="51"/>
  <c r="H150" i="51"/>
  <c r="G150" i="51"/>
  <c r="Z148" i="51"/>
  <c r="Y148" i="51"/>
  <c r="X148" i="51"/>
  <c r="W148" i="51"/>
  <c r="V148" i="51"/>
  <c r="U148" i="51"/>
  <c r="T148" i="51"/>
  <c r="S148" i="51"/>
  <c r="R148" i="51"/>
  <c r="Q148" i="51"/>
  <c r="P148" i="51"/>
  <c r="N148" i="51"/>
  <c r="M148" i="51"/>
  <c r="L148" i="51"/>
  <c r="K148" i="51"/>
  <c r="J148" i="51"/>
  <c r="I148" i="51"/>
  <c r="H148" i="51"/>
  <c r="G148" i="51"/>
  <c r="Z147" i="51"/>
  <c r="Z155" i="51" s="1"/>
  <c r="Y147" i="51"/>
  <c r="Y156" i="51" s="1"/>
  <c r="X147" i="51"/>
  <c r="X156" i="51" s="1"/>
  <c r="W147" i="51"/>
  <c r="W156" i="51" s="1"/>
  <c r="V147" i="51"/>
  <c r="U147" i="51"/>
  <c r="T147" i="51"/>
  <c r="S147" i="51"/>
  <c r="R147" i="51"/>
  <c r="Q147" i="51"/>
  <c r="P147" i="51"/>
  <c r="N147" i="51"/>
  <c r="M147" i="51"/>
  <c r="L147" i="51"/>
  <c r="K147" i="51"/>
  <c r="J147" i="51"/>
  <c r="I147" i="51"/>
  <c r="H147" i="51"/>
  <c r="G147" i="51"/>
  <c r="Z142" i="51"/>
  <c r="Y142" i="51"/>
  <c r="X142" i="51"/>
  <c r="V142" i="51"/>
  <c r="U142" i="51"/>
  <c r="Q142" i="51"/>
  <c r="P142" i="51"/>
  <c r="K142" i="51"/>
  <c r="G142" i="51"/>
  <c r="Z141" i="51"/>
  <c r="Y141" i="51"/>
  <c r="X141" i="51"/>
  <c r="W141" i="51"/>
  <c r="V141" i="51"/>
  <c r="U141" i="51"/>
  <c r="T141" i="51"/>
  <c r="S141" i="51"/>
  <c r="R141" i="51"/>
  <c r="Q141" i="51"/>
  <c r="P141" i="51"/>
  <c r="N141" i="51"/>
  <c r="M141" i="51"/>
  <c r="L141" i="51"/>
  <c r="K141" i="51"/>
  <c r="Z140" i="51"/>
  <c r="Y140" i="51"/>
  <c r="V140" i="51"/>
  <c r="U140" i="51"/>
  <c r="Q140" i="51"/>
  <c r="P140" i="51"/>
  <c r="N140" i="51"/>
  <c r="K140" i="51"/>
  <c r="G140" i="51"/>
  <c r="Z139" i="51"/>
  <c r="Y139" i="51"/>
  <c r="X139" i="51"/>
  <c r="W139" i="51"/>
  <c r="V139" i="51"/>
  <c r="U139" i="51"/>
  <c r="T139" i="51"/>
  <c r="S139" i="51"/>
  <c r="R139" i="51"/>
  <c r="Q139" i="51"/>
  <c r="P139" i="51"/>
  <c r="N139" i="51"/>
  <c r="M139" i="51"/>
  <c r="L139" i="51"/>
  <c r="K139" i="51"/>
  <c r="J139" i="51"/>
  <c r="I139" i="51"/>
  <c r="H139" i="51"/>
  <c r="G139" i="51"/>
  <c r="Z138" i="51"/>
  <c r="Y138" i="51"/>
  <c r="X138" i="51"/>
  <c r="W138" i="51"/>
  <c r="V138" i="51"/>
  <c r="U138" i="51"/>
  <c r="T138" i="51"/>
  <c r="S138" i="51"/>
  <c r="R138" i="51"/>
  <c r="Q138" i="51"/>
  <c r="P138" i="51"/>
  <c r="N138" i="51"/>
  <c r="M138" i="51"/>
  <c r="L138" i="51"/>
  <c r="K138" i="51"/>
  <c r="J138" i="51"/>
  <c r="I138" i="51"/>
  <c r="H138" i="51"/>
  <c r="G138" i="51"/>
  <c r="Z136" i="51"/>
  <c r="Y136" i="51"/>
  <c r="X136" i="51"/>
  <c r="W136" i="51"/>
  <c r="V136" i="51"/>
  <c r="U136" i="51"/>
  <c r="T136" i="51"/>
  <c r="S136" i="51"/>
  <c r="R136" i="51"/>
  <c r="Q136" i="51"/>
  <c r="P136" i="51"/>
  <c r="N136" i="51"/>
  <c r="M136" i="51"/>
  <c r="L136" i="51"/>
  <c r="K136" i="51"/>
  <c r="J136" i="51"/>
  <c r="I136" i="51"/>
  <c r="H136" i="51"/>
  <c r="G136" i="51"/>
  <c r="Z135" i="51"/>
  <c r="Z144" i="51" s="1"/>
  <c r="Y135" i="51"/>
  <c r="Y144" i="51" s="1"/>
  <c r="X135" i="51"/>
  <c r="X143" i="51" s="1"/>
  <c r="W135" i="51"/>
  <c r="V135" i="51"/>
  <c r="U135" i="51"/>
  <c r="T135" i="51"/>
  <c r="S135" i="51"/>
  <c r="R135" i="51"/>
  <c r="Q135" i="51"/>
  <c r="P135" i="51"/>
  <c r="N135" i="51"/>
  <c r="M135" i="51"/>
  <c r="L135" i="51"/>
  <c r="K135" i="51"/>
  <c r="J135" i="51"/>
  <c r="I135" i="51"/>
  <c r="H135" i="51"/>
  <c r="G135" i="51"/>
  <c r="Z130" i="51"/>
  <c r="Y130" i="51"/>
  <c r="V130" i="51"/>
  <c r="U130" i="51"/>
  <c r="Q130" i="51"/>
  <c r="P130" i="51"/>
  <c r="K130" i="51"/>
  <c r="G130" i="51"/>
  <c r="Z129" i="51"/>
  <c r="Y129" i="51"/>
  <c r="X129" i="51"/>
  <c r="W129" i="51"/>
  <c r="V129" i="51"/>
  <c r="U129" i="51"/>
  <c r="T129" i="51"/>
  <c r="S129" i="51"/>
  <c r="R129" i="51"/>
  <c r="Q129" i="51"/>
  <c r="P129" i="51"/>
  <c r="N129" i="51"/>
  <c r="M129" i="51"/>
  <c r="L129" i="51"/>
  <c r="K129" i="51"/>
  <c r="Z128" i="51"/>
  <c r="Y128" i="51"/>
  <c r="V128" i="51"/>
  <c r="U128" i="51"/>
  <c r="Q128" i="51"/>
  <c r="P128" i="51"/>
  <c r="K128" i="51"/>
  <c r="G128" i="51"/>
  <c r="Z127" i="51"/>
  <c r="Y127" i="51"/>
  <c r="X127" i="51"/>
  <c r="W127" i="51"/>
  <c r="V127" i="51"/>
  <c r="U127" i="51"/>
  <c r="T127" i="51"/>
  <c r="S127" i="51"/>
  <c r="R127" i="51"/>
  <c r="Q127" i="51"/>
  <c r="P127" i="51"/>
  <c r="N127" i="51"/>
  <c r="M127" i="51"/>
  <c r="L127" i="51"/>
  <c r="K127" i="51"/>
  <c r="J127" i="51"/>
  <c r="I127" i="51"/>
  <c r="H127" i="51"/>
  <c r="G127" i="51"/>
  <c r="Z126" i="51"/>
  <c r="Y126" i="51"/>
  <c r="X126" i="51"/>
  <c r="W126" i="51"/>
  <c r="V126" i="51"/>
  <c r="U126" i="51"/>
  <c r="T126" i="51"/>
  <c r="S126" i="51"/>
  <c r="R126" i="51"/>
  <c r="Q126" i="51"/>
  <c r="P126" i="51"/>
  <c r="N126" i="51"/>
  <c r="M126" i="51"/>
  <c r="L126" i="51"/>
  <c r="K126" i="51"/>
  <c r="J126" i="51"/>
  <c r="I126" i="51"/>
  <c r="H126" i="51"/>
  <c r="G126" i="51"/>
  <c r="Z124" i="51"/>
  <c r="Y124" i="51"/>
  <c r="X124" i="51"/>
  <c r="W124" i="51"/>
  <c r="V124" i="51"/>
  <c r="U124" i="51"/>
  <c r="T124" i="51"/>
  <c r="S124" i="51"/>
  <c r="R124" i="51"/>
  <c r="Q124" i="51"/>
  <c r="P124" i="51"/>
  <c r="N124" i="51"/>
  <c r="M124" i="51"/>
  <c r="L124" i="51"/>
  <c r="K124" i="51"/>
  <c r="J124" i="51"/>
  <c r="I124" i="51"/>
  <c r="H124" i="51"/>
  <c r="G124" i="51"/>
  <c r="Z123" i="51"/>
  <c r="Z133" i="51" s="1"/>
  <c r="Y123" i="51"/>
  <c r="Y132" i="51" s="1"/>
  <c r="X123" i="51"/>
  <c r="X132" i="51" s="1"/>
  <c r="W123" i="51"/>
  <c r="W132" i="51" s="1"/>
  <c r="V123" i="51"/>
  <c r="U123" i="51"/>
  <c r="T123" i="51"/>
  <c r="S123" i="51"/>
  <c r="R123" i="51"/>
  <c r="Q123" i="51"/>
  <c r="P123" i="51"/>
  <c r="N123" i="51"/>
  <c r="M123" i="51"/>
  <c r="L123" i="51"/>
  <c r="K123" i="51"/>
  <c r="J123" i="51"/>
  <c r="I123" i="51"/>
  <c r="H123" i="51"/>
  <c r="G123" i="51"/>
  <c r="Z118" i="51"/>
  <c r="Y118" i="51"/>
  <c r="V118" i="51"/>
  <c r="U118" i="51"/>
  <c r="Q118" i="51"/>
  <c r="P118" i="51"/>
  <c r="K118" i="51"/>
  <c r="G118" i="51"/>
  <c r="Z117" i="51"/>
  <c r="Y117" i="51"/>
  <c r="X117" i="51"/>
  <c r="W117" i="51"/>
  <c r="V117" i="51"/>
  <c r="U117" i="51"/>
  <c r="T117" i="51"/>
  <c r="S117" i="51"/>
  <c r="R117" i="51"/>
  <c r="Q117" i="51"/>
  <c r="P117" i="51"/>
  <c r="N117" i="51"/>
  <c r="M117" i="51"/>
  <c r="L117" i="51"/>
  <c r="K117" i="51"/>
  <c r="Z116" i="51"/>
  <c r="Y116" i="51"/>
  <c r="V116" i="51"/>
  <c r="U116" i="51"/>
  <c r="Q116" i="51"/>
  <c r="P116" i="51"/>
  <c r="K116" i="51"/>
  <c r="J116" i="51"/>
  <c r="G116" i="51"/>
  <c r="Z115" i="51"/>
  <c r="Y115" i="51"/>
  <c r="X115" i="51"/>
  <c r="W115" i="51"/>
  <c r="V115" i="51"/>
  <c r="U115" i="51"/>
  <c r="T115" i="51"/>
  <c r="S115" i="51"/>
  <c r="R115" i="51"/>
  <c r="Q115" i="51"/>
  <c r="P115" i="51"/>
  <c r="N115" i="51"/>
  <c r="M115" i="51"/>
  <c r="L115" i="51"/>
  <c r="K115" i="51"/>
  <c r="J115" i="51"/>
  <c r="I115" i="51"/>
  <c r="H115" i="51"/>
  <c r="G115" i="51"/>
  <c r="Z114" i="51"/>
  <c r="Y114" i="51"/>
  <c r="X114" i="51"/>
  <c r="W114" i="51"/>
  <c r="V114" i="51"/>
  <c r="U114" i="51"/>
  <c r="T114" i="51"/>
  <c r="S114" i="51"/>
  <c r="R114" i="51"/>
  <c r="Q114" i="51"/>
  <c r="P114" i="51"/>
  <c r="N114" i="51"/>
  <c r="M114" i="51"/>
  <c r="L114" i="51"/>
  <c r="K114" i="51"/>
  <c r="J114" i="51"/>
  <c r="I114" i="51"/>
  <c r="H114" i="51"/>
  <c r="G114" i="51"/>
  <c r="Z112" i="51"/>
  <c r="Y112" i="51"/>
  <c r="X112" i="51"/>
  <c r="W112" i="51"/>
  <c r="V112" i="51"/>
  <c r="U112" i="51"/>
  <c r="T112" i="51"/>
  <c r="S112" i="51"/>
  <c r="R112" i="51"/>
  <c r="Q112" i="51"/>
  <c r="P112" i="51"/>
  <c r="N112" i="51"/>
  <c r="M112" i="51"/>
  <c r="L112" i="51"/>
  <c r="K112" i="51"/>
  <c r="J112" i="51"/>
  <c r="I112" i="51"/>
  <c r="H112" i="51"/>
  <c r="G112" i="51"/>
  <c r="Z111" i="51"/>
  <c r="Z120" i="51" s="1"/>
  <c r="Y111" i="51"/>
  <c r="Y120" i="51" s="1"/>
  <c r="X111" i="51"/>
  <c r="X119" i="51" s="1"/>
  <c r="W111" i="51"/>
  <c r="W120" i="51" s="1"/>
  <c r="V111" i="51"/>
  <c r="U111" i="51"/>
  <c r="T111" i="51"/>
  <c r="S111" i="51"/>
  <c r="R111" i="51"/>
  <c r="Q111" i="51"/>
  <c r="P111" i="51"/>
  <c r="N111" i="51"/>
  <c r="M111" i="51"/>
  <c r="L111" i="51"/>
  <c r="K111" i="51"/>
  <c r="J111" i="51"/>
  <c r="I111" i="51"/>
  <c r="H111" i="51"/>
  <c r="G111" i="51"/>
  <c r="Z106" i="51"/>
  <c r="Y106" i="51"/>
  <c r="V106" i="51"/>
  <c r="U106" i="51"/>
  <c r="Q106" i="51"/>
  <c r="P106" i="51"/>
  <c r="K106" i="51"/>
  <c r="G106" i="51"/>
  <c r="Z105" i="51"/>
  <c r="Y105" i="51"/>
  <c r="X105" i="51"/>
  <c r="W105" i="51"/>
  <c r="V105" i="51"/>
  <c r="U105" i="51"/>
  <c r="T105" i="51"/>
  <c r="S105" i="51"/>
  <c r="R105" i="51"/>
  <c r="Q105" i="51"/>
  <c r="P105" i="51"/>
  <c r="N105" i="51"/>
  <c r="M105" i="51"/>
  <c r="L105" i="51"/>
  <c r="K105" i="51"/>
  <c r="Z104" i="51"/>
  <c r="Y104" i="51"/>
  <c r="V104" i="51"/>
  <c r="U104" i="51"/>
  <c r="Q104" i="51"/>
  <c r="P104" i="51"/>
  <c r="K104" i="51"/>
  <c r="G104" i="51"/>
  <c r="Z103" i="51"/>
  <c r="Y103" i="51"/>
  <c r="X103" i="51"/>
  <c r="W103" i="51"/>
  <c r="V103" i="51"/>
  <c r="U103" i="51"/>
  <c r="T103" i="51"/>
  <c r="S103" i="51"/>
  <c r="R103" i="51"/>
  <c r="Q103" i="51"/>
  <c r="P103" i="51"/>
  <c r="N103" i="51"/>
  <c r="M103" i="51"/>
  <c r="L103" i="51"/>
  <c r="K103" i="51"/>
  <c r="J103" i="51"/>
  <c r="I103" i="51"/>
  <c r="H103" i="51"/>
  <c r="G103" i="51"/>
  <c r="Z102" i="51"/>
  <c r="Y102" i="51"/>
  <c r="X102" i="51"/>
  <c r="W102" i="51"/>
  <c r="V102" i="51"/>
  <c r="U102" i="51"/>
  <c r="T102" i="51"/>
  <c r="S102" i="51"/>
  <c r="R102" i="51"/>
  <c r="Q102" i="51"/>
  <c r="P102" i="51"/>
  <c r="N102" i="51"/>
  <c r="M102" i="51"/>
  <c r="L102" i="51"/>
  <c r="K102" i="51"/>
  <c r="J102" i="51"/>
  <c r="I102" i="51"/>
  <c r="H102" i="51"/>
  <c r="G102" i="51"/>
  <c r="Z100" i="51"/>
  <c r="Y100" i="51"/>
  <c r="X100" i="51"/>
  <c r="W100" i="51"/>
  <c r="V100" i="51"/>
  <c r="U100" i="51"/>
  <c r="T100" i="51"/>
  <c r="S100" i="51"/>
  <c r="R100" i="51"/>
  <c r="Q100" i="51"/>
  <c r="P100" i="51"/>
  <c r="N100" i="51"/>
  <c r="M100" i="51"/>
  <c r="L100" i="51"/>
  <c r="K100" i="51"/>
  <c r="J100" i="51"/>
  <c r="I100" i="51"/>
  <c r="H100" i="51"/>
  <c r="G100" i="51"/>
  <c r="Z99" i="51"/>
  <c r="Z107" i="51" s="1"/>
  <c r="Y99" i="51"/>
  <c r="Y108" i="51" s="1"/>
  <c r="X99" i="51"/>
  <c r="X108" i="51" s="1"/>
  <c r="W99" i="51"/>
  <c r="W108" i="51" s="1"/>
  <c r="V99" i="51"/>
  <c r="U99" i="51"/>
  <c r="T99" i="51"/>
  <c r="S99" i="51"/>
  <c r="R99" i="51"/>
  <c r="Q99" i="51"/>
  <c r="P99" i="51"/>
  <c r="N99" i="51"/>
  <c r="M99" i="51"/>
  <c r="L99" i="51"/>
  <c r="K99" i="51"/>
  <c r="J99" i="51"/>
  <c r="I99" i="51"/>
  <c r="H99" i="51"/>
  <c r="G99" i="51"/>
  <c r="Z94" i="51"/>
  <c r="Y94" i="51"/>
  <c r="X94" i="51"/>
  <c r="V94" i="51"/>
  <c r="U94" i="51"/>
  <c r="Q94" i="51"/>
  <c r="P94" i="51"/>
  <c r="K94" i="51"/>
  <c r="G94" i="51"/>
  <c r="Z93" i="51"/>
  <c r="Y93" i="51"/>
  <c r="X93" i="51"/>
  <c r="W93" i="51"/>
  <c r="V93" i="51"/>
  <c r="U93" i="51"/>
  <c r="T93" i="51"/>
  <c r="S93" i="51"/>
  <c r="R93" i="51"/>
  <c r="Q93" i="51"/>
  <c r="P93" i="51"/>
  <c r="N93" i="51"/>
  <c r="M93" i="51"/>
  <c r="L93" i="51"/>
  <c r="K93" i="51"/>
  <c r="Z92" i="51"/>
  <c r="Y92" i="51"/>
  <c r="X92" i="51"/>
  <c r="V92" i="51"/>
  <c r="U92" i="51"/>
  <c r="Q92" i="51"/>
  <c r="P92" i="51"/>
  <c r="N92" i="51"/>
  <c r="K92" i="51"/>
  <c r="G92" i="51"/>
  <c r="Z91" i="51"/>
  <c r="Y91" i="51"/>
  <c r="X91" i="51"/>
  <c r="W91" i="51"/>
  <c r="V91" i="51"/>
  <c r="U91" i="51"/>
  <c r="T91" i="51"/>
  <c r="S91" i="51"/>
  <c r="R91" i="51"/>
  <c r="Q91" i="51"/>
  <c r="P91" i="51"/>
  <c r="N91" i="51"/>
  <c r="M91" i="51"/>
  <c r="L91" i="51"/>
  <c r="K91" i="51"/>
  <c r="J91" i="51"/>
  <c r="I91" i="51"/>
  <c r="H91" i="51"/>
  <c r="G91" i="51"/>
  <c r="Z90" i="51"/>
  <c r="Y90" i="51"/>
  <c r="X90" i="51"/>
  <c r="W90" i="51"/>
  <c r="V90" i="51"/>
  <c r="U90" i="51"/>
  <c r="T90" i="51"/>
  <c r="S90" i="51"/>
  <c r="R90" i="51"/>
  <c r="Q90" i="51"/>
  <c r="P90" i="51"/>
  <c r="N90" i="51"/>
  <c r="M90" i="51"/>
  <c r="L90" i="51"/>
  <c r="K90" i="51"/>
  <c r="J90" i="51"/>
  <c r="I90" i="51"/>
  <c r="H90" i="51"/>
  <c r="G90" i="51"/>
  <c r="Z88" i="51"/>
  <c r="Y88" i="51"/>
  <c r="X88" i="51"/>
  <c r="W88" i="51"/>
  <c r="V88" i="51"/>
  <c r="U88" i="51"/>
  <c r="T88" i="51"/>
  <c r="S88" i="51"/>
  <c r="R88" i="51"/>
  <c r="Q88" i="51"/>
  <c r="P88" i="51"/>
  <c r="N88" i="51"/>
  <c r="M88" i="51"/>
  <c r="L88" i="51"/>
  <c r="K88" i="51"/>
  <c r="J88" i="51"/>
  <c r="I88" i="51"/>
  <c r="H88" i="51"/>
  <c r="G88" i="51"/>
  <c r="Z87" i="51"/>
  <c r="Z96" i="51" s="1"/>
  <c r="Y87" i="51"/>
  <c r="Y96" i="51" s="1"/>
  <c r="X87" i="51"/>
  <c r="X95" i="51" s="1"/>
  <c r="W87" i="51"/>
  <c r="W96" i="51" s="1"/>
  <c r="V87" i="51"/>
  <c r="U87" i="51"/>
  <c r="T87" i="51"/>
  <c r="S87" i="51"/>
  <c r="R87" i="51"/>
  <c r="Q87" i="51"/>
  <c r="P87" i="51"/>
  <c r="N87" i="51"/>
  <c r="M87" i="51"/>
  <c r="L87" i="51"/>
  <c r="K87" i="51"/>
  <c r="J87" i="51"/>
  <c r="I87" i="51"/>
  <c r="H87" i="51"/>
  <c r="G87" i="51"/>
  <c r="Z82" i="51"/>
  <c r="Y82" i="51"/>
  <c r="V82" i="51"/>
  <c r="U82" i="51"/>
  <c r="Q82" i="51"/>
  <c r="P82" i="51"/>
  <c r="K82" i="51"/>
  <c r="G82" i="51"/>
  <c r="Z81" i="51"/>
  <c r="Y81" i="51"/>
  <c r="X81" i="51"/>
  <c r="W81" i="51"/>
  <c r="V81" i="51"/>
  <c r="U81" i="51"/>
  <c r="T81" i="51"/>
  <c r="S81" i="51"/>
  <c r="R81" i="51"/>
  <c r="Q81" i="51"/>
  <c r="P81" i="51"/>
  <c r="N81" i="51"/>
  <c r="M81" i="51"/>
  <c r="L81" i="51"/>
  <c r="K81" i="51"/>
  <c r="Z80" i="51"/>
  <c r="Y80" i="51"/>
  <c r="V80" i="51"/>
  <c r="U80" i="51"/>
  <c r="Q80" i="51"/>
  <c r="P80" i="51"/>
  <c r="K80" i="51"/>
  <c r="G80" i="51"/>
  <c r="Z79" i="51"/>
  <c r="Y79" i="51"/>
  <c r="X79" i="51"/>
  <c r="W79" i="51"/>
  <c r="V79" i="51"/>
  <c r="U79" i="51"/>
  <c r="T79" i="51"/>
  <c r="S79" i="51"/>
  <c r="R79" i="51"/>
  <c r="Q79" i="51"/>
  <c r="P79" i="51"/>
  <c r="N79" i="51"/>
  <c r="M79" i="51"/>
  <c r="L79" i="51"/>
  <c r="K79" i="51"/>
  <c r="J79" i="51"/>
  <c r="I79" i="51"/>
  <c r="H79" i="51"/>
  <c r="G79" i="51"/>
  <c r="Z78" i="51"/>
  <c r="Y78" i="51"/>
  <c r="X78" i="51"/>
  <c r="W78" i="51"/>
  <c r="V78" i="51"/>
  <c r="U78" i="51"/>
  <c r="T78" i="51"/>
  <c r="S78" i="51"/>
  <c r="R78" i="51"/>
  <c r="Q78" i="51"/>
  <c r="P78" i="51"/>
  <c r="N78" i="51"/>
  <c r="M78" i="51"/>
  <c r="L78" i="51"/>
  <c r="K78" i="51"/>
  <c r="J78" i="51"/>
  <c r="I78" i="51"/>
  <c r="H78" i="51"/>
  <c r="G78" i="51"/>
  <c r="Z76" i="51"/>
  <c r="Y76" i="51"/>
  <c r="X76" i="51"/>
  <c r="W76" i="51"/>
  <c r="V76" i="51"/>
  <c r="U76" i="51"/>
  <c r="T76" i="51"/>
  <c r="S76" i="51"/>
  <c r="R76" i="51"/>
  <c r="Q76" i="51"/>
  <c r="P76" i="51"/>
  <c r="N76" i="51"/>
  <c r="M76" i="51"/>
  <c r="L76" i="51"/>
  <c r="K76" i="51"/>
  <c r="J76" i="51"/>
  <c r="I76" i="51"/>
  <c r="H76" i="51"/>
  <c r="G76" i="51"/>
  <c r="Z75" i="51"/>
  <c r="Y75" i="51"/>
  <c r="Y84" i="51" s="1"/>
  <c r="X75" i="51"/>
  <c r="X84" i="51" s="1"/>
  <c r="W75" i="51"/>
  <c r="V75" i="51"/>
  <c r="U75" i="51"/>
  <c r="T75" i="51"/>
  <c r="S75" i="51"/>
  <c r="R75" i="51"/>
  <c r="Q75" i="51"/>
  <c r="P75" i="51"/>
  <c r="N75" i="51"/>
  <c r="M75" i="51"/>
  <c r="L75" i="51"/>
  <c r="K75" i="51"/>
  <c r="J75" i="51"/>
  <c r="I75" i="51"/>
  <c r="H75" i="51"/>
  <c r="G75" i="51"/>
  <c r="Z70" i="51"/>
  <c r="Y70" i="51"/>
  <c r="V70" i="51"/>
  <c r="U70" i="51"/>
  <c r="Q70" i="51"/>
  <c r="P70" i="51"/>
  <c r="K70" i="51"/>
  <c r="G70" i="51"/>
  <c r="Z69" i="51"/>
  <c r="Y69" i="51"/>
  <c r="X69" i="51"/>
  <c r="W69" i="51"/>
  <c r="V69" i="51"/>
  <c r="U69" i="51"/>
  <c r="T69" i="51"/>
  <c r="S69" i="51"/>
  <c r="R69" i="51"/>
  <c r="Q69" i="51"/>
  <c r="P69" i="51"/>
  <c r="N69" i="51"/>
  <c r="M69" i="51"/>
  <c r="L69" i="51"/>
  <c r="K69" i="51"/>
  <c r="Z68" i="51"/>
  <c r="Y68" i="51"/>
  <c r="V68" i="51"/>
  <c r="U68" i="51"/>
  <c r="Q68" i="51"/>
  <c r="P68" i="51"/>
  <c r="K68" i="51"/>
  <c r="J68" i="51"/>
  <c r="G68" i="51"/>
  <c r="Z67" i="51"/>
  <c r="Y67" i="51"/>
  <c r="X67" i="51"/>
  <c r="W67" i="51"/>
  <c r="V67" i="51"/>
  <c r="U67" i="51"/>
  <c r="T67" i="51"/>
  <c r="S67" i="51"/>
  <c r="R67" i="51"/>
  <c r="Q67" i="51"/>
  <c r="P67" i="51"/>
  <c r="N67" i="51"/>
  <c r="M67" i="51"/>
  <c r="L67" i="51"/>
  <c r="K67" i="51"/>
  <c r="J67" i="51"/>
  <c r="I67" i="51"/>
  <c r="H67" i="51"/>
  <c r="G67" i="51"/>
  <c r="Z66" i="51"/>
  <c r="Y66" i="51"/>
  <c r="X66" i="51"/>
  <c r="W66" i="51"/>
  <c r="V66" i="51"/>
  <c r="U66" i="51"/>
  <c r="T66" i="51"/>
  <c r="S66" i="51"/>
  <c r="R66" i="51"/>
  <c r="Q66" i="51"/>
  <c r="P66" i="51"/>
  <c r="N66" i="51"/>
  <c r="M66" i="51"/>
  <c r="L66" i="51"/>
  <c r="K66" i="51"/>
  <c r="J66" i="51"/>
  <c r="I66" i="51"/>
  <c r="H66" i="51"/>
  <c r="G66" i="51"/>
  <c r="Z64" i="51"/>
  <c r="Y64" i="51"/>
  <c r="X64" i="51"/>
  <c r="W64" i="51"/>
  <c r="V64" i="51"/>
  <c r="U64" i="51"/>
  <c r="T64" i="51"/>
  <c r="S64" i="51"/>
  <c r="R64" i="51"/>
  <c r="Q64" i="51"/>
  <c r="P64" i="51"/>
  <c r="N64" i="51"/>
  <c r="M64" i="51"/>
  <c r="L64" i="51"/>
  <c r="K64" i="51"/>
  <c r="J64" i="51"/>
  <c r="I64" i="51"/>
  <c r="H64" i="51"/>
  <c r="G64" i="51"/>
  <c r="Z63" i="51"/>
  <c r="Z72" i="51" s="1"/>
  <c r="Y63" i="51"/>
  <c r="Y72" i="51" s="1"/>
  <c r="X63" i="51"/>
  <c r="X71" i="51" s="1"/>
  <c r="W63" i="51"/>
  <c r="V63" i="51"/>
  <c r="U63" i="51"/>
  <c r="T63" i="51"/>
  <c r="S63" i="51"/>
  <c r="R63" i="51"/>
  <c r="Q63" i="51"/>
  <c r="P63" i="51"/>
  <c r="N63" i="51"/>
  <c r="M63" i="51"/>
  <c r="L63" i="51"/>
  <c r="K63" i="51"/>
  <c r="J63" i="51"/>
  <c r="I63" i="51"/>
  <c r="H63" i="51"/>
  <c r="G63" i="51"/>
  <c r="Z58" i="51"/>
  <c r="Y58" i="51"/>
  <c r="X58" i="51"/>
  <c r="V58" i="51"/>
  <c r="U58" i="51"/>
  <c r="Q58" i="51"/>
  <c r="P58" i="51"/>
  <c r="K58" i="51"/>
  <c r="G58" i="51"/>
  <c r="Z57" i="51"/>
  <c r="Y57" i="51"/>
  <c r="X57" i="51"/>
  <c r="W57" i="51"/>
  <c r="V57" i="51"/>
  <c r="U57" i="51"/>
  <c r="T57" i="51"/>
  <c r="S57" i="51"/>
  <c r="R57" i="51"/>
  <c r="Q57" i="51"/>
  <c r="P57" i="51"/>
  <c r="N57" i="51"/>
  <c r="M57" i="51"/>
  <c r="L57" i="51"/>
  <c r="K57" i="51"/>
  <c r="Z56" i="51"/>
  <c r="Y56" i="51"/>
  <c r="X56" i="51"/>
  <c r="V56" i="51"/>
  <c r="U56" i="51"/>
  <c r="Q56" i="51"/>
  <c r="P56" i="51"/>
  <c r="K56" i="51"/>
  <c r="G56" i="51"/>
  <c r="Z55" i="51"/>
  <c r="Y55" i="51"/>
  <c r="X55" i="51"/>
  <c r="W55" i="51"/>
  <c r="V55" i="51"/>
  <c r="U55" i="51"/>
  <c r="T55" i="51"/>
  <c r="S55" i="51"/>
  <c r="R55" i="51"/>
  <c r="Q55" i="51"/>
  <c r="P55" i="51"/>
  <c r="N55" i="51"/>
  <c r="M55" i="51"/>
  <c r="L55" i="51"/>
  <c r="K55" i="51"/>
  <c r="J55" i="51"/>
  <c r="I55" i="51"/>
  <c r="H55" i="51"/>
  <c r="G55" i="51"/>
  <c r="Z54" i="51"/>
  <c r="Y54" i="51"/>
  <c r="X54" i="51"/>
  <c r="W54" i="51"/>
  <c r="V54" i="51"/>
  <c r="U54" i="51"/>
  <c r="T54" i="51"/>
  <c r="S54" i="51"/>
  <c r="R54" i="51"/>
  <c r="Q54" i="51"/>
  <c r="P54" i="51"/>
  <c r="N54" i="51"/>
  <c r="M54" i="51"/>
  <c r="L54" i="51"/>
  <c r="K54" i="51"/>
  <c r="J54" i="51"/>
  <c r="I54" i="51"/>
  <c r="H54" i="51"/>
  <c r="G54" i="51"/>
  <c r="Z52" i="51"/>
  <c r="Y52" i="51"/>
  <c r="X52" i="51"/>
  <c r="W52" i="51"/>
  <c r="V52" i="51"/>
  <c r="U52" i="51"/>
  <c r="T52" i="51"/>
  <c r="S52" i="51"/>
  <c r="R52" i="51"/>
  <c r="Q52" i="51"/>
  <c r="P52" i="51"/>
  <c r="N52" i="51"/>
  <c r="M52" i="51"/>
  <c r="L52" i="51"/>
  <c r="K52" i="51"/>
  <c r="J52" i="51"/>
  <c r="I52" i="51"/>
  <c r="H52" i="51"/>
  <c r="G52" i="51"/>
  <c r="Z51" i="51"/>
  <c r="Z59" i="51" s="1"/>
  <c r="Y51" i="51"/>
  <c r="Y60" i="51" s="1"/>
  <c r="X51" i="51"/>
  <c r="X59" i="51" s="1"/>
  <c r="W51" i="51"/>
  <c r="W60" i="51" s="1"/>
  <c r="V51" i="51"/>
  <c r="U51" i="51"/>
  <c r="T51" i="51"/>
  <c r="S51" i="51"/>
  <c r="R51" i="51"/>
  <c r="Q51" i="51"/>
  <c r="P51" i="51"/>
  <c r="N51" i="51"/>
  <c r="M51" i="51"/>
  <c r="L51" i="51"/>
  <c r="K51" i="51"/>
  <c r="J51" i="51"/>
  <c r="I51" i="51"/>
  <c r="H51" i="51"/>
  <c r="G51" i="51"/>
  <c r="Z46" i="51"/>
  <c r="Y46" i="51"/>
  <c r="V46" i="51"/>
  <c r="U46" i="51"/>
  <c r="Q46" i="51"/>
  <c r="P46" i="51"/>
  <c r="K46" i="51"/>
  <c r="G46" i="51"/>
  <c r="Z45" i="51"/>
  <c r="Y45" i="51"/>
  <c r="X45" i="51"/>
  <c r="W45" i="51"/>
  <c r="V45" i="51"/>
  <c r="U45" i="51"/>
  <c r="T45" i="51"/>
  <c r="S45" i="51"/>
  <c r="R45" i="51"/>
  <c r="Q45" i="51"/>
  <c r="P45" i="51"/>
  <c r="N45" i="51"/>
  <c r="M45" i="51"/>
  <c r="L45" i="51"/>
  <c r="K45" i="51"/>
  <c r="Z44" i="51"/>
  <c r="Y44" i="51"/>
  <c r="X44" i="51"/>
  <c r="V44" i="51"/>
  <c r="U44" i="51"/>
  <c r="Q44" i="51"/>
  <c r="P44" i="51"/>
  <c r="K44" i="51"/>
  <c r="G44" i="51"/>
  <c r="Z43" i="51"/>
  <c r="Y43" i="51"/>
  <c r="X43" i="51"/>
  <c r="W43" i="51"/>
  <c r="V43" i="51"/>
  <c r="U43" i="51"/>
  <c r="T43" i="51"/>
  <c r="S43" i="51"/>
  <c r="R43" i="51"/>
  <c r="Q43" i="51"/>
  <c r="P43" i="51"/>
  <c r="N43" i="51"/>
  <c r="M43" i="51"/>
  <c r="L43" i="51"/>
  <c r="K43" i="51"/>
  <c r="J43" i="51"/>
  <c r="I43" i="51"/>
  <c r="H43" i="51"/>
  <c r="G43" i="51"/>
  <c r="Z42" i="51"/>
  <c r="Y42" i="51"/>
  <c r="X42" i="51"/>
  <c r="W42" i="51"/>
  <c r="V42" i="51"/>
  <c r="U42" i="51"/>
  <c r="T42" i="51"/>
  <c r="S42" i="51"/>
  <c r="R42" i="51"/>
  <c r="Q42" i="51"/>
  <c r="P42" i="51"/>
  <c r="N42" i="51"/>
  <c r="M42" i="51"/>
  <c r="L42" i="51"/>
  <c r="K42" i="51"/>
  <c r="J42" i="51"/>
  <c r="I42" i="51"/>
  <c r="H42" i="51"/>
  <c r="G42" i="51"/>
  <c r="Z40" i="51"/>
  <c r="Y40" i="51"/>
  <c r="X40" i="51"/>
  <c r="W40" i="51"/>
  <c r="V40" i="51"/>
  <c r="U40" i="51"/>
  <c r="T40" i="51"/>
  <c r="S40" i="51"/>
  <c r="R40" i="51"/>
  <c r="Q40" i="51"/>
  <c r="P40" i="51"/>
  <c r="N40" i="51"/>
  <c r="M40" i="51"/>
  <c r="L40" i="51"/>
  <c r="K40" i="51"/>
  <c r="J40" i="51"/>
  <c r="I40" i="51"/>
  <c r="H40" i="51"/>
  <c r="G40" i="51"/>
  <c r="Z39" i="51"/>
  <c r="Y39" i="51"/>
  <c r="Y48" i="51" s="1"/>
  <c r="X39" i="51"/>
  <c r="X47" i="51" s="1"/>
  <c r="W39" i="51"/>
  <c r="W47" i="51" s="1"/>
  <c r="V39" i="51"/>
  <c r="U39" i="51"/>
  <c r="T39" i="51"/>
  <c r="S39" i="51"/>
  <c r="R39" i="51"/>
  <c r="Q39" i="51"/>
  <c r="P39" i="51"/>
  <c r="N39" i="51"/>
  <c r="M39" i="51"/>
  <c r="L39" i="51"/>
  <c r="K39" i="51"/>
  <c r="J39" i="51"/>
  <c r="I39" i="51"/>
  <c r="H39" i="51"/>
  <c r="G39" i="51"/>
  <c r="Z34" i="51"/>
  <c r="Y34" i="51"/>
  <c r="X34" i="51"/>
  <c r="V34" i="51"/>
  <c r="U34" i="51"/>
  <c r="Q34" i="51"/>
  <c r="P34" i="51"/>
  <c r="K34" i="51"/>
  <c r="G34" i="51"/>
  <c r="Z33" i="51"/>
  <c r="Y33" i="51"/>
  <c r="X33" i="51"/>
  <c r="W33" i="51"/>
  <c r="V33" i="51"/>
  <c r="U33" i="51"/>
  <c r="T33" i="51"/>
  <c r="S33" i="51"/>
  <c r="R33" i="51"/>
  <c r="Q33" i="51"/>
  <c r="P33" i="51"/>
  <c r="N33" i="51"/>
  <c r="M33" i="51"/>
  <c r="L33" i="51"/>
  <c r="K33" i="51"/>
  <c r="Z32" i="51"/>
  <c r="Y32" i="51"/>
  <c r="V32" i="51"/>
  <c r="U32" i="51"/>
  <c r="Q32" i="51"/>
  <c r="P32" i="51"/>
  <c r="K32" i="51"/>
  <c r="G32" i="51"/>
  <c r="Z31" i="51"/>
  <c r="Y31" i="51"/>
  <c r="X31" i="51"/>
  <c r="W31" i="51"/>
  <c r="V31" i="51"/>
  <c r="U31" i="51"/>
  <c r="T31" i="51"/>
  <c r="S31" i="51"/>
  <c r="R31" i="51"/>
  <c r="Q31" i="51"/>
  <c r="P31" i="51"/>
  <c r="N31" i="51"/>
  <c r="M31" i="51"/>
  <c r="L31" i="51"/>
  <c r="K31" i="51"/>
  <c r="J31" i="51"/>
  <c r="I31" i="51"/>
  <c r="H31" i="51"/>
  <c r="G31" i="51"/>
  <c r="Z30" i="51"/>
  <c r="Y30" i="51"/>
  <c r="X30" i="51"/>
  <c r="W30" i="51"/>
  <c r="V30" i="51"/>
  <c r="U30" i="51"/>
  <c r="T30" i="51"/>
  <c r="S30" i="51"/>
  <c r="R30" i="51"/>
  <c r="Q30" i="51"/>
  <c r="P30" i="51"/>
  <c r="N30" i="51"/>
  <c r="M30" i="51"/>
  <c r="L30" i="51"/>
  <c r="K30" i="51"/>
  <c r="J30" i="51"/>
  <c r="I30" i="51"/>
  <c r="H30" i="51"/>
  <c r="G30" i="51"/>
  <c r="Z28" i="51"/>
  <c r="Y28" i="51"/>
  <c r="X28" i="51"/>
  <c r="W28" i="51"/>
  <c r="V28" i="51"/>
  <c r="U28" i="51"/>
  <c r="T28" i="51"/>
  <c r="S28" i="51"/>
  <c r="R28" i="51"/>
  <c r="Q28" i="51"/>
  <c r="P28" i="51"/>
  <c r="N28" i="51"/>
  <c r="M28" i="51"/>
  <c r="L28" i="51"/>
  <c r="K28" i="51"/>
  <c r="J28" i="51"/>
  <c r="I28" i="51"/>
  <c r="H28" i="51"/>
  <c r="G28" i="51"/>
  <c r="Z27" i="51"/>
  <c r="Z35" i="51" s="1"/>
  <c r="Y27" i="51"/>
  <c r="Y36" i="51" s="1"/>
  <c r="X27" i="51"/>
  <c r="X35" i="51" s="1"/>
  <c r="W27" i="51"/>
  <c r="W37" i="51" s="1"/>
  <c r="V27" i="51"/>
  <c r="U27" i="51"/>
  <c r="T27" i="51"/>
  <c r="S27" i="51"/>
  <c r="R27" i="51"/>
  <c r="Q27" i="51"/>
  <c r="P27" i="51"/>
  <c r="N27" i="51"/>
  <c r="M27" i="51"/>
  <c r="L27" i="51"/>
  <c r="K27" i="51"/>
  <c r="J27" i="51"/>
  <c r="I27" i="51"/>
  <c r="H27" i="51"/>
  <c r="G27" i="51"/>
  <c r="Z22" i="51"/>
  <c r="Z190" i="51" s="1"/>
  <c r="Y22" i="51"/>
  <c r="Y190" i="51" s="1"/>
  <c r="X22" i="51"/>
  <c r="X190" i="51" s="1"/>
  <c r="V22" i="51"/>
  <c r="U22" i="51"/>
  <c r="T22" i="51"/>
  <c r="Q22" i="51"/>
  <c r="P22" i="51"/>
  <c r="K22" i="51"/>
  <c r="G22" i="51"/>
  <c r="Z21" i="51"/>
  <c r="Z189" i="51" s="1"/>
  <c r="Y21" i="51"/>
  <c r="Y189" i="51" s="1"/>
  <c r="X21" i="51"/>
  <c r="X189" i="51" s="1"/>
  <c r="W21" i="51"/>
  <c r="W189" i="51" s="1"/>
  <c r="V21" i="51"/>
  <c r="U21" i="51"/>
  <c r="T21" i="51"/>
  <c r="S21" i="51"/>
  <c r="R21" i="51"/>
  <c r="Q21" i="51"/>
  <c r="P21" i="51"/>
  <c r="N21" i="51"/>
  <c r="M21" i="51"/>
  <c r="L21" i="51"/>
  <c r="K21" i="51"/>
  <c r="Z20" i="51"/>
  <c r="Z188" i="51" s="1"/>
  <c r="Y20" i="51"/>
  <c r="Y188" i="51" s="1"/>
  <c r="X20" i="51"/>
  <c r="X188" i="51" s="1"/>
  <c r="V20" i="51"/>
  <c r="U20" i="51"/>
  <c r="Q20" i="51"/>
  <c r="P20" i="51"/>
  <c r="K20" i="51"/>
  <c r="G20" i="51"/>
  <c r="Z19" i="51"/>
  <c r="Z187" i="51" s="1"/>
  <c r="Y19" i="51"/>
  <c r="Y187" i="51" s="1"/>
  <c r="X19" i="51"/>
  <c r="X187" i="51" s="1"/>
  <c r="W19" i="51"/>
  <c r="W187" i="51" s="1"/>
  <c r="V19" i="51"/>
  <c r="U19" i="51"/>
  <c r="T19" i="51"/>
  <c r="S19" i="51"/>
  <c r="R19" i="51"/>
  <c r="Q19" i="51"/>
  <c r="P19" i="51"/>
  <c r="N19" i="51"/>
  <c r="M19" i="51"/>
  <c r="L19" i="51"/>
  <c r="K19" i="51"/>
  <c r="J19" i="51"/>
  <c r="I19" i="51"/>
  <c r="H19" i="51"/>
  <c r="G19" i="51"/>
  <c r="Z18" i="51"/>
  <c r="Z186" i="51" s="1"/>
  <c r="Y18" i="51"/>
  <c r="Y186" i="51" s="1"/>
  <c r="X18" i="51"/>
  <c r="X186" i="51" s="1"/>
  <c r="W18" i="51"/>
  <c r="W186" i="51" s="1"/>
  <c r="V18" i="51"/>
  <c r="U18" i="51"/>
  <c r="T18" i="51"/>
  <c r="S18" i="51"/>
  <c r="R18" i="51"/>
  <c r="Q18" i="51"/>
  <c r="P18" i="51"/>
  <c r="N18" i="51"/>
  <c r="M18" i="51"/>
  <c r="L18" i="51"/>
  <c r="K18" i="51"/>
  <c r="J18" i="51"/>
  <c r="I18" i="51"/>
  <c r="H18" i="51"/>
  <c r="G18" i="51"/>
  <c r="Z16" i="51"/>
  <c r="Z184" i="51" s="1"/>
  <c r="Y16" i="51"/>
  <c r="Y184" i="51" s="1"/>
  <c r="X16" i="51"/>
  <c r="X184" i="51" s="1"/>
  <c r="W16" i="51"/>
  <c r="W184" i="51" s="1"/>
  <c r="V16" i="51"/>
  <c r="U16" i="51"/>
  <c r="T16" i="51"/>
  <c r="S16" i="51"/>
  <c r="R16" i="51"/>
  <c r="Q16" i="51"/>
  <c r="P16" i="51"/>
  <c r="N16" i="51"/>
  <c r="M16" i="51"/>
  <c r="L16" i="51"/>
  <c r="K16" i="51"/>
  <c r="J16" i="51"/>
  <c r="I16" i="51"/>
  <c r="H16" i="51"/>
  <c r="G16" i="51"/>
  <c r="Z15" i="51"/>
  <c r="Z183" i="51" s="1"/>
  <c r="Y15" i="51"/>
  <c r="Y183" i="51" s="1"/>
  <c r="X15" i="51"/>
  <c r="X183" i="51" s="1"/>
  <c r="W15" i="51"/>
  <c r="W24" i="51" s="1"/>
  <c r="W192" i="51" s="1"/>
  <c r="V15" i="51"/>
  <c r="U15" i="51"/>
  <c r="T15" i="51"/>
  <c r="S15" i="51"/>
  <c r="R15" i="51"/>
  <c r="Q15" i="51"/>
  <c r="P15" i="51"/>
  <c r="N15" i="51"/>
  <c r="M15" i="51"/>
  <c r="L15" i="51"/>
  <c r="K15" i="51"/>
  <c r="J15" i="51"/>
  <c r="I15" i="51"/>
  <c r="H15" i="51"/>
  <c r="G15" i="51"/>
  <c r="J189" i="39"/>
  <c r="I189" i="39"/>
  <c r="H189" i="39"/>
  <c r="G189" i="39"/>
  <c r="Z178" i="39"/>
  <c r="Y178" i="39"/>
  <c r="V178" i="39"/>
  <c r="U178" i="39"/>
  <c r="Q178" i="39"/>
  <c r="P178" i="39"/>
  <c r="K178" i="39"/>
  <c r="G178" i="39"/>
  <c r="Z177" i="39"/>
  <c r="Y177" i="39"/>
  <c r="X177" i="39"/>
  <c r="W177" i="39"/>
  <c r="V177" i="39"/>
  <c r="U177" i="39"/>
  <c r="T177" i="39"/>
  <c r="S177" i="39"/>
  <c r="R177" i="39"/>
  <c r="Q177" i="39"/>
  <c r="P177" i="39"/>
  <c r="N177" i="39"/>
  <c r="M177" i="39"/>
  <c r="L177" i="39"/>
  <c r="K177" i="39"/>
  <c r="Z176" i="39"/>
  <c r="Y176" i="39"/>
  <c r="V176" i="39"/>
  <c r="U176" i="39"/>
  <c r="Q176" i="39"/>
  <c r="P176" i="39"/>
  <c r="K176" i="39"/>
  <c r="G176" i="39"/>
  <c r="Z175" i="39"/>
  <c r="Y175" i="39"/>
  <c r="X175" i="39"/>
  <c r="W175" i="39"/>
  <c r="V175" i="39"/>
  <c r="U175" i="39"/>
  <c r="T175" i="39"/>
  <c r="S175" i="39"/>
  <c r="R175" i="39"/>
  <c r="Q175" i="39"/>
  <c r="P175" i="39"/>
  <c r="N175" i="39"/>
  <c r="M175" i="39"/>
  <c r="L175" i="39"/>
  <c r="K175" i="39"/>
  <c r="J175" i="39"/>
  <c r="I175" i="39"/>
  <c r="H175" i="39"/>
  <c r="G175" i="39"/>
  <c r="Z174" i="39"/>
  <c r="Y174" i="39"/>
  <c r="X174" i="39"/>
  <c r="W174" i="39"/>
  <c r="V174" i="39"/>
  <c r="U174" i="39"/>
  <c r="T174" i="39"/>
  <c r="S174" i="39"/>
  <c r="R174" i="39"/>
  <c r="Q174" i="39"/>
  <c r="P174" i="39"/>
  <c r="N174" i="39"/>
  <c r="M174" i="39"/>
  <c r="L174" i="39"/>
  <c r="K174" i="39"/>
  <c r="J174" i="39"/>
  <c r="I174" i="39"/>
  <c r="H174" i="39"/>
  <c r="G174" i="39"/>
  <c r="Z172" i="39"/>
  <c r="Y172" i="39"/>
  <c r="X172" i="39"/>
  <c r="W172" i="39"/>
  <c r="V172" i="39"/>
  <c r="U172" i="39"/>
  <c r="T172" i="39"/>
  <c r="S172" i="39"/>
  <c r="R172" i="39"/>
  <c r="Q172" i="39"/>
  <c r="P172" i="39"/>
  <c r="N172" i="39"/>
  <c r="M172" i="39"/>
  <c r="L172" i="39"/>
  <c r="K172" i="39"/>
  <c r="J172" i="39"/>
  <c r="I172" i="39"/>
  <c r="H172" i="39"/>
  <c r="G172" i="39"/>
  <c r="Z171" i="39"/>
  <c r="Z179" i="39" s="1"/>
  <c r="Y171" i="39"/>
  <c r="Y180" i="39" s="1"/>
  <c r="X171" i="39"/>
  <c r="X182" i="39" s="1"/>
  <c r="W171" i="39"/>
  <c r="W180" i="39" s="1"/>
  <c r="V171" i="39"/>
  <c r="V179" i="39" s="1"/>
  <c r="U171" i="39"/>
  <c r="T171" i="39"/>
  <c r="S171" i="39"/>
  <c r="R171" i="39"/>
  <c r="Q171" i="39"/>
  <c r="P171" i="39"/>
  <c r="N171" i="39"/>
  <c r="M171" i="39"/>
  <c r="L171" i="39"/>
  <c r="K171" i="39"/>
  <c r="J171" i="39"/>
  <c r="I171" i="39"/>
  <c r="H171" i="39"/>
  <c r="G171" i="39"/>
  <c r="Z166" i="39"/>
  <c r="Y166" i="39"/>
  <c r="V166" i="39"/>
  <c r="U166" i="39"/>
  <c r="Q166" i="39"/>
  <c r="P166" i="39"/>
  <c r="K166" i="39"/>
  <c r="G166" i="39"/>
  <c r="Z165" i="39"/>
  <c r="Y165" i="39"/>
  <c r="X165" i="39"/>
  <c r="W165" i="39"/>
  <c r="V165" i="39"/>
  <c r="U165" i="39"/>
  <c r="T165" i="39"/>
  <c r="S165" i="39"/>
  <c r="R165" i="39"/>
  <c r="Q165" i="39"/>
  <c r="P165" i="39"/>
  <c r="N165" i="39"/>
  <c r="M165" i="39"/>
  <c r="L165" i="39"/>
  <c r="K165" i="39"/>
  <c r="Z164" i="39"/>
  <c r="Y164" i="39"/>
  <c r="X164" i="39"/>
  <c r="V164" i="39"/>
  <c r="U164" i="39"/>
  <c r="Q164" i="39"/>
  <c r="P164" i="39"/>
  <c r="K164" i="39"/>
  <c r="G164" i="39"/>
  <c r="Z163" i="39"/>
  <c r="Y163" i="39"/>
  <c r="X163" i="39"/>
  <c r="W163" i="39"/>
  <c r="V163" i="39"/>
  <c r="U163" i="39"/>
  <c r="T163" i="39"/>
  <c r="S163" i="39"/>
  <c r="R163" i="39"/>
  <c r="Q163" i="39"/>
  <c r="P163" i="39"/>
  <c r="N163" i="39"/>
  <c r="M163" i="39"/>
  <c r="L163" i="39"/>
  <c r="K163" i="39"/>
  <c r="J163" i="39"/>
  <c r="I163" i="39"/>
  <c r="H163" i="39"/>
  <c r="G163" i="39"/>
  <c r="Z162" i="39"/>
  <c r="Y162" i="39"/>
  <c r="X162" i="39"/>
  <c r="W162" i="39"/>
  <c r="V162" i="39"/>
  <c r="U162" i="39"/>
  <c r="T162" i="39"/>
  <c r="S162" i="39"/>
  <c r="R162" i="39"/>
  <c r="Q162" i="39"/>
  <c r="P162" i="39"/>
  <c r="N162" i="39"/>
  <c r="M162" i="39"/>
  <c r="L162" i="39"/>
  <c r="K162" i="39"/>
  <c r="J162" i="39"/>
  <c r="I162" i="39"/>
  <c r="H162" i="39"/>
  <c r="G162" i="39"/>
  <c r="Z160" i="39"/>
  <c r="Y160" i="39"/>
  <c r="X160" i="39"/>
  <c r="W160" i="39"/>
  <c r="V160" i="39"/>
  <c r="U160" i="39"/>
  <c r="T160" i="39"/>
  <c r="S160" i="39"/>
  <c r="R160" i="39"/>
  <c r="Q160" i="39"/>
  <c r="P160" i="39"/>
  <c r="N160" i="39"/>
  <c r="M160" i="39"/>
  <c r="L160" i="39"/>
  <c r="K160" i="39"/>
  <c r="J160" i="39"/>
  <c r="I160" i="39"/>
  <c r="H160" i="39"/>
  <c r="G160" i="39"/>
  <c r="Z159" i="39"/>
  <c r="Z170" i="39" s="1"/>
  <c r="Y159" i="39"/>
  <c r="Y168" i="39" s="1"/>
  <c r="X159" i="39"/>
  <c r="X167" i="39" s="1"/>
  <c r="W159" i="39"/>
  <c r="W168" i="39" s="1"/>
  <c r="V159" i="39"/>
  <c r="U159" i="39"/>
  <c r="T159" i="39"/>
  <c r="S159" i="39"/>
  <c r="R159" i="39"/>
  <c r="Q159" i="39"/>
  <c r="P159" i="39"/>
  <c r="N159" i="39"/>
  <c r="M159" i="39"/>
  <c r="L159" i="39"/>
  <c r="K159" i="39"/>
  <c r="J159" i="39"/>
  <c r="I159" i="39"/>
  <c r="H159" i="39"/>
  <c r="G159" i="39"/>
  <c r="Z154" i="39"/>
  <c r="Y154" i="39"/>
  <c r="V154" i="39"/>
  <c r="U154" i="39"/>
  <c r="Q154" i="39"/>
  <c r="P154" i="39"/>
  <c r="K154" i="39"/>
  <c r="G154" i="39"/>
  <c r="Z153" i="39"/>
  <c r="Y153" i="39"/>
  <c r="X153" i="39"/>
  <c r="W153" i="39"/>
  <c r="V153" i="39"/>
  <c r="U153" i="39"/>
  <c r="T153" i="39"/>
  <c r="S153" i="39"/>
  <c r="R153" i="39"/>
  <c r="Q153" i="39"/>
  <c r="P153" i="39"/>
  <c r="N153" i="39"/>
  <c r="M153" i="39"/>
  <c r="L153" i="39"/>
  <c r="K153" i="39"/>
  <c r="Z152" i="39"/>
  <c r="Y152" i="39"/>
  <c r="V152" i="39"/>
  <c r="U152" i="39"/>
  <c r="Q152" i="39"/>
  <c r="P152" i="39"/>
  <c r="K152" i="39"/>
  <c r="G152" i="39"/>
  <c r="Z151" i="39"/>
  <c r="Y151" i="39"/>
  <c r="X151" i="39"/>
  <c r="W151" i="39"/>
  <c r="V151" i="39"/>
  <c r="U151" i="39"/>
  <c r="T151" i="39"/>
  <c r="S151" i="39"/>
  <c r="R151" i="39"/>
  <c r="Q151" i="39"/>
  <c r="P151" i="39"/>
  <c r="N151" i="39"/>
  <c r="M151" i="39"/>
  <c r="L151" i="39"/>
  <c r="K151" i="39"/>
  <c r="J151" i="39"/>
  <c r="I151" i="39"/>
  <c r="H151" i="39"/>
  <c r="G151" i="39"/>
  <c r="Z150" i="39"/>
  <c r="Y150" i="39"/>
  <c r="X150" i="39"/>
  <c r="W150" i="39"/>
  <c r="V150" i="39"/>
  <c r="U150" i="39"/>
  <c r="T150" i="39"/>
  <c r="S150" i="39"/>
  <c r="R150" i="39"/>
  <c r="Q150" i="39"/>
  <c r="P150" i="39"/>
  <c r="N150" i="39"/>
  <c r="M150" i="39"/>
  <c r="L150" i="39"/>
  <c r="K150" i="39"/>
  <c r="J150" i="39"/>
  <c r="I150" i="39"/>
  <c r="H150" i="39"/>
  <c r="G150" i="39"/>
  <c r="Z148" i="39"/>
  <c r="Y148" i="39"/>
  <c r="X148" i="39"/>
  <c r="W148" i="39"/>
  <c r="V148" i="39"/>
  <c r="U148" i="39"/>
  <c r="T148" i="39"/>
  <c r="S148" i="39"/>
  <c r="R148" i="39"/>
  <c r="Q148" i="39"/>
  <c r="P148" i="39"/>
  <c r="N148" i="39"/>
  <c r="M148" i="39"/>
  <c r="L148" i="39"/>
  <c r="K148" i="39"/>
  <c r="J148" i="39"/>
  <c r="I148" i="39"/>
  <c r="H148" i="39"/>
  <c r="G148" i="39"/>
  <c r="Z147" i="39"/>
  <c r="Z155" i="39" s="1"/>
  <c r="Y147" i="39"/>
  <c r="Y156" i="39" s="1"/>
  <c r="X147" i="39"/>
  <c r="X158" i="39" s="1"/>
  <c r="W147" i="39"/>
  <c r="W156" i="39" s="1"/>
  <c r="V147" i="39"/>
  <c r="U147" i="39"/>
  <c r="T147" i="39"/>
  <c r="S147" i="39"/>
  <c r="R147" i="39"/>
  <c r="Q147" i="39"/>
  <c r="P147" i="39"/>
  <c r="N147" i="39"/>
  <c r="M147" i="39"/>
  <c r="L147" i="39"/>
  <c r="K147" i="39"/>
  <c r="J147" i="39"/>
  <c r="I147" i="39"/>
  <c r="H147" i="39"/>
  <c r="G147" i="39"/>
  <c r="Z142" i="39"/>
  <c r="Y142" i="39"/>
  <c r="V142" i="39"/>
  <c r="U142" i="39"/>
  <c r="Q142" i="39"/>
  <c r="P142" i="39"/>
  <c r="K142" i="39"/>
  <c r="G142" i="39"/>
  <c r="Z141" i="39"/>
  <c r="Y141" i="39"/>
  <c r="X141" i="39"/>
  <c r="W141" i="39"/>
  <c r="V141" i="39"/>
  <c r="U141" i="39"/>
  <c r="T141" i="39"/>
  <c r="S141" i="39"/>
  <c r="R141" i="39"/>
  <c r="Q141" i="39"/>
  <c r="P141" i="39"/>
  <c r="N141" i="39"/>
  <c r="M141" i="39"/>
  <c r="L141" i="39"/>
  <c r="K141" i="39"/>
  <c r="Z140" i="39"/>
  <c r="Y140" i="39"/>
  <c r="X140" i="39"/>
  <c r="V140" i="39"/>
  <c r="U140" i="39"/>
  <c r="Q140" i="39"/>
  <c r="P140" i="39"/>
  <c r="K140" i="39"/>
  <c r="G140" i="39"/>
  <c r="Z139" i="39"/>
  <c r="Y139" i="39"/>
  <c r="X139" i="39"/>
  <c r="W139" i="39"/>
  <c r="V139" i="39"/>
  <c r="U139" i="39"/>
  <c r="T139" i="39"/>
  <c r="S139" i="39"/>
  <c r="R139" i="39"/>
  <c r="Q139" i="39"/>
  <c r="P139" i="39"/>
  <c r="N139" i="39"/>
  <c r="M139" i="39"/>
  <c r="L139" i="39"/>
  <c r="K139" i="39"/>
  <c r="J139" i="39"/>
  <c r="I139" i="39"/>
  <c r="H139" i="39"/>
  <c r="G139" i="39"/>
  <c r="Z138" i="39"/>
  <c r="Y138" i="39"/>
  <c r="X138" i="39"/>
  <c r="W138" i="39"/>
  <c r="V138" i="39"/>
  <c r="U138" i="39"/>
  <c r="T138" i="39"/>
  <c r="S138" i="39"/>
  <c r="R138" i="39"/>
  <c r="Q138" i="39"/>
  <c r="P138" i="39"/>
  <c r="N138" i="39"/>
  <c r="M138" i="39"/>
  <c r="L138" i="39"/>
  <c r="K138" i="39"/>
  <c r="J138" i="39"/>
  <c r="I138" i="39"/>
  <c r="H138" i="39"/>
  <c r="G138" i="39"/>
  <c r="Z136" i="39"/>
  <c r="Y136" i="39"/>
  <c r="X136" i="39"/>
  <c r="W136" i="39"/>
  <c r="V136" i="39"/>
  <c r="U136" i="39"/>
  <c r="T136" i="39"/>
  <c r="S136" i="39"/>
  <c r="R136" i="39"/>
  <c r="Q136" i="39"/>
  <c r="P136" i="39"/>
  <c r="N136" i="39"/>
  <c r="M136" i="39"/>
  <c r="L136" i="39"/>
  <c r="K136" i="39"/>
  <c r="J136" i="39"/>
  <c r="I136" i="39"/>
  <c r="H136" i="39"/>
  <c r="G136" i="39"/>
  <c r="Z135" i="39"/>
  <c r="Z146" i="39" s="1"/>
  <c r="Y135" i="39"/>
  <c r="Y144" i="39" s="1"/>
  <c r="X135" i="39"/>
  <c r="X143" i="39" s="1"/>
  <c r="W135" i="39"/>
  <c r="W144" i="39" s="1"/>
  <c r="V135" i="39"/>
  <c r="U135" i="39"/>
  <c r="T135" i="39"/>
  <c r="S135" i="39"/>
  <c r="R135" i="39"/>
  <c r="Q135" i="39"/>
  <c r="P135" i="39"/>
  <c r="N135" i="39"/>
  <c r="M135" i="39"/>
  <c r="L135" i="39"/>
  <c r="K135" i="39"/>
  <c r="J135" i="39"/>
  <c r="I135" i="39"/>
  <c r="H135" i="39"/>
  <c r="G135" i="39"/>
  <c r="Z130" i="39"/>
  <c r="Y130" i="39"/>
  <c r="V130" i="39"/>
  <c r="U130" i="39"/>
  <c r="Q130" i="39"/>
  <c r="P130" i="39"/>
  <c r="K130" i="39"/>
  <c r="G130" i="39"/>
  <c r="Z129" i="39"/>
  <c r="Y129" i="39"/>
  <c r="X129" i="39"/>
  <c r="W129" i="39"/>
  <c r="V129" i="39"/>
  <c r="U129" i="39"/>
  <c r="T129" i="39"/>
  <c r="S129" i="39"/>
  <c r="R129" i="39"/>
  <c r="Q129" i="39"/>
  <c r="P129" i="39"/>
  <c r="N129" i="39"/>
  <c r="M129" i="39"/>
  <c r="L129" i="39"/>
  <c r="K129" i="39"/>
  <c r="Z128" i="39"/>
  <c r="Y128" i="39"/>
  <c r="V128" i="39"/>
  <c r="U128" i="39"/>
  <c r="Q128" i="39"/>
  <c r="P128" i="39"/>
  <c r="K128" i="39"/>
  <c r="G128" i="39"/>
  <c r="Z127" i="39"/>
  <c r="Y127" i="39"/>
  <c r="X127" i="39"/>
  <c r="W127" i="39"/>
  <c r="V127" i="39"/>
  <c r="U127" i="39"/>
  <c r="T127" i="39"/>
  <c r="S127" i="39"/>
  <c r="R127" i="39"/>
  <c r="Q127" i="39"/>
  <c r="P127" i="39"/>
  <c r="N127" i="39"/>
  <c r="M127" i="39"/>
  <c r="L127" i="39"/>
  <c r="K127" i="39"/>
  <c r="J127" i="39"/>
  <c r="I127" i="39"/>
  <c r="H127" i="39"/>
  <c r="G127" i="39"/>
  <c r="Z126" i="39"/>
  <c r="Y126" i="39"/>
  <c r="X126" i="39"/>
  <c r="W126" i="39"/>
  <c r="V126" i="39"/>
  <c r="U126" i="39"/>
  <c r="T126" i="39"/>
  <c r="S126" i="39"/>
  <c r="R126" i="39"/>
  <c r="Q126" i="39"/>
  <c r="P126" i="39"/>
  <c r="N126" i="39"/>
  <c r="M126" i="39"/>
  <c r="L126" i="39"/>
  <c r="K126" i="39"/>
  <c r="J126" i="39"/>
  <c r="I126" i="39"/>
  <c r="H126" i="39"/>
  <c r="G126" i="39"/>
  <c r="Z124" i="39"/>
  <c r="Y124" i="39"/>
  <c r="X124" i="39"/>
  <c r="W124" i="39"/>
  <c r="V124" i="39"/>
  <c r="U124" i="39"/>
  <c r="T124" i="39"/>
  <c r="S124" i="39"/>
  <c r="R124" i="39"/>
  <c r="Q124" i="39"/>
  <c r="P124" i="39"/>
  <c r="N124" i="39"/>
  <c r="M124" i="39"/>
  <c r="L124" i="39"/>
  <c r="K124" i="39"/>
  <c r="J124" i="39"/>
  <c r="I124" i="39"/>
  <c r="H124" i="39"/>
  <c r="G124" i="39"/>
  <c r="Z123" i="39"/>
  <c r="Z131" i="39" s="1"/>
  <c r="Y123" i="39"/>
  <c r="Y132" i="39" s="1"/>
  <c r="X123" i="39"/>
  <c r="X134" i="39" s="1"/>
  <c r="W123" i="39"/>
  <c r="W132" i="39" s="1"/>
  <c r="V123" i="39"/>
  <c r="U123" i="39"/>
  <c r="T123" i="39"/>
  <c r="S123" i="39"/>
  <c r="R123" i="39"/>
  <c r="Q123" i="39"/>
  <c r="P123" i="39"/>
  <c r="N123" i="39"/>
  <c r="M123" i="39"/>
  <c r="L123" i="39"/>
  <c r="K123" i="39"/>
  <c r="J123" i="39"/>
  <c r="I123" i="39"/>
  <c r="H123" i="39"/>
  <c r="G123" i="39"/>
  <c r="Z118" i="39"/>
  <c r="Y118" i="39"/>
  <c r="V118" i="39"/>
  <c r="U118" i="39"/>
  <c r="Q118" i="39"/>
  <c r="P118" i="39"/>
  <c r="K118" i="39"/>
  <c r="G118" i="39"/>
  <c r="Z117" i="39"/>
  <c r="Y117" i="39"/>
  <c r="X117" i="39"/>
  <c r="W117" i="39"/>
  <c r="V117" i="39"/>
  <c r="U117" i="39"/>
  <c r="T117" i="39"/>
  <c r="S117" i="39"/>
  <c r="R117" i="39"/>
  <c r="Q117" i="39"/>
  <c r="P117" i="39"/>
  <c r="N117" i="39"/>
  <c r="M117" i="39"/>
  <c r="L117" i="39"/>
  <c r="K117" i="39"/>
  <c r="Z116" i="39"/>
  <c r="Y116" i="39"/>
  <c r="V116" i="39"/>
  <c r="U116" i="39"/>
  <c r="Q116" i="39"/>
  <c r="P116" i="39"/>
  <c r="K116" i="39"/>
  <c r="G116" i="39"/>
  <c r="Z115" i="39"/>
  <c r="Y115" i="39"/>
  <c r="X115" i="39"/>
  <c r="W115" i="39"/>
  <c r="V115" i="39"/>
  <c r="U115" i="39"/>
  <c r="T115" i="39"/>
  <c r="S115" i="39"/>
  <c r="R115" i="39"/>
  <c r="Q115" i="39"/>
  <c r="P115" i="39"/>
  <c r="N115" i="39"/>
  <c r="M115" i="39"/>
  <c r="L115" i="39"/>
  <c r="K115" i="39"/>
  <c r="J115" i="39"/>
  <c r="I115" i="39"/>
  <c r="H115" i="39"/>
  <c r="G115" i="39"/>
  <c r="Z114" i="39"/>
  <c r="Y114" i="39"/>
  <c r="X114" i="39"/>
  <c r="W114" i="39"/>
  <c r="V114" i="39"/>
  <c r="U114" i="39"/>
  <c r="T114" i="39"/>
  <c r="S114" i="39"/>
  <c r="R114" i="39"/>
  <c r="Q114" i="39"/>
  <c r="P114" i="39"/>
  <c r="N114" i="39"/>
  <c r="M114" i="39"/>
  <c r="L114" i="39"/>
  <c r="K114" i="39"/>
  <c r="J114" i="39"/>
  <c r="I114" i="39"/>
  <c r="H114" i="39"/>
  <c r="G114" i="39"/>
  <c r="Z112" i="39"/>
  <c r="Y112" i="39"/>
  <c r="X112" i="39"/>
  <c r="W112" i="39"/>
  <c r="V112" i="39"/>
  <c r="U112" i="39"/>
  <c r="T112" i="39"/>
  <c r="S112" i="39"/>
  <c r="R112" i="39"/>
  <c r="Q112" i="39"/>
  <c r="P112" i="39"/>
  <c r="N112" i="39"/>
  <c r="M112" i="39"/>
  <c r="L112" i="39"/>
  <c r="K112" i="39"/>
  <c r="J112" i="39"/>
  <c r="I112" i="39"/>
  <c r="H112" i="39"/>
  <c r="G112" i="39"/>
  <c r="Z111" i="39"/>
  <c r="Z122" i="39" s="1"/>
  <c r="Y111" i="39"/>
  <c r="Y120" i="39" s="1"/>
  <c r="X111" i="39"/>
  <c r="X119" i="39" s="1"/>
  <c r="W111" i="39"/>
  <c r="W120" i="39" s="1"/>
  <c r="V111" i="39"/>
  <c r="U111" i="39"/>
  <c r="T111" i="39"/>
  <c r="S111" i="39"/>
  <c r="R111" i="39"/>
  <c r="Q111" i="39"/>
  <c r="P111" i="39"/>
  <c r="N111" i="39"/>
  <c r="M111" i="39"/>
  <c r="L111" i="39"/>
  <c r="K111" i="39"/>
  <c r="J111" i="39"/>
  <c r="I111" i="39"/>
  <c r="H111" i="39"/>
  <c r="G111" i="39"/>
  <c r="Z106" i="39"/>
  <c r="Y106" i="39"/>
  <c r="V106" i="39"/>
  <c r="U106" i="39"/>
  <c r="Q106" i="39"/>
  <c r="P106" i="39"/>
  <c r="K106" i="39"/>
  <c r="G106" i="39"/>
  <c r="Z105" i="39"/>
  <c r="Y105" i="39"/>
  <c r="X105" i="39"/>
  <c r="W105" i="39"/>
  <c r="V105" i="39"/>
  <c r="U105" i="39"/>
  <c r="T105" i="39"/>
  <c r="S105" i="39"/>
  <c r="R105" i="39"/>
  <c r="Q105" i="39"/>
  <c r="P105" i="39"/>
  <c r="N105" i="39"/>
  <c r="M105" i="39"/>
  <c r="L105" i="39"/>
  <c r="K105" i="39"/>
  <c r="Z104" i="39"/>
  <c r="Y104" i="39"/>
  <c r="V104" i="39"/>
  <c r="U104" i="39"/>
  <c r="Q104" i="39"/>
  <c r="P104" i="39"/>
  <c r="K104" i="39"/>
  <c r="G104" i="39"/>
  <c r="Z103" i="39"/>
  <c r="Y103" i="39"/>
  <c r="X103" i="39"/>
  <c r="W103" i="39"/>
  <c r="V103" i="39"/>
  <c r="U103" i="39"/>
  <c r="T103" i="39"/>
  <c r="S103" i="39"/>
  <c r="R103" i="39"/>
  <c r="Q103" i="39"/>
  <c r="P103" i="39"/>
  <c r="N103" i="39"/>
  <c r="M103" i="39"/>
  <c r="L103" i="39"/>
  <c r="K103" i="39"/>
  <c r="J103" i="39"/>
  <c r="I103" i="39"/>
  <c r="H103" i="39"/>
  <c r="G103" i="39"/>
  <c r="Z102" i="39"/>
  <c r="Y102" i="39"/>
  <c r="X102" i="39"/>
  <c r="W102" i="39"/>
  <c r="V102" i="39"/>
  <c r="U102" i="39"/>
  <c r="T102" i="39"/>
  <c r="S102" i="39"/>
  <c r="R102" i="39"/>
  <c r="Q102" i="39"/>
  <c r="P102" i="39"/>
  <c r="N102" i="39"/>
  <c r="M102" i="39"/>
  <c r="L102" i="39"/>
  <c r="K102" i="39"/>
  <c r="J102" i="39"/>
  <c r="I102" i="39"/>
  <c r="H102" i="39"/>
  <c r="G102" i="39"/>
  <c r="Z100" i="39"/>
  <c r="Y100" i="39"/>
  <c r="X100" i="39"/>
  <c r="W100" i="39"/>
  <c r="V100" i="39"/>
  <c r="U100" i="39"/>
  <c r="T100" i="39"/>
  <c r="S100" i="39"/>
  <c r="R100" i="39"/>
  <c r="Q100" i="39"/>
  <c r="P100" i="39"/>
  <c r="N100" i="39"/>
  <c r="M100" i="39"/>
  <c r="L100" i="39"/>
  <c r="K100" i="39"/>
  <c r="J100" i="39"/>
  <c r="I100" i="39"/>
  <c r="H100" i="39"/>
  <c r="G100" i="39"/>
  <c r="Z99" i="39"/>
  <c r="Z107" i="39" s="1"/>
  <c r="Y99" i="39"/>
  <c r="Y108" i="39" s="1"/>
  <c r="X99" i="39"/>
  <c r="X110" i="39" s="1"/>
  <c r="W99" i="39"/>
  <c r="W108" i="39" s="1"/>
  <c r="V99" i="39"/>
  <c r="U99" i="39"/>
  <c r="T99" i="39"/>
  <c r="S99" i="39"/>
  <c r="R99" i="39"/>
  <c r="Q99" i="39"/>
  <c r="P99" i="39"/>
  <c r="N99" i="39"/>
  <c r="M99" i="39"/>
  <c r="L99" i="39"/>
  <c r="K99" i="39"/>
  <c r="J99" i="39"/>
  <c r="I99" i="39"/>
  <c r="H99" i="39"/>
  <c r="G99" i="39"/>
  <c r="Z94" i="39"/>
  <c r="Y94" i="39"/>
  <c r="V94" i="39"/>
  <c r="U94" i="39"/>
  <c r="Q94" i="39"/>
  <c r="P94" i="39"/>
  <c r="K94" i="39"/>
  <c r="G94" i="39"/>
  <c r="Z93" i="39"/>
  <c r="Y93" i="39"/>
  <c r="X93" i="39"/>
  <c r="W93" i="39"/>
  <c r="V93" i="39"/>
  <c r="U93" i="39"/>
  <c r="T93" i="39"/>
  <c r="S93" i="39"/>
  <c r="R93" i="39"/>
  <c r="Q93" i="39"/>
  <c r="P93" i="39"/>
  <c r="N93" i="39"/>
  <c r="M93" i="39"/>
  <c r="L93" i="39"/>
  <c r="K93" i="39"/>
  <c r="Z92" i="39"/>
  <c r="Y92" i="39"/>
  <c r="V92" i="39"/>
  <c r="U92" i="39"/>
  <c r="Q92" i="39"/>
  <c r="P92" i="39"/>
  <c r="K92" i="39"/>
  <c r="G92" i="39"/>
  <c r="Z91" i="39"/>
  <c r="Y91" i="39"/>
  <c r="X91" i="39"/>
  <c r="W91" i="39"/>
  <c r="V91" i="39"/>
  <c r="U91" i="39"/>
  <c r="T91" i="39"/>
  <c r="S91" i="39"/>
  <c r="R91" i="39"/>
  <c r="Q91" i="39"/>
  <c r="P91" i="39"/>
  <c r="N91" i="39"/>
  <c r="M91" i="39"/>
  <c r="L91" i="39"/>
  <c r="K91" i="39"/>
  <c r="J91" i="39"/>
  <c r="I91" i="39"/>
  <c r="H91" i="39"/>
  <c r="G91" i="39"/>
  <c r="Z90" i="39"/>
  <c r="Y90" i="39"/>
  <c r="X90" i="39"/>
  <c r="W90" i="39"/>
  <c r="V90" i="39"/>
  <c r="U90" i="39"/>
  <c r="T90" i="39"/>
  <c r="S90" i="39"/>
  <c r="R90" i="39"/>
  <c r="Q90" i="39"/>
  <c r="P90" i="39"/>
  <c r="N90" i="39"/>
  <c r="M90" i="39"/>
  <c r="L90" i="39"/>
  <c r="K90" i="39"/>
  <c r="J90" i="39"/>
  <c r="I90" i="39"/>
  <c r="H90" i="39"/>
  <c r="G90" i="39"/>
  <c r="Z88" i="39"/>
  <c r="Y88" i="39"/>
  <c r="X88" i="39"/>
  <c r="W88" i="39"/>
  <c r="V88" i="39"/>
  <c r="U88" i="39"/>
  <c r="T88" i="39"/>
  <c r="S88" i="39"/>
  <c r="R88" i="39"/>
  <c r="Q88" i="39"/>
  <c r="P88" i="39"/>
  <c r="N88" i="39"/>
  <c r="M88" i="39"/>
  <c r="L88" i="39"/>
  <c r="K88" i="39"/>
  <c r="J88" i="39"/>
  <c r="I88" i="39"/>
  <c r="H88" i="39"/>
  <c r="G88" i="39"/>
  <c r="Z87" i="39"/>
  <c r="Z98" i="39" s="1"/>
  <c r="Y87" i="39"/>
  <c r="Y96" i="39" s="1"/>
  <c r="X87" i="39"/>
  <c r="X95" i="39" s="1"/>
  <c r="W87" i="39"/>
  <c r="W96" i="39" s="1"/>
  <c r="V87" i="39"/>
  <c r="U87" i="39"/>
  <c r="T87" i="39"/>
  <c r="S87" i="39"/>
  <c r="R87" i="39"/>
  <c r="Q87" i="39"/>
  <c r="P87" i="39"/>
  <c r="N87" i="39"/>
  <c r="M87" i="39"/>
  <c r="L87" i="39"/>
  <c r="K87" i="39"/>
  <c r="J87" i="39"/>
  <c r="I87" i="39"/>
  <c r="H87" i="39"/>
  <c r="G87" i="39"/>
  <c r="Z82" i="39"/>
  <c r="Y82" i="39"/>
  <c r="V82" i="39"/>
  <c r="U82" i="39"/>
  <c r="Q82" i="39"/>
  <c r="P82" i="39"/>
  <c r="K82" i="39"/>
  <c r="G82" i="39"/>
  <c r="Z81" i="39"/>
  <c r="Y81" i="39"/>
  <c r="X81" i="39"/>
  <c r="W81" i="39"/>
  <c r="V81" i="39"/>
  <c r="U81" i="39"/>
  <c r="T81" i="39"/>
  <c r="S81" i="39"/>
  <c r="R81" i="39"/>
  <c r="Q81" i="39"/>
  <c r="P81" i="39"/>
  <c r="N81" i="39"/>
  <c r="M81" i="39"/>
  <c r="L81" i="39"/>
  <c r="K81" i="39"/>
  <c r="Z80" i="39"/>
  <c r="Y80" i="39"/>
  <c r="V80" i="39"/>
  <c r="U80" i="39"/>
  <c r="Q80" i="39"/>
  <c r="P80" i="39"/>
  <c r="K80" i="39"/>
  <c r="G80" i="39"/>
  <c r="Z79" i="39"/>
  <c r="Y79" i="39"/>
  <c r="X79" i="39"/>
  <c r="W79" i="39"/>
  <c r="V79" i="39"/>
  <c r="U79" i="39"/>
  <c r="T79" i="39"/>
  <c r="S79" i="39"/>
  <c r="R79" i="39"/>
  <c r="Q79" i="39"/>
  <c r="P79" i="39"/>
  <c r="N79" i="39"/>
  <c r="M79" i="39"/>
  <c r="L79" i="39"/>
  <c r="K79" i="39"/>
  <c r="J79" i="39"/>
  <c r="I79" i="39"/>
  <c r="H79" i="39"/>
  <c r="G79" i="39"/>
  <c r="Z78" i="39"/>
  <c r="Y78" i="39"/>
  <c r="X78" i="39"/>
  <c r="W78" i="39"/>
  <c r="V78" i="39"/>
  <c r="U78" i="39"/>
  <c r="T78" i="39"/>
  <c r="S78" i="39"/>
  <c r="R78" i="39"/>
  <c r="Q78" i="39"/>
  <c r="P78" i="39"/>
  <c r="N78" i="39"/>
  <c r="M78" i="39"/>
  <c r="L78" i="39"/>
  <c r="K78" i="39"/>
  <c r="J78" i="39"/>
  <c r="I78" i="39"/>
  <c r="H78" i="39"/>
  <c r="G78" i="39"/>
  <c r="Z76" i="39"/>
  <c r="Y76" i="39"/>
  <c r="X76" i="39"/>
  <c r="W76" i="39"/>
  <c r="V76" i="39"/>
  <c r="U76" i="39"/>
  <c r="T76" i="39"/>
  <c r="S76" i="39"/>
  <c r="R76" i="39"/>
  <c r="Q76" i="39"/>
  <c r="P76" i="39"/>
  <c r="N76" i="39"/>
  <c r="M76" i="39"/>
  <c r="L76" i="39"/>
  <c r="K76" i="39"/>
  <c r="J76" i="39"/>
  <c r="I76" i="39"/>
  <c r="H76" i="39"/>
  <c r="G76" i="39"/>
  <c r="Z75" i="39"/>
  <c r="Z83" i="39" s="1"/>
  <c r="Y75" i="39"/>
  <c r="Y84" i="39" s="1"/>
  <c r="X75" i="39"/>
  <c r="X86" i="39" s="1"/>
  <c r="W75" i="39"/>
  <c r="W84" i="39" s="1"/>
  <c r="V75" i="39"/>
  <c r="U75" i="39"/>
  <c r="T75" i="39"/>
  <c r="S75" i="39"/>
  <c r="R75" i="39"/>
  <c r="Q75" i="39"/>
  <c r="P75" i="39"/>
  <c r="N75" i="39"/>
  <c r="M75" i="39"/>
  <c r="L75" i="39"/>
  <c r="K75" i="39"/>
  <c r="J75" i="39"/>
  <c r="I75" i="39"/>
  <c r="H75" i="39"/>
  <c r="G75" i="39"/>
  <c r="Z70" i="39"/>
  <c r="Y70" i="39"/>
  <c r="X70" i="39"/>
  <c r="V70" i="39"/>
  <c r="U70" i="39"/>
  <c r="Q70" i="39"/>
  <c r="P70" i="39"/>
  <c r="K70" i="39"/>
  <c r="G70" i="39"/>
  <c r="Z69" i="39"/>
  <c r="Y69" i="39"/>
  <c r="X69" i="39"/>
  <c r="W69" i="39"/>
  <c r="V69" i="39"/>
  <c r="U69" i="39"/>
  <c r="T69" i="39"/>
  <c r="S69" i="39"/>
  <c r="R69" i="39"/>
  <c r="Q69" i="39"/>
  <c r="P69" i="39"/>
  <c r="N69" i="39"/>
  <c r="M69" i="39"/>
  <c r="L69" i="39"/>
  <c r="K69" i="39"/>
  <c r="Z68" i="39"/>
  <c r="Y68" i="39"/>
  <c r="X68" i="39"/>
  <c r="V68" i="39"/>
  <c r="U68" i="39"/>
  <c r="Q68" i="39"/>
  <c r="P68" i="39"/>
  <c r="K68" i="39"/>
  <c r="G68" i="39"/>
  <c r="Z67" i="39"/>
  <c r="Y67" i="39"/>
  <c r="X67" i="39"/>
  <c r="W67" i="39"/>
  <c r="V67" i="39"/>
  <c r="U67" i="39"/>
  <c r="T67" i="39"/>
  <c r="S67" i="39"/>
  <c r="R67" i="39"/>
  <c r="Q67" i="39"/>
  <c r="P67" i="39"/>
  <c r="N67" i="39"/>
  <c r="M67" i="39"/>
  <c r="L67" i="39"/>
  <c r="K67" i="39"/>
  <c r="J67" i="39"/>
  <c r="I67" i="39"/>
  <c r="H67" i="39"/>
  <c r="G67" i="39"/>
  <c r="Z66" i="39"/>
  <c r="Y66" i="39"/>
  <c r="X66" i="39"/>
  <c r="W66" i="39"/>
  <c r="V66" i="39"/>
  <c r="U66" i="39"/>
  <c r="T66" i="39"/>
  <c r="S66" i="39"/>
  <c r="R66" i="39"/>
  <c r="Q66" i="39"/>
  <c r="P66" i="39"/>
  <c r="N66" i="39"/>
  <c r="M66" i="39"/>
  <c r="L66" i="39"/>
  <c r="K66" i="39"/>
  <c r="J66" i="39"/>
  <c r="I66" i="39"/>
  <c r="H66" i="39"/>
  <c r="G66" i="39"/>
  <c r="Z64" i="39"/>
  <c r="Y64" i="39"/>
  <c r="X64" i="39"/>
  <c r="W64" i="39"/>
  <c r="V64" i="39"/>
  <c r="U64" i="39"/>
  <c r="T64" i="39"/>
  <c r="S64" i="39"/>
  <c r="R64" i="39"/>
  <c r="Q64" i="39"/>
  <c r="P64" i="39"/>
  <c r="N64" i="39"/>
  <c r="M64" i="39"/>
  <c r="L64" i="39"/>
  <c r="K64" i="39"/>
  <c r="J64" i="39"/>
  <c r="I64" i="39"/>
  <c r="H64" i="39"/>
  <c r="G64" i="39"/>
  <c r="Z63" i="39"/>
  <c r="Z74" i="39" s="1"/>
  <c r="Y63" i="39"/>
  <c r="Y72" i="39" s="1"/>
  <c r="X63" i="39"/>
  <c r="X71" i="39" s="1"/>
  <c r="W63" i="39"/>
  <c r="W72" i="39" s="1"/>
  <c r="V63" i="39"/>
  <c r="U63" i="39"/>
  <c r="T63" i="39"/>
  <c r="S63" i="39"/>
  <c r="R63" i="39"/>
  <c r="Q63" i="39"/>
  <c r="P63" i="39"/>
  <c r="N63" i="39"/>
  <c r="M63" i="39"/>
  <c r="L63" i="39"/>
  <c r="K63" i="39"/>
  <c r="J63" i="39"/>
  <c r="I63" i="39"/>
  <c r="H63" i="39"/>
  <c r="G63" i="39"/>
  <c r="Z58" i="39"/>
  <c r="Y58" i="39"/>
  <c r="X58" i="39"/>
  <c r="V58" i="39"/>
  <c r="U58" i="39"/>
  <c r="Q58" i="39"/>
  <c r="P58" i="39"/>
  <c r="K58" i="39"/>
  <c r="G58" i="39"/>
  <c r="Z57" i="39"/>
  <c r="Y57" i="39"/>
  <c r="X57" i="39"/>
  <c r="W57" i="39"/>
  <c r="V57" i="39"/>
  <c r="U57" i="39"/>
  <c r="T57" i="39"/>
  <c r="S57" i="39"/>
  <c r="R57" i="39"/>
  <c r="Q57" i="39"/>
  <c r="P57" i="39"/>
  <c r="N57" i="39"/>
  <c r="M57" i="39"/>
  <c r="L57" i="39"/>
  <c r="K57" i="39"/>
  <c r="Z56" i="39"/>
  <c r="Y56" i="39"/>
  <c r="X56" i="39"/>
  <c r="V56" i="39"/>
  <c r="U56" i="39"/>
  <c r="Q56" i="39"/>
  <c r="P56" i="39"/>
  <c r="K56" i="39"/>
  <c r="G56" i="39"/>
  <c r="Z55" i="39"/>
  <c r="Y55" i="39"/>
  <c r="X55" i="39"/>
  <c r="W55" i="39"/>
  <c r="V55" i="39"/>
  <c r="U55" i="39"/>
  <c r="T55" i="39"/>
  <c r="S55" i="39"/>
  <c r="R55" i="39"/>
  <c r="Q55" i="39"/>
  <c r="P55" i="39"/>
  <c r="N55" i="39"/>
  <c r="M55" i="39"/>
  <c r="L55" i="39"/>
  <c r="K55" i="39"/>
  <c r="J55" i="39"/>
  <c r="I55" i="39"/>
  <c r="H55" i="39"/>
  <c r="G55" i="39"/>
  <c r="Z54" i="39"/>
  <c r="Y54" i="39"/>
  <c r="X54" i="39"/>
  <c r="W54" i="39"/>
  <c r="V54" i="39"/>
  <c r="U54" i="39"/>
  <c r="T54" i="39"/>
  <c r="S54" i="39"/>
  <c r="R54" i="39"/>
  <c r="Q54" i="39"/>
  <c r="P54" i="39"/>
  <c r="N54" i="39"/>
  <c r="M54" i="39"/>
  <c r="L54" i="39"/>
  <c r="K54" i="39"/>
  <c r="J54" i="39"/>
  <c r="I54" i="39"/>
  <c r="H54" i="39"/>
  <c r="G54" i="39"/>
  <c r="Z52" i="39"/>
  <c r="Y52" i="39"/>
  <c r="X52" i="39"/>
  <c r="W52" i="39"/>
  <c r="V52" i="39"/>
  <c r="U52" i="39"/>
  <c r="T52" i="39"/>
  <c r="S52" i="39"/>
  <c r="R52" i="39"/>
  <c r="Q52" i="39"/>
  <c r="P52" i="39"/>
  <c r="N52" i="39"/>
  <c r="M52" i="39"/>
  <c r="L52" i="39"/>
  <c r="K52" i="39"/>
  <c r="J52" i="39"/>
  <c r="I52" i="39"/>
  <c r="H52" i="39"/>
  <c r="G52" i="39"/>
  <c r="Z51" i="39"/>
  <c r="Z59" i="39" s="1"/>
  <c r="Y51" i="39"/>
  <c r="Y60" i="39" s="1"/>
  <c r="X51" i="39"/>
  <c r="X62" i="39" s="1"/>
  <c r="W51" i="39"/>
  <c r="W60" i="39" s="1"/>
  <c r="V51" i="39"/>
  <c r="U51" i="39"/>
  <c r="T51" i="39"/>
  <c r="S51" i="39"/>
  <c r="R51" i="39"/>
  <c r="Q51" i="39"/>
  <c r="P51" i="39"/>
  <c r="N51" i="39"/>
  <c r="M51" i="39"/>
  <c r="L51" i="39"/>
  <c r="K51" i="39"/>
  <c r="J51" i="39"/>
  <c r="I51" i="39"/>
  <c r="H51" i="39"/>
  <c r="G51" i="39"/>
  <c r="Z46" i="39"/>
  <c r="Y46" i="39"/>
  <c r="V46" i="39"/>
  <c r="U46" i="39"/>
  <c r="Q46" i="39"/>
  <c r="P46" i="39"/>
  <c r="K46" i="39"/>
  <c r="G46" i="39"/>
  <c r="Z45" i="39"/>
  <c r="Y45" i="39"/>
  <c r="X45" i="39"/>
  <c r="W45" i="39"/>
  <c r="V45" i="39"/>
  <c r="U45" i="39"/>
  <c r="T45" i="39"/>
  <c r="S45" i="39"/>
  <c r="R45" i="39"/>
  <c r="Q45" i="39"/>
  <c r="P45" i="39"/>
  <c r="N45" i="39"/>
  <c r="M45" i="39"/>
  <c r="L45" i="39"/>
  <c r="K45" i="39"/>
  <c r="Z44" i="39"/>
  <c r="Y44" i="39"/>
  <c r="V44" i="39"/>
  <c r="U44" i="39"/>
  <c r="Q44" i="39"/>
  <c r="P44" i="39"/>
  <c r="K44" i="39"/>
  <c r="G44" i="39"/>
  <c r="Z43" i="39"/>
  <c r="Y43" i="39"/>
  <c r="X43" i="39"/>
  <c r="W43" i="39"/>
  <c r="V43" i="39"/>
  <c r="U43" i="39"/>
  <c r="T43" i="39"/>
  <c r="S43" i="39"/>
  <c r="R43" i="39"/>
  <c r="Q43" i="39"/>
  <c r="P43" i="39"/>
  <c r="N43" i="39"/>
  <c r="M43" i="39"/>
  <c r="L43" i="39"/>
  <c r="K43" i="39"/>
  <c r="J43" i="39"/>
  <c r="I43" i="39"/>
  <c r="H43" i="39"/>
  <c r="G43" i="39"/>
  <c r="Z42" i="39"/>
  <c r="Y42" i="39"/>
  <c r="X42" i="39"/>
  <c r="W42" i="39"/>
  <c r="V42" i="39"/>
  <c r="U42" i="39"/>
  <c r="T42" i="39"/>
  <c r="S42" i="39"/>
  <c r="R42" i="39"/>
  <c r="Q42" i="39"/>
  <c r="P42" i="39"/>
  <c r="N42" i="39"/>
  <c r="M42" i="39"/>
  <c r="L42" i="39"/>
  <c r="K42" i="39"/>
  <c r="J42" i="39"/>
  <c r="I42" i="39"/>
  <c r="H42" i="39"/>
  <c r="G42" i="39"/>
  <c r="Z40" i="39"/>
  <c r="Y40" i="39"/>
  <c r="X40" i="39"/>
  <c r="W40" i="39"/>
  <c r="V40" i="39"/>
  <c r="U40" i="39"/>
  <c r="T40" i="39"/>
  <c r="S40" i="39"/>
  <c r="R40" i="39"/>
  <c r="Q40" i="39"/>
  <c r="P40" i="39"/>
  <c r="N40" i="39"/>
  <c r="M40" i="39"/>
  <c r="L40" i="39"/>
  <c r="K40" i="39"/>
  <c r="J40" i="39"/>
  <c r="I40" i="39"/>
  <c r="H40" i="39"/>
  <c r="G40" i="39"/>
  <c r="Z39" i="39"/>
  <c r="Z50" i="39" s="1"/>
  <c r="Y39" i="39"/>
  <c r="Y48" i="39" s="1"/>
  <c r="X39" i="39"/>
  <c r="X47" i="39" s="1"/>
  <c r="W39" i="39"/>
  <c r="W48" i="39" s="1"/>
  <c r="V39" i="39"/>
  <c r="U39" i="39"/>
  <c r="T39" i="39"/>
  <c r="S39" i="39"/>
  <c r="R39" i="39"/>
  <c r="Q39" i="39"/>
  <c r="P39" i="39"/>
  <c r="N39" i="39"/>
  <c r="M39" i="39"/>
  <c r="L39" i="39"/>
  <c r="K39" i="39"/>
  <c r="J39" i="39"/>
  <c r="I39" i="39"/>
  <c r="H39" i="39"/>
  <c r="G39" i="39"/>
  <c r="Z34" i="39"/>
  <c r="Y34" i="39"/>
  <c r="V34" i="39"/>
  <c r="U34" i="39"/>
  <c r="Q34" i="39"/>
  <c r="P34" i="39"/>
  <c r="K34" i="39"/>
  <c r="G34" i="39"/>
  <c r="Z33" i="39"/>
  <c r="Y33" i="39"/>
  <c r="X33" i="39"/>
  <c r="W33" i="39"/>
  <c r="V33" i="39"/>
  <c r="U33" i="39"/>
  <c r="T33" i="39"/>
  <c r="S33" i="39"/>
  <c r="R33" i="39"/>
  <c r="Q33" i="39"/>
  <c r="P33" i="39"/>
  <c r="N33" i="39"/>
  <c r="M33" i="39"/>
  <c r="L33" i="39"/>
  <c r="K33" i="39"/>
  <c r="Z32" i="39"/>
  <c r="Y32" i="39"/>
  <c r="V32" i="39"/>
  <c r="U32" i="39"/>
  <c r="Q32" i="39"/>
  <c r="P32" i="39"/>
  <c r="K32" i="39"/>
  <c r="G32" i="39"/>
  <c r="Z31" i="39"/>
  <c r="Y31" i="39"/>
  <c r="X31" i="39"/>
  <c r="W31" i="39"/>
  <c r="V31" i="39"/>
  <c r="U31" i="39"/>
  <c r="T31" i="39"/>
  <c r="S31" i="39"/>
  <c r="R31" i="39"/>
  <c r="Q31" i="39"/>
  <c r="P31" i="39"/>
  <c r="N31" i="39"/>
  <c r="M31" i="39"/>
  <c r="L31" i="39"/>
  <c r="K31" i="39"/>
  <c r="J31" i="39"/>
  <c r="I31" i="39"/>
  <c r="H31" i="39"/>
  <c r="G31" i="39"/>
  <c r="Z30" i="39"/>
  <c r="Y30" i="39"/>
  <c r="X30" i="39"/>
  <c r="W30" i="39"/>
  <c r="V30" i="39"/>
  <c r="U30" i="39"/>
  <c r="T30" i="39"/>
  <c r="S30" i="39"/>
  <c r="R30" i="39"/>
  <c r="Q30" i="39"/>
  <c r="P30" i="39"/>
  <c r="N30" i="39"/>
  <c r="M30" i="39"/>
  <c r="L30" i="39"/>
  <c r="K30" i="39"/>
  <c r="J30" i="39"/>
  <c r="I30" i="39"/>
  <c r="H30" i="39"/>
  <c r="G30" i="39"/>
  <c r="Z28" i="39"/>
  <c r="Y28" i="39"/>
  <c r="X28" i="39"/>
  <c r="W28" i="39"/>
  <c r="V28" i="39"/>
  <c r="U28" i="39"/>
  <c r="T28" i="39"/>
  <c r="S28" i="39"/>
  <c r="R28" i="39"/>
  <c r="Q28" i="39"/>
  <c r="P28" i="39"/>
  <c r="N28" i="39"/>
  <c r="M28" i="39"/>
  <c r="L28" i="39"/>
  <c r="K28" i="39"/>
  <c r="J28" i="39"/>
  <c r="I28" i="39"/>
  <c r="H28" i="39"/>
  <c r="G28" i="39"/>
  <c r="Z27" i="39"/>
  <c r="Z35" i="39" s="1"/>
  <c r="Y27" i="39"/>
  <c r="Y36" i="39" s="1"/>
  <c r="X27" i="39"/>
  <c r="X38" i="39" s="1"/>
  <c r="W27" i="39"/>
  <c r="W36" i="39" s="1"/>
  <c r="V27" i="39"/>
  <c r="U27" i="39"/>
  <c r="T27" i="39"/>
  <c r="S27" i="39"/>
  <c r="R27" i="39"/>
  <c r="Q27" i="39"/>
  <c r="P27" i="39"/>
  <c r="N27" i="39"/>
  <c r="M27" i="39"/>
  <c r="L27" i="39"/>
  <c r="K27" i="39"/>
  <c r="J27" i="39"/>
  <c r="I27" i="39"/>
  <c r="H27" i="39"/>
  <c r="G27" i="39"/>
  <c r="Z22" i="39"/>
  <c r="Z190" i="39" s="1"/>
  <c r="Y22" i="39"/>
  <c r="Y190" i="39" s="1"/>
  <c r="V22" i="39"/>
  <c r="U22" i="39"/>
  <c r="Q22" i="39"/>
  <c r="P22" i="39"/>
  <c r="K22" i="39"/>
  <c r="G22" i="39"/>
  <c r="Z21" i="39"/>
  <c r="Z189" i="39" s="1"/>
  <c r="Y21" i="39"/>
  <c r="Y189" i="39" s="1"/>
  <c r="X21" i="39"/>
  <c r="X189" i="39" s="1"/>
  <c r="W21" i="39"/>
  <c r="W189" i="39" s="1"/>
  <c r="V21" i="39"/>
  <c r="U21" i="39"/>
  <c r="T21" i="39"/>
  <c r="S21" i="39"/>
  <c r="R21" i="39"/>
  <c r="Q21" i="39"/>
  <c r="P21" i="39"/>
  <c r="N21" i="39"/>
  <c r="M21" i="39"/>
  <c r="L21" i="39"/>
  <c r="K21" i="39"/>
  <c r="Z20" i="39"/>
  <c r="Z188" i="39" s="1"/>
  <c r="Y20" i="39"/>
  <c r="Y188" i="39" s="1"/>
  <c r="V20" i="39"/>
  <c r="U20" i="39"/>
  <c r="Q20" i="39"/>
  <c r="P20" i="39"/>
  <c r="K20" i="39"/>
  <c r="G20" i="39"/>
  <c r="Z19" i="39"/>
  <c r="Z187" i="39" s="1"/>
  <c r="Y19" i="39"/>
  <c r="Y187" i="39" s="1"/>
  <c r="X19" i="39"/>
  <c r="X187" i="39" s="1"/>
  <c r="W19" i="39"/>
  <c r="W187" i="39" s="1"/>
  <c r="V19" i="39"/>
  <c r="U19" i="39"/>
  <c r="T19" i="39"/>
  <c r="S19" i="39"/>
  <c r="R19" i="39"/>
  <c r="Q19" i="39"/>
  <c r="P19" i="39"/>
  <c r="N19" i="39"/>
  <c r="M19" i="39"/>
  <c r="L19" i="39"/>
  <c r="K19" i="39"/>
  <c r="J19" i="39"/>
  <c r="I19" i="39"/>
  <c r="H19" i="39"/>
  <c r="G19" i="39"/>
  <c r="Z18" i="39"/>
  <c r="Z186" i="39" s="1"/>
  <c r="Y18" i="39"/>
  <c r="Y186" i="39" s="1"/>
  <c r="X18" i="39"/>
  <c r="X186" i="39" s="1"/>
  <c r="W18" i="39"/>
  <c r="W186" i="39" s="1"/>
  <c r="V18" i="39"/>
  <c r="U18" i="39"/>
  <c r="T18" i="39"/>
  <c r="S18" i="39"/>
  <c r="R18" i="39"/>
  <c r="Q18" i="39"/>
  <c r="P18" i="39"/>
  <c r="N18" i="39"/>
  <c r="M18" i="39"/>
  <c r="L18" i="39"/>
  <c r="K18" i="39"/>
  <c r="J18" i="39"/>
  <c r="I18" i="39"/>
  <c r="H18" i="39"/>
  <c r="G18" i="39"/>
  <c r="Z16" i="39"/>
  <c r="Z184" i="39" s="1"/>
  <c r="Y16" i="39"/>
  <c r="Y184" i="39" s="1"/>
  <c r="X16" i="39"/>
  <c r="X184" i="39" s="1"/>
  <c r="W16" i="39"/>
  <c r="W184" i="39" s="1"/>
  <c r="V16" i="39"/>
  <c r="U16" i="39"/>
  <c r="T16" i="39"/>
  <c r="S16" i="39"/>
  <c r="R16" i="39"/>
  <c r="Q16" i="39"/>
  <c r="P16" i="39"/>
  <c r="N16" i="39"/>
  <c r="M16" i="39"/>
  <c r="L16" i="39"/>
  <c r="K16" i="39"/>
  <c r="J16" i="39"/>
  <c r="I16" i="39"/>
  <c r="H16" i="39"/>
  <c r="G16" i="39"/>
  <c r="Z15" i="39"/>
  <c r="Z26" i="39" s="1"/>
  <c r="Z194" i="39" s="1"/>
  <c r="Y15" i="39"/>
  <c r="Y183" i="39" s="1"/>
  <c r="X15" i="39"/>
  <c r="X23" i="39" s="1"/>
  <c r="X191" i="39" s="1"/>
  <c r="W15" i="39"/>
  <c r="W183" i="39" s="1"/>
  <c r="V15" i="39"/>
  <c r="U15" i="39"/>
  <c r="T15" i="39"/>
  <c r="S15" i="39"/>
  <c r="R15" i="39"/>
  <c r="Q15" i="39"/>
  <c r="P15" i="39"/>
  <c r="N15" i="39"/>
  <c r="M15" i="39"/>
  <c r="L15" i="39"/>
  <c r="K15" i="39"/>
  <c r="J15" i="39"/>
  <c r="I15" i="39"/>
  <c r="H15" i="39"/>
  <c r="G15" i="39"/>
  <c r="J133" i="45"/>
  <c r="I133" i="45"/>
  <c r="L133" i="45" s="1"/>
  <c r="K132" i="45"/>
  <c r="J132" i="45"/>
  <c r="I132" i="45"/>
  <c r="F132" i="45"/>
  <c r="E132" i="45"/>
  <c r="K131" i="45"/>
  <c r="J131" i="45"/>
  <c r="I131" i="45"/>
  <c r="J130" i="45"/>
  <c r="I130" i="45"/>
  <c r="L130" i="45" s="1"/>
  <c r="K129" i="45"/>
  <c r="J129" i="45"/>
  <c r="I129" i="45"/>
  <c r="G129" i="45"/>
  <c r="F129" i="45"/>
  <c r="E129" i="45"/>
  <c r="K128" i="45"/>
  <c r="J128" i="45"/>
  <c r="I128" i="45"/>
  <c r="J127" i="45"/>
  <c r="I127" i="45"/>
  <c r="L127" i="45" s="1"/>
  <c r="J126" i="45"/>
  <c r="I126" i="45"/>
  <c r="L126" i="45" s="1"/>
  <c r="J125" i="45"/>
  <c r="I125" i="45"/>
  <c r="J124" i="45"/>
  <c r="I124" i="45"/>
  <c r="L124" i="45" s="1"/>
  <c r="K123" i="45"/>
  <c r="J123" i="45"/>
  <c r="I123" i="45"/>
  <c r="AD47" i="45"/>
  <c r="R47" i="45"/>
  <c r="Q47" i="45"/>
  <c r="P47" i="45"/>
  <c r="D47" i="45"/>
  <c r="R13" i="45"/>
  <c r="P13" i="45"/>
  <c r="O13" i="45"/>
  <c r="E13" i="45"/>
  <c r="D13" i="45"/>
  <c r="T20" i="51" l="1"/>
  <c r="T154" i="51"/>
  <c r="V186" i="57"/>
  <c r="X16" i="45" s="1"/>
  <c r="V68" i="58"/>
  <c r="Z106" i="58"/>
  <c r="U128" i="58"/>
  <c r="Z142" i="58"/>
  <c r="R178" i="55"/>
  <c r="T68" i="39"/>
  <c r="U187" i="51"/>
  <c r="K66" i="45" s="1"/>
  <c r="T128" i="52"/>
  <c r="Z119" i="55"/>
  <c r="X95" i="56"/>
  <c r="V35" i="59"/>
  <c r="V71" i="59"/>
  <c r="V95" i="59"/>
  <c r="W36" i="60"/>
  <c r="X119" i="57"/>
  <c r="U56" i="58"/>
  <c r="V82" i="58"/>
  <c r="Z128" i="58"/>
  <c r="Z166" i="58"/>
  <c r="T70" i="39"/>
  <c r="V190" i="51"/>
  <c r="L69" i="45" s="1"/>
  <c r="T32" i="51"/>
  <c r="T34" i="51"/>
  <c r="T164" i="51"/>
  <c r="V83" i="53"/>
  <c r="W83" i="55"/>
  <c r="W120" i="55"/>
  <c r="V23" i="59"/>
  <c r="P70" i="58"/>
  <c r="V116" i="58"/>
  <c r="V130" i="58"/>
  <c r="V189" i="56"/>
  <c r="L53" i="45" s="1"/>
  <c r="H178" i="55"/>
  <c r="T80" i="39"/>
  <c r="T82" i="39"/>
  <c r="T104" i="39"/>
  <c r="T106" i="39"/>
  <c r="T128" i="39"/>
  <c r="T130" i="39"/>
  <c r="T46" i="51"/>
  <c r="AU13" i="45"/>
  <c r="Y23" i="56"/>
  <c r="Y191" i="56" s="1"/>
  <c r="W119" i="60"/>
  <c r="Z116" i="58"/>
  <c r="T142" i="39"/>
  <c r="T56" i="51"/>
  <c r="T44" i="49"/>
  <c r="Y24" i="56"/>
  <c r="Y192" i="56" s="1"/>
  <c r="Y180" i="56"/>
  <c r="U58" i="58"/>
  <c r="K92" i="58"/>
  <c r="Z104" i="58"/>
  <c r="Z110" i="58" s="1"/>
  <c r="Z154" i="58"/>
  <c r="Z176" i="58"/>
  <c r="Z182" i="58" s="1"/>
  <c r="T152" i="39"/>
  <c r="T155" i="39" s="1"/>
  <c r="T156" i="39" s="1"/>
  <c r="T157" i="39" s="1"/>
  <c r="T154" i="39"/>
  <c r="T20" i="49"/>
  <c r="V35" i="53"/>
  <c r="W48" i="55"/>
  <c r="N187" i="58"/>
  <c r="R51" i="45" s="1"/>
  <c r="T166" i="39"/>
  <c r="T92" i="51"/>
  <c r="W167" i="55"/>
  <c r="T94" i="59"/>
  <c r="Q80" i="58"/>
  <c r="Z92" i="58"/>
  <c r="Z97" i="58" s="1"/>
  <c r="V118" i="58"/>
  <c r="Z178" i="58"/>
  <c r="L106" i="55"/>
  <c r="T94" i="51"/>
  <c r="V35" i="56"/>
  <c r="V187" i="56"/>
  <c r="L51" i="45" s="1"/>
  <c r="AV51" i="45" s="1"/>
  <c r="G107" i="59"/>
  <c r="P46" i="58"/>
  <c r="Z58" i="58"/>
  <c r="V80" i="58"/>
  <c r="V83" i="58" s="1"/>
  <c r="V84" i="58" s="1"/>
  <c r="V85" i="58" s="1"/>
  <c r="V86" i="58" s="1"/>
  <c r="K106" i="58"/>
  <c r="Z118" i="58"/>
  <c r="Z140" i="58"/>
  <c r="Z145" i="58" s="1"/>
  <c r="V164" i="58"/>
  <c r="T140" i="51"/>
  <c r="T142" i="51"/>
  <c r="T164" i="49"/>
  <c r="W110" i="53"/>
  <c r="T20" i="52"/>
  <c r="V190" i="52"/>
  <c r="AJ69" i="45" s="1"/>
  <c r="T152" i="52"/>
  <c r="T154" i="52"/>
  <c r="V23" i="55"/>
  <c r="V59" i="56"/>
  <c r="V60" i="56" s="1"/>
  <c r="Z72" i="56"/>
  <c r="W48" i="59"/>
  <c r="T92" i="59"/>
  <c r="W132" i="60"/>
  <c r="Z156" i="60"/>
  <c r="V22" i="58"/>
  <c r="Z80" i="58"/>
  <c r="V189" i="59"/>
  <c r="AJ19" i="45" s="1"/>
  <c r="V23" i="60"/>
  <c r="V179" i="60"/>
  <c r="V189" i="60"/>
  <c r="AJ53" i="45" s="1"/>
  <c r="AV53" i="45" s="1"/>
  <c r="V59" i="39"/>
  <c r="V60" i="39" s="1"/>
  <c r="V61" i="39" s="1"/>
  <c r="V83" i="39"/>
  <c r="V107" i="39"/>
  <c r="V108" i="39" s="1"/>
  <c r="V131" i="39"/>
  <c r="V47" i="51"/>
  <c r="V189" i="55"/>
  <c r="L19" i="45" s="1"/>
  <c r="AV19" i="45" s="1"/>
  <c r="V71" i="49"/>
  <c r="V72" i="49" s="1"/>
  <c r="V23" i="52"/>
  <c r="V155" i="51"/>
  <c r="V83" i="49"/>
  <c r="V84" i="49" s="1"/>
  <c r="V179" i="53"/>
  <c r="V180" i="53" s="1"/>
  <c r="V181" i="53" s="1"/>
  <c r="V59" i="51"/>
  <c r="V60" i="51" s="1"/>
  <c r="V47" i="49"/>
  <c r="V184" i="39"/>
  <c r="L29" i="45" s="1"/>
  <c r="AV29" i="45" s="1"/>
  <c r="V35" i="39"/>
  <c r="V36" i="39" s="1"/>
  <c r="V37" i="39" s="1"/>
  <c r="V38" i="39" s="1"/>
  <c r="V155" i="39"/>
  <c r="V156" i="39" s="1"/>
  <c r="V184" i="51"/>
  <c r="L63" i="45" s="1"/>
  <c r="AV63" i="45" s="1"/>
  <c r="V35" i="51"/>
  <c r="V36" i="51" s="1"/>
  <c r="V37" i="51" s="1"/>
  <c r="V107" i="51"/>
  <c r="V108" i="51" s="1"/>
  <c r="V109" i="51" s="1"/>
  <c r="V59" i="53"/>
  <c r="V60" i="53" s="1"/>
  <c r="V119" i="53"/>
  <c r="V120" i="53" s="1"/>
  <c r="V121" i="53" s="1"/>
  <c r="V122" i="53" s="1"/>
  <c r="V184" i="49"/>
  <c r="X29" i="45" s="1"/>
  <c r="V184" i="53"/>
  <c r="X63" i="45" s="1"/>
  <c r="V183" i="49"/>
  <c r="X28" i="45" s="1"/>
  <c r="V183" i="51"/>
  <c r="L62" i="45" s="1"/>
  <c r="V143" i="59"/>
  <c r="V144" i="59" s="1"/>
  <c r="V167" i="59"/>
  <c r="V168" i="59" s="1"/>
  <c r="V169" i="59" s="1"/>
  <c r="V170" i="59" s="1"/>
  <c r="V179" i="59"/>
  <c r="V180" i="59" s="1"/>
  <c r="V181" i="59" s="1"/>
  <c r="V182" i="59" s="1"/>
  <c r="V189" i="57"/>
  <c r="X19" i="45" s="1"/>
  <c r="V189" i="58"/>
  <c r="X53" i="45" s="1"/>
  <c r="V189" i="51"/>
  <c r="L68" i="45" s="1"/>
  <c r="V189" i="52"/>
  <c r="AJ68" i="45" s="1"/>
  <c r="V47" i="60"/>
  <c r="V48" i="60" s="1"/>
  <c r="V49" i="60" s="1"/>
  <c r="V50" i="60" s="1"/>
  <c r="V189" i="39"/>
  <c r="L34" i="45" s="1"/>
  <c r="AV34" i="45" s="1"/>
  <c r="V189" i="49"/>
  <c r="X34" i="45" s="1"/>
  <c r="V95" i="60"/>
  <c r="V189" i="53"/>
  <c r="X68" i="45" s="1"/>
  <c r="V107" i="60"/>
  <c r="V108" i="60" s="1"/>
  <c r="V109" i="60" s="1"/>
  <c r="V187" i="52"/>
  <c r="AJ66" i="45" s="1"/>
  <c r="V24" i="52"/>
  <c r="V25" i="52" s="1"/>
  <c r="V26" i="52" s="1"/>
  <c r="V187" i="49"/>
  <c r="X32" i="45" s="1"/>
  <c r="V187" i="55"/>
  <c r="L17" i="45" s="1"/>
  <c r="AV17" i="45" s="1"/>
  <c r="V35" i="55"/>
  <c r="V36" i="55" s="1"/>
  <c r="V37" i="55" s="1"/>
  <c r="V38" i="55" s="1"/>
  <c r="V187" i="39"/>
  <c r="L32" i="45" s="1"/>
  <c r="AV32" i="45" s="1"/>
  <c r="V187" i="51"/>
  <c r="L66" i="45" s="1"/>
  <c r="AV66" i="45" s="1"/>
  <c r="V143" i="57"/>
  <c r="V144" i="57" s="1"/>
  <c r="V145" i="57" s="1"/>
  <c r="V146" i="57" s="1"/>
  <c r="V187" i="58"/>
  <c r="X51" i="45" s="1"/>
  <c r="V187" i="53"/>
  <c r="X66" i="45" s="1"/>
  <c r="V47" i="56"/>
  <c r="V48" i="56" s="1"/>
  <c r="V49" i="56" s="1"/>
  <c r="V50" i="56" s="1"/>
  <c r="V187" i="57"/>
  <c r="X17" i="45" s="1"/>
  <c r="V143" i="58"/>
  <c r="V144" i="58" s="1"/>
  <c r="V145" i="58" s="1"/>
  <c r="V186" i="56"/>
  <c r="L50" i="45" s="1"/>
  <c r="V186" i="58"/>
  <c r="X50" i="45" s="1"/>
  <c r="V186" i="49"/>
  <c r="X31" i="45" s="1"/>
  <c r="V186" i="53"/>
  <c r="X65" i="45" s="1"/>
  <c r="V186" i="39"/>
  <c r="L31" i="45" s="1"/>
  <c r="AV31" i="45" s="1"/>
  <c r="V186" i="51"/>
  <c r="L65" i="45" s="1"/>
  <c r="V190" i="53"/>
  <c r="X69" i="45" s="1"/>
  <c r="V188" i="56"/>
  <c r="L52" i="45" s="1"/>
  <c r="T20" i="39"/>
  <c r="T23" i="39" s="1"/>
  <c r="T22" i="39"/>
  <c r="T44" i="39"/>
  <c r="T46" i="39"/>
  <c r="X92" i="39"/>
  <c r="X94" i="39"/>
  <c r="T140" i="39"/>
  <c r="X142" i="39"/>
  <c r="T164" i="39"/>
  <c r="X166" i="39"/>
  <c r="X32" i="51"/>
  <c r="T44" i="51"/>
  <c r="X46" i="51"/>
  <c r="T58" i="51"/>
  <c r="T106" i="51"/>
  <c r="X140" i="51"/>
  <c r="T152" i="51"/>
  <c r="X154" i="51"/>
  <c r="X58" i="52"/>
  <c r="T68" i="52"/>
  <c r="T71" i="52" s="1"/>
  <c r="T70" i="52"/>
  <c r="X92" i="52"/>
  <c r="X97" i="52" s="1"/>
  <c r="X94" i="52"/>
  <c r="X32" i="49"/>
  <c r="T82" i="49"/>
  <c r="X140" i="49"/>
  <c r="X142" i="49"/>
  <c r="T46" i="56"/>
  <c r="T68" i="56"/>
  <c r="T71" i="56" s="1"/>
  <c r="X140" i="57"/>
  <c r="X146" i="57" s="1"/>
  <c r="T142" i="57"/>
  <c r="T68" i="49"/>
  <c r="T71" i="49" s="1"/>
  <c r="T72" i="49" s="1"/>
  <c r="T80" i="53"/>
  <c r="R94" i="55"/>
  <c r="V188" i="39"/>
  <c r="L33" i="45" s="1"/>
  <c r="V190" i="39"/>
  <c r="L35" i="45" s="1"/>
  <c r="V188" i="53"/>
  <c r="X67" i="45" s="1"/>
  <c r="V190" i="55"/>
  <c r="L20" i="45" s="1"/>
  <c r="H22" i="56"/>
  <c r="V190" i="59"/>
  <c r="AJ20" i="45" s="1"/>
  <c r="V190" i="49"/>
  <c r="X35" i="45" s="1"/>
  <c r="L116" i="55"/>
  <c r="L176" i="55"/>
  <c r="L188" i="55" s="1"/>
  <c r="D18" i="45" s="1"/>
  <c r="V190" i="56"/>
  <c r="L54" i="45" s="1"/>
  <c r="L34" i="60"/>
  <c r="V188" i="51"/>
  <c r="L67" i="45" s="1"/>
  <c r="V188" i="49"/>
  <c r="X33" i="45" s="1"/>
  <c r="V178" i="58"/>
  <c r="AT13" i="45"/>
  <c r="AU47" i="45"/>
  <c r="T189" i="60"/>
  <c r="AH53" i="45" s="1"/>
  <c r="T167" i="51"/>
  <c r="U183" i="51"/>
  <c r="K62" i="45" s="1"/>
  <c r="X186" i="52"/>
  <c r="X24" i="52"/>
  <c r="X192" i="52" s="1"/>
  <c r="U187" i="52"/>
  <c r="AI66" i="45" s="1"/>
  <c r="T186" i="53"/>
  <c r="V65" i="45" s="1"/>
  <c r="X60" i="55"/>
  <c r="X84" i="55"/>
  <c r="V119" i="55"/>
  <c r="V120" i="55" s="1"/>
  <c r="V167" i="55"/>
  <c r="V168" i="55" s="1"/>
  <c r="V169" i="55" s="1"/>
  <c r="T189" i="56"/>
  <c r="J53" i="45" s="1"/>
  <c r="X23" i="56"/>
  <c r="X191" i="56" s="1"/>
  <c r="Y36" i="56"/>
  <c r="U59" i="56"/>
  <c r="U60" i="56" s="1"/>
  <c r="U61" i="56" s="1"/>
  <c r="U62" i="56" s="1"/>
  <c r="X120" i="56"/>
  <c r="V84" i="59"/>
  <c r="V85" i="59" s="1"/>
  <c r="V86" i="59" s="1"/>
  <c r="X156" i="59"/>
  <c r="X179" i="59"/>
  <c r="W24" i="60"/>
  <c r="W192" i="60" s="1"/>
  <c r="Z48" i="60"/>
  <c r="X70" i="60"/>
  <c r="X120" i="60"/>
  <c r="Y156" i="60"/>
  <c r="W36" i="57"/>
  <c r="Y132" i="57"/>
  <c r="Y156" i="57"/>
  <c r="V131" i="55"/>
  <c r="V132" i="55" s="1"/>
  <c r="V133" i="55" s="1"/>
  <c r="X168" i="59"/>
  <c r="T184" i="51"/>
  <c r="J63" i="45" s="1"/>
  <c r="AT63" i="45" s="1"/>
  <c r="U187" i="55"/>
  <c r="K17" i="45" s="1"/>
  <c r="AU17" i="45" s="1"/>
  <c r="W131" i="55"/>
  <c r="X154" i="55"/>
  <c r="U187" i="57"/>
  <c r="W17" i="45" s="1"/>
  <c r="W95" i="57"/>
  <c r="Y179" i="57"/>
  <c r="R187" i="58"/>
  <c r="T51" i="45" s="1"/>
  <c r="W35" i="55"/>
  <c r="X48" i="55"/>
  <c r="V71" i="55"/>
  <c r="V72" i="55" s="1"/>
  <c r="V73" i="55" s="1"/>
  <c r="Z107" i="55"/>
  <c r="X168" i="55"/>
  <c r="Z24" i="56"/>
  <c r="Z192" i="56" s="1"/>
  <c r="Z83" i="56"/>
  <c r="X107" i="56"/>
  <c r="X143" i="56"/>
  <c r="X130" i="59"/>
  <c r="X132" i="60"/>
  <c r="W179" i="60"/>
  <c r="Y96" i="57"/>
  <c r="J187" i="58"/>
  <c r="S187" i="58"/>
  <c r="U51" i="45" s="1"/>
  <c r="T186" i="39"/>
  <c r="J31" i="45" s="1"/>
  <c r="AT31" i="45" s="1"/>
  <c r="U186" i="39"/>
  <c r="K31" i="45" s="1"/>
  <c r="AU31" i="45" s="1"/>
  <c r="U187" i="53"/>
  <c r="W66" i="45" s="1"/>
  <c r="X146" i="53"/>
  <c r="X132" i="55"/>
  <c r="U187" i="56"/>
  <c r="K51" i="45" s="1"/>
  <c r="AU51" i="45" s="1"/>
  <c r="W131" i="56"/>
  <c r="X120" i="59"/>
  <c r="X72" i="60"/>
  <c r="X80" i="60"/>
  <c r="Z180" i="60"/>
  <c r="W23" i="57"/>
  <c r="W191" i="57" s="1"/>
  <c r="X167" i="57"/>
  <c r="H82" i="49"/>
  <c r="R140" i="39"/>
  <c r="Y24" i="52"/>
  <c r="Y192" i="52" s="1"/>
  <c r="U187" i="49"/>
  <c r="W32" i="45" s="1"/>
  <c r="W37" i="53"/>
  <c r="X36" i="55"/>
  <c r="Z95" i="55"/>
  <c r="Z48" i="56"/>
  <c r="X131" i="56"/>
  <c r="Y144" i="56"/>
  <c r="V24" i="59"/>
  <c r="V25" i="59" s="1"/>
  <c r="W35" i="59"/>
  <c r="Z23" i="57"/>
  <c r="Z191" i="57" s="1"/>
  <c r="Y71" i="57"/>
  <c r="X130" i="57"/>
  <c r="X154" i="57"/>
  <c r="Y168" i="57"/>
  <c r="U187" i="58"/>
  <c r="W51" i="45" s="1"/>
  <c r="G47" i="53"/>
  <c r="W24" i="55"/>
  <c r="W192" i="55" s="1"/>
  <c r="U131" i="56"/>
  <c r="U132" i="56" s="1"/>
  <c r="U133" i="56" s="1"/>
  <c r="W72" i="59"/>
  <c r="Y132" i="59"/>
  <c r="U187" i="39"/>
  <c r="K32" i="45" s="1"/>
  <c r="AU32" i="45" s="1"/>
  <c r="W186" i="52"/>
  <c r="W24" i="52"/>
  <c r="W59" i="55"/>
  <c r="X35" i="56"/>
  <c r="W96" i="56"/>
  <c r="Y132" i="56"/>
  <c r="AT47" i="45"/>
  <c r="X144" i="59"/>
  <c r="Z186" i="59"/>
  <c r="X156" i="60"/>
  <c r="Z35" i="57"/>
  <c r="U184" i="39"/>
  <c r="K29" i="45" s="1"/>
  <c r="AU29" i="45" s="1"/>
  <c r="U189" i="56"/>
  <c r="K53" i="45" s="1"/>
  <c r="U189" i="57"/>
  <c r="W19" i="45" s="1"/>
  <c r="U189" i="58"/>
  <c r="W53" i="45" s="1"/>
  <c r="U189" i="60"/>
  <c r="AI53" i="45" s="1"/>
  <c r="U189" i="55"/>
  <c r="K19" i="45" s="1"/>
  <c r="U189" i="59"/>
  <c r="AI19" i="45" s="1"/>
  <c r="U155" i="59"/>
  <c r="U189" i="51"/>
  <c r="K68" i="45" s="1"/>
  <c r="U189" i="49"/>
  <c r="W34" i="45" s="1"/>
  <c r="U189" i="39"/>
  <c r="K34" i="45" s="1"/>
  <c r="AU34" i="45" s="1"/>
  <c r="U189" i="52"/>
  <c r="AI68" i="45" s="1"/>
  <c r="U189" i="53"/>
  <c r="W68" i="45" s="1"/>
  <c r="H34" i="52"/>
  <c r="L116" i="49"/>
  <c r="R82" i="49"/>
  <c r="L80" i="39"/>
  <c r="R44" i="49"/>
  <c r="R164" i="39"/>
  <c r="L70" i="51"/>
  <c r="L82" i="51"/>
  <c r="L106" i="51"/>
  <c r="H152" i="52"/>
  <c r="L152" i="51"/>
  <c r="L155" i="51" s="1"/>
  <c r="L156" i="51" s="1"/>
  <c r="L157" i="51" s="1"/>
  <c r="L94" i="52"/>
  <c r="L128" i="52"/>
  <c r="H130" i="52"/>
  <c r="R130" i="52"/>
  <c r="U23" i="59"/>
  <c r="U24" i="59" s="1"/>
  <c r="U47" i="59"/>
  <c r="L22" i="39"/>
  <c r="L46" i="39"/>
  <c r="H94" i="39"/>
  <c r="R116" i="39"/>
  <c r="R176" i="39"/>
  <c r="R20" i="51"/>
  <c r="R23" i="51" s="1"/>
  <c r="H70" i="52"/>
  <c r="H92" i="52"/>
  <c r="R92" i="52"/>
  <c r="H176" i="52"/>
  <c r="L68" i="49"/>
  <c r="H70" i="49"/>
  <c r="R70" i="49"/>
  <c r="L140" i="49"/>
  <c r="H142" i="49"/>
  <c r="R154" i="49"/>
  <c r="H22" i="53"/>
  <c r="R20" i="39"/>
  <c r="H34" i="39"/>
  <c r="R44" i="39"/>
  <c r="H128" i="39"/>
  <c r="R130" i="39"/>
  <c r="R142" i="39"/>
  <c r="H152" i="39"/>
  <c r="R154" i="39"/>
  <c r="R166" i="39"/>
  <c r="T35" i="51"/>
  <c r="T36" i="51" s="1"/>
  <c r="T37" i="51" s="1"/>
  <c r="T38" i="51" s="1"/>
  <c r="L46" i="51"/>
  <c r="H118" i="51"/>
  <c r="L154" i="51"/>
  <c r="L190" i="51" s="1"/>
  <c r="D69" i="45" s="1"/>
  <c r="H166" i="51"/>
  <c r="H142" i="52"/>
  <c r="L154" i="52"/>
  <c r="R106" i="49"/>
  <c r="R128" i="49"/>
  <c r="L32" i="39"/>
  <c r="L56" i="39"/>
  <c r="H104" i="39"/>
  <c r="R106" i="39"/>
  <c r="R22" i="51"/>
  <c r="H32" i="51"/>
  <c r="R32" i="51"/>
  <c r="R35" i="51" s="1"/>
  <c r="R36" i="51" s="1"/>
  <c r="L116" i="51"/>
  <c r="L130" i="51"/>
  <c r="L178" i="51"/>
  <c r="L58" i="52"/>
  <c r="R80" i="52"/>
  <c r="R83" i="52" s="1"/>
  <c r="R164" i="52"/>
  <c r="R32" i="49"/>
  <c r="L46" i="49"/>
  <c r="H56" i="49"/>
  <c r="H59" i="49" s="1"/>
  <c r="R56" i="49"/>
  <c r="L94" i="49"/>
  <c r="H104" i="49"/>
  <c r="H107" i="49" s="1"/>
  <c r="H108" i="49" s="1"/>
  <c r="L20" i="39"/>
  <c r="R34" i="39"/>
  <c r="L44" i="39"/>
  <c r="H58" i="39"/>
  <c r="H68" i="39"/>
  <c r="H70" i="39"/>
  <c r="H82" i="39"/>
  <c r="H92" i="39"/>
  <c r="R94" i="39"/>
  <c r="R104" i="39"/>
  <c r="L106" i="39"/>
  <c r="L116" i="39"/>
  <c r="L188" i="39" s="1"/>
  <c r="D33" i="45" s="1"/>
  <c r="H118" i="39"/>
  <c r="R128" i="39"/>
  <c r="L130" i="39"/>
  <c r="L140" i="39"/>
  <c r="L142" i="39"/>
  <c r="R152" i="39"/>
  <c r="L154" i="39"/>
  <c r="L164" i="39"/>
  <c r="L166" i="39"/>
  <c r="L176" i="39"/>
  <c r="H178" i="39"/>
  <c r="R178" i="39"/>
  <c r="L20" i="51"/>
  <c r="L22" i="51"/>
  <c r="L44" i="51"/>
  <c r="R58" i="51"/>
  <c r="H68" i="51"/>
  <c r="H80" i="51"/>
  <c r="H94" i="51"/>
  <c r="H140" i="51"/>
  <c r="R34" i="52"/>
  <c r="H44" i="52"/>
  <c r="R44" i="52"/>
  <c r="R56" i="52"/>
  <c r="R188" i="52" s="1"/>
  <c r="AF67" i="45" s="1"/>
  <c r="L80" i="52"/>
  <c r="H82" i="52"/>
  <c r="R82" i="52"/>
  <c r="H106" i="52"/>
  <c r="H116" i="52"/>
  <c r="L118" i="52"/>
  <c r="L140" i="52"/>
  <c r="R142" i="52"/>
  <c r="R152" i="52"/>
  <c r="R155" i="52" s="1"/>
  <c r="R156" i="52" s="1"/>
  <c r="L164" i="52"/>
  <c r="H166" i="52"/>
  <c r="H178" i="52"/>
  <c r="H190" i="52" s="1"/>
  <c r="L20" i="49"/>
  <c r="H22" i="49"/>
  <c r="R22" i="49"/>
  <c r="L32" i="49"/>
  <c r="L44" i="49"/>
  <c r="R58" i="49"/>
  <c r="L106" i="49"/>
  <c r="L128" i="49"/>
  <c r="R32" i="55"/>
  <c r="L34" i="55"/>
  <c r="H80" i="55"/>
  <c r="R80" i="55"/>
  <c r="R83" i="55" s="1"/>
  <c r="H22" i="39"/>
  <c r="H32" i="39"/>
  <c r="L34" i="39"/>
  <c r="H46" i="39"/>
  <c r="H56" i="39"/>
  <c r="R58" i="39"/>
  <c r="R68" i="39"/>
  <c r="R70" i="39"/>
  <c r="H80" i="39"/>
  <c r="R82" i="39"/>
  <c r="R92" i="39"/>
  <c r="L94" i="39"/>
  <c r="L190" i="39" s="1"/>
  <c r="D35" i="45" s="1"/>
  <c r="L104" i="39"/>
  <c r="R118" i="39"/>
  <c r="L128" i="39"/>
  <c r="L152" i="39"/>
  <c r="H46" i="51"/>
  <c r="R56" i="51"/>
  <c r="L58" i="51"/>
  <c r="R68" i="51"/>
  <c r="H82" i="51"/>
  <c r="L92" i="51"/>
  <c r="R92" i="51"/>
  <c r="R94" i="51"/>
  <c r="H104" i="51"/>
  <c r="R104" i="51"/>
  <c r="L118" i="51"/>
  <c r="H128" i="51"/>
  <c r="R128" i="51"/>
  <c r="R142" i="51"/>
  <c r="H152" i="51"/>
  <c r="H154" i="51"/>
  <c r="L164" i="51"/>
  <c r="R164" i="51"/>
  <c r="L166" i="51"/>
  <c r="H176" i="51"/>
  <c r="H179" i="51" s="1"/>
  <c r="H180" i="51" s="1"/>
  <c r="H181" i="51" s="1"/>
  <c r="R176" i="51"/>
  <c r="R20" i="52"/>
  <c r="H32" i="52"/>
  <c r="R32" i="52"/>
  <c r="L34" i="52"/>
  <c r="R46" i="52"/>
  <c r="L56" i="52"/>
  <c r="H58" i="52"/>
  <c r="R68" i="52"/>
  <c r="L70" i="52"/>
  <c r="H94" i="52"/>
  <c r="L104" i="52"/>
  <c r="R106" i="52"/>
  <c r="R116" i="52"/>
  <c r="H128" i="52"/>
  <c r="L142" i="52"/>
  <c r="L152" i="52"/>
  <c r="L176" i="52"/>
  <c r="R178" i="52"/>
  <c r="R34" i="49"/>
  <c r="H46" i="49"/>
  <c r="L58" i="49"/>
  <c r="H80" i="49"/>
  <c r="R80" i="49"/>
  <c r="R83" i="49" s="1"/>
  <c r="H92" i="49"/>
  <c r="R92" i="49"/>
  <c r="H118" i="49"/>
  <c r="R118" i="49"/>
  <c r="L130" i="49"/>
  <c r="H128" i="53"/>
  <c r="H20" i="39"/>
  <c r="R22" i="39"/>
  <c r="R32" i="39"/>
  <c r="H44" i="39"/>
  <c r="R46" i="39"/>
  <c r="R56" i="39"/>
  <c r="R59" i="39" s="1"/>
  <c r="R60" i="39" s="1"/>
  <c r="L58" i="39"/>
  <c r="L68" i="39"/>
  <c r="L70" i="39"/>
  <c r="R80" i="39"/>
  <c r="L82" i="39"/>
  <c r="L92" i="39"/>
  <c r="H106" i="39"/>
  <c r="H116" i="39"/>
  <c r="L118" i="39"/>
  <c r="H130" i="39"/>
  <c r="H140" i="39"/>
  <c r="H142" i="39"/>
  <c r="H190" i="39" s="1"/>
  <c r="H154" i="39"/>
  <c r="H164" i="39"/>
  <c r="H166" i="39"/>
  <c r="H20" i="51"/>
  <c r="H22" i="51"/>
  <c r="H34" i="51"/>
  <c r="R34" i="51"/>
  <c r="H44" i="51"/>
  <c r="L56" i="51"/>
  <c r="R70" i="51"/>
  <c r="L80" i="51"/>
  <c r="R82" i="51"/>
  <c r="L94" i="51"/>
  <c r="R106" i="51"/>
  <c r="R116" i="51"/>
  <c r="R130" i="51"/>
  <c r="L140" i="51"/>
  <c r="R140" i="51"/>
  <c r="L142" i="51"/>
  <c r="R152" i="51"/>
  <c r="R154" i="51"/>
  <c r="H164" i="51"/>
  <c r="R178" i="51"/>
  <c r="L20" i="52"/>
  <c r="L188" i="52" s="1"/>
  <c r="AB67" i="45" s="1"/>
  <c r="H22" i="52"/>
  <c r="R22" i="52"/>
  <c r="L46" i="52"/>
  <c r="L68" i="52"/>
  <c r="R94" i="52"/>
  <c r="H104" i="52"/>
  <c r="L106" i="52"/>
  <c r="L116" i="52"/>
  <c r="H118" i="52"/>
  <c r="H140" i="52"/>
  <c r="R154" i="52"/>
  <c r="H164" i="52"/>
  <c r="L166" i="52"/>
  <c r="L178" i="52"/>
  <c r="H20" i="49"/>
  <c r="H32" i="49"/>
  <c r="L34" i="49"/>
  <c r="H92" i="56"/>
  <c r="L118" i="59"/>
  <c r="R34" i="56"/>
  <c r="L164" i="49"/>
  <c r="H166" i="49"/>
  <c r="L20" i="53"/>
  <c r="R44" i="53"/>
  <c r="R47" i="53" s="1"/>
  <c r="R68" i="53"/>
  <c r="L82" i="53"/>
  <c r="H92" i="53"/>
  <c r="R104" i="53"/>
  <c r="L130" i="53"/>
  <c r="H140" i="53"/>
  <c r="R140" i="53"/>
  <c r="L166" i="53"/>
  <c r="H176" i="53"/>
  <c r="R176" i="53"/>
  <c r="R178" i="53"/>
  <c r="H20" i="55"/>
  <c r="H23" i="55" s="1"/>
  <c r="H24" i="55" s="1"/>
  <c r="L32" i="55"/>
  <c r="L56" i="55"/>
  <c r="L70" i="55"/>
  <c r="R128" i="55"/>
  <c r="R56" i="56"/>
  <c r="R118" i="56"/>
  <c r="L164" i="56"/>
  <c r="L178" i="59"/>
  <c r="T70" i="56"/>
  <c r="H152" i="49"/>
  <c r="H176" i="49"/>
  <c r="R178" i="49"/>
  <c r="H32" i="53"/>
  <c r="R34" i="53"/>
  <c r="L44" i="53"/>
  <c r="R56" i="53"/>
  <c r="L68" i="53"/>
  <c r="R80" i="53"/>
  <c r="L94" i="53"/>
  <c r="R152" i="53"/>
  <c r="R44" i="55"/>
  <c r="R47" i="55" s="1"/>
  <c r="H46" i="55"/>
  <c r="R46" i="55"/>
  <c r="R68" i="55"/>
  <c r="R71" i="55" s="1"/>
  <c r="R118" i="55"/>
  <c r="L128" i="55"/>
  <c r="L140" i="55"/>
  <c r="R152" i="55"/>
  <c r="L68" i="56"/>
  <c r="L106" i="56"/>
  <c r="U107" i="59"/>
  <c r="U166" i="58"/>
  <c r="L154" i="49"/>
  <c r="L178" i="49"/>
  <c r="L34" i="53"/>
  <c r="L56" i="53"/>
  <c r="L59" i="53" s="1"/>
  <c r="L60" i="53" s="1"/>
  <c r="H58" i="53"/>
  <c r="R58" i="53"/>
  <c r="L80" i="53"/>
  <c r="L106" i="53"/>
  <c r="H164" i="53"/>
  <c r="R164" i="53"/>
  <c r="H22" i="55"/>
  <c r="L44" i="55"/>
  <c r="L58" i="55"/>
  <c r="L82" i="55"/>
  <c r="R116" i="55"/>
  <c r="L118" i="55"/>
  <c r="L190" i="55" s="1"/>
  <c r="D20" i="45" s="1"/>
  <c r="L152" i="55"/>
  <c r="U47" i="56"/>
  <c r="L22" i="59"/>
  <c r="L82" i="59"/>
  <c r="H130" i="59"/>
  <c r="H106" i="56"/>
  <c r="H94" i="56"/>
  <c r="H68" i="56"/>
  <c r="H154" i="55"/>
  <c r="H152" i="55"/>
  <c r="H130" i="55"/>
  <c r="H94" i="55"/>
  <c r="H92" i="55"/>
  <c r="H82" i="55"/>
  <c r="H68" i="55"/>
  <c r="H34" i="55"/>
  <c r="H32" i="55"/>
  <c r="H178" i="53"/>
  <c r="H152" i="53"/>
  <c r="H142" i="53"/>
  <c r="H116" i="53"/>
  <c r="H104" i="53"/>
  <c r="H80" i="53"/>
  <c r="H70" i="53"/>
  <c r="H56" i="53"/>
  <c r="H46" i="53"/>
  <c r="H70" i="56"/>
  <c r="L130" i="60"/>
  <c r="L58" i="59"/>
  <c r="L34" i="59"/>
  <c r="L20" i="56"/>
  <c r="L142" i="55"/>
  <c r="L104" i="55"/>
  <c r="L46" i="55"/>
  <c r="L176" i="53"/>
  <c r="L154" i="53"/>
  <c r="L140" i="53"/>
  <c r="L118" i="53"/>
  <c r="L58" i="53"/>
  <c r="L92" i="56"/>
  <c r="L80" i="56"/>
  <c r="R46" i="59"/>
  <c r="R116" i="56"/>
  <c r="R82" i="56"/>
  <c r="R58" i="56"/>
  <c r="R32" i="56"/>
  <c r="R154" i="55"/>
  <c r="R106" i="55"/>
  <c r="R190" i="55" s="1"/>
  <c r="H20" i="45" s="1"/>
  <c r="R70" i="55"/>
  <c r="R166" i="53"/>
  <c r="R130" i="53"/>
  <c r="R106" i="53"/>
  <c r="R92" i="53"/>
  <c r="R82" i="53"/>
  <c r="R176" i="59"/>
  <c r="R20" i="59"/>
  <c r="R178" i="56"/>
  <c r="R142" i="56"/>
  <c r="R128" i="56"/>
  <c r="R44" i="56"/>
  <c r="R47" i="56" s="1"/>
  <c r="R48" i="56" s="1"/>
  <c r="R49" i="56" s="1"/>
  <c r="R50" i="56" s="1"/>
  <c r="X92" i="56"/>
  <c r="X97" i="56" s="1"/>
  <c r="X104" i="53"/>
  <c r="X70" i="53"/>
  <c r="X46" i="53"/>
  <c r="X68" i="57"/>
  <c r="X58" i="57"/>
  <c r="X140" i="59"/>
  <c r="X58" i="56"/>
  <c r="T167" i="39"/>
  <c r="T47" i="51"/>
  <c r="T23" i="49"/>
  <c r="H68" i="49"/>
  <c r="H71" i="49" s="1"/>
  <c r="H72" i="49" s="1"/>
  <c r="H73" i="49" s="1"/>
  <c r="L82" i="49"/>
  <c r="L92" i="49"/>
  <c r="H94" i="49"/>
  <c r="R104" i="49"/>
  <c r="H116" i="49"/>
  <c r="L118" i="49"/>
  <c r="H130" i="49"/>
  <c r="H140" i="49"/>
  <c r="R142" i="49"/>
  <c r="R152" i="49"/>
  <c r="H164" i="49"/>
  <c r="R166" i="49"/>
  <c r="R190" i="49" s="1"/>
  <c r="T35" i="45" s="1"/>
  <c r="R176" i="49"/>
  <c r="H20" i="53"/>
  <c r="X20" i="53"/>
  <c r="X188" i="53" s="1"/>
  <c r="R22" i="53"/>
  <c r="R32" i="53"/>
  <c r="R46" i="53"/>
  <c r="R70" i="53"/>
  <c r="H82" i="53"/>
  <c r="H94" i="53"/>
  <c r="L104" i="53"/>
  <c r="H106" i="53"/>
  <c r="R116" i="53"/>
  <c r="R119" i="53" s="1"/>
  <c r="R120" i="53" s="1"/>
  <c r="R128" i="53"/>
  <c r="R142" i="53"/>
  <c r="L152" i="53"/>
  <c r="H154" i="53"/>
  <c r="R154" i="53"/>
  <c r="L164" i="53"/>
  <c r="H166" i="53"/>
  <c r="L178" i="53"/>
  <c r="R20" i="55"/>
  <c r="R22" i="55"/>
  <c r="H56" i="55"/>
  <c r="H58" i="55"/>
  <c r="H190" i="55" s="1"/>
  <c r="L68" i="55"/>
  <c r="L80" i="55"/>
  <c r="R92" i="55"/>
  <c r="L94" i="55"/>
  <c r="H104" i="55"/>
  <c r="R104" i="55"/>
  <c r="H106" i="55"/>
  <c r="R130" i="55"/>
  <c r="H140" i="55"/>
  <c r="X142" i="55"/>
  <c r="X164" i="55"/>
  <c r="H166" i="55"/>
  <c r="R166" i="55"/>
  <c r="H176" i="55"/>
  <c r="U71" i="56"/>
  <c r="U72" i="56" s="1"/>
  <c r="H80" i="56"/>
  <c r="L94" i="56"/>
  <c r="R104" i="56"/>
  <c r="R130" i="56"/>
  <c r="H140" i="56"/>
  <c r="T140" i="56"/>
  <c r="T143" i="56" s="1"/>
  <c r="H152" i="56"/>
  <c r="X154" i="56"/>
  <c r="L176" i="56"/>
  <c r="L179" i="56" s="1"/>
  <c r="L180" i="56" s="1"/>
  <c r="L152" i="59"/>
  <c r="T143" i="39"/>
  <c r="U35" i="51"/>
  <c r="U36" i="51" s="1"/>
  <c r="T59" i="51"/>
  <c r="T71" i="39"/>
  <c r="T72" i="39" s="1"/>
  <c r="T73" i="39" s="1"/>
  <c r="H176" i="39"/>
  <c r="L178" i="39"/>
  <c r="U188" i="51"/>
  <c r="K67" i="45" s="1"/>
  <c r="U190" i="51"/>
  <c r="K69" i="45" s="1"/>
  <c r="L32" i="51"/>
  <c r="L34" i="51"/>
  <c r="R44" i="51"/>
  <c r="R47" i="51" s="1"/>
  <c r="R46" i="51"/>
  <c r="H56" i="51"/>
  <c r="H58" i="51"/>
  <c r="L68" i="51"/>
  <c r="H70" i="51"/>
  <c r="R80" i="51"/>
  <c r="H92" i="51"/>
  <c r="L104" i="51"/>
  <c r="H106" i="51"/>
  <c r="H116" i="51"/>
  <c r="R118" i="51"/>
  <c r="L128" i="51"/>
  <c r="L131" i="51" s="1"/>
  <c r="L132" i="51" s="1"/>
  <c r="H130" i="51"/>
  <c r="H142" i="51"/>
  <c r="R166" i="51"/>
  <c r="L176" i="51"/>
  <c r="H178" i="51"/>
  <c r="H20" i="52"/>
  <c r="L22" i="52"/>
  <c r="U190" i="52"/>
  <c r="AI69" i="45" s="1"/>
  <c r="L32" i="52"/>
  <c r="L44" i="52"/>
  <c r="H46" i="52"/>
  <c r="H56" i="52"/>
  <c r="H188" i="52" s="1"/>
  <c r="X56" i="52"/>
  <c r="X61" i="52" s="1"/>
  <c r="R58" i="52"/>
  <c r="H68" i="52"/>
  <c r="R70" i="52"/>
  <c r="H80" i="52"/>
  <c r="L82" i="52"/>
  <c r="L92" i="52"/>
  <c r="R104" i="52"/>
  <c r="R118" i="52"/>
  <c r="R128" i="52"/>
  <c r="L130" i="52"/>
  <c r="T130" i="52"/>
  <c r="R140" i="52"/>
  <c r="H154" i="52"/>
  <c r="R166" i="52"/>
  <c r="R176" i="52"/>
  <c r="R20" i="49"/>
  <c r="L22" i="49"/>
  <c r="U190" i="49"/>
  <c r="W35" i="45" s="1"/>
  <c r="H34" i="49"/>
  <c r="X34" i="49"/>
  <c r="H44" i="49"/>
  <c r="R46" i="49"/>
  <c r="L56" i="49"/>
  <c r="L188" i="49" s="1"/>
  <c r="P33" i="45" s="1"/>
  <c r="H58" i="49"/>
  <c r="R68" i="49"/>
  <c r="L70" i="49"/>
  <c r="T70" i="49"/>
  <c r="L80" i="49"/>
  <c r="T80" i="49"/>
  <c r="R94" i="49"/>
  <c r="L104" i="49"/>
  <c r="H106" i="49"/>
  <c r="R116" i="49"/>
  <c r="H128" i="49"/>
  <c r="X128" i="49"/>
  <c r="R130" i="49"/>
  <c r="R140" i="49"/>
  <c r="L142" i="49"/>
  <c r="L152" i="49"/>
  <c r="H154" i="49"/>
  <c r="R164" i="49"/>
  <c r="L166" i="49"/>
  <c r="T166" i="49"/>
  <c r="L176" i="49"/>
  <c r="H178" i="49"/>
  <c r="R20" i="53"/>
  <c r="L22" i="53"/>
  <c r="L190" i="53" s="1"/>
  <c r="P69" i="45" s="1"/>
  <c r="U190" i="53"/>
  <c r="W69" i="45" s="1"/>
  <c r="L32" i="53"/>
  <c r="H34" i="53"/>
  <c r="H44" i="53"/>
  <c r="X44" i="53"/>
  <c r="L46" i="53"/>
  <c r="H68" i="53"/>
  <c r="X68" i="53"/>
  <c r="L70" i="53"/>
  <c r="T82" i="53"/>
  <c r="L92" i="53"/>
  <c r="R94" i="53"/>
  <c r="R190" i="53" s="1"/>
  <c r="T69" i="45" s="1"/>
  <c r="L116" i="53"/>
  <c r="H118" i="53"/>
  <c r="R118" i="53"/>
  <c r="L128" i="53"/>
  <c r="H130" i="53"/>
  <c r="L142" i="53"/>
  <c r="L20" i="55"/>
  <c r="U188" i="55"/>
  <c r="K18" i="45" s="1"/>
  <c r="L22" i="55"/>
  <c r="R34" i="55"/>
  <c r="H44" i="55"/>
  <c r="R56" i="55"/>
  <c r="R188" i="55" s="1"/>
  <c r="H18" i="45" s="1"/>
  <c r="R58" i="55"/>
  <c r="H70" i="55"/>
  <c r="R82" i="55"/>
  <c r="L92" i="55"/>
  <c r="H116" i="55"/>
  <c r="H118" i="55"/>
  <c r="H128" i="55"/>
  <c r="L130" i="55"/>
  <c r="R140" i="55"/>
  <c r="R143" i="55" s="1"/>
  <c r="H142" i="55"/>
  <c r="R142" i="55"/>
  <c r="H164" i="55"/>
  <c r="H167" i="55" s="1"/>
  <c r="R164" i="55"/>
  <c r="H20" i="56"/>
  <c r="L22" i="56"/>
  <c r="R46" i="56"/>
  <c r="L70" i="56"/>
  <c r="U190" i="59"/>
  <c r="AI20" i="45" s="1"/>
  <c r="R32" i="59"/>
  <c r="H164" i="59"/>
  <c r="U176" i="59"/>
  <c r="U179" i="59" s="1"/>
  <c r="U180" i="59" s="1"/>
  <c r="U34" i="60"/>
  <c r="U44" i="60"/>
  <c r="U46" i="60"/>
  <c r="U56" i="60"/>
  <c r="U59" i="60" s="1"/>
  <c r="U80" i="60"/>
  <c r="Y92" i="60"/>
  <c r="Y94" i="60"/>
  <c r="Y104" i="60"/>
  <c r="U118" i="60"/>
  <c r="Y128" i="60"/>
  <c r="U154" i="60"/>
  <c r="U164" i="60"/>
  <c r="U167" i="60" s="1"/>
  <c r="U168" i="60" s="1"/>
  <c r="Y166" i="60"/>
  <c r="Y176" i="60"/>
  <c r="Y20" i="57"/>
  <c r="Y188" i="57" s="1"/>
  <c r="Y44" i="57"/>
  <c r="Y49" i="57" s="1"/>
  <c r="Y56" i="57"/>
  <c r="Y61" i="57" s="1"/>
  <c r="Y58" i="57"/>
  <c r="U71" i="57"/>
  <c r="Y68" i="57"/>
  <c r="Y73" i="57" s="1"/>
  <c r="Y106" i="57"/>
  <c r="Y152" i="57"/>
  <c r="Y32" i="58"/>
  <c r="Y46" i="58"/>
  <c r="Y68" i="58"/>
  <c r="Y73" i="58" s="1"/>
  <c r="U70" i="58"/>
  <c r="Y82" i="58"/>
  <c r="Y154" i="58"/>
  <c r="T166" i="58"/>
  <c r="U188" i="53"/>
  <c r="W67" i="45" s="1"/>
  <c r="U190" i="56"/>
  <c r="K54" i="45" s="1"/>
  <c r="H140" i="57"/>
  <c r="H104" i="58"/>
  <c r="R142" i="57"/>
  <c r="R164" i="60"/>
  <c r="U188" i="39"/>
  <c r="K33" i="45" s="1"/>
  <c r="T47" i="39"/>
  <c r="U188" i="49"/>
  <c r="W33" i="45" s="1"/>
  <c r="U59" i="49"/>
  <c r="U190" i="55"/>
  <c r="K20" i="45" s="1"/>
  <c r="U179" i="56"/>
  <c r="U35" i="59"/>
  <c r="U36" i="59" s="1"/>
  <c r="U95" i="59"/>
  <c r="H118" i="57"/>
  <c r="U142" i="58"/>
  <c r="U190" i="39"/>
  <c r="K35" i="45" s="1"/>
  <c r="U155" i="56"/>
  <c r="U83" i="59"/>
  <c r="U84" i="59" s="1"/>
  <c r="U85" i="59" s="1"/>
  <c r="P128" i="58"/>
  <c r="G142" i="58"/>
  <c r="G80" i="58"/>
  <c r="G56" i="58"/>
  <c r="G20" i="58"/>
  <c r="G178" i="57"/>
  <c r="G164" i="57"/>
  <c r="G92" i="57"/>
  <c r="G70" i="57"/>
  <c r="G34" i="57"/>
  <c r="G164" i="60"/>
  <c r="G142" i="60"/>
  <c r="G130" i="60"/>
  <c r="G116" i="60"/>
  <c r="G104" i="60"/>
  <c r="G82" i="60"/>
  <c r="G70" i="60"/>
  <c r="G58" i="60"/>
  <c r="G58" i="58"/>
  <c r="G152" i="57"/>
  <c r="G82" i="57"/>
  <c r="G68" i="57"/>
  <c r="G152" i="60"/>
  <c r="G140" i="60"/>
  <c r="G128" i="60"/>
  <c r="G92" i="60"/>
  <c r="G188" i="60" s="1"/>
  <c r="P166" i="58"/>
  <c r="U118" i="58"/>
  <c r="U106" i="58"/>
  <c r="K94" i="58"/>
  <c r="U82" i="58"/>
  <c r="K58" i="58"/>
  <c r="U44" i="58"/>
  <c r="U34" i="58"/>
  <c r="P22" i="58"/>
  <c r="K166" i="57"/>
  <c r="U130" i="57"/>
  <c r="U128" i="57"/>
  <c r="U131" i="57" s="1"/>
  <c r="U132" i="57" s="1"/>
  <c r="U133" i="57" s="1"/>
  <c r="U134" i="57" s="1"/>
  <c r="U106" i="57"/>
  <c r="K82" i="57"/>
  <c r="U70" i="57"/>
  <c r="K68" i="57"/>
  <c r="U46" i="57"/>
  <c r="U22" i="57"/>
  <c r="U176" i="60"/>
  <c r="P166" i="60"/>
  <c r="K152" i="60"/>
  <c r="U142" i="60"/>
  <c r="K140" i="60"/>
  <c r="K128" i="60"/>
  <c r="K188" i="60" s="1"/>
  <c r="AA52" i="45" s="1"/>
  <c r="U116" i="60"/>
  <c r="U119" i="60" s="1"/>
  <c r="U104" i="60"/>
  <c r="U107" i="60" s="1"/>
  <c r="K92" i="60"/>
  <c r="U82" i="60"/>
  <c r="P80" i="60"/>
  <c r="U70" i="60"/>
  <c r="K68" i="60"/>
  <c r="U58" i="60"/>
  <c r="K152" i="58"/>
  <c r="K118" i="58"/>
  <c r="P82" i="58"/>
  <c r="K68" i="58"/>
  <c r="P34" i="58"/>
  <c r="K32" i="58"/>
  <c r="K22" i="58"/>
  <c r="U20" i="58"/>
  <c r="U23" i="58" s="1"/>
  <c r="U178" i="57"/>
  <c r="T164" i="57"/>
  <c r="K154" i="57"/>
  <c r="P130" i="57"/>
  <c r="P128" i="57"/>
  <c r="P106" i="57"/>
  <c r="U92" i="57"/>
  <c r="T70" i="57"/>
  <c r="P46" i="57"/>
  <c r="U34" i="57"/>
  <c r="P22" i="57"/>
  <c r="P176" i="60"/>
  <c r="K166" i="60"/>
  <c r="P154" i="60"/>
  <c r="U152" i="60"/>
  <c r="U155" i="60" s="1"/>
  <c r="U140" i="60"/>
  <c r="U143" i="60" s="1"/>
  <c r="P130" i="60"/>
  <c r="U128" i="60"/>
  <c r="P118" i="60"/>
  <c r="P106" i="60"/>
  <c r="P190" i="60" s="1"/>
  <c r="P94" i="60"/>
  <c r="U92" i="60"/>
  <c r="U95" i="60" s="1"/>
  <c r="Q104" i="58"/>
  <c r="Q68" i="58"/>
  <c r="Q32" i="58"/>
  <c r="Q154" i="57"/>
  <c r="Q152" i="57"/>
  <c r="Q116" i="57"/>
  <c r="Q32" i="57"/>
  <c r="Q154" i="60"/>
  <c r="Q130" i="60"/>
  <c r="Q118" i="60"/>
  <c r="Q190" i="60" s="1"/>
  <c r="AE54" i="45" s="1"/>
  <c r="Q106" i="60"/>
  <c r="Q94" i="60"/>
  <c r="Q106" i="58"/>
  <c r="Q92" i="58"/>
  <c r="Q95" i="58" s="1"/>
  <c r="Q96" i="58" s="1"/>
  <c r="Q44" i="58"/>
  <c r="Q142" i="57"/>
  <c r="Q80" i="57"/>
  <c r="Q58" i="57"/>
  <c r="Q44" i="57"/>
  <c r="Q20" i="57"/>
  <c r="Q164" i="60"/>
  <c r="Q142" i="60"/>
  <c r="Q116" i="60"/>
  <c r="Q104" i="60"/>
  <c r="Q82" i="60"/>
  <c r="V166" i="60"/>
  <c r="V178" i="60"/>
  <c r="V56" i="57"/>
  <c r="V68" i="57"/>
  <c r="V82" i="57"/>
  <c r="V118" i="57"/>
  <c r="V176" i="57"/>
  <c r="V179" i="57" s="1"/>
  <c r="V180" i="57" s="1"/>
  <c r="V46" i="58"/>
  <c r="V56" i="58"/>
  <c r="V59" i="58" s="1"/>
  <c r="V60" i="58" s="1"/>
  <c r="V70" i="58"/>
  <c r="V128" i="58"/>
  <c r="V131" i="58" s="1"/>
  <c r="V166" i="58"/>
  <c r="V68" i="60"/>
  <c r="V71" i="60" s="1"/>
  <c r="V92" i="60"/>
  <c r="V128" i="60"/>
  <c r="V140" i="60"/>
  <c r="V143" i="60" s="1"/>
  <c r="V144" i="60" s="1"/>
  <c r="V145" i="60" s="1"/>
  <c r="V146" i="60" s="1"/>
  <c r="V152" i="60"/>
  <c r="V155" i="60" s="1"/>
  <c r="V156" i="60" s="1"/>
  <c r="V157" i="60" s="1"/>
  <c r="V158" i="60" s="1"/>
  <c r="V20" i="57"/>
  <c r="V34" i="57"/>
  <c r="V44" i="57"/>
  <c r="V58" i="57"/>
  <c r="V80" i="57"/>
  <c r="V92" i="57"/>
  <c r="V164" i="57"/>
  <c r="V167" i="57" s="1"/>
  <c r="V168" i="57" s="1"/>
  <c r="V178" i="57"/>
  <c r="V20" i="58"/>
  <c r="V92" i="58"/>
  <c r="V152" i="58"/>
  <c r="V155" i="58" s="1"/>
  <c r="V156" i="58" s="1"/>
  <c r="V157" i="58" s="1"/>
  <c r="V154" i="58"/>
  <c r="V176" i="58"/>
  <c r="U176" i="58"/>
  <c r="U179" i="58" s="1"/>
  <c r="U167" i="56"/>
  <c r="U83" i="56"/>
  <c r="U84" i="56" s="1"/>
  <c r="U85" i="56" s="1"/>
  <c r="U86" i="56" s="1"/>
  <c r="U95" i="56"/>
  <c r="U119" i="56"/>
  <c r="U120" i="56" s="1"/>
  <c r="U143" i="56"/>
  <c r="U186" i="51"/>
  <c r="K65" i="45" s="1"/>
  <c r="U186" i="49"/>
  <c r="W31" i="45" s="1"/>
  <c r="U186" i="53"/>
  <c r="W65" i="45" s="1"/>
  <c r="U186" i="56"/>
  <c r="K50" i="45" s="1"/>
  <c r="U186" i="58"/>
  <c r="W50" i="45" s="1"/>
  <c r="U59" i="59"/>
  <c r="U60" i="59" s="1"/>
  <c r="U35" i="56"/>
  <c r="U36" i="56" s="1"/>
  <c r="U156" i="56"/>
  <c r="U143" i="59"/>
  <c r="U144" i="59" s="1"/>
  <c r="U131" i="60"/>
  <c r="U132" i="60" s="1"/>
  <c r="U184" i="49"/>
  <c r="W29" i="45" s="1"/>
  <c r="U184" i="53"/>
  <c r="W63" i="45" s="1"/>
  <c r="U184" i="51"/>
  <c r="K63" i="45" s="1"/>
  <c r="AU63" i="45" s="1"/>
  <c r="U183" i="39"/>
  <c r="K28" i="45" s="1"/>
  <c r="AU28" i="45" s="1"/>
  <c r="U183" i="53"/>
  <c r="W62" i="45" s="1"/>
  <c r="T183" i="53"/>
  <c r="V62" i="45" s="1"/>
  <c r="T183" i="51"/>
  <c r="J62" i="45" s="1"/>
  <c r="T184" i="39"/>
  <c r="J29" i="45" s="1"/>
  <c r="AT29" i="45" s="1"/>
  <c r="T184" i="49"/>
  <c r="V29" i="45" s="1"/>
  <c r="T184" i="53"/>
  <c r="V63" i="45" s="1"/>
  <c r="T186" i="56"/>
  <c r="J50" i="45" s="1"/>
  <c r="T186" i="60"/>
  <c r="AH50" i="45" s="1"/>
  <c r="T186" i="52"/>
  <c r="AH65" i="45" s="1"/>
  <c r="T186" i="51"/>
  <c r="J65" i="45" s="1"/>
  <c r="T187" i="51"/>
  <c r="J66" i="45" s="1"/>
  <c r="T187" i="55"/>
  <c r="J17" i="45" s="1"/>
  <c r="AT17" i="45" s="1"/>
  <c r="T187" i="39"/>
  <c r="J32" i="45" s="1"/>
  <c r="AT32" i="45" s="1"/>
  <c r="T187" i="49"/>
  <c r="V32" i="45" s="1"/>
  <c r="T187" i="53"/>
  <c r="V66" i="45" s="1"/>
  <c r="T187" i="56"/>
  <c r="J51" i="45" s="1"/>
  <c r="AT51" i="45" s="1"/>
  <c r="T187" i="57"/>
  <c r="V17" i="45" s="1"/>
  <c r="T187" i="58"/>
  <c r="V51" i="45" s="1"/>
  <c r="T187" i="52"/>
  <c r="AH66" i="45" s="1"/>
  <c r="AT66" i="45" s="1"/>
  <c r="G140" i="58"/>
  <c r="K154" i="58"/>
  <c r="H152" i="60"/>
  <c r="L80" i="57"/>
  <c r="R128" i="58"/>
  <c r="L56" i="59"/>
  <c r="H70" i="59"/>
  <c r="R94" i="59"/>
  <c r="R106" i="59"/>
  <c r="L116" i="59"/>
  <c r="H128" i="59"/>
  <c r="H131" i="59" s="1"/>
  <c r="L142" i="59"/>
  <c r="H154" i="59"/>
  <c r="L166" i="59"/>
  <c r="R20" i="60"/>
  <c r="H22" i="60"/>
  <c r="H70" i="60"/>
  <c r="R106" i="60"/>
  <c r="H142" i="60"/>
  <c r="L178" i="60"/>
  <c r="H32" i="57"/>
  <c r="L44" i="57"/>
  <c r="R68" i="57"/>
  <c r="R71" i="57" s="1"/>
  <c r="R72" i="57" s="1"/>
  <c r="R73" i="57" s="1"/>
  <c r="R74" i="57" s="1"/>
  <c r="R34" i="58"/>
  <c r="L44" i="58"/>
  <c r="H46" i="58"/>
  <c r="L56" i="58"/>
  <c r="L152" i="56"/>
  <c r="R166" i="56"/>
  <c r="H176" i="56"/>
  <c r="H179" i="56" s="1"/>
  <c r="H34" i="59"/>
  <c r="H58" i="59"/>
  <c r="R80" i="59"/>
  <c r="H82" i="59"/>
  <c r="H118" i="59"/>
  <c r="L130" i="59"/>
  <c r="H152" i="59"/>
  <c r="L164" i="59"/>
  <c r="H178" i="59"/>
  <c r="R32" i="60"/>
  <c r="H34" i="60"/>
  <c r="L46" i="60"/>
  <c r="H92" i="60"/>
  <c r="L128" i="60"/>
  <c r="R166" i="60"/>
  <c r="R176" i="60"/>
  <c r="R179" i="60" s="1"/>
  <c r="H116" i="57"/>
  <c r="R154" i="57"/>
  <c r="R164" i="57"/>
  <c r="L140" i="56"/>
  <c r="R154" i="56"/>
  <c r="H164" i="56"/>
  <c r="H22" i="59"/>
  <c r="R44" i="59"/>
  <c r="H56" i="59"/>
  <c r="R68" i="59"/>
  <c r="L70" i="59"/>
  <c r="R92" i="59"/>
  <c r="R95" i="59" s="1"/>
  <c r="R104" i="59"/>
  <c r="R107" i="59" s="1"/>
  <c r="R108" i="59" s="1"/>
  <c r="R109" i="59" s="1"/>
  <c r="R110" i="59" s="1"/>
  <c r="H116" i="59"/>
  <c r="L128" i="59"/>
  <c r="R140" i="59"/>
  <c r="R143" i="59" s="1"/>
  <c r="H142" i="59"/>
  <c r="L154" i="59"/>
  <c r="H166" i="59"/>
  <c r="L22" i="60"/>
  <c r="R44" i="60"/>
  <c r="H68" i="60"/>
  <c r="L82" i="60"/>
  <c r="R104" i="60"/>
  <c r="R107" i="60" s="1"/>
  <c r="R108" i="60" s="1"/>
  <c r="H140" i="60"/>
  <c r="H188" i="60" s="1"/>
  <c r="L20" i="57"/>
  <c r="R104" i="57"/>
  <c r="H32" i="48"/>
  <c r="H56" i="48"/>
  <c r="H68" i="48"/>
  <c r="H20" i="48"/>
  <c r="H44" i="48"/>
  <c r="H82" i="48"/>
  <c r="H94" i="48"/>
  <c r="H104" i="48"/>
  <c r="H34" i="48"/>
  <c r="H58" i="48"/>
  <c r="H70" i="48"/>
  <c r="H128" i="48"/>
  <c r="H140" i="48"/>
  <c r="H154" i="48"/>
  <c r="H46" i="48"/>
  <c r="H106" i="48"/>
  <c r="H118" i="48"/>
  <c r="H80" i="48"/>
  <c r="H92" i="48"/>
  <c r="H130" i="48"/>
  <c r="H142" i="48"/>
  <c r="H152" i="48"/>
  <c r="H22" i="48"/>
  <c r="H164" i="48"/>
  <c r="H176" i="48"/>
  <c r="H116" i="48"/>
  <c r="H166" i="48"/>
  <c r="H178" i="48"/>
  <c r="H142" i="73"/>
  <c r="H94" i="73"/>
  <c r="H178" i="73"/>
  <c r="H130" i="73"/>
  <c r="H82" i="73"/>
  <c r="H166" i="73"/>
  <c r="H118" i="73"/>
  <c r="H70" i="73"/>
  <c r="H34" i="73"/>
  <c r="H22" i="73"/>
  <c r="H154" i="72"/>
  <c r="H106" i="72"/>
  <c r="H58" i="72"/>
  <c r="H178" i="71"/>
  <c r="H106" i="73"/>
  <c r="H58" i="73"/>
  <c r="H142" i="72"/>
  <c r="H94" i="72"/>
  <c r="H46" i="72"/>
  <c r="H154" i="73"/>
  <c r="H46" i="73"/>
  <c r="H178" i="72"/>
  <c r="H130" i="72"/>
  <c r="H82" i="72"/>
  <c r="H34" i="72"/>
  <c r="H22" i="72"/>
  <c r="H70" i="72"/>
  <c r="H154" i="71"/>
  <c r="H118" i="71"/>
  <c r="H70" i="71"/>
  <c r="H118" i="72"/>
  <c r="H142" i="71"/>
  <c r="H106" i="71"/>
  <c r="H58" i="71"/>
  <c r="H166" i="72"/>
  <c r="H94" i="71"/>
  <c r="H46" i="71"/>
  <c r="H178" i="70"/>
  <c r="H130" i="71"/>
  <c r="H166" i="70"/>
  <c r="H154" i="70"/>
  <c r="H106" i="70"/>
  <c r="H70" i="70"/>
  <c r="H82" i="71"/>
  <c r="H82" i="70"/>
  <c r="H166" i="71"/>
  <c r="H142" i="70"/>
  <c r="H58" i="70"/>
  <c r="H34" i="70"/>
  <c r="H46" i="70"/>
  <c r="H34" i="71"/>
  <c r="H22" i="71"/>
  <c r="H130" i="70"/>
  <c r="H94" i="70"/>
  <c r="H22" i="70"/>
  <c r="H118" i="70"/>
  <c r="H142" i="69"/>
  <c r="H166" i="68"/>
  <c r="H118" i="68"/>
  <c r="H82" i="68"/>
  <c r="H34" i="68"/>
  <c r="H178" i="69"/>
  <c r="H106" i="69"/>
  <c r="H94" i="69"/>
  <c r="H82" i="69"/>
  <c r="H178" i="68"/>
  <c r="H154" i="68"/>
  <c r="H142" i="68"/>
  <c r="H46" i="68"/>
  <c r="H166" i="69"/>
  <c r="H58" i="69"/>
  <c r="H130" i="68"/>
  <c r="H70" i="68"/>
  <c r="H58" i="68"/>
  <c r="H154" i="69"/>
  <c r="H106" i="68"/>
  <c r="H46" i="69"/>
  <c r="H130" i="69"/>
  <c r="H34" i="69"/>
  <c r="H22" i="69"/>
  <c r="H94" i="68"/>
  <c r="H22" i="68"/>
  <c r="H118" i="69"/>
  <c r="H70" i="69"/>
  <c r="H152" i="73"/>
  <c r="H140" i="73"/>
  <c r="H92" i="73"/>
  <c r="H44" i="73"/>
  <c r="H92" i="72"/>
  <c r="H80" i="72"/>
  <c r="H32" i="72"/>
  <c r="H164" i="71"/>
  <c r="H68" i="71"/>
  <c r="H176" i="73"/>
  <c r="H128" i="73"/>
  <c r="H56" i="73"/>
  <c r="H128" i="72"/>
  <c r="H104" i="72"/>
  <c r="H176" i="71"/>
  <c r="H140" i="71"/>
  <c r="H128" i="71"/>
  <c r="H32" i="71"/>
  <c r="H32" i="73"/>
  <c r="H164" i="72"/>
  <c r="H152" i="72"/>
  <c r="H140" i="72"/>
  <c r="H68" i="72"/>
  <c r="H128" i="70"/>
  <c r="H68" i="70"/>
  <c r="H56" i="70"/>
  <c r="H164" i="69"/>
  <c r="H152" i="69"/>
  <c r="H44" i="69"/>
  <c r="H32" i="69"/>
  <c r="H152" i="68"/>
  <c r="H44" i="68"/>
  <c r="H68" i="73"/>
  <c r="H116" i="72"/>
  <c r="H44" i="71"/>
  <c r="H176" i="70"/>
  <c r="H20" i="70"/>
  <c r="H176" i="68"/>
  <c r="H68" i="68"/>
  <c r="H104" i="69"/>
  <c r="H80" i="69"/>
  <c r="H56" i="68"/>
  <c r="H164" i="73"/>
  <c r="H116" i="73"/>
  <c r="H152" i="71"/>
  <c r="H116" i="71"/>
  <c r="H20" i="71"/>
  <c r="H164" i="70"/>
  <c r="H104" i="70"/>
  <c r="H80" i="70"/>
  <c r="H176" i="69"/>
  <c r="H116" i="69"/>
  <c r="H20" i="69"/>
  <c r="H164" i="68"/>
  <c r="H32" i="68"/>
  <c r="H20" i="68"/>
  <c r="H20" i="73"/>
  <c r="H44" i="72"/>
  <c r="H116" i="70"/>
  <c r="H92" i="70"/>
  <c r="H140" i="69"/>
  <c r="H128" i="69"/>
  <c r="H56" i="69"/>
  <c r="H128" i="68"/>
  <c r="H116" i="68"/>
  <c r="H92" i="68"/>
  <c r="H176" i="72"/>
  <c r="H20" i="72"/>
  <c r="H92" i="71"/>
  <c r="H80" i="71"/>
  <c r="H140" i="70"/>
  <c r="H44" i="70"/>
  <c r="H68" i="69"/>
  <c r="H104" i="73"/>
  <c r="H104" i="71"/>
  <c r="H32" i="70"/>
  <c r="H140" i="68"/>
  <c r="H104" i="68"/>
  <c r="H80" i="68"/>
  <c r="H80" i="73"/>
  <c r="H56" i="72"/>
  <c r="H56" i="71"/>
  <c r="H152" i="70"/>
  <c r="H92" i="69"/>
  <c r="L32" i="48"/>
  <c r="L56" i="48"/>
  <c r="L68" i="48"/>
  <c r="L20" i="48"/>
  <c r="L44" i="48"/>
  <c r="L82" i="48"/>
  <c r="L94" i="48"/>
  <c r="L104" i="48"/>
  <c r="L34" i="48"/>
  <c r="L58" i="48"/>
  <c r="L70" i="48"/>
  <c r="L22" i="48"/>
  <c r="L92" i="48"/>
  <c r="L128" i="48"/>
  <c r="L140" i="48"/>
  <c r="L143" i="48" s="1"/>
  <c r="L154" i="48"/>
  <c r="L106" i="48"/>
  <c r="L118" i="48"/>
  <c r="L46" i="48"/>
  <c r="L130" i="48"/>
  <c r="L142" i="48"/>
  <c r="L152" i="48"/>
  <c r="L80" i="48"/>
  <c r="L176" i="48"/>
  <c r="L116" i="48"/>
  <c r="L166" i="48"/>
  <c r="L178" i="48"/>
  <c r="L164" i="48"/>
  <c r="L142" i="73"/>
  <c r="L94" i="73"/>
  <c r="L178" i="73"/>
  <c r="L130" i="73"/>
  <c r="L82" i="73"/>
  <c r="L166" i="73"/>
  <c r="L118" i="73"/>
  <c r="L106" i="73"/>
  <c r="L34" i="73"/>
  <c r="L22" i="73"/>
  <c r="L154" i="72"/>
  <c r="L106" i="72"/>
  <c r="L58" i="72"/>
  <c r="L178" i="71"/>
  <c r="L154" i="73"/>
  <c r="L58" i="73"/>
  <c r="L142" i="72"/>
  <c r="L94" i="72"/>
  <c r="L46" i="72"/>
  <c r="L46" i="73"/>
  <c r="L178" i="72"/>
  <c r="L130" i="72"/>
  <c r="L82" i="72"/>
  <c r="L34" i="72"/>
  <c r="L22" i="72"/>
  <c r="L118" i="72"/>
  <c r="L154" i="71"/>
  <c r="L118" i="71"/>
  <c r="L70" i="71"/>
  <c r="L70" i="73"/>
  <c r="L166" i="72"/>
  <c r="L142" i="71"/>
  <c r="L106" i="71"/>
  <c r="L58" i="71"/>
  <c r="L94" i="71"/>
  <c r="L46" i="71"/>
  <c r="L178" i="70"/>
  <c r="L166" i="71"/>
  <c r="L154" i="70"/>
  <c r="L106" i="70"/>
  <c r="L70" i="70"/>
  <c r="L82" i="70"/>
  <c r="L46" i="70"/>
  <c r="L34" i="71"/>
  <c r="L22" i="71"/>
  <c r="L142" i="70"/>
  <c r="L58" i="70"/>
  <c r="L34" i="70"/>
  <c r="L118" i="70"/>
  <c r="L70" i="72"/>
  <c r="L82" i="71"/>
  <c r="L166" i="70"/>
  <c r="L130" i="70"/>
  <c r="L94" i="70"/>
  <c r="L22" i="70"/>
  <c r="L130" i="71"/>
  <c r="L142" i="69"/>
  <c r="L118" i="69"/>
  <c r="L166" i="68"/>
  <c r="L118" i="68"/>
  <c r="L82" i="68"/>
  <c r="L34" i="68"/>
  <c r="L166" i="69"/>
  <c r="L154" i="69"/>
  <c r="L130" i="69"/>
  <c r="L70" i="69"/>
  <c r="L58" i="69"/>
  <c r="L46" i="69"/>
  <c r="L106" i="69"/>
  <c r="L94" i="69"/>
  <c r="L82" i="69"/>
  <c r="L178" i="68"/>
  <c r="L142" i="68"/>
  <c r="L34" i="69"/>
  <c r="L94" i="68"/>
  <c r="L22" i="68"/>
  <c r="L130" i="68"/>
  <c r="L178" i="69"/>
  <c r="L106" i="68"/>
  <c r="L154" i="68"/>
  <c r="L70" i="68"/>
  <c r="L58" i="68"/>
  <c r="L46" i="68"/>
  <c r="L22" i="69"/>
  <c r="L152" i="73"/>
  <c r="L140" i="73"/>
  <c r="L92" i="73"/>
  <c r="L44" i="73"/>
  <c r="L92" i="72"/>
  <c r="L80" i="72"/>
  <c r="L32" i="72"/>
  <c r="L164" i="71"/>
  <c r="L68" i="71"/>
  <c r="L176" i="73"/>
  <c r="L128" i="73"/>
  <c r="L56" i="73"/>
  <c r="L128" i="72"/>
  <c r="L104" i="72"/>
  <c r="L176" i="71"/>
  <c r="L140" i="71"/>
  <c r="L128" i="71"/>
  <c r="L32" i="71"/>
  <c r="L104" i="73"/>
  <c r="L68" i="73"/>
  <c r="L20" i="73"/>
  <c r="L116" i="72"/>
  <c r="L44" i="72"/>
  <c r="L104" i="71"/>
  <c r="L44" i="71"/>
  <c r="L176" i="70"/>
  <c r="L128" i="70"/>
  <c r="L68" i="70"/>
  <c r="L56" i="70"/>
  <c r="L164" i="69"/>
  <c r="L152" i="69"/>
  <c r="L44" i="69"/>
  <c r="L32" i="69"/>
  <c r="L152" i="68"/>
  <c r="L44" i="68"/>
  <c r="L20" i="68"/>
  <c r="L32" i="73"/>
  <c r="L152" i="72"/>
  <c r="L68" i="72"/>
  <c r="L116" i="70"/>
  <c r="L92" i="70"/>
  <c r="L32" i="70"/>
  <c r="L20" i="70"/>
  <c r="L128" i="69"/>
  <c r="L56" i="69"/>
  <c r="L128" i="68"/>
  <c r="L80" i="68"/>
  <c r="L68" i="68"/>
  <c r="L92" i="69"/>
  <c r="L56" i="68"/>
  <c r="L80" i="73"/>
  <c r="L176" i="72"/>
  <c r="L56" i="72"/>
  <c r="L20" i="72"/>
  <c r="L92" i="71"/>
  <c r="L80" i="71"/>
  <c r="L56" i="71"/>
  <c r="L104" i="70"/>
  <c r="L80" i="70"/>
  <c r="L176" i="69"/>
  <c r="L116" i="69"/>
  <c r="L20" i="69"/>
  <c r="L164" i="68"/>
  <c r="L32" i="68"/>
  <c r="L140" i="72"/>
  <c r="L140" i="68"/>
  <c r="L92" i="68"/>
  <c r="L164" i="73"/>
  <c r="L152" i="71"/>
  <c r="L116" i="71"/>
  <c r="L20" i="71"/>
  <c r="L164" i="70"/>
  <c r="L140" i="70"/>
  <c r="L164" i="72"/>
  <c r="L140" i="69"/>
  <c r="L176" i="68"/>
  <c r="L116" i="68"/>
  <c r="L104" i="68"/>
  <c r="L116" i="73"/>
  <c r="L152" i="70"/>
  <c r="L44" i="70"/>
  <c r="L104" i="69"/>
  <c r="L80" i="69"/>
  <c r="L68" i="69"/>
  <c r="R22" i="48"/>
  <c r="R46" i="48"/>
  <c r="R80" i="48"/>
  <c r="R32" i="48"/>
  <c r="R56" i="48"/>
  <c r="R68" i="48"/>
  <c r="R71" i="48" s="1"/>
  <c r="R20" i="48"/>
  <c r="R44" i="48"/>
  <c r="R82" i="48"/>
  <c r="R94" i="48"/>
  <c r="R34" i="48"/>
  <c r="R58" i="48"/>
  <c r="R70" i="48"/>
  <c r="R116" i="48"/>
  <c r="R128" i="48"/>
  <c r="R140" i="48"/>
  <c r="R154" i="48"/>
  <c r="R104" i="48"/>
  <c r="R106" i="48"/>
  <c r="R118" i="48"/>
  <c r="R92" i="48"/>
  <c r="R130" i="48"/>
  <c r="R152" i="48"/>
  <c r="R176" i="48"/>
  <c r="R166" i="48"/>
  <c r="R178" i="48"/>
  <c r="R142" i="48"/>
  <c r="R164" i="48"/>
  <c r="R178" i="73"/>
  <c r="R130" i="73"/>
  <c r="R82" i="73"/>
  <c r="R166" i="73"/>
  <c r="R118" i="73"/>
  <c r="R154" i="73"/>
  <c r="R106" i="73"/>
  <c r="R70" i="73"/>
  <c r="R142" i="73"/>
  <c r="R22" i="73"/>
  <c r="R142" i="72"/>
  <c r="R94" i="72"/>
  <c r="R46" i="72"/>
  <c r="R58" i="73"/>
  <c r="R46" i="73"/>
  <c r="R178" i="72"/>
  <c r="R130" i="72"/>
  <c r="R82" i="72"/>
  <c r="R34" i="72"/>
  <c r="R166" i="72"/>
  <c r="R118" i="72"/>
  <c r="R70" i="72"/>
  <c r="R22" i="72"/>
  <c r="R154" i="72"/>
  <c r="R178" i="71"/>
  <c r="R142" i="71"/>
  <c r="R106" i="71"/>
  <c r="R58" i="71"/>
  <c r="R34" i="73"/>
  <c r="R94" i="71"/>
  <c r="R46" i="71"/>
  <c r="R178" i="70"/>
  <c r="R94" i="73"/>
  <c r="R58" i="72"/>
  <c r="R166" i="71"/>
  <c r="R130" i="71"/>
  <c r="R82" i="71"/>
  <c r="R34" i="71"/>
  <c r="R166" i="70"/>
  <c r="R142" i="70"/>
  <c r="R58" i="70"/>
  <c r="R34" i="70"/>
  <c r="R22" i="71"/>
  <c r="R70" i="71"/>
  <c r="R130" i="70"/>
  <c r="R94" i="70"/>
  <c r="R106" i="72"/>
  <c r="R70" i="70"/>
  <c r="R118" i="71"/>
  <c r="R118" i="70"/>
  <c r="R82" i="70"/>
  <c r="R46" i="70"/>
  <c r="R22" i="70"/>
  <c r="R154" i="71"/>
  <c r="R154" i="70"/>
  <c r="R106" i="70"/>
  <c r="R178" i="69"/>
  <c r="R130" i="69"/>
  <c r="R118" i="69"/>
  <c r="R106" i="69"/>
  <c r="R70" i="69"/>
  <c r="R34" i="69"/>
  <c r="R154" i="68"/>
  <c r="R106" i="68"/>
  <c r="R70" i="68"/>
  <c r="R22" i="68"/>
  <c r="R58" i="69"/>
  <c r="R46" i="69"/>
  <c r="R22" i="69"/>
  <c r="R166" i="68"/>
  <c r="R82" i="68"/>
  <c r="R166" i="69"/>
  <c r="R94" i="69"/>
  <c r="R82" i="69"/>
  <c r="R178" i="68"/>
  <c r="R118" i="68"/>
  <c r="R130" i="68"/>
  <c r="R46" i="68"/>
  <c r="R142" i="69"/>
  <c r="R154" i="69"/>
  <c r="R34" i="68"/>
  <c r="R58" i="68"/>
  <c r="R142" i="68"/>
  <c r="R94" i="68"/>
  <c r="R176" i="73"/>
  <c r="R128" i="73"/>
  <c r="R56" i="73"/>
  <c r="R128" i="72"/>
  <c r="R104" i="72"/>
  <c r="R176" i="71"/>
  <c r="R140" i="71"/>
  <c r="R128" i="71"/>
  <c r="R32" i="71"/>
  <c r="R164" i="73"/>
  <c r="R116" i="73"/>
  <c r="R152" i="72"/>
  <c r="R140" i="72"/>
  <c r="R116" i="72"/>
  <c r="R116" i="71"/>
  <c r="R80" i="71"/>
  <c r="R56" i="71"/>
  <c r="R20" i="71"/>
  <c r="R152" i="73"/>
  <c r="R44" i="73"/>
  <c r="R92" i="72"/>
  <c r="R152" i="71"/>
  <c r="R164" i="70"/>
  <c r="R104" i="70"/>
  <c r="R80" i="70"/>
  <c r="R176" i="69"/>
  <c r="R116" i="69"/>
  <c r="R20" i="69"/>
  <c r="R164" i="68"/>
  <c r="R32" i="68"/>
  <c r="R20" i="68"/>
  <c r="R68" i="68"/>
  <c r="R176" i="72"/>
  <c r="R80" i="69"/>
  <c r="R56" i="68"/>
  <c r="R164" i="69"/>
  <c r="R140" i="73"/>
  <c r="R104" i="73"/>
  <c r="R92" i="73"/>
  <c r="R68" i="73"/>
  <c r="R20" i="73"/>
  <c r="R44" i="72"/>
  <c r="R32" i="72"/>
  <c r="R104" i="71"/>
  <c r="R44" i="71"/>
  <c r="R176" i="70"/>
  <c r="R116" i="70"/>
  <c r="R92" i="70"/>
  <c r="R32" i="70"/>
  <c r="R20" i="70"/>
  <c r="R140" i="69"/>
  <c r="R128" i="69"/>
  <c r="R56" i="69"/>
  <c r="R176" i="68"/>
  <c r="R140" i="68"/>
  <c r="R128" i="68"/>
  <c r="R116" i="68"/>
  <c r="R104" i="68"/>
  <c r="R92" i="68"/>
  <c r="R80" i="68"/>
  <c r="R20" i="72"/>
  <c r="R92" i="71"/>
  <c r="R140" i="70"/>
  <c r="R92" i="69"/>
  <c r="R32" i="73"/>
  <c r="R68" i="72"/>
  <c r="R164" i="71"/>
  <c r="R128" i="70"/>
  <c r="R68" i="70"/>
  <c r="R56" i="70"/>
  <c r="R152" i="69"/>
  <c r="R44" i="69"/>
  <c r="R32" i="69"/>
  <c r="R80" i="73"/>
  <c r="R56" i="72"/>
  <c r="R68" i="71"/>
  <c r="R152" i="70"/>
  <c r="R44" i="70"/>
  <c r="R104" i="69"/>
  <c r="R68" i="69"/>
  <c r="R164" i="72"/>
  <c r="R80" i="72"/>
  <c r="R152" i="68"/>
  <c r="R44" i="68"/>
  <c r="W34" i="48"/>
  <c r="W58" i="48"/>
  <c r="W70" i="48"/>
  <c r="W22" i="48"/>
  <c r="W190" i="48" s="1"/>
  <c r="W46" i="48"/>
  <c r="W80" i="48"/>
  <c r="W85" i="48" s="1"/>
  <c r="W92" i="48"/>
  <c r="W97" i="48" s="1"/>
  <c r="W32" i="48"/>
  <c r="W37" i="48" s="1"/>
  <c r="W56" i="48"/>
  <c r="W61" i="48" s="1"/>
  <c r="W68" i="48"/>
  <c r="W73" i="48" s="1"/>
  <c r="W130" i="48"/>
  <c r="W142" i="48"/>
  <c r="W152" i="48"/>
  <c r="W157" i="48" s="1"/>
  <c r="W44" i="48"/>
  <c r="W49" i="48" s="1"/>
  <c r="W82" i="48"/>
  <c r="W116" i="48"/>
  <c r="W121" i="48" s="1"/>
  <c r="W94" i="48"/>
  <c r="W104" i="48"/>
  <c r="W109" i="48" s="1"/>
  <c r="W128" i="48"/>
  <c r="W133" i="48" s="1"/>
  <c r="W140" i="48"/>
  <c r="W145" i="48" s="1"/>
  <c r="W154" i="48"/>
  <c r="W20" i="48"/>
  <c r="W118" i="48"/>
  <c r="W166" i="48"/>
  <c r="W178" i="48"/>
  <c r="W106" i="48"/>
  <c r="W176" i="48"/>
  <c r="W181" i="48" s="1"/>
  <c r="W164" i="48"/>
  <c r="W169" i="48" s="1"/>
  <c r="W166" i="73"/>
  <c r="W118" i="73"/>
  <c r="W154" i="73"/>
  <c r="W106" i="73"/>
  <c r="W70" i="73"/>
  <c r="W142" i="73"/>
  <c r="W94" i="73"/>
  <c r="W58" i="73"/>
  <c r="W46" i="73"/>
  <c r="W178" i="72"/>
  <c r="W130" i="72"/>
  <c r="W82" i="72"/>
  <c r="W34" i="72"/>
  <c r="W82" i="73"/>
  <c r="W166" i="72"/>
  <c r="W118" i="72"/>
  <c r="W70" i="72"/>
  <c r="W22" i="72"/>
  <c r="W190" i="72" s="1"/>
  <c r="W130" i="73"/>
  <c r="W34" i="73"/>
  <c r="W154" i="72"/>
  <c r="W106" i="72"/>
  <c r="W58" i="72"/>
  <c r="W178" i="71"/>
  <c r="W46" i="72"/>
  <c r="W94" i="71"/>
  <c r="W46" i="71"/>
  <c r="W178" i="70"/>
  <c r="W178" i="73"/>
  <c r="W94" i="72"/>
  <c r="W166" i="71"/>
  <c r="W130" i="71"/>
  <c r="W82" i="71"/>
  <c r="W34" i="71"/>
  <c r="W166" i="70"/>
  <c r="W22" i="73"/>
  <c r="W190" i="73" s="1"/>
  <c r="W142" i="72"/>
  <c r="W154" i="71"/>
  <c r="W118" i="71"/>
  <c r="W70" i="71"/>
  <c r="W22" i="71"/>
  <c r="W190" i="71" s="1"/>
  <c r="W106" i="71"/>
  <c r="W130" i="70"/>
  <c r="W94" i="70"/>
  <c r="W22" i="70"/>
  <c r="W190" i="70" s="1"/>
  <c r="W58" i="71"/>
  <c r="W142" i="70"/>
  <c r="W142" i="71"/>
  <c r="W118" i="70"/>
  <c r="W82" i="70"/>
  <c r="W46" i="70"/>
  <c r="W154" i="70"/>
  <c r="W106" i="70"/>
  <c r="W70" i="70"/>
  <c r="W58" i="70"/>
  <c r="W34" i="70"/>
  <c r="W166" i="69"/>
  <c r="W130" i="69"/>
  <c r="W118" i="69"/>
  <c r="W94" i="69"/>
  <c r="W58" i="69"/>
  <c r="W22" i="69"/>
  <c r="W190" i="69" s="1"/>
  <c r="W142" i="68"/>
  <c r="W94" i="68"/>
  <c r="W58" i="68"/>
  <c r="W178" i="69"/>
  <c r="W142" i="69"/>
  <c r="W46" i="69"/>
  <c r="W34" i="69"/>
  <c r="W166" i="68"/>
  <c r="W106" i="68"/>
  <c r="W82" i="68"/>
  <c r="W82" i="69"/>
  <c r="W70" i="69"/>
  <c r="W178" i="68"/>
  <c r="W118" i="68"/>
  <c r="W22" i="68"/>
  <c r="W190" i="68" s="1"/>
  <c r="W106" i="69"/>
  <c r="W34" i="68"/>
  <c r="W154" i="69"/>
  <c r="W130" i="68"/>
  <c r="W46" i="68"/>
  <c r="W70" i="68"/>
  <c r="W154" i="68"/>
  <c r="W164" i="73"/>
  <c r="W116" i="73"/>
  <c r="W152" i="72"/>
  <c r="W140" i="72"/>
  <c r="W116" i="72"/>
  <c r="W116" i="71"/>
  <c r="W80" i="71"/>
  <c r="W56" i="71"/>
  <c r="W20" i="71"/>
  <c r="W104" i="73"/>
  <c r="W80" i="73"/>
  <c r="W68" i="73"/>
  <c r="W32" i="73"/>
  <c r="W20" i="73"/>
  <c r="W176" i="72"/>
  <c r="W164" i="72"/>
  <c r="W68" i="72"/>
  <c r="W56" i="72"/>
  <c r="W44" i="72"/>
  <c r="W20" i="72"/>
  <c r="W152" i="71"/>
  <c r="W104" i="71"/>
  <c r="W92" i="71"/>
  <c r="W44" i="71"/>
  <c r="W176" i="70"/>
  <c r="W164" i="70"/>
  <c r="W152" i="70"/>
  <c r="W128" i="72"/>
  <c r="W80" i="72"/>
  <c r="W164" i="71"/>
  <c r="W116" i="70"/>
  <c r="W92" i="70"/>
  <c r="W32" i="70"/>
  <c r="W20" i="70"/>
  <c r="W188" i="70" s="1"/>
  <c r="W140" i="69"/>
  <c r="W145" i="69" s="1"/>
  <c r="W128" i="69"/>
  <c r="W133" i="69" s="1"/>
  <c r="W56" i="69"/>
  <c r="W61" i="69" s="1"/>
  <c r="W176" i="68"/>
  <c r="W140" i="68"/>
  <c r="W128" i="68"/>
  <c r="W116" i="68"/>
  <c r="W104" i="68"/>
  <c r="W92" i="68"/>
  <c r="W80" i="68"/>
  <c r="W68" i="68"/>
  <c r="W56" i="68"/>
  <c r="W68" i="70"/>
  <c r="W44" i="69"/>
  <c r="W49" i="69" s="1"/>
  <c r="W176" i="69"/>
  <c r="W181" i="69" s="1"/>
  <c r="W20" i="69"/>
  <c r="W32" i="68"/>
  <c r="W20" i="68"/>
  <c r="W188" i="68" s="1"/>
  <c r="W152" i="73"/>
  <c r="W56" i="73"/>
  <c r="W44" i="73"/>
  <c r="W92" i="72"/>
  <c r="W140" i="71"/>
  <c r="W32" i="71"/>
  <c r="W140" i="70"/>
  <c r="W44" i="70"/>
  <c r="W104" i="69"/>
  <c r="W109" i="69" s="1"/>
  <c r="W92" i="69"/>
  <c r="W97" i="69" s="1"/>
  <c r="W80" i="69"/>
  <c r="W85" i="69" s="1"/>
  <c r="W68" i="69"/>
  <c r="W73" i="69" s="1"/>
  <c r="W176" i="71"/>
  <c r="W128" i="70"/>
  <c r="W164" i="69"/>
  <c r="W169" i="69" s="1"/>
  <c r="W32" i="69"/>
  <c r="W37" i="69" s="1"/>
  <c r="W128" i="73"/>
  <c r="W128" i="71"/>
  <c r="W68" i="71"/>
  <c r="W116" i="69"/>
  <c r="W121" i="69" s="1"/>
  <c r="W140" i="73"/>
  <c r="W92" i="73"/>
  <c r="W104" i="72"/>
  <c r="W32" i="72"/>
  <c r="W56" i="70"/>
  <c r="W152" i="69"/>
  <c r="W157" i="69" s="1"/>
  <c r="W152" i="68"/>
  <c r="W44" i="68"/>
  <c r="W176" i="73"/>
  <c r="W104" i="70"/>
  <c r="W80" i="70"/>
  <c r="W164" i="68"/>
  <c r="L154" i="55"/>
  <c r="L164" i="55"/>
  <c r="L166" i="55"/>
  <c r="R176" i="55"/>
  <c r="L178" i="55"/>
  <c r="R20" i="56"/>
  <c r="R22" i="56"/>
  <c r="H32" i="56"/>
  <c r="H34" i="56"/>
  <c r="H44" i="56"/>
  <c r="H46" i="56"/>
  <c r="H56" i="56"/>
  <c r="H58" i="56"/>
  <c r="L82" i="56"/>
  <c r="L104" i="56"/>
  <c r="H116" i="56"/>
  <c r="H118" i="56"/>
  <c r="H128" i="56"/>
  <c r="H130" i="56"/>
  <c r="L142" i="56"/>
  <c r="R152" i="56"/>
  <c r="H154" i="56"/>
  <c r="L166" i="56"/>
  <c r="R176" i="56"/>
  <c r="H178" i="56"/>
  <c r="L20" i="59"/>
  <c r="H32" i="59"/>
  <c r="R34" i="59"/>
  <c r="L44" i="59"/>
  <c r="L46" i="59"/>
  <c r="H68" i="59"/>
  <c r="R70" i="59"/>
  <c r="L80" i="59"/>
  <c r="R82" i="59"/>
  <c r="L92" i="59"/>
  <c r="L94" i="59"/>
  <c r="L104" i="59"/>
  <c r="L106" i="59"/>
  <c r="L140" i="59"/>
  <c r="R142" i="59"/>
  <c r="R152" i="59"/>
  <c r="R155" i="59" s="1"/>
  <c r="R156" i="59" s="1"/>
  <c r="R154" i="59"/>
  <c r="R164" i="59"/>
  <c r="R166" i="59"/>
  <c r="L176" i="59"/>
  <c r="L20" i="60"/>
  <c r="R22" i="60"/>
  <c r="L32" i="60"/>
  <c r="R34" i="60"/>
  <c r="L44" i="60"/>
  <c r="H56" i="60"/>
  <c r="H58" i="60"/>
  <c r="R68" i="60"/>
  <c r="R188" i="60" s="1"/>
  <c r="AF52" i="45" s="1"/>
  <c r="R70" i="60"/>
  <c r="H80" i="60"/>
  <c r="R92" i="60"/>
  <c r="R95" i="60" s="1"/>
  <c r="H94" i="60"/>
  <c r="L104" i="60"/>
  <c r="L106" i="60"/>
  <c r="H116" i="60"/>
  <c r="H119" i="60" s="1"/>
  <c r="H120" i="60" s="1"/>
  <c r="H121" i="60" s="1"/>
  <c r="H118" i="60"/>
  <c r="R140" i="60"/>
  <c r="R142" i="60"/>
  <c r="R152" i="60"/>
  <c r="H154" i="60"/>
  <c r="L164" i="60"/>
  <c r="L166" i="60"/>
  <c r="L32" i="57"/>
  <c r="R56" i="57"/>
  <c r="R59" i="57" s="1"/>
  <c r="R58" i="57"/>
  <c r="R82" i="57"/>
  <c r="R94" i="57"/>
  <c r="H104" i="57"/>
  <c r="L116" i="57"/>
  <c r="L118" i="57"/>
  <c r="R128" i="57"/>
  <c r="L140" i="57"/>
  <c r="H142" i="57"/>
  <c r="L152" i="57"/>
  <c r="R167" i="57"/>
  <c r="R58" i="58"/>
  <c r="R70" i="58"/>
  <c r="L80" i="58"/>
  <c r="H116" i="58"/>
  <c r="R118" i="58"/>
  <c r="L130" i="58"/>
  <c r="I140" i="49"/>
  <c r="I22" i="48"/>
  <c r="I46" i="48"/>
  <c r="I80" i="48"/>
  <c r="I32" i="48"/>
  <c r="I56" i="48"/>
  <c r="I68" i="48"/>
  <c r="I20" i="48"/>
  <c r="I44" i="48"/>
  <c r="I82" i="48"/>
  <c r="I94" i="48"/>
  <c r="I104" i="48"/>
  <c r="I116" i="48"/>
  <c r="I128" i="48"/>
  <c r="I140" i="48"/>
  <c r="I154" i="48"/>
  <c r="I34" i="48"/>
  <c r="I58" i="48"/>
  <c r="I70" i="48"/>
  <c r="I106" i="48"/>
  <c r="I118" i="48"/>
  <c r="I142" i="48"/>
  <c r="I130" i="48"/>
  <c r="I178" i="48"/>
  <c r="I164" i="48"/>
  <c r="I176" i="48"/>
  <c r="I92" i="48"/>
  <c r="I152" i="48"/>
  <c r="I166" i="48"/>
  <c r="I178" i="73"/>
  <c r="I130" i="73"/>
  <c r="I82" i="73"/>
  <c r="I166" i="73"/>
  <c r="I118" i="73"/>
  <c r="I154" i="73"/>
  <c r="I106" i="73"/>
  <c r="I70" i="73"/>
  <c r="I58" i="73"/>
  <c r="I142" i="72"/>
  <c r="I94" i="72"/>
  <c r="I46" i="72"/>
  <c r="I94" i="73"/>
  <c r="I46" i="73"/>
  <c r="I178" i="72"/>
  <c r="I130" i="72"/>
  <c r="I82" i="72"/>
  <c r="I34" i="72"/>
  <c r="I22" i="72"/>
  <c r="I142" i="73"/>
  <c r="I166" i="72"/>
  <c r="I118" i="72"/>
  <c r="I70" i="72"/>
  <c r="I58" i="72"/>
  <c r="I142" i="71"/>
  <c r="I106" i="71"/>
  <c r="I58" i="71"/>
  <c r="I106" i="72"/>
  <c r="I94" i="71"/>
  <c r="I46" i="71"/>
  <c r="I178" i="70"/>
  <c r="I22" i="73"/>
  <c r="I154" i="72"/>
  <c r="I178" i="71"/>
  <c r="I166" i="71"/>
  <c r="I130" i="71"/>
  <c r="I82" i="71"/>
  <c r="I34" i="71"/>
  <c r="I22" i="71"/>
  <c r="I166" i="70"/>
  <c r="I118" i="71"/>
  <c r="I142" i="70"/>
  <c r="I58" i="70"/>
  <c r="I34" i="70"/>
  <c r="I22" i="70"/>
  <c r="I154" i="70"/>
  <c r="I154" i="71"/>
  <c r="I130" i="70"/>
  <c r="I94" i="70"/>
  <c r="I34" i="73"/>
  <c r="I70" i="71"/>
  <c r="I118" i="70"/>
  <c r="I82" i="70"/>
  <c r="I46" i="70"/>
  <c r="I106" i="70"/>
  <c r="I70" i="70"/>
  <c r="I178" i="69"/>
  <c r="I130" i="69"/>
  <c r="I166" i="69"/>
  <c r="I154" i="69"/>
  <c r="I106" i="69"/>
  <c r="I70" i="69"/>
  <c r="I34" i="69"/>
  <c r="I154" i="68"/>
  <c r="I106" i="68"/>
  <c r="I70" i="68"/>
  <c r="I22" i="68"/>
  <c r="I142" i="69"/>
  <c r="I142" i="68"/>
  <c r="I130" i="68"/>
  <c r="I58" i="68"/>
  <c r="I46" i="68"/>
  <c r="I22" i="69"/>
  <c r="I94" i="69"/>
  <c r="I94" i="68"/>
  <c r="I118" i="69"/>
  <c r="I82" i="69"/>
  <c r="I58" i="69"/>
  <c r="I46" i="69"/>
  <c r="I166" i="68"/>
  <c r="I82" i="68"/>
  <c r="I178" i="68"/>
  <c r="I118" i="68"/>
  <c r="I34" i="68"/>
  <c r="I176" i="73"/>
  <c r="I128" i="73"/>
  <c r="I56" i="73"/>
  <c r="I128" i="72"/>
  <c r="I104" i="72"/>
  <c r="I176" i="71"/>
  <c r="I140" i="71"/>
  <c r="I128" i="71"/>
  <c r="I32" i="71"/>
  <c r="I164" i="73"/>
  <c r="I116" i="73"/>
  <c r="I152" i="72"/>
  <c r="I140" i="72"/>
  <c r="I116" i="72"/>
  <c r="I116" i="71"/>
  <c r="I80" i="71"/>
  <c r="I56" i="71"/>
  <c r="I20" i="71"/>
  <c r="I152" i="73"/>
  <c r="I44" i="73"/>
  <c r="I92" i="72"/>
  <c r="I152" i="71"/>
  <c r="I164" i="70"/>
  <c r="I104" i="70"/>
  <c r="I80" i="70"/>
  <c r="I176" i="69"/>
  <c r="I116" i="69"/>
  <c r="I20" i="69"/>
  <c r="I164" i="68"/>
  <c r="I32" i="68"/>
  <c r="I20" i="68"/>
  <c r="I92" i="68"/>
  <c r="I68" i="68"/>
  <c r="I80" i="73"/>
  <c r="I176" i="72"/>
  <c r="I152" i="70"/>
  <c r="I104" i="69"/>
  <c r="I68" i="69"/>
  <c r="I56" i="68"/>
  <c r="I152" i="68"/>
  <c r="I140" i="73"/>
  <c r="I104" i="73"/>
  <c r="I92" i="73"/>
  <c r="I68" i="73"/>
  <c r="I20" i="73"/>
  <c r="I44" i="72"/>
  <c r="I32" i="72"/>
  <c r="I104" i="71"/>
  <c r="I44" i="71"/>
  <c r="I176" i="70"/>
  <c r="I116" i="70"/>
  <c r="I92" i="70"/>
  <c r="I32" i="70"/>
  <c r="I20" i="70"/>
  <c r="I140" i="69"/>
  <c r="I128" i="69"/>
  <c r="I56" i="69"/>
  <c r="I176" i="68"/>
  <c r="I140" i="68"/>
  <c r="I128" i="68"/>
  <c r="I116" i="68"/>
  <c r="I104" i="68"/>
  <c r="I80" i="68"/>
  <c r="I56" i="72"/>
  <c r="I20" i="72"/>
  <c r="I140" i="70"/>
  <c r="I32" i="73"/>
  <c r="I164" i="72"/>
  <c r="I80" i="72"/>
  <c r="I128" i="70"/>
  <c r="I164" i="69"/>
  <c r="I152" i="69"/>
  <c r="I32" i="69"/>
  <c r="I44" i="68"/>
  <c r="I92" i="71"/>
  <c r="I68" i="71"/>
  <c r="I44" i="70"/>
  <c r="I92" i="69"/>
  <c r="I80" i="69"/>
  <c r="I68" i="72"/>
  <c r="I164" i="71"/>
  <c r="I68" i="70"/>
  <c r="I56" i="70"/>
  <c r="I44" i="69"/>
  <c r="M128" i="52"/>
  <c r="M22" i="48"/>
  <c r="M46" i="48"/>
  <c r="M80" i="48"/>
  <c r="M32" i="48"/>
  <c r="M56" i="48"/>
  <c r="M68" i="48"/>
  <c r="M20" i="48"/>
  <c r="M44" i="48"/>
  <c r="M82" i="48"/>
  <c r="M94" i="48"/>
  <c r="M116" i="48"/>
  <c r="M92" i="48"/>
  <c r="M128" i="48"/>
  <c r="M140" i="48"/>
  <c r="M154" i="48"/>
  <c r="M106" i="48"/>
  <c r="M118" i="48"/>
  <c r="M130" i="48"/>
  <c r="M152" i="48"/>
  <c r="M164" i="48"/>
  <c r="M166" i="48"/>
  <c r="M58" i="48"/>
  <c r="M70" i="48"/>
  <c r="M142" i="48"/>
  <c r="M176" i="48"/>
  <c r="M34" i="48"/>
  <c r="M104" i="48"/>
  <c r="M178" i="48"/>
  <c r="M178" i="73"/>
  <c r="M130" i="73"/>
  <c r="M82" i="73"/>
  <c r="M166" i="73"/>
  <c r="M118" i="73"/>
  <c r="M154" i="73"/>
  <c r="M106" i="73"/>
  <c r="M70" i="73"/>
  <c r="M94" i="73"/>
  <c r="M58" i="73"/>
  <c r="M142" i="72"/>
  <c r="M94" i="72"/>
  <c r="M46" i="72"/>
  <c r="M142" i="73"/>
  <c r="M46" i="73"/>
  <c r="M178" i="72"/>
  <c r="M130" i="72"/>
  <c r="M82" i="72"/>
  <c r="M34" i="72"/>
  <c r="M22" i="72"/>
  <c r="M166" i="72"/>
  <c r="M118" i="72"/>
  <c r="M70" i="72"/>
  <c r="M106" i="72"/>
  <c r="M142" i="71"/>
  <c r="M106" i="71"/>
  <c r="M58" i="71"/>
  <c r="M22" i="73"/>
  <c r="M154" i="72"/>
  <c r="M178" i="71"/>
  <c r="M94" i="71"/>
  <c r="M46" i="71"/>
  <c r="M178" i="70"/>
  <c r="M34" i="73"/>
  <c r="M166" i="71"/>
  <c r="M130" i="71"/>
  <c r="M82" i="71"/>
  <c r="M34" i="71"/>
  <c r="M22" i="71"/>
  <c r="M166" i="70"/>
  <c r="M154" i="71"/>
  <c r="M142" i="70"/>
  <c r="M58" i="70"/>
  <c r="M34" i="70"/>
  <c r="M106" i="70"/>
  <c r="M70" i="70"/>
  <c r="M130" i="70"/>
  <c r="M94" i="70"/>
  <c r="M22" i="70"/>
  <c r="M118" i="71"/>
  <c r="M58" i="72"/>
  <c r="M70" i="71"/>
  <c r="M118" i="70"/>
  <c r="M82" i="70"/>
  <c r="M46" i="70"/>
  <c r="M154" i="70"/>
  <c r="M178" i="69"/>
  <c r="M130" i="69"/>
  <c r="M142" i="69"/>
  <c r="M106" i="69"/>
  <c r="M70" i="69"/>
  <c r="M34" i="69"/>
  <c r="M154" i="68"/>
  <c r="M106" i="68"/>
  <c r="M70" i="68"/>
  <c r="M22" i="68"/>
  <c r="M118" i="69"/>
  <c r="M94" i="69"/>
  <c r="M82" i="69"/>
  <c r="M178" i="68"/>
  <c r="M118" i="68"/>
  <c r="M34" i="68"/>
  <c r="M130" i="68"/>
  <c r="M58" i="68"/>
  <c r="M166" i="69"/>
  <c r="M46" i="69"/>
  <c r="M142" i="68"/>
  <c r="M46" i="68"/>
  <c r="M94" i="68"/>
  <c r="M58" i="69"/>
  <c r="M166" i="68"/>
  <c r="M82" i="68"/>
  <c r="M22" i="69"/>
  <c r="M154" i="69"/>
  <c r="M176" i="73"/>
  <c r="M128" i="73"/>
  <c r="M56" i="73"/>
  <c r="M128" i="72"/>
  <c r="M104" i="72"/>
  <c r="M176" i="71"/>
  <c r="M140" i="71"/>
  <c r="M128" i="71"/>
  <c r="M32" i="71"/>
  <c r="M164" i="73"/>
  <c r="M116" i="73"/>
  <c r="M152" i="72"/>
  <c r="M140" i="72"/>
  <c r="M116" i="72"/>
  <c r="M116" i="71"/>
  <c r="M80" i="71"/>
  <c r="M56" i="71"/>
  <c r="M20" i="71"/>
  <c r="M80" i="73"/>
  <c r="M176" i="72"/>
  <c r="M56" i="72"/>
  <c r="M20" i="72"/>
  <c r="M92" i="71"/>
  <c r="M68" i="71"/>
  <c r="M104" i="70"/>
  <c r="M80" i="70"/>
  <c r="M176" i="69"/>
  <c r="M116" i="69"/>
  <c r="M20" i="69"/>
  <c r="M164" i="68"/>
  <c r="M32" i="68"/>
  <c r="M20" i="68"/>
  <c r="M80" i="68"/>
  <c r="M164" i="70"/>
  <c r="M140" i="70"/>
  <c r="M44" i="70"/>
  <c r="M92" i="69"/>
  <c r="M44" i="69"/>
  <c r="M32" i="69"/>
  <c r="M32" i="73"/>
  <c r="M164" i="72"/>
  <c r="M80" i="72"/>
  <c r="M68" i="72"/>
  <c r="M164" i="71"/>
  <c r="M116" i="70"/>
  <c r="M92" i="70"/>
  <c r="M32" i="70"/>
  <c r="M20" i="70"/>
  <c r="M140" i="69"/>
  <c r="M128" i="69"/>
  <c r="M56" i="69"/>
  <c r="M176" i="68"/>
  <c r="M140" i="68"/>
  <c r="M128" i="68"/>
  <c r="M116" i="68"/>
  <c r="M104" i="68"/>
  <c r="M92" i="68"/>
  <c r="M68" i="68"/>
  <c r="M152" i="70"/>
  <c r="M104" i="69"/>
  <c r="M80" i="69"/>
  <c r="M68" i="69"/>
  <c r="M140" i="73"/>
  <c r="M44" i="72"/>
  <c r="M44" i="71"/>
  <c r="M176" i="70"/>
  <c r="M56" i="70"/>
  <c r="M152" i="73"/>
  <c r="M44" i="73"/>
  <c r="M92" i="72"/>
  <c r="M152" i="71"/>
  <c r="M56" i="68"/>
  <c r="M104" i="73"/>
  <c r="M92" i="73"/>
  <c r="M68" i="73"/>
  <c r="M20" i="73"/>
  <c r="M32" i="72"/>
  <c r="M104" i="71"/>
  <c r="M128" i="70"/>
  <c r="M68" i="70"/>
  <c r="M164" i="69"/>
  <c r="M152" i="69"/>
  <c r="M152" i="68"/>
  <c r="M44" i="68"/>
  <c r="T20" i="48"/>
  <c r="T44" i="48"/>
  <c r="T47" i="48" s="1"/>
  <c r="T82" i="48"/>
  <c r="T34" i="48"/>
  <c r="T58" i="48"/>
  <c r="T70" i="48"/>
  <c r="T22" i="48"/>
  <c r="T46" i="48"/>
  <c r="T80" i="48"/>
  <c r="T92" i="48"/>
  <c r="T95" i="48" s="1"/>
  <c r="T104" i="48"/>
  <c r="T106" i="48"/>
  <c r="T118" i="48"/>
  <c r="T32" i="48"/>
  <c r="T56" i="48"/>
  <c r="T68" i="48"/>
  <c r="T94" i="48"/>
  <c r="T130" i="48"/>
  <c r="T142" i="48"/>
  <c r="T152" i="48"/>
  <c r="T155" i="48" s="1"/>
  <c r="T116" i="48"/>
  <c r="T164" i="48"/>
  <c r="T166" i="48"/>
  <c r="T178" i="48"/>
  <c r="T140" i="48"/>
  <c r="T176" i="48"/>
  <c r="T128" i="48"/>
  <c r="T154" i="48"/>
  <c r="T154" i="73"/>
  <c r="T106" i="73"/>
  <c r="T70" i="73"/>
  <c r="T142" i="73"/>
  <c r="T94" i="73"/>
  <c r="T178" i="73"/>
  <c r="T130" i="73"/>
  <c r="T82" i="73"/>
  <c r="T58" i="73"/>
  <c r="T166" i="72"/>
  <c r="T118" i="72"/>
  <c r="T70" i="72"/>
  <c r="T22" i="72"/>
  <c r="T34" i="73"/>
  <c r="T154" i="72"/>
  <c r="T106" i="72"/>
  <c r="T58" i="72"/>
  <c r="T178" i="71"/>
  <c r="T118" i="73"/>
  <c r="T22" i="73"/>
  <c r="T142" i="72"/>
  <c r="T94" i="72"/>
  <c r="T46" i="72"/>
  <c r="T166" i="73"/>
  <c r="T46" i="73"/>
  <c r="T34" i="72"/>
  <c r="T166" i="71"/>
  <c r="T130" i="71"/>
  <c r="T82" i="71"/>
  <c r="T34" i="71"/>
  <c r="T166" i="70"/>
  <c r="T82" i="72"/>
  <c r="T154" i="71"/>
  <c r="T118" i="71"/>
  <c r="T70" i="71"/>
  <c r="T22" i="71"/>
  <c r="T130" i="72"/>
  <c r="T142" i="71"/>
  <c r="T106" i="71"/>
  <c r="T58" i="71"/>
  <c r="T94" i="71"/>
  <c r="T178" i="70"/>
  <c r="T118" i="70"/>
  <c r="T82" i="70"/>
  <c r="T46" i="70"/>
  <c r="T22" i="70"/>
  <c r="T130" i="70"/>
  <c r="T94" i="70"/>
  <c r="T178" i="72"/>
  <c r="T154" i="70"/>
  <c r="T106" i="70"/>
  <c r="T70" i="70"/>
  <c r="T46" i="71"/>
  <c r="T142" i="70"/>
  <c r="T58" i="70"/>
  <c r="T34" i="70"/>
  <c r="T154" i="69"/>
  <c r="T118" i="69"/>
  <c r="T82" i="69"/>
  <c r="T46" i="69"/>
  <c r="T178" i="68"/>
  <c r="T130" i="68"/>
  <c r="T46" i="68"/>
  <c r="T178" i="69"/>
  <c r="T166" i="69"/>
  <c r="T130" i="69"/>
  <c r="T106" i="69"/>
  <c r="T94" i="69"/>
  <c r="T154" i="68"/>
  <c r="T142" i="68"/>
  <c r="T82" i="68"/>
  <c r="T58" i="69"/>
  <c r="T22" i="69"/>
  <c r="T22" i="68"/>
  <c r="T70" i="68"/>
  <c r="T58" i="68"/>
  <c r="T142" i="69"/>
  <c r="T70" i="69"/>
  <c r="T34" i="69"/>
  <c r="T166" i="68"/>
  <c r="T106" i="68"/>
  <c r="T94" i="68"/>
  <c r="T118" i="68"/>
  <c r="T34" i="68"/>
  <c r="T104" i="73"/>
  <c r="T107" i="73" s="1"/>
  <c r="T80" i="73"/>
  <c r="T83" i="73" s="1"/>
  <c r="T68" i="73"/>
  <c r="T71" i="73" s="1"/>
  <c r="T72" i="73" s="1"/>
  <c r="T32" i="73"/>
  <c r="T20" i="73"/>
  <c r="T176" i="72"/>
  <c r="T164" i="72"/>
  <c r="T167" i="72" s="1"/>
  <c r="T68" i="72"/>
  <c r="T56" i="72"/>
  <c r="T44" i="72"/>
  <c r="T20" i="72"/>
  <c r="T23" i="72" s="1"/>
  <c r="T152" i="71"/>
  <c r="T104" i="71"/>
  <c r="T92" i="71"/>
  <c r="T44" i="71"/>
  <c r="T176" i="70"/>
  <c r="T164" i="70"/>
  <c r="T152" i="73"/>
  <c r="T155" i="73" s="1"/>
  <c r="T140" i="73"/>
  <c r="T143" i="73" s="1"/>
  <c r="T92" i="73"/>
  <c r="T95" i="73" s="1"/>
  <c r="T96" i="73" s="1"/>
  <c r="T44" i="73"/>
  <c r="T92" i="72"/>
  <c r="T80" i="72"/>
  <c r="T32" i="72"/>
  <c r="T35" i="72" s="1"/>
  <c r="T164" i="71"/>
  <c r="T68" i="71"/>
  <c r="T176" i="73"/>
  <c r="T164" i="73"/>
  <c r="T128" i="73"/>
  <c r="T131" i="73" s="1"/>
  <c r="T116" i="73"/>
  <c r="T119" i="73" s="1"/>
  <c r="T128" i="71"/>
  <c r="T116" i="71"/>
  <c r="T20" i="71"/>
  <c r="T152" i="70"/>
  <c r="T140" i="70"/>
  <c r="T44" i="70"/>
  <c r="T104" i="69"/>
  <c r="T92" i="69"/>
  <c r="T80" i="69"/>
  <c r="T68" i="69"/>
  <c r="T56" i="68"/>
  <c r="T56" i="73"/>
  <c r="T59" i="73" s="1"/>
  <c r="T60" i="73" s="1"/>
  <c r="T80" i="71"/>
  <c r="T83" i="71" s="1"/>
  <c r="T84" i="71" s="1"/>
  <c r="T104" i="70"/>
  <c r="T80" i="70"/>
  <c r="T20" i="69"/>
  <c r="T140" i="69"/>
  <c r="T128" i="69"/>
  <c r="T128" i="68"/>
  <c r="T92" i="68"/>
  <c r="T128" i="72"/>
  <c r="T116" i="72"/>
  <c r="T128" i="70"/>
  <c r="T68" i="70"/>
  <c r="T56" i="70"/>
  <c r="T164" i="69"/>
  <c r="T152" i="69"/>
  <c r="T44" i="69"/>
  <c r="T32" i="69"/>
  <c r="T152" i="68"/>
  <c r="T44" i="68"/>
  <c r="T140" i="71"/>
  <c r="T164" i="68"/>
  <c r="T104" i="72"/>
  <c r="T107" i="72" s="1"/>
  <c r="T108" i="72" s="1"/>
  <c r="T176" i="71"/>
  <c r="T116" i="70"/>
  <c r="T92" i="70"/>
  <c r="T32" i="70"/>
  <c r="T140" i="68"/>
  <c r="T116" i="68"/>
  <c r="T104" i="68"/>
  <c r="T80" i="68"/>
  <c r="T56" i="71"/>
  <c r="T32" i="71"/>
  <c r="T176" i="69"/>
  <c r="T116" i="69"/>
  <c r="T32" i="68"/>
  <c r="T20" i="68"/>
  <c r="T152" i="72"/>
  <c r="T140" i="72"/>
  <c r="T20" i="70"/>
  <c r="T56" i="69"/>
  <c r="T176" i="68"/>
  <c r="T68" i="68"/>
  <c r="X34" i="57"/>
  <c r="X20" i="48"/>
  <c r="X44" i="48"/>
  <c r="X49" i="48" s="1"/>
  <c r="X82" i="48"/>
  <c r="X34" i="48"/>
  <c r="X58" i="48"/>
  <c r="X70" i="48"/>
  <c r="X22" i="48"/>
  <c r="X190" i="48" s="1"/>
  <c r="X46" i="48"/>
  <c r="X80" i="48"/>
  <c r="X85" i="48" s="1"/>
  <c r="X92" i="48"/>
  <c r="X97" i="48" s="1"/>
  <c r="X106" i="48"/>
  <c r="X118" i="48"/>
  <c r="X130" i="48"/>
  <c r="X142" i="48"/>
  <c r="X152" i="48"/>
  <c r="X157" i="48" s="1"/>
  <c r="X32" i="48"/>
  <c r="X37" i="48" s="1"/>
  <c r="X56" i="48"/>
  <c r="X61" i="48" s="1"/>
  <c r="X68" i="48"/>
  <c r="X73" i="48" s="1"/>
  <c r="X116" i="48"/>
  <c r="X121" i="48" s="1"/>
  <c r="X164" i="48"/>
  <c r="X169" i="48" s="1"/>
  <c r="X104" i="48"/>
  <c r="X109" i="48" s="1"/>
  <c r="X140" i="48"/>
  <c r="X145" i="48" s="1"/>
  <c r="X94" i="48"/>
  <c r="X128" i="48"/>
  <c r="X133" i="48" s="1"/>
  <c r="X166" i="48"/>
  <c r="X178" i="48"/>
  <c r="X154" i="48"/>
  <c r="X176" i="48"/>
  <c r="X181" i="48" s="1"/>
  <c r="X154" i="73"/>
  <c r="X106" i="73"/>
  <c r="X70" i="73"/>
  <c r="X142" i="73"/>
  <c r="X94" i="73"/>
  <c r="X178" i="73"/>
  <c r="X130" i="73"/>
  <c r="X82" i="73"/>
  <c r="X166" i="72"/>
  <c r="X118" i="72"/>
  <c r="X70" i="72"/>
  <c r="X22" i="72"/>
  <c r="X190" i="72" s="1"/>
  <c r="X118" i="73"/>
  <c r="X34" i="73"/>
  <c r="X154" i="72"/>
  <c r="X106" i="72"/>
  <c r="X58" i="72"/>
  <c r="X178" i="71"/>
  <c r="X166" i="73"/>
  <c r="X58" i="73"/>
  <c r="X22" i="73"/>
  <c r="X190" i="73" s="1"/>
  <c r="X142" i="72"/>
  <c r="X94" i="72"/>
  <c r="X46" i="72"/>
  <c r="X82" i="72"/>
  <c r="X166" i="71"/>
  <c r="X130" i="71"/>
  <c r="X82" i="71"/>
  <c r="X34" i="71"/>
  <c r="X166" i="70"/>
  <c r="X130" i="72"/>
  <c r="X154" i="71"/>
  <c r="X118" i="71"/>
  <c r="X70" i="71"/>
  <c r="X22" i="71"/>
  <c r="X190" i="71" s="1"/>
  <c r="X178" i="72"/>
  <c r="X142" i="71"/>
  <c r="X106" i="71"/>
  <c r="X58" i="71"/>
  <c r="X118" i="70"/>
  <c r="X82" i="70"/>
  <c r="X46" i="70"/>
  <c r="X22" i="70"/>
  <c r="X190" i="70" s="1"/>
  <c r="X130" i="70"/>
  <c r="X34" i="72"/>
  <c r="X154" i="70"/>
  <c r="X106" i="70"/>
  <c r="X70" i="70"/>
  <c r="X94" i="71"/>
  <c r="X178" i="70"/>
  <c r="X46" i="73"/>
  <c r="X46" i="71"/>
  <c r="X142" i="70"/>
  <c r="X58" i="70"/>
  <c r="X34" i="70"/>
  <c r="X94" i="70"/>
  <c r="X154" i="69"/>
  <c r="X118" i="69"/>
  <c r="X142" i="69"/>
  <c r="X82" i="69"/>
  <c r="X46" i="69"/>
  <c r="X178" i="68"/>
  <c r="X130" i="68"/>
  <c r="X46" i="68"/>
  <c r="X70" i="69"/>
  <c r="X58" i="69"/>
  <c r="X22" i="69"/>
  <c r="X190" i="69" s="1"/>
  <c r="X118" i="68"/>
  <c r="X34" i="68"/>
  <c r="X22" i="68"/>
  <c r="X190" i="68" s="1"/>
  <c r="X106" i="69"/>
  <c r="X94" i="69"/>
  <c r="X166" i="69"/>
  <c r="X142" i="68"/>
  <c r="X70" i="68"/>
  <c r="X58" i="68"/>
  <c r="X178" i="69"/>
  <c r="X34" i="69"/>
  <c r="X94" i="68"/>
  <c r="X82" i="68"/>
  <c r="X166" i="68"/>
  <c r="X106" i="68"/>
  <c r="X130" i="69"/>
  <c r="X154" i="68"/>
  <c r="X104" i="73"/>
  <c r="X80" i="73"/>
  <c r="X68" i="73"/>
  <c r="X32" i="73"/>
  <c r="X20" i="73"/>
  <c r="X176" i="72"/>
  <c r="X164" i="72"/>
  <c r="X68" i="72"/>
  <c r="X56" i="72"/>
  <c r="X44" i="72"/>
  <c r="X20" i="72"/>
  <c r="X152" i="71"/>
  <c r="X104" i="71"/>
  <c r="X92" i="71"/>
  <c r="X44" i="71"/>
  <c r="X176" i="70"/>
  <c r="X164" i="70"/>
  <c r="X152" i="73"/>
  <c r="X140" i="73"/>
  <c r="X92" i="73"/>
  <c r="X44" i="73"/>
  <c r="X92" i="72"/>
  <c r="X80" i="72"/>
  <c r="X32" i="72"/>
  <c r="X164" i="71"/>
  <c r="X68" i="71"/>
  <c r="X56" i="73"/>
  <c r="X140" i="71"/>
  <c r="X80" i="71"/>
  <c r="X56" i="71"/>
  <c r="X32" i="71"/>
  <c r="X140" i="70"/>
  <c r="X44" i="70"/>
  <c r="X104" i="69"/>
  <c r="X109" i="69" s="1"/>
  <c r="X92" i="69"/>
  <c r="X97" i="69" s="1"/>
  <c r="X80" i="69"/>
  <c r="X85" i="69" s="1"/>
  <c r="X68" i="69"/>
  <c r="X73" i="69" s="1"/>
  <c r="X56" i="68"/>
  <c r="X80" i="70"/>
  <c r="X116" i="69"/>
  <c r="X121" i="69" s="1"/>
  <c r="X20" i="69"/>
  <c r="X20" i="68"/>
  <c r="X188" i="68" s="1"/>
  <c r="X80" i="68"/>
  <c r="X152" i="72"/>
  <c r="X140" i="72"/>
  <c r="X104" i="72"/>
  <c r="X176" i="71"/>
  <c r="X152" i="70"/>
  <c r="X128" i="70"/>
  <c r="X68" i="70"/>
  <c r="X56" i="70"/>
  <c r="X164" i="69"/>
  <c r="X169" i="69" s="1"/>
  <c r="X152" i="69"/>
  <c r="X157" i="69" s="1"/>
  <c r="X44" i="69"/>
  <c r="X49" i="69" s="1"/>
  <c r="X32" i="69"/>
  <c r="X37" i="69" s="1"/>
  <c r="X152" i="68"/>
  <c r="X44" i="68"/>
  <c r="X116" i="73"/>
  <c r="X20" i="71"/>
  <c r="X104" i="70"/>
  <c r="X116" i="70"/>
  <c r="X92" i="70"/>
  <c r="X32" i="70"/>
  <c r="X140" i="69"/>
  <c r="X145" i="69" s="1"/>
  <c r="X128" i="69"/>
  <c r="X133" i="69" s="1"/>
  <c r="X176" i="68"/>
  <c r="X140" i="68"/>
  <c r="X128" i="68"/>
  <c r="X116" i="68"/>
  <c r="X92" i="68"/>
  <c r="X68" i="68"/>
  <c r="X176" i="73"/>
  <c r="X164" i="73"/>
  <c r="X128" i="73"/>
  <c r="X128" i="71"/>
  <c r="X116" i="71"/>
  <c r="X176" i="69"/>
  <c r="X181" i="69" s="1"/>
  <c r="X164" i="68"/>
  <c r="X32" i="68"/>
  <c r="X128" i="72"/>
  <c r="X116" i="72"/>
  <c r="X20" i="70"/>
  <c r="X188" i="70" s="1"/>
  <c r="X56" i="69"/>
  <c r="X61" i="69" s="1"/>
  <c r="X104" i="68"/>
  <c r="H46" i="60"/>
  <c r="R56" i="60"/>
  <c r="R58" i="60"/>
  <c r="L68" i="60"/>
  <c r="L70" i="60"/>
  <c r="R80" i="60"/>
  <c r="H82" i="60"/>
  <c r="L92" i="60"/>
  <c r="L95" i="60" s="1"/>
  <c r="R94" i="60"/>
  <c r="R116" i="60"/>
  <c r="R118" i="60"/>
  <c r="H128" i="60"/>
  <c r="H131" i="60" s="1"/>
  <c r="H130" i="60"/>
  <c r="L140" i="60"/>
  <c r="L142" i="60"/>
  <c r="L152" i="60"/>
  <c r="R154" i="60"/>
  <c r="R178" i="60"/>
  <c r="R20" i="57"/>
  <c r="R34" i="57"/>
  <c r="R44" i="57"/>
  <c r="R47" i="57" s="1"/>
  <c r="H56" i="57"/>
  <c r="H58" i="57"/>
  <c r="R70" i="57"/>
  <c r="R80" i="57"/>
  <c r="R83" i="57" s="1"/>
  <c r="H94" i="57"/>
  <c r="L104" i="57"/>
  <c r="R130" i="57"/>
  <c r="L142" i="57"/>
  <c r="H34" i="58"/>
  <c r="R68" i="58"/>
  <c r="R71" i="58" s="1"/>
  <c r="R72" i="58" s="1"/>
  <c r="R73" i="58" s="1"/>
  <c r="R74" i="58" s="1"/>
  <c r="R104" i="58"/>
  <c r="R107" i="58" s="1"/>
  <c r="R106" i="58"/>
  <c r="R116" i="58"/>
  <c r="J34" i="48"/>
  <c r="J58" i="48"/>
  <c r="J70" i="48"/>
  <c r="J22" i="48"/>
  <c r="J46" i="48"/>
  <c r="J80" i="48"/>
  <c r="J92" i="48"/>
  <c r="J32" i="48"/>
  <c r="J56" i="48"/>
  <c r="J68" i="48"/>
  <c r="J20" i="48"/>
  <c r="J94" i="48"/>
  <c r="J130" i="48"/>
  <c r="J142" i="48"/>
  <c r="J152" i="48"/>
  <c r="J104" i="48"/>
  <c r="J116" i="48"/>
  <c r="J44" i="48"/>
  <c r="J82" i="48"/>
  <c r="J128" i="48"/>
  <c r="J140" i="48"/>
  <c r="J154" i="48"/>
  <c r="J106" i="48"/>
  <c r="J166" i="48"/>
  <c r="J178" i="48"/>
  <c r="J118" i="48"/>
  <c r="J164" i="48"/>
  <c r="J176" i="48"/>
  <c r="J166" i="73"/>
  <c r="J118" i="73"/>
  <c r="J154" i="73"/>
  <c r="J106" i="73"/>
  <c r="J70" i="73"/>
  <c r="J142" i="73"/>
  <c r="J94" i="73"/>
  <c r="J82" i="73"/>
  <c r="J46" i="73"/>
  <c r="J178" i="72"/>
  <c r="J130" i="72"/>
  <c r="J82" i="72"/>
  <c r="J34" i="72"/>
  <c r="J22" i="72"/>
  <c r="J130" i="73"/>
  <c r="J166" i="72"/>
  <c r="J118" i="72"/>
  <c r="J70" i="72"/>
  <c r="J178" i="73"/>
  <c r="J34" i="73"/>
  <c r="J22" i="73"/>
  <c r="J154" i="72"/>
  <c r="J106" i="72"/>
  <c r="J58" i="72"/>
  <c r="J178" i="71"/>
  <c r="J94" i="72"/>
  <c r="J94" i="71"/>
  <c r="J46" i="71"/>
  <c r="J178" i="70"/>
  <c r="J142" i="72"/>
  <c r="J166" i="71"/>
  <c r="J130" i="71"/>
  <c r="J82" i="71"/>
  <c r="J34" i="71"/>
  <c r="J22" i="71"/>
  <c r="J154" i="71"/>
  <c r="J118" i="71"/>
  <c r="J70" i="71"/>
  <c r="J142" i="71"/>
  <c r="J130" i="70"/>
  <c r="J94" i="70"/>
  <c r="J22" i="70"/>
  <c r="J142" i="70"/>
  <c r="J34" i="70"/>
  <c r="J118" i="70"/>
  <c r="J82" i="70"/>
  <c r="J46" i="70"/>
  <c r="J46" i="72"/>
  <c r="J58" i="71"/>
  <c r="J154" i="70"/>
  <c r="J106" i="70"/>
  <c r="J70" i="70"/>
  <c r="J58" i="73"/>
  <c r="J106" i="71"/>
  <c r="J166" i="70"/>
  <c r="J58" i="70"/>
  <c r="J166" i="69"/>
  <c r="J178" i="69"/>
  <c r="J94" i="69"/>
  <c r="J58" i="69"/>
  <c r="J22" i="69"/>
  <c r="J142" i="68"/>
  <c r="J94" i="68"/>
  <c r="J58" i="68"/>
  <c r="J154" i="68"/>
  <c r="J70" i="68"/>
  <c r="J154" i="69"/>
  <c r="J130" i="69"/>
  <c r="J118" i="69"/>
  <c r="J46" i="69"/>
  <c r="J34" i="69"/>
  <c r="J166" i="68"/>
  <c r="J82" i="68"/>
  <c r="J106" i="68"/>
  <c r="J22" i="68"/>
  <c r="J82" i="69"/>
  <c r="J70" i="69"/>
  <c r="J34" i="68"/>
  <c r="J46" i="68"/>
  <c r="J178" i="68"/>
  <c r="J118" i="68"/>
  <c r="J142" i="69"/>
  <c r="J106" i="69"/>
  <c r="J130" i="68"/>
  <c r="J164" i="73"/>
  <c r="J116" i="73"/>
  <c r="J152" i="72"/>
  <c r="J140" i="72"/>
  <c r="J116" i="72"/>
  <c r="J116" i="71"/>
  <c r="J80" i="71"/>
  <c r="J56" i="71"/>
  <c r="J20" i="71"/>
  <c r="J104" i="73"/>
  <c r="J80" i="73"/>
  <c r="J68" i="73"/>
  <c r="J32" i="73"/>
  <c r="J20" i="73"/>
  <c r="J176" i="72"/>
  <c r="J164" i="72"/>
  <c r="J68" i="72"/>
  <c r="J56" i="72"/>
  <c r="J44" i="72"/>
  <c r="J20" i="72"/>
  <c r="J152" i="71"/>
  <c r="J104" i="71"/>
  <c r="J92" i="71"/>
  <c r="J44" i="71"/>
  <c r="J176" i="70"/>
  <c r="J164" i="70"/>
  <c r="J140" i="73"/>
  <c r="J92" i="73"/>
  <c r="J104" i="72"/>
  <c r="J32" i="72"/>
  <c r="J176" i="71"/>
  <c r="J116" i="70"/>
  <c r="J92" i="70"/>
  <c r="J32" i="70"/>
  <c r="J20" i="70"/>
  <c r="J140" i="69"/>
  <c r="J128" i="69"/>
  <c r="J56" i="69"/>
  <c r="J176" i="68"/>
  <c r="J140" i="68"/>
  <c r="J128" i="68"/>
  <c r="J116" i="68"/>
  <c r="J104" i="68"/>
  <c r="J92" i="68"/>
  <c r="J80" i="68"/>
  <c r="J68" i="68"/>
  <c r="J56" i="68"/>
  <c r="J80" i="72"/>
  <c r="J164" i="69"/>
  <c r="J44" i="69"/>
  <c r="J44" i="68"/>
  <c r="J20" i="69"/>
  <c r="J32" i="68"/>
  <c r="J20" i="68"/>
  <c r="J176" i="73"/>
  <c r="J128" i="73"/>
  <c r="J128" i="71"/>
  <c r="J68" i="71"/>
  <c r="J152" i="70"/>
  <c r="J140" i="70"/>
  <c r="J44" i="70"/>
  <c r="J104" i="69"/>
  <c r="J92" i="69"/>
  <c r="J80" i="69"/>
  <c r="J68" i="69"/>
  <c r="J128" i="72"/>
  <c r="J164" i="71"/>
  <c r="J92" i="72"/>
  <c r="J140" i="71"/>
  <c r="J32" i="71"/>
  <c r="J116" i="69"/>
  <c r="J128" i="70"/>
  <c r="J68" i="70"/>
  <c r="J56" i="70"/>
  <c r="J152" i="69"/>
  <c r="J32" i="69"/>
  <c r="J152" i="68"/>
  <c r="J152" i="73"/>
  <c r="J56" i="73"/>
  <c r="J44" i="73"/>
  <c r="J104" i="70"/>
  <c r="J80" i="70"/>
  <c r="J176" i="69"/>
  <c r="J164" i="68"/>
  <c r="N34" i="48"/>
  <c r="N58" i="48"/>
  <c r="N70" i="48"/>
  <c r="N22" i="48"/>
  <c r="N46" i="48"/>
  <c r="N80" i="48"/>
  <c r="N92" i="48"/>
  <c r="N32" i="48"/>
  <c r="N56" i="48"/>
  <c r="N68" i="48"/>
  <c r="N104" i="48"/>
  <c r="N130" i="48"/>
  <c r="N142" i="48"/>
  <c r="N152" i="48"/>
  <c r="N20" i="48"/>
  <c r="N116" i="48"/>
  <c r="N94" i="48"/>
  <c r="N128" i="48"/>
  <c r="N140" i="48"/>
  <c r="N154" i="48"/>
  <c r="N82" i="48"/>
  <c r="N166" i="48"/>
  <c r="N178" i="48"/>
  <c r="N106" i="48"/>
  <c r="N164" i="48"/>
  <c r="N44" i="48"/>
  <c r="N118" i="48"/>
  <c r="N176" i="48"/>
  <c r="N166" i="73"/>
  <c r="N118" i="73"/>
  <c r="N154" i="73"/>
  <c r="N106" i="73"/>
  <c r="N70" i="73"/>
  <c r="N142" i="73"/>
  <c r="N94" i="73"/>
  <c r="N58" i="73"/>
  <c r="N130" i="73"/>
  <c r="N46" i="73"/>
  <c r="N178" i="72"/>
  <c r="N130" i="72"/>
  <c r="N82" i="72"/>
  <c r="N34" i="72"/>
  <c r="N22" i="72"/>
  <c r="N178" i="73"/>
  <c r="N166" i="72"/>
  <c r="N118" i="72"/>
  <c r="N70" i="72"/>
  <c r="N34" i="73"/>
  <c r="N22" i="73"/>
  <c r="N154" i="72"/>
  <c r="N106" i="72"/>
  <c r="N58" i="72"/>
  <c r="N178" i="71"/>
  <c r="N142" i="72"/>
  <c r="N94" i="71"/>
  <c r="N46" i="71"/>
  <c r="N178" i="70"/>
  <c r="N82" i="73"/>
  <c r="N166" i="71"/>
  <c r="N130" i="71"/>
  <c r="N82" i="71"/>
  <c r="N34" i="71"/>
  <c r="N22" i="71"/>
  <c r="N166" i="70"/>
  <c r="N46" i="72"/>
  <c r="N154" i="71"/>
  <c r="N118" i="71"/>
  <c r="N70" i="71"/>
  <c r="N130" i="70"/>
  <c r="N94" i="70"/>
  <c r="N22" i="70"/>
  <c r="N142" i="71"/>
  <c r="N58" i="70"/>
  <c r="N58" i="71"/>
  <c r="N118" i="70"/>
  <c r="N82" i="70"/>
  <c r="N46" i="70"/>
  <c r="N34" i="70"/>
  <c r="N94" i="72"/>
  <c r="N106" i="71"/>
  <c r="N154" i="70"/>
  <c r="N106" i="70"/>
  <c r="N70" i="70"/>
  <c r="N142" i="70"/>
  <c r="N166" i="69"/>
  <c r="N154" i="69"/>
  <c r="N94" i="69"/>
  <c r="N58" i="69"/>
  <c r="N22" i="69"/>
  <c r="N142" i="68"/>
  <c r="N94" i="68"/>
  <c r="N58" i="68"/>
  <c r="N178" i="69"/>
  <c r="N106" i="69"/>
  <c r="N130" i="68"/>
  <c r="N46" i="68"/>
  <c r="N142" i="69"/>
  <c r="N70" i="68"/>
  <c r="N118" i="69"/>
  <c r="N70" i="69"/>
  <c r="N34" i="68"/>
  <c r="N154" i="68"/>
  <c r="N46" i="69"/>
  <c r="N34" i="69"/>
  <c r="N82" i="68"/>
  <c r="N82" i="69"/>
  <c r="N166" i="68"/>
  <c r="N106" i="68"/>
  <c r="N22" i="68"/>
  <c r="N130" i="69"/>
  <c r="N178" i="68"/>
  <c r="N118" i="68"/>
  <c r="N164" i="73"/>
  <c r="N116" i="73"/>
  <c r="N152" i="72"/>
  <c r="N140" i="72"/>
  <c r="N116" i="72"/>
  <c r="N116" i="71"/>
  <c r="N80" i="71"/>
  <c r="N56" i="71"/>
  <c r="N20" i="71"/>
  <c r="N104" i="73"/>
  <c r="N80" i="73"/>
  <c r="N68" i="73"/>
  <c r="N32" i="73"/>
  <c r="N20" i="73"/>
  <c r="N176" i="72"/>
  <c r="N164" i="72"/>
  <c r="N68" i="72"/>
  <c r="N56" i="72"/>
  <c r="N44" i="72"/>
  <c r="N20" i="72"/>
  <c r="N152" i="71"/>
  <c r="N104" i="71"/>
  <c r="N92" i="71"/>
  <c r="N44" i="71"/>
  <c r="N176" i="70"/>
  <c r="N164" i="70"/>
  <c r="N128" i="72"/>
  <c r="N80" i="72"/>
  <c r="N164" i="71"/>
  <c r="N116" i="70"/>
  <c r="N92" i="70"/>
  <c r="N32" i="70"/>
  <c r="N20" i="70"/>
  <c r="N140" i="69"/>
  <c r="N128" i="69"/>
  <c r="N56" i="69"/>
  <c r="N176" i="68"/>
  <c r="N140" i="68"/>
  <c r="N128" i="68"/>
  <c r="N116" i="68"/>
  <c r="N104" i="68"/>
  <c r="N92" i="68"/>
  <c r="N80" i="68"/>
  <c r="N68" i="68"/>
  <c r="N56" i="68"/>
  <c r="N68" i="70"/>
  <c r="N56" i="70"/>
  <c r="N152" i="69"/>
  <c r="N80" i="70"/>
  <c r="N20" i="69"/>
  <c r="N32" i="68"/>
  <c r="N20" i="68"/>
  <c r="N152" i="73"/>
  <c r="N56" i="73"/>
  <c r="N44" i="73"/>
  <c r="N92" i="72"/>
  <c r="N140" i="71"/>
  <c r="N32" i="71"/>
  <c r="N152" i="70"/>
  <c r="N140" i="70"/>
  <c r="N44" i="70"/>
  <c r="N104" i="69"/>
  <c r="N92" i="69"/>
  <c r="N80" i="69"/>
  <c r="N68" i="69"/>
  <c r="N92" i="73"/>
  <c r="N104" i="72"/>
  <c r="N32" i="72"/>
  <c r="N128" i="70"/>
  <c r="N32" i="69"/>
  <c r="N44" i="68"/>
  <c r="N176" i="73"/>
  <c r="N128" i="71"/>
  <c r="N68" i="71"/>
  <c r="N176" i="69"/>
  <c r="N164" i="68"/>
  <c r="N140" i="73"/>
  <c r="N176" i="71"/>
  <c r="N164" i="69"/>
  <c r="N44" i="69"/>
  <c r="N152" i="68"/>
  <c r="N128" i="73"/>
  <c r="N104" i="70"/>
  <c r="N116" i="69"/>
  <c r="U154" i="58"/>
  <c r="U32" i="48"/>
  <c r="U56" i="48"/>
  <c r="U68" i="48"/>
  <c r="U20" i="48"/>
  <c r="U44" i="48"/>
  <c r="U82" i="48"/>
  <c r="U94" i="48"/>
  <c r="U104" i="48"/>
  <c r="U34" i="48"/>
  <c r="U58" i="48"/>
  <c r="U70" i="48"/>
  <c r="U46" i="48"/>
  <c r="U92" i="48"/>
  <c r="U128" i="48"/>
  <c r="U140" i="48"/>
  <c r="U154" i="48"/>
  <c r="U80" i="48"/>
  <c r="U106" i="48"/>
  <c r="U118" i="48"/>
  <c r="U22" i="48"/>
  <c r="U130" i="48"/>
  <c r="U142" i="48"/>
  <c r="U152" i="48"/>
  <c r="U116" i="48"/>
  <c r="U176" i="48"/>
  <c r="U164" i="48"/>
  <c r="U166" i="48"/>
  <c r="U178" i="48"/>
  <c r="U142" i="73"/>
  <c r="U94" i="73"/>
  <c r="U58" i="73"/>
  <c r="U178" i="73"/>
  <c r="U130" i="73"/>
  <c r="U82" i="73"/>
  <c r="U166" i="73"/>
  <c r="U118" i="73"/>
  <c r="U34" i="73"/>
  <c r="U154" i="72"/>
  <c r="U106" i="72"/>
  <c r="U58" i="72"/>
  <c r="U178" i="71"/>
  <c r="U70" i="73"/>
  <c r="U22" i="73"/>
  <c r="U142" i="72"/>
  <c r="U94" i="72"/>
  <c r="U46" i="72"/>
  <c r="U106" i="73"/>
  <c r="U46" i="73"/>
  <c r="U178" i="72"/>
  <c r="U130" i="72"/>
  <c r="U82" i="72"/>
  <c r="U34" i="72"/>
  <c r="U154" i="71"/>
  <c r="U118" i="71"/>
  <c r="U70" i="71"/>
  <c r="U22" i="71"/>
  <c r="U70" i="72"/>
  <c r="U142" i="71"/>
  <c r="U106" i="71"/>
  <c r="U58" i="71"/>
  <c r="U118" i="72"/>
  <c r="U94" i="71"/>
  <c r="U46" i="71"/>
  <c r="U178" i="70"/>
  <c r="U166" i="72"/>
  <c r="U82" i="71"/>
  <c r="U166" i="70"/>
  <c r="U154" i="70"/>
  <c r="U106" i="70"/>
  <c r="U70" i="70"/>
  <c r="U154" i="73"/>
  <c r="U22" i="72"/>
  <c r="U130" i="71"/>
  <c r="U142" i="70"/>
  <c r="U58" i="70"/>
  <c r="U34" i="70"/>
  <c r="U34" i="71"/>
  <c r="U82" i="70"/>
  <c r="U46" i="70"/>
  <c r="U22" i="70"/>
  <c r="U166" i="71"/>
  <c r="U130" i="70"/>
  <c r="U94" i="70"/>
  <c r="U118" i="70"/>
  <c r="U142" i="69"/>
  <c r="U178" i="69"/>
  <c r="U166" i="69"/>
  <c r="U154" i="69"/>
  <c r="U166" i="68"/>
  <c r="U118" i="68"/>
  <c r="U82" i="68"/>
  <c r="U34" i="68"/>
  <c r="U118" i="69"/>
  <c r="U154" i="68"/>
  <c r="U142" i="68"/>
  <c r="U130" i="68"/>
  <c r="U70" i="68"/>
  <c r="U58" i="68"/>
  <c r="U46" i="68"/>
  <c r="U34" i="69"/>
  <c r="U94" i="68"/>
  <c r="U106" i="68"/>
  <c r="U46" i="69"/>
  <c r="U130" i="69"/>
  <c r="U94" i="69"/>
  <c r="U82" i="69"/>
  <c r="U70" i="69"/>
  <c r="U58" i="69"/>
  <c r="U22" i="69"/>
  <c r="U22" i="68"/>
  <c r="U106" i="69"/>
  <c r="U178" i="68"/>
  <c r="U152" i="73"/>
  <c r="U155" i="73" s="1"/>
  <c r="U140" i="73"/>
  <c r="U92" i="73"/>
  <c r="U44" i="73"/>
  <c r="U92" i="72"/>
  <c r="U80" i="72"/>
  <c r="U83" i="72" s="1"/>
  <c r="U32" i="72"/>
  <c r="U35" i="72" s="1"/>
  <c r="U164" i="71"/>
  <c r="U68" i="71"/>
  <c r="U176" i="73"/>
  <c r="U128" i="73"/>
  <c r="U131" i="73" s="1"/>
  <c r="U56" i="73"/>
  <c r="U59" i="73" s="1"/>
  <c r="U128" i="72"/>
  <c r="U131" i="72" s="1"/>
  <c r="U104" i="72"/>
  <c r="U176" i="71"/>
  <c r="U140" i="71"/>
  <c r="U143" i="71" s="1"/>
  <c r="U128" i="71"/>
  <c r="U131" i="71" s="1"/>
  <c r="U32" i="71"/>
  <c r="U104" i="73"/>
  <c r="U68" i="73"/>
  <c r="U71" i="73" s="1"/>
  <c r="U20" i="73"/>
  <c r="U116" i="72"/>
  <c r="U44" i="72"/>
  <c r="U104" i="71"/>
  <c r="U107" i="71" s="1"/>
  <c r="U44" i="71"/>
  <c r="U176" i="70"/>
  <c r="U128" i="70"/>
  <c r="U68" i="70"/>
  <c r="U56" i="70"/>
  <c r="U164" i="69"/>
  <c r="U152" i="69"/>
  <c r="U44" i="69"/>
  <c r="U32" i="69"/>
  <c r="U152" i="68"/>
  <c r="U44" i="68"/>
  <c r="U164" i="72"/>
  <c r="U140" i="72"/>
  <c r="U116" i="70"/>
  <c r="U119" i="70" s="1"/>
  <c r="U32" i="70"/>
  <c r="U20" i="70"/>
  <c r="U128" i="68"/>
  <c r="U131" i="68" s="1"/>
  <c r="U80" i="68"/>
  <c r="U68" i="68"/>
  <c r="U92" i="69"/>
  <c r="U56" i="68"/>
  <c r="U80" i="73"/>
  <c r="U176" i="72"/>
  <c r="U56" i="72"/>
  <c r="U20" i="72"/>
  <c r="U92" i="71"/>
  <c r="U80" i="71"/>
  <c r="U83" i="71" s="1"/>
  <c r="U56" i="71"/>
  <c r="U59" i="71" s="1"/>
  <c r="U60" i="71" s="1"/>
  <c r="U104" i="70"/>
  <c r="U80" i="70"/>
  <c r="U176" i="69"/>
  <c r="U116" i="69"/>
  <c r="U20" i="69"/>
  <c r="U23" i="69" s="1"/>
  <c r="U164" i="68"/>
  <c r="U167" i="68" s="1"/>
  <c r="U32" i="68"/>
  <c r="U20" i="68"/>
  <c r="U32" i="73"/>
  <c r="U35" i="73" s="1"/>
  <c r="U68" i="72"/>
  <c r="U128" i="69"/>
  <c r="U56" i="69"/>
  <c r="U140" i="68"/>
  <c r="U92" i="68"/>
  <c r="U164" i="73"/>
  <c r="U167" i="73" s="1"/>
  <c r="U168" i="73" s="1"/>
  <c r="U116" i="71"/>
  <c r="U119" i="71" s="1"/>
  <c r="U20" i="71"/>
  <c r="U140" i="70"/>
  <c r="U80" i="69"/>
  <c r="U152" i="72"/>
  <c r="U92" i="70"/>
  <c r="U140" i="69"/>
  <c r="U176" i="68"/>
  <c r="U116" i="68"/>
  <c r="U104" i="68"/>
  <c r="U116" i="73"/>
  <c r="U152" i="71"/>
  <c r="U155" i="71" s="1"/>
  <c r="U164" i="70"/>
  <c r="U152" i="70"/>
  <c r="U155" i="70" s="1"/>
  <c r="U44" i="70"/>
  <c r="U47" i="70" s="1"/>
  <c r="U104" i="69"/>
  <c r="U68" i="69"/>
  <c r="Y130" i="58"/>
  <c r="Y32" i="48"/>
  <c r="Y37" i="48" s="1"/>
  <c r="Y56" i="48"/>
  <c r="Y61" i="48" s="1"/>
  <c r="Y68" i="48"/>
  <c r="Y73" i="48" s="1"/>
  <c r="Y20" i="48"/>
  <c r="Y44" i="48"/>
  <c r="Y49" i="48" s="1"/>
  <c r="Y82" i="48"/>
  <c r="Y94" i="48"/>
  <c r="Y104" i="48"/>
  <c r="Y109" i="48" s="1"/>
  <c r="Y34" i="48"/>
  <c r="Y58" i="48"/>
  <c r="Y70" i="48"/>
  <c r="Y128" i="48"/>
  <c r="Y133" i="48" s="1"/>
  <c r="Y140" i="48"/>
  <c r="Y145" i="48" s="1"/>
  <c r="Y154" i="48"/>
  <c r="Y46" i="48"/>
  <c r="Y106" i="48"/>
  <c r="Y118" i="48"/>
  <c r="Y80" i="48"/>
  <c r="Y85" i="48" s="1"/>
  <c r="Y92" i="48"/>
  <c r="Y97" i="48" s="1"/>
  <c r="Y130" i="48"/>
  <c r="Y142" i="48"/>
  <c r="Y152" i="48"/>
  <c r="Y157" i="48" s="1"/>
  <c r="Y164" i="48"/>
  <c r="Y169" i="48" s="1"/>
  <c r="Y176" i="48"/>
  <c r="Y181" i="48" s="1"/>
  <c r="Y22" i="48"/>
  <c r="Y190" i="48" s="1"/>
  <c r="Y116" i="48"/>
  <c r="Y121" i="48" s="1"/>
  <c r="Y166" i="48"/>
  <c r="Y178" i="48"/>
  <c r="Y142" i="73"/>
  <c r="Y94" i="73"/>
  <c r="Y58" i="73"/>
  <c r="Y178" i="73"/>
  <c r="Y130" i="73"/>
  <c r="Y82" i="73"/>
  <c r="Y166" i="73"/>
  <c r="Y118" i="73"/>
  <c r="Y70" i="73"/>
  <c r="Y34" i="73"/>
  <c r="Y154" i="72"/>
  <c r="Y106" i="72"/>
  <c r="Y58" i="72"/>
  <c r="Y178" i="71"/>
  <c r="Y106" i="73"/>
  <c r="Y22" i="73"/>
  <c r="Y190" i="73" s="1"/>
  <c r="Y142" i="72"/>
  <c r="Y94" i="72"/>
  <c r="Y46" i="72"/>
  <c r="Y154" i="73"/>
  <c r="Y46" i="73"/>
  <c r="Y178" i="72"/>
  <c r="Y130" i="72"/>
  <c r="Y82" i="72"/>
  <c r="Y34" i="72"/>
  <c r="Y70" i="72"/>
  <c r="Y154" i="71"/>
  <c r="Y118" i="71"/>
  <c r="Y70" i="71"/>
  <c r="Y22" i="71"/>
  <c r="Y190" i="71" s="1"/>
  <c r="Y118" i="72"/>
  <c r="Y142" i="71"/>
  <c r="Y106" i="71"/>
  <c r="Y58" i="71"/>
  <c r="Y166" i="72"/>
  <c r="Y22" i="72"/>
  <c r="Y190" i="72" s="1"/>
  <c r="Y94" i="71"/>
  <c r="Y46" i="71"/>
  <c r="Y178" i="70"/>
  <c r="Y130" i="71"/>
  <c r="Y154" i="70"/>
  <c r="Y106" i="70"/>
  <c r="Y70" i="70"/>
  <c r="Y82" i="70"/>
  <c r="Y46" i="70"/>
  <c r="Y166" i="71"/>
  <c r="Y142" i="70"/>
  <c r="Y58" i="70"/>
  <c r="Y34" i="70"/>
  <c r="Y82" i="71"/>
  <c r="Y118" i="70"/>
  <c r="Y22" i="70"/>
  <c r="Y190" i="70" s="1"/>
  <c r="Y34" i="71"/>
  <c r="Y130" i="70"/>
  <c r="Y94" i="70"/>
  <c r="Y166" i="70"/>
  <c r="Y142" i="69"/>
  <c r="Y106" i="69"/>
  <c r="Y166" i="68"/>
  <c r="Y118" i="68"/>
  <c r="Y82" i="68"/>
  <c r="Y34" i="68"/>
  <c r="Y178" i="69"/>
  <c r="Y166" i="69"/>
  <c r="Y94" i="69"/>
  <c r="Y82" i="69"/>
  <c r="Y178" i="68"/>
  <c r="Y154" i="69"/>
  <c r="Y130" i="69"/>
  <c r="Y142" i="68"/>
  <c r="Y130" i="68"/>
  <c r="Y70" i="68"/>
  <c r="Y46" i="68"/>
  <c r="Y118" i="69"/>
  <c r="Y58" i="69"/>
  <c r="Y46" i="69"/>
  <c r="Y22" i="69"/>
  <c r="Y190" i="69" s="1"/>
  <c r="Y154" i="68"/>
  <c r="Y58" i="68"/>
  <c r="Y94" i="68"/>
  <c r="Y70" i="69"/>
  <c r="Y22" i="68"/>
  <c r="Y190" i="68" s="1"/>
  <c r="Y34" i="69"/>
  <c r="Y106" i="68"/>
  <c r="Y152" i="73"/>
  <c r="Y140" i="73"/>
  <c r="Y92" i="73"/>
  <c r="Y44" i="73"/>
  <c r="Y92" i="72"/>
  <c r="Y80" i="72"/>
  <c r="Y32" i="72"/>
  <c r="Y164" i="71"/>
  <c r="Y68" i="71"/>
  <c r="Y176" i="73"/>
  <c r="Y128" i="73"/>
  <c r="Y56" i="73"/>
  <c r="Y128" i="72"/>
  <c r="Y104" i="72"/>
  <c r="Y176" i="71"/>
  <c r="Y140" i="71"/>
  <c r="Y128" i="71"/>
  <c r="Y32" i="71"/>
  <c r="Y32" i="73"/>
  <c r="Y164" i="72"/>
  <c r="Y152" i="72"/>
  <c r="Y140" i="72"/>
  <c r="Y68" i="72"/>
  <c r="Y152" i="70"/>
  <c r="Y128" i="70"/>
  <c r="Y68" i="70"/>
  <c r="Y56" i="70"/>
  <c r="Y164" i="69"/>
  <c r="Y169" i="69" s="1"/>
  <c r="Y152" i="69"/>
  <c r="Y157" i="69" s="1"/>
  <c r="Y44" i="69"/>
  <c r="Y49" i="69" s="1"/>
  <c r="Y32" i="69"/>
  <c r="Y37" i="69" s="1"/>
  <c r="Y152" i="68"/>
  <c r="Y44" i="68"/>
  <c r="Y20" i="68"/>
  <c r="Y188" i="68" s="1"/>
  <c r="Y68" i="73"/>
  <c r="Y20" i="73"/>
  <c r="Y176" i="70"/>
  <c r="Y116" i="70"/>
  <c r="Y92" i="70"/>
  <c r="Y20" i="70"/>
  <c r="Y188" i="70" s="1"/>
  <c r="Y56" i="69"/>
  <c r="Y61" i="69" s="1"/>
  <c r="Y176" i="68"/>
  <c r="Y92" i="68"/>
  <c r="Y68" i="68"/>
  <c r="Y56" i="68"/>
  <c r="Y164" i="73"/>
  <c r="Y116" i="73"/>
  <c r="Y152" i="71"/>
  <c r="Y116" i="71"/>
  <c r="Y20" i="71"/>
  <c r="Y164" i="70"/>
  <c r="Y104" i="70"/>
  <c r="Y80" i="70"/>
  <c r="Y176" i="69"/>
  <c r="Y181" i="69" s="1"/>
  <c r="Y116" i="69"/>
  <c r="Y121" i="69" s="1"/>
  <c r="Y20" i="69"/>
  <c r="Y164" i="68"/>
  <c r="Y32" i="68"/>
  <c r="Y116" i="72"/>
  <c r="Y44" i="72"/>
  <c r="Y104" i="71"/>
  <c r="Y140" i="68"/>
  <c r="Y128" i="68"/>
  <c r="Y116" i="68"/>
  <c r="Y104" i="68"/>
  <c r="Y176" i="72"/>
  <c r="Y20" i="72"/>
  <c r="Y92" i="71"/>
  <c r="Y80" i="71"/>
  <c r="Y140" i="70"/>
  <c r="Y92" i="69"/>
  <c r="Y97" i="69" s="1"/>
  <c r="Y68" i="69"/>
  <c r="Y73" i="69" s="1"/>
  <c r="Y104" i="73"/>
  <c r="Y44" i="71"/>
  <c r="Y32" i="70"/>
  <c r="Y140" i="69"/>
  <c r="Y145" i="69" s="1"/>
  <c r="Y128" i="69"/>
  <c r="Y133" i="69" s="1"/>
  <c r="Y80" i="68"/>
  <c r="Y80" i="73"/>
  <c r="Y56" i="72"/>
  <c r="Y56" i="71"/>
  <c r="Y44" i="70"/>
  <c r="Y104" i="69"/>
  <c r="Y109" i="69" s="1"/>
  <c r="Y80" i="69"/>
  <c r="Y85" i="69" s="1"/>
  <c r="L32" i="56"/>
  <c r="L34" i="56"/>
  <c r="L44" i="56"/>
  <c r="L46" i="56"/>
  <c r="L56" i="56"/>
  <c r="L58" i="56"/>
  <c r="R68" i="56"/>
  <c r="R71" i="56" s="1"/>
  <c r="R72" i="56" s="1"/>
  <c r="R73" i="56" s="1"/>
  <c r="R70" i="56"/>
  <c r="R80" i="56"/>
  <c r="H82" i="56"/>
  <c r="R92" i="56"/>
  <c r="R94" i="56"/>
  <c r="H104" i="56"/>
  <c r="R106" i="56"/>
  <c r="L116" i="56"/>
  <c r="L118" i="56"/>
  <c r="L128" i="56"/>
  <c r="L130" i="56"/>
  <c r="R140" i="56"/>
  <c r="H142" i="56"/>
  <c r="L154" i="56"/>
  <c r="R164" i="56"/>
  <c r="H166" i="56"/>
  <c r="L178" i="56"/>
  <c r="H20" i="59"/>
  <c r="R22" i="59"/>
  <c r="R35" i="59"/>
  <c r="R36" i="59" s="1"/>
  <c r="L32" i="59"/>
  <c r="H44" i="59"/>
  <c r="H47" i="59" s="1"/>
  <c r="H46" i="59"/>
  <c r="R56" i="59"/>
  <c r="R58" i="59"/>
  <c r="L68" i="59"/>
  <c r="H80" i="59"/>
  <c r="H92" i="59"/>
  <c r="H94" i="59"/>
  <c r="H104" i="59"/>
  <c r="H106" i="59"/>
  <c r="R116" i="59"/>
  <c r="R118" i="59"/>
  <c r="R128" i="59"/>
  <c r="R130" i="59"/>
  <c r="H140" i="59"/>
  <c r="H143" i="59" s="1"/>
  <c r="H144" i="59" s="1"/>
  <c r="H176" i="59"/>
  <c r="R178" i="59"/>
  <c r="H20" i="60"/>
  <c r="H32" i="60"/>
  <c r="H35" i="60" s="1"/>
  <c r="H36" i="60" s="1"/>
  <c r="H37" i="60" s="1"/>
  <c r="H44" i="60"/>
  <c r="R46" i="60"/>
  <c r="L56" i="60"/>
  <c r="L58" i="60"/>
  <c r="L80" i="60"/>
  <c r="R82" i="60"/>
  <c r="L94" i="60"/>
  <c r="H104" i="60"/>
  <c r="H106" i="60"/>
  <c r="L116" i="60"/>
  <c r="L118" i="60"/>
  <c r="R128" i="60"/>
  <c r="R131" i="60" s="1"/>
  <c r="R130" i="60"/>
  <c r="L154" i="60"/>
  <c r="H164" i="60"/>
  <c r="H166" i="60"/>
  <c r="H178" i="60"/>
  <c r="H20" i="57"/>
  <c r="H23" i="57" s="1"/>
  <c r="R22" i="57"/>
  <c r="R32" i="57"/>
  <c r="R35" i="57" s="1"/>
  <c r="H44" i="57"/>
  <c r="R46" i="57"/>
  <c r="L56" i="57"/>
  <c r="L58" i="57"/>
  <c r="H80" i="57"/>
  <c r="R92" i="57"/>
  <c r="L94" i="57"/>
  <c r="R106" i="57"/>
  <c r="R116" i="57"/>
  <c r="R119" i="57" s="1"/>
  <c r="R118" i="57"/>
  <c r="R140" i="57"/>
  <c r="R143" i="57" s="1"/>
  <c r="R144" i="57" s="1"/>
  <c r="R145" i="57" s="1"/>
  <c r="R146" i="57" s="1"/>
  <c r="R152" i="57"/>
  <c r="R155" i="57" s="1"/>
  <c r="H70" i="58"/>
  <c r="R140" i="58"/>
  <c r="R143" i="58" s="1"/>
  <c r="G178" i="58"/>
  <c r="G20" i="48"/>
  <c r="G44" i="48"/>
  <c r="G82" i="48"/>
  <c r="G34" i="48"/>
  <c r="G58" i="48"/>
  <c r="G70" i="48"/>
  <c r="G22" i="48"/>
  <c r="G46" i="48"/>
  <c r="G80" i="48"/>
  <c r="G92" i="48"/>
  <c r="G106" i="48"/>
  <c r="G118" i="48"/>
  <c r="G130" i="48"/>
  <c r="G142" i="48"/>
  <c r="G152" i="48"/>
  <c r="G32" i="48"/>
  <c r="G56" i="48"/>
  <c r="G68" i="48"/>
  <c r="G71" i="48" s="1"/>
  <c r="G116" i="48"/>
  <c r="G164" i="48"/>
  <c r="G140" i="48"/>
  <c r="G128" i="48"/>
  <c r="G176" i="48"/>
  <c r="G94" i="48"/>
  <c r="G104" i="48"/>
  <c r="G166" i="48"/>
  <c r="G178" i="48"/>
  <c r="G154" i="48"/>
  <c r="G154" i="73"/>
  <c r="G106" i="73"/>
  <c r="G70" i="73"/>
  <c r="G142" i="73"/>
  <c r="G94" i="73"/>
  <c r="G178" i="73"/>
  <c r="G130" i="73"/>
  <c r="G82" i="73"/>
  <c r="G166" i="72"/>
  <c r="G118" i="72"/>
  <c r="G70" i="72"/>
  <c r="G22" i="72"/>
  <c r="G118" i="73"/>
  <c r="G34" i="73"/>
  <c r="G154" i="72"/>
  <c r="G106" i="72"/>
  <c r="G58" i="72"/>
  <c r="G166" i="73"/>
  <c r="G58" i="73"/>
  <c r="G22" i="73"/>
  <c r="G142" i="72"/>
  <c r="G94" i="72"/>
  <c r="G46" i="72"/>
  <c r="G82" i="72"/>
  <c r="G166" i="71"/>
  <c r="G130" i="71"/>
  <c r="G82" i="71"/>
  <c r="G34" i="71"/>
  <c r="G166" i="70"/>
  <c r="G130" i="72"/>
  <c r="G154" i="71"/>
  <c r="G118" i="71"/>
  <c r="G70" i="71"/>
  <c r="G22" i="71"/>
  <c r="G178" i="72"/>
  <c r="G142" i="71"/>
  <c r="G106" i="71"/>
  <c r="G58" i="71"/>
  <c r="G118" i="70"/>
  <c r="G82" i="70"/>
  <c r="G46" i="70"/>
  <c r="G22" i="70"/>
  <c r="G46" i="73"/>
  <c r="G94" i="71"/>
  <c r="G178" i="70"/>
  <c r="G178" i="71"/>
  <c r="G154" i="70"/>
  <c r="G106" i="70"/>
  <c r="G70" i="70"/>
  <c r="G94" i="70"/>
  <c r="G34" i="72"/>
  <c r="G46" i="71"/>
  <c r="G142" i="70"/>
  <c r="G58" i="70"/>
  <c r="G34" i="70"/>
  <c r="G130" i="70"/>
  <c r="G154" i="69"/>
  <c r="G118" i="69"/>
  <c r="G142" i="69"/>
  <c r="G82" i="69"/>
  <c r="G46" i="69"/>
  <c r="G22" i="69"/>
  <c r="G178" i="68"/>
  <c r="G130" i="68"/>
  <c r="G46" i="68"/>
  <c r="G70" i="69"/>
  <c r="G58" i="69"/>
  <c r="G118" i="68"/>
  <c r="G34" i="68"/>
  <c r="G22" i="68"/>
  <c r="G178" i="69"/>
  <c r="G106" i="69"/>
  <c r="G94" i="69"/>
  <c r="G70" i="68"/>
  <c r="G58" i="68"/>
  <c r="G106" i="68"/>
  <c r="G82" i="68"/>
  <c r="G154" i="68"/>
  <c r="G142" i="68"/>
  <c r="G166" i="69"/>
  <c r="G130" i="69"/>
  <c r="G34" i="69"/>
  <c r="G166" i="68"/>
  <c r="G94" i="68"/>
  <c r="G104" i="73"/>
  <c r="G80" i="73"/>
  <c r="G68" i="73"/>
  <c r="G32" i="73"/>
  <c r="G20" i="73"/>
  <c r="G176" i="72"/>
  <c r="G164" i="72"/>
  <c r="G68" i="72"/>
  <c r="G56" i="72"/>
  <c r="G44" i="72"/>
  <c r="G20" i="72"/>
  <c r="G152" i="71"/>
  <c r="G104" i="71"/>
  <c r="G92" i="71"/>
  <c r="G44" i="71"/>
  <c r="G176" i="70"/>
  <c r="G164" i="70"/>
  <c r="G152" i="73"/>
  <c r="G140" i="73"/>
  <c r="G92" i="73"/>
  <c r="G44" i="73"/>
  <c r="G92" i="72"/>
  <c r="G80" i="72"/>
  <c r="G32" i="72"/>
  <c r="G164" i="71"/>
  <c r="G68" i="71"/>
  <c r="G56" i="73"/>
  <c r="G140" i="71"/>
  <c r="G80" i="71"/>
  <c r="G56" i="71"/>
  <c r="G32" i="71"/>
  <c r="G152" i="70"/>
  <c r="G140" i="70"/>
  <c r="G44" i="70"/>
  <c r="G104" i="69"/>
  <c r="G92" i="69"/>
  <c r="G80" i="69"/>
  <c r="G68" i="69"/>
  <c r="G56" i="68"/>
  <c r="G20" i="71"/>
  <c r="G104" i="70"/>
  <c r="G80" i="70"/>
  <c r="G20" i="68"/>
  <c r="G140" i="69"/>
  <c r="G56" i="69"/>
  <c r="G152" i="72"/>
  <c r="G140" i="72"/>
  <c r="G104" i="72"/>
  <c r="G176" i="71"/>
  <c r="G128" i="70"/>
  <c r="G68" i="70"/>
  <c r="G56" i="70"/>
  <c r="G164" i="69"/>
  <c r="G152" i="69"/>
  <c r="G44" i="69"/>
  <c r="G32" i="69"/>
  <c r="G152" i="68"/>
  <c r="G44" i="68"/>
  <c r="G116" i="69"/>
  <c r="G116" i="70"/>
  <c r="G92" i="70"/>
  <c r="G32" i="70"/>
  <c r="G128" i="69"/>
  <c r="G176" i="68"/>
  <c r="G128" i="68"/>
  <c r="G116" i="68"/>
  <c r="G104" i="68"/>
  <c r="G92" i="68"/>
  <c r="G176" i="73"/>
  <c r="G164" i="73"/>
  <c r="G128" i="73"/>
  <c r="G116" i="73"/>
  <c r="G128" i="71"/>
  <c r="G116" i="71"/>
  <c r="G176" i="69"/>
  <c r="G20" i="69"/>
  <c r="G164" i="68"/>
  <c r="G32" i="68"/>
  <c r="G128" i="72"/>
  <c r="G116" i="72"/>
  <c r="G20" i="70"/>
  <c r="G140" i="68"/>
  <c r="G80" i="68"/>
  <c r="G68" i="68"/>
  <c r="K20" i="48"/>
  <c r="K44" i="48"/>
  <c r="K82" i="48"/>
  <c r="K34" i="48"/>
  <c r="K58" i="48"/>
  <c r="K70" i="48"/>
  <c r="K22" i="48"/>
  <c r="K46" i="48"/>
  <c r="K80" i="48"/>
  <c r="K92" i="48"/>
  <c r="K106" i="48"/>
  <c r="K118" i="48"/>
  <c r="K94" i="48"/>
  <c r="K130" i="48"/>
  <c r="K142" i="48"/>
  <c r="K152" i="48"/>
  <c r="K104" i="48"/>
  <c r="K116" i="48"/>
  <c r="K119" i="48" s="1"/>
  <c r="K164" i="48"/>
  <c r="K128" i="48"/>
  <c r="K154" i="48"/>
  <c r="K56" i="48"/>
  <c r="K68" i="48"/>
  <c r="K140" i="48"/>
  <c r="K166" i="48"/>
  <c r="K178" i="48"/>
  <c r="K176" i="48"/>
  <c r="K32" i="48"/>
  <c r="K154" i="73"/>
  <c r="K106" i="73"/>
  <c r="K70" i="73"/>
  <c r="K142" i="73"/>
  <c r="K94" i="73"/>
  <c r="K178" i="73"/>
  <c r="K130" i="73"/>
  <c r="K82" i="73"/>
  <c r="K118" i="73"/>
  <c r="K166" i="72"/>
  <c r="K118" i="72"/>
  <c r="K70" i="72"/>
  <c r="K166" i="73"/>
  <c r="K34" i="73"/>
  <c r="K22" i="73"/>
  <c r="K154" i="72"/>
  <c r="K106" i="72"/>
  <c r="K58" i="72"/>
  <c r="K178" i="71"/>
  <c r="K58" i="73"/>
  <c r="K142" i="72"/>
  <c r="K94" i="72"/>
  <c r="K46" i="72"/>
  <c r="K130" i="72"/>
  <c r="K166" i="71"/>
  <c r="K130" i="71"/>
  <c r="K82" i="71"/>
  <c r="K34" i="71"/>
  <c r="K22" i="71"/>
  <c r="K166" i="70"/>
  <c r="K178" i="72"/>
  <c r="K154" i="71"/>
  <c r="K118" i="71"/>
  <c r="K70" i="71"/>
  <c r="K46" i="73"/>
  <c r="K34" i="72"/>
  <c r="K22" i="72"/>
  <c r="K142" i="71"/>
  <c r="K106" i="71"/>
  <c r="K58" i="71"/>
  <c r="K118" i="70"/>
  <c r="K82" i="70"/>
  <c r="K46" i="70"/>
  <c r="K130" i="70"/>
  <c r="K94" i="70"/>
  <c r="K22" i="70"/>
  <c r="K46" i="71"/>
  <c r="K154" i="70"/>
  <c r="K106" i="70"/>
  <c r="K70" i="70"/>
  <c r="K82" i="72"/>
  <c r="K94" i="71"/>
  <c r="K178" i="70"/>
  <c r="K142" i="70"/>
  <c r="K58" i="70"/>
  <c r="K34" i="70"/>
  <c r="K154" i="69"/>
  <c r="K118" i="69"/>
  <c r="K130" i="69"/>
  <c r="K82" i="69"/>
  <c r="K46" i="69"/>
  <c r="K178" i="68"/>
  <c r="K130" i="68"/>
  <c r="K46" i="68"/>
  <c r="K178" i="69"/>
  <c r="K34" i="69"/>
  <c r="K22" i="69"/>
  <c r="K166" i="68"/>
  <c r="K106" i="68"/>
  <c r="K94" i="68"/>
  <c r="K82" i="68"/>
  <c r="K22" i="68"/>
  <c r="K166" i="69"/>
  <c r="K70" i="69"/>
  <c r="K118" i="68"/>
  <c r="K94" i="69"/>
  <c r="K58" i="68"/>
  <c r="K58" i="69"/>
  <c r="K34" i="68"/>
  <c r="K142" i="69"/>
  <c r="K106" i="69"/>
  <c r="K154" i="68"/>
  <c r="K142" i="68"/>
  <c r="K70" i="68"/>
  <c r="K104" i="73"/>
  <c r="K80" i="73"/>
  <c r="K68" i="73"/>
  <c r="K32" i="73"/>
  <c r="K20" i="73"/>
  <c r="K176" i="72"/>
  <c r="K164" i="72"/>
  <c r="K68" i="72"/>
  <c r="K56" i="72"/>
  <c r="K44" i="72"/>
  <c r="K20" i="72"/>
  <c r="K152" i="71"/>
  <c r="K104" i="71"/>
  <c r="K92" i="71"/>
  <c r="K44" i="71"/>
  <c r="K176" i="70"/>
  <c r="K164" i="70"/>
  <c r="K152" i="73"/>
  <c r="K140" i="73"/>
  <c r="K92" i="73"/>
  <c r="K44" i="73"/>
  <c r="K92" i="72"/>
  <c r="K80" i="72"/>
  <c r="K32" i="72"/>
  <c r="K164" i="71"/>
  <c r="K68" i="71"/>
  <c r="K176" i="73"/>
  <c r="K164" i="73"/>
  <c r="K128" i="73"/>
  <c r="K116" i="73"/>
  <c r="K128" i="71"/>
  <c r="K116" i="71"/>
  <c r="K20" i="71"/>
  <c r="K152" i="70"/>
  <c r="K140" i="70"/>
  <c r="K44" i="70"/>
  <c r="K104" i="69"/>
  <c r="K92" i="69"/>
  <c r="K80" i="69"/>
  <c r="K68" i="69"/>
  <c r="K56" i="68"/>
  <c r="K80" i="70"/>
  <c r="K116" i="69"/>
  <c r="K20" i="69"/>
  <c r="K128" i="68"/>
  <c r="K104" i="68"/>
  <c r="K92" i="68"/>
  <c r="K80" i="68"/>
  <c r="K128" i="72"/>
  <c r="K116" i="72"/>
  <c r="K128" i="70"/>
  <c r="K68" i="70"/>
  <c r="K56" i="70"/>
  <c r="K164" i="69"/>
  <c r="K152" i="69"/>
  <c r="K44" i="69"/>
  <c r="K32" i="69"/>
  <c r="K152" i="68"/>
  <c r="K44" i="68"/>
  <c r="K56" i="73"/>
  <c r="K140" i="71"/>
  <c r="K104" i="70"/>
  <c r="K176" i="69"/>
  <c r="K32" i="68"/>
  <c r="K152" i="72"/>
  <c r="K176" i="71"/>
  <c r="K116" i="70"/>
  <c r="K92" i="70"/>
  <c r="K32" i="70"/>
  <c r="K140" i="69"/>
  <c r="K128" i="69"/>
  <c r="K140" i="68"/>
  <c r="K116" i="68"/>
  <c r="K68" i="68"/>
  <c r="K80" i="71"/>
  <c r="K56" i="71"/>
  <c r="K32" i="71"/>
  <c r="K164" i="68"/>
  <c r="K20" i="68"/>
  <c r="K140" i="72"/>
  <c r="K104" i="72"/>
  <c r="K20" i="70"/>
  <c r="K56" i="69"/>
  <c r="K176" i="68"/>
  <c r="S22" i="48"/>
  <c r="S32" i="48"/>
  <c r="S82" i="48"/>
  <c r="S152" i="48"/>
  <c r="S140" i="48"/>
  <c r="S178" i="48"/>
  <c r="S118" i="48"/>
  <c r="S106" i="73"/>
  <c r="S58" i="73"/>
  <c r="S130" i="72"/>
  <c r="S118" i="72"/>
  <c r="S34" i="73"/>
  <c r="S178" i="71"/>
  <c r="S130" i="73"/>
  <c r="S82" i="71"/>
  <c r="S154" i="71"/>
  <c r="S58" i="71"/>
  <c r="S142" i="70"/>
  <c r="S46" i="70"/>
  <c r="S154" i="70"/>
  <c r="S34" i="70"/>
  <c r="S58" i="69"/>
  <c r="S58" i="68"/>
  <c r="S178" i="68"/>
  <c r="S130" i="69"/>
  <c r="S46" i="68"/>
  <c r="S154" i="68"/>
  <c r="S166" i="68"/>
  <c r="S140" i="72"/>
  <c r="S56" i="71"/>
  <c r="S68" i="73"/>
  <c r="S164" i="72"/>
  <c r="S20" i="72"/>
  <c r="S44" i="71"/>
  <c r="S92" i="73"/>
  <c r="S116" i="70"/>
  <c r="S140" i="69"/>
  <c r="S140" i="68"/>
  <c r="S92" i="68"/>
  <c r="S128" i="72"/>
  <c r="S20" i="69"/>
  <c r="S128" i="73"/>
  <c r="S140" i="70"/>
  <c r="S80" i="69"/>
  <c r="S56" i="70"/>
  <c r="S32" i="71"/>
  <c r="S152" i="68"/>
  <c r="S44" i="73"/>
  <c r="S164" i="68"/>
  <c r="S34" i="48"/>
  <c r="S46" i="48"/>
  <c r="S56" i="48"/>
  <c r="S94" i="48"/>
  <c r="S116" i="48"/>
  <c r="S154" i="48"/>
  <c r="S106" i="48"/>
  <c r="S166" i="73"/>
  <c r="S70" i="73"/>
  <c r="S178" i="73"/>
  <c r="S82" i="72"/>
  <c r="S70" i="72"/>
  <c r="S154" i="72"/>
  <c r="S94" i="71"/>
  <c r="S46" i="72"/>
  <c r="S34" i="71"/>
  <c r="S118" i="71"/>
  <c r="S130" i="70"/>
  <c r="S106" i="71"/>
  <c r="S22" i="73"/>
  <c r="S106" i="70"/>
  <c r="S166" i="69"/>
  <c r="S22" i="69"/>
  <c r="S154" i="69"/>
  <c r="S118" i="68"/>
  <c r="S118" i="69"/>
  <c r="S46" i="69"/>
  <c r="S82" i="68"/>
  <c r="S164" i="73"/>
  <c r="S116" i="72"/>
  <c r="S20" i="71"/>
  <c r="S32" i="73"/>
  <c r="S68" i="72"/>
  <c r="S152" i="71"/>
  <c r="S176" i="70"/>
  <c r="S104" i="72"/>
  <c r="S92" i="70"/>
  <c r="S128" i="69"/>
  <c r="S128" i="68"/>
  <c r="S80" i="68"/>
  <c r="S80" i="72"/>
  <c r="S32" i="68"/>
  <c r="S128" i="71"/>
  <c r="S44" i="70"/>
  <c r="S68" i="69"/>
  <c r="S152" i="69"/>
  <c r="S176" i="69"/>
  <c r="S44" i="68"/>
  <c r="S104" i="70"/>
  <c r="S58" i="48"/>
  <c r="S80" i="48"/>
  <c r="S68" i="48"/>
  <c r="S130" i="48"/>
  <c r="S20" i="48"/>
  <c r="S164" i="48"/>
  <c r="S176" i="48"/>
  <c r="S118" i="73"/>
  <c r="S142" i="73"/>
  <c r="S46" i="73"/>
  <c r="S34" i="72"/>
  <c r="S22" i="72"/>
  <c r="S106" i="72"/>
  <c r="S46" i="71"/>
  <c r="S166" i="71"/>
  <c r="S166" i="70"/>
  <c r="S70" i="71"/>
  <c r="S94" i="70"/>
  <c r="S118" i="70"/>
  <c r="S142" i="72"/>
  <c r="S70" i="70"/>
  <c r="S142" i="69"/>
  <c r="S142" i="68"/>
  <c r="S82" i="69"/>
  <c r="S34" i="68"/>
  <c r="S106" i="69"/>
  <c r="S106" i="68"/>
  <c r="S70" i="68"/>
  <c r="S116" i="73"/>
  <c r="S116" i="71"/>
  <c r="S104" i="73"/>
  <c r="S20" i="73"/>
  <c r="S56" i="72"/>
  <c r="S104" i="71"/>
  <c r="S164" i="70"/>
  <c r="S32" i="72"/>
  <c r="S32" i="70"/>
  <c r="S56" i="69"/>
  <c r="S116" i="68"/>
  <c r="S68" i="68"/>
  <c r="S164" i="69"/>
  <c r="S20" i="68"/>
  <c r="S68" i="71"/>
  <c r="S104" i="69"/>
  <c r="S164" i="71"/>
  <c r="S92" i="72"/>
  <c r="S128" i="70"/>
  <c r="S152" i="73"/>
  <c r="S80" i="70"/>
  <c r="S70" i="48"/>
  <c r="S92" i="48"/>
  <c r="S44" i="48"/>
  <c r="S142" i="48"/>
  <c r="S128" i="48"/>
  <c r="S166" i="48"/>
  <c r="S104" i="48"/>
  <c r="S154" i="73"/>
  <c r="S94" i="73"/>
  <c r="S178" i="72"/>
  <c r="S166" i="72"/>
  <c r="S82" i="73"/>
  <c r="S58" i="72"/>
  <c r="S178" i="70"/>
  <c r="S130" i="71"/>
  <c r="S94" i="72"/>
  <c r="S22" i="71"/>
  <c r="S22" i="70"/>
  <c r="S82" i="70"/>
  <c r="S142" i="71"/>
  <c r="S58" i="70"/>
  <c r="S94" i="69"/>
  <c r="S94" i="68"/>
  <c r="S70" i="69"/>
  <c r="S22" i="68"/>
  <c r="S130" i="68"/>
  <c r="S178" i="69"/>
  <c r="S34" i="69"/>
  <c r="S152" i="72"/>
  <c r="S80" i="71"/>
  <c r="S80" i="73"/>
  <c r="S176" i="72"/>
  <c r="S44" i="72"/>
  <c r="S92" i="71"/>
  <c r="S140" i="73"/>
  <c r="S176" i="71"/>
  <c r="S20" i="70"/>
  <c r="S176" i="68"/>
  <c r="S104" i="68"/>
  <c r="S56" i="68"/>
  <c r="S32" i="69"/>
  <c r="S176" i="73"/>
  <c r="S152" i="70"/>
  <c r="S92" i="69"/>
  <c r="S68" i="70"/>
  <c r="S140" i="71"/>
  <c r="S44" i="69"/>
  <c r="S56" i="73"/>
  <c r="S116" i="69"/>
  <c r="P20" i="48"/>
  <c r="P58" i="48"/>
  <c r="P80" i="48"/>
  <c r="P68" i="48"/>
  <c r="P130" i="48"/>
  <c r="P164" i="48"/>
  <c r="P167" i="48" s="1"/>
  <c r="P166" i="48"/>
  <c r="P154" i="73"/>
  <c r="P94" i="73"/>
  <c r="P166" i="73"/>
  <c r="P22" i="72"/>
  <c r="P58" i="72"/>
  <c r="P94" i="72"/>
  <c r="P166" i="71"/>
  <c r="P166" i="70"/>
  <c r="P118" i="71"/>
  <c r="P82" i="72"/>
  <c r="P46" i="71"/>
  <c r="P22" i="70"/>
  <c r="P154" i="70"/>
  <c r="P58" i="70"/>
  <c r="P154" i="69"/>
  <c r="P82" i="69"/>
  <c r="P46" i="68"/>
  <c r="P70" i="68"/>
  <c r="P106" i="68"/>
  <c r="P118" i="68"/>
  <c r="P130" i="69"/>
  <c r="P104" i="73"/>
  <c r="P20" i="73"/>
  <c r="P56" i="72"/>
  <c r="P104" i="71"/>
  <c r="P164" i="70"/>
  <c r="P44" i="73"/>
  <c r="P164" i="71"/>
  <c r="P80" i="71"/>
  <c r="P140" i="70"/>
  <c r="P80" i="69"/>
  <c r="P116" i="73"/>
  <c r="P140" i="68"/>
  <c r="P176" i="71"/>
  <c r="P164" i="69"/>
  <c r="P152" i="68"/>
  <c r="P104" i="70"/>
  <c r="P92" i="70"/>
  <c r="P116" i="68"/>
  <c r="P80" i="70"/>
  <c r="P116" i="72"/>
  <c r="P176" i="68"/>
  <c r="P130" i="72"/>
  <c r="P106" i="70"/>
  <c r="P34" i="70"/>
  <c r="P118" i="69"/>
  <c r="P46" i="69"/>
  <c r="P142" i="69"/>
  <c r="P58" i="68"/>
  <c r="P94" i="68"/>
  <c r="P106" i="69"/>
  <c r="P34" i="68"/>
  <c r="P80" i="73"/>
  <c r="P176" i="72"/>
  <c r="P44" i="72"/>
  <c r="P92" i="71"/>
  <c r="P152" i="73"/>
  <c r="P92" i="72"/>
  <c r="P68" i="71"/>
  <c r="P56" i="71"/>
  <c r="P44" i="70"/>
  <c r="P68" i="69"/>
  <c r="P20" i="71"/>
  <c r="P152" i="72"/>
  <c r="P128" i="70"/>
  <c r="P152" i="69"/>
  <c r="P44" i="68"/>
  <c r="P20" i="69"/>
  <c r="P32" i="70"/>
  <c r="P92" i="68"/>
  <c r="P116" i="69"/>
  <c r="P20" i="70"/>
  <c r="P104" i="68"/>
  <c r="P22" i="69"/>
  <c r="P32" i="73"/>
  <c r="P152" i="71"/>
  <c r="P92" i="73"/>
  <c r="P140" i="71"/>
  <c r="P92" i="69"/>
  <c r="P20" i="68"/>
  <c r="P56" i="70"/>
  <c r="P116" i="71"/>
  <c r="P128" i="68"/>
  <c r="P32" i="68"/>
  <c r="P68" i="68"/>
  <c r="P44" i="48"/>
  <c r="P70" i="48"/>
  <c r="P92" i="48"/>
  <c r="P106" i="48"/>
  <c r="P142" i="48"/>
  <c r="P176" i="48"/>
  <c r="P178" i="48"/>
  <c r="P106" i="73"/>
  <c r="P178" i="73"/>
  <c r="P166" i="72"/>
  <c r="P34" i="73"/>
  <c r="P178" i="71"/>
  <c r="P46" i="72"/>
  <c r="P130" i="71"/>
  <c r="P46" i="73"/>
  <c r="P70" i="71"/>
  <c r="P142" i="71"/>
  <c r="P118" i="70"/>
  <c r="P82" i="48"/>
  <c r="P22" i="48"/>
  <c r="P32" i="48"/>
  <c r="P118" i="48"/>
  <c r="P152" i="48"/>
  <c r="P128" i="48"/>
  <c r="P94" i="48"/>
  <c r="P70" i="73"/>
  <c r="P130" i="73"/>
  <c r="P118" i="72"/>
  <c r="P154" i="72"/>
  <c r="P22" i="73"/>
  <c r="P118" i="73"/>
  <c r="P82" i="71"/>
  <c r="P34" i="72"/>
  <c r="P22" i="71"/>
  <c r="P106" i="71"/>
  <c r="P82" i="70"/>
  <c r="P94" i="71"/>
  <c r="P70" i="70"/>
  <c r="P130" i="70"/>
  <c r="P178" i="69"/>
  <c r="P178" i="68"/>
  <c r="P154" i="68"/>
  <c r="P34" i="69"/>
  <c r="P70" i="69"/>
  <c r="P82" i="68"/>
  <c r="P22" i="68"/>
  <c r="P68" i="73"/>
  <c r="P164" i="72"/>
  <c r="P20" i="72"/>
  <c r="P44" i="71"/>
  <c r="P140" i="73"/>
  <c r="P80" i="72"/>
  <c r="P56" i="73"/>
  <c r="P32" i="71"/>
  <c r="P104" i="69"/>
  <c r="P56" i="68"/>
  <c r="P176" i="69"/>
  <c r="P140" i="72"/>
  <c r="P68" i="70"/>
  <c r="P44" i="69"/>
  <c r="P128" i="71"/>
  <c r="P128" i="72"/>
  <c r="P140" i="69"/>
  <c r="P176" i="73"/>
  <c r="P164" i="68"/>
  <c r="P128" i="69"/>
  <c r="P80" i="68"/>
  <c r="P34" i="48"/>
  <c r="P46" i="48"/>
  <c r="P56" i="48"/>
  <c r="P104" i="48"/>
  <c r="P116" i="48"/>
  <c r="P119" i="48" s="1"/>
  <c r="P154" i="48"/>
  <c r="P140" i="48"/>
  <c r="P142" i="73"/>
  <c r="P82" i="73"/>
  <c r="P70" i="72"/>
  <c r="P106" i="72"/>
  <c r="P142" i="72"/>
  <c r="P178" i="72"/>
  <c r="P34" i="71"/>
  <c r="P154" i="71"/>
  <c r="P58" i="73"/>
  <c r="P58" i="71"/>
  <c r="P46" i="70"/>
  <c r="P178" i="70"/>
  <c r="P142" i="70"/>
  <c r="P94" i="70"/>
  <c r="P166" i="69"/>
  <c r="P130" i="68"/>
  <c r="P142" i="68"/>
  <c r="P166" i="68"/>
  <c r="P58" i="69"/>
  <c r="P94" i="69"/>
  <c r="P68" i="72"/>
  <c r="P176" i="70"/>
  <c r="P32" i="72"/>
  <c r="P152" i="70"/>
  <c r="P128" i="73"/>
  <c r="P104" i="72"/>
  <c r="P32" i="69"/>
  <c r="P116" i="70"/>
  <c r="P164" i="73"/>
  <c r="P56" i="69"/>
  <c r="Q32" i="48"/>
  <c r="Q56" i="48"/>
  <c r="Q68" i="48"/>
  <c r="Q20" i="48"/>
  <c r="Q44" i="48"/>
  <c r="Q82" i="48"/>
  <c r="Q94" i="48"/>
  <c r="Q104" i="48"/>
  <c r="Q34" i="48"/>
  <c r="Q58" i="48"/>
  <c r="Q70" i="48"/>
  <c r="Q80" i="48"/>
  <c r="Q128" i="48"/>
  <c r="Q140" i="48"/>
  <c r="Q154" i="48"/>
  <c r="Q22" i="48"/>
  <c r="Q106" i="48"/>
  <c r="Q118" i="48"/>
  <c r="Q92" i="48"/>
  <c r="Q130" i="48"/>
  <c r="Q142" i="48"/>
  <c r="Q152" i="48"/>
  <c r="Q176" i="48"/>
  <c r="Q116" i="48"/>
  <c r="Q46" i="48"/>
  <c r="Q164" i="48"/>
  <c r="Q166" i="48"/>
  <c r="Q178" i="48"/>
  <c r="Q142" i="73"/>
  <c r="Q94" i="73"/>
  <c r="Q178" i="73"/>
  <c r="Q130" i="73"/>
  <c r="Q82" i="73"/>
  <c r="Q166" i="73"/>
  <c r="Q118" i="73"/>
  <c r="Q154" i="73"/>
  <c r="Q34" i="73"/>
  <c r="Q154" i="72"/>
  <c r="Q106" i="72"/>
  <c r="Q58" i="72"/>
  <c r="Q178" i="71"/>
  <c r="Q22" i="73"/>
  <c r="Q142" i="72"/>
  <c r="Q94" i="72"/>
  <c r="Q46" i="72"/>
  <c r="Q70" i="73"/>
  <c r="Q58" i="73"/>
  <c r="Q46" i="73"/>
  <c r="Q178" i="72"/>
  <c r="Q130" i="72"/>
  <c r="Q82" i="72"/>
  <c r="Q34" i="72"/>
  <c r="Q166" i="72"/>
  <c r="Q22" i="72"/>
  <c r="Q154" i="71"/>
  <c r="Q118" i="71"/>
  <c r="Q70" i="71"/>
  <c r="Q22" i="71"/>
  <c r="Q142" i="71"/>
  <c r="Q106" i="71"/>
  <c r="Q58" i="71"/>
  <c r="Q70" i="72"/>
  <c r="Q94" i="71"/>
  <c r="Q46" i="71"/>
  <c r="Q178" i="70"/>
  <c r="Q118" i="72"/>
  <c r="Q34" i="71"/>
  <c r="Q154" i="70"/>
  <c r="Q106" i="70"/>
  <c r="Q70" i="70"/>
  <c r="Q166" i="71"/>
  <c r="Q82" i="70"/>
  <c r="Q46" i="70"/>
  <c r="Q82" i="71"/>
  <c r="Q166" i="70"/>
  <c r="Q142" i="70"/>
  <c r="Q58" i="70"/>
  <c r="Q34" i="70"/>
  <c r="Q22" i="70"/>
  <c r="Q106" i="73"/>
  <c r="Q130" i="71"/>
  <c r="Q130" i="70"/>
  <c r="Q94" i="70"/>
  <c r="Q118" i="70"/>
  <c r="Q142" i="69"/>
  <c r="Q130" i="69"/>
  <c r="Q166" i="68"/>
  <c r="Q118" i="68"/>
  <c r="Q82" i="68"/>
  <c r="Q34" i="68"/>
  <c r="Q34" i="69"/>
  <c r="Q106" i="68"/>
  <c r="Q94" i="68"/>
  <c r="Q70" i="69"/>
  <c r="Q58" i="69"/>
  <c r="Q46" i="69"/>
  <c r="Q22" i="69"/>
  <c r="Q22" i="68"/>
  <c r="Q166" i="69"/>
  <c r="Q118" i="69"/>
  <c r="Q106" i="69"/>
  <c r="Q154" i="68"/>
  <c r="Q46" i="68"/>
  <c r="Q154" i="69"/>
  <c r="Q82" i="69"/>
  <c r="Q142" i="68"/>
  <c r="Q130" i="68"/>
  <c r="Q70" i="68"/>
  <c r="Q58" i="68"/>
  <c r="Q178" i="69"/>
  <c r="Q94" i="69"/>
  <c r="Q178" i="68"/>
  <c r="Q152" i="73"/>
  <c r="Q140" i="73"/>
  <c r="Q92" i="73"/>
  <c r="Q44" i="73"/>
  <c r="Q92" i="72"/>
  <c r="Q80" i="72"/>
  <c r="Q32" i="72"/>
  <c r="Q164" i="71"/>
  <c r="Q68" i="71"/>
  <c r="Q176" i="73"/>
  <c r="Q128" i="73"/>
  <c r="Q56" i="73"/>
  <c r="Q128" i="72"/>
  <c r="Q104" i="72"/>
  <c r="Q176" i="71"/>
  <c r="Q140" i="71"/>
  <c r="Q128" i="71"/>
  <c r="Q32" i="71"/>
  <c r="Q32" i="73"/>
  <c r="Q164" i="72"/>
  <c r="Q152" i="72"/>
  <c r="Q140" i="72"/>
  <c r="Q68" i="72"/>
  <c r="Q128" i="70"/>
  <c r="Q68" i="70"/>
  <c r="Q56" i="70"/>
  <c r="Q164" i="69"/>
  <c r="Q152" i="69"/>
  <c r="Q44" i="69"/>
  <c r="Q32" i="69"/>
  <c r="Q152" i="68"/>
  <c r="Q44" i="68"/>
  <c r="Q68" i="73"/>
  <c r="Q20" i="73"/>
  <c r="Q116" i="72"/>
  <c r="Q176" i="70"/>
  <c r="Q116" i="70"/>
  <c r="Q20" i="70"/>
  <c r="Q56" i="69"/>
  <c r="Q176" i="68"/>
  <c r="Q140" i="68"/>
  <c r="Q92" i="68"/>
  <c r="Q104" i="69"/>
  <c r="Q68" i="69"/>
  <c r="Q56" i="68"/>
  <c r="Q164" i="73"/>
  <c r="Q116" i="73"/>
  <c r="Q152" i="71"/>
  <c r="Q116" i="71"/>
  <c r="Q20" i="71"/>
  <c r="Q164" i="70"/>
  <c r="Q104" i="70"/>
  <c r="Q80" i="70"/>
  <c r="Q176" i="69"/>
  <c r="Q116" i="69"/>
  <c r="Q20" i="69"/>
  <c r="Q164" i="68"/>
  <c r="Q32" i="68"/>
  <c r="Q20" i="68"/>
  <c r="Q44" i="72"/>
  <c r="Q104" i="71"/>
  <c r="Q92" i="70"/>
  <c r="Q128" i="68"/>
  <c r="Q116" i="68"/>
  <c r="Q104" i="68"/>
  <c r="Q68" i="68"/>
  <c r="Q20" i="72"/>
  <c r="Q92" i="71"/>
  <c r="Q140" i="70"/>
  <c r="Q92" i="69"/>
  <c r="Q80" i="69"/>
  <c r="Q104" i="73"/>
  <c r="Q44" i="71"/>
  <c r="Q32" i="70"/>
  <c r="Q140" i="69"/>
  <c r="Q128" i="69"/>
  <c r="Q80" i="68"/>
  <c r="Q80" i="73"/>
  <c r="Q176" i="72"/>
  <c r="Q56" i="72"/>
  <c r="Q80" i="71"/>
  <c r="Q56" i="71"/>
  <c r="Q152" i="70"/>
  <c r="Q44" i="70"/>
  <c r="V22" i="48"/>
  <c r="V46" i="48"/>
  <c r="V80" i="48"/>
  <c r="V32" i="48"/>
  <c r="V35" i="48" s="1"/>
  <c r="V36" i="48" s="1"/>
  <c r="V56" i="48"/>
  <c r="V59" i="48" s="1"/>
  <c r="V68" i="48"/>
  <c r="V71" i="48" s="1"/>
  <c r="V20" i="48"/>
  <c r="V23" i="48" s="1"/>
  <c r="V44" i="48"/>
  <c r="V82" i="48"/>
  <c r="V94" i="48"/>
  <c r="V116" i="48"/>
  <c r="V119" i="48" s="1"/>
  <c r="V120" i="48" s="1"/>
  <c r="V34" i="48"/>
  <c r="V58" i="48"/>
  <c r="V70" i="48"/>
  <c r="V92" i="48"/>
  <c r="V104" i="48"/>
  <c r="V128" i="48"/>
  <c r="V140" i="48"/>
  <c r="V143" i="48" s="1"/>
  <c r="V144" i="48" s="1"/>
  <c r="V154" i="48"/>
  <c r="V106" i="48"/>
  <c r="V118" i="48"/>
  <c r="V178" i="48"/>
  <c r="V176" i="48"/>
  <c r="V130" i="48"/>
  <c r="V152" i="48"/>
  <c r="V164" i="48"/>
  <c r="V142" i="48"/>
  <c r="V166" i="48"/>
  <c r="V178" i="73"/>
  <c r="V130" i="73"/>
  <c r="V82" i="73"/>
  <c r="V166" i="73"/>
  <c r="V118" i="73"/>
  <c r="V154" i="73"/>
  <c r="V106" i="73"/>
  <c r="V70" i="73"/>
  <c r="V22" i="73"/>
  <c r="V142" i="72"/>
  <c r="V94" i="72"/>
  <c r="V46" i="72"/>
  <c r="V46" i="73"/>
  <c r="V178" i="72"/>
  <c r="V130" i="72"/>
  <c r="V82" i="72"/>
  <c r="V34" i="72"/>
  <c r="V94" i="73"/>
  <c r="V166" i="72"/>
  <c r="V118" i="72"/>
  <c r="V70" i="72"/>
  <c r="V22" i="72"/>
  <c r="V34" i="73"/>
  <c r="V142" i="71"/>
  <c r="V106" i="71"/>
  <c r="V58" i="71"/>
  <c r="V58" i="73"/>
  <c r="V58" i="72"/>
  <c r="V94" i="71"/>
  <c r="V46" i="71"/>
  <c r="V178" i="70"/>
  <c r="V142" i="73"/>
  <c r="V106" i="72"/>
  <c r="V166" i="71"/>
  <c r="V130" i="71"/>
  <c r="V82" i="71"/>
  <c r="V34" i="71"/>
  <c r="V166" i="70"/>
  <c r="V178" i="71"/>
  <c r="V70" i="71"/>
  <c r="V142" i="70"/>
  <c r="V58" i="70"/>
  <c r="V34" i="70"/>
  <c r="V118" i="71"/>
  <c r="V130" i="70"/>
  <c r="V94" i="70"/>
  <c r="V154" i="71"/>
  <c r="V22" i="71"/>
  <c r="V118" i="70"/>
  <c r="V82" i="70"/>
  <c r="V46" i="70"/>
  <c r="V22" i="70"/>
  <c r="V154" i="72"/>
  <c r="V154" i="70"/>
  <c r="V106" i="70"/>
  <c r="V70" i="70"/>
  <c r="V178" i="69"/>
  <c r="V130" i="69"/>
  <c r="V106" i="69"/>
  <c r="V70" i="69"/>
  <c r="V34" i="69"/>
  <c r="V154" i="68"/>
  <c r="V106" i="68"/>
  <c r="V70" i="68"/>
  <c r="V22" i="68"/>
  <c r="V94" i="68"/>
  <c r="V22" i="69"/>
  <c r="V166" i="68"/>
  <c r="V94" i="69"/>
  <c r="V82" i="69"/>
  <c r="V154" i="69"/>
  <c r="V142" i="68"/>
  <c r="V142" i="69"/>
  <c r="V58" i="69"/>
  <c r="V46" i="69"/>
  <c r="V82" i="68"/>
  <c r="V178" i="68"/>
  <c r="V34" i="68"/>
  <c r="V46" i="68"/>
  <c r="V118" i="68"/>
  <c r="V166" i="69"/>
  <c r="V118" i="69"/>
  <c r="V130" i="68"/>
  <c r="V58" i="68"/>
  <c r="V176" i="73"/>
  <c r="V128" i="73"/>
  <c r="V56" i="73"/>
  <c r="V128" i="72"/>
  <c r="V131" i="72" s="1"/>
  <c r="V104" i="72"/>
  <c r="V176" i="71"/>
  <c r="V179" i="71" s="1"/>
  <c r="V180" i="71" s="1"/>
  <c r="V140" i="71"/>
  <c r="V128" i="71"/>
  <c r="V32" i="71"/>
  <c r="V164" i="73"/>
  <c r="V116" i="73"/>
  <c r="V152" i="72"/>
  <c r="V140" i="72"/>
  <c r="V116" i="72"/>
  <c r="V116" i="71"/>
  <c r="V80" i="71"/>
  <c r="V83" i="71" s="1"/>
  <c r="V56" i="71"/>
  <c r="V20" i="71"/>
  <c r="V23" i="71" s="1"/>
  <c r="V80" i="73"/>
  <c r="V176" i="72"/>
  <c r="V56" i="72"/>
  <c r="V59" i="72" s="1"/>
  <c r="V60" i="72" s="1"/>
  <c r="V20" i="72"/>
  <c r="V23" i="72" s="1"/>
  <c r="V92" i="71"/>
  <c r="V68" i="71"/>
  <c r="V71" i="71" s="1"/>
  <c r="V72" i="71" s="1"/>
  <c r="V104" i="70"/>
  <c r="V80" i="70"/>
  <c r="V176" i="69"/>
  <c r="V116" i="69"/>
  <c r="V20" i="69"/>
  <c r="V164" i="68"/>
  <c r="V32" i="68"/>
  <c r="V20" i="68"/>
  <c r="V23" i="68" s="1"/>
  <c r="V104" i="68"/>
  <c r="V44" i="73"/>
  <c r="V92" i="72"/>
  <c r="V95" i="72" s="1"/>
  <c r="V96" i="72" s="1"/>
  <c r="V152" i="70"/>
  <c r="V155" i="70" s="1"/>
  <c r="V104" i="69"/>
  <c r="V92" i="69"/>
  <c r="V56" i="68"/>
  <c r="V32" i="69"/>
  <c r="V32" i="73"/>
  <c r="V164" i="72"/>
  <c r="V80" i="72"/>
  <c r="V68" i="72"/>
  <c r="V164" i="71"/>
  <c r="V116" i="70"/>
  <c r="V92" i="70"/>
  <c r="V32" i="70"/>
  <c r="V20" i="70"/>
  <c r="V140" i="69"/>
  <c r="V128" i="69"/>
  <c r="V56" i="69"/>
  <c r="V176" i="68"/>
  <c r="V140" i="68"/>
  <c r="V128" i="68"/>
  <c r="V116" i="68"/>
  <c r="V92" i="68"/>
  <c r="V80" i="68"/>
  <c r="V68" i="68"/>
  <c r="V152" i="71"/>
  <c r="V155" i="71" s="1"/>
  <c r="V156" i="71" s="1"/>
  <c r="V164" i="70"/>
  <c r="V140" i="70"/>
  <c r="V68" i="69"/>
  <c r="V71" i="69" s="1"/>
  <c r="V72" i="69" s="1"/>
  <c r="V104" i="73"/>
  <c r="V20" i="73"/>
  <c r="V32" i="72"/>
  <c r="V176" i="70"/>
  <c r="V56" i="70"/>
  <c r="V164" i="69"/>
  <c r="V44" i="69"/>
  <c r="V44" i="68"/>
  <c r="V152" i="73"/>
  <c r="V155" i="73" s="1"/>
  <c r="V44" i="70"/>
  <c r="V80" i="69"/>
  <c r="V140" i="73"/>
  <c r="V143" i="73" s="1"/>
  <c r="V144" i="73" s="1"/>
  <c r="V92" i="73"/>
  <c r="V68" i="73"/>
  <c r="V44" i="72"/>
  <c r="V104" i="71"/>
  <c r="V44" i="71"/>
  <c r="V47" i="71" s="1"/>
  <c r="V128" i="70"/>
  <c r="V131" i="70" s="1"/>
  <c r="V132" i="70" s="1"/>
  <c r="V133" i="70" s="1"/>
  <c r="V134" i="70" s="1"/>
  <c r="V68" i="70"/>
  <c r="V71" i="70" s="1"/>
  <c r="V72" i="70" s="1"/>
  <c r="V73" i="70" s="1"/>
  <c r="V74" i="70" s="1"/>
  <c r="V152" i="69"/>
  <c r="V152" i="68"/>
  <c r="Z22" i="48"/>
  <c r="Z190" i="48" s="1"/>
  <c r="Z46" i="48"/>
  <c r="Z80" i="48"/>
  <c r="Z85" i="48" s="1"/>
  <c r="Z32" i="48"/>
  <c r="Z37" i="48" s="1"/>
  <c r="Z56" i="48"/>
  <c r="Z61" i="48" s="1"/>
  <c r="Z68" i="48"/>
  <c r="Z73" i="48" s="1"/>
  <c r="Z20" i="48"/>
  <c r="Z44" i="48"/>
  <c r="Z49" i="48" s="1"/>
  <c r="Z82" i="48"/>
  <c r="Z94" i="48"/>
  <c r="Z104" i="48"/>
  <c r="Z109" i="48" s="1"/>
  <c r="Z116" i="48"/>
  <c r="Z121" i="48" s="1"/>
  <c r="Z128" i="48"/>
  <c r="Z133" i="48" s="1"/>
  <c r="Z140" i="48"/>
  <c r="Z145" i="48" s="1"/>
  <c r="Z154" i="48"/>
  <c r="Z34" i="48"/>
  <c r="Z58" i="48"/>
  <c r="Z70" i="48"/>
  <c r="Z106" i="48"/>
  <c r="Z118" i="48"/>
  <c r="Z142" i="48"/>
  <c r="Z92" i="48"/>
  <c r="Z97" i="48" s="1"/>
  <c r="Z164" i="48"/>
  <c r="Z169" i="48" s="1"/>
  <c r="Z176" i="48"/>
  <c r="Z181" i="48" s="1"/>
  <c r="Z130" i="48"/>
  <c r="Z152" i="48"/>
  <c r="Z157" i="48" s="1"/>
  <c r="Z166" i="48"/>
  <c r="Z178" i="48"/>
  <c r="Z178" i="73"/>
  <c r="Z130" i="73"/>
  <c r="Z82" i="73"/>
  <c r="Z166" i="73"/>
  <c r="Z118" i="73"/>
  <c r="Z154" i="73"/>
  <c r="Z106" i="73"/>
  <c r="Z70" i="73"/>
  <c r="Z22" i="73"/>
  <c r="Z190" i="73" s="1"/>
  <c r="Z142" i="72"/>
  <c r="Z94" i="72"/>
  <c r="Z46" i="72"/>
  <c r="Z94" i="73"/>
  <c r="Z58" i="73"/>
  <c r="Z46" i="73"/>
  <c r="Z178" i="72"/>
  <c r="Z130" i="72"/>
  <c r="Z82" i="72"/>
  <c r="Z34" i="72"/>
  <c r="Z142" i="73"/>
  <c r="Z166" i="72"/>
  <c r="Z118" i="72"/>
  <c r="Z70" i="72"/>
  <c r="Z22" i="72"/>
  <c r="Z190" i="72" s="1"/>
  <c r="Z58" i="72"/>
  <c r="Z142" i="71"/>
  <c r="Z106" i="71"/>
  <c r="Z58" i="71"/>
  <c r="Z106" i="72"/>
  <c r="Z94" i="71"/>
  <c r="Z46" i="71"/>
  <c r="Z178" i="70"/>
  <c r="Z154" i="72"/>
  <c r="Z178" i="71"/>
  <c r="Z166" i="71"/>
  <c r="Z130" i="71"/>
  <c r="Z82" i="71"/>
  <c r="Z34" i="71"/>
  <c r="Z166" i="70"/>
  <c r="Z118" i="71"/>
  <c r="Z142" i="70"/>
  <c r="Z58" i="70"/>
  <c r="Z34" i="70"/>
  <c r="Z154" i="71"/>
  <c r="Z22" i="71"/>
  <c r="Z190" i="71" s="1"/>
  <c r="Z130" i="70"/>
  <c r="Z94" i="70"/>
  <c r="Z70" i="70"/>
  <c r="Z34" i="73"/>
  <c r="Z118" i="70"/>
  <c r="Z82" i="70"/>
  <c r="Z46" i="70"/>
  <c r="Z22" i="70"/>
  <c r="Z190" i="70" s="1"/>
  <c r="Z70" i="71"/>
  <c r="Z154" i="70"/>
  <c r="Z106" i="70"/>
  <c r="Z178" i="69"/>
  <c r="Z130" i="69"/>
  <c r="Z166" i="69"/>
  <c r="Z154" i="69"/>
  <c r="Z70" i="69"/>
  <c r="Z34" i="69"/>
  <c r="Z154" i="68"/>
  <c r="Z106" i="68"/>
  <c r="Z70" i="68"/>
  <c r="Z22" i="68"/>
  <c r="Z190" i="68" s="1"/>
  <c r="Z106" i="69"/>
  <c r="Z142" i="68"/>
  <c r="Z130" i="68"/>
  <c r="Z58" i="68"/>
  <c r="Z46" i="68"/>
  <c r="Z118" i="69"/>
  <c r="Z58" i="69"/>
  <c r="Z142" i="69"/>
  <c r="Z94" i="69"/>
  <c r="Z34" i="68"/>
  <c r="Z94" i="68"/>
  <c r="Z46" i="69"/>
  <c r="Z82" i="68"/>
  <c r="Z82" i="69"/>
  <c r="Z22" i="69"/>
  <c r="Z190" i="69" s="1"/>
  <c r="Z166" i="68"/>
  <c r="Z178" i="68"/>
  <c r="Z118" i="68"/>
  <c r="Z176" i="73"/>
  <c r="Z128" i="73"/>
  <c r="Z56" i="73"/>
  <c r="Z128" i="72"/>
  <c r="Z104" i="72"/>
  <c r="Z176" i="71"/>
  <c r="Z140" i="71"/>
  <c r="Z128" i="71"/>
  <c r="Z32" i="71"/>
  <c r="Z164" i="73"/>
  <c r="Z116" i="73"/>
  <c r="Z152" i="72"/>
  <c r="Z140" i="72"/>
  <c r="Z116" i="72"/>
  <c r="Z116" i="71"/>
  <c r="Z80" i="71"/>
  <c r="Z56" i="71"/>
  <c r="Z20" i="71"/>
  <c r="Z152" i="73"/>
  <c r="Z44" i="73"/>
  <c r="Z92" i="72"/>
  <c r="Z152" i="71"/>
  <c r="Z164" i="70"/>
  <c r="Z104" i="70"/>
  <c r="Z80" i="70"/>
  <c r="Z176" i="69"/>
  <c r="Z181" i="69" s="1"/>
  <c r="Z116" i="69"/>
  <c r="Z121" i="69" s="1"/>
  <c r="Z20" i="69"/>
  <c r="Z164" i="68"/>
  <c r="Z32" i="68"/>
  <c r="Z20" i="68"/>
  <c r="Z188" i="68" s="1"/>
  <c r="Z80" i="73"/>
  <c r="Z44" i="70"/>
  <c r="Z80" i="69"/>
  <c r="Z85" i="69" s="1"/>
  <c r="Z140" i="73"/>
  <c r="Z104" i="73"/>
  <c r="Z92" i="73"/>
  <c r="Z68" i="73"/>
  <c r="Z20" i="73"/>
  <c r="Z44" i="72"/>
  <c r="Z32" i="72"/>
  <c r="Z104" i="71"/>
  <c r="Z44" i="71"/>
  <c r="Z176" i="70"/>
  <c r="Z116" i="70"/>
  <c r="Z92" i="70"/>
  <c r="Z32" i="70"/>
  <c r="Z20" i="70"/>
  <c r="Z188" i="70" s="1"/>
  <c r="Z140" i="69"/>
  <c r="Z145" i="69" s="1"/>
  <c r="Z128" i="69"/>
  <c r="Z133" i="69" s="1"/>
  <c r="Z56" i="69"/>
  <c r="Z61" i="69" s="1"/>
  <c r="Z176" i="68"/>
  <c r="Z140" i="68"/>
  <c r="Z128" i="68"/>
  <c r="Z116" i="68"/>
  <c r="Z104" i="68"/>
  <c r="Z92" i="68"/>
  <c r="Z80" i="68"/>
  <c r="Z68" i="68"/>
  <c r="Z176" i="72"/>
  <c r="Z56" i="72"/>
  <c r="Z140" i="70"/>
  <c r="Z104" i="69"/>
  <c r="Z109" i="69" s="1"/>
  <c r="Z92" i="69"/>
  <c r="Z97" i="69" s="1"/>
  <c r="Z68" i="69"/>
  <c r="Z73" i="69" s="1"/>
  <c r="Z32" i="73"/>
  <c r="Z80" i="72"/>
  <c r="Z68" i="72"/>
  <c r="Z128" i="70"/>
  <c r="Z56" i="70"/>
  <c r="Z44" i="69"/>
  <c r="Z49" i="69" s="1"/>
  <c r="Z32" i="69"/>
  <c r="Z37" i="69" s="1"/>
  <c r="Z20" i="72"/>
  <c r="Z92" i="71"/>
  <c r="Z68" i="71"/>
  <c r="Z56" i="68"/>
  <c r="Z164" i="72"/>
  <c r="Z164" i="71"/>
  <c r="Z152" i="70"/>
  <c r="Z68" i="70"/>
  <c r="Z164" i="69"/>
  <c r="Z169" i="69" s="1"/>
  <c r="Z152" i="69"/>
  <c r="Z157" i="69" s="1"/>
  <c r="Z152" i="68"/>
  <c r="Z44" i="68"/>
  <c r="T189" i="57"/>
  <c r="V19" i="45" s="1"/>
  <c r="T189" i="55"/>
  <c r="J19" i="45" s="1"/>
  <c r="T189" i="59"/>
  <c r="AH19" i="45" s="1"/>
  <c r="T189" i="58"/>
  <c r="V53" i="45" s="1"/>
  <c r="T189" i="51"/>
  <c r="J68" i="45" s="1"/>
  <c r="T189" i="39"/>
  <c r="J34" i="45" s="1"/>
  <c r="AT34" i="45" s="1"/>
  <c r="T189" i="52"/>
  <c r="AH68" i="45" s="1"/>
  <c r="T189" i="49"/>
  <c r="V34" i="45" s="1"/>
  <c r="T189" i="53"/>
  <c r="V68" i="45" s="1"/>
  <c r="AS13" i="45"/>
  <c r="AQ47" i="45"/>
  <c r="AR47" i="45"/>
  <c r="AS47" i="45"/>
  <c r="AQ13" i="45"/>
  <c r="Y35" i="58"/>
  <c r="Y47" i="58"/>
  <c r="W59" i="58"/>
  <c r="V71" i="58"/>
  <c r="V72" i="58" s="1"/>
  <c r="V73" i="58" s="1"/>
  <c r="V74" i="58" s="1"/>
  <c r="W72" i="58"/>
  <c r="V95" i="58"/>
  <c r="V96" i="58" s="1"/>
  <c r="V97" i="58" s="1"/>
  <c r="V98" i="58" s="1"/>
  <c r="W96" i="58"/>
  <c r="Z107" i="58"/>
  <c r="W120" i="58"/>
  <c r="Y143" i="58"/>
  <c r="Y156" i="58"/>
  <c r="Y24" i="58"/>
  <c r="Y192" i="58" s="1"/>
  <c r="Z35" i="58"/>
  <c r="W48" i="58"/>
  <c r="Z59" i="58"/>
  <c r="Z72" i="58"/>
  <c r="W84" i="58"/>
  <c r="Y95" i="58"/>
  <c r="Z96" i="58"/>
  <c r="V108" i="58"/>
  <c r="V109" i="58" s="1"/>
  <c r="V110" i="58" s="1"/>
  <c r="V119" i="58"/>
  <c r="V120" i="58" s="1"/>
  <c r="Z120" i="58"/>
  <c r="W132" i="58"/>
  <c r="Z156" i="58"/>
  <c r="W179" i="58"/>
  <c r="Y23" i="58"/>
  <c r="Y191" i="58" s="1"/>
  <c r="Z24" i="58"/>
  <c r="Z192" i="58" s="1"/>
  <c r="U35" i="58"/>
  <c r="U47" i="58"/>
  <c r="Z84" i="58"/>
  <c r="W108" i="58"/>
  <c r="Y131" i="58"/>
  <c r="Z132" i="58"/>
  <c r="Y167" i="58"/>
  <c r="V35" i="58"/>
  <c r="V36" i="58" s="1"/>
  <c r="X47" i="58"/>
  <c r="X60" i="58"/>
  <c r="Z144" i="58"/>
  <c r="X180" i="58"/>
  <c r="W48" i="57"/>
  <c r="U72" i="57"/>
  <c r="U73" i="57" s="1"/>
  <c r="Y119" i="57"/>
  <c r="W131" i="57"/>
  <c r="Z132" i="57"/>
  <c r="Z156" i="57"/>
  <c r="Z168" i="57"/>
  <c r="Z47" i="57"/>
  <c r="W24" i="57"/>
  <c r="W192" i="57" s="1"/>
  <c r="V35" i="57"/>
  <c r="V36" i="57" s="1"/>
  <c r="V37" i="57" s="1"/>
  <c r="V38" i="57" s="1"/>
  <c r="V47" i="57"/>
  <c r="V48" i="57" s="1"/>
  <c r="X72" i="57"/>
  <c r="W83" i="57"/>
  <c r="Y84" i="57"/>
  <c r="X143" i="57"/>
  <c r="Y144" i="57"/>
  <c r="T167" i="57"/>
  <c r="Z180" i="57"/>
  <c r="V23" i="57"/>
  <c r="W71" i="57"/>
  <c r="Z84" i="57"/>
  <c r="U95" i="57"/>
  <c r="W107" i="57"/>
  <c r="W119" i="57"/>
  <c r="Z144" i="57"/>
  <c r="V156" i="57"/>
  <c r="V157" i="57" s="1"/>
  <c r="X179" i="57"/>
  <c r="W60" i="60"/>
  <c r="V84" i="60"/>
  <c r="V85" i="60" s="1"/>
  <c r="V86" i="60" s="1"/>
  <c r="V96" i="60"/>
  <c r="V97" i="60" s="1"/>
  <c r="V98" i="60" s="1"/>
  <c r="V131" i="60"/>
  <c r="V132" i="60" s="1"/>
  <c r="W155" i="60"/>
  <c r="X179" i="60"/>
  <c r="Z144" i="60"/>
  <c r="X24" i="60"/>
  <c r="X192" i="60" s="1"/>
  <c r="U47" i="60"/>
  <c r="Y60" i="60"/>
  <c r="Y71" i="60"/>
  <c r="Z72" i="60"/>
  <c r="U83" i="60"/>
  <c r="W84" i="60"/>
  <c r="Z96" i="60"/>
  <c r="Y108" i="60"/>
  <c r="Z119" i="60"/>
  <c r="U156" i="60"/>
  <c r="Y83" i="60"/>
  <c r="X186" i="60"/>
  <c r="Y35" i="60"/>
  <c r="Z59" i="60"/>
  <c r="Y95" i="60"/>
  <c r="W144" i="60"/>
  <c r="Y168" i="60"/>
  <c r="V180" i="60"/>
  <c r="V181" i="60" s="1"/>
  <c r="V182" i="60" s="1"/>
  <c r="Z167" i="59"/>
  <c r="Z24" i="59"/>
  <c r="Z192" i="59" s="1"/>
  <c r="X48" i="59"/>
  <c r="W60" i="59"/>
  <c r="Z71" i="59"/>
  <c r="X72" i="59"/>
  <c r="W84" i="59"/>
  <c r="U96" i="59"/>
  <c r="U97" i="59" s="1"/>
  <c r="U98" i="59" s="1"/>
  <c r="U131" i="59"/>
  <c r="U132" i="59" s="1"/>
  <c r="W143" i="59"/>
  <c r="Z144" i="59"/>
  <c r="Z155" i="59"/>
  <c r="Y156" i="59"/>
  <c r="Y179" i="59"/>
  <c r="Y71" i="59"/>
  <c r="V47" i="59"/>
  <c r="V48" i="59" s="1"/>
  <c r="Z60" i="59"/>
  <c r="Z84" i="59"/>
  <c r="T95" i="59"/>
  <c r="T96" i="59" s="1"/>
  <c r="T97" i="59" s="1"/>
  <c r="T98" i="59" s="1"/>
  <c r="V96" i="59"/>
  <c r="V97" i="59" s="1"/>
  <c r="V98" i="59" s="1"/>
  <c r="Y108" i="59"/>
  <c r="W119" i="59"/>
  <c r="Z131" i="59"/>
  <c r="U156" i="59"/>
  <c r="U157" i="59" s="1"/>
  <c r="Y95" i="59"/>
  <c r="Z180" i="59"/>
  <c r="Y36" i="59"/>
  <c r="V72" i="59"/>
  <c r="V73" i="59" s="1"/>
  <c r="Y83" i="59"/>
  <c r="X95" i="59"/>
  <c r="X107" i="59"/>
  <c r="W132" i="59"/>
  <c r="W156" i="59"/>
  <c r="W168" i="59"/>
  <c r="W180" i="59"/>
  <c r="V186" i="59"/>
  <c r="AJ16" i="45" s="1"/>
  <c r="Y47" i="56"/>
  <c r="X179" i="56"/>
  <c r="P186" i="56"/>
  <c r="U48" i="56"/>
  <c r="U49" i="56" s="1"/>
  <c r="U50" i="56" s="1"/>
  <c r="X59" i="56"/>
  <c r="Y120" i="56"/>
  <c r="U168" i="56"/>
  <c r="U169" i="56" s="1"/>
  <c r="Y71" i="56"/>
  <c r="Z36" i="56"/>
  <c r="Z60" i="56"/>
  <c r="V72" i="56"/>
  <c r="V73" i="56" s="1"/>
  <c r="Y84" i="56"/>
  <c r="W155" i="56"/>
  <c r="X156" i="56"/>
  <c r="X168" i="56"/>
  <c r="U180" i="56"/>
  <c r="U181" i="56" s="1"/>
  <c r="V36" i="56"/>
  <c r="V37" i="56" s="1"/>
  <c r="V38" i="56" s="1"/>
  <c r="U23" i="56"/>
  <c r="U24" i="56" s="1"/>
  <c r="X47" i="56"/>
  <c r="R59" i="56"/>
  <c r="R60" i="56" s="1"/>
  <c r="R61" i="56" s="1"/>
  <c r="R62" i="56" s="1"/>
  <c r="X71" i="56"/>
  <c r="X83" i="56"/>
  <c r="U96" i="56"/>
  <c r="W107" i="56"/>
  <c r="U144" i="56"/>
  <c r="U145" i="56" s="1"/>
  <c r="U146" i="56" s="1"/>
  <c r="Y156" i="56"/>
  <c r="Y168" i="56"/>
  <c r="W179" i="56"/>
  <c r="V47" i="55"/>
  <c r="Z179" i="55"/>
  <c r="Z59" i="55"/>
  <c r="W72" i="55"/>
  <c r="Z83" i="55"/>
  <c r="V143" i="55"/>
  <c r="V144" i="55" s="1"/>
  <c r="W144" i="55"/>
  <c r="V155" i="55"/>
  <c r="V156" i="55" s="1"/>
  <c r="V157" i="55" s="1"/>
  <c r="J187" i="55"/>
  <c r="N187" i="55"/>
  <c r="F17" i="45" s="1"/>
  <c r="AP17" i="45" s="1"/>
  <c r="W23" i="55"/>
  <c r="W191" i="55" s="1"/>
  <c r="X24" i="55"/>
  <c r="X192" i="55" s="1"/>
  <c r="K187" i="55"/>
  <c r="C17" i="45" s="1"/>
  <c r="AM17" i="45" s="1"/>
  <c r="Z35" i="55"/>
  <c r="Z47" i="55"/>
  <c r="X72" i="55"/>
  <c r="V95" i="55"/>
  <c r="V96" i="55" s="1"/>
  <c r="W96" i="55"/>
  <c r="V107" i="55"/>
  <c r="V108" i="55" s="1"/>
  <c r="V109" i="55" s="1"/>
  <c r="W108" i="55"/>
  <c r="X120" i="55"/>
  <c r="Z131" i="55"/>
  <c r="X144" i="55"/>
  <c r="X156" i="55"/>
  <c r="Z167" i="55"/>
  <c r="V179" i="55"/>
  <c r="V180" i="55" s="1"/>
  <c r="V181" i="55" s="1"/>
  <c r="W180" i="55"/>
  <c r="G187" i="55"/>
  <c r="V59" i="55"/>
  <c r="V60" i="55" s="1"/>
  <c r="V61" i="55" s="1"/>
  <c r="Z71" i="55"/>
  <c r="V83" i="55"/>
  <c r="V84" i="55" s="1"/>
  <c r="V85" i="55" s="1"/>
  <c r="X96" i="55"/>
  <c r="X108" i="55"/>
  <c r="Z143" i="55"/>
  <c r="Z155" i="55"/>
  <c r="X180" i="55"/>
  <c r="U59" i="53"/>
  <c r="U60" i="53" s="1"/>
  <c r="U61" i="53" s="1"/>
  <c r="U107" i="53"/>
  <c r="U108" i="53" s="1"/>
  <c r="G71" i="53"/>
  <c r="G72" i="53" s="1"/>
  <c r="G73" i="53" s="1"/>
  <c r="Y108" i="53"/>
  <c r="Y169" i="53"/>
  <c r="J183" i="53"/>
  <c r="N183" i="53"/>
  <c r="R62" i="45" s="1"/>
  <c r="K184" i="53"/>
  <c r="O63" i="45" s="1"/>
  <c r="H186" i="53"/>
  <c r="L186" i="53"/>
  <c r="P65" i="45" s="1"/>
  <c r="I187" i="53"/>
  <c r="M187" i="53"/>
  <c r="Q66" i="45" s="1"/>
  <c r="U23" i="53"/>
  <c r="U24" i="53" s="1"/>
  <c r="U25" i="53" s="1"/>
  <c r="U26" i="53" s="1"/>
  <c r="R83" i="53"/>
  <c r="R84" i="53" s="1"/>
  <c r="R85" i="53" s="1"/>
  <c r="Y109" i="53"/>
  <c r="U35" i="49"/>
  <c r="U36" i="49" s="1"/>
  <c r="V59" i="49"/>
  <c r="V60" i="49" s="1"/>
  <c r="Y167" i="49"/>
  <c r="R183" i="49"/>
  <c r="T28" i="45" s="1"/>
  <c r="X47" i="49"/>
  <c r="Y97" i="49"/>
  <c r="Y143" i="52"/>
  <c r="U59" i="52"/>
  <c r="U95" i="52"/>
  <c r="X131" i="52"/>
  <c r="X122" i="51"/>
  <c r="W169" i="49"/>
  <c r="Z25" i="49"/>
  <c r="Z193" i="49" s="1"/>
  <c r="W170" i="49"/>
  <c r="U107" i="49"/>
  <c r="U108" i="49" s="1"/>
  <c r="U109" i="49" s="1"/>
  <c r="J187" i="49"/>
  <c r="V35" i="49"/>
  <c r="Y98" i="49"/>
  <c r="W134" i="49"/>
  <c r="W157" i="49"/>
  <c r="Y179" i="49"/>
  <c r="X62" i="49"/>
  <c r="U119" i="49"/>
  <c r="U120" i="49" s="1"/>
  <c r="U121" i="49" s="1"/>
  <c r="U122" i="49" s="1"/>
  <c r="U155" i="49"/>
  <c r="U156" i="49" s="1"/>
  <c r="U157" i="49" s="1"/>
  <c r="U95" i="49"/>
  <c r="X61" i="49"/>
  <c r="Z74" i="49"/>
  <c r="X97" i="49"/>
  <c r="Y157" i="49"/>
  <c r="W182" i="49"/>
  <c r="W192" i="52"/>
  <c r="Y59" i="52"/>
  <c r="Y95" i="52"/>
  <c r="V107" i="52"/>
  <c r="V108" i="52" s="1"/>
  <c r="V155" i="52"/>
  <c r="V156" i="52" s="1"/>
  <c r="Z107" i="52"/>
  <c r="Z155" i="52"/>
  <c r="X179" i="52"/>
  <c r="U186" i="52"/>
  <c r="AI65" i="45" s="1"/>
  <c r="AU65" i="45" s="1"/>
  <c r="W35" i="52"/>
  <c r="X47" i="52"/>
  <c r="X83" i="52"/>
  <c r="T131" i="52"/>
  <c r="U143" i="52"/>
  <c r="Y186" i="52"/>
  <c r="U107" i="39"/>
  <c r="X179" i="51"/>
  <c r="Z157" i="51"/>
  <c r="Y110" i="39"/>
  <c r="W48" i="51"/>
  <c r="X98" i="51"/>
  <c r="R183" i="51"/>
  <c r="H62" i="45" s="1"/>
  <c r="Z61" i="51"/>
  <c r="U71" i="51"/>
  <c r="U72" i="51" s="1"/>
  <c r="V95" i="51"/>
  <c r="V96" i="51" s="1"/>
  <c r="Y119" i="51"/>
  <c r="Z158" i="51"/>
  <c r="S183" i="51"/>
  <c r="I62" i="45" s="1"/>
  <c r="Y26" i="51"/>
  <c r="Y194" i="51" s="1"/>
  <c r="X50" i="51"/>
  <c r="Z62" i="51"/>
  <c r="V71" i="51"/>
  <c r="V72" i="51" s="1"/>
  <c r="Y95" i="51"/>
  <c r="Z110" i="51"/>
  <c r="U143" i="51"/>
  <c r="U144" i="51" s="1"/>
  <c r="U167" i="51"/>
  <c r="U168" i="51" s="1"/>
  <c r="U23" i="51"/>
  <c r="X146" i="51"/>
  <c r="I186" i="51"/>
  <c r="M186" i="51"/>
  <c r="E65" i="45" s="1"/>
  <c r="J187" i="51"/>
  <c r="N187" i="51"/>
  <c r="F66" i="45" s="1"/>
  <c r="Z95" i="51"/>
  <c r="X145" i="51"/>
  <c r="Y167" i="51"/>
  <c r="Y98" i="39"/>
  <c r="Y73" i="39"/>
  <c r="Y25" i="39"/>
  <c r="Y193" i="39" s="1"/>
  <c r="U59" i="39"/>
  <c r="U60" i="39" s="1"/>
  <c r="Y62" i="39"/>
  <c r="U95" i="39"/>
  <c r="U96" i="39" s="1"/>
  <c r="W95" i="39"/>
  <c r="U155" i="39"/>
  <c r="Y61" i="39"/>
  <c r="W83" i="39"/>
  <c r="Y109" i="39"/>
  <c r="W145" i="39"/>
  <c r="Y169" i="39"/>
  <c r="W181" i="39"/>
  <c r="M187" i="39"/>
  <c r="E32" i="45" s="1"/>
  <c r="AO32" i="45" s="1"/>
  <c r="W47" i="39"/>
  <c r="W35" i="39"/>
  <c r="J186" i="39"/>
  <c r="N186" i="39"/>
  <c r="F31" i="45" s="1"/>
  <c r="AP31" i="45" s="1"/>
  <c r="W37" i="39"/>
  <c r="W73" i="39"/>
  <c r="W85" i="39"/>
  <c r="Y121" i="39"/>
  <c r="Y158" i="39"/>
  <c r="U47" i="39"/>
  <c r="U48" i="39" s="1"/>
  <c r="Y50" i="39"/>
  <c r="W143" i="39"/>
  <c r="Y146" i="39"/>
  <c r="I187" i="39"/>
  <c r="W25" i="39"/>
  <c r="W193" i="39" s="1"/>
  <c r="W133" i="39"/>
  <c r="U167" i="39"/>
  <c r="U168" i="39" s="1"/>
  <c r="U169" i="39" s="1"/>
  <c r="R155" i="55"/>
  <c r="R156" i="55" s="1"/>
  <c r="R157" i="55" s="1"/>
  <c r="R158" i="55" s="1"/>
  <c r="R189" i="53"/>
  <c r="T68" i="45" s="1"/>
  <c r="R189" i="52"/>
  <c r="AF68" i="45" s="1"/>
  <c r="Q189" i="59"/>
  <c r="AE19" i="45" s="1"/>
  <c r="R189" i="51"/>
  <c r="H68" i="45" s="1"/>
  <c r="R189" i="59"/>
  <c r="AF19" i="45" s="1"/>
  <c r="R189" i="57"/>
  <c r="T19" i="45" s="1"/>
  <c r="S189" i="39"/>
  <c r="I34" i="45" s="1"/>
  <c r="AS34" i="45" s="1"/>
  <c r="S189" i="51"/>
  <c r="I68" i="45" s="1"/>
  <c r="Q189" i="53"/>
  <c r="S68" i="45" s="1"/>
  <c r="S189" i="58"/>
  <c r="U53" i="45" s="1"/>
  <c r="S187" i="53"/>
  <c r="U66" i="45" s="1"/>
  <c r="S187" i="55"/>
  <c r="I17" i="45" s="1"/>
  <c r="AS17" i="45" s="1"/>
  <c r="S187" i="49"/>
  <c r="U32" i="45" s="1"/>
  <c r="S187" i="57"/>
  <c r="U17" i="45" s="1"/>
  <c r="S187" i="56"/>
  <c r="I51" i="45" s="1"/>
  <c r="AS51" i="45" s="1"/>
  <c r="S187" i="51"/>
  <c r="I66" i="45" s="1"/>
  <c r="S187" i="39"/>
  <c r="I32" i="45" s="1"/>
  <c r="AS32" i="45" s="1"/>
  <c r="S184" i="53"/>
  <c r="U63" i="45" s="1"/>
  <c r="S184" i="39"/>
  <c r="I29" i="45" s="1"/>
  <c r="AS29" i="45" s="1"/>
  <c r="S184" i="51"/>
  <c r="I63" i="45" s="1"/>
  <c r="AS63" i="45" s="1"/>
  <c r="S184" i="49"/>
  <c r="U29" i="45" s="1"/>
  <c r="AG28" i="45"/>
  <c r="S183" i="39"/>
  <c r="I28" i="45" s="1"/>
  <c r="S183" i="49"/>
  <c r="U28" i="45" s="1"/>
  <c r="S187" i="52"/>
  <c r="AG66" i="45" s="1"/>
  <c r="S186" i="51"/>
  <c r="I65" i="45" s="1"/>
  <c r="S186" i="52"/>
  <c r="AG65" i="45" s="1"/>
  <c r="J46" i="49"/>
  <c r="J22" i="49"/>
  <c r="J140" i="51"/>
  <c r="J143" i="51" s="1"/>
  <c r="N116" i="51"/>
  <c r="N119" i="51" s="1"/>
  <c r="N46" i="49"/>
  <c r="N22" i="49"/>
  <c r="T166" i="60"/>
  <c r="T92" i="60"/>
  <c r="T95" i="60" s="1"/>
  <c r="T82" i="60"/>
  <c r="T58" i="59"/>
  <c r="T44" i="59"/>
  <c r="T47" i="59" s="1"/>
  <c r="T34" i="59"/>
  <c r="T164" i="56"/>
  <c r="T167" i="56" s="1"/>
  <c r="T20" i="56"/>
  <c r="T23" i="56" s="1"/>
  <c r="T58" i="53"/>
  <c r="T56" i="53"/>
  <c r="T59" i="53" s="1"/>
  <c r="T154" i="49"/>
  <c r="T152" i="49"/>
  <c r="T106" i="49"/>
  <c r="T104" i="49"/>
  <c r="T107" i="49" s="1"/>
  <c r="T94" i="49"/>
  <c r="T92" i="49"/>
  <c r="T58" i="49"/>
  <c r="T56" i="49"/>
  <c r="T59" i="49" s="1"/>
  <c r="T166" i="52"/>
  <c r="T164" i="52"/>
  <c r="T118" i="52"/>
  <c r="T116" i="52"/>
  <c r="T119" i="52" s="1"/>
  <c r="T22" i="52"/>
  <c r="T118" i="51"/>
  <c r="T116" i="51"/>
  <c r="T119" i="51" s="1"/>
  <c r="T34" i="57"/>
  <c r="T32" i="57"/>
  <c r="T22" i="57"/>
  <c r="T166" i="59"/>
  <c r="T70" i="59"/>
  <c r="T68" i="59"/>
  <c r="T71" i="59" s="1"/>
  <c r="T32" i="56"/>
  <c r="T35" i="56" s="1"/>
  <c r="T128" i="55"/>
  <c r="T131" i="55" s="1"/>
  <c r="T104" i="55"/>
  <c r="T94" i="55"/>
  <c r="T32" i="55"/>
  <c r="T35" i="55" s="1"/>
  <c r="T106" i="53"/>
  <c r="T104" i="53"/>
  <c r="T107" i="53" s="1"/>
  <c r="T70" i="53"/>
  <c r="T68" i="53"/>
  <c r="T71" i="53" s="1"/>
  <c r="T22" i="53"/>
  <c r="T20" i="53"/>
  <c r="T23" i="53" s="1"/>
  <c r="T142" i="49"/>
  <c r="T140" i="49"/>
  <c r="T46" i="49"/>
  <c r="T22" i="49"/>
  <c r="T24" i="49" s="1"/>
  <c r="T94" i="52"/>
  <c r="T92" i="52"/>
  <c r="T82" i="52"/>
  <c r="T80" i="52"/>
  <c r="T83" i="52" s="1"/>
  <c r="T58" i="52"/>
  <c r="T56" i="52"/>
  <c r="T46" i="52"/>
  <c r="T44" i="52"/>
  <c r="T47" i="52" s="1"/>
  <c r="T34" i="52"/>
  <c r="T32" i="52"/>
  <c r="X32" i="39"/>
  <c r="X34" i="39"/>
  <c r="T56" i="39"/>
  <c r="T58" i="39"/>
  <c r="T92" i="39"/>
  <c r="T95" i="39" s="1"/>
  <c r="T94" i="39"/>
  <c r="X116" i="39"/>
  <c r="X118" i="39"/>
  <c r="X176" i="39"/>
  <c r="X178" i="39"/>
  <c r="X68" i="51"/>
  <c r="X70" i="51"/>
  <c r="X80" i="51"/>
  <c r="X82" i="51"/>
  <c r="J92" i="51"/>
  <c r="J95" i="51" s="1"/>
  <c r="T104" i="51"/>
  <c r="T107" i="51" s="1"/>
  <c r="T108" i="51" s="1"/>
  <c r="T130" i="51"/>
  <c r="X176" i="51"/>
  <c r="X178" i="51"/>
  <c r="X46" i="52"/>
  <c r="X82" i="52"/>
  <c r="T106" i="52"/>
  <c r="T142" i="52"/>
  <c r="T178" i="52"/>
  <c r="X22" i="49"/>
  <c r="X190" i="49" s="1"/>
  <c r="T32" i="49"/>
  <c r="T35" i="49" s="1"/>
  <c r="T34" i="49"/>
  <c r="X46" i="49"/>
  <c r="T118" i="49"/>
  <c r="T128" i="49"/>
  <c r="T130" i="49"/>
  <c r="T178" i="49"/>
  <c r="R188" i="53"/>
  <c r="T67" i="45" s="1"/>
  <c r="T34" i="53"/>
  <c r="T44" i="53"/>
  <c r="T47" i="53" s="1"/>
  <c r="T46" i="53"/>
  <c r="T94" i="53"/>
  <c r="X46" i="55"/>
  <c r="X58" i="55"/>
  <c r="X68" i="55"/>
  <c r="T20" i="60"/>
  <c r="X56" i="60"/>
  <c r="X61" i="60" s="1"/>
  <c r="X106" i="57"/>
  <c r="X130" i="60"/>
  <c r="X116" i="60"/>
  <c r="X121" i="60" s="1"/>
  <c r="X164" i="59"/>
  <c r="X170" i="59" s="1"/>
  <c r="X142" i="56"/>
  <c r="X106" i="56"/>
  <c r="X178" i="55"/>
  <c r="X92" i="55"/>
  <c r="X97" i="55" s="1"/>
  <c r="X82" i="55"/>
  <c r="X142" i="53"/>
  <c r="X94" i="53"/>
  <c r="X92" i="53"/>
  <c r="X34" i="53"/>
  <c r="X32" i="53"/>
  <c r="X178" i="49"/>
  <c r="X176" i="49"/>
  <c r="X118" i="49"/>
  <c r="X116" i="49"/>
  <c r="X70" i="49"/>
  <c r="X68" i="49"/>
  <c r="X44" i="49"/>
  <c r="X20" i="49"/>
  <c r="X188" i="49" s="1"/>
  <c r="X178" i="52"/>
  <c r="X176" i="52"/>
  <c r="X181" i="52" s="1"/>
  <c r="X154" i="52"/>
  <c r="X152" i="52"/>
  <c r="X157" i="52" s="1"/>
  <c r="X142" i="52"/>
  <c r="X140" i="52"/>
  <c r="X145" i="52" s="1"/>
  <c r="X130" i="52"/>
  <c r="X128" i="52"/>
  <c r="X133" i="52" s="1"/>
  <c r="X106" i="52"/>
  <c r="X104" i="52"/>
  <c r="X109" i="52" s="1"/>
  <c r="X20" i="52"/>
  <c r="X25" i="52" s="1"/>
  <c r="X193" i="52" s="1"/>
  <c r="X166" i="51"/>
  <c r="X164" i="51"/>
  <c r="X130" i="51"/>
  <c r="X128" i="51"/>
  <c r="X106" i="51"/>
  <c r="X104" i="51"/>
  <c r="X116" i="59"/>
  <c r="X122" i="59" s="1"/>
  <c r="X58" i="59"/>
  <c r="X44" i="59"/>
  <c r="X50" i="59" s="1"/>
  <c r="X116" i="56"/>
  <c r="X122" i="56" s="1"/>
  <c r="X44" i="56"/>
  <c r="X50" i="56" s="1"/>
  <c r="X22" i="56"/>
  <c r="X190" i="56" s="1"/>
  <c r="X58" i="53"/>
  <c r="X56" i="53"/>
  <c r="X154" i="49"/>
  <c r="X152" i="49"/>
  <c r="X106" i="49"/>
  <c r="X104" i="49"/>
  <c r="X94" i="49"/>
  <c r="X92" i="49"/>
  <c r="X58" i="49"/>
  <c r="X56" i="49"/>
  <c r="X166" i="52"/>
  <c r="X164" i="52"/>
  <c r="X169" i="52" s="1"/>
  <c r="X118" i="52"/>
  <c r="X116" i="52"/>
  <c r="X121" i="52" s="1"/>
  <c r="X22" i="52"/>
  <c r="X190" i="52" s="1"/>
  <c r="X118" i="51"/>
  <c r="X116" i="51"/>
  <c r="X20" i="39"/>
  <c r="X188" i="39" s="1"/>
  <c r="X22" i="39"/>
  <c r="X190" i="39" s="1"/>
  <c r="T32" i="39"/>
  <c r="T34" i="39"/>
  <c r="X44" i="39"/>
  <c r="X46" i="39"/>
  <c r="X80" i="39"/>
  <c r="X82" i="39"/>
  <c r="X104" i="39"/>
  <c r="X106" i="39"/>
  <c r="T116" i="39"/>
  <c r="T119" i="39" s="1"/>
  <c r="T118" i="39"/>
  <c r="X128" i="39"/>
  <c r="X130" i="39"/>
  <c r="X152" i="39"/>
  <c r="X154" i="39"/>
  <c r="T176" i="39"/>
  <c r="T178" i="39"/>
  <c r="N68" i="51"/>
  <c r="N71" i="51" s="1"/>
  <c r="T68" i="51"/>
  <c r="T71" i="51" s="1"/>
  <c r="T70" i="51"/>
  <c r="T80" i="51"/>
  <c r="T83" i="51" s="1"/>
  <c r="T82" i="51"/>
  <c r="T128" i="51"/>
  <c r="T166" i="51"/>
  <c r="T168" i="51" s="1"/>
  <c r="T176" i="51"/>
  <c r="T179" i="51" s="1"/>
  <c r="T178" i="51"/>
  <c r="X44" i="52"/>
  <c r="X49" i="52" s="1"/>
  <c r="X68" i="52"/>
  <c r="X73" i="52" s="1"/>
  <c r="X70" i="52"/>
  <c r="X80" i="52"/>
  <c r="X85" i="52" s="1"/>
  <c r="N104" i="52"/>
  <c r="T104" i="52"/>
  <c r="T140" i="52"/>
  <c r="T143" i="52" s="1"/>
  <c r="T176" i="52"/>
  <c r="T179" i="52" s="1"/>
  <c r="X80" i="49"/>
  <c r="X82" i="49"/>
  <c r="T116" i="49"/>
  <c r="T119" i="49" s="1"/>
  <c r="X164" i="49"/>
  <c r="X166" i="49"/>
  <c r="T176" i="49"/>
  <c r="T179" i="49" s="1"/>
  <c r="T32" i="53"/>
  <c r="T35" i="53" s="1"/>
  <c r="T36" i="53" s="1"/>
  <c r="X80" i="53"/>
  <c r="X82" i="53"/>
  <c r="T92" i="53"/>
  <c r="T95" i="53" s="1"/>
  <c r="X140" i="53"/>
  <c r="X70" i="56"/>
  <c r="T80" i="56"/>
  <c r="T176" i="56"/>
  <c r="T179" i="56" s="1"/>
  <c r="T142" i="59"/>
  <c r="T116" i="60"/>
  <c r="T119" i="60" s="1"/>
  <c r="R71" i="59"/>
  <c r="R72" i="59" s="1"/>
  <c r="R143" i="60"/>
  <c r="R144" i="60" s="1"/>
  <c r="R145" i="60" s="1"/>
  <c r="R146" i="60" s="1"/>
  <c r="T130" i="58"/>
  <c r="T128" i="58"/>
  <c r="T44" i="58"/>
  <c r="T22" i="58"/>
  <c r="T20" i="58"/>
  <c r="T166" i="57"/>
  <c r="T164" i="60"/>
  <c r="T140" i="60"/>
  <c r="T143" i="60" s="1"/>
  <c r="T118" i="60"/>
  <c r="T106" i="60"/>
  <c r="T68" i="60"/>
  <c r="T71" i="60" s="1"/>
  <c r="T58" i="60"/>
  <c r="T32" i="60"/>
  <c r="T35" i="60" s="1"/>
  <c r="T22" i="60"/>
  <c r="T178" i="59"/>
  <c r="T128" i="59"/>
  <c r="T131" i="59" s="1"/>
  <c r="T82" i="59"/>
  <c r="T56" i="59"/>
  <c r="T59" i="59" s="1"/>
  <c r="T46" i="59"/>
  <c r="T32" i="59"/>
  <c r="T35" i="59" s="1"/>
  <c r="T22" i="59"/>
  <c r="T178" i="56"/>
  <c r="T166" i="56"/>
  <c r="T152" i="56"/>
  <c r="T155" i="56" s="1"/>
  <c r="T118" i="56"/>
  <c r="T94" i="56"/>
  <c r="T82" i="56"/>
  <c r="T56" i="56"/>
  <c r="T59" i="56" s="1"/>
  <c r="T34" i="56"/>
  <c r="T166" i="55"/>
  <c r="T152" i="55"/>
  <c r="T140" i="55"/>
  <c r="T143" i="55" s="1"/>
  <c r="T118" i="55"/>
  <c r="T70" i="55"/>
  <c r="T56" i="55"/>
  <c r="T59" i="55" s="1"/>
  <c r="T44" i="55"/>
  <c r="T22" i="55"/>
  <c r="T178" i="53"/>
  <c r="T176" i="53"/>
  <c r="T179" i="53" s="1"/>
  <c r="T130" i="53"/>
  <c r="T128" i="53"/>
  <c r="T118" i="53"/>
  <c r="T164" i="58"/>
  <c r="T167" i="58" s="1"/>
  <c r="T142" i="58"/>
  <c r="T58" i="58"/>
  <c r="T104" i="57"/>
  <c r="T107" i="57" s="1"/>
  <c r="T80" i="57"/>
  <c r="T83" i="57" s="1"/>
  <c r="T58" i="57"/>
  <c r="T44" i="57"/>
  <c r="T20" i="57"/>
  <c r="T80" i="60"/>
  <c r="T83" i="60" s="1"/>
  <c r="T84" i="60" s="1"/>
  <c r="T85" i="60" s="1"/>
  <c r="T46" i="60"/>
  <c r="T34" i="60"/>
  <c r="T176" i="59"/>
  <c r="T164" i="59"/>
  <c r="T167" i="59" s="1"/>
  <c r="T152" i="59"/>
  <c r="T155" i="59" s="1"/>
  <c r="T140" i="59"/>
  <c r="T116" i="59"/>
  <c r="T106" i="59"/>
  <c r="T20" i="59"/>
  <c r="T23" i="59" s="1"/>
  <c r="T154" i="56"/>
  <c r="T142" i="56"/>
  <c r="T130" i="56"/>
  <c r="T92" i="56"/>
  <c r="T44" i="56"/>
  <c r="T22" i="56"/>
  <c r="T164" i="55"/>
  <c r="T167" i="55" s="1"/>
  <c r="T142" i="55"/>
  <c r="T130" i="55"/>
  <c r="T92" i="55"/>
  <c r="T95" i="55" s="1"/>
  <c r="T68" i="55"/>
  <c r="T71" i="55" s="1"/>
  <c r="T46" i="55"/>
  <c r="T34" i="55"/>
  <c r="T142" i="53"/>
  <c r="T140" i="53"/>
  <c r="T143" i="53" s="1"/>
  <c r="X128" i="58"/>
  <c r="X104" i="58"/>
  <c r="X110" i="58" s="1"/>
  <c r="X56" i="58"/>
  <c r="X61" i="58" s="1"/>
  <c r="X178" i="57"/>
  <c r="X94" i="57"/>
  <c r="X70" i="57"/>
  <c r="X176" i="60"/>
  <c r="X182" i="60" s="1"/>
  <c r="X154" i="60"/>
  <c r="X142" i="60"/>
  <c r="X94" i="60"/>
  <c r="X82" i="60"/>
  <c r="X20" i="60"/>
  <c r="X26" i="60" s="1"/>
  <c r="X194" i="60" s="1"/>
  <c r="X166" i="59"/>
  <c r="X154" i="59"/>
  <c r="X142" i="59"/>
  <c r="X118" i="59"/>
  <c r="X104" i="59"/>
  <c r="X110" i="59" s="1"/>
  <c r="X92" i="59"/>
  <c r="X97" i="59" s="1"/>
  <c r="X80" i="59"/>
  <c r="X86" i="59" s="1"/>
  <c r="X68" i="59"/>
  <c r="X74" i="59" s="1"/>
  <c r="X34" i="59"/>
  <c r="X176" i="56"/>
  <c r="X182" i="56" s="1"/>
  <c r="X164" i="56"/>
  <c r="X170" i="56" s="1"/>
  <c r="X140" i="56"/>
  <c r="X145" i="56" s="1"/>
  <c r="X128" i="56"/>
  <c r="X104" i="56"/>
  <c r="X80" i="56"/>
  <c r="X86" i="56" s="1"/>
  <c r="X68" i="56"/>
  <c r="X74" i="56" s="1"/>
  <c r="X46" i="56"/>
  <c r="X20" i="56"/>
  <c r="X188" i="56" s="1"/>
  <c r="X176" i="55"/>
  <c r="X181" i="55" s="1"/>
  <c r="X128" i="55"/>
  <c r="X134" i="55" s="1"/>
  <c r="X106" i="55"/>
  <c r="X94" i="55"/>
  <c r="X80" i="55"/>
  <c r="X85" i="55" s="1"/>
  <c r="X32" i="55"/>
  <c r="X38" i="55" s="1"/>
  <c r="X178" i="58"/>
  <c r="X154" i="58"/>
  <c r="X140" i="58"/>
  <c r="X34" i="58"/>
  <c r="X20" i="58"/>
  <c r="X188" i="58" s="1"/>
  <c r="X152" i="57"/>
  <c r="X158" i="57" s="1"/>
  <c r="X56" i="57"/>
  <c r="X32" i="57"/>
  <c r="X37" i="57" s="1"/>
  <c r="X164" i="60"/>
  <c r="X169" i="60" s="1"/>
  <c r="X140" i="60"/>
  <c r="X128" i="60"/>
  <c r="X134" i="60" s="1"/>
  <c r="X118" i="60"/>
  <c r="X106" i="60"/>
  <c r="X68" i="60"/>
  <c r="X73" i="60" s="1"/>
  <c r="X58" i="60"/>
  <c r="X32" i="60"/>
  <c r="X37" i="60" s="1"/>
  <c r="X22" i="60"/>
  <c r="X190" i="60" s="1"/>
  <c r="X178" i="59"/>
  <c r="X128" i="59"/>
  <c r="X134" i="59" s="1"/>
  <c r="X82" i="59"/>
  <c r="X56" i="59"/>
  <c r="X46" i="59"/>
  <c r="X32" i="59"/>
  <c r="X37" i="59" s="1"/>
  <c r="X22" i="59"/>
  <c r="X190" i="59" s="1"/>
  <c r="X178" i="56"/>
  <c r="X166" i="56"/>
  <c r="X152" i="56"/>
  <c r="X158" i="56" s="1"/>
  <c r="X118" i="56"/>
  <c r="X94" i="56"/>
  <c r="X82" i="56"/>
  <c r="X56" i="56"/>
  <c r="X62" i="56" s="1"/>
  <c r="X34" i="56"/>
  <c r="X166" i="55"/>
  <c r="X152" i="55"/>
  <c r="X157" i="55" s="1"/>
  <c r="X140" i="55"/>
  <c r="X145" i="55" s="1"/>
  <c r="X118" i="55"/>
  <c r="X70" i="55"/>
  <c r="X56" i="55"/>
  <c r="X61" i="55" s="1"/>
  <c r="X44" i="55"/>
  <c r="X49" i="55" s="1"/>
  <c r="X22" i="55"/>
  <c r="X190" i="55" s="1"/>
  <c r="X178" i="53"/>
  <c r="X176" i="53"/>
  <c r="X130" i="53"/>
  <c r="X128" i="53"/>
  <c r="X118" i="53"/>
  <c r="X116" i="53"/>
  <c r="L107" i="39"/>
  <c r="L108" i="39" s="1"/>
  <c r="L109" i="39" s="1"/>
  <c r="L110" i="39" s="1"/>
  <c r="T116" i="53"/>
  <c r="T119" i="53" s="1"/>
  <c r="T120" i="53" s="1"/>
  <c r="X152" i="53"/>
  <c r="X154" i="53"/>
  <c r="X164" i="53"/>
  <c r="X166" i="53"/>
  <c r="X20" i="55"/>
  <c r="X188" i="55" s="1"/>
  <c r="T58" i="55"/>
  <c r="T80" i="55"/>
  <c r="T82" i="55"/>
  <c r="X116" i="55"/>
  <c r="T154" i="55"/>
  <c r="T176" i="55"/>
  <c r="T178" i="55"/>
  <c r="T58" i="56"/>
  <c r="T104" i="56"/>
  <c r="T106" i="56"/>
  <c r="T116" i="56"/>
  <c r="T119" i="56" s="1"/>
  <c r="X130" i="56"/>
  <c r="X20" i="59"/>
  <c r="X25" i="59" s="1"/>
  <c r="X193" i="59" s="1"/>
  <c r="X106" i="59"/>
  <c r="T130" i="59"/>
  <c r="T154" i="59"/>
  <c r="X44" i="60"/>
  <c r="X50" i="60" s="1"/>
  <c r="X46" i="60"/>
  <c r="T56" i="60"/>
  <c r="T70" i="60"/>
  <c r="X104" i="60"/>
  <c r="X109" i="60" s="1"/>
  <c r="T130" i="60"/>
  <c r="X152" i="60"/>
  <c r="X157" i="60" s="1"/>
  <c r="T154" i="60"/>
  <c r="T178" i="60"/>
  <c r="X116" i="57"/>
  <c r="T118" i="57"/>
  <c r="X46" i="58"/>
  <c r="X116" i="58"/>
  <c r="X121" i="58" s="1"/>
  <c r="T152" i="53"/>
  <c r="T155" i="53" s="1"/>
  <c r="T154" i="53"/>
  <c r="T164" i="53"/>
  <c r="T166" i="53"/>
  <c r="T20" i="55"/>
  <c r="T23" i="55" s="1"/>
  <c r="X34" i="55"/>
  <c r="X104" i="55"/>
  <c r="T106" i="55"/>
  <c r="T116" i="55"/>
  <c r="T119" i="55" s="1"/>
  <c r="X130" i="55"/>
  <c r="X32" i="56"/>
  <c r="X38" i="56" s="1"/>
  <c r="T128" i="56"/>
  <c r="X70" i="59"/>
  <c r="T80" i="59"/>
  <c r="T83" i="59" s="1"/>
  <c r="X94" i="59"/>
  <c r="T104" i="59"/>
  <c r="X152" i="59"/>
  <c r="X158" i="59" s="1"/>
  <c r="X176" i="59"/>
  <c r="X182" i="59" s="1"/>
  <c r="X34" i="60"/>
  <c r="R47" i="60"/>
  <c r="T44" i="60"/>
  <c r="T47" i="60" s="1"/>
  <c r="X92" i="60"/>
  <c r="X98" i="60" s="1"/>
  <c r="T94" i="60"/>
  <c r="T104" i="60"/>
  <c r="R155" i="60"/>
  <c r="R156" i="60" s="1"/>
  <c r="R157" i="60" s="1"/>
  <c r="R158" i="60" s="1"/>
  <c r="T152" i="60"/>
  <c r="T176" i="60"/>
  <c r="T46" i="57"/>
  <c r="T56" i="57"/>
  <c r="T59" i="57" s="1"/>
  <c r="T60" i="57" s="1"/>
  <c r="X82" i="57"/>
  <c r="X176" i="57"/>
  <c r="X182" i="57" s="1"/>
  <c r="T178" i="57"/>
  <c r="X80" i="58"/>
  <c r="X85" i="58" s="1"/>
  <c r="X82" i="58"/>
  <c r="X94" i="58"/>
  <c r="X152" i="58"/>
  <c r="X158" i="58" s="1"/>
  <c r="R23" i="55"/>
  <c r="R24" i="55" s="1"/>
  <c r="R119" i="55"/>
  <c r="R35" i="56"/>
  <c r="R36" i="56" s="1"/>
  <c r="R179" i="59"/>
  <c r="R131" i="57"/>
  <c r="R132" i="57" s="1"/>
  <c r="R133" i="57" s="1"/>
  <c r="R134" i="57" s="1"/>
  <c r="R131" i="58"/>
  <c r="R95" i="55"/>
  <c r="R96" i="55" s="1"/>
  <c r="R97" i="55" s="1"/>
  <c r="R98" i="55" s="1"/>
  <c r="R167" i="55"/>
  <c r="R168" i="55" s="1"/>
  <c r="R169" i="55" s="1"/>
  <c r="R170" i="55" s="1"/>
  <c r="R178" i="58"/>
  <c r="S189" i="55"/>
  <c r="I19" i="45" s="1"/>
  <c r="S189" i="56"/>
  <c r="I53" i="45" s="1"/>
  <c r="S189" i="59"/>
  <c r="AG19" i="45" s="1"/>
  <c r="S189" i="60"/>
  <c r="AG53" i="45" s="1"/>
  <c r="S189" i="57"/>
  <c r="U19" i="45" s="1"/>
  <c r="S189" i="53"/>
  <c r="U68" i="45" s="1"/>
  <c r="S189" i="52"/>
  <c r="AG68" i="45" s="1"/>
  <c r="S189" i="49"/>
  <c r="U34" i="45" s="1"/>
  <c r="S186" i="55"/>
  <c r="I16" i="45" s="1"/>
  <c r="S186" i="59"/>
  <c r="AG16" i="45" s="1"/>
  <c r="S186" i="57"/>
  <c r="U16" i="45" s="1"/>
  <c r="S186" i="60"/>
  <c r="AG50" i="45" s="1"/>
  <c r="S186" i="53"/>
  <c r="U65" i="45" s="1"/>
  <c r="S186" i="39"/>
  <c r="I31" i="45" s="1"/>
  <c r="AS31" i="45" s="1"/>
  <c r="S186" i="49"/>
  <c r="U31" i="45" s="1"/>
  <c r="R184" i="53"/>
  <c r="T63" i="45" s="1"/>
  <c r="R186" i="56"/>
  <c r="H50" i="45" s="1"/>
  <c r="R119" i="58"/>
  <c r="R120" i="58" s="1"/>
  <c r="R121" i="58" s="1"/>
  <c r="R122" i="58" s="1"/>
  <c r="R119" i="60"/>
  <c r="R186" i="58"/>
  <c r="T50" i="45" s="1"/>
  <c r="R59" i="60"/>
  <c r="R60" i="60" s="1"/>
  <c r="R179" i="55"/>
  <c r="R180" i="55" s="1"/>
  <c r="R83" i="59"/>
  <c r="R84" i="59" s="1"/>
  <c r="R85" i="59" s="1"/>
  <c r="R86" i="59" s="1"/>
  <c r="R167" i="59"/>
  <c r="R35" i="55"/>
  <c r="R107" i="55"/>
  <c r="R131" i="55"/>
  <c r="R132" i="55" s="1"/>
  <c r="R186" i="59"/>
  <c r="AF16" i="45" s="1"/>
  <c r="R186" i="57"/>
  <c r="T16" i="45" s="1"/>
  <c r="R186" i="49"/>
  <c r="T31" i="45" s="1"/>
  <c r="R186" i="51"/>
  <c r="H65" i="45" s="1"/>
  <c r="R186" i="39"/>
  <c r="H31" i="45" s="1"/>
  <c r="AR31" i="45" s="1"/>
  <c r="R23" i="52"/>
  <c r="R24" i="52" s="1"/>
  <c r="R186" i="53"/>
  <c r="T65" i="45" s="1"/>
  <c r="R59" i="51"/>
  <c r="R60" i="51" s="1"/>
  <c r="R155" i="39"/>
  <c r="R156" i="39" s="1"/>
  <c r="R71" i="49"/>
  <c r="R72" i="49" s="1"/>
  <c r="R119" i="49"/>
  <c r="R120" i="49" s="1"/>
  <c r="R121" i="49" s="1"/>
  <c r="R35" i="53"/>
  <c r="R36" i="53" s="1"/>
  <c r="R37" i="53" s="1"/>
  <c r="R107" i="51"/>
  <c r="R108" i="51" s="1"/>
  <c r="R109" i="51" s="1"/>
  <c r="R184" i="39"/>
  <c r="H29" i="45" s="1"/>
  <c r="AR29" i="45" s="1"/>
  <c r="R35" i="39"/>
  <c r="R36" i="39" s="1"/>
  <c r="R37" i="39" s="1"/>
  <c r="R179" i="39"/>
  <c r="R83" i="51"/>
  <c r="R155" i="51"/>
  <c r="R184" i="49"/>
  <c r="T29" i="45" s="1"/>
  <c r="R95" i="49"/>
  <c r="R96" i="49" s="1"/>
  <c r="R97" i="49" s="1"/>
  <c r="R98" i="49" s="1"/>
  <c r="R59" i="53"/>
  <c r="R60" i="53" s="1"/>
  <c r="R61" i="53" s="1"/>
  <c r="R131" i="53"/>
  <c r="R132" i="53" s="1"/>
  <c r="R133" i="53" s="1"/>
  <c r="R179" i="53"/>
  <c r="R180" i="53" s="1"/>
  <c r="R181" i="53" s="1"/>
  <c r="R83" i="39"/>
  <c r="R84" i="39" s="1"/>
  <c r="R107" i="39"/>
  <c r="R131" i="39"/>
  <c r="R132" i="39" s="1"/>
  <c r="R184" i="51"/>
  <c r="H63" i="45" s="1"/>
  <c r="AR63" i="45" s="1"/>
  <c r="R107" i="52"/>
  <c r="R187" i="53"/>
  <c r="T66" i="45" s="1"/>
  <c r="R187" i="39"/>
  <c r="H32" i="45" s="1"/>
  <c r="AR32" i="45" s="1"/>
  <c r="R187" i="55"/>
  <c r="H17" i="45" s="1"/>
  <c r="AR17" i="45" s="1"/>
  <c r="R187" i="51"/>
  <c r="H66" i="45" s="1"/>
  <c r="R187" i="49"/>
  <c r="T32" i="45" s="1"/>
  <c r="R187" i="57"/>
  <c r="T17" i="45" s="1"/>
  <c r="R187" i="56"/>
  <c r="H51" i="45" s="1"/>
  <c r="AR51" i="45" s="1"/>
  <c r="R187" i="52"/>
  <c r="AF66" i="45" s="1"/>
  <c r="R189" i="56"/>
  <c r="H53" i="45" s="1"/>
  <c r="R189" i="58"/>
  <c r="T53" i="45" s="1"/>
  <c r="R189" i="60"/>
  <c r="AF53" i="45" s="1"/>
  <c r="R189" i="55"/>
  <c r="H19" i="45" s="1"/>
  <c r="R189" i="49"/>
  <c r="T34" i="45" s="1"/>
  <c r="R189" i="39"/>
  <c r="H34" i="45" s="1"/>
  <c r="AR34" i="45" s="1"/>
  <c r="I164" i="52"/>
  <c r="T128" i="60"/>
  <c r="T142" i="60"/>
  <c r="X166" i="60"/>
  <c r="X178" i="60"/>
  <c r="X20" i="57"/>
  <c r="X188" i="57" s="1"/>
  <c r="X22" i="57"/>
  <c r="X190" i="57" s="1"/>
  <c r="X44" i="57"/>
  <c r="X49" i="57" s="1"/>
  <c r="X46" i="57"/>
  <c r="T68" i="57"/>
  <c r="T71" i="57" s="1"/>
  <c r="T82" i="57"/>
  <c r="X92" i="57"/>
  <c r="T106" i="57"/>
  <c r="T116" i="57"/>
  <c r="T119" i="57" s="1"/>
  <c r="X118" i="57"/>
  <c r="X128" i="57"/>
  <c r="T130" i="57"/>
  <c r="T140" i="57"/>
  <c r="X142" i="57"/>
  <c r="T154" i="57"/>
  <c r="X32" i="58"/>
  <c r="X38" i="58" s="1"/>
  <c r="T34" i="58"/>
  <c r="T46" i="58"/>
  <c r="T56" i="58"/>
  <c r="X92" i="58"/>
  <c r="X98" i="58" s="1"/>
  <c r="T104" i="58"/>
  <c r="T107" i="58" s="1"/>
  <c r="X106" i="58"/>
  <c r="X118" i="58"/>
  <c r="T140" i="58"/>
  <c r="T154" i="58"/>
  <c r="R176" i="58"/>
  <c r="X176" i="58"/>
  <c r="M22" i="52"/>
  <c r="I32" i="52"/>
  <c r="I35" i="52" s="1"/>
  <c r="X80" i="57"/>
  <c r="T92" i="57"/>
  <c r="T94" i="57"/>
  <c r="X104" i="57"/>
  <c r="X110" i="57" s="1"/>
  <c r="T128" i="57"/>
  <c r="T152" i="57"/>
  <c r="T155" i="57" s="1"/>
  <c r="X164" i="57"/>
  <c r="X170" i="57" s="1"/>
  <c r="X166" i="57"/>
  <c r="T176" i="57"/>
  <c r="X22" i="58"/>
  <c r="X190" i="58" s="1"/>
  <c r="T32" i="58"/>
  <c r="T35" i="58" s="1"/>
  <c r="X44" i="58"/>
  <c r="X49" i="58" s="1"/>
  <c r="X58" i="58"/>
  <c r="T68" i="58"/>
  <c r="T70" i="58"/>
  <c r="T116" i="58"/>
  <c r="T119" i="58" s="1"/>
  <c r="X130" i="58"/>
  <c r="X142" i="58"/>
  <c r="T152" i="58"/>
  <c r="T155" i="58" s="1"/>
  <c r="X164" i="58"/>
  <c r="X169" i="58" s="1"/>
  <c r="X166" i="58"/>
  <c r="T176" i="58"/>
  <c r="T178" i="58"/>
  <c r="I80" i="39"/>
  <c r="I83" i="39" s="1"/>
  <c r="M20" i="51"/>
  <c r="M23" i="51" s="1"/>
  <c r="I80" i="52"/>
  <c r="I83" i="52" s="1"/>
  <c r="I58" i="39"/>
  <c r="M178" i="39"/>
  <c r="M32" i="51"/>
  <c r="M35" i="51" s="1"/>
  <c r="I94" i="51"/>
  <c r="M106" i="51"/>
  <c r="I130" i="51"/>
  <c r="M152" i="51"/>
  <c r="M155" i="51" s="1"/>
  <c r="S164" i="51"/>
  <c r="W164" i="51"/>
  <c r="M34" i="39"/>
  <c r="I44" i="39"/>
  <c r="I47" i="39" s="1"/>
  <c r="M118" i="39"/>
  <c r="I128" i="39"/>
  <c r="I131" i="39" s="1"/>
  <c r="M140" i="39"/>
  <c r="M143" i="39" s="1"/>
  <c r="I178" i="52"/>
  <c r="I20" i="53"/>
  <c r="I104" i="39"/>
  <c r="I107" i="39" s="1"/>
  <c r="I152" i="39"/>
  <c r="I155" i="39" s="1"/>
  <c r="M164" i="39"/>
  <c r="M167" i="39" s="1"/>
  <c r="M44" i="51"/>
  <c r="M47" i="51" s="1"/>
  <c r="M80" i="51"/>
  <c r="M68" i="39"/>
  <c r="M71" i="39" s="1"/>
  <c r="I20" i="39"/>
  <c r="I23" i="39" s="1"/>
  <c r="I94" i="39"/>
  <c r="M56" i="51"/>
  <c r="M59" i="51" s="1"/>
  <c r="M166" i="51"/>
  <c r="I176" i="51"/>
  <c r="R130" i="58"/>
  <c r="Q95" i="60"/>
  <c r="Q96" i="60" s="1"/>
  <c r="Q97" i="60" s="1"/>
  <c r="Q98" i="60" s="1"/>
  <c r="Q184" i="53"/>
  <c r="S63" i="45" s="1"/>
  <c r="Q183" i="51"/>
  <c r="G62" i="45" s="1"/>
  <c r="Q183" i="39"/>
  <c r="G28" i="45" s="1"/>
  <c r="Q183" i="53"/>
  <c r="S62" i="45" s="1"/>
  <c r="Q184" i="51"/>
  <c r="G63" i="45" s="1"/>
  <c r="AQ63" i="45" s="1"/>
  <c r="Q184" i="49"/>
  <c r="S29" i="45" s="1"/>
  <c r="Q187" i="57"/>
  <c r="S17" i="45" s="1"/>
  <c r="Q187" i="53"/>
  <c r="S66" i="45" s="1"/>
  <c r="Q189" i="56"/>
  <c r="G53" i="45" s="1"/>
  <c r="Q189" i="57"/>
  <c r="S19" i="45" s="1"/>
  <c r="Q189" i="58"/>
  <c r="S53" i="45" s="1"/>
  <c r="Q189" i="60"/>
  <c r="AE53" i="45" s="1"/>
  <c r="Q189" i="55"/>
  <c r="G19" i="45" s="1"/>
  <c r="Q189" i="52"/>
  <c r="AE68" i="45" s="1"/>
  <c r="Q189" i="49"/>
  <c r="S34" i="45" s="1"/>
  <c r="Q189" i="51"/>
  <c r="G68" i="45" s="1"/>
  <c r="Q119" i="56"/>
  <c r="Q120" i="56" s="1"/>
  <c r="Q121" i="56" s="1"/>
  <c r="Q122" i="56" s="1"/>
  <c r="Q189" i="39"/>
  <c r="G34" i="45" s="1"/>
  <c r="AQ34" i="45" s="1"/>
  <c r="Q59" i="60"/>
  <c r="Q167" i="60"/>
  <c r="Q168" i="60" s="1"/>
  <c r="M166" i="60"/>
  <c r="I94" i="53"/>
  <c r="M22" i="55"/>
  <c r="Q155" i="59"/>
  <c r="Q156" i="59" s="1"/>
  <c r="Q157" i="59" s="1"/>
  <c r="Q158" i="59" s="1"/>
  <c r="I44" i="52"/>
  <c r="I47" i="52" s="1"/>
  <c r="M56" i="52"/>
  <c r="M59" i="52" s="1"/>
  <c r="I70" i="52"/>
  <c r="I92" i="52"/>
  <c r="I95" i="52" s="1"/>
  <c r="M118" i="52"/>
  <c r="M140" i="52"/>
  <c r="M143" i="52" s="1"/>
  <c r="I154" i="52"/>
  <c r="I68" i="53"/>
  <c r="I71" i="53" s="1"/>
  <c r="I116" i="55"/>
  <c r="I119" i="55" s="1"/>
  <c r="I152" i="55"/>
  <c r="I155" i="55" s="1"/>
  <c r="Q23" i="59"/>
  <c r="Q24" i="59" s="1"/>
  <c r="H128" i="58"/>
  <c r="H131" i="58" s="1"/>
  <c r="I20" i="52"/>
  <c r="I23" i="52" s="1"/>
  <c r="M104" i="49"/>
  <c r="M107" i="49" s="1"/>
  <c r="I118" i="49"/>
  <c r="M130" i="49"/>
  <c r="M152" i="49"/>
  <c r="I128" i="56"/>
  <c r="I131" i="56" s="1"/>
  <c r="I106" i="53"/>
  <c r="I34" i="53"/>
  <c r="I20" i="49"/>
  <c r="I23" i="49" s="1"/>
  <c r="I142" i="52"/>
  <c r="I130" i="52"/>
  <c r="I116" i="52"/>
  <c r="I119" i="52" s="1"/>
  <c r="I106" i="52"/>
  <c r="I58" i="52"/>
  <c r="I164" i="51"/>
  <c r="I167" i="51" s="1"/>
  <c r="I154" i="51"/>
  <c r="I142" i="51"/>
  <c r="I118" i="51"/>
  <c r="I104" i="51"/>
  <c r="I107" i="51" s="1"/>
  <c r="I82" i="51"/>
  <c r="I70" i="51"/>
  <c r="I58" i="51"/>
  <c r="I46" i="51"/>
  <c r="I34" i="51"/>
  <c r="I22" i="51"/>
  <c r="I176" i="39"/>
  <c r="I179" i="39" s="1"/>
  <c r="I166" i="39"/>
  <c r="I142" i="39"/>
  <c r="I116" i="39"/>
  <c r="I119" i="39" s="1"/>
  <c r="I70" i="39"/>
  <c r="I32" i="39"/>
  <c r="I20" i="59"/>
  <c r="I23" i="59" s="1"/>
  <c r="I68" i="49"/>
  <c r="I176" i="52"/>
  <c r="I179" i="52" s="1"/>
  <c r="I166" i="52"/>
  <c r="I152" i="52"/>
  <c r="I155" i="52" s="1"/>
  <c r="I94" i="52"/>
  <c r="I82" i="52"/>
  <c r="I68" i="52"/>
  <c r="I71" i="52" s="1"/>
  <c r="I72" i="52" s="1"/>
  <c r="I46" i="52"/>
  <c r="I34" i="52"/>
  <c r="I178" i="51"/>
  <c r="I128" i="51"/>
  <c r="I131" i="51" s="1"/>
  <c r="I92" i="51"/>
  <c r="I95" i="51" s="1"/>
  <c r="I154" i="39"/>
  <c r="I130" i="39"/>
  <c r="I106" i="39"/>
  <c r="I92" i="39"/>
  <c r="I95" i="39" s="1"/>
  <c r="I82" i="39"/>
  <c r="I56" i="39"/>
  <c r="I59" i="39" s="1"/>
  <c r="I46" i="39"/>
  <c r="I22" i="39"/>
  <c r="I154" i="53"/>
  <c r="I178" i="49"/>
  <c r="I82" i="49"/>
  <c r="I34" i="49"/>
  <c r="I22" i="49"/>
  <c r="I140" i="52"/>
  <c r="I143" i="52" s="1"/>
  <c r="I144" i="52" s="1"/>
  <c r="I128" i="52"/>
  <c r="I131" i="52" s="1"/>
  <c r="I132" i="52" s="1"/>
  <c r="I118" i="52"/>
  <c r="I104" i="52"/>
  <c r="I107" i="52" s="1"/>
  <c r="I108" i="52" s="1"/>
  <c r="I56" i="52"/>
  <c r="I22" i="52"/>
  <c r="I166" i="51"/>
  <c r="I152" i="51"/>
  <c r="I155" i="51" s="1"/>
  <c r="I140" i="51"/>
  <c r="I143" i="51" s="1"/>
  <c r="I116" i="51"/>
  <c r="I119" i="51" s="1"/>
  <c r="I106" i="51"/>
  <c r="I80" i="51"/>
  <c r="I83" i="51" s="1"/>
  <c r="I68" i="51"/>
  <c r="I71" i="51" s="1"/>
  <c r="I56" i="51"/>
  <c r="I59" i="51" s="1"/>
  <c r="I44" i="51"/>
  <c r="I32" i="51"/>
  <c r="I35" i="51" s="1"/>
  <c r="I20" i="51"/>
  <c r="I23" i="51" s="1"/>
  <c r="I178" i="39"/>
  <c r="I164" i="39"/>
  <c r="I167" i="39" s="1"/>
  <c r="I140" i="39"/>
  <c r="I143" i="39" s="1"/>
  <c r="I118" i="39"/>
  <c r="I68" i="39"/>
  <c r="I71" i="39" s="1"/>
  <c r="I34" i="39"/>
  <c r="M178" i="55"/>
  <c r="M70" i="55"/>
  <c r="M46" i="55"/>
  <c r="M44" i="55"/>
  <c r="M140" i="53"/>
  <c r="M46" i="53"/>
  <c r="M166" i="49"/>
  <c r="M92" i="49"/>
  <c r="M44" i="49"/>
  <c r="M47" i="49" s="1"/>
  <c r="M178" i="52"/>
  <c r="M164" i="52"/>
  <c r="M167" i="52" s="1"/>
  <c r="M154" i="52"/>
  <c r="M92" i="52"/>
  <c r="M80" i="52"/>
  <c r="M70" i="52"/>
  <c r="M44" i="52"/>
  <c r="M32" i="52"/>
  <c r="M35" i="52" s="1"/>
  <c r="M20" i="52"/>
  <c r="M23" i="52" s="1"/>
  <c r="M176" i="51"/>
  <c r="M179" i="51" s="1"/>
  <c r="M164" i="51"/>
  <c r="M167" i="51" s="1"/>
  <c r="M130" i="51"/>
  <c r="M94" i="51"/>
  <c r="M152" i="39"/>
  <c r="M155" i="39" s="1"/>
  <c r="M128" i="39"/>
  <c r="M131" i="39" s="1"/>
  <c r="M104" i="39"/>
  <c r="M107" i="39" s="1"/>
  <c r="M94" i="39"/>
  <c r="M80" i="39"/>
  <c r="M83" i="39" s="1"/>
  <c r="M58" i="39"/>
  <c r="M44" i="39"/>
  <c r="M47" i="39" s="1"/>
  <c r="M20" i="39"/>
  <c r="M23" i="39" s="1"/>
  <c r="M82" i="53"/>
  <c r="M56" i="53"/>
  <c r="M58" i="49"/>
  <c r="M20" i="49"/>
  <c r="M23" i="49" s="1"/>
  <c r="M142" i="52"/>
  <c r="M130" i="52"/>
  <c r="M116" i="52"/>
  <c r="M119" i="52" s="1"/>
  <c r="M120" i="52" s="1"/>
  <c r="M106" i="52"/>
  <c r="M58" i="52"/>
  <c r="M154" i="51"/>
  <c r="M142" i="51"/>
  <c r="M118" i="51"/>
  <c r="M104" i="51"/>
  <c r="M107" i="51" s="1"/>
  <c r="M92" i="51"/>
  <c r="M95" i="51" s="1"/>
  <c r="M82" i="51"/>
  <c r="M70" i="51"/>
  <c r="M58" i="51"/>
  <c r="M46" i="51"/>
  <c r="M34" i="51"/>
  <c r="M22" i="51"/>
  <c r="M176" i="39"/>
  <c r="M179" i="39" s="1"/>
  <c r="M166" i="39"/>
  <c r="M142" i="39"/>
  <c r="M116" i="39"/>
  <c r="M119" i="39" s="1"/>
  <c r="M70" i="39"/>
  <c r="M32" i="39"/>
  <c r="M35" i="39" s="1"/>
  <c r="M20" i="55"/>
  <c r="M23" i="55" s="1"/>
  <c r="M22" i="49"/>
  <c r="M176" i="52"/>
  <c r="M179" i="52" s="1"/>
  <c r="M166" i="52"/>
  <c r="M152" i="52"/>
  <c r="M155" i="52" s="1"/>
  <c r="M104" i="52"/>
  <c r="M107" i="52" s="1"/>
  <c r="M108" i="52" s="1"/>
  <c r="M94" i="52"/>
  <c r="M82" i="52"/>
  <c r="M68" i="52"/>
  <c r="M71" i="52" s="1"/>
  <c r="M46" i="52"/>
  <c r="M34" i="52"/>
  <c r="M178" i="51"/>
  <c r="M140" i="51"/>
  <c r="M143" i="51" s="1"/>
  <c r="M128" i="51"/>
  <c r="M131" i="51" s="1"/>
  <c r="M116" i="51"/>
  <c r="M119" i="51" s="1"/>
  <c r="M68" i="51"/>
  <c r="M71" i="51" s="1"/>
  <c r="M154" i="39"/>
  <c r="M130" i="39"/>
  <c r="M106" i="39"/>
  <c r="M92" i="39"/>
  <c r="M95" i="39" s="1"/>
  <c r="M82" i="39"/>
  <c r="M56" i="39"/>
  <c r="M59" i="39" s="1"/>
  <c r="M46" i="39"/>
  <c r="M22" i="39"/>
  <c r="S22" i="49"/>
  <c r="S92" i="51"/>
  <c r="S95" i="51" s="1"/>
  <c r="S104" i="52"/>
  <c r="S140" i="51"/>
  <c r="S116" i="51"/>
  <c r="S119" i="51" s="1"/>
  <c r="S68" i="51"/>
  <c r="S71" i="51" s="1"/>
  <c r="S46" i="49"/>
  <c r="W92" i="51"/>
  <c r="W104" i="52"/>
  <c r="W109" i="52" s="1"/>
  <c r="W140" i="51"/>
  <c r="W116" i="51"/>
  <c r="W68" i="51"/>
  <c r="W46" i="49"/>
  <c r="L59" i="39"/>
  <c r="L60" i="39" s="1"/>
  <c r="L61" i="39" s="1"/>
  <c r="L62" i="39" s="1"/>
  <c r="Q190" i="51"/>
  <c r="G69" i="45" s="1"/>
  <c r="Q35" i="59"/>
  <c r="Q36" i="59" s="1"/>
  <c r="Q37" i="59" s="1"/>
  <c r="Q38" i="59" s="1"/>
  <c r="Q83" i="59"/>
  <c r="Q84" i="59" s="1"/>
  <c r="Q85" i="59" s="1"/>
  <c r="Q86" i="59" s="1"/>
  <c r="Q143" i="59"/>
  <c r="Q144" i="59" s="1"/>
  <c r="Q107" i="60"/>
  <c r="Q108" i="60" s="1"/>
  <c r="Q109" i="60" s="1"/>
  <c r="Q110" i="60" s="1"/>
  <c r="Q119" i="60"/>
  <c r="Q131" i="60"/>
  <c r="Q132" i="60" s="1"/>
  <c r="Q133" i="60" s="1"/>
  <c r="Q134" i="60" s="1"/>
  <c r="Q118" i="58"/>
  <c r="G130" i="58"/>
  <c r="G128" i="58"/>
  <c r="G154" i="58"/>
  <c r="G106" i="58"/>
  <c r="G104" i="58"/>
  <c r="G94" i="58"/>
  <c r="G82" i="58"/>
  <c r="G46" i="58"/>
  <c r="G22" i="58"/>
  <c r="G166" i="57"/>
  <c r="G142" i="57"/>
  <c r="G116" i="57"/>
  <c r="G104" i="57"/>
  <c r="G58" i="57"/>
  <c r="G44" i="57"/>
  <c r="G47" i="57" s="1"/>
  <c r="G48" i="57" s="1"/>
  <c r="G32" i="57"/>
  <c r="G35" i="57" s="1"/>
  <c r="G152" i="58"/>
  <c r="G118" i="58"/>
  <c r="G116" i="58"/>
  <c r="G119" i="58" s="1"/>
  <c r="G92" i="58"/>
  <c r="G95" i="58" s="1"/>
  <c r="G34" i="58"/>
  <c r="G176" i="57"/>
  <c r="G179" i="57" s="1"/>
  <c r="G180" i="57" s="1"/>
  <c r="G181" i="57" s="1"/>
  <c r="G182" i="57" s="1"/>
  <c r="G140" i="57"/>
  <c r="G143" i="57" s="1"/>
  <c r="G118" i="57"/>
  <c r="G94" i="57"/>
  <c r="G80" i="57"/>
  <c r="G83" i="57" s="1"/>
  <c r="G84" i="57" s="1"/>
  <c r="G56" i="57"/>
  <c r="G59" i="57" s="1"/>
  <c r="G20" i="57"/>
  <c r="G23" i="57" s="1"/>
  <c r="G24" i="57" s="1"/>
  <c r="G178" i="60"/>
  <c r="C9" i="11"/>
  <c r="P176" i="58"/>
  <c r="L166" i="58"/>
  <c r="P164" i="58"/>
  <c r="P167" i="58" s="1"/>
  <c r="P168" i="58" s="1"/>
  <c r="P169" i="58" s="1"/>
  <c r="P170" i="58" s="1"/>
  <c r="L152" i="58"/>
  <c r="L155" i="58" s="1"/>
  <c r="H140" i="58"/>
  <c r="H143" i="58" s="1"/>
  <c r="K130" i="58"/>
  <c r="P118" i="58"/>
  <c r="K116" i="58"/>
  <c r="P92" i="58"/>
  <c r="P95" i="58" s="1"/>
  <c r="P80" i="58"/>
  <c r="P83" i="58" s="1"/>
  <c r="P84" i="58" s="1"/>
  <c r="K70" i="58"/>
  <c r="H68" i="58"/>
  <c r="H71" i="58" s="1"/>
  <c r="H72" i="58" s="1"/>
  <c r="H58" i="58"/>
  <c r="K56" i="58"/>
  <c r="K44" i="58"/>
  <c r="K34" i="58"/>
  <c r="P32" i="58"/>
  <c r="P35" i="58" s="1"/>
  <c r="P36" i="58" s="1"/>
  <c r="P37" i="58" s="1"/>
  <c r="P20" i="58"/>
  <c r="P23" i="58" s="1"/>
  <c r="P24" i="58" s="1"/>
  <c r="H178" i="57"/>
  <c r="L176" i="57"/>
  <c r="H164" i="57"/>
  <c r="H167" i="57" s="1"/>
  <c r="P154" i="57"/>
  <c r="K152" i="57"/>
  <c r="P142" i="57"/>
  <c r="K140" i="57"/>
  <c r="H130" i="57"/>
  <c r="L128" i="57"/>
  <c r="K118" i="57"/>
  <c r="P116" i="57"/>
  <c r="P119" i="57" s="1"/>
  <c r="L106" i="57"/>
  <c r="P104" i="57"/>
  <c r="P107" i="57" s="1"/>
  <c r="P108" i="57" s="1"/>
  <c r="K94" i="57"/>
  <c r="H92" i="57"/>
  <c r="H95" i="57" s="1"/>
  <c r="H82" i="57"/>
  <c r="K80" i="57"/>
  <c r="H70" i="57"/>
  <c r="L68" i="57"/>
  <c r="L71" i="57" s="1"/>
  <c r="P58" i="57"/>
  <c r="K56" i="57"/>
  <c r="H46" i="57"/>
  <c r="P44" i="57"/>
  <c r="P47" i="57" s="1"/>
  <c r="P48" i="57" s="1"/>
  <c r="P49" i="57" s="1"/>
  <c r="P50" i="57" s="1"/>
  <c r="L34" i="57"/>
  <c r="P32" i="57"/>
  <c r="L22" i="57"/>
  <c r="K20" i="57"/>
  <c r="K178" i="60"/>
  <c r="K190" i="60" s="1"/>
  <c r="AA54" i="45" s="1"/>
  <c r="H176" i="60"/>
  <c r="L154" i="58"/>
  <c r="L142" i="58"/>
  <c r="P130" i="58"/>
  <c r="K128" i="58"/>
  <c r="P106" i="58"/>
  <c r="K104" i="58"/>
  <c r="P94" i="58"/>
  <c r="L82" i="58"/>
  <c r="K80" i="58"/>
  <c r="P68" i="58"/>
  <c r="P71" i="58" s="1"/>
  <c r="P72" i="58" s="1"/>
  <c r="P56" i="58"/>
  <c r="P59" i="58" s="1"/>
  <c r="K46" i="58"/>
  <c r="P44" i="58"/>
  <c r="P47" i="58" s="1"/>
  <c r="H32" i="58"/>
  <c r="H35" i="58" s="1"/>
  <c r="H36" i="58" s="1"/>
  <c r="H37" i="58" s="1"/>
  <c r="L22" i="58"/>
  <c r="H20" i="58"/>
  <c r="P178" i="57"/>
  <c r="L166" i="57"/>
  <c r="P164" i="57"/>
  <c r="P167" i="57" s="1"/>
  <c r="H154" i="57"/>
  <c r="P152" i="57"/>
  <c r="P155" i="57" s="1"/>
  <c r="K142" i="57"/>
  <c r="P140" i="57"/>
  <c r="P143" i="57" s="1"/>
  <c r="L130" i="57"/>
  <c r="H128" i="57"/>
  <c r="P118" i="57"/>
  <c r="K116" i="57"/>
  <c r="H106" i="57"/>
  <c r="K104" i="57"/>
  <c r="P94" i="57"/>
  <c r="L92" i="57"/>
  <c r="L95" i="57" s="1"/>
  <c r="L96" i="57" s="1"/>
  <c r="L97" i="57" s="1"/>
  <c r="L98" i="57" s="1"/>
  <c r="L82" i="57"/>
  <c r="P80" i="57"/>
  <c r="P83" i="57" s="1"/>
  <c r="P84" i="57" s="1"/>
  <c r="L70" i="57"/>
  <c r="H68" i="57"/>
  <c r="K58" i="57"/>
  <c r="P56" i="57"/>
  <c r="P59" i="57" s="1"/>
  <c r="L46" i="57"/>
  <c r="K44" i="57"/>
  <c r="H34" i="57"/>
  <c r="K32" i="57"/>
  <c r="H22" i="57"/>
  <c r="P20" i="57"/>
  <c r="P178" i="60"/>
  <c r="L176" i="60"/>
  <c r="L179" i="60" s="1"/>
  <c r="Q128" i="58"/>
  <c r="Q131" i="58" s="1"/>
  <c r="Q82" i="58"/>
  <c r="Q46" i="58"/>
  <c r="Q22" i="58"/>
  <c r="Q166" i="57"/>
  <c r="Q130" i="57"/>
  <c r="Q92" i="57"/>
  <c r="Q95" i="57" s="1"/>
  <c r="Q82" i="57"/>
  <c r="Q70" i="57"/>
  <c r="Q46" i="57"/>
  <c r="Q176" i="60"/>
  <c r="Q188" i="60" s="1"/>
  <c r="AE52" i="45" s="1"/>
  <c r="Q140" i="58"/>
  <c r="Q143" i="58" s="1"/>
  <c r="Q70" i="58"/>
  <c r="Q58" i="58"/>
  <c r="Q34" i="58"/>
  <c r="Q176" i="57"/>
  <c r="Q128" i="57"/>
  <c r="Q106" i="57"/>
  <c r="Q68" i="57"/>
  <c r="Q34" i="57"/>
  <c r="Q22" i="57"/>
  <c r="Q190" i="39"/>
  <c r="G35" i="45" s="1"/>
  <c r="Q119" i="59"/>
  <c r="Q120" i="59" s="1"/>
  <c r="Q121" i="59" s="1"/>
  <c r="Q179" i="59"/>
  <c r="Q180" i="59" s="1"/>
  <c r="Q181" i="59" s="1"/>
  <c r="Q182" i="59" s="1"/>
  <c r="Q23" i="60"/>
  <c r="Q24" i="60" s="1"/>
  <c r="Q116" i="58"/>
  <c r="Q119" i="58" s="1"/>
  <c r="Q120" i="58" s="1"/>
  <c r="Q130" i="58"/>
  <c r="K140" i="58"/>
  <c r="P142" i="58"/>
  <c r="Q152" i="58"/>
  <c r="Q155" i="58" s="1"/>
  <c r="Q154" i="58"/>
  <c r="L164" i="58"/>
  <c r="L167" i="58" s="1"/>
  <c r="U178" i="60"/>
  <c r="U20" i="57"/>
  <c r="U56" i="57"/>
  <c r="U80" i="57"/>
  <c r="U83" i="57" s="1"/>
  <c r="U84" i="57" s="1"/>
  <c r="U94" i="57"/>
  <c r="U118" i="57"/>
  <c r="U140" i="57"/>
  <c r="U152" i="57"/>
  <c r="U155" i="57" s="1"/>
  <c r="U164" i="57"/>
  <c r="U166" i="57"/>
  <c r="U22" i="58"/>
  <c r="U46" i="58"/>
  <c r="Q59" i="58"/>
  <c r="U68" i="58"/>
  <c r="U80" i="58"/>
  <c r="U92" i="58"/>
  <c r="U164" i="58"/>
  <c r="U167" i="58" s="1"/>
  <c r="U168" i="58" s="1"/>
  <c r="U32" i="57"/>
  <c r="U44" i="57"/>
  <c r="U58" i="57"/>
  <c r="U104" i="57"/>
  <c r="U116" i="57"/>
  <c r="U142" i="57"/>
  <c r="U154" i="57"/>
  <c r="U176" i="57"/>
  <c r="U94" i="58"/>
  <c r="U130" i="58"/>
  <c r="U178" i="58"/>
  <c r="H166" i="58"/>
  <c r="Q188" i="39"/>
  <c r="G33" i="45" s="1"/>
  <c r="G164" i="58"/>
  <c r="G167" i="58" s="1"/>
  <c r="P178" i="58"/>
  <c r="Q188" i="51"/>
  <c r="G67" i="45" s="1"/>
  <c r="Q47" i="60"/>
  <c r="Q143" i="60"/>
  <c r="Q47" i="59"/>
  <c r="Q48" i="59" s="1"/>
  <c r="Q35" i="60"/>
  <c r="Q36" i="60" s="1"/>
  <c r="Q37" i="60" s="1"/>
  <c r="Q38" i="60" s="1"/>
  <c r="G176" i="58"/>
  <c r="P83" i="56"/>
  <c r="P84" i="56" s="1"/>
  <c r="P85" i="56" s="1"/>
  <c r="P86" i="56" s="1"/>
  <c r="L178" i="58"/>
  <c r="I22" i="57"/>
  <c r="I178" i="60"/>
  <c r="I176" i="60"/>
  <c r="I56" i="60"/>
  <c r="I59" i="60" s="1"/>
  <c r="I130" i="56"/>
  <c r="I154" i="55"/>
  <c r="I56" i="55"/>
  <c r="I59" i="55" s="1"/>
  <c r="I176" i="53"/>
  <c r="I179" i="53" s="1"/>
  <c r="I166" i="53"/>
  <c r="I152" i="53"/>
  <c r="I155" i="53" s="1"/>
  <c r="I116" i="53"/>
  <c r="I119" i="53" s="1"/>
  <c r="I104" i="53"/>
  <c r="I107" i="53" s="1"/>
  <c r="I80" i="53"/>
  <c r="I83" i="53" s="1"/>
  <c r="I58" i="53"/>
  <c r="I44" i="53"/>
  <c r="I164" i="49"/>
  <c r="I167" i="49" s="1"/>
  <c r="I154" i="49"/>
  <c r="I128" i="49"/>
  <c r="I131" i="49" s="1"/>
  <c r="I106" i="49"/>
  <c r="I94" i="49"/>
  <c r="I56" i="49"/>
  <c r="I59" i="49" s="1"/>
  <c r="I46" i="49"/>
  <c r="I58" i="60"/>
  <c r="I68" i="59"/>
  <c r="I71" i="59" s="1"/>
  <c r="I58" i="55"/>
  <c r="I164" i="53"/>
  <c r="I128" i="53"/>
  <c r="I92" i="53"/>
  <c r="I95" i="53" s="1"/>
  <c r="I70" i="53"/>
  <c r="I32" i="53"/>
  <c r="I35" i="53" s="1"/>
  <c r="I22" i="53"/>
  <c r="I176" i="49"/>
  <c r="I179" i="49" s="1"/>
  <c r="I142" i="49"/>
  <c r="I116" i="49"/>
  <c r="I119" i="49" s="1"/>
  <c r="I80" i="49"/>
  <c r="I83" i="49" s="1"/>
  <c r="I70" i="49"/>
  <c r="I32" i="49"/>
  <c r="I176" i="59"/>
  <c r="I179" i="59" s="1"/>
  <c r="I118" i="56"/>
  <c r="I92" i="55"/>
  <c r="I95" i="55" s="1"/>
  <c r="I70" i="55"/>
  <c r="I44" i="55"/>
  <c r="I22" i="55"/>
  <c r="I20" i="55"/>
  <c r="I23" i="55" s="1"/>
  <c r="I178" i="53"/>
  <c r="I140" i="53"/>
  <c r="I143" i="53" s="1"/>
  <c r="I82" i="53"/>
  <c r="I56" i="53"/>
  <c r="I59" i="53" s="1"/>
  <c r="I46" i="53"/>
  <c r="I166" i="49"/>
  <c r="I152" i="49"/>
  <c r="I155" i="49" s="1"/>
  <c r="I130" i="49"/>
  <c r="I104" i="49"/>
  <c r="I107" i="49" s="1"/>
  <c r="I92" i="49"/>
  <c r="I58" i="49"/>
  <c r="I44" i="49"/>
  <c r="I47" i="49" s="1"/>
  <c r="M154" i="53"/>
  <c r="M118" i="53"/>
  <c r="M106" i="53"/>
  <c r="M68" i="53"/>
  <c r="M71" i="53" s="1"/>
  <c r="M34" i="53"/>
  <c r="M20" i="53"/>
  <c r="M178" i="49"/>
  <c r="M140" i="49"/>
  <c r="M143" i="49" s="1"/>
  <c r="M118" i="49"/>
  <c r="M82" i="49"/>
  <c r="M68" i="49"/>
  <c r="M71" i="49" s="1"/>
  <c r="M46" i="49"/>
  <c r="M34" i="49"/>
  <c r="M154" i="60"/>
  <c r="M104" i="60"/>
  <c r="M107" i="60" s="1"/>
  <c r="M94" i="60"/>
  <c r="M34" i="59"/>
  <c r="M80" i="56"/>
  <c r="M83" i="56" s="1"/>
  <c r="M104" i="55"/>
  <c r="M82" i="55"/>
  <c r="M176" i="53"/>
  <c r="M179" i="53" s="1"/>
  <c r="M166" i="53"/>
  <c r="M130" i="53"/>
  <c r="M116" i="53"/>
  <c r="M119" i="53" s="1"/>
  <c r="M80" i="53"/>
  <c r="M83" i="53" s="1"/>
  <c r="M58" i="53"/>
  <c r="M44" i="53"/>
  <c r="M47" i="53" s="1"/>
  <c r="M164" i="49"/>
  <c r="M167" i="49" s="1"/>
  <c r="M154" i="49"/>
  <c r="M128" i="49"/>
  <c r="M131" i="49" s="1"/>
  <c r="M106" i="49"/>
  <c r="M94" i="49"/>
  <c r="M56" i="49"/>
  <c r="M59" i="49" s="1"/>
  <c r="M164" i="60"/>
  <c r="M167" i="60" s="1"/>
  <c r="M166" i="59"/>
  <c r="M44" i="59"/>
  <c r="M92" i="56"/>
  <c r="M70" i="56"/>
  <c r="M68" i="55"/>
  <c r="M71" i="55" s="1"/>
  <c r="M142" i="53"/>
  <c r="M128" i="53"/>
  <c r="M131" i="53" s="1"/>
  <c r="M92" i="53"/>
  <c r="M95" i="53" s="1"/>
  <c r="M70" i="53"/>
  <c r="M32" i="53"/>
  <c r="M35" i="53" s="1"/>
  <c r="M22" i="53"/>
  <c r="M176" i="49"/>
  <c r="M179" i="49" s="1"/>
  <c r="M142" i="49"/>
  <c r="M116" i="49"/>
  <c r="M119" i="49" s="1"/>
  <c r="M80" i="49"/>
  <c r="M83" i="49" s="1"/>
  <c r="M70" i="49"/>
  <c r="M32" i="49"/>
  <c r="M35" i="49" s="1"/>
  <c r="W80" i="49"/>
  <c r="W22" i="49"/>
  <c r="W190" i="49" s="1"/>
  <c r="Q188" i="49"/>
  <c r="S33" i="45" s="1"/>
  <c r="Q190" i="49"/>
  <c r="S35" i="45" s="1"/>
  <c r="Q59" i="52"/>
  <c r="Q60" i="52" s="1"/>
  <c r="Q190" i="52"/>
  <c r="AE69" i="45" s="1"/>
  <c r="Q188" i="53"/>
  <c r="S67" i="45" s="1"/>
  <c r="Q190" i="59"/>
  <c r="AE20" i="45" s="1"/>
  <c r="Q107" i="59"/>
  <c r="Q108" i="59" s="1"/>
  <c r="Q131" i="59"/>
  <c r="Q132" i="59" s="1"/>
  <c r="Q133" i="59" s="1"/>
  <c r="Q134" i="59" s="1"/>
  <c r="H155" i="60"/>
  <c r="Q155" i="60"/>
  <c r="Q156" i="60" s="1"/>
  <c r="H152" i="57"/>
  <c r="H155" i="57" s="1"/>
  <c r="L164" i="57"/>
  <c r="L167" i="57" s="1"/>
  <c r="H166" i="57"/>
  <c r="H176" i="57"/>
  <c r="R178" i="57"/>
  <c r="G23" i="58"/>
  <c r="R20" i="58"/>
  <c r="R23" i="58" s="1"/>
  <c r="H22" i="58"/>
  <c r="R32" i="58"/>
  <c r="R35" i="58" s="1"/>
  <c r="L34" i="58"/>
  <c r="H44" i="58"/>
  <c r="H47" i="58" s="1"/>
  <c r="H48" i="58" s="1"/>
  <c r="R46" i="58"/>
  <c r="H56" i="58"/>
  <c r="L58" i="58"/>
  <c r="R92" i="58"/>
  <c r="R95" i="58" s="1"/>
  <c r="R94" i="58"/>
  <c r="L104" i="58"/>
  <c r="L107" i="58" s="1"/>
  <c r="L106" i="58"/>
  <c r="L116" i="58"/>
  <c r="L118" i="58"/>
  <c r="L140" i="58"/>
  <c r="R142" i="58"/>
  <c r="H152" i="58"/>
  <c r="H155" i="58" s="1"/>
  <c r="R152" i="58"/>
  <c r="R155" i="58" s="1"/>
  <c r="H154" i="58"/>
  <c r="R154" i="58"/>
  <c r="R164" i="58"/>
  <c r="R167" i="58" s="1"/>
  <c r="G166" i="58"/>
  <c r="R166" i="58"/>
  <c r="H176" i="58"/>
  <c r="H179" i="58" s="1"/>
  <c r="H178" i="58"/>
  <c r="J56" i="49"/>
  <c r="J59" i="49" s="1"/>
  <c r="Q190" i="55"/>
  <c r="G20" i="45" s="1"/>
  <c r="L154" i="57"/>
  <c r="R166" i="57"/>
  <c r="R176" i="57"/>
  <c r="R179" i="57" s="1"/>
  <c r="L178" i="57"/>
  <c r="L20" i="58"/>
  <c r="R22" i="58"/>
  <c r="L32" i="58"/>
  <c r="L35" i="58" s="1"/>
  <c r="R44" i="58"/>
  <c r="R47" i="58" s="1"/>
  <c r="L46" i="58"/>
  <c r="R56" i="58"/>
  <c r="R80" i="58"/>
  <c r="R83" i="58" s="1"/>
  <c r="R82" i="58"/>
  <c r="L92" i="58"/>
  <c r="L94" i="58"/>
  <c r="H142" i="58"/>
  <c r="H164" i="58"/>
  <c r="L176" i="58"/>
  <c r="Q178" i="58"/>
  <c r="Q190" i="53"/>
  <c r="S69" i="45" s="1"/>
  <c r="Q190" i="56"/>
  <c r="G54" i="45" s="1"/>
  <c r="Q187" i="52"/>
  <c r="AE66" i="45" s="1"/>
  <c r="Q187" i="58"/>
  <c r="S51" i="45" s="1"/>
  <c r="Q187" i="39"/>
  <c r="G32" i="45" s="1"/>
  <c r="AQ32" i="45" s="1"/>
  <c r="Q187" i="49"/>
  <c r="S32" i="45" s="1"/>
  <c r="Q187" i="56"/>
  <c r="G51" i="45" s="1"/>
  <c r="AQ51" i="45" s="1"/>
  <c r="Q23" i="58"/>
  <c r="Q187" i="51"/>
  <c r="G66" i="45" s="1"/>
  <c r="Q23" i="57"/>
  <c r="Q167" i="57"/>
  <c r="Q155" i="56"/>
  <c r="Q156" i="56" s="1"/>
  <c r="Q157" i="56" s="1"/>
  <c r="Q187" i="55"/>
  <c r="G17" i="45" s="1"/>
  <c r="AQ17" i="45" s="1"/>
  <c r="Q83" i="56"/>
  <c r="Q84" i="56" s="1"/>
  <c r="Q85" i="56" s="1"/>
  <c r="Q86" i="56" s="1"/>
  <c r="Q131" i="56"/>
  <c r="Q132" i="56" s="1"/>
  <c r="Q133" i="56" s="1"/>
  <c r="Q107" i="58"/>
  <c r="Q108" i="58" s="1"/>
  <c r="Q109" i="58" s="1"/>
  <c r="Q143" i="56"/>
  <c r="Q144" i="56" s="1"/>
  <c r="Q167" i="56"/>
  <c r="Q168" i="56" s="1"/>
  <c r="Q179" i="56"/>
  <c r="Q35" i="57"/>
  <c r="Q119" i="57"/>
  <c r="Q186" i="56"/>
  <c r="G50" i="45" s="1"/>
  <c r="Q35" i="58"/>
  <c r="Q107" i="57"/>
  <c r="Q83" i="57"/>
  <c r="Q143" i="57"/>
  <c r="Q144" i="57" s="1"/>
  <c r="Q155" i="57"/>
  <c r="Q156" i="57" s="1"/>
  <c r="Q179" i="57"/>
  <c r="Q180" i="57" s="1"/>
  <c r="Q186" i="58"/>
  <c r="S50" i="45" s="1"/>
  <c r="Q83" i="58"/>
  <c r="Q23" i="56"/>
  <c r="Q24" i="56" s="1"/>
  <c r="Q35" i="56"/>
  <c r="Q36" i="56" s="1"/>
  <c r="Q47" i="56"/>
  <c r="Q48" i="56" s="1"/>
  <c r="Q59" i="56"/>
  <c r="Q60" i="56" s="1"/>
  <c r="Q71" i="56"/>
  <c r="Q72" i="56" s="1"/>
  <c r="Q95" i="59"/>
  <c r="Q96" i="59" s="1"/>
  <c r="Q71" i="60"/>
  <c r="Q72" i="60" s="1"/>
  <c r="Q47" i="58"/>
  <c r="Q83" i="60"/>
  <c r="Q84" i="60" s="1"/>
  <c r="Q186" i="51"/>
  <c r="G65" i="45" s="1"/>
  <c r="Q186" i="39"/>
  <c r="G31" i="45" s="1"/>
  <c r="AQ31" i="45" s="1"/>
  <c r="Q186" i="49"/>
  <c r="S31" i="45" s="1"/>
  <c r="Q186" i="53"/>
  <c r="S65" i="45" s="1"/>
  <c r="Q186" i="52"/>
  <c r="AE65" i="45" s="1"/>
  <c r="Q184" i="39"/>
  <c r="G29" i="45" s="1"/>
  <c r="AQ29" i="45" s="1"/>
  <c r="Q59" i="49"/>
  <c r="Q60" i="49" s="1"/>
  <c r="Q61" i="49" s="1"/>
  <c r="Q155" i="53"/>
  <c r="Q156" i="53" s="1"/>
  <c r="Q157" i="53" s="1"/>
  <c r="Q158" i="53" s="1"/>
  <c r="Q95" i="52"/>
  <c r="Q143" i="52"/>
  <c r="Q144" i="52" s="1"/>
  <c r="L128" i="45"/>
  <c r="L129" i="45"/>
  <c r="H129" i="45"/>
  <c r="P107" i="55"/>
  <c r="P108" i="55" s="1"/>
  <c r="P109" i="55" s="1"/>
  <c r="P47" i="59"/>
  <c r="P48" i="59" s="1"/>
  <c r="P49" i="59" s="1"/>
  <c r="P50" i="59" s="1"/>
  <c r="I154" i="58"/>
  <c r="I152" i="58"/>
  <c r="I140" i="58"/>
  <c r="I143" i="58" s="1"/>
  <c r="I116" i="58"/>
  <c r="I104" i="58"/>
  <c r="I107" i="58" s="1"/>
  <c r="I58" i="58"/>
  <c r="I56" i="58"/>
  <c r="I59" i="58" s="1"/>
  <c r="I46" i="58"/>
  <c r="I32" i="58"/>
  <c r="I35" i="58" s="1"/>
  <c r="I118" i="57"/>
  <c r="I116" i="57"/>
  <c r="I94" i="57"/>
  <c r="I80" i="57"/>
  <c r="I44" i="57"/>
  <c r="I47" i="57" s="1"/>
  <c r="I20" i="57"/>
  <c r="I23" i="57" s="1"/>
  <c r="I142" i="60"/>
  <c r="I140" i="60"/>
  <c r="I143" i="60" s="1"/>
  <c r="I178" i="58"/>
  <c r="I176" i="58"/>
  <c r="I166" i="58"/>
  <c r="I164" i="58"/>
  <c r="I142" i="58"/>
  <c r="I44" i="58"/>
  <c r="I47" i="58" s="1"/>
  <c r="I130" i="57"/>
  <c r="I128" i="57"/>
  <c r="I92" i="57"/>
  <c r="I95" i="57" s="1"/>
  <c r="I82" i="57"/>
  <c r="I32" i="57"/>
  <c r="I128" i="58"/>
  <c r="I131" i="58" s="1"/>
  <c r="I130" i="58"/>
  <c r="I118" i="58"/>
  <c r="I82" i="58"/>
  <c r="I166" i="57"/>
  <c r="I70" i="57"/>
  <c r="I128" i="60"/>
  <c r="I131" i="60" s="1"/>
  <c r="I118" i="60"/>
  <c r="I116" i="60"/>
  <c r="I119" i="60" s="1"/>
  <c r="I82" i="60"/>
  <c r="I80" i="60"/>
  <c r="I46" i="60"/>
  <c r="I22" i="60"/>
  <c r="I154" i="59"/>
  <c r="I152" i="59"/>
  <c r="I155" i="59" s="1"/>
  <c r="I130" i="59"/>
  <c r="I128" i="59"/>
  <c r="I131" i="59" s="1"/>
  <c r="I80" i="59"/>
  <c r="I83" i="59" s="1"/>
  <c r="I70" i="59"/>
  <c r="I22" i="59"/>
  <c r="I154" i="56"/>
  <c r="I104" i="56"/>
  <c r="I107" i="56" s="1"/>
  <c r="I82" i="56"/>
  <c r="I68" i="56"/>
  <c r="I58" i="56"/>
  <c r="I56" i="56"/>
  <c r="I59" i="56" s="1"/>
  <c r="I46" i="56"/>
  <c r="I44" i="56"/>
  <c r="I47" i="56" s="1"/>
  <c r="I34" i="56"/>
  <c r="I32" i="56"/>
  <c r="I22" i="56"/>
  <c r="I20" i="56"/>
  <c r="I176" i="55"/>
  <c r="I179" i="55" s="1"/>
  <c r="I130" i="55"/>
  <c r="I128" i="55"/>
  <c r="I131" i="55" s="1"/>
  <c r="I106" i="55"/>
  <c r="I80" i="55"/>
  <c r="I83" i="55" s="1"/>
  <c r="I34" i="55"/>
  <c r="I32" i="55"/>
  <c r="I35" i="55" s="1"/>
  <c r="I106" i="58"/>
  <c r="I80" i="58"/>
  <c r="I70" i="58"/>
  <c r="I34" i="58"/>
  <c r="I20" i="58"/>
  <c r="I178" i="57"/>
  <c r="I176" i="57"/>
  <c r="I179" i="57" s="1"/>
  <c r="I142" i="57"/>
  <c r="I140" i="57"/>
  <c r="I130" i="60"/>
  <c r="I106" i="60"/>
  <c r="I104" i="60"/>
  <c r="I107" i="60" s="1"/>
  <c r="I70" i="60"/>
  <c r="I68" i="60"/>
  <c r="I71" i="60" s="1"/>
  <c r="I20" i="60"/>
  <c r="I23" i="60" s="1"/>
  <c r="I166" i="59"/>
  <c r="I164" i="59"/>
  <c r="I92" i="59"/>
  <c r="I95" i="59" s="1"/>
  <c r="I58" i="59"/>
  <c r="I56" i="59"/>
  <c r="I59" i="59" s="1"/>
  <c r="I46" i="59"/>
  <c r="I44" i="59"/>
  <c r="I47" i="59" s="1"/>
  <c r="I32" i="59"/>
  <c r="I35" i="59" s="1"/>
  <c r="I178" i="56"/>
  <c r="I152" i="56"/>
  <c r="I142" i="56"/>
  <c r="I140" i="56"/>
  <c r="I143" i="56" s="1"/>
  <c r="I106" i="56"/>
  <c r="I80" i="56"/>
  <c r="I70" i="56"/>
  <c r="I178" i="55"/>
  <c r="I164" i="55"/>
  <c r="I167" i="55" s="1"/>
  <c r="I142" i="55"/>
  <c r="I104" i="55"/>
  <c r="I107" i="55" s="1"/>
  <c r="I82" i="55"/>
  <c r="I68" i="55"/>
  <c r="I71" i="55" s="1"/>
  <c r="I46" i="55"/>
  <c r="I142" i="53"/>
  <c r="I130" i="53"/>
  <c r="I118" i="53"/>
  <c r="I94" i="58"/>
  <c r="I68" i="58"/>
  <c r="I71" i="58" s="1"/>
  <c r="I22" i="58"/>
  <c r="I154" i="57"/>
  <c r="I152" i="57"/>
  <c r="I104" i="57"/>
  <c r="I107" i="57" s="1"/>
  <c r="M130" i="58"/>
  <c r="M118" i="58"/>
  <c r="M106" i="58"/>
  <c r="M94" i="58"/>
  <c r="M92" i="58"/>
  <c r="M95" i="58" s="1"/>
  <c r="M82" i="58"/>
  <c r="M80" i="58"/>
  <c r="M34" i="58"/>
  <c r="M22" i="58"/>
  <c r="M176" i="57"/>
  <c r="M179" i="57" s="1"/>
  <c r="M166" i="57"/>
  <c r="M164" i="57"/>
  <c r="M167" i="57" s="1"/>
  <c r="M168" i="57" s="1"/>
  <c r="M169" i="57" s="1"/>
  <c r="M152" i="57"/>
  <c r="M155" i="57" s="1"/>
  <c r="M106" i="57"/>
  <c r="M70" i="57"/>
  <c r="M68" i="57"/>
  <c r="M71" i="57" s="1"/>
  <c r="M46" i="57"/>
  <c r="M22" i="57"/>
  <c r="M176" i="60"/>
  <c r="M179" i="60" s="1"/>
  <c r="M152" i="60"/>
  <c r="M155" i="60" s="1"/>
  <c r="M130" i="60"/>
  <c r="M128" i="60"/>
  <c r="M131" i="60" s="1"/>
  <c r="M154" i="58"/>
  <c r="M152" i="58"/>
  <c r="M155" i="58" s="1"/>
  <c r="M140" i="58"/>
  <c r="M143" i="58" s="1"/>
  <c r="M116" i="58"/>
  <c r="M119" i="58" s="1"/>
  <c r="M104" i="58"/>
  <c r="M107" i="58" s="1"/>
  <c r="M108" i="58" s="1"/>
  <c r="M58" i="58"/>
  <c r="M56" i="58"/>
  <c r="M46" i="58"/>
  <c r="M32" i="58"/>
  <c r="M118" i="57"/>
  <c r="M116" i="57"/>
  <c r="M119" i="57" s="1"/>
  <c r="M94" i="57"/>
  <c r="M80" i="57"/>
  <c r="M83" i="57" s="1"/>
  <c r="M44" i="57"/>
  <c r="M47" i="57" s="1"/>
  <c r="M20" i="57"/>
  <c r="M142" i="60"/>
  <c r="M140" i="60"/>
  <c r="M143" i="60" s="1"/>
  <c r="M178" i="58"/>
  <c r="M176" i="58"/>
  <c r="M179" i="58" s="1"/>
  <c r="M166" i="58"/>
  <c r="M164" i="58"/>
  <c r="M142" i="58"/>
  <c r="M68" i="58"/>
  <c r="M71" i="58" s="1"/>
  <c r="M128" i="57"/>
  <c r="M131" i="57" s="1"/>
  <c r="M92" i="57"/>
  <c r="M34" i="57"/>
  <c r="M178" i="60"/>
  <c r="M92" i="60"/>
  <c r="M44" i="60"/>
  <c r="M32" i="60"/>
  <c r="M35" i="60" s="1"/>
  <c r="M178" i="59"/>
  <c r="M82" i="59"/>
  <c r="M68" i="59"/>
  <c r="M71" i="59" s="1"/>
  <c r="M20" i="59"/>
  <c r="M164" i="56"/>
  <c r="M167" i="56" s="1"/>
  <c r="M118" i="56"/>
  <c r="M116" i="56"/>
  <c r="M94" i="56"/>
  <c r="M154" i="55"/>
  <c r="M152" i="55"/>
  <c r="M155" i="55" s="1"/>
  <c r="M94" i="55"/>
  <c r="M92" i="55"/>
  <c r="M95" i="55" s="1"/>
  <c r="M58" i="55"/>
  <c r="M56" i="55"/>
  <c r="M59" i="55" s="1"/>
  <c r="M130" i="57"/>
  <c r="M118" i="60"/>
  <c r="M116" i="60"/>
  <c r="M119" i="60" s="1"/>
  <c r="M82" i="60"/>
  <c r="M80" i="60"/>
  <c r="M83" i="60" s="1"/>
  <c r="M46" i="60"/>
  <c r="M22" i="60"/>
  <c r="M154" i="59"/>
  <c r="M152" i="59"/>
  <c r="M130" i="59"/>
  <c r="M128" i="59"/>
  <c r="M131" i="59" s="1"/>
  <c r="M80" i="59"/>
  <c r="M83" i="59" s="1"/>
  <c r="M70" i="59"/>
  <c r="M22" i="59"/>
  <c r="M154" i="56"/>
  <c r="M104" i="56"/>
  <c r="M82" i="56"/>
  <c r="M68" i="56"/>
  <c r="M71" i="56" s="1"/>
  <c r="M58" i="56"/>
  <c r="M56" i="56"/>
  <c r="M59" i="56" s="1"/>
  <c r="M46" i="56"/>
  <c r="M44" i="56"/>
  <c r="M47" i="56" s="1"/>
  <c r="M34" i="56"/>
  <c r="M32" i="56"/>
  <c r="M35" i="56" s="1"/>
  <c r="M22" i="56"/>
  <c r="M20" i="56"/>
  <c r="M23" i="56" s="1"/>
  <c r="M176" i="55"/>
  <c r="M179" i="55" s="1"/>
  <c r="M130" i="55"/>
  <c r="M128" i="55"/>
  <c r="M131" i="55" s="1"/>
  <c r="M106" i="55"/>
  <c r="M80" i="55"/>
  <c r="M83" i="55" s="1"/>
  <c r="M34" i="55"/>
  <c r="M32" i="55"/>
  <c r="M178" i="53"/>
  <c r="M164" i="53"/>
  <c r="M167" i="53" s="1"/>
  <c r="M152" i="53"/>
  <c r="M104" i="53"/>
  <c r="M107" i="53" s="1"/>
  <c r="M94" i="53"/>
  <c r="M128" i="58"/>
  <c r="M131" i="58" s="1"/>
  <c r="M132" i="58" s="1"/>
  <c r="M44" i="58"/>
  <c r="M47" i="58" s="1"/>
  <c r="M20" i="58"/>
  <c r="M178" i="57"/>
  <c r="M142" i="57"/>
  <c r="M140" i="57"/>
  <c r="M143" i="57" s="1"/>
  <c r="I94" i="56"/>
  <c r="I116" i="56"/>
  <c r="I119" i="56" s="1"/>
  <c r="M152" i="56"/>
  <c r="M155" i="56" s="1"/>
  <c r="M166" i="56"/>
  <c r="M176" i="56"/>
  <c r="M178" i="56"/>
  <c r="M32" i="59"/>
  <c r="M35" i="59" s="1"/>
  <c r="I34" i="59"/>
  <c r="M58" i="59"/>
  <c r="M94" i="59"/>
  <c r="M104" i="59"/>
  <c r="M106" i="59"/>
  <c r="M116" i="59"/>
  <c r="M119" i="59" s="1"/>
  <c r="M118" i="59"/>
  <c r="M140" i="59"/>
  <c r="M143" i="59" s="1"/>
  <c r="M142" i="59"/>
  <c r="M164" i="59"/>
  <c r="I92" i="60"/>
  <c r="I95" i="60" s="1"/>
  <c r="I94" i="60"/>
  <c r="I152" i="60"/>
  <c r="I155" i="60" s="1"/>
  <c r="I154" i="60"/>
  <c r="I164" i="60"/>
  <c r="I167" i="60" s="1"/>
  <c r="I166" i="60"/>
  <c r="M82" i="57"/>
  <c r="I92" i="58"/>
  <c r="I94" i="55"/>
  <c r="M116" i="55"/>
  <c r="M119" i="55" s="1"/>
  <c r="M118" i="55"/>
  <c r="M140" i="55"/>
  <c r="M143" i="55" s="1"/>
  <c r="M142" i="55"/>
  <c r="M166" i="55"/>
  <c r="I92" i="56"/>
  <c r="M106" i="56"/>
  <c r="M142" i="56"/>
  <c r="I164" i="56"/>
  <c r="I167" i="56" s="1"/>
  <c r="I166" i="56"/>
  <c r="I176" i="56"/>
  <c r="M56" i="59"/>
  <c r="M92" i="59"/>
  <c r="M95" i="59" s="1"/>
  <c r="I94" i="59"/>
  <c r="I104" i="59"/>
  <c r="I107" i="59" s="1"/>
  <c r="I106" i="59"/>
  <c r="I116" i="59"/>
  <c r="I118" i="59"/>
  <c r="I140" i="59"/>
  <c r="I143" i="59" s="1"/>
  <c r="I142" i="59"/>
  <c r="M20" i="60"/>
  <c r="M34" i="60"/>
  <c r="I44" i="60"/>
  <c r="I47" i="60" s="1"/>
  <c r="M70" i="60"/>
  <c r="M56" i="57"/>
  <c r="M59" i="57" s="1"/>
  <c r="M58" i="57"/>
  <c r="I68" i="57"/>
  <c r="I118" i="55"/>
  <c r="I140" i="55"/>
  <c r="I143" i="55" s="1"/>
  <c r="M164" i="55"/>
  <c r="M167" i="55" s="1"/>
  <c r="I166" i="55"/>
  <c r="M128" i="56"/>
  <c r="M131" i="56" s="1"/>
  <c r="M130" i="56"/>
  <c r="M140" i="56"/>
  <c r="M143" i="56" s="1"/>
  <c r="M46" i="59"/>
  <c r="I82" i="59"/>
  <c r="M176" i="59"/>
  <c r="M179" i="59" s="1"/>
  <c r="I178" i="59"/>
  <c r="I32" i="60"/>
  <c r="I35" i="60" s="1"/>
  <c r="I34" i="60"/>
  <c r="M56" i="60"/>
  <c r="M58" i="60"/>
  <c r="M68" i="60"/>
  <c r="M71" i="60" s="1"/>
  <c r="M106" i="60"/>
  <c r="M32" i="57"/>
  <c r="M35" i="57" s="1"/>
  <c r="I34" i="57"/>
  <c r="I46" i="57"/>
  <c r="I56" i="57"/>
  <c r="I59" i="57" s="1"/>
  <c r="I58" i="57"/>
  <c r="M104" i="57"/>
  <c r="I106" i="57"/>
  <c r="M154" i="57"/>
  <c r="I164" i="57"/>
  <c r="I167" i="57" s="1"/>
  <c r="M70" i="58"/>
  <c r="H71" i="60"/>
  <c r="H72" i="60" s="1"/>
  <c r="H73" i="60" s="1"/>
  <c r="G119" i="60"/>
  <c r="G120" i="60" s="1"/>
  <c r="G131" i="60"/>
  <c r="H155" i="59"/>
  <c r="H156" i="59" s="1"/>
  <c r="H157" i="59" s="1"/>
  <c r="N56" i="49"/>
  <c r="N59" i="49" s="1"/>
  <c r="N22" i="52"/>
  <c r="P58" i="58"/>
  <c r="G68" i="58"/>
  <c r="L68" i="58"/>
  <c r="X68" i="58"/>
  <c r="X74" i="58" s="1"/>
  <c r="G70" i="58"/>
  <c r="L70" i="58"/>
  <c r="X70" i="58"/>
  <c r="H80" i="58"/>
  <c r="H83" i="58" s="1"/>
  <c r="T80" i="58"/>
  <c r="T83" i="58" s="1"/>
  <c r="H82" i="58"/>
  <c r="T82" i="58"/>
  <c r="H92" i="58"/>
  <c r="H95" i="58" s="1"/>
  <c r="T92" i="58"/>
  <c r="H94" i="58"/>
  <c r="T94" i="58"/>
  <c r="P104" i="58"/>
  <c r="P107" i="58" s="1"/>
  <c r="U104" i="58"/>
  <c r="H106" i="58"/>
  <c r="T106" i="58"/>
  <c r="P116" i="58"/>
  <c r="U116" i="58"/>
  <c r="H118" i="58"/>
  <c r="T118" i="58"/>
  <c r="Y118" i="58"/>
  <c r="L128" i="58"/>
  <c r="H130" i="58"/>
  <c r="P140" i="58"/>
  <c r="P143" i="58" s="1"/>
  <c r="P144" i="58" s="1"/>
  <c r="P145" i="58" s="1"/>
  <c r="P146" i="58" s="1"/>
  <c r="U140" i="58"/>
  <c r="K142" i="58"/>
  <c r="Q142" i="58"/>
  <c r="P152" i="58"/>
  <c r="P155" i="58" s="1"/>
  <c r="U152" i="58"/>
  <c r="U155" i="58" s="1"/>
  <c r="P154" i="58"/>
  <c r="K164" i="58"/>
  <c r="Q164" i="58"/>
  <c r="K166" i="58"/>
  <c r="Q166" i="58"/>
  <c r="K176" i="58"/>
  <c r="Q176" i="58"/>
  <c r="Q179" i="58" s="1"/>
  <c r="K178" i="58"/>
  <c r="Y35" i="39"/>
  <c r="Q83" i="39"/>
  <c r="Q84" i="39" s="1"/>
  <c r="Q131" i="39"/>
  <c r="Q132" i="39" s="1"/>
  <c r="Y131" i="39"/>
  <c r="Y179" i="39"/>
  <c r="T35" i="52"/>
  <c r="T36" i="52" s="1"/>
  <c r="X38" i="52"/>
  <c r="X35" i="52"/>
  <c r="W74" i="52"/>
  <c r="W71" i="52"/>
  <c r="W86" i="52"/>
  <c r="W83" i="52"/>
  <c r="X146" i="52"/>
  <c r="X143" i="52"/>
  <c r="W59" i="51"/>
  <c r="J183" i="39"/>
  <c r="N183" i="39"/>
  <c r="F28" i="45" s="1"/>
  <c r="U23" i="39"/>
  <c r="U24" i="39" s="1"/>
  <c r="U25" i="39" s="1"/>
  <c r="W26" i="39"/>
  <c r="W194" i="39" s="1"/>
  <c r="Y37" i="39"/>
  <c r="Q47" i="39"/>
  <c r="Q48" i="39" s="1"/>
  <c r="Q49" i="39" s="1"/>
  <c r="Y47" i="39"/>
  <c r="W49" i="39"/>
  <c r="W59" i="39"/>
  <c r="U71" i="39"/>
  <c r="U72" i="39" s="1"/>
  <c r="U73" i="39" s="1"/>
  <c r="W74" i="39"/>
  <c r="Y85" i="39"/>
  <c r="Q95" i="39"/>
  <c r="Y95" i="39"/>
  <c r="W97" i="39"/>
  <c r="W107" i="39"/>
  <c r="U119" i="39"/>
  <c r="W122" i="39"/>
  <c r="Y133" i="39"/>
  <c r="Q143" i="39"/>
  <c r="Q144" i="39" s="1"/>
  <c r="Q145" i="39" s="1"/>
  <c r="Y143" i="39"/>
  <c r="W155" i="39"/>
  <c r="W170" i="39"/>
  <c r="Y181" i="39"/>
  <c r="G183" i="51"/>
  <c r="W23" i="51"/>
  <c r="W191" i="51" s="1"/>
  <c r="U47" i="51"/>
  <c r="U48" i="51" s="1"/>
  <c r="X73" i="51"/>
  <c r="T95" i="51"/>
  <c r="T131" i="51"/>
  <c r="V143" i="51"/>
  <c r="R179" i="51"/>
  <c r="R180" i="51" s="1"/>
  <c r="R181" i="51" s="1"/>
  <c r="V179" i="51"/>
  <c r="V180" i="51" s="1"/>
  <c r="Z179" i="51"/>
  <c r="Z182" i="51"/>
  <c r="W183" i="51"/>
  <c r="V119" i="52"/>
  <c r="R119" i="52"/>
  <c r="R120" i="52" s="1"/>
  <c r="Q35" i="39"/>
  <c r="Q36" i="39" s="1"/>
  <c r="W110" i="39"/>
  <c r="Q47" i="51"/>
  <c r="Q48" i="51" s="1"/>
  <c r="W107" i="51"/>
  <c r="L123" i="45"/>
  <c r="W23" i="39"/>
  <c r="W191" i="39" s="1"/>
  <c r="Y26" i="39"/>
  <c r="Y194" i="39" s="1"/>
  <c r="U35" i="39"/>
  <c r="U36" i="39" s="1"/>
  <c r="U37" i="39" s="1"/>
  <c r="W38" i="39"/>
  <c r="Y49" i="39"/>
  <c r="Q59" i="39"/>
  <c r="Y59" i="39"/>
  <c r="W61" i="39"/>
  <c r="W71" i="39"/>
  <c r="Y74" i="39"/>
  <c r="U83" i="39"/>
  <c r="U84" i="39" s="1"/>
  <c r="U85" i="39" s="1"/>
  <c r="W86" i="39"/>
  <c r="Y97" i="39"/>
  <c r="Q107" i="39"/>
  <c r="Y107" i="39"/>
  <c r="W109" i="39"/>
  <c r="W119" i="39"/>
  <c r="Y122" i="39"/>
  <c r="U131" i="39"/>
  <c r="U132" i="39" s="1"/>
  <c r="U133" i="39" s="1"/>
  <c r="W134" i="39"/>
  <c r="Y145" i="39"/>
  <c r="Q155" i="39"/>
  <c r="Q156" i="39" s="1"/>
  <c r="Q157" i="39" s="1"/>
  <c r="Y155" i="39"/>
  <c r="W157" i="39"/>
  <c r="W167" i="39"/>
  <c r="Y170" i="39"/>
  <c r="U179" i="39"/>
  <c r="U180" i="39" s="1"/>
  <c r="U181" i="39" s="1"/>
  <c r="W182" i="39"/>
  <c r="H183" i="51"/>
  <c r="L183" i="51"/>
  <c r="D62" i="45" s="1"/>
  <c r="I184" i="51"/>
  <c r="M184" i="51"/>
  <c r="E63" i="45" s="1"/>
  <c r="AO63" i="45" s="1"/>
  <c r="Q23" i="51"/>
  <c r="Q24" i="51" s="1"/>
  <c r="Y23" i="51"/>
  <c r="Y191" i="51" s="1"/>
  <c r="W25" i="51"/>
  <c r="W193" i="51" s="1"/>
  <c r="Y38" i="51"/>
  <c r="Y47" i="51"/>
  <c r="X49" i="51"/>
  <c r="Q71" i="51"/>
  <c r="Q72" i="51" s="1"/>
  <c r="Y71" i="51"/>
  <c r="V83" i="51"/>
  <c r="Z83" i="51"/>
  <c r="Z86" i="51"/>
  <c r="Z85" i="51"/>
  <c r="U95" i="51"/>
  <c r="U96" i="51" s="1"/>
  <c r="Q95" i="51"/>
  <c r="Q96" i="51" s="1"/>
  <c r="Q119" i="51"/>
  <c r="Q120" i="51" s="1"/>
  <c r="R131" i="51"/>
  <c r="R132" i="51" s="1"/>
  <c r="R133" i="51" s="1"/>
  <c r="V131" i="51"/>
  <c r="Z131" i="51"/>
  <c r="Z134" i="51"/>
  <c r="X131" i="51"/>
  <c r="T143" i="51"/>
  <c r="T144" i="51" s="1"/>
  <c r="T145" i="51" s="1"/>
  <c r="Z143" i="51"/>
  <c r="G155" i="51"/>
  <c r="G156" i="51" s="1"/>
  <c r="G157" i="51" s="1"/>
  <c r="Q167" i="51"/>
  <c r="Q168" i="51" s="1"/>
  <c r="Q47" i="52"/>
  <c r="Q48" i="52" s="1"/>
  <c r="U47" i="52"/>
  <c r="Y50" i="52"/>
  <c r="Y47" i="52"/>
  <c r="T95" i="52"/>
  <c r="T96" i="52" s="1"/>
  <c r="X98" i="52"/>
  <c r="X95" i="52"/>
  <c r="Z119" i="52"/>
  <c r="W134" i="52"/>
  <c r="W131" i="52"/>
  <c r="W62" i="39"/>
  <c r="Y83" i="39"/>
  <c r="W158" i="39"/>
  <c r="Q179" i="39"/>
  <c r="H183" i="39"/>
  <c r="L183" i="39"/>
  <c r="D28" i="45" s="1"/>
  <c r="Q23" i="39"/>
  <c r="Q24" i="39" s="1"/>
  <c r="Y23" i="39"/>
  <c r="Y191" i="39" s="1"/>
  <c r="Y38" i="39"/>
  <c r="W50" i="39"/>
  <c r="Q71" i="39"/>
  <c r="Y71" i="39"/>
  <c r="Y86" i="39"/>
  <c r="W98" i="39"/>
  <c r="Q119" i="39"/>
  <c r="Q120" i="39" s="1"/>
  <c r="Y119" i="39"/>
  <c r="W121" i="39"/>
  <c r="W131" i="39"/>
  <c r="Y134" i="39"/>
  <c r="U143" i="39"/>
  <c r="W146" i="39"/>
  <c r="Y157" i="39"/>
  <c r="Q167" i="39"/>
  <c r="Q168" i="39" s="1"/>
  <c r="Y167" i="39"/>
  <c r="W169" i="39"/>
  <c r="W179" i="39"/>
  <c r="Y182" i="39"/>
  <c r="Y25" i="51"/>
  <c r="Y193" i="51" s="1"/>
  <c r="W26" i="51"/>
  <c r="W194" i="51" s="1"/>
  <c r="R71" i="51"/>
  <c r="R72" i="51" s="1"/>
  <c r="Z71" i="51"/>
  <c r="X74" i="51"/>
  <c r="W84" i="51"/>
  <c r="W83" i="51"/>
  <c r="X83" i="51"/>
  <c r="R95" i="51"/>
  <c r="X97" i="51"/>
  <c r="U119" i="51"/>
  <c r="U120" i="51" s="1"/>
  <c r="R143" i="51"/>
  <c r="R144" i="51" s="1"/>
  <c r="W155" i="51"/>
  <c r="Z181" i="51"/>
  <c r="S183" i="52"/>
  <c r="AG62" i="45" s="1"/>
  <c r="W26" i="52"/>
  <c r="W194" i="52" s="1"/>
  <c r="W183" i="52"/>
  <c r="W23" i="52"/>
  <c r="W191" i="52" s="1"/>
  <c r="T59" i="52"/>
  <c r="T60" i="52" s="1"/>
  <c r="X59" i="52"/>
  <c r="X62" i="52"/>
  <c r="R35" i="52"/>
  <c r="R36" i="52" s="1"/>
  <c r="V35" i="52"/>
  <c r="Z35" i="52"/>
  <c r="Z38" i="52"/>
  <c r="W47" i="52"/>
  <c r="W50" i="52"/>
  <c r="Q71" i="52"/>
  <c r="Q72" i="52" s="1"/>
  <c r="U71" i="52"/>
  <c r="Y71" i="52"/>
  <c r="Y74" i="52"/>
  <c r="V167" i="52"/>
  <c r="V168" i="52" s="1"/>
  <c r="R35" i="49"/>
  <c r="R36" i="49" s="1"/>
  <c r="Z35" i="49"/>
  <c r="R107" i="49"/>
  <c r="R108" i="49" s="1"/>
  <c r="V107" i="49"/>
  <c r="V108" i="49" s="1"/>
  <c r="V109" i="49" s="1"/>
  <c r="U143" i="49"/>
  <c r="U144" i="49" s="1"/>
  <c r="Y144" i="49"/>
  <c r="Y145" i="49"/>
  <c r="Q143" i="49"/>
  <c r="Q144" i="49" s="1"/>
  <c r="Q145" i="49" s="1"/>
  <c r="Y146" i="49"/>
  <c r="U179" i="49"/>
  <c r="U180" i="49" s="1"/>
  <c r="Q179" i="49"/>
  <c r="Q180" i="49" s="1"/>
  <c r="U95" i="53"/>
  <c r="U96" i="53" s="1"/>
  <c r="Q95" i="53"/>
  <c r="Q96" i="53" s="1"/>
  <c r="V167" i="53"/>
  <c r="V168" i="53" s="1"/>
  <c r="Z167" i="53"/>
  <c r="X107" i="51"/>
  <c r="Z109" i="51"/>
  <c r="V119" i="51"/>
  <c r="V120" i="51" s="1"/>
  <c r="X121" i="51"/>
  <c r="Q143" i="51"/>
  <c r="Q144" i="51" s="1"/>
  <c r="Y143" i="51"/>
  <c r="T155" i="51"/>
  <c r="T156" i="51" s="1"/>
  <c r="R167" i="51"/>
  <c r="R168" i="51" s="1"/>
  <c r="Z167" i="51"/>
  <c r="X170" i="51"/>
  <c r="W179" i="51"/>
  <c r="R183" i="52"/>
  <c r="AF62" i="45" s="1"/>
  <c r="V183" i="52"/>
  <c r="AJ62" i="45" s="1"/>
  <c r="Z183" i="52"/>
  <c r="Z26" i="52"/>
  <c r="Z194" i="52" s="1"/>
  <c r="Z59" i="52"/>
  <c r="R71" i="52"/>
  <c r="R72" i="52" s="1"/>
  <c r="Z71" i="52"/>
  <c r="V83" i="52"/>
  <c r="Z83" i="52"/>
  <c r="Z86" i="52"/>
  <c r="W95" i="52"/>
  <c r="W98" i="52"/>
  <c r="Q107" i="52"/>
  <c r="Q108" i="52" s="1"/>
  <c r="Y107" i="52"/>
  <c r="Q119" i="52"/>
  <c r="Q120" i="52" s="1"/>
  <c r="U119" i="52"/>
  <c r="Y119" i="52"/>
  <c r="Y122" i="52"/>
  <c r="W119" i="52"/>
  <c r="R131" i="52"/>
  <c r="R132" i="52" s="1"/>
  <c r="V131" i="52"/>
  <c r="V132" i="52" s="1"/>
  <c r="Z131" i="52"/>
  <c r="Z134" i="52"/>
  <c r="W143" i="52"/>
  <c r="W146" i="52"/>
  <c r="H143" i="52"/>
  <c r="Q155" i="52"/>
  <c r="Q156" i="52" s="1"/>
  <c r="Y155" i="52"/>
  <c r="Q167" i="52"/>
  <c r="Q168" i="52" s="1"/>
  <c r="U167" i="52"/>
  <c r="Y167" i="52"/>
  <c r="Y170" i="52"/>
  <c r="W167" i="52"/>
  <c r="R179" i="52"/>
  <c r="R180" i="52" s="1"/>
  <c r="V179" i="52"/>
  <c r="Z179" i="52"/>
  <c r="Z182" i="52"/>
  <c r="Z26" i="49"/>
  <c r="Z194" i="49" s="1"/>
  <c r="T95" i="49"/>
  <c r="T96" i="49" s="1"/>
  <c r="W108" i="49"/>
  <c r="W109" i="49"/>
  <c r="W107" i="49"/>
  <c r="W110" i="49"/>
  <c r="W122" i="49"/>
  <c r="W121" i="49"/>
  <c r="W158" i="49"/>
  <c r="W23" i="53"/>
  <c r="W191" i="53" s="1"/>
  <c r="Q35" i="53"/>
  <c r="U35" i="53"/>
  <c r="U36" i="53" s="1"/>
  <c r="U37" i="53" s="1"/>
  <c r="Y36" i="53"/>
  <c r="Y35" i="53"/>
  <c r="Y38" i="53"/>
  <c r="Y37" i="53"/>
  <c r="Y95" i="53"/>
  <c r="R107" i="53"/>
  <c r="R108" i="53" s="1"/>
  <c r="R109" i="53" s="1"/>
  <c r="V107" i="53"/>
  <c r="V108" i="53" s="1"/>
  <c r="R167" i="52"/>
  <c r="R168" i="52" s="1"/>
  <c r="Z167" i="52"/>
  <c r="W23" i="49"/>
  <c r="W191" i="49" s="1"/>
  <c r="X35" i="49"/>
  <c r="X38" i="49"/>
  <c r="Y132" i="49"/>
  <c r="Y134" i="49"/>
  <c r="S183" i="53"/>
  <c r="U62" i="45" s="1"/>
  <c r="W24" i="53"/>
  <c r="W192" i="53" s="1"/>
  <c r="W26" i="53"/>
  <c r="W194" i="53" s="1"/>
  <c r="W25" i="53"/>
  <c r="W193" i="53" s="1"/>
  <c r="U47" i="53"/>
  <c r="Y48" i="53"/>
  <c r="Y49" i="53"/>
  <c r="Q47" i="53"/>
  <c r="Y50" i="53"/>
  <c r="W60" i="53"/>
  <c r="W59" i="53"/>
  <c r="U143" i="53"/>
  <c r="Y144" i="53"/>
  <c r="Y146" i="53"/>
  <c r="Y145" i="53"/>
  <c r="Q143" i="53"/>
  <c r="Q144" i="53" s="1"/>
  <c r="R119" i="51"/>
  <c r="R120" i="51" s="1"/>
  <c r="Z119" i="51"/>
  <c r="W131" i="51"/>
  <c r="X155" i="51"/>
  <c r="V167" i="51"/>
  <c r="V168" i="51" s="1"/>
  <c r="V169" i="51" s="1"/>
  <c r="X169" i="51"/>
  <c r="AF28" i="45"/>
  <c r="X26" i="52"/>
  <c r="X194" i="52" s="1"/>
  <c r="V59" i="52"/>
  <c r="V71" i="52"/>
  <c r="T107" i="52"/>
  <c r="X107" i="52"/>
  <c r="X110" i="52"/>
  <c r="U107" i="52"/>
  <c r="T155" i="52"/>
  <c r="T156" i="52" s="1"/>
  <c r="X155" i="52"/>
  <c r="X158" i="52"/>
  <c r="U155" i="52"/>
  <c r="U156" i="52" s="1"/>
  <c r="W179" i="52"/>
  <c r="T183" i="49"/>
  <c r="V28" i="45" s="1"/>
  <c r="X23" i="49"/>
  <c r="X191" i="49" s="1"/>
  <c r="Q35" i="49"/>
  <c r="Q36" i="49" s="1"/>
  <c r="Y35" i="49"/>
  <c r="X37" i="49"/>
  <c r="R47" i="49"/>
  <c r="R48" i="49" s="1"/>
  <c r="Z47" i="49"/>
  <c r="Z49" i="49"/>
  <c r="T47" i="49"/>
  <c r="R59" i="49"/>
  <c r="R60" i="49" s="1"/>
  <c r="Z59" i="49"/>
  <c r="X72" i="49"/>
  <c r="X71" i="49"/>
  <c r="Z83" i="49"/>
  <c r="Z109" i="49"/>
  <c r="W155" i="49"/>
  <c r="U167" i="49"/>
  <c r="Y168" i="49"/>
  <c r="Y170" i="49"/>
  <c r="Q167" i="49"/>
  <c r="Y47" i="53"/>
  <c r="Y143" i="53"/>
  <c r="R167" i="53"/>
  <c r="R168" i="53" s="1"/>
  <c r="X179" i="53"/>
  <c r="W47" i="49"/>
  <c r="Z73" i="49"/>
  <c r="Q95" i="49"/>
  <c r="Y95" i="49"/>
  <c r="Q119" i="49"/>
  <c r="Q120" i="49" s="1"/>
  <c r="Y119" i="49"/>
  <c r="W131" i="49"/>
  <c r="W133" i="49"/>
  <c r="W145" i="49"/>
  <c r="Q155" i="49"/>
  <c r="Q156" i="49" s="1"/>
  <c r="Y155" i="49"/>
  <c r="Y158" i="49"/>
  <c r="Q23" i="53"/>
  <c r="Q24" i="53" s="1"/>
  <c r="Y23" i="53"/>
  <c r="Y191" i="53" s="1"/>
  <c r="W38" i="53"/>
  <c r="Y62" i="53"/>
  <c r="U71" i="53"/>
  <c r="U72" i="53" s="1"/>
  <c r="W74" i="53"/>
  <c r="U83" i="53"/>
  <c r="U84" i="53" s="1"/>
  <c r="W98" i="53"/>
  <c r="W107" i="53"/>
  <c r="U119" i="53"/>
  <c r="X121" i="53"/>
  <c r="W131" i="53"/>
  <c r="R143" i="53"/>
  <c r="R144" i="53" s="1"/>
  <c r="Z143" i="53"/>
  <c r="W158" i="53"/>
  <c r="U167" i="53"/>
  <c r="U168" i="53" s="1"/>
  <c r="W168" i="53"/>
  <c r="Y121" i="49"/>
  <c r="Y122" i="49"/>
  <c r="W143" i="49"/>
  <c r="W146" i="49"/>
  <c r="W167" i="49"/>
  <c r="W179" i="49"/>
  <c r="W181" i="49"/>
  <c r="W35" i="53"/>
  <c r="W49" i="53"/>
  <c r="Q59" i="53"/>
  <c r="Q60" i="53" s="1"/>
  <c r="Y59" i="53"/>
  <c r="Y61" i="53"/>
  <c r="W71" i="53"/>
  <c r="W83" i="53"/>
  <c r="Y86" i="53"/>
  <c r="Y107" i="53"/>
  <c r="Q119" i="53"/>
  <c r="Q120" i="53" s="1"/>
  <c r="Y121" i="53"/>
  <c r="Y122" i="53"/>
  <c r="W133" i="53"/>
  <c r="W134" i="53"/>
  <c r="X144" i="53"/>
  <c r="W155" i="53"/>
  <c r="W182" i="53"/>
  <c r="W47" i="53"/>
  <c r="W50" i="53"/>
  <c r="Q71" i="53"/>
  <c r="Q72" i="53" s="1"/>
  <c r="Y71" i="53"/>
  <c r="W73" i="53"/>
  <c r="Q83" i="53"/>
  <c r="Q84" i="53" s="1"/>
  <c r="Y83" i="53"/>
  <c r="Y85" i="53"/>
  <c r="W95" i="53"/>
  <c r="W97" i="53"/>
  <c r="Q107" i="53"/>
  <c r="Y119" i="53"/>
  <c r="Z133" i="53"/>
  <c r="V143" i="53"/>
  <c r="V144" i="53" s="1"/>
  <c r="X155" i="53"/>
  <c r="W157" i="53"/>
  <c r="Q167" i="53"/>
  <c r="Y167" i="53"/>
  <c r="Y170" i="53"/>
  <c r="W179" i="53"/>
  <c r="W181" i="53"/>
  <c r="Z182" i="53"/>
  <c r="K190" i="55"/>
  <c r="C20" i="45" s="1"/>
  <c r="H190" i="56"/>
  <c r="G59" i="60"/>
  <c r="H167" i="60"/>
  <c r="H168" i="60" s="1"/>
  <c r="H169" i="60" s="1"/>
  <c r="G35" i="59"/>
  <c r="G36" i="59" s="1"/>
  <c r="G47" i="59"/>
  <c r="G48" i="59" s="1"/>
  <c r="G49" i="59" s="1"/>
  <c r="G143" i="60"/>
  <c r="G144" i="60" s="1"/>
  <c r="G145" i="60" s="1"/>
  <c r="G107" i="55"/>
  <c r="Y188" i="60"/>
  <c r="Y26" i="60"/>
  <c r="Y194" i="60" s="1"/>
  <c r="Y37" i="60"/>
  <c r="Y38" i="60"/>
  <c r="Y49" i="60"/>
  <c r="Y50" i="60"/>
  <c r="Z85" i="60"/>
  <c r="Z86" i="60"/>
  <c r="Y97" i="60"/>
  <c r="Y98" i="60"/>
  <c r="Z121" i="60"/>
  <c r="Z122" i="60"/>
  <c r="U133" i="60"/>
  <c r="U134" i="60" s="1"/>
  <c r="Z133" i="60"/>
  <c r="Z134" i="60"/>
  <c r="U157" i="60"/>
  <c r="U158" i="60" s="1"/>
  <c r="Z157" i="60"/>
  <c r="Z158" i="60"/>
  <c r="Y169" i="60"/>
  <c r="Y170" i="60"/>
  <c r="Z181" i="60"/>
  <c r="Z182" i="60"/>
  <c r="Z25" i="60"/>
  <c r="Z193" i="60" s="1"/>
  <c r="Z26" i="60"/>
  <c r="Z194" i="60" s="1"/>
  <c r="Z37" i="60"/>
  <c r="Z38" i="60"/>
  <c r="Z49" i="60"/>
  <c r="Z50" i="60"/>
  <c r="Y61" i="60"/>
  <c r="Y62" i="60"/>
  <c r="Z97" i="60"/>
  <c r="Z98" i="60"/>
  <c r="Z169" i="60"/>
  <c r="Z170" i="60"/>
  <c r="Z61" i="60"/>
  <c r="Z62" i="60"/>
  <c r="Y73" i="60"/>
  <c r="Y74" i="60"/>
  <c r="X85" i="60"/>
  <c r="X86" i="60"/>
  <c r="Y109" i="60"/>
  <c r="Y110" i="60"/>
  <c r="Y145" i="60"/>
  <c r="Y146" i="60"/>
  <c r="X49" i="60"/>
  <c r="Z73" i="60"/>
  <c r="Z74" i="60"/>
  <c r="Y85" i="60"/>
  <c r="Y86" i="60"/>
  <c r="Z109" i="60"/>
  <c r="Z110" i="60"/>
  <c r="Y121" i="60"/>
  <c r="Y122" i="60"/>
  <c r="Y133" i="60"/>
  <c r="Y134" i="60"/>
  <c r="Z145" i="60"/>
  <c r="Z146" i="60"/>
  <c r="Y157" i="60"/>
  <c r="Y158" i="60"/>
  <c r="X170" i="60"/>
  <c r="Y181" i="60"/>
  <c r="Y182" i="60"/>
  <c r="L47" i="58"/>
  <c r="Y73" i="55"/>
  <c r="H59" i="56"/>
  <c r="H60" i="56" s="1"/>
  <c r="H155" i="56"/>
  <c r="H156" i="56" s="1"/>
  <c r="H157" i="56" s="1"/>
  <c r="H158" i="56" s="1"/>
  <c r="G190" i="55"/>
  <c r="K190" i="39"/>
  <c r="C35" i="45" s="1"/>
  <c r="K190" i="56"/>
  <c r="C54" i="45" s="1"/>
  <c r="G190" i="39"/>
  <c r="G190" i="56"/>
  <c r="U188" i="52"/>
  <c r="AI67" i="45" s="1"/>
  <c r="Z188" i="52"/>
  <c r="Z25" i="52"/>
  <c r="Z193" i="52" s="1"/>
  <c r="Q188" i="52"/>
  <c r="AE67" i="45" s="1"/>
  <c r="V188" i="52"/>
  <c r="AJ67" i="45" s="1"/>
  <c r="Y188" i="52"/>
  <c r="Y25" i="52"/>
  <c r="Y193" i="52" s="1"/>
  <c r="P190" i="56"/>
  <c r="P83" i="60"/>
  <c r="P84" i="60" s="1"/>
  <c r="P85" i="60" s="1"/>
  <c r="P119" i="60"/>
  <c r="P120" i="60" s="1"/>
  <c r="P121" i="60" s="1"/>
  <c r="P122" i="60" s="1"/>
  <c r="P131" i="60"/>
  <c r="P132" i="60" s="1"/>
  <c r="P133" i="60" s="1"/>
  <c r="P134" i="60" s="1"/>
  <c r="P35" i="56"/>
  <c r="P36" i="56" s="1"/>
  <c r="P37" i="56" s="1"/>
  <c r="P38" i="56" s="1"/>
  <c r="P189" i="57"/>
  <c r="P190" i="39"/>
  <c r="P188" i="59"/>
  <c r="K71" i="52"/>
  <c r="G155" i="52"/>
  <c r="K155" i="52"/>
  <c r="P155" i="55"/>
  <c r="P156" i="55" s="1"/>
  <c r="P157" i="55" s="1"/>
  <c r="H188" i="39"/>
  <c r="P188" i="51"/>
  <c r="Y61" i="55"/>
  <c r="X133" i="55"/>
  <c r="Z25" i="56"/>
  <c r="Z193" i="56" s="1"/>
  <c r="Z49" i="56"/>
  <c r="X98" i="56"/>
  <c r="Y181" i="56"/>
  <c r="Y122" i="57"/>
  <c r="Z145" i="57"/>
  <c r="X50" i="58"/>
  <c r="Y38" i="55"/>
  <c r="Y97" i="55"/>
  <c r="Y122" i="55"/>
  <c r="Y157" i="55"/>
  <c r="Y169" i="55"/>
  <c r="Y61" i="59"/>
  <c r="Y97" i="59"/>
  <c r="H179" i="59"/>
  <c r="H180" i="59" s="1"/>
  <c r="H181" i="59" s="1"/>
  <c r="G23" i="60"/>
  <c r="G24" i="60" s="1"/>
  <c r="G25" i="60" s="1"/>
  <c r="H83" i="60"/>
  <c r="Y86" i="57"/>
  <c r="Z158" i="57"/>
  <c r="H107" i="39"/>
  <c r="H108" i="39" s="1"/>
  <c r="H109" i="39" s="1"/>
  <c r="H110" i="39" s="1"/>
  <c r="Y110" i="55"/>
  <c r="Z109" i="56"/>
  <c r="Y73" i="59"/>
  <c r="Y62" i="57"/>
  <c r="G35" i="58"/>
  <c r="X37" i="58"/>
  <c r="Y74" i="58"/>
  <c r="Y133" i="56"/>
  <c r="Y157" i="56"/>
  <c r="G23" i="59"/>
  <c r="G24" i="59" s="1"/>
  <c r="G25" i="59" s="1"/>
  <c r="G107" i="60"/>
  <c r="G108" i="60" s="1"/>
  <c r="G109" i="60" s="1"/>
  <c r="H35" i="59"/>
  <c r="H36" i="59" s="1"/>
  <c r="H37" i="59" s="1"/>
  <c r="Z49" i="59"/>
  <c r="Z50" i="59"/>
  <c r="G59" i="59"/>
  <c r="G60" i="59" s="1"/>
  <c r="G61" i="59" s="1"/>
  <c r="Y109" i="59"/>
  <c r="Y110" i="59"/>
  <c r="H119" i="59"/>
  <c r="Z121" i="59"/>
  <c r="Z122" i="59"/>
  <c r="Y133" i="59"/>
  <c r="Y134" i="59"/>
  <c r="G167" i="59"/>
  <c r="G168" i="59" s="1"/>
  <c r="G169" i="59" s="1"/>
  <c r="G179" i="59"/>
  <c r="G180" i="59" s="1"/>
  <c r="G181" i="59" s="1"/>
  <c r="Y181" i="59"/>
  <c r="Y182" i="59"/>
  <c r="Y25" i="59"/>
  <c r="Y193" i="59" s="1"/>
  <c r="Y26" i="59"/>
  <c r="Y194" i="59" s="1"/>
  <c r="Y37" i="59"/>
  <c r="Z61" i="59"/>
  <c r="Z62" i="59"/>
  <c r="Z97" i="59"/>
  <c r="Z98" i="59"/>
  <c r="U133" i="59"/>
  <c r="U134" i="59" s="1"/>
  <c r="Z133" i="59"/>
  <c r="X145" i="59"/>
  <c r="X146" i="59"/>
  <c r="Z169" i="59"/>
  <c r="Z170" i="59"/>
  <c r="Z181" i="59"/>
  <c r="Z182" i="59"/>
  <c r="Z37" i="59"/>
  <c r="G71" i="59"/>
  <c r="Y85" i="59"/>
  <c r="Y86" i="59"/>
  <c r="Z109" i="59"/>
  <c r="G143" i="59"/>
  <c r="G144" i="59" s="1"/>
  <c r="Y145" i="59"/>
  <c r="Y146" i="59"/>
  <c r="Y157" i="59"/>
  <c r="I167" i="59"/>
  <c r="Y49" i="59"/>
  <c r="U61" i="59"/>
  <c r="Z73" i="59"/>
  <c r="Z74" i="59"/>
  <c r="Z85" i="59"/>
  <c r="Z86" i="59"/>
  <c r="Y121" i="59"/>
  <c r="Z145" i="59"/>
  <c r="Z146" i="59"/>
  <c r="Z157" i="59"/>
  <c r="Y169" i="59"/>
  <c r="Y25" i="60"/>
  <c r="Y193" i="60" s="1"/>
  <c r="Y74" i="57"/>
  <c r="Y49" i="58"/>
  <c r="Y85" i="58"/>
  <c r="Y182" i="58"/>
  <c r="Y38" i="57"/>
  <c r="Y134" i="57"/>
  <c r="Y97" i="58"/>
  <c r="X109" i="58"/>
  <c r="Y50" i="57"/>
  <c r="Z73" i="57"/>
  <c r="Y98" i="57"/>
  <c r="Z109" i="57"/>
  <c r="Z170" i="57"/>
  <c r="G59" i="58"/>
  <c r="G60" i="58" s="1"/>
  <c r="G61" i="58" s="1"/>
  <c r="G62" i="58" s="1"/>
  <c r="Y62" i="58"/>
  <c r="Z109" i="58"/>
  <c r="Y110" i="57"/>
  <c r="Z181" i="57"/>
  <c r="Z25" i="58"/>
  <c r="Z193" i="58" s="1"/>
  <c r="Z158" i="58"/>
  <c r="Z188" i="58"/>
  <c r="X74" i="55"/>
  <c r="X73" i="55"/>
  <c r="Y145" i="55"/>
  <c r="Q188" i="55"/>
  <c r="G18" i="45" s="1"/>
  <c r="X170" i="55"/>
  <c r="X169" i="55"/>
  <c r="Y49" i="55"/>
  <c r="Y182" i="55"/>
  <c r="Y181" i="55"/>
  <c r="Y25" i="55"/>
  <c r="Y193" i="55" s="1"/>
  <c r="Y188" i="55"/>
  <c r="Y86" i="55"/>
  <c r="Y85" i="55"/>
  <c r="Y134" i="55"/>
  <c r="Z38" i="56"/>
  <c r="Z37" i="56"/>
  <c r="Z61" i="56"/>
  <c r="Z62" i="56"/>
  <c r="Z98" i="56"/>
  <c r="Z97" i="56"/>
  <c r="G59" i="55"/>
  <c r="G60" i="55" s="1"/>
  <c r="G61" i="55" s="1"/>
  <c r="G71" i="55"/>
  <c r="G72" i="55" s="1"/>
  <c r="G73" i="55" s="1"/>
  <c r="G155" i="55"/>
  <c r="G156" i="55" s="1"/>
  <c r="G157" i="55" s="1"/>
  <c r="G158" i="55" s="1"/>
  <c r="G167" i="55"/>
  <c r="G168" i="55" s="1"/>
  <c r="G169" i="55" s="1"/>
  <c r="P188" i="55"/>
  <c r="Z26" i="56"/>
  <c r="Z194" i="56" s="1"/>
  <c r="Z73" i="56"/>
  <c r="Y109" i="56"/>
  <c r="Z122" i="56"/>
  <c r="Z169" i="56"/>
  <c r="U182" i="56"/>
  <c r="G119" i="55"/>
  <c r="G120" i="55" s="1"/>
  <c r="G121" i="55" s="1"/>
  <c r="G143" i="55"/>
  <c r="G144" i="55" s="1"/>
  <c r="G145" i="55" s="1"/>
  <c r="Y98" i="56"/>
  <c r="Z133" i="56"/>
  <c r="Z145" i="56"/>
  <c r="Y146" i="56"/>
  <c r="Z157" i="56"/>
  <c r="Z181" i="56"/>
  <c r="Y122" i="56"/>
  <c r="H190" i="51"/>
  <c r="G190" i="53"/>
  <c r="L190" i="52"/>
  <c r="AB69" i="45" s="1"/>
  <c r="L190" i="59"/>
  <c r="AB20" i="45" s="1"/>
  <c r="K190" i="53"/>
  <c r="O69" i="45" s="1"/>
  <c r="P190" i="55"/>
  <c r="H155" i="39"/>
  <c r="H156" i="39" s="1"/>
  <c r="K183" i="51"/>
  <c r="C62" i="45" s="1"/>
  <c r="P183" i="51"/>
  <c r="J183" i="52"/>
  <c r="H47" i="53"/>
  <c r="H48" i="53" s="1"/>
  <c r="H49" i="53" s="1"/>
  <c r="H50" i="53" s="1"/>
  <c r="H155" i="53"/>
  <c r="H156" i="53" s="1"/>
  <c r="H157" i="53" s="1"/>
  <c r="H158" i="53" s="1"/>
  <c r="H95" i="49"/>
  <c r="H96" i="49" s="1"/>
  <c r="H97" i="49" s="1"/>
  <c r="H98" i="49" s="1"/>
  <c r="H71" i="51"/>
  <c r="H72" i="51" s="1"/>
  <c r="H73" i="51" s="1"/>
  <c r="H74" i="51" s="1"/>
  <c r="H167" i="51"/>
  <c r="H168" i="51" s="1"/>
  <c r="H169" i="51" s="1"/>
  <c r="H170" i="51" s="1"/>
  <c r="I184" i="39"/>
  <c r="M184" i="39"/>
  <c r="E29" i="45" s="1"/>
  <c r="AO29" i="45" s="1"/>
  <c r="G131" i="51"/>
  <c r="G132" i="51" s="1"/>
  <c r="G133" i="51" s="1"/>
  <c r="G134" i="51" s="1"/>
  <c r="H184" i="49"/>
  <c r="L184" i="49"/>
  <c r="P29" i="45" s="1"/>
  <c r="H95" i="53"/>
  <c r="H96" i="53" s="1"/>
  <c r="H97" i="53" s="1"/>
  <c r="H98" i="53" s="1"/>
  <c r="G119" i="53"/>
  <c r="G120" i="53" s="1"/>
  <c r="G184" i="51"/>
  <c r="K184" i="51"/>
  <c r="C63" i="45" s="1"/>
  <c r="AM63" i="45" s="1"/>
  <c r="P184" i="51"/>
  <c r="I184" i="49"/>
  <c r="M184" i="49"/>
  <c r="Q29" i="45" s="1"/>
  <c r="G95" i="49"/>
  <c r="G96" i="49" s="1"/>
  <c r="H119" i="53"/>
  <c r="H120" i="53" s="1"/>
  <c r="H121" i="53" s="1"/>
  <c r="H122" i="53" s="1"/>
  <c r="G184" i="39"/>
  <c r="K184" i="39"/>
  <c r="C29" i="45" s="1"/>
  <c r="AM29" i="45" s="1"/>
  <c r="H184" i="51"/>
  <c r="L184" i="51"/>
  <c r="D63" i="45" s="1"/>
  <c r="AN63" i="45" s="1"/>
  <c r="G184" i="53"/>
  <c r="H71" i="53"/>
  <c r="G188" i="39"/>
  <c r="P188" i="39"/>
  <c r="K188" i="51"/>
  <c r="C67" i="45" s="1"/>
  <c r="K188" i="39"/>
  <c r="C33" i="45" s="1"/>
  <c r="H59" i="39"/>
  <c r="H60" i="39" s="1"/>
  <c r="G188" i="51"/>
  <c r="L188" i="51"/>
  <c r="D67" i="45" s="1"/>
  <c r="G83" i="51"/>
  <c r="G84" i="51" s="1"/>
  <c r="G85" i="51" s="1"/>
  <c r="G86" i="51" s="1"/>
  <c r="H143" i="51"/>
  <c r="H144" i="51" s="1"/>
  <c r="H145" i="51" s="1"/>
  <c r="H146" i="51" s="1"/>
  <c r="G179" i="51"/>
  <c r="G180" i="51" s="1"/>
  <c r="G181" i="51" s="1"/>
  <c r="G182" i="51" s="1"/>
  <c r="G47" i="49"/>
  <c r="G48" i="49" s="1"/>
  <c r="G49" i="49" s="1"/>
  <c r="G50" i="49" s="1"/>
  <c r="G179" i="53"/>
  <c r="G180" i="53" s="1"/>
  <c r="G181" i="53" s="1"/>
  <c r="G71" i="49"/>
  <c r="G72" i="49" s="1"/>
  <c r="G73" i="49" s="1"/>
  <c r="K71" i="49"/>
  <c r="K72" i="49" s="1"/>
  <c r="K73" i="49" s="1"/>
  <c r="K74" i="49" s="1"/>
  <c r="K95" i="49"/>
  <c r="K96" i="49" s="1"/>
  <c r="K97" i="49" s="1"/>
  <c r="K98" i="49" s="1"/>
  <c r="G188" i="49"/>
  <c r="L179" i="49"/>
  <c r="L180" i="49" s="1"/>
  <c r="L181" i="49" s="1"/>
  <c r="L182" i="49" s="1"/>
  <c r="P188" i="49"/>
  <c r="H35" i="49"/>
  <c r="H36" i="49" s="1"/>
  <c r="H37" i="49" s="1"/>
  <c r="H38" i="49" s="1"/>
  <c r="L35" i="49"/>
  <c r="L36" i="49" s="1"/>
  <c r="P188" i="53"/>
  <c r="M143" i="53"/>
  <c r="L179" i="57"/>
  <c r="P95" i="56"/>
  <c r="P96" i="56" s="1"/>
  <c r="P189" i="59"/>
  <c r="P189" i="58"/>
  <c r="L21" i="55"/>
  <c r="L57" i="55"/>
  <c r="L59" i="55" s="1"/>
  <c r="L60" i="55" s="1"/>
  <c r="L61" i="55" s="1"/>
  <c r="P71" i="55"/>
  <c r="P72" i="55" s="1"/>
  <c r="P73" i="55" s="1"/>
  <c r="P74" i="55" s="1"/>
  <c r="L153" i="55"/>
  <c r="L155" i="55" s="1"/>
  <c r="L156" i="55" s="1"/>
  <c r="P167" i="55"/>
  <c r="P168" i="55" s="1"/>
  <c r="P169" i="55" s="1"/>
  <c r="P170" i="55" s="1"/>
  <c r="L45" i="56"/>
  <c r="L93" i="56"/>
  <c r="L95" i="56" s="1"/>
  <c r="L96" i="56" s="1"/>
  <c r="L105" i="56"/>
  <c r="L107" i="56" s="1"/>
  <c r="L108" i="56" s="1"/>
  <c r="L109" i="56" s="1"/>
  <c r="L33" i="59"/>
  <c r="L93" i="59"/>
  <c r="L95" i="59" s="1"/>
  <c r="L96" i="59" s="1"/>
  <c r="L97" i="59" s="1"/>
  <c r="L165" i="59"/>
  <c r="L167" i="59" s="1"/>
  <c r="L45" i="60"/>
  <c r="L47" i="60" s="1"/>
  <c r="L48" i="60" s="1"/>
  <c r="L105" i="60"/>
  <c r="L107" i="60" s="1"/>
  <c r="L117" i="60"/>
  <c r="L129" i="60"/>
  <c r="L131" i="60" s="1"/>
  <c r="L132" i="60" s="1"/>
  <c r="L133" i="60" s="1"/>
  <c r="L141" i="60"/>
  <c r="L143" i="60" s="1"/>
  <c r="L144" i="60" s="1"/>
  <c r="L105" i="57"/>
  <c r="L69" i="58"/>
  <c r="L93" i="58"/>
  <c r="L141" i="58"/>
  <c r="L177" i="58"/>
  <c r="K23" i="39"/>
  <c r="K24" i="39" s="1"/>
  <c r="N189" i="53"/>
  <c r="R68" i="45" s="1"/>
  <c r="K189" i="53"/>
  <c r="O68" i="45" s="1"/>
  <c r="P189" i="51"/>
  <c r="L69" i="55"/>
  <c r="L71" i="55" s="1"/>
  <c r="L72" i="55" s="1"/>
  <c r="L73" i="55" s="1"/>
  <c r="L81" i="55"/>
  <c r="L83" i="55" s="1"/>
  <c r="L84" i="55" s="1"/>
  <c r="L93" i="55"/>
  <c r="L95" i="55" s="1"/>
  <c r="L165" i="55"/>
  <c r="L167" i="55" s="1"/>
  <c r="L177" i="55"/>
  <c r="P189" i="56"/>
  <c r="L33" i="56"/>
  <c r="L35" i="56" s="1"/>
  <c r="L36" i="56" s="1"/>
  <c r="L37" i="56" s="1"/>
  <c r="L38" i="56" s="1"/>
  <c r="L69" i="56"/>
  <c r="L71" i="56" s="1"/>
  <c r="L72" i="56" s="1"/>
  <c r="L117" i="56"/>
  <c r="L21" i="59"/>
  <c r="L23" i="59" s="1"/>
  <c r="L24" i="59" s="1"/>
  <c r="L45" i="59"/>
  <c r="L69" i="59"/>
  <c r="L105" i="59"/>
  <c r="L107" i="59" s="1"/>
  <c r="L117" i="59"/>
  <c r="L119" i="59" s="1"/>
  <c r="L120" i="59" s="1"/>
  <c r="L121" i="59" s="1"/>
  <c r="L141" i="59"/>
  <c r="L143" i="59" s="1"/>
  <c r="L177" i="59"/>
  <c r="L179" i="59" s="1"/>
  <c r="P35" i="60"/>
  <c r="P36" i="60" s="1"/>
  <c r="L33" i="57"/>
  <c r="L81" i="57"/>
  <c r="L83" i="57" s="1"/>
  <c r="P95" i="57"/>
  <c r="L129" i="57"/>
  <c r="L131" i="57" s="1"/>
  <c r="L21" i="58"/>
  <c r="L35" i="51"/>
  <c r="L36" i="51" s="1"/>
  <c r="L37" i="51" s="1"/>
  <c r="L38" i="51" s="1"/>
  <c r="L189" i="52"/>
  <c r="AB68" i="45" s="1"/>
  <c r="P35" i="52"/>
  <c r="P189" i="52"/>
  <c r="L95" i="52"/>
  <c r="L96" i="52" s="1"/>
  <c r="L95" i="53"/>
  <c r="L96" i="53" s="1"/>
  <c r="L97" i="53" s="1"/>
  <c r="L155" i="53"/>
  <c r="N69" i="55"/>
  <c r="N117" i="55"/>
  <c r="N165" i="55"/>
  <c r="N21" i="56"/>
  <c r="N69" i="56"/>
  <c r="N93" i="56"/>
  <c r="N69" i="59"/>
  <c r="N93" i="59"/>
  <c r="N129" i="59"/>
  <c r="N153" i="59"/>
  <c r="N177" i="59"/>
  <c r="N45" i="60"/>
  <c r="N69" i="60"/>
  <c r="N81" i="60"/>
  <c r="N57" i="57"/>
  <c r="N69" i="57"/>
  <c r="N81" i="57"/>
  <c r="N105" i="57"/>
  <c r="N117" i="57"/>
  <c r="N141" i="57"/>
  <c r="N57" i="58"/>
  <c r="N81" i="58"/>
  <c r="N129" i="58"/>
  <c r="N141" i="58"/>
  <c r="N153" i="58"/>
  <c r="N165" i="58"/>
  <c r="N189" i="39"/>
  <c r="F34" i="45" s="1"/>
  <c r="AP34" i="45" s="1"/>
  <c r="L71" i="51"/>
  <c r="L72" i="51" s="1"/>
  <c r="L167" i="51"/>
  <c r="L168" i="51" s="1"/>
  <c r="L169" i="51" s="1"/>
  <c r="L170" i="51" s="1"/>
  <c r="K83" i="52"/>
  <c r="K84" i="52" s="1"/>
  <c r="N33" i="55"/>
  <c r="N81" i="55"/>
  <c r="N177" i="55"/>
  <c r="P59" i="56"/>
  <c r="P60" i="56" s="1"/>
  <c r="P61" i="56" s="1"/>
  <c r="P62" i="56" s="1"/>
  <c r="N57" i="56"/>
  <c r="N105" i="56"/>
  <c r="N129" i="56"/>
  <c r="N141" i="56"/>
  <c r="P23" i="59"/>
  <c r="P24" i="59" s="1"/>
  <c r="N21" i="59"/>
  <c r="N33" i="59"/>
  <c r="P59" i="59"/>
  <c r="P60" i="59" s="1"/>
  <c r="P61" i="59" s="1"/>
  <c r="N57" i="59"/>
  <c r="L131" i="59"/>
  <c r="L132" i="59" s="1"/>
  <c r="L155" i="59"/>
  <c r="L156" i="59" s="1"/>
  <c r="L157" i="59" s="1"/>
  <c r="L83" i="60"/>
  <c r="L84" i="60" s="1"/>
  <c r="L85" i="60" s="1"/>
  <c r="P167" i="60"/>
  <c r="P168" i="60" s="1"/>
  <c r="P169" i="60" s="1"/>
  <c r="P170" i="60" s="1"/>
  <c r="N33" i="57"/>
  <c r="N165" i="57"/>
  <c r="L143" i="51"/>
  <c r="L144" i="51" s="1"/>
  <c r="L145" i="51" s="1"/>
  <c r="L146" i="51" s="1"/>
  <c r="M189" i="55"/>
  <c r="E19" i="45" s="1"/>
  <c r="P47" i="56"/>
  <c r="P48" i="56" s="1"/>
  <c r="P49" i="56" s="1"/>
  <c r="P50" i="56" s="1"/>
  <c r="P119" i="59"/>
  <c r="P120" i="59" s="1"/>
  <c r="P121" i="59" s="1"/>
  <c r="P122" i="59" s="1"/>
  <c r="P59" i="60"/>
  <c r="P60" i="60" s="1"/>
  <c r="P61" i="60" s="1"/>
  <c r="L189" i="39"/>
  <c r="D34" i="45" s="1"/>
  <c r="AN34" i="45" s="1"/>
  <c r="K155" i="51"/>
  <c r="K156" i="51" s="1"/>
  <c r="K157" i="51" s="1"/>
  <c r="L189" i="49"/>
  <c r="P34" i="45" s="1"/>
  <c r="K47" i="49"/>
  <c r="K48" i="49" s="1"/>
  <c r="K49" i="49" s="1"/>
  <c r="K50" i="49" s="1"/>
  <c r="K179" i="53"/>
  <c r="K180" i="53" s="1"/>
  <c r="K181" i="53" s="1"/>
  <c r="P179" i="53"/>
  <c r="P180" i="53" s="1"/>
  <c r="P143" i="60"/>
  <c r="P144" i="60" s="1"/>
  <c r="P145" i="60" s="1"/>
  <c r="K189" i="51"/>
  <c r="C68" i="45" s="1"/>
  <c r="M189" i="39"/>
  <c r="E34" i="45" s="1"/>
  <c r="AO34" i="45" s="1"/>
  <c r="K131" i="51"/>
  <c r="K132" i="51" s="1"/>
  <c r="M189" i="49"/>
  <c r="Q34" i="45" s="1"/>
  <c r="L47" i="53"/>
  <c r="L48" i="53" s="1"/>
  <c r="L49" i="53" s="1"/>
  <c r="M107" i="55"/>
  <c r="M189" i="59"/>
  <c r="AC19" i="45" s="1"/>
  <c r="P71" i="59"/>
  <c r="P72" i="59" s="1"/>
  <c r="P73" i="59" s="1"/>
  <c r="P74" i="59" s="1"/>
  <c r="P143" i="59"/>
  <c r="P144" i="59" s="1"/>
  <c r="P145" i="59" s="1"/>
  <c r="P146" i="59" s="1"/>
  <c r="P167" i="59"/>
  <c r="P168" i="59" s="1"/>
  <c r="P169" i="59" s="1"/>
  <c r="P170" i="59" s="1"/>
  <c r="K189" i="39"/>
  <c r="C34" i="45" s="1"/>
  <c r="AM34" i="45" s="1"/>
  <c r="P189" i="39"/>
  <c r="L189" i="51"/>
  <c r="D68" i="45" s="1"/>
  <c r="K83" i="51"/>
  <c r="K84" i="51" s="1"/>
  <c r="K85" i="51" s="1"/>
  <c r="K86" i="51" s="1"/>
  <c r="K179" i="51"/>
  <c r="K180" i="51" s="1"/>
  <c r="K181" i="51" s="1"/>
  <c r="K189" i="52"/>
  <c r="AA68" i="45" s="1"/>
  <c r="K179" i="52"/>
  <c r="K180" i="52" s="1"/>
  <c r="P189" i="49"/>
  <c r="P189" i="53"/>
  <c r="K47" i="53"/>
  <c r="K48" i="53" s="1"/>
  <c r="K49" i="53" s="1"/>
  <c r="K50" i="53" s="1"/>
  <c r="K71" i="53"/>
  <c r="K72" i="53" s="1"/>
  <c r="K73" i="53" s="1"/>
  <c r="K74" i="53" s="1"/>
  <c r="K119" i="53"/>
  <c r="K120" i="53" s="1"/>
  <c r="K121" i="53" s="1"/>
  <c r="K122" i="53" s="1"/>
  <c r="L131" i="53"/>
  <c r="L132" i="53" s="1"/>
  <c r="K131" i="53"/>
  <c r="K132" i="53" s="1"/>
  <c r="P189" i="55"/>
  <c r="P107" i="59"/>
  <c r="P108" i="59" s="1"/>
  <c r="P109" i="59" s="1"/>
  <c r="P110" i="59" s="1"/>
  <c r="P71" i="60"/>
  <c r="P72" i="60" s="1"/>
  <c r="P73" i="60" s="1"/>
  <c r="P74" i="60" s="1"/>
  <c r="P179" i="60"/>
  <c r="P180" i="60" s="1"/>
  <c r="P181" i="60" s="1"/>
  <c r="P182" i="60" s="1"/>
  <c r="L131" i="45"/>
  <c r="L132" i="45"/>
  <c r="H47" i="52"/>
  <c r="H48" i="52" s="1"/>
  <c r="L179" i="52"/>
  <c r="L180" i="52" s="1"/>
  <c r="P187" i="52"/>
  <c r="I187" i="52"/>
  <c r="L83" i="52"/>
  <c r="L84" i="52" s="1"/>
  <c r="M95" i="52"/>
  <c r="M96" i="52" s="1"/>
  <c r="G107" i="52"/>
  <c r="K107" i="52"/>
  <c r="K108" i="52" s="1"/>
  <c r="H119" i="52"/>
  <c r="H120" i="52" s="1"/>
  <c r="L119" i="52"/>
  <c r="L120" i="52" s="1"/>
  <c r="G23" i="52"/>
  <c r="G24" i="52" s="1"/>
  <c r="J187" i="39"/>
  <c r="H47" i="51"/>
  <c r="H48" i="51" s="1"/>
  <c r="H49" i="51" s="1"/>
  <c r="H50" i="51" s="1"/>
  <c r="L47" i="51"/>
  <c r="L48" i="51" s="1"/>
  <c r="H119" i="51"/>
  <c r="H120" i="51" s="1"/>
  <c r="H121" i="51" s="1"/>
  <c r="H122" i="51" s="1"/>
  <c r="L119" i="51"/>
  <c r="L120" i="51" s="1"/>
  <c r="L121" i="51" s="1"/>
  <c r="L122" i="51" s="1"/>
  <c r="N187" i="49"/>
  <c r="R32" i="45" s="1"/>
  <c r="G131" i="53"/>
  <c r="G132" i="53" s="1"/>
  <c r="G133" i="53" s="1"/>
  <c r="G155" i="53"/>
  <c r="G156" i="53" s="1"/>
  <c r="G157" i="53" s="1"/>
  <c r="G158" i="53" s="1"/>
  <c r="K155" i="53"/>
  <c r="K156" i="53" s="1"/>
  <c r="G35" i="55"/>
  <c r="G36" i="55" s="1"/>
  <c r="G37" i="55" s="1"/>
  <c r="P35" i="55"/>
  <c r="P36" i="55" s="1"/>
  <c r="P37" i="55" s="1"/>
  <c r="G83" i="55"/>
  <c r="G84" i="55" s="1"/>
  <c r="G85" i="55" s="1"/>
  <c r="P83" i="55"/>
  <c r="P84" i="55" s="1"/>
  <c r="P85" i="55" s="1"/>
  <c r="G131" i="55"/>
  <c r="G132" i="55" s="1"/>
  <c r="G133" i="55" s="1"/>
  <c r="P131" i="55"/>
  <c r="G179" i="55"/>
  <c r="G180" i="55" s="1"/>
  <c r="P179" i="55"/>
  <c r="P180" i="55" s="1"/>
  <c r="P181" i="55" s="1"/>
  <c r="I23" i="56"/>
  <c r="G47" i="56"/>
  <c r="G48" i="56" s="1"/>
  <c r="I71" i="56"/>
  <c r="H131" i="56"/>
  <c r="H132" i="56" s="1"/>
  <c r="H133" i="56" s="1"/>
  <c r="P167" i="56"/>
  <c r="P168" i="56" s="1"/>
  <c r="G47" i="58"/>
  <c r="H107" i="58"/>
  <c r="N187" i="39"/>
  <c r="F32" i="45" s="1"/>
  <c r="AP32" i="45" s="1"/>
  <c r="G187" i="39"/>
  <c r="K187" i="39"/>
  <c r="C32" i="45" s="1"/>
  <c r="AM32" i="45" s="1"/>
  <c r="H35" i="39"/>
  <c r="H36" i="39" s="1"/>
  <c r="L35" i="39"/>
  <c r="L36" i="39" s="1"/>
  <c r="L37" i="39" s="1"/>
  <c r="L38" i="39" s="1"/>
  <c r="H83" i="39"/>
  <c r="H84" i="39" s="1"/>
  <c r="L83" i="39"/>
  <c r="L84" i="39" s="1"/>
  <c r="L85" i="39" s="1"/>
  <c r="L86" i="39" s="1"/>
  <c r="H131" i="39"/>
  <c r="H132" i="39" s="1"/>
  <c r="L131" i="39"/>
  <c r="L132" i="39" s="1"/>
  <c r="L133" i="39" s="1"/>
  <c r="L134" i="39" s="1"/>
  <c r="L179" i="39"/>
  <c r="L180" i="39" s="1"/>
  <c r="H95" i="51"/>
  <c r="H96" i="51" s="1"/>
  <c r="H97" i="51" s="1"/>
  <c r="H98" i="51" s="1"/>
  <c r="L95" i="51"/>
  <c r="L96" i="51" s="1"/>
  <c r="G187" i="49"/>
  <c r="K187" i="49"/>
  <c r="O32" i="45" s="1"/>
  <c r="L143" i="49"/>
  <c r="L144" i="49" s="1"/>
  <c r="L145" i="49" s="1"/>
  <c r="H179" i="49"/>
  <c r="H180" i="49" s="1"/>
  <c r="H181" i="49" s="1"/>
  <c r="H182" i="49" s="1"/>
  <c r="G23" i="55"/>
  <c r="G24" i="55" s="1"/>
  <c r="P23" i="55"/>
  <c r="P24" i="55" s="1"/>
  <c r="H187" i="55"/>
  <c r="L187" i="55"/>
  <c r="D17" i="45" s="1"/>
  <c r="AN17" i="45" s="1"/>
  <c r="G47" i="55"/>
  <c r="G48" i="55" s="1"/>
  <c r="G49" i="55" s="1"/>
  <c r="P47" i="55"/>
  <c r="P48" i="55" s="1"/>
  <c r="P49" i="55" s="1"/>
  <c r="P50" i="55" s="1"/>
  <c r="P187" i="55"/>
  <c r="G95" i="55"/>
  <c r="G96" i="55" s="1"/>
  <c r="G97" i="55" s="1"/>
  <c r="P95" i="55"/>
  <c r="P96" i="55" s="1"/>
  <c r="P97" i="55" s="1"/>
  <c r="P98" i="55" s="1"/>
  <c r="H187" i="39"/>
  <c r="L187" i="39"/>
  <c r="D32" i="45" s="1"/>
  <c r="AN32" i="45" s="1"/>
  <c r="G47" i="39"/>
  <c r="G48" i="39" s="1"/>
  <c r="K47" i="39"/>
  <c r="K48" i="39" s="1"/>
  <c r="K49" i="39" s="1"/>
  <c r="G95" i="39"/>
  <c r="G96" i="39" s="1"/>
  <c r="G97" i="39" s="1"/>
  <c r="K95" i="39"/>
  <c r="K96" i="39" s="1"/>
  <c r="K97" i="39" s="1"/>
  <c r="G143" i="39"/>
  <c r="G144" i="39" s="1"/>
  <c r="K143" i="39"/>
  <c r="K144" i="39" s="1"/>
  <c r="K145" i="39" s="1"/>
  <c r="I187" i="51"/>
  <c r="L187" i="53"/>
  <c r="P66" i="45" s="1"/>
  <c r="H187" i="56"/>
  <c r="L187" i="56"/>
  <c r="D51" i="45" s="1"/>
  <c r="AN51" i="45" s="1"/>
  <c r="J186" i="55"/>
  <c r="N186" i="55"/>
  <c r="F16" i="45" s="1"/>
  <c r="L119" i="57"/>
  <c r="L120" i="57" s="1"/>
  <c r="H143" i="57"/>
  <c r="H144" i="57" s="1"/>
  <c r="G23" i="56"/>
  <c r="G24" i="56" s="1"/>
  <c r="P71" i="56"/>
  <c r="P72" i="56" s="1"/>
  <c r="G186" i="39"/>
  <c r="L186" i="39"/>
  <c r="D31" i="45" s="1"/>
  <c r="AN31" i="45" s="1"/>
  <c r="H186" i="39"/>
  <c r="I35" i="39"/>
  <c r="I36" i="39" s="1"/>
  <c r="I37" i="39" s="1"/>
  <c r="G23" i="39"/>
  <c r="G24" i="39" s="1"/>
  <c r="I186" i="39"/>
  <c r="M186" i="39"/>
  <c r="E31" i="45" s="1"/>
  <c r="AO31" i="45" s="1"/>
  <c r="H47" i="39"/>
  <c r="H48" i="39" s="1"/>
  <c r="H49" i="39" s="1"/>
  <c r="H50" i="39" s="1"/>
  <c r="L47" i="39"/>
  <c r="L48" i="39" s="1"/>
  <c r="G71" i="39"/>
  <c r="G72" i="39" s="1"/>
  <c r="G73" i="39" s="1"/>
  <c r="K71" i="39"/>
  <c r="K72" i="39" s="1"/>
  <c r="K73" i="39" s="1"/>
  <c r="K74" i="39" s="1"/>
  <c r="H95" i="39"/>
  <c r="H96" i="39" s="1"/>
  <c r="H97" i="39" s="1"/>
  <c r="H98" i="39" s="1"/>
  <c r="L95" i="39"/>
  <c r="G119" i="39"/>
  <c r="G120" i="39" s="1"/>
  <c r="G121" i="39" s="1"/>
  <c r="K119" i="39"/>
  <c r="K120" i="39" s="1"/>
  <c r="K121" i="39" s="1"/>
  <c r="K122" i="39" s="1"/>
  <c r="H143" i="39"/>
  <c r="L143" i="39"/>
  <c r="L144" i="39" s="1"/>
  <c r="L145" i="39" s="1"/>
  <c r="L146" i="39" s="1"/>
  <c r="G167" i="39"/>
  <c r="G168" i="39" s="1"/>
  <c r="G169" i="39" s="1"/>
  <c r="K167" i="39"/>
  <c r="K168" i="39" s="1"/>
  <c r="K169" i="39" s="1"/>
  <c r="K170" i="39" s="1"/>
  <c r="J186" i="51"/>
  <c r="N186" i="51"/>
  <c r="F65" i="45" s="1"/>
  <c r="G59" i="51"/>
  <c r="G60" i="51" s="1"/>
  <c r="G61" i="51" s="1"/>
  <c r="P155" i="51"/>
  <c r="P156" i="51" s="1"/>
  <c r="P157" i="51" s="1"/>
  <c r="P158" i="51" s="1"/>
  <c r="H71" i="52"/>
  <c r="H72" i="52" s="1"/>
  <c r="L71" i="52"/>
  <c r="L72" i="52" s="1"/>
  <c r="H131" i="52"/>
  <c r="H132" i="52" s="1"/>
  <c r="L131" i="52"/>
  <c r="L132" i="52" s="1"/>
  <c r="K167" i="52"/>
  <c r="K168" i="52" s="1"/>
  <c r="H83" i="53"/>
  <c r="H84" i="53" s="1"/>
  <c r="H85" i="53" s="1"/>
  <c r="L83" i="53"/>
  <c r="L84" i="53" s="1"/>
  <c r="G186" i="56"/>
  <c r="G143" i="56"/>
  <c r="G144" i="56" s="1"/>
  <c r="H83" i="59"/>
  <c r="H84" i="59" s="1"/>
  <c r="H186" i="57"/>
  <c r="I186" i="58"/>
  <c r="M186" i="58"/>
  <c r="Q50" i="45" s="1"/>
  <c r="G59" i="52"/>
  <c r="K59" i="52"/>
  <c r="K60" i="52" s="1"/>
  <c r="L186" i="52"/>
  <c r="AB65" i="45" s="1"/>
  <c r="G119" i="52"/>
  <c r="K119" i="52"/>
  <c r="K120" i="52" s="1"/>
  <c r="M131" i="52"/>
  <c r="H167" i="52"/>
  <c r="H168" i="52" s="1"/>
  <c r="L167" i="52"/>
  <c r="L168" i="52" s="1"/>
  <c r="G35" i="49"/>
  <c r="G36" i="49" s="1"/>
  <c r="G37" i="49" s="1"/>
  <c r="K35" i="49"/>
  <c r="K36" i="49" s="1"/>
  <c r="K37" i="49" s="1"/>
  <c r="H167" i="49"/>
  <c r="H168" i="49" s="1"/>
  <c r="L167" i="49"/>
  <c r="L168" i="49" s="1"/>
  <c r="G179" i="49"/>
  <c r="G180" i="49" s="1"/>
  <c r="G181" i="49" s="1"/>
  <c r="K179" i="49"/>
  <c r="K180" i="49" s="1"/>
  <c r="P179" i="49"/>
  <c r="P180" i="49" s="1"/>
  <c r="L71" i="53"/>
  <c r="L72" i="53" s="1"/>
  <c r="L73" i="53" s="1"/>
  <c r="L74" i="53" s="1"/>
  <c r="I131" i="53"/>
  <c r="G71" i="56"/>
  <c r="G72" i="56" s="1"/>
  <c r="G73" i="56" s="1"/>
  <c r="G74" i="56" s="1"/>
  <c r="G119" i="56"/>
  <c r="G120" i="56" s="1"/>
  <c r="G121" i="56" s="1"/>
  <c r="G122" i="56" s="1"/>
  <c r="G186" i="60"/>
  <c r="K186" i="39"/>
  <c r="C31" i="45" s="1"/>
  <c r="AM31" i="45" s="1"/>
  <c r="H71" i="39"/>
  <c r="H72" i="39" s="1"/>
  <c r="L71" i="39"/>
  <c r="L72" i="39" s="1"/>
  <c r="L73" i="39" s="1"/>
  <c r="H119" i="39"/>
  <c r="H120" i="39" s="1"/>
  <c r="H167" i="39"/>
  <c r="H168" i="39" s="1"/>
  <c r="H169" i="39" s="1"/>
  <c r="L167" i="39"/>
  <c r="L168" i="39" s="1"/>
  <c r="H186" i="51"/>
  <c r="L186" i="51"/>
  <c r="D65" i="45" s="1"/>
  <c r="G107" i="51"/>
  <c r="G108" i="51" s="1"/>
  <c r="K107" i="51"/>
  <c r="K108" i="51" s="1"/>
  <c r="K109" i="51" s="1"/>
  <c r="P107" i="51"/>
  <c r="P108" i="51" s="1"/>
  <c r="I186" i="49"/>
  <c r="G59" i="49"/>
  <c r="G60" i="49" s="1"/>
  <c r="G61" i="49" s="1"/>
  <c r="K59" i="49"/>
  <c r="K60" i="49" s="1"/>
  <c r="K61" i="49" s="1"/>
  <c r="M186" i="49"/>
  <c r="Q31" i="45" s="1"/>
  <c r="G186" i="53"/>
  <c r="K186" i="53"/>
  <c r="O65" i="45" s="1"/>
  <c r="M35" i="55"/>
  <c r="G35" i="56"/>
  <c r="G36" i="56" s="1"/>
  <c r="G37" i="56" s="1"/>
  <c r="G38" i="56" s="1"/>
  <c r="G59" i="56"/>
  <c r="G60" i="56" s="1"/>
  <c r="G61" i="56" s="1"/>
  <c r="H71" i="56"/>
  <c r="H72" i="56" s="1"/>
  <c r="H107" i="57"/>
  <c r="H108" i="57" s="1"/>
  <c r="G167" i="57"/>
  <c r="P187" i="53"/>
  <c r="P95" i="53"/>
  <c r="P96" i="53" s="1"/>
  <c r="P131" i="53"/>
  <c r="P132" i="53" s="1"/>
  <c r="P133" i="53" s="1"/>
  <c r="P134" i="53" s="1"/>
  <c r="P59" i="55"/>
  <c r="P119" i="55"/>
  <c r="P120" i="55" s="1"/>
  <c r="P121" i="55" s="1"/>
  <c r="P122" i="55" s="1"/>
  <c r="P143" i="55"/>
  <c r="P144" i="55" s="1"/>
  <c r="P145" i="55" s="1"/>
  <c r="P146" i="55" s="1"/>
  <c r="P187" i="58"/>
  <c r="P179" i="58"/>
  <c r="P187" i="51"/>
  <c r="P59" i="49"/>
  <c r="P60" i="49" s="1"/>
  <c r="P61" i="49" s="1"/>
  <c r="P187" i="39"/>
  <c r="P143" i="51"/>
  <c r="P144" i="51" s="1"/>
  <c r="P167" i="51"/>
  <c r="P168" i="51" s="1"/>
  <c r="P187" i="49"/>
  <c r="P187" i="56"/>
  <c r="P187" i="57"/>
  <c r="P143" i="56"/>
  <c r="P144" i="56" s="1"/>
  <c r="P145" i="56" s="1"/>
  <c r="P146" i="56" s="1"/>
  <c r="P155" i="56"/>
  <c r="P155" i="59"/>
  <c r="P156" i="59" s="1"/>
  <c r="P157" i="59" s="1"/>
  <c r="P23" i="56"/>
  <c r="P24" i="56" s="1"/>
  <c r="P107" i="56"/>
  <c r="P108" i="56" s="1"/>
  <c r="P109" i="56" s="1"/>
  <c r="P110" i="56" s="1"/>
  <c r="P119" i="56"/>
  <c r="P120" i="56" s="1"/>
  <c r="P121" i="56" s="1"/>
  <c r="P122" i="56" s="1"/>
  <c r="P179" i="56"/>
  <c r="P95" i="59"/>
  <c r="P96" i="59" s="1"/>
  <c r="P97" i="59" s="1"/>
  <c r="P131" i="59"/>
  <c r="P132" i="59" s="1"/>
  <c r="P133" i="59" s="1"/>
  <c r="P134" i="59" s="1"/>
  <c r="P186" i="60"/>
  <c r="P131" i="56"/>
  <c r="P132" i="56" s="1"/>
  <c r="P179" i="57"/>
  <c r="P143" i="52"/>
  <c r="P144" i="52" s="1"/>
  <c r="P186" i="51"/>
  <c r="P107" i="49"/>
  <c r="P108" i="49" s="1"/>
  <c r="P186" i="39"/>
  <c r="P47" i="39"/>
  <c r="P48" i="39" s="1"/>
  <c r="P49" i="39" s="1"/>
  <c r="P95" i="39"/>
  <c r="P96" i="39" s="1"/>
  <c r="P97" i="39" s="1"/>
  <c r="P143" i="39"/>
  <c r="P144" i="39" s="1"/>
  <c r="P145" i="39" s="1"/>
  <c r="P59" i="51"/>
  <c r="P60" i="51" s="1"/>
  <c r="P186" i="52"/>
  <c r="P83" i="52"/>
  <c r="P84" i="52" s="1"/>
  <c r="P47" i="53"/>
  <c r="P48" i="53" s="1"/>
  <c r="P49" i="53" s="1"/>
  <c r="P50" i="53" s="1"/>
  <c r="P71" i="53"/>
  <c r="P72" i="53" s="1"/>
  <c r="P119" i="53"/>
  <c r="P120" i="53" s="1"/>
  <c r="P121" i="53" s="1"/>
  <c r="P122" i="53" s="1"/>
  <c r="P186" i="53"/>
  <c r="P47" i="52"/>
  <c r="P48" i="52" s="1"/>
  <c r="P186" i="49"/>
  <c r="P143" i="53"/>
  <c r="P144" i="53" s="1"/>
  <c r="P184" i="39"/>
  <c r="P71" i="39"/>
  <c r="P72" i="39" s="1"/>
  <c r="P119" i="39"/>
  <c r="P120" i="39" s="1"/>
  <c r="P167" i="39"/>
  <c r="P168" i="39" s="1"/>
  <c r="P71" i="51"/>
  <c r="P72" i="51" s="1"/>
  <c r="P95" i="49"/>
  <c r="P96" i="49" s="1"/>
  <c r="P184" i="53"/>
  <c r="P95" i="51"/>
  <c r="P96" i="51" s="1"/>
  <c r="P119" i="51"/>
  <c r="P120" i="51" s="1"/>
  <c r="P23" i="39"/>
  <c r="P24" i="39" s="1"/>
  <c r="P47" i="51"/>
  <c r="P48" i="51" s="1"/>
  <c r="P184" i="49"/>
  <c r="P35" i="49"/>
  <c r="P36" i="49" s="1"/>
  <c r="P37" i="49" s="1"/>
  <c r="P23" i="53"/>
  <c r="P24" i="53" s="1"/>
  <c r="P155" i="52"/>
  <c r="P156" i="52" s="1"/>
  <c r="P71" i="49"/>
  <c r="P72" i="49" s="1"/>
  <c r="P73" i="49" s="1"/>
  <c r="P155" i="53"/>
  <c r="P156" i="53" s="1"/>
  <c r="P83" i="51"/>
  <c r="P84" i="51" s="1"/>
  <c r="P131" i="51"/>
  <c r="P132" i="51" s="1"/>
  <c r="P179" i="51"/>
  <c r="P59" i="52"/>
  <c r="P95" i="52"/>
  <c r="P96" i="52" s="1"/>
  <c r="P183" i="49"/>
  <c r="P107" i="52"/>
  <c r="P108" i="52" s="1"/>
  <c r="P131" i="52"/>
  <c r="P132" i="52" s="1"/>
  <c r="P179" i="52"/>
  <c r="P180" i="52" s="1"/>
  <c r="P23" i="49"/>
  <c r="P24" i="49" s="1"/>
  <c r="P47" i="49"/>
  <c r="AM47" i="45"/>
  <c r="AO47" i="45"/>
  <c r="AN47" i="45"/>
  <c r="AP47" i="45"/>
  <c r="AP13" i="45"/>
  <c r="AM13" i="45"/>
  <c r="AN13" i="45"/>
  <c r="AO13" i="45"/>
  <c r="X60" i="39"/>
  <c r="Z72" i="39"/>
  <c r="X84" i="39"/>
  <c r="Z96" i="39"/>
  <c r="X108" i="39"/>
  <c r="Z120" i="39"/>
  <c r="X132" i="39"/>
  <c r="Z144" i="39"/>
  <c r="M183" i="39"/>
  <c r="E28" i="45" s="1"/>
  <c r="Z183" i="39"/>
  <c r="Z50" i="51"/>
  <c r="Z49" i="51"/>
  <c r="Z47" i="51"/>
  <c r="W74" i="51"/>
  <c r="W73" i="51"/>
  <c r="W71" i="51"/>
  <c r="N95" i="51"/>
  <c r="W146" i="51"/>
  <c r="W145" i="51"/>
  <c r="W143" i="51"/>
  <c r="W170" i="51"/>
  <c r="W169" i="51"/>
  <c r="W167" i="51"/>
  <c r="Q183" i="49"/>
  <c r="S28" i="45" s="1"/>
  <c r="Q23" i="49"/>
  <c r="Q24" i="49" s="1"/>
  <c r="Y183" i="49"/>
  <c r="Y26" i="49"/>
  <c r="Y194" i="49" s="1"/>
  <c r="Y25" i="49"/>
  <c r="Y193" i="49" s="1"/>
  <c r="Y23" i="49"/>
  <c r="Y191" i="49" s="1"/>
  <c r="G23" i="49"/>
  <c r="G24" i="49" s="1"/>
  <c r="Q47" i="49"/>
  <c r="Q48" i="49" s="1"/>
  <c r="R183" i="53"/>
  <c r="T62" i="45" s="1"/>
  <c r="R23" i="53"/>
  <c r="R24" i="53" s="1"/>
  <c r="H187" i="53"/>
  <c r="H23" i="53"/>
  <c r="H24" i="53" s="1"/>
  <c r="H25" i="53" s="1"/>
  <c r="G107" i="53"/>
  <c r="G108" i="53" s="1"/>
  <c r="G109" i="53" s="1"/>
  <c r="G110" i="53" s="1"/>
  <c r="P107" i="53"/>
  <c r="P108" i="53" s="1"/>
  <c r="H107" i="53"/>
  <c r="H108" i="53" s="1"/>
  <c r="H109" i="53" s="1"/>
  <c r="H110" i="53" s="1"/>
  <c r="W168" i="58"/>
  <c r="W167" i="58"/>
  <c r="Y169" i="58"/>
  <c r="Y170" i="58"/>
  <c r="S176" i="58"/>
  <c r="S179" i="58" s="1"/>
  <c r="S178" i="58"/>
  <c r="S164" i="58"/>
  <c r="S167" i="58" s="1"/>
  <c r="S152" i="58"/>
  <c r="S155" i="58" s="1"/>
  <c r="S140" i="58"/>
  <c r="S143" i="58" s="1"/>
  <c r="S154" i="58"/>
  <c r="S130" i="58"/>
  <c r="S118" i="58"/>
  <c r="S142" i="58"/>
  <c r="S166" i="58"/>
  <c r="S106" i="58"/>
  <c r="S94" i="58"/>
  <c r="S82" i="58"/>
  <c r="S70" i="58"/>
  <c r="S58" i="58"/>
  <c r="S128" i="58"/>
  <c r="S104" i="58"/>
  <c r="S92" i="58"/>
  <c r="S80" i="58"/>
  <c r="S83" i="58" s="1"/>
  <c r="S44" i="58"/>
  <c r="S32" i="58"/>
  <c r="S35" i="58" s="1"/>
  <c r="S20" i="58"/>
  <c r="S56" i="58"/>
  <c r="S59" i="58" s="1"/>
  <c r="S68" i="58"/>
  <c r="S71" i="58" s="1"/>
  <c r="S176" i="57"/>
  <c r="S179" i="57" s="1"/>
  <c r="S164" i="57"/>
  <c r="S167" i="57" s="1"/>
  <c r="S152" i="57"/>
  <c r="S155" i="57" s="1"/>
  <c r="S140" i="57"/>
  <c r="S143" i="57" s="1"/>
  <c r="S128" i="57"/>
  <c r="S131" i="57" s="1"/>
  <c r="S116" i="57"/>
  <c r="S119" i="57" s="1"/>
  <c r="S104" i="57"/>
  <c r="S107" i="57" s="1"/>
  <c r="S92" i="57"/>
  <c r="S95" i="57" s="1"/>
  <c r="S80" i="57"/>
  <c r="S83" i="57" s="1"/>
  <c r="S68" i="57"/>
  <c r="S71" i="57" s="1"/>
  <c r="S154" i="57"/>
  <c r="S46" i="57"/>
  <c r="S34" i="57"/>
  <c r="S22" i="57"/>
  <c r="S176" i="60"/>
  <c r="S179" i="60" s="1"/>
  <c r="S178" i="57"/>
  <c r="S118" i="57"/>
  <c r="S70" i="57"/>
  <c r="S152" i="60"/>
  <c r="S155" i="60" s="1"/>
  <c r="S130" i="60"/>
  <c r="S104" i="60"/>
  <c r="S107" i="60" s="1"/>
  <c r="S82" i="60"/>
  <c r="S130" i="57"/>
  <c r="S82" i="57"/>
  <c r="S58" i="57"/>
  <c r="S178" i="60"/>
  <c r="S166" i="60"/>
  <c r="S140" i="60"/>
  <c r="S143" i="60" s="1"/>
  <c r="S118" i="60"/>
  <c r="S92" i="60"/>
  <c r="S95" i="60" s="1"/>
  <c r="S70" i="60"/>
  <c r="S44" i="60"/>
  <c r="S47" i="60" s="1"/>
  <c r="S22" i="60"/>
  <c r="S166" i="59"/>
  <c r="S140" i="59"/>
  <c r="S143" i="59" s="1"/>
  <c r="S118" i="59"/>
  <c r="S92" i="59"/>
  <c r="S95" i="59" s="1"/>
  <c r="S70" i="59"/>
  <c r="S22" i="58"/>
  <c r="S166" i="57"/>
  <c r="S20" i="57"/>
  <c r="S23" i="57" s="1"/>
  <c r="S128" i="60"/>
  <c r="S116" i="60"/>
  <c r="S119" i="60" s="1"/>
  <c r="S80" i="60"/>
  <c r="S83" i="60" s="1"/>
  <c r="S68" i="60"/>
  <c r="S71" i="60" s="1"/>
  <c r="S46" i="60"/>
  <c r="S34" i="60"/>
  <c r="S154" i="59"/>
  <c r="S104" i="59"/>
  <c r="S58" i="59"/>
  <c r="S32" i="59"/>
  <c r="S176" i="56"/>
  <c r="S179" i="56" s="1"/>
  <c r="S164" i="56"/>
  <c r="S167" i="56" s="1"/>
  <c r="S152" i="56"/>
  <c r="S155" i="56" s="1"/>
  <c r="S140" i="56"/>
  <c r="S143" i="56" s="1"/>
  <c r="S128" i="56"/>
  <c r="S131" i="56" s="1"/>
  <c r="S116" i="56"/>
  <c r="S119" i="56" s="1"/>
  <c r="S46" i="58"/>
  <c r="S34" i="58"/>
  <c r="S94" i="57"/>
  <c r="S32" i="57"/>
  <c r="S35" i="57" s="1"/>
  <c r="S154" i="60"/>
  <c r="S142" i="60"/>
  <c r="S56" i="60"/>
  <c r="S59" i="60" s="1"/>
  <c r="S176" i="59"/>
  <c r="S164" i="59"/>
  <c r="S142" i="59"/>
  <c r="S130" i="59"/>
  <c r="S80" i="59"/>
  <c r="S83" i="59" s="1"/>
  <c r="S68" i="59"/>
  <c r="S71" i="59" s="1"/>
  <c r="S46" i="59"/>
  <c r="S20" i="59"/>
  <c r="S23" i="59" s="1"/>
  <c r="S106" i="57"/>
  <c r="S56" i="57"/>
  <c r="S44" i="57"/>
  <c r="S47" i="57" s="1"/>
  <c r="S106" i="60"/>
  <c r="S152" i="59"/>
  <c r="S155" i="59" s="1"/>
  <c r="S166" i="56"/>
  <c r="S142" i="56"/>
  <c r="S118" i="56"/>
  <c r="S164" i="60"/>
  <c r="S167" i="60" s="1"/>
  <c r="S128" i="59"/>
  <c r="S131" i="59" s="1"/>
  <c r="S34" i="59"/>
  <c r="S22" i="59"/>
  <c r="S106" i="56"/>
  <c r="S92" i="56"/>
  <c r="S95" i="56" s="1"/>
  <c r="S116" i="58"/>
  <c r="S119" i="58" s="1"/>
  <c r="S142" i="57"/>
  <c r="S178" i="59"/>
  <c r="S116" i="59"/>
  <c r="S119" i="59" s="1"/>
  <c r="S106" i="59"/>
  <c r="S94" i="59"/>
  <c r="S32" i="60"/>
  <c r="S20" i="60"/>
  <c r="S82" i="59"/>
  <c r="S44" i="59"/>
  <c r="S47" i="59" s="1"/>
  <c r="S130" i="56"/>
  <c r="S94" i="60"/>
  <c r="S80" i="56"/>
  <c r="S83" i="56" s="1"/>
  <c r="S68" i="56"/>
  <c r="S71" i="56" s="1"/>
  <c r="S56" i="56"/>
  <c r="S59" i="56" s="1"/>
  <c r="S44" i="56"/>
  <c r="S47" i="56" s="1"/>
  <c r="S32" i="56"/>
  <c r="S35" i="56" s="1"/>
  <c r="S20" i="56"/>
  <c r="S23" i="56" s="1"/>
  <c r="S178" i="55"/>
  <c r="S166" i="55"/>
  <c r="S154" i="55"/>
  <c r="S142" i="55"/>
  <c r="S130" i="55"/>
  <c r="S118" i="55"/>
  <c r="S106" i="55"/>
  <c r="S94" i="55"/>
  <c r="S82" i="55"/>
  <c r="S70" i="55"/>
  <c r="S58" i="55"/>
  <c r="S46" i="55"/>
  <c r="S34" i="55"/>
  <c r="S22" i="55"/>
  <c r="S176" i="53"/>
  <c r="S179" i="53" s="1"/>
  <c r="S166" i="53"/>
  <c r="S152" i="53"/>
  <c r="S155" i="53" s="1"/>
  <c r="S142" i="53"/>
  <c r="S128" i="53"/>
  <c r="S131" i="53" s="1"/>
  <c r="S118" i="53"/>
  <c r="S104" i="53"/>
  <c r="S107" i="53" s="1"/>
  <c r="S58" i="60"/>
  <c r="S178" i="56"/>
  <c r="S94" i="56"/>
  <c r="S56" i="59"/>
  <c r="S59" i="59" s="1"/>
  <c r="S82" i="56"/>
  <c r="S34" i="56"/>
  <c r="S164" i="53"/>
  <c r="S154" i="53"/>
  <c r="S94" i="53"/>
  <c r="S80" i="53"/>
  <c r="S83" i="53" s="1"/>
  <c r="S70" i="53"/>
  <c r="S56" i="53"/>
  <c r="S59" i="53" s="1"/>
  <c r="S46" i="53"/>
  <c r="S32" i="53"/>
  <c r="S35" i="53" s="1"/>
  <c r="S22" i="53"/>
  <c r="S178" i="49"/>
  <c r="S164" i="49"/>
  <c r="S167" i="49" s="1"/>
  <c r="S154" i="49"/>
  <c r="S140" i="49"/>
  <c r="S143" i="49" s="1"/>
  <c r="S130" i="49"/>
  <c r="S70" i="56"/>
  <c r="S22" i="56"/>
  <c r="S176" i="55"/>
  <c r="S179" i="55" s="1"/>
  <c r="S152" i="55"/>
  <c r="S155" i="55" s="1"/>
  <c r="S128" i="55"/>
  <c r="S131" i="55" s="1"/>
  <c r="S104" i="55"/>
  <c r="S107" i="55" s="1"/>
  <c r="S80" i="55"/>
  <c r="S83" i="55" s="1"/>
  <c r="S56" i="55"/>
  <c r="S59" i="55" s="1"/>
  <c r="S32" i="55"/>
  <c r="S35" i="55" s="1"/>
  <c r="S20" i="55"/>
  <c r="S23" i="55" s="1"/>
  <c r="S140" i="53"/>
  <c r="S143" i="53" s="1"/>
  <c r="S130" i="53"/>
  <c r="S116" i="53"/>
  <c r="S119" i="53" s="1"/>
  <c r="S58" i="56"/>
  <c r="S106" i="53"/>
  <c r="S92" i="53"/>
  <c r="S95" i="53" s="1"/>
  <c r="S82" i="53"/>
  <c r="S68" i="53"/>
  <c r="S71" i="53" s="1"/>
  <c r="S58" i="53"/>
  <c r="S44" i="53"/>
  <c r="S47" i="53" s="1"/>
  <c r="S34" i="53"/>
  <c r="S20" i="53"/>
  <c r="S23" i="53" s="1"/>
  <c r="S176" i="49"/>
  <c r="S179" i="49" s="1"/>
  <c r="S166" i="49"/>
  <c r="S152" i="49"/>
  <c r="S155" i="49" s="1"/>
  <c r="S142" i="49"/>
  <c r="S128" i="49"/>
  <c r="S131" i="49" s="1"/>
  <c r="S118" i="49"/>
  <c r="S104" i="49"/>
  <c r="S107" i="49" s="1"/>
  <c r="S94" i="49"/>
  <c r="S164" i="55"/>
  <c r="S167" i="55" s="1"/>
  <c r="S140" i="55"/>
  <c r="S143" i="55" s="1"/>
  <c r="S116" i="55"/>
  <c r="S119" i="55" s="1"/>
  <c r="S92" i="55"/>
  <c r="S95" i="55" s="1"/>
  <c r="S68" i="55"/>
  <c r="S71" i="55" s="1"/>
  <c r="S44" i="55"/>
  <c r="S47" i="55" s="1"/>
  <c r="S116" i="49"/>
  <c r="S119" i="49" s="1"/>
  <c r="S164" i="52"/>
  <c r="S167" i="52" s="1"/>
  <c r="S142" i="52"/>
  <c r="S116" i="52"/>
  <c r="S119" i="52" s="1"/>
  <c r="S94" i="52"/>
  <c r="S68" i="52"/>
  <c r="S71" i="52" s="1"/>
  <c r="S46" i="52"/>
  <c r="S20" i="52"/>
  <c r="S23" i="52" s="1"/>
  <c r="S104" i="56"/>
  <c r="S106" i="49"/>
  <c r="S92" i="49"/>
  <c r="S95" i="49" s="1"/>
  <c r="S82" i="49"/>
  <c r="S68" i="49"/>
  <c r="S71" i="49" s="1"/>
  <c r="S58" i="49"/>
  <c r="S44" i="49"/>
  <c r="S47" i="49" s="1"/>
  <c r="S34" i="49"/>
  <c r="S20" i="49"/>
  <c r="S23" i="49" s="1"/>
  <c r="S176" i="52"/>
  <c r="S179" i="52" s="1"/>
  <c r="S154" i="52"/>
  <c r="S128" i="52"/>
  <c r="S131" i="52" s="1"/>
  <c r="S106" i="52"/>
  <c r="S80" i="52"/>
  <c r="S83" i="52" s="1"/>
  <c r="S58" i="52"/>
  <c r="S32" i="52"/>
  <c r="S35" i="52" s="1"/>
  <c r="S176" i="51"/>
  <c r="S179" i="51" s="1"/>
  <c r="S166" i="51"/>
  <c r="S152" i="51"/>
  <c r="S155" i="51" s="1"/>
  <c r="S142" i="51"/>
  <c r="S128" i="51"/>
  <c r="S131" i="51" s="1"/>
  <c r="S118" i="51"/>
  <c r="S104" i="51"/>
  <c r="S107" i="51" s="1"/>
  <c r="S94" i="51"/>
  <c r="S80" i="51"/>
  <c r="S83" i="51" s="1"/>
  <c r="S70" i="51"/>
  <c r="S56" i="51"/>
  <c r="S59" i="51" s="1"/>
  <c r="S46" i="51"/>
  <c r="S154" i="56"/>
  <c r="S46" i="56"/>
  <c r="S178" i="53"/>
  <c r="S166" i="52"/>
  <c r="S140" i="52"/>
  <c r="S143" i="52" s="1"/>
  <c r="S118" i="52"/>
  <c r="S92" i="52"/>
  <c r="S95" i="52" s="1"/>
  <c r="S70" i="52"/>
  <c r="S44" i="52"/>
  <c r="S47" i="52" s="1"/>
  <c r="S22" i="52"/>
  <c r="K177" i="60"/>
  <c r="K179" i="60" s="1"/>
  <c r="K153" i="60"/>
  <c r="K155" i="60" s="1"/>
  <c r="K105" i="60"/>
  <c r="K107" i="60" s="1"/>
  <c r="K141" i="60"/>
  <c r="K143" i="60" s="1"/>
  <c r="K144" i="60" s="1"/>
  <c r="K93" i="60"/>
  <c r="K95" i="60" s="1"/>
  <c r="K45" i="60"/>
  <c r="K47" i="60" s="1"/>
  <c r="K141" i="59"/>
  <c r="K143" i="59" s="1"/>
  <c r="K93" i="59"/>
  <c r="K129" i="60"/>
  <c r="K131" i="60" s="1"/>
  <c r="K132" i="60" s="1"/>
  <c r="K117" i="60"/>
  <c r="K119" i="60" s="1"/>
  <c r="K81" i="60"/>
  <c r="K83" i="60" s="1"/>
  <c r="K84" i="60" s="1"/>
  <c r="K85" i="60" s="1"/>
  <c r="K69" i="60"/>
  <c r="K71" i="60" s="1"/>
  <c r="K105" i="59"/>
  <c r="K33" i="59"/>
  <c r="K35" i="59" s="1"/>
  <c r="K57" i="60"/>
  <c r="K59" i="60" s="1"/>
  <c r="K177" i="59"/>
  <c r="K165" i="59"/>
  <c r="K167" i="59" s="1"/>
  <c r="K81" i="59"/>
  <c r="K83" i="59" s="1"/>
  <c r="K69" i="59"/>
  <c r="K71" i="59" s="1"/>
  <c r="K21" i="59"/>
  <c r="K153" i="59"/>
  <c r="K155" i="59" s="1"/>
  <c r="K165" i="60"/>
  <c r="K167" i="60" s="1"/>
  <c r="K129" i="59"/>
  <c r="K131" i="59" s="1"/>
  <c r="K117" i="59"/>
  <c r="K119" i="59" s="1"/>
  <c r="K33" i="60"/>
  <c r="K35" i="60" s="1"/>
  <c r="K36" i="60" s="1"/>
  <c r="K37" i="60" s="1"/>
  <c r="K21" i="60"/>
  <c r="K45" i="59"/>
  <c r="K47" i="59" s="1"/>
  <c r="K57" i="59"/>
  <c r="J20" i="39"/>
  <c r="J23" i="39" s="1"/>
  <c r="N20" i="39"/>
  <c r="N23" i="39" s="1"/>
  <c r="S20" i="39"/>
  <c r="S23" i="39" s="1"/>
  <c r="W20" i="39"/>
  <c r="W188" i="39" s="1"/>
  <c r="R23" i="39"/>
  <c r="R24" i="39" s="1"/>
  <c r="V23" i="39"/>
  <c r="V24" i="39" s="1"/>
  <c r="Z23" i="39"/>
  <c r="Z191" i="39" s="1"/>
  <c r="W24" i="39"/>
  <c r="W192" i="39" s="1"/>
  <c r="X25" i="39"/>
  <c r="X193" i="39" s="1"/>
  <c r="X26" i="39"/>
  <c r="X194" i="39" s="1"/>
  <c r="J34" i="39"/>
  <c r="N34" i="39"/>
  <c r="S34" i="39"/>
  <c r="W34" i="39"/>
  <c r="G35" i="39"/>
  <c r="K35" i="39"/>
  <c r="P35" i="39"/>
  <c r="P36" i="39" s="1"/>
  <c r="P37" i="39" s="1"/>
  <c r="T35" i="39"/>
  <c r="X35" i="39"/>
  <c r="Z37" i="39"/>
  <c r="Z38" i="39"/>
  <c r="J44" i="39"/>
  <c r="N44" i="39"/>
  <c r="N47" i="39" s="1"/>
  <c r="S44" i="39"/>
  <c r="S47" i="39" s="1"/>
  <c r="W44" i="39"/>
  <c r="R47" i="39"/>
  <c r="R48" i="39" s="1"/>
  <c r="R49" i="39" s="1"/>
  <c r="V47" i="39"/>
  <c r="V48" i="39" s="1"/>
  <c r="V49" i="39" s="1"/>
  <c r="Z47" i="39"/>
  <c r="X49" i="39"/>
  <c r="X50" i="39"/>
  <c r="J58" i="39"/>
  <c r="N58" i="39"/>
  <c r="S58" i="39"/>
  <c r="W58" i="39"/>
  <c r="G59" i="39"/>
  <c r="G60" i="39" s="1"/>
  <c r="K59" i="39"/>
  <c r="K60" i="39" s="1"/>
  <c r="K61" i="39" s="1"/>
  <c r="P59" i="39"/>
  <c r="P60" i="39" s="1"/>
  <c r="T59" i="39"/>
  <c r="X59" i="39"/>
  <c r="Z61" i="39"/>
  <c r="Z62" i="39"/>
  <c r="J68" i="39"/>
  <c r="J71" i="39" s="1"/>
  <c r="N68" i="39"/>
  <c r="S68" i="39"/>
  <c r="S71" i="39" s="1"/>
  <c r="W68" i="39"/>
  <c r="R71" i="39"/>
  <c r="R72" i="39" s="1"/>
  <c r="R73" i="39" s="1"/>
  <c r="V71" i="39"/>
  <c r="V72" i="39" s="1"/>
  <c r="Z71" i="39"/>
  <c r="X73" i="39"/>
  <c r="X74" i="39"/>
  <c r="J82" i="39"/>
  <c r="N82" i="39"/>
  <c r="S82" i="39"/>
  <c r="W82" i="39"/>
  <c r="G83" i="39"/>
  <c r="G84" i="39" s="1"/>
  <c r="G85" i="39" s="1"/>
  <c r="K83" i="39"/>
  <c r="K84" i="39" s="1"/>
  <c r="K85" i="39" s="1"/>
  <c r="P83" i="39"/>
  <c r="T83" i="39"/>
  <c r="T84" i="39" s="1"/>
  <c r="T85" i="39" s="1"/>
  <c r="X83" i="39"/>
  <c r="Z85" i="39"/>
  <c r="Z86" i="39"/>
  <c r="J92" i="39"/>
  <c r="J95" i="39" s="1"/>
  <c r="N92" i="39"/>
  <c r="N95" i="39" s="1"/>
  <c r="S92" i="39"/>
  <c r="S95" i="39" s="1"/>
  <c r="W92" i="39"/>
  <c r="R95" i="39"/>
  <c r="V95" i="39"/>
  <c r="V96" i="39" s="1"/>
  <c r="V97" i="39" s="1"/>
  <c r="Z95" i="39"/>
  <c r="X97" i="39"/>
  <c r="X98" i="39"/>
  <c r="J106" i="39"/>
  <c r="N106" i="39"/>
  <c r="S106" i="39"/>
  <c r="W106" i="39"/>
  <c r="G107" i="39"/>
  <c r="K107" i="39"/>
  <c r="K108" i="39" s="1"/>
  <c r="P107" i="39"/>
  <c r="P108" i="39" s="1"/>
  <c r="T107" i="39"/>
  <c r="T108" i="39" s="1"/>
  <c r="T109" i="39" s="1"/>
  <c r="X107" i="39"/>
  <c r="Z109" i="39"/>
  <c r="Z110" i="39"/>
  <c r="J116" i="39"/>
  <c r="J119" i="39" s="1"/>
  <c r="N116" i="39"/>
  <c r="N119" i="39" s="1"/>
  <c r="S116" i="39"/>
  <c r="S119" i="39" s="1"/>
  <c r="W116" i="39"/>
  <c r="R119" i="39"/>
  <c r="V119" i="39"/>
  <c r="Z119" i="39"/>
  <c r="X121" i="39"/>
  <c r="X122" i="39"/>
  <c r="J130" i="39"/>
  <c r="N130" i="39"/>
  <c r="S130" i="39"/>
  <c r="W130" i="39"/>
  <c r="G131" i="39"/>
  <c r="G132" i="39" s="1"/>
  <c r="G133" i="39" s="1"/>
  <c r="K131" i="39"/>
  <c r="P131" i="39"/>
  <c r="T131" i="39"/>
  <c r="X131" i="39"/>
  <c r="Z133" i="39"/>
  <c r="Z134" i="39"/>
  <c r="J140" i="39"/>
  <c r="J143" i="39" s="1"/>
  <c r="N140" i="39"/>
  <c r="N143" i="39" s="1"/>
  <c r="S140" i="39"/>
  <c r="S143" i="39" s="1"/>
  <c r="W140" i="39"/>
  <c r="R143" i="39"/>
  <c r="V143" i="39"/>
  <c r="Z143" i="39"/>
  <c r="X145" i="39"/>
  <c r="X146" i="39"/>
  <c r="J154" i="39"/>
  <c r="N154" i="39"/>
  <c r="S154" i="39"/>
  <c r="W154" i="39"/>
  <c r="G155" i="39"/>
  <c r="G156" i="39" s="1"/>
  <c r="G157" i="39" s="1"/>
  <c r="K155" i="39"/>
  <c r="K156" i="39" s="1"/>
  <c r="K157" i="39" s="1"/>
  <c r="P155" i="39"/>
  <c r="X155" i="39"/>
  <c r="Z157" i="39"/>
  <c r="Z158" i="39"/>
  <c r="J164" i="39"/>
  <c r="J167" i="39" s="1"/>
  <c r="N164" i="39"/>
  <c r="N167" i="39" s="1"/>
  <c r="S164" i="39"/>
  <c r="S167" i="39" s="1"/>
  <c r="W164" i="39"/>
  <c r="R167" i="39"/>
  <c r="R168" i="39" s="1"/>
  <c r="R169" i="39" s="1"/>
  <c r="V167" i="39"/>
  <c r="V168" i="39" s="1"/>
  <c r="Z167" i="39"/>
  <c r="X169" i="39"/>
  <c r="X170" i="39"/>
  <c r="J178" i="39"/>
  <c r="N178" i="39"/>
  <c r="S178" i="39"/>
  <c r="W178" i="39"/>
  <c r="G179" i="39"/>
  <c r="K179" i="39"/>
  <c r="K180" i="39" s="1"/>
  <c r="P179" i="39"/>
  <c r="P180" i="39" s="1"/>
  <c r="T179" i="39"/>
  <c r="X179" i="39"/>
  <c r="Z181" i="39"/>
  <c r="Z182" i="39"/>
  <c r="G187" i="51"/>
  <c r="K187" i="51"/>
  <c r="C66" i="45" s="1"/>
  <c r="M189" i="51"/>
  <c r="E68" i="45" s="1"/>
  <c r="J22" i="51"/>
  <c r="N22" i="51"/>
  <c r="S22" i="51"/>
  <c r="W22" i="51"/>
  <c r="W190" i="51" s="1"/>
  <c r="G23" i="51"/>
  <c r="K23" i="51"/>
  <c r="K24" i="51" s="1"/>
  <c r="P23" i="51"/>
  <c r="P24" i="51" s="1"/>
  <c r="T23" i="51"/>
  <c r="X23" i="51"/>
  <c r="X191" i="51" s="1"/>
  <c r="U24" i="51"/>
  <c r="Y24" i="51"/>
  <c r="Y192" i="51" s="1"/>
  <c r="Z25" i="51"/>
  <c r="Z193" i="51" s="1"/>
  <c r="Z26" i="51"/>
  <c r="Z194" i="51" s="1"/>
  <c r="W36" i="51"/>
  <c r="W38" i="51"/>
  <c r="J32" i="51"/>
  <c r="N32" i="51"/>
  <c r="N35" i="51" s="1"/>
  <c r="S32" i="51"/>
  <c r="S35" i="51" s="1"/>
  <c r="W32" i="51"/>
  <c r="Y35" i="51"/>
  <c r="Y37" i="51"/>
  <c r="Z38" i="51"/>
  <c r="J44" i="51"/>
  <c r="N44" i="51"/>
  <c r="S44" i="51"/>
  <c r="S47" i="51" s="1"/>
  <c r="W44" i="51"/>
  <c r="Z48" i="51"/>
  <c r="W49" i="51"/>
  <c r="T60" i="51"/>
  <c r="T61" i="51" s="1"/>
  <c r="X60" i="51"/>
  <c r="X62" i="51"/>
  <c r="X61" i="51"/>
  <c r="G71" i="51"/>
  <c r="G72" i="51" s="1"/>
  <c r="G73" i="51" s="1"/>
  <c r="G74" i="51" s="1"/>
  <c r="K71" i="51"/>
  <c r="K72" i="51" s="1"/>
  <c r="W72" i="51"/>
  <c r="G95" i="51"/>
  <c r="K95" i="51"/>
  <c r="K96" i="51" s="1"/>
  <c r="G119" i="51"/>
  <c r="G120" i="51" s="1"/>
  <c r="K119" i="51"/>
  <c r="K120" i="51" s="1"/>
  <c r="G143" i="51"/>
  <c r="K143" i="51"/>
  <c r="K144" i="51" s="1"/>
  <c r="K145" i="51" s="1"/>
  <c r="W144" i="51"/>
  <c r="G167" i="51"/>
  <c r="G168" i="51" s="1"/>
  <c r="K167" i="51"/>
  <c r="W168" i="51"/>
  <c r="J183" i="51"/>
  <c r="H183" i="52"/>
  <c r="H23" i="52"/>
  <c r="H24" i="52" s="1"/>
  <c r="L183" i="52"/>
  <c r="AB62" i="45" s="1"/>
  <c r="Q183" i="52"/>
  <c r="AE62" i="45" s="1"/>
  <c r="Q23" i="52"/>
  <c r="Q24" i="52" s="1"/>
  <c r="U183" i="52"/>
  <c r="AI62" i="45" s="1"/>
  <c r="AU62" i="45" s="1"/>
  <c r="U23" i="52"/>
  <c r="Y183" i="52"/>
  <c r="Y23" i="52"/>
  <c r="Y191" i="52" s="1"/>
  <c r="I186" i="52"/>
  <c r="M186" i="52"/>
  <c r="AC65" i="45" s="1"/>
  <c r="R186" i="52"/>
  <c r="AF65" i="45" s="1"/>
  <c r="V186" i="52"/>
  <c r="AJ65" i="45" s="1"/>
  <c r="Z192" i="52"/>
  <c r="Z186" i="52"/>
  <c r="J187" i="52"/>
  <c r="N187" i="52"/>
  <c r="AD66" i="45" s="1"/>
  <c r="G188" i="52"/>
  <c r="P190" i="52"/>
  <c r="J34" i="52"/>
  <c r="N34" i="52"/>
  <c r="S34" i="52"/>
  <c r="W34" i="52"/>
  <c r="G35" i="52"/>
  <c r="J130" i="52"/>
  <c r="N130" i="52"/>
  <c r="S130" i="52"/>
  <c r="W130" i="52"/>
  <c r="G131" i="52"/>
  <c r="G132" i="52" s="1"/>
  <c r="K23" i="49"/>
  <c r="K24" i="49" s="1"/>
  <c r="K25" i="49" s="1"/>
  <c r="K26" i="49" s="1"/>
  <c r="L71" i="49"/>
  <c r="L72" i="49" s="1"/>
  <c r="Q71" i="49"/>
  <c r="Q72" i="49" s="1"/>
  <c r="U71" i="49"/>
  <c r="U72" i="49" s="1"/>
  <c r="Y74" i="49"/>
  <c r="Y73" i="49"/>
  <c r="Y71" i="49"/>
  <c r="J70" i="49"/>
  <c r="N70" i="49"/>
  <c r="S70" i="49"/>
  <c r="W70" i="49"/>
  <c r="W85" i="49"/>
  <c r="W83" i="49"/>
  <c r="J80" i="49"/>
  <c r="J83" i="49" s="1"/>
  <c r="N80" i="49"/>
  <c r="N83" i="49" s="1"/>
  <c r="S80" i="49"/>
  <c r="S83" i="49" s="1"/>
  <c r="G119" i="49"/>
  <c r="G120" i="49" s="1"/>
  <c r="K119" i="49"/>
  <c r="K120" i="49" s="1"/>
  <c r="K121" i="49" s="1"/>
  <c r="K122" i="49" s="1"/>
  <c r="P119" i="49"/>
  <c r="P120" i="49" s="1"/>
  <c r="P121" i="49" s="1"/>
  <c r="X119" i="49"/>
  <c r="X120" i="49"/>
  <c r="X121" i="49"/>
  <c r="H119" i="49"/>
  <c r="G155" i="49"/>
  <c r="K155" i="49"/>
  <c r="K156" i="49" s="1"/>
  <c r="P155" i="49"/>
  <c r="P156" i="49" s="1"/>
  <c r="P157" i="49" s="1"/>
  <c r="T155" i="49"/>
  <c r="T156" i="49" s="1"/>
  <c r="X155" i="49"/>
  <c r="X158" i="49"/>
  <c r="X157" i="49"/>
  <c r="X156" i="49"/>
  <c r="H155" i="49"/>
  <c r="H156" i="49" s="1"/>
  <c r="L155" i="49"/>
  <c r="G35" i="53"/>
  <c r="K35" i="53"/>
  <c r="K36" i="53" s="1"/>
  <c r="K37" i="53" s="1"/>
  <c r="P35" i="53"/>
  <c r="X38" i="53"/>
  <c r="X37" i="53"/>
  <c r="X35" i="53"/>
  <c r="H35" i="53"/>
  <c r="H36" i="53" s="1"/>
  <c r="L35" i="53"/>
  <c r="L36" i="53" s="1"/>
  <c r="L37" i="53" s="1"/>
  <c r="L38" i="53" s="1"/>
  <c r="G59" i="53"/>
  <c r="G60" i="53" s="1"/>
  <c r="K59" i="53"/>
  <c r="P59" i="53"/>
  <c r="P60" i="53" s="1"/>
  <c r="X62" i="53"/>
  <c r="X61" i="53"/>
  <c r="X59" i="53"/>
  <c r="H59" i="53"/>
  <c r="H60" i="53" s="1"/>
  <c r="H61" i="53" s="1"/>
  <c r="H62" i="53" s="1"/>
  <c r="G167" i="53"/>
  <c r="G168" i="53" s="1"/>
  <c r="G169" i="53" s="1"/>
  <c r="K167" i="53"/>
  <c r="K168" i="53" s="1"/>
  <c r="K169" i="53" s="1"/>
  <c r="K170" i="53" s="1"/>
  <c r="P167" i="53"/>
  <c r="P168" i="53" s="1"/>
  <c r="P169" i="53" s="1"/>
  <c r="T167" i="53"/>
  <c r="X167" i="53"/>
  <c r="X169" i="53"/>
  <c r="X170" i="53"/>
  <c r="X168" i="53"/>
  <c r="H167" i="53"/>
  <c r="H168" i="53" s="1"/>
  <c r="L167" i="53"/>
  <c r="L168" i="53" s="1"/>
  <c r="L169" i="53" s="1"/>
  <c r="H23" i="39"/>
  <c r="H24" i="39" s="1"/>
  <c r="H25" i="39" s="1"/>
  <c r="L23" i="39"/>
  <c r="L24" i="39" s="1"/>
  <c r="L25" i="39" s="1"/>
  <c r="Z24" i="39"/>
  <c r="Z192" i="39" s="1"/>
  <c r="X36" i="39"/>
  <c r="Z48" i="39"/>
  <c r="Z168" i="39"/>
  <c r="X180" i="39"/>
  <c r="I183" i="39"/>
  <c r="V183" i="39"/>
  <c r="L28" i="45" s="1"/>
  <c r="AV28" i="45" s="1"/>
  <c r="N184" i="39"/>
  <c r="F29" i="45" s="1"/>
  <c r="AP29" i="45" s="1"/>
  <c r="H35" i="51"/>
  <c r="J71" i="51"/>
  <c r="W122" i="51"/>
  <c r="W121" i="51"/>
  <c r="W119" i="51"/>
  <c r="S143" i="51"/>
  <c r="J167" i="51"/>
  <c r="N167" i="51"/>
  <c r="K188" i="52"/>
  <c r="AA67" i="45" s="1"/>
  <c r="G95" i="52"/>
  <c r="G96" i="52" s="1"/>
  <c r="H107" i="52"/>
  <c r="H108" i="52" s="1"/>
  <c r="L107" i="52"/>
  <c r="L108" i="52" s="1"/>
  <c r="U183" i="49"/>
  <c r="W28" i="45" s="1"/>
  <c r="U23" i="49"/>
  <c r="U24" i="49" s="1"/>
  <c r="L47" i="49"/>
  <c r="L48" i="49" s="1"/>
  <c r="Y50" i="49"/>
  <c r="Y49" i="49"/>
  <c r="Y47" i="49"/>
  <c r="M183" i="53"/>
  <c r="Q62" i="45" s="1"/>
  <c r="Z183" i="53"/>
  <c r="Z26" i="53"/>
  <c r="Z194" i="53" s="1"/>
  <c r="Z25" i="53"/>
  <c r="Z193" i="53" s="1"/>
  <c r="Z23" i="53"/>
  <c r="Z191" i="53" s="1"/>
  <c r="Z24" i="53"/>
  <c r="Z192" i="53" s="1"/>
  <c r="X110" i="53"/>
  <c r="X109" i="53"/>
  <c r="X108" i="53"/>
  <c r="X107" i="53"/>
  <c r="H167" i="58"/>
  <c r="M167" i="58"/>
  <c r="M168" i="58" s="1"/>
  <c r="W176" i="58"/>
  <c r="W178" i="58"/>
  <c r="W164" i="58"/>
  <c r="W152" i="58"/>
  <c r="W140" i="58"/>
  <c r="W154" i="58"/>
  <c r="W130" i="58"/>
  <c r="W118" i="58"/>
  <c r="W142" i="58"/>
  <c r="W166" i="58"/>
  <c r="W106" i="58"/>
  <c r="W94" i="58"/>
  <c r="W82" i="58"/>
  <c r="W70" i="58"/>
  <c r="W58" i="58"/>
  <c r="W128" i="58"/>
  <c r="W104" i="58"/>
  <c r="W92" i="58"/>
  <c r="W80" i="58"/>
  <c r="W44" i="58"/>
  <c r="W32" i="58"/>
  <c r="W20" i="58"/>
  <c r="W56" i="58"/>
  <c r="W68" i="58"/>
  <c r="W176" i="57"/>
  <c r="W164" i="57"/>
  <c r="W152" i="57"/>
  <c r="W140" i="57"/>
  <c r="W128" i="57"/>
  <c r="W116" i="57"/>
  <c r="W104" i="57"/>
  <c r="W92" i="57"/>
  <c r="W80" i="57"/>
  <c r="W68" i="57"/>
  <c r="W154" i="57"/>
  <c r="W46" i="57"/>
  <c r="W34" i="57"/>
  <c r="W22" i="57"/>
  <c r="W190" i="57" s="1"/>
  <c r="W176" i="60"/>
  <c r="W178" i="57"/>
  <c r="W118" i="57"/>
  <c r="W70" i="57"/>
  <c r="W152" i="60"/>
  <c r="W130" i="60"/>
  <c r="W104" i="60"/>
  <c r="W82" i="60"/>
  <c r="W130" i="57"/>
  <c r="W82" i="57"/>
  <c r="W58" i="57"/>
  <c r="W178" i="60"/>
  <c r="W166" i="60"/>
  <c r="W140" i="60"/>
  <c r="W118" i="60"/>
  <c r="W92" i="60"/>
  <c r="W70" i="60"/>
  <c r="W44" i="60"/>
  <c r="W22" i="60"/>
  <c r="W190" i="60" s="1"/>
  <c r="W166" i="59"/>
  <c r="W140" i="59"/>
  <c r="W118" i="59"/>
  <c r="W92" i="59"/>
  <c r="W70" i="59"/>
  <c r="W22" i="58"/>
  <c r="W190" i="58" s="1"/>
  <c r="W166" i="57"/>
  <c r="W20" i="57"/>
  <c r="W128" i="60"/>
  <c r="W116" i="60"/>
  <c r="W80" i="60"/>
  <c r="W68" i="60"/>
  <c r="W46" i="60"/>
  <c r="W34" i="60"/>
  <c r="W154" i="59"/>
  <c r="W104" i="59"/>
  <c r="W58" i="59"/>
  <c r="W32" i="59"/>
  <c r="W176" i="56"/>
  <c r="W164" i="56"/>
  <c r="W152" i="56"/>
  <c r="W140" i="56"/>
  <c r="W128" i="56"/>
  <c r="W116" i="56"/>
  <c r="W46" i="58"/>
  <c r="W34" i="58"/>
  <c r="W94" i="57"/>
  <c r="W32" i="57"/>
  <c r="W154" i="60"/>
  <c r="W142" i="60"/>
  <c r="W56" i="60"/>
  <c r="W176" i="59"/>
  <c r="W164" i="59"/>
  <c r="W142" i="59"/>
  <c r="W130" i="59"/>
  <c r="W80" i="59"/>
  <c r="W68" i="59"/>
  <c r="W46" i="59"/>
  <c r="W20" i="59"/>
  <c r="W26" i="59" s="1"/>
  <c r="W194" i="59" s="1"/>
  <c r="W106" i="57"/>
  <c r="W56" i="57"/>
  <c r="W44" i="57"/>
  <c r="W106" i="60"/>
  <c r="W152" i="59"/>
  <c r="W166" i="56"/>
  <c r="W142" i="56"/>
  <c r="W118" i="56"/>
  <c r="W164" i="60"/>
  <c r="W128" i="59"/>
  <c r="W34" i="59"/>
  <c r="W22" i="59"/>
  <c r="W190" i="59" s="1"/>
  <c r="W106" i="56"/>
  <c r="W92" i="56"/>
  <c r="W116" i="58"/>
  <c r="W142" i="57"/>
  <c r="W178" i="59"/>
  <c r="W116" i="59"/>
  <c r="W106" i="59"/>
  <c r="W94" i="59"/>
  <c r="W32" i="60"/>
  <c r="W20" i="60"/>
  <c r="W26" i="60" s="1"/>
  <c r="W194" i="60" s="1"/>
  <c r="W82" i="59"/>
  <c r="W44" i="59"/>
  <c r="W130" i="56"/>
  <c r="W94" i="60"/>
  <c r="W80" i="56"/>
  <c r="W68" i="56"/>
  <c r="W56" i="56"/>
  <c r="W44" i="56"/>
  <c r="W32" i="56"/>
  <c r="W20" i="56"/>
  <c r="W178" i="55"/>
  <c r="W166" i="55"/>
  <c r="W154" i="55"/>
  <c r="W142" i="55"/>
  <c r="W130" i="55"/>
  <c r="W118" i="55"/>
  <c r="W106" i="55"/>
  <c r="W94" i="55"/>
  <c r="W82" i="55"/>
  <c r="W70" i="55"/>
  <c r="W58" i="55"/>
  <c r="W46" i="55"/>
  <c r="W34" i="55"/>
  <c r="W22" i="55"/>
  <c r="W190" i="55" s="1"/>
  <c r="W176" i="53"/>
  <c r="W166" i="53"/>
  <c r="W152" i="53"/>
  <c r="W142" i="53"/>
  <c r="W128" i="53"/>
  <c r="W118" i="53"/>
  <c r="W104" i="53"/>
  <c r="W58" i="60"/>
  <c r="W178" i="56"/>
  <c r="W94" i="56"/>
  <c r="W56" i="59"/>
  <c r="W82" i="56"/>
  <c r="W34" i="56"/>
  <c r="W164" i="53"/>
  <c r="W154" i="53"/>
  <c r="W94" i="53"/>
  <c r="W80" i="53"/>
  <c r="W70" i="53"/>
  <c r="W56" i="53"/>
  <c r="W46" i="53"/>
  <c r="W32" i="53"/>
  <c r="W22" i="53"/>
  <c r="W190" i="53" s="1"/>
  <c r="W178" i="49"/>
  <c r="W164" i="49"/>
  <c r="W154" i="49"/>
  <c r="W140" i="49"/>
  <c r="W130" i="49"/>
  <c r="W70" i="56"/>
  <c r="W22" i="56"/>
  <c r="W190" i="56" s="1"/>
  <c r="W176" i="55"/>
  <c r="W152" i="55"/>
  <c r="W128" i="55"/>
  <c r="W104" i="55"/>
  <c r="W80" i="55"/>
  <c r="W56" i="55"/>
  <c r="W32" i="55"/>
  <c r="W20" i="55"/>
  <c r="W140" i="53"/>
  <c r="W130" i="53"/>
  <c r="W116" i="53"/>
  <c r="W58" i="56"/>
  <c r="W106" i="53"/>
  <c r="W92" i="53"/>
  <c r="W82" i="53"/>
  <c r="W68" i="53"/>
  <c r="W58" i="53"/>
  <c r="W44" i="53"/>
  <c r="W34" i="53"/>
  <c r="W20" i="53"/>
  <c r="W188" i="53" s="1"/>
  <c r="W176" i="49"/>
  <c r="W166" i="49"/>
  <c r="W152" i="49"/>
  <c r="W142" i="49"/>
  <c r="W128" i="49"/>
  <c r="W118" i="49"/>
  <c r="W104" i="49"/>
  <c r="W94" i="49"/>
  <c r="W164" i="55"/>
  <c r="W140" i="55"/>
  <c r="W116" i="55"/>
  <c r="W92" i="55"/>
  <c r="W68" i="55"/>
  <c r="W44" i="55"/>
  <c r="W116" i="49"/>
  <c r="W164" i="52"/>
  <c r="W169" i="52" s="1"/>
  <c r="W142" i="52"/>
  <c r="W116" i="52"/>
  <c r="W121" i="52" s="1"/>
  <c r="W94" i="52"/>
  <c r="W68" i="52"/>
  <c r="W73" i="52" s="1"/>
  <c r="W46" i="52"/>
  <c r="W20" i="52"/>
  <c r="W25" i="52" s="1"/>
  <c r="W104" i="56"/>
  <c r="W106" i="49"/>
  <c r="W92" i="49"/>
  <c r="W82" i="49"/>
  <c r="W68" i="49"/>
  <c r="W58" i="49"/>
  <c r="W44" i="49"/>
  <c r="W34" i="49"/>
  <c r="W20" i="49"/>
  <c r="W188" i="49" s="1"/>
  <c r="W176" i="52"/>
  <c r="W181" i="52" s="1"/>
  <c r="W154" i="52"/>
  <c r="W128" i="52"/>
  <c r="W133" i="52" s="1"/>
  <c r="W106" i="52"/>
  <c r="W80" i="52"/>
  <c r="W85" i="52" s="1"/>
  <c r="W58" i="52"/>
  <c r="W32" i="52"/>
  <c r="W37" i="52" s="1"/>
  <c r="W176" i="51"/>
  <c r="W166" i="51"/>
  <c r="W152" i="51"/>
  <c r="W142" i="51"/>
  <c r="W128" i="51"/>
  <c r="W118" i="51"/>
  <c r="W104" i="51"/>
  <c r="W94" i="51"/>
  <c r="W80" i="51"/>
  <c r="W70" i="51"/>
  <c r="W56" i="51"/>
  <c r="W46" i="51"/>
  <c r="W154" i="56"/>
  <c r="W46" i="56"/>
  <c r="W178" i="53"/>
  <c r="W166" i="52"/>
  <c r="W140" i="52"/>
  <c r="W145" i="52" s="1"/>
  <c r="W118" i="52"/>
  <c r="W92" i="52"/>
  <c r="W97" i="52" s="1"/>
  <c r="W70" i="52"/>
  <c r="W44" i="52"/>
  <c r="W49" i="52" s="1"/>
  <c r="W22" i="52"/>
  <c r="W190" i="52" s="1"/>
  <c r="L125" i="45"/>
  <c r="H132" i="45"/>
  <c r="Z36" i="39"/>
  <c r="T48" i="39"/>
  <c r="T49" i="39" s="1"/>
  <c r="X48" i="39"/>
  <c r="Z60" i="39"/>
  <c r="X72" i="39"/>
  <c r="V84" i="39"/>
  <c r="V85" i="39" s="1"/>
  <c r="V86" i="39" s="1"/>
  <c r="Z84" i="39"/>
  <c r="X96" i="39"/>
  <c r="Z108" i="39"/>
  <c r="T120" i="39"/>
  <c r="T121" i="39" s="1"/>
  <c r="X120" i="39"/>
  <c r="V132" i="39"/>
  <c r="V133" i="39" s="1"/>
  <c r="Z132" i="39"/>
  <c r="T144" i="39"/>
  <c r="T145" i="39" s="1"/>
  <c r="X144" i="39"/>
  <c r="L155" i="39"/>
  <c r="Z156" i="39"/>
  <c r="T168" i="39"/>
  <c r="T169" i="39" s="1"/>
  <c r="X168" i="39"/>
  <c r="H179" i="39"/>
  <c r="H180" i="39" s="1"/>
  <c r="H181" i="39" s="1"/>
  <c r="V180" i="39"/>
  <c r="V181" i="39" s="1"/>
  <c r="V182" i="39" s="1"/>
  <c r="Z180" i="39"/>
  <c r="G183" i="39"/>
  <c r="K183" i="39"/>
  <c r="C28" i="45" s="1"/>
  <c r="P183" i="39"/>
  <c r="T183" i="39"/>
  <c r="J28" i="45" s="1"/>
  <c r="AT28" i="45" s="1"/>
  <c r="X183" i="39"/>
  <c r="H184" i="39"/>
  <c r="L184" i="39"/>
  <c r="D29" i="45" s="1"/>
  <c r="AN29" i="45" s="1"/>
  <c r="I183" i="51"/>
  <c r="M183" i="51"/>
  <c r="E62" i="45" s="1"/>
  <c r="J184" i="51"/>
  <c r="N184" i="51"/>
  <c r="F63" i="45" s="1"/>
  <c r="AP63" i="45" s="1"/>
  <c r="G186" i="51"/>
  <c r="K186" i="51"/>
  <c r="C65" i="45" s="1"/>
  <c r="H187" i="51"/>
  <c r="L187" i="51"/>
  <c r="D66" i="45" s="1"/>
  <c r="N189" i="51"/>
  <c r="F68" i="45" s="1"/>
  <c r="G190" i="51"/>
  <c r="K190" i="51"/>
  <c r="C69" i="45" s="1"/>
  <c r="P190" i="51"/>
  <c r="H23" i="51"/>
  <c r="H24" i="51" s="1"/>
  <c r="L23" i="51"/>
  <c r="Z24" i="51"/>
  <c r="Z192" i="51" s="1"/>
  <c r="X38" i="51"/>
  <c r="X37" i="51"/>
  <c r="P35" i="51"/>
  <c r="P36" i="51" s="1"/>
  <c r="X36" i="51"/>
  <c r="Z37" i="51"/>
  <c r="G47" i="51"/>
  <c r="G48" i="51" s="1"/>
  <c r="K47" i="51"/>
  <c r="K48" i="51" s="1"/>
  <c r="H59" i="51"/>
  <c r="H60" i="51" s="1"/>
  <c r="H61" i="51" s="1"/>
  <c r="L59" i="51"/>
  <c r="L60" i="51" s="1"/>
  <c r="Q59" i="51"/>
  <c r="Q60" i="51" s="1"/>
  <c r="U59" i="51"/>
  <c r="U60" i="51" s="1"/>
  <c r="Y62" i="51"/>
  <c r="Y61" i="51"/>
  <c r="Y59" i="51"/>
  <c r="J58" i="51"/>
  <c r="N58" i="51"/>
  <c r="S58" i="51"/>
  <c r="W58" i="51"/>
  <c r="H83" i="51"/>
  <c r="H84" i="51" s="1"/>
  <c r="H85" i="51" s="1"/>
  <c r="L83" i="51"/>
  <c r="L84" i="51" s="1"/>
  <c r="Q83" i="51"/>
  <c r="Q84" i="51" s="1"/>
  <c r="U83" i="51"/>
  <c r="Y86" i="51"/>
  <c r="Y85" i="51"/>
  <c r="Y83" i="51"/>
  <c r="J82" i="51"/>
  <c r="N82" i="51"/>
  <c r="S82" i="51"/>
  <c r="W82" i="51"/>
  <c r="H107" i="51"/>
  <c r="L107" i="51"/>
  <c r="L108" i="51" s="1"/>
  <c r="Q107" i="51"/>
  <c r="Q108" i="51" s="1"/>
  <c r="U107" i="51"/>
  <c r="U108" i="51" s="1"/>
  <c r="Y110" i="51"/>
  <c r="Y109" i="51"/>
  <c r="Y107" i="51"/>
  <c r="J106" i="51"/>
  <c r="N106" i="51"/>
  <c r="S106" i="51"/>
  <c r="W106" i="51"/>
  <c r="H131" i="51"/>
  <c r="H132" i="51" s="1"/>
  <c r="H133" i="51" s="1"/>
  <c r="Q131" i="51"/>
  <c r="Q132" i="51" s="1"/>
  <c r="Q133" i="51" s="1"/>
  <c r="U131" i="51"/>
  <c r="U132" i="51" s="1"/>
  <c r="Y134" i="51"/>
  <c r="Y133" i="51"/>
  <c r="Y131" i="51"/>
  <c r="J130" i="51"/>
  <c r="N130" i="51"/>
  <c r="S130" i="51"/>
  <c r="W130" i="51"/>
  <c r="H155" i="51"/>
  <c r="H156" i="51" s="1"/>
  <c r="Q155" i="51"/>
  <c r="Q156" i="51" s="1"/>
  <c r="U155" i="51"/>
  <c r="Y158" i="51"/>
  <c r="Y157" i="51"/>
  <c r="Y155" i="51"/>
  <c r="J154" i="51"/>
  <c r="N154" i="51"/>
  <c r="S154" i="51"/>
  <c r="W154" i="51"/>
  <c r="L179" i="51"/>
  <c r="L180" i="51" s="1"/>
  <c r="Q179" i="51"/>
  <c r="Q180" i="51" s="1"/>
  <c r="U179" i="51"/>
  <c r="Y182" i="51"/>
  <c r="Y181" i="51"/>
  <c r="Y179" i="51"/>
  <c r="J178" i="51"/>
  <c r="N178" i="51"/>
  <c r="S178" i="51"/>
  <c r="W178" i="51"/>
  <c r="N183" i="51"/>
  <c r="F62" i="45" s="1"/>
  <c r="AB28" i="45"/>
  <c r="AE28" i="45"/>
  <c r="I183" i="52"/>
  <c r="M183" i="52"/>
  <c r="AC62" i="45" s="1"/>
  <c r="J186" i="52"/>
  <c r="N186" i="52"/>
  <c r="AD65" i="45" s="1"/>
  <c r="G187" i="52"/>
  <c r="K187" i="52"/>
  <c r="AA66" i="45" s="1"/>
  <c r="M189" i="52"/>
  <c r="AC68" i="45" s="1"/>
  <c r="K190" i="52"/>
  <c r="AA69" i="45" s="1"/>
  <c r="Y194" i="52"/>
  <c r="K35" i="52"/>
  <c r="K36" i="52" s="1"/>
  <c r="G47" i="52"/>
  <c r="G48" i="52" s="1"/>
  <c r="K47" i="52"/>
  <c r="K48" i="52" s="1"/>
  <c r="L47" i="52"/>
  <c r="L48" i="52" s="1"/>
  <c r="L59" i="52"/>
  <c r="L60" i="52" s="1"/>
  <c r="J56" i="52"/>
  <c r="J59" i="52" s="1"/>
  <c r="N56" i="52"/>
  <c r="S56" i="52"/>
  <c r="S59" i="52" s="1"/>
  <c r="W56" i="52"/>
  <c r="W61" i="52" s="1"/>
  <c r="G71" i="52"/>
  <c r="G72" i="52" s="1"/>
  <c r="H83" i="52"/>
  <c r="H84" i="52" s="1"/>
  <c r="K131" i="52"/>
  <c r="K132" i="52" s="1"/>
  <c r="G143" i="52"/>
  <c r="G144" i="52" s="1"/>
  <c r="K143" i="52"/>
  <c r="K144" i="52" s="1"/>
  <c r="L143" i="52"/>
  <c r="L144" i="52" s="1"/>
  <c r="H155" i="52"/>
  <c r="H156" i="52" s="1"/>
  <c r="L155" i="52"/>
  <c r="L156" i="52" s="1"/>
  <c r="J152" i="52"/>
  <c r="J155" i="52" s="1"/>
  <c r="N152" i="52"/>
  <c r="S152" i="52"/>
  <c r="S155" i="52" s="1"/>
  <c r="W152" i="52"/>
  <c r="W157" i="52" s="1"/>
  <c r="G167" i="52"/>
  <c r="G168" i="52" s="1"/>
  <c r="H179" i="52"/>
  <c r="N183" i="52"/>
  <c r="AD62" i="45" s="1"/>
  <c r="M187" i="52"/>
  <c r="AC66" i="45" s="1"/>
  <c r="K188" i="49"/>
  <c r="O33" i="45" s="1"/>
  <c r="W38" i="49"/>
  <c r="W37" i="49"/>
  <c r="W35" i="49"/>
  <c r="J32" i="49"/>
  <c r="J35" i="49" s="1"/>
  <c r="N32" i="49"/>
  <c r="S32" i="49"/>
  <c r="S35" i="49" s="1"/>
  <c r="W32" i="49"/>
  <c r="W62" i="49"/>
  <c r="W61" i="49"/>
  <c r="W59" i="49"/>
  <c r="S56" i="49"/>
  <c r="S59" i="49" s="1"/>
  <c r="W56" i="49"/>
  <c r="I71" i="49"/>
  <c r="Y72" i="49"/>
  <c r="L119" i="49"/>
  <c r="L120" i="49" s="1"/>
  <c r="X156" i="39"/>
  <c r="R183" i="39"/>
  <c r="H28" i="45" s="1"/>
  <c r="J184" i="39"/>
  <c r="X24" i="51"/>
  <c r="X192" i="51" s="1"/>
  <c r="Z36" i="51"/>
  <c r="W98" i="51"/>
  <c r="W97" i="51"/>
  <c r="W95" i="51"/>
  <c r="J119" i="51"/>
  <c r="N143" i="51"/>
  <c r="S167" i="51"/>
  <c r="M187" i="51"/>
  <c r="E66" i="45" s="1"/>
  <c r="K95" i="52"/>
  <c r="K96" i="52" s="1"/>
  <c r="H186" i="52"/>
  <c r="H183" i="49"/>
  <c r="H23" i="49"/>
  <c r="H24" i="49" s="1"/>
  <c r="L183" i="49"/>
  <c r="P28" i="45" s="1"/>
  <c r="L23" i="49"/>
  <c r="L24" i="49" s="1"/>
  <c r="L25" i="49" s="1"/>
  <c r="J186" i="49"/>
  <c r="N186" i="49"/>
  <c r="R31" i="45" s="1"/>
  <c r="H47" i="49"/>
  <c r="H48" i="49" s="1"/>
  <c r="U47" i="49"/>
  <c r="I183" i="53"/>
  <c r="V183" i="53"/>
  <c r="X62" i="45" s="1"/>
  <c r="V23" i="53"/>
  <c r="V24" i="53" s="1"/>
  <c r="J184" i="53"/>
  <c r="N184" i="53"/>
  <c r="R63" i="45" s="1"/>
  <c r="K107" i="53"/>
  <c r="K108" i="53" s="1"/>
  <c r="J176" i="58"/>
  <c r="J179" i="58" s="1"/>
  <c r="J178" i="58"/>
  <c r="J164" i="58"/>
  <c r="J167" i="58" s="1"/>
  <c r="J152" i="58"/>
  <c r="J155" i="58" s="1"/>
  <c r="J140" i="58"/>
  <c r="J143" i="58" s="1"/>
  <c r="J154" i="58"/>
  <c r="J130" i="58"/>
  <c r="J118" i="58"/>
  <c r="J142" i="58"/>
  <c r="J166" i="58"/>
  <c r="J106" i="58"/>
  <c r="J94" i="58"/>
  <c r="J82" i="58"/>
  <c r="J70" i="58"/>
  <c r="J58" i="58"/>
  <c r="J128" i="58"/>
  <c r="J131" i="58" s="1"/>
  <c r="J104" i="58"/>
  <c r="J107" i="58" s="1"/>
  <c r="J92" i="58"/>
  <c r="J95" i="58" s="1"/>
  <c r="J80" i="58"/>
  <c r="J83" i="58" s="1"/>
  <c r="J44" i="58"/>
  <c r="J32" i="58"/>
  <c r="J35" i="58" s="1"/>
  <c r="J20" i="58"/>
  <c r="J23" i="58" s="1"/>
  <c r="J56" i="58"/>
  <c r="J68" i="58"/>
  <c r="J71" i="58" s="1"/>
  <c r="J176" i="57"/>
  <c r="J179" i="57" s="1"/>
  <c r="J164" i="57"/>
  <c r="J167" i="57" s="1"/>
  <c r="J152" i="57"/>
  <c r="J155" i="57" s="1"/>
  <c r="J140" i="57"/>
  <c r="J128" i="57"/>
  <c r="J116" i="57"/>
  <c r="J104" i="57"/>
  <c r="J107" i="57" s="1"/>
  <c r="J92" i="57"/>
  <c r="J80" i="57"/>
  <c r="J68" i="57"/>
  <c r="J154" i="57"/>
  <c r="J46" i="57"/>
  <c r="J34" i="57"/>
  <c r="J22" i="57"/>
  <c r="J176" i="60"/>
  <c r="J178" i="57"/>
  <c r="J118" i="57"/>
  <c r="J70" i="57"/>
  <c r="J152" i="60"/>
  <c r="J130" i="60"/>
  <c r="J104" i="60"/>
  <c r="J82" i="60"/>
  <c r="J130" i="57"/>
  <c r="J82" i="57"/>
  <c r="J58" i="57"/>
  <c r="J178" i="60"/>
  <c r="J166" i="60"/>
  <c r="J140" i="60"/>
  <c r="J118" i="60"/>
  <c r="J92" i="60"/>
  <c r="J95" i="60" s="1"/>
  <c r="J70" i="60"/>
  <c r="J44" i="60"/>
  <c r="J22" i="60"/>
  <c r="J166" i="59"/>
  <c r="J140" i="59"/>
  <c r="J118" i="59"/>
  <c r="J92" i="59"/>
  <c r="J95" i="59" s="1"/>
  <c r="J70" i="59"/>
  <c r="J22" i="58"/>
  <c r="J166" i="57"/>
  <c r="J20" i="57"/>
  <c r="J128" i="60"/>
  <c r="J131" i="60" s="1"/>
  <c r="J116" i="60"/>
  <c r="J119" i="60" s="1"/>
  <c r="J80" i="60"/>
  <c r="J83" i="60" s="1"/>
  <c r="J68" i="60"/>
  <c r="J71" i="60" s="1"/>
  <c r="J46" i="60"/>
  <c r="J34" i="60"/>
  <c r="J154" i="59"/>
  <c r="J104" i="59"/>
  <c r="J107" i="59" s="1"/>
  <c r="J58" i="59"/>
  <c r="J32" i="59"/>
  <c r="J176" i="56"/>
  <c r="J179" i="56" s="1"/>
  <c r="J164" i="56"/>
  <c r="J167" i="56" s="1"/>
  <c r="J152" i="56"/>
  <c r="J155" i="56" s="1"/>
  <c r="J140" i="56"/>
  <c r="J143" i="56" s="1"/>
  <c r="J128" i="56"/>
  <c r="J131" i="56" s="1"/>
  <c r="J116" i="56"/>
  <c r="J46" i="58"/>
  <c r="J34" i="58"/>
  <c r="J94" i="57"/>
  <c r="J32" i="57"/>
  <c r="J154" i="60"/>
  <c r="J142" i="60"/>
  <c r="J56" i="60"/>
  <c r="J59" i="60" s="1"/>
  <c r="J176" i="59"/>
  <c r="J179" i="59" s="1"/>
  <c r="J164" i="59"/>
  <c r="J167" i="59" s="1"/>
  <c r="J142" i="59"/>
  <c r="J130" i="59"/>
  <c r="J80" i="59"/>
  <c r="J83" i="59" s="1"/>
  <c r="J68" i="59"/>
  <c r="J71" i="59" s="1"/>
  <c r="J46" i="59"/>
  <c r="J20" i="59"/>
  <c r="J106" i="57"/>
  <c r="J56" i="57"/>
  <c r="J59" i="57" s="1"/>
  <c r="J44" i="57"/>
  <c r="J106" i="60"/>
  <c r="J152" i="59"/>
  <c r="J166" i="56"/>
  <c r="J142" i="56"/>
  <c r="J118" i="56"/>
  <c r="J164" i="60"/>
  <c r="J167" i="60" s="1"/>
  <c r="J128" i="59"/>
  <c r="J131" i="59" s="1"/>
  <c r="J34" i="59"/>
  <c r="J22" i="59"/>
  <c r="J106" i="56"/>
  <c r="J92" i="56"/>
  <c r="J95" i="56" s="1"/>
  <c r="J116" i="58"/>
  <c r="J119" i="58" s="1"/>
  <c r="J142" i="57"/>
  <c r="J178" i="59"/>
  <c r="J116" i="59"/>
  <c r="J106" i="59"/>
  <c r="J32" i="60"/>
  <c r="J20" i="60"/>
  <c r="J82" i="59"/>
  <c r="J44" i="59"/>
  <c r="J130" i="56"/>
  <c r="J94" i="60"/>
  <c r="J80" i="56"/>
  <c r="J83" i="56" s="1"/>
  <c r="J68" i="56"/>
  <c r="J71" i="56" s="1"/>
  <c r="J56" i="56"/>
  <c r="J59" i="56" s="1"/>
  <c r="J44" i="56"/>
  <c r="J47" i="56" s="1"/>
  <c r="J32" i="56"/>
  <c r="J35" i="56" s="1"/>
  <c r="J20" i="56"/>
  <c r="J23" i="56" s="1"/>
  <c r="J178" i="55"/>
  <c r="J166" i="55"/>
  <c r="J154" i="55"/>
  <c r="J142" i="55"/>
  <c r="J130" i="55"/>
  <c r="J118" i="55"/>
  <c r="J106" i="55"/>
  <c r="J94" i="55"/>
  <c r="J82" i="55"/>
  <c r="J70" i="55"/>
  <c r="J58" i="55"/>
  <c r="J46" i="55"/>
  <c r="J34" i="55"/>
  <c r="J22" i="55"/>
  <c r="J176" i="53"/>
  <c r="J179" i="53" s="1"/>
  <c r="J166" i="53"/>
  <c r="J152" i="53"/>
  <c r="J155" i="53" s="1"/>
  <c r="J142" i="53"/>
  <c r="J128" i="53"/>
  <c r="J131" i="53" s="1"/>
  <c r="J118" i="53"/>
  <c r="J104" i="53"/>
  <c r="J107" i="53" s="1"/>
  <c r="J58" i="60"/>
  <c r="J94" i="59"/>
  <c r="J178" i="56"/>
  <c r="J94" i="56"/>
  <c r="J56" i="59"/>
  <c r="J59" i="59" s="1"/>
  <c r="J82" i="56"/>
  <c r="J34" i="56"/>
  <c r="J164" i="53"/>
  <c r="J154" i="53"/>
  <c r="J94" i="53"/>
  <c r="J80" i="53"/>
  <c r="J83" i="53" s="1"/>
  <c r="J70" i="53"/>
  <c r="J56" i="53"/>
  <c r="J59" i="53" s="1"/>
  <c r="J46" i="53"/>
  <c r="J32" i="53"/>
  <c r="J35" i="53" s="1"/>
  <c r="J22" i="53"/>
  <c r="J178" i="49"/>
  <c r="J164" i="49"/>
  <c r="J167" i="49" s="1"/>
  <c r="J154" i="49"/>
  <c r="J140" i="49"/>
  <c r="J130" i="49"/>
  <c r="J70" i="56"/>
  <c r="J22" i="56"/>
  <c r="J176" i="55"/>
  <c r="J152" i="55"/>
  <c r="J155" i="55" s="1"/>
  <c r="J128" i="55"/>
  <c r="J131" i="55" s="1"/>
  <c r="J104" i="55"/>
  <c r="J107" i="55" s="1"/>
  <c r="J80" i="55"/>
  <c r="J56" i="55"/>
  <c r="J59" i="55" s="1"/>
  <c r="J32" i="55"/>
  <c r="J35" i="55" s="1"/>
  <c r="J20" i="55"/>
  <c r="J23" i="55" s="1"/>
  <c r="J140" i="53"/>
  <c r="J143" i="53" s="1"/>
  <c r="J130" i="53"/>
  <c r="J116" i="53"/>
  <c r="J119" i="53" s="1"/>
  <c r="J58" i="56"/>
  <c r="J106" i="53"/>
  <c r="J92" i="53"/>
  <c r="J95" i="53" s="1"/>
  <c r="J82" i="53"/>
  <c r="J68" i="53"/>
  <c r="J71" i="53" s="1"/>
  <c r="J58" i="53"/>
  <c r="J44" i="53"/>
  <c r="J47" i="53" s="1"/>
  <c r="J34" i="53"/>
  <c r="J20" i="53"/>
  <c r="J176" i="49"/>
  <c r="J179" i="49" s="1"/>
  <c r="J166" i="49"/>
  <c r="J152" i="49"/>
  <c r="J155" i="49" s="1"/>
  <c r="J142" i="49"/>
  <c r="J128" i="49"/>
  <c r="J118" i="49"/>
  <c r="J104" i="49"/>
  <c r="J94" i="49"/>
  <c r="J164" i="55"/>
  <c r="J140" i="55"/>
  <c r="J143" i="55" s="1"/>
  <c r="J116" i="55"/>
  <c r="J119" i="55" s="1"/>
  <c r="J92" i="55"/>
  <c r="J95" i="55" s="1"/>
  <c r="J68" i="55"/>
  <c r="J44" i="55"/>
  <c r="J47" i="55" s="1"/>
  <c r="J116" i="49"/>
  <c r="J119" i="49" s="1"/>
  <c r="J164" i="52"/>
  <c r="J142" i="52"/>
  <c r="J116" i="52"/>
  <c r="J119" i="52" s="1"/>
  <c r="J94" i="52"/>
  <c r="J68" i="52"/>
  <c r="J46" i="52"/>
  <c r="J20" i="52"/>
  <c r="J23" i="52" s="1"/>
  <c r="J104" i="56"/>
  <c r="J107" i="56" s="1"/>
  <c r="J106" i="49"/>
  <c r="J92" i="49"/>
  <c r="J95" i="49" s="1"/>
  <c r="J82" i="49"/>
  <c r="J68" i="49"/>
  <c r="J71" i="49" s="1"/>
  <c r="J58" i="49"/>
  <c r="J44" i="49"/>
  <c r="J47" i="49" s="1"/>
  <c r="J34" i="49"/>
  <c r="J20" i="49"/>
  <c r="J176" i="52"/>
  <c r="J179" i="52" s="1"/>
  <c r="J154" i="52"/>
  <c r="J128" i="52"/>
  <c r="J106" i="52"/>
  <c r="J80" i="52"/>
  <c r="J83" i="52" s="1"/>
  <c r="J58" i="52"/>
  <c r="J32" i="52"/>
  <c r="J176" i="51"/>
  <c r="J166" i="51"/>
  <c r="J152" i="51"/>
  <c r="J155" i="51" s="1"/>
  <c r="J142" i="51"/>
  <c r="J128" i="51"/>
  <c r="J131" i="51" s="1"/>
  <c r="J118" i="51"/>
  <c r="J104" i="51"/>
  <c r="J94" i="51"/>
  <c r="J80" i="51"/>
  <c r="J70" i="51"/>
  <c r="J56" i="51"/>
  <c r="J46" i="51"/>
  <c r="J154" i="56"/>
  <c r="J46" i="56"/>
  <c r="J178" i="53"/>
  <c r="J166" i="52"/>
  <c r="J140" i="52"/>
  <c r="J118" i="52"/>
  <c r="J92" i="52"/>
  <c r="J95" i="52" s="1"/>
  <c r="J70" i="52"/>
  <c r="J44" i="52"/>
  <c r="J22" i="52"/>
  <c r="N176" i="58"/>
  <c r="N178" i="58"/>
  <c r="N164" i="58"/>
  <c r="N152" i="58"/>
  <c r="N140" i="58"/>
  <c r="N154" i="58"/>
  <c r="N130" i="58"/>
  <c r="N118" i="58"/>
  <c r="N142" i="58"/>
  <c r="N166" i="58"/>
  <c r="N106" i="58"/>
  <c r="N94" i="58"/>
  <c r="N82" i="58"/>
  <c r="N70" i="58"/>
  <c r="N58" i="58"/>
  <c r="N128" i="58"/>
  <c r="N104" i="58"/>
  <c r="N107" i="58" s="1"/>
  <c r="N92" i="58"/>
  <c r="N95" i="58" s="1"/>
  <c r="N80" i="58"/>
  <c r="N44" i="58"/>
  <c r="N47" i="58" s="1"/>
  <c r="N32" i="58"/>
  <c r="N35" i="58" s="1"/>
  <c r="N20" i="58"/>
  <c r="N23" i="58" s="1"/>
  <c r="N56" i="58"/>
  <c r="N68" i="58"/>
  <c r="N71" i="58" s="1"/>
  <c r="N176" i="57"/>
  <c r="N179" i="57" s="1"/>
  <c r="N164" i="57"/>
  <c r="N152" i="57"/>
  <c r="N155" i="57" s="1"/>
  <c r="N140" i="57"/>
  <c r="N128" i="57"/>
  <c r="N131" i="57" s="1"/>
  <c r="N116" i="57"/>
  <c r="N104" i="57"/>
  <c r="N92" i="57"/>
  <c r="N80" i="57"/>
  <c r="N68" i="57"/>
  <c r="N154" i="57"/>
  <c r="N46" i="57"/>
  <c r="N34" i="57"/>
  <c r="N22" i="57"/>
  <c r="N176" i="60"/>
  <c r="N179" i="60" s="1"/>
  <c r="N178" i="57"/>
  <c r="N118" i="57"/>
  <c r="N70" i="57"/>
  <c r="N152" i="60"/>
  <c r="N130" i="60"/>
  <c r="N104" i="60"/>
  <c r="N107" i="60" s="1"/>
  <c r="N82" i="60"/>
  <c r="N130" i="57"/>
  <c r="N82" i="57"/>
  <c r="N58" i="57"/>
  <c r="N178" i="60"/>
  <c r="N166" i="60"/>
  <c r="N140" i="60"/>
  <c r="N143" i="60" s="1"/>
  <c r="N118" i="60"/>
  <c r="N92" i="60"/>
  <c r="N95" i="60" s="1"/>
  <c r="N70" i="60"/>
  <c r="N44" i="60"/>
  <c r="N22" i="60"/>
  <c r="N166" i="59"/>
  <c r="N140" i="59"/>
  <c r="N118" i="59"/>
  <c r="N92" i="59"/>
  <c r="N70" i="59"/>
  <c r="N22" i="58"/>
  <c r="N166" i="57"/>
  <c r="N20" i="57"/>
  <c r="N128" i="60"/>
  <c r="N131" i="60" s="1"/>
  <c r="N116" i="60"/>
  <c r="N80" i="60"/>
  <c r="N68" i="60"/>
  <c r="N46" i="60"/>
  <c r="N34" i="60"/>
  <c r="N154" i="59"/>
  <c r="N104" i="59"/>
  <c r="N107" i="59" s="1"/>
  <c r="N58" i="59"/>
  <c r="N32" i="59"/>
  <c r="N176" i="56"/>
  <c r="N179" i="56" s="1"/>
  <c r="N164" i="56"/>
  <c r="N167" i="56" s="1"/>
  <c r="N152" i="56"/>
  <c r="N155" i="56" s="1"/>
  <c r="N140" i="56"/>
  <c r="N128" i="56"/>
  <c r="N116" i="56"/>
  <c r="N119" i="56" s="1"/>
  <c r="N46" i="58"/>
  <c r="N34" i="58"/>
  <c r="N94" i="57"/>
  <c r="N32" i="57"/>
  <c r="N154" i="60"/>
  <c r="N142" i="60"/>
  <c r="N56" i="60"/>
  <c r="N176" i="59"/>
  <c r="N164" i="59"/>
  <c r="N142" i="59"/>
  <c r="N130" i="59"/>
  <c r="N80" i="59"/>
  <c r="N83" i="59" s="1"/>
  <c r="N68" i="59"/>
  <c r="N46" i="59"/>
  <c r="N20" i="59"/>
  <c r="N106" i="57"/>
  <c r="N56" i="57"/>
  <c r="N44" i="57"/>
  <c r="N106" i="60"/>
  <c r="N152" i="59"/>
  <c r="N166" i="56"/>
  <c r="N142" i="56"/>
  <c r="N118" i="56"/>
  <c r="N164" i="60"/>
  <c r="N128" i="59"/>
  <c r="N34" i="59"/>
  <c r="N22" i="59"/>
  <c r="N106" i="56"/>
  <c r="N92" i="56"/>
  <c r="N116" i="58"/>
  <c r="N119" i="58" s="1"/>
  <c r="N142" i="57"/>
  <c r="N178" i="59"/>
  <c r="N116" i="59"/>
  <c r="N119" i="59" s="1"/>
  <c r="N106" i="59"/>
  <c r="N32" i="60"/>
  <c r="N20" i="60"/>
  <c r="N82" i="59"/>
  <c r="N44" i="59"/>
  <c r="N47" i="59" s="1"/>
  <c r="N130" i="56"/>
  <c r="N94" i="60"/>
  <c r="N80" i="56"/>
  <c r="N83" i="56" s="1"/>
  <c r="N68" i="56"/>
  <c r="N56" i="56"/>
  <c r="N44" i="56"/>
  <c r="N47" i="56" s="1"/>
  <c r="N32" i="56"/>
  <c r="N35" i="56" s="1"/>
  <c r="N20" i="56"/>
  <c r="N178" i="55"/>
  <c r="N166" i="55"/>
  <c r="N154" i="55"/>
  <c r="N142" i="55"/>
  <c r="N130" i="55"/>
  <c r="N118" i="55"/>
  <c r="N106" i="55"/>
  <c r="N94" i="55"/>
  <c r="N82" i="55"/>
  <c r="N70" i="55"/>
  <c r="N58" i="55"/>
  <c r="N46" i="55"/>
  <c r="N34" i="55"/>
  <c r="N22" i="55"/>
  <c r="N176" i="53"/>
  <c r="N179" i="53" s="1"/>
  <c r="N166" i="53"/>
  <c r="N152" i="53"/>
  <c r="N155" i="53" s="1"/>
  <c r="N142" i="53"/>
  <c r="N128" i="53"/>
  <c r="N131" i="53" s="1"/>
  <c r="N118" i="53"/>
  <c r="N104" i="53"/>
  <c r="N58" i="60"/>
  <c r="N94" i="59"/>
  <c r="N178" i="56"/>
  <c r="N94" i="56"/>
  <c r="N56" i="59"/>
  <c r="N82" i="56"/>
  <c r="N34" i="56"/>
  <c r="N164" i="53"/>
  <c r="N154" i="53"/>
  <c r="N94" i="53"/>
  <c r="N80" i="53"/>
  <c r="N83" i="53" s="1"/>
  <c r="N70" i="53"/>
  <c r="N56" i="53"/>
  <c r="N59" i="53" s="1"/>
  <c r="N46" i="53"/>
  <c r="N32" i="53"/>
  <c r="N35" i="53" s="1"/>
  <c r="N22" i="53"/>
  <c r="N178" i="49"/>
  <c r="N164" i="49"/>
  <c r="N167" i="49" s="1"/>
  <c r="N154" i="49"/>
  <c r="N140" i="49"/>
  <c r="N130" i="49"/>
  <c r="N70" i="56"/>
  <c r="N22" i="56"/>
  <c r="N176" i="55"/>
  <c r="N152" i="55"/>
  <c r="N155" i="55" s="1"/>
  <c r="N128" i="55"/>
  <c r="N104" i="55"/>
  <c r="N107" i="55" s="1"/>
  <c r="N80" i="55"/>
  <c r="N56" i="55"/>
  <c r="N59" i="55" s="1"/>
  <c r="N32" i="55"/>
  <c r="N20" i="55"/>
  <c r="N23" i="55" s="1"/>
  <c r="N140" i="53"/>
  <c r="N130" i="53"/>
  <c r="N116" i="53"/>
  <c r="N119" i="53" s="1"/>
  <c r="N58" i="56"/>
  <c r="N106" i="53"/>
  <c r="N92" i="53"/>
  <c r="N95" i="53" s="1"/>
  <c r="N82" i="53"/>
  <c r="N68" i="53"/>
  <c r="N71" i="53" s="1"/>
  <c r="N58" i="53"/>
  <c r="N44" i="53"/>
  <c r="N47" i="53" s="1"/>
  <c r="N34" i="53"/>
  <c r="N20" i="53"/>
  <c r="N23" i="53" s="1"/>
  <c r="N176" i="49"/>
  <c r="N166" i="49"/>
  <c r="N152" i="49"/>
  <c r="N155" i="49" s="1"/>
  <c r="N142" i="49"/>
  <c r="N128" i="49"/>
  <c r="N118" i="49"/>
  <c r="N104" i="49"/>
  <c r="N107" i="49" s="1"/>
  <c r="N94" i="49"/>
  <c r="N164" i="55"/>
  <c r="N140" i="55"/>
  <c r="N143" i="55" s="1"/>
  <c r="N116" i="55"/>
  <c r="N92" i="55"/>
  <c r="N95" i="55" s="1"/>
  <c r="N68" i="55"/>
  <c r="N44" i="55"/>
  <c r="N47" i="55" s="1"/>
  <c r="N116" i="49"/>
  <c r="N119" i="49" s="1"/>
  <c r="N164" i="52"/>
  <c r="N142" i="52"/>
  <c r="N116" i="52"/>
  <c r="N119" i="52" s="1"/>
  <c r="N94" i="52"/>
  <c r="N68" i="52"/>
  <c r="N46" i="52"/>
  <c r="N20" i="52"/>
  <c r="N23" i="52" s="1"/>
  <c r="N24" i="52" s="1"/>
  <c r="N104" i="56"/>
  <c r="N106" i="49"/>
  <c r="N92" i="49"/>
  <c r="N95" i="49" s="1"/>
  <c r="N82" i="49"/>
  <c r="N68" i="49"/>
  <c r="N71" i="49" s="1"/>
  <c r="N58" i="49"/>
  <c r="N44" i="49"/>
  <c r="N47" i="49" s="1"/>
  <c r="N34" i="49"/>
  <c r="N20" i="49"/>
  <c r="N23" i="49" s="1"/>
  <c r="N176" i="52"/>
  <c r="N179" i="52" s="1"/>
  <c r="N154" i="52"/>
  <c r="N128" i="52"/>
  <c r="N106" i="52"/>
  <c r="N80" i="52"/>
  <c r="N83" i="52" s="1"/>
  <c r="N58" i="52"/>
  <c r="N32" i="52"/>
  <c r="N176" i="51"/>
  <c r="N166" i="51"/>
  <c r="N152" i="51"/>
  <c r="N142" i="51"/>
  <c r="N128" i="51"/>
  <c r="N118" i="51"/>
  <c r="N104" i="51"/>
  <c r="N94" i="51"/>
  <c r="N80" i="51"/>
  <c r="N70" i="51"/>
  <c r="N56" i="51"/>
  <c r="N46" i="51"/>
  <c r="N154" i="56"/>
  <c r="N46" i="56"/>
  <c r="N178" i="53"/>
  <c r="N166" i="52"/>
  <c r="N140" i="52"/>
  <c r="N118" i="52"/>
  <c r="N92" i="52"/>
  <c r="N70" i="52"/>
  <c r="N44" i="52"/>
  <c r="K177" i="58"/>
  <c r="K165" i="58"/>
  <c r="K153" i="58"/>
  <c r="K155" i="58" s="1"/>
  <c r="K156" i="58" s="1"/>
  <c r="K141" i="58"/>
  <c r="K129" i="58"/>
  <c r="K131" i="58" s="1"/>
  <c r="K105" i="58"/>
  <c r="K93" i="58"/>
  <c r="K95" i="58" s="1"/>
  <c r="K96" i="58" s="1"/>
  <c r="K97" i="58" s="1"/>
  <c r="K81" i="58"/>
  <c r="K83" i="58" s="1"/>
  <c r="K45" i="58"/>
  <c r="K47" i="58" s="1"/>
  <c r="K33" i="58"/>
  <c r="K35" i="58" s="1"/>
  <c r="K21" i="58"/>
  <c r="K23" i="58" s="1"/>
  <c r="K57" i="58"/>
  <c r="K59" i="58" s="1"/>
  <c r="K60" i="58" s="1"/>
  <c r="K69" i="58"/>
  <c r="K177" i="57"/>
  <c r="K179" i="57" s="1"/>
  <c r="K180" i="57" s="1"/>
  <c r="K165" i="57"/>
  <c r="K167" i="57" s="1"/>
  <c r="K168" i="57" s="1"/>
  <c r="K169" i="57" s="1"/>
  <c r="K153" i="57"/>
  <c r="K155" i="57" s="1"/>
  <c r="K156" i="57" s="1"/>
  <c r="K157" i="57" s="1"/>
  <c r="K141" i="57"/>
  <c r="K129" i="57"/>
  <c r="K131" i="57" s="1"/>
  <c r="K132" i="57" s="1"/>
  <c r="K133" i="57" s="1"/>
  <c r="K117" i="57"/>
  <c r="K105" i="57"/>
  <c r="K107" i="57" s="1"/>
  <c r="K108" i="57" s="1"/>
  <c r="K109" i="57" s="1"/>
  <c r="K93" i="57"/>
  <c r="K95" i="57" s="1"/>
  <c r="K81" i="57"/>
  <c r="K83" i="57" s="1"/>
  <c r="K69" i="57"/>
  <c r="K71" i="57" s="1"/>
  <c r="K57" i="57"/>
  <c r="K21" i="57"/>
  <c r="K177" i="56"/>
  <c r="K179" i="56" s="1"/>
  <c r="K180" i="56" s="1"/>
  <c r="K181" i="56" s="1"/>
  <c r="K182" i="56" s="1"/>
  <c r="K165" i="56"/>
  <c r="K167" i="56" s="1"/>
  <c r="K168" i="56" s="1"/>
  <c r="K169" i="56" s="1"/>
  <c r="K170" i="56" s="1"/>
  <c r="K153" i="56"/>
  <c r="K155" i="56" s="1"/>
  <c r="K141" i="56"/>
  <c r="K143" i="56" s="1"/>
  <c r="K144" i="56" s="1"/>
  <c r="K129" i="56"/>
  <c r="K131" i="56" s="1"/>
  <c r="K117" i="56"/>
  <c r="K119" i="56" s="1"/>
  <c r="K120" i="56" s="1"/>
  <c r="K33" i="57"/>
  <c r="K35" i="57" s="1"/>
  <c r="K45" i="57"/>
  <c r="K93" i="56"/>
  <c r="K95" i="56" s="1"/>
  <c r="K117" i="58"/>
  <c r="K81" i="56"/>
  <c r="K83" i="56" s="1"/>
  <c r="K69" i="56"/>
  <c r="K71" i="56" s="1"/>
  <c r="K57" i="56"/>
  <c r="K59" i="56" s="1"/>
  <c r="K60" i="56" s="1"/>
  <c r="K61" i="56" s="1"/>
  <c r="K45" i="56"/>
  <c r="K47" i="56" s="1"/>
  <c r="K48" i="56" s="1"/>
  <c r="K49" i="56" s="1"/>
  <c r="K50" i="56" s="1"/>
  <c r="K33" i="56"/>
  <c r="K35" i="56" s="1"/>
  <c r="K21" i="56"/>
  <c r="K23" i="56" s="1"/>
  <c r="K177" i="55"/>
  <c r="K179" i="55" s="1"/>
  <c r="K180" i="55" s="1"/>
  <c r="K153" i="55"/>
  <c r="K155" i="55" s="1"/>
  <c r="K131" i="55"/>
  <c r="K105" i="55"/>
  <c r="K107" i="55" s="1"/>
  <c r="K108" i="55" s="1"/>
  <c r="K81" i="55"/>
  <c r="K83" i="55" s="1"/>
  <c r="K84" i="55" s="1"/>
  <c r="K57" i="55"/>
  <c r="K59" i="55" s="1"/>
  <c r="K60" i="55" s="1"/>
  <c r="K33" i="55"/>
  <c r="K35" i="55" s="1"/>
  <c r="K21" i="55"/>
  <c r="K23" i="55" s="1"/>
  <c r="K24" i="55" s="1"/>
  <c r="K165" i="55"/>
  <c r="K167" i="55" s="1"/>
  <c r="K168" i="55" s="1"/>
  <c r="K141" i="55"/>
  <c r="K143" i="55" s="1"/>
  <c r="K144" i="55" s="1"/>
  <c r="K117" i="55"/>
  <c r="K119" i="55" s="1"/>
  <c r="K93" i="55"/>
  <c r="K95" i="55" s="1"/>
  <c r="K96" i="55" s="1"/>
  <c r="K69" i="55"/>
  <c r="K71" i="55" s="1"/>
  <c r="K72" i="55" s="1"/>
  <c r="K45" i="55"/>
  <c r="K47" i="55" s="1"/>
  <c r="K48" i="55" s="1"/>
  <c r="K105" i="56"/>
  <c r="K107" i="56" s="1"/>
  <c r="X24" i="39"/>
  <c r="X192" i="39" s="1"/>
  <c r="J22" i="39"/>
  <c r="N22" i="39"/>
  <c r="S22" i="39"/>
  <c r="W22" i="39"/>
  <c r="W190" i="39" s="1"/>
  <c r="Y24" i="39"/>
  <c r="Y192" i="39" s="1"/>
  <c r="Z25" i="39"/>
  <c r="Z193" i="39" s="1"/>
  <c r="J32" i="39"/>
  <c r="J35" i="39" s="1"/>
  <c r="N32" i="39"/>
  <c r="S32" i="39"/>
  <c r="S35" i="39" s="1"/>
  <c r="W32" i="39"/>
  <c r="X37" i="39"/>
  <c r="J46" i="39"/>
  <c r="N46" i="39"/>
  <c r="S46" i="39"/>
  <c r="W46" i="39"/>
  <c r="Z49" i="39"/>
  <c r="J56" i="39"/>
  <c r="N56" i="39"/>
  <c r="S56" i="39"/>
  <c r="S59" i="39" s="1"/>
  <c r="W56" i="39"/>
  <c r="X61" i="39"/>
  <c r="J70" i="39"/>
  <c r="N70" i="39"/>
  <c r="S70" i="39"/>
  <c r="W70" i="39"/>
  <c r="Z73" i="39"/>
  <c r="J80" i="39"/>
  <c r="N80" i="39"/>
  <c r="N83" i="39" s="1"/>
  <c r="S80" i="39"/>
  <c r="S83" i="39" s="1"/>
  <c r="W80" i="39"/>
  <c r="X85" i="39"/>
  <c r="J94" i="39"/>
  <c r="N94" i="39"/>
  <c r="S94" i="39"/>
  <c r="W94" i="39"/>
  <c r="Z97" i="39"/>
  <c r="J104" i="39"/>
  <c r="N104" i="39"/>
  <c r="S104" i="39"/>
  <c r="S107" i="39" s="1"/>
  <c r="W104" i="39"/>
  <c r="X109" i="39"/>
  <c r="J118" i="39"/>
  <c r="N118" i="39"/>
  <c r="S118" i="39"/>
  <c r="W118" i="39"/>
  <c r="Z121" i="39"/>
  <c r="J128" i="39"/>
  <c r="J131" i="39" s="1"/>
  <c r="N128" i="39"/>
  <c r="S128" i="39"/>
  <c r="S131" i="39" s="1"/>
  <c r="W128" i="39"/>
  <c r="X133" i="39"/>
  <c r="J142" i="39"/>
  <c r="N142" i="39"/>
  <c r="S142" i="39"/>
  <c r="W142" i="39"/>
  <c r="Z145" i="39"/>
  <c r="J152" i="39"/>
  <c r="N152" i="39"/>
  <c r="N155" i="39" s="1"/>
  <c r="S152" i="39"/>
  <c r="S155" i="39" s="1"/>
  <c r="W152" i="39"/>
  <c r="X157" i="39"/>
  <c r="J166" i="39"/>
  <c r="N166" i="39"/>
  <c r="S166" i="39"/>
  <c r="W166" i="39"/>
  <c r="Z169" i="39"/>
  <c r="J176" i="39"/>
  <c r="N176" i="39"/>
  <c r="N179" i="39" s="1"/>
  <c r="S176" i="39"/>
  <c r="S179" i="39" s="1"/>
  <c r="W176" i="39"/>
  <c r="X181" i="39"/>
  <c r="J20" i="51"/>
  <c r="J23" i="51" s="1"/>
  <c r="N20" i="51"/>
  <c r="S20" i="51"/>
  <c r="S23" i="51" s="1"/>
  <c r="W20" i="51"/>
  <c r="W188" i="51" s="1"/>
  <c r="V23" i="51"/>
  <c r="V24" i="51" s="1"/>
  <c r="Z23" i="51"/>
  <c r="Z191" i="51" s="1"/>
  <c r="X25" i="51"/>
  <c r="X193" i="51" s="1"/>
  <c r="X26" i="51"/>
  <c r="X194" i="51" s="1"/>
  <c r="J34" i="51"/>
  <c r="N34" i="51"/>
  <c r="S34" i="51"/>
  <c r="W34" i="51"/>
  <c r="G35" i="51"/>
  <c r="G36" i="51" s="1"/>
  <c r="K35" i="51"/>
  <c r="K36" i="51" s="1"/>
  <c r="K37" i="51" s="1"/>
  <c r="Q35" i="51"/>
  <c r="W35" i="51"/>
  <c r="V48" i="51"/>
  <c r="V49" i="51" s="1"/>
  <c r="W50" i="51"/>
  <c r="K59" i="51"/>
  <c r="K60" i="51" s="1"/>
  <c r="M83" i="51"/>
  <c r="M84" i="51" s="1"/>
  <c r="I179" i="51"/>
  <c r="AC28" i="45"/>
  <c r="AD28" i="45"/>
  <c r="G186" i="52"/>
  <c r="K186" i="52"/>
  <c r="AA65" i="45" s="1"/>
  <c r="H187" i="52"/>
  <c r="L187" i="52"/>
  <c r="AB66" i="45" s="1"/>
  <c r="P188" i="52"/>
  <c r="N189" i="52"/>
  <c r="AD68" i="45" s="1"/>
  <c r="G190" i="52"/>
  <c r="J82" i="52"/>
  <c r="N82" i="52"/>
  <c r="S82" i="52"/>
  <c r="W82" i="52"/>
  <c r="G83" i="52"/>
  <c r="G84" i="52" s="1"/>
  <c r="H95" i="52"/>
  <c r="H96" i="52" s="1"/>
  <c r="J107" i="52"/>
  <c r="N107" i="52"/>
  <c r="I167" i="52"/>
  <c r="I168" i="52" s="1"/>
  <c r="J178" i="52"/>
  <c r="N178" i="52"/>
  <c r="S178" i="52"/>
  <c r="W178" i="52"/>
  <c r="G179" i="52"/>
  <c r="G180" i="52" s="1"/>
  <c r="Y24" i="49"/>
  <c r="Y192" i="49" s="1"/>
  <c r="Y48" i="49"/>
  <c r="H83" i="49"/>
  <c r="H84" i="49" s="1"/>
  <c r="L83" i="49"/>
  <c r="L84" i="49" s="1"/>
  <c r="L85" i="49" s="1"/>
  <c r="W84" i="49"/>
  <c r="W86" i="49"/>
  <c r="X122" i="49"/>
  <c r="R131" i="49"/>
  <c r="R132" i="49" s="1"/>
  <c r="V131" i="49"/>
  <c r="V132" i="49" s="1"/>
  <c r="Z134" i="49"/>
  <c r="Z133" i="49"/>
  <c r="Z131" i="49"/>
  <c r="Z132" i="49"/>
  <c r="L23" i="53"/>
  <c r="R95" i="53"/>
  <c r="V95" i="53"/>
  <c r="V96" i="53" s="1"/>
  <c r="V97" i="53" s="1"/>
  <c r="Z98" i="53"/>
  <c r="Z97" i="53"/>
  <c r="Z95" i="53"/>
  <c r="Z96" i="53"/>
  <c r="T48" i="51"/>
  <c r="X48" i="51"/>
  <c r="Y49" i="51"/>
  <c r="Y50" i="51"/>
  <c r="Z60" i="51"/>
  <c r="W61" i="51"/>
  <c r="W62" i="51"/>
  <c r="T72" i="51"/>
  <c r="T73" i="51" s="1"/>
  <c r="X72" i="51"/>
  <c r="Y73" i="51"/>
  <c r="Y74" i="51"/>
  <c r="Z84" i="51"/>
  <c r="W85" i="51"/>
  <c r="W86" i="51"/>
  <c r="T96" i="51"/>
  <c r="X96" i="51"/>
  <c r="Y97" i="51"/>
  <c r="Y98" i="51"/>
  <c r="Z108" i="51"/>
  <c r="W109" i="51"/>
  <c r="W110" i="51"/>
  <c r="T120" i="51"/>
  <c r="X120" i="51"/>
  <c r="Y121" i="51"/>
  <c r="Y122" i="51"/>
  <c r="Z132" i="51"/>
  <c r="W133" i="51"/>
  <c r="W134" i="51"/>
  <c r="X144" i="51"/>
  <c r="Y145" i="51"/>
  <c r="Y146" i="51"/>
  <c r="V156" i="51"/>
  <c r="V157" i="51" s="1"/>
  <c r="V158" i="51" s="1"/>
  <c r="Z156" i="51"/>
  <c r="W157" i="51"/>
  <c r="W158" i="51"/>
  <c r="X168" i="51"/>
  <c r="Y169" i="51"/>
  <c r="Y170" i="51"/>
  <c r="Z180" i="51"/>
  <c r="W181" i="51"/>
  <c r="W182" i="51"/>
  <c r="AA28" i="45"/>
  <c r="K23" i="52"/>
  <c r="K24" i="52" s="1"/>
  <c r="P23" i="52"/>
  <c r="P24" i="52" s="1"/>
  <c r="T23" i="52"/>
  <c r="X23" i="52"/>
  <c r="X191" i="52" s="1"/>
  <c r="H35" i="52"/>
  <c r="H36" i="52" s="1"/>
  <c r="L35" i="52"/>
  <c r="L36" i="52" s="1"/>
  <c r="Q35" i="52"/>
  <c r="Q36" i="52" s="1"/>
  <c r="U35" i="52"/>
  <c r="Y35" i="52"/>
  <c r="R47" i="52"/>
  <c r="R48" i="52" s="1"/>
  <c r="V47" i="52"/>
  <c r="V48" i="52" s="1"/>
  <c r="Z47" i="52"/>
  <c r="W59" i="52"/>
  <c r="P71" i="52"/>
  <c r="P72" i="52" s="1"/>
  <c r="X71" i="52"/>
  <c r="Q83" i="52"/>
  <c r="Q84" i="52" s="1"/>
  <c r="U83" i="52"/>
  <c r="Y83" i="52"/>
  <c r="R95" i="52"/>
  <c r="R96" i="52" s="1"/>
  <c r="R97" i="52" s="1"/>
  <c r="V95" i="52"/>
  <c r="Z95" i="52"/>
  <c r="S107" i="52"/>
  <c r="W107" i="52"/>
  <c r="P119" i="52"/>
  <c r="P120" i="52" s="1"/>
  <c r="X119" i="52"/>
  <c r="Q131" i="52"/>
  <c r="Q132" i="52" s="1"/>
  <c r="U131" i="52"/>
  <c r="Y131" i="52"/>
  <c r="R143" i="52"/>
  <c r="R144" i="52" s="1"/>
  <c r="V143" i="52"/>
  <c r="V144" i="52" s="1"/>
  <c r="Z143" i="52"/>
  <c r="W155" i="52"/>
  <c r="P167" i="52"/>
  <c r="P168" i="52" s="1"/>
  <c r="T167" i="52"/>
  <c r="T168" i="52" s="1"/>
  <c r="X167" i="52"/>
  <c r="Q179" i="52"/>
  <c r="Q180" i="52" s="1"/>
  <c r="U179" i="52"/>
  <c r="Y179" i="52"/>
  <c r="G183" i="52"/>
  <c r="K183" i="52"/>
  <c r="AA62" i="45" s="1"/>
  <c r="P183" i="52"/>
  <c r="T183" i="52"/>
  <c r="AH62" i="45" s="1"/>
  <c r="AT62" i="45" s="1"/>
  <c r="X183" i="52"/>
  <c r="I183" i="49"/>
  <c r="M183" i="49"/>
  <c r="Q28" i="45" s="1"/>
  <c r="J184" i="49"/>
  <c r="N184" i="49"/>
  <c r="R29" i="45" s="1"/>
  <c r="G186" i="49"/>
  <c r="K186" i="49"/>
  <c r="O31" i="45" s="1"/>
  <c r="H187" i="49"/>
  <c r="L187" i="49"/>
  <c r="P32" i="45" s="1"/>
  <c r="N189" i="49"/>
  <c r="R34" i="45" s="1"/>
  <c r="G190" i="49"/>
  <c r="K190" i="49"/>
  <c r="O35" i="45" s="1"/>
  <c r="P190" i="49"/>
  <c r="Z24" i="49"/>
  <c r="Z192" i="49" s="1"/>
  <c r="W25" i="49"/>
  <c r="W193" i="49" s="1"/>
  <c r="W26" i="49"/>
  <c r="W194" i="49" s="1"/>
  <c r="X36" i="49"/>
  <c r="Y37" i="49"/>
  <c r="Y38" i="49"/>
  <c r="V48" i="49"/>
  <c r="V49" i="49" s="1"/>
  <c r="V50" i="49" s="1"/>
  <c r="Z48" i="49"/>
  <c r="W49" i="49"/>
  <c r="W50" i="49"/>
  <c r="X60" i="49"/>
  <c r="Y61" i="49"/>
  <c r="Y62" i="49"/>
  <c r="Z72" i="49"/>
  <c r="W73" i="49"/>
  <c r="W74" i="49"/>
  <c r="X86" i="49"/>
  <c r="X85" i="49"/>
  <c r="X84" i="49"/>
  <c r="Y86" i="49"/>
  <c r="Z98" i="49"/>
  <c r="Z97" i="49"/>
  <c r="Z95" i="49"/>
  <c r="W96" i="49"/>
  <c r="X110" i="49"/>
  <c r="X109" i="49"/>
  <c r="K107" i="49"/>
  <c r="Q107" i="49"/>
  <c r="Q108" i="49" s="1"/>
  <c r="Y108" i="49"/>
  <c r="L131" i="49"/>
  <c r="L132" i="49" s="1"/>
  <c r="U131" i="49"/>
  <c r="G143" i="49"/>
  <c r="G144" i="49" s="1"/>
  <c r="K143" i="49"/>
  <c r="K144" i="49" s="1"/>
  <c r="K145" i="49" s="1"/>
  <c r="P143" i="49"/>
  <c r="T143" i="49"/>
  <c r="T144" i="49" s="1"/>
  <c r="X146" i="49"/>
  <c r="X145" i="49"/>
  <c r="X143" i="49"/>
  <c r="R167" i="49"/>
  <c r="V167" i="49"/>
  <c r="V168" i="49" s="1"/>
  <c r="Z167" i="49"/>
  <c r="Z168" i="49"/>
  <c r="Z170" i="49"/>
  <c r="Z169" i="49"/>
  <c r="R179" i="49"/>
  <c r="V179" i="49"/>
  <c r="Z182" i="49"/>
  <c r="Z181" i="49"/>
  <c r="Z179" i="49"/>
  <c r="G183" i="49"/>
  <c r="X183" i="49"/>
  <c r="K188" i="53"/>
  <c r="O67" i="45" s="1"/>
  <c r="H179" i="53"/>
  <c r="H180" i="53" s="1"/>
  <c r="H181" i="53" s="1"/>
  <c r="L179" i="53"/>
  <c r="L180" i="53" s="1"/>
  <c r="Q179" i="53"/>
  <c r="Q180" i="53" s="1"/>
  <c r="Y182" i="53"/>
  <c r="Y181" i="53"/>
  <c r="Y179" i="53"/>
  <c r="U179" i="53"/>
  <c r="U188" i="56"/>
  <c r="K52" i="45" s="1"/>
  <c r="I155" i="56"/>
  <c r="I156" i="56" s="1"/>
  <c r="R155" i="56"/>
  <c r="R156" i="56" s="1"/>
  <c r="V155" i="56"/>
  <c r="V156" i="56" s="1"/>
  <c r="Z155" i="56"/>
  <c r="Z156" i="56"/>
  <c r="G155" i="56"/>
  <c r="G156" i="56" s="1"/>
  <c r="G157" i="56" s="1"/>
  <c r="Z73" i="51"/>
  <c r="Z74" i="51"/>
  <c r="X85" i="51"/>
  <c r="X86" i="51"/>
  <c r="Z97" i="51"/>
  <c r="Z98" i="51"/>
  <c r="X109" i="51"/>
  <c r="X110" i="51"/>
  <c r="Z121" i="51"/>
  <c r="Z122" i="51"/>
  <c r="X133" i="51"/>
  <c r="X134" i="51"/>
  <c r="Z145" i="51"/>
  <c r="Z146" i="51"/>
  <c r="X157" i="51"/>
  <c r="X158" i="51"/>
  <c r="Z169" i="51"/>
  <c r="Z170" i="51"/>
  <c r="X181" i="51"/>
  <c r="X182" i="51"/>
  <c r="J183" i="49"/>
  <c r="N183" i="49"/>
  <c r="R28" i="45" s="1"/>
  <c r="G184" i="49"/>
  <c r="K184" i="49"/>
  <c r="O29" i="45" s="1"/>
  <c r="H186" i="49"/>
  <c r="L186" i="49"/>
  <c r="P31" i="45" s="1"/>
  <c r="I187" i="49"/>
  <c r="M187" i="49"/>
  <c r="Q32" i="45" s="1"/>
  <c r="K189" i="49"/>
  <c r="O34" i="45" s="1"/>
  <c r="H190" i="49"/>
  <c r="L190" i="49"/>
  <c r="P35" i="45" s="1"/>
  <c r="R23" i="49"/>
  <c r="V23" i="49"/>
  <c r="Z23" i="49"/>
  <c r="Z191" i="49" s="1"/>
  <c r="W24" i="49"/>
  <c r="W192" i="49" s="1"/>
  <c r="X25" i="49"/>
  <c r="X193" i="49" s="1"/>
  <c r="X26" i="49"/>
  <c r="X194" i="49" s="1"/>
  <c r="Z37" i="49"/>
  <c r="Z38" i="49"/>
  <c r="X49" i="49"/>
  <c r="X50" i="49"/>
  <c r="U60" i="49"/>
  <c r="U61" i="49" s="1"/>
  <c r="U62" i="49" s="1"/>
  <c r="Y60" i="49"/>
  <c r="Z61" i="49"/>
  <c r="Z62" i="49"/>
  <c r="W72" i="49"/>
  <c r="X73" i="49"/>
  <c r="X74" i="49"/>
  <c r="G83" i="49"/>
  <c r="K83" i="49"/>
  <c r="K84" i="49" s="1"/>
  <c r="P83" i="49"/>
  <c r="T83" i="49"/>
  <c r="X83" i="49"/>
  <c r="Y84" i="49"/>
  <c r="Y85" i="49"/>
  <c r="Z86" i="49"/>
  <c r="V95" i="49"/>
  <c r="V96" i="49" s="1"/>
  <c r="X96" i="49"/>
  <c r="W98" i="49"/>
  <c r="G107" i="49"/>
  <c r="G108" i="49" s="1"/>
  <c r="L107" i="49"/>
  <c r="L108" i="49" s="1"/>
  <c r="X107" i="49"/>
  <c r="Z108" i="49"/>
  <c r="Y110" i="49"/>
  <c r="Z122" i="49"/>
  <c r="Z121" i="49"/>
  <c r="Z119" i="49"/>
  <c r="W120" i="49"/>
  <c r="G131" i="49"/>
  <c r="G132" i="49" s="1"/>
  <c r="K131" i="49"/>
  <c r="K132" i="49" s="1"/>
  <c r="P131" i="49"/>
  <c r="P132" i="49" s="1"/>
  <c r="T131" i="49"/>
  <c r="T132" i="49" s="1"/>
  <c r="T133" i="49" s="1"/>
  <c r="X131" i="49"/>
  <c r="X134" i="49"/>
  <c r="X133" i="49"/>
  <c r="Y133" i="49"/>
  <c r="H143" i="49"/>
  <c r="M155" i="49"/>
  <c r="R155" i="49"/>
  <c r="R156" i="49" s="1"/>
  <c r="V155" i="49"/>
  <c r="V156" i="49" s="1"/>
  <c r="V157" i="49" s="1"/>
  <c r="Z158" i="49"/>
  <c r="Z157" i="49"/>
  <c r="Z155" i="49"/>
  <c r="V180" i="49"/>
  <c r="K183" i="49"/>
  <c r="O28" i="45" s="1"/>
  <c r="G23" i="53"/>
  <c r="G24" i="53" s="1"/>
  <c r="K183" i="53"/>
  <c r="O62" i="45" s="1"/>
  <c r="H184" i="53"/>
  <c r="L184" i="53"/>
  <c r="P63" i="45" s="1"/>
  <c r="I186" i="53"/>
  <c r="M186" i="53"/>
  <c r="Q65" i="45" s="1"/>
  <c r="J187" i="53"/>
  <c r="N187" i="53"/>
  <c r="R66" i="45" s="1"/>
  <c r="G188" i="53"/>
  <c r="L189" i="53"/>
  <c r="P68" i="45" s="1"/>
  <c r="P190" i="53"/>
  <c r="I47" i="53"/>
  <c r="V47" i="53"/>
  <c r="V48" i="53" s="1"/>
  <c r="Z50" i="53"/>
  <c r="Z49" i="53"/>
  <c r="Z47" i="53"/>
  <c r="M59" i="53"/>
  <c r="R71" i="53"/>
  <c r="R72" i="53" s="1"/>
  <c r="V71" i="53"/>
  <c r="V72" i="53" s="1"/>
  <c r="Z74" i="53"/>
  <c r="Z73" i="53"/>
  <c r="Z71" i="53"/>
  <c r="G83" i="53"/>
  <c r="G84" i="53" s="1"/>
  <c r="K83" i="53"/>
  <c r="K84" i="53" s="1"/>
  <c r="P83" i="53"/>
  <c r="P84" i="53" s="1"/>
  <c r="T83" i="53"/>
  <c r="T84" i="53" s="1"/>
  <c r="X86" i="53"/>
  <c r="X85" i="53"/>
  <c r="X83" i="53"/>
  <c r="X84" i="53"/>
  <c r="G95" i="53"/>
  <c r="G96" i="53" s="1"/>
  <c r="G97" i="53" s="1"/>
  <c r="K95" i="53"/>
  <c r="Y180" i="53"/>
  <c r="W35" i="56"/>
  <c r="W36" i="56"/>
  <c r="Y38" i="56"/>
  <c r="Y37" i="56"/>
  <c r="W83" i="56"/>
  <c r="W84" i="56"/>
  <c r="G83" i="56"/>
  <c r="G84" i="56" s="1"/>
  <c r="Y86" i="56"/>
  <c r="Y85" i="56"/>
  <c r="H107" i="56"/>
  <c r="H108" i="56" s="1"/>
  <c r="H109" i="56" s="1"/>
  <c r="Q107" i="56"/>
  <c r="Q108" i="56" s="1"/>
  <c r="U107" i="56"/>
  <c r="U108" i="56" s="1"/>
  <c r="Y107" i="56"/>
  <c r="Y108" i="56"/>
  <c r="Q83" i="49"/>
  <c r="U83" i="49"/>
  <c r="Z84" i="49"/>
  <c r="L95" i="49"/>
  <c r="L96" i="49" s="1"/>
  <c r="W95" i="49"/>
  <c r="X98" i="49"/>
  <c r="Y107" i="49"/>
  <c r="Z110" i="49"/>
  <c r="V119" i="49"/>
  <c r="V120" i="49" s="1"/>
  <c r="H131" i="49"/>
  <c r="Q131" i="49"/>
  <c r="Y131" i="49"/>
  <c r="I143" i="49"/>
  <c r="R143" i="49"/>
  <c r="R144" i="49" s="1"/>
  <c r="V143" i="49"/>
  <c r="V144" i="49" s="1"/>
  <c r="Z143" i="49"/>
  <c r="Z146" i="49"/>
  <c r="Z145" i="49"/>
  <c r="X144" i="49"/>
  <c r="G167" i="49"/>
  <c r="G168" i="49" s="1"/>
  <c r="G169" i="49" s="1"/>
  <c r="K167" i="49"/>
  <c r="K168" i="49" s="1"/>
  <c r="P167" i="49"/>
  <c r="P168" i="49" s="1"/>
  <c r="T167" i="49"/>
  <c r="T168" i="49" s="1"/>
  <c r="T169" i="49" s="1"/>
  <c r="X170" i="49"/>
  <c r="X169" i="49"/>
  <c r="X167" i="49"/>
  <c r="X168" i="49"/>
  <c r="M155" i="53"/>
  <c r="M156" i="53" s="1"/>
  <c r="M157" i="53" s="1"/>
  <c r="M158" i="53" s="1"/>
  <c r="R155" i="53"/>
  <c r="V155" i="53"/>
  <c r="Z155" i="53"/>
  <c r="Z158" i="53"/>
  <c r="Z157" i="53"/>
  <c r="H47" i="55"/>
  <c r="H48" i="55" s="1"/>
  <c r="L47" i="55"/>
  <c r="L48" i="55" s="1"/>
  <c r="Q47" i="55"/>
  <c r="Q48" i="55" s="1"/>
  <c r="U47" i="55"/>
  <c r="Y47" i="55"/>
  <c r="Y48" i="55"/>
  <c r="H71" i="55"/>
  <c r="H72" i="55" s="1"/>
  <c r="H73" i="55" s="1"/>
  <c r="Q71" i="55"/>
  <c r="Q72" i="55" s="1"/>
  <c r="U71" i="55"/>
  <c r="Y71" i="55"/>
  <c r="Y72" i="55"/>
  <c r="H95" i="55"/>
  <c r="Q95" i="55"/>
  <c r="Q96" i="55" s="1"/>
  <c r="U95" i="55"/>
  <c r="Y95" i="55"/>
  <c r="Y96" i="55"/>
  <c r="H119" i="55"/>
  <c r="H120" i="55" s="1"/>
  <c r="L119" i="55"/>
  <c r="Q119" i="55"/>
  <c r="Q120" i="55" s="1"/>
  <c r="U119" i="55"/>
  <c r="Y119" i="55"/>
  <c r="Y120" i="55"/>
  <c r="H143" i="55"/>
  <c r="H144" i="55" s="1"/>
  <c r="L143" i="55"/>
  <c r="L144" i="55" s="1"/>
  <c r="Q143" i="55"/>
  <c r="Q144" i="55" s="1"/>
  <c r="U143" i="55"/>
  <c r="Y143" i="55"/>
  <c r="Y144" i="55"/>
  <c r="Q167" i="55"/>
  <c r="Q168" i="55" s="1"/>
  <c r="U167" i="55"/>
  <c r="Y167" i="55"/>
  <c r="Y168" i="55"/>
  <c r="X181" i="49"/>
  <c r="X182" i="49"/>
  <c r="X25" i="53"/>
  <c r="X193" i="53" s="1"/>
  <c r="X26" i="53"/>
  <c r="X194" i="53" s="1"/>
  <c r="Z37" i="53"/>
  <c r="Z38" i="53"/>
  <c r="X49" i="53"/>
  <c r="X50" i="53"/>
  <c r="Z61" i="53"/>
  <c r="Z62" i="53"/>
  <c r="X73" i="53"/>
  <c r="X74" i="53"/>
  <c r="Z85" i="53"/>
  <c r="Z86" i="53"/>
  <c r="X97" i="53"/>
  <c r="X98" i="53"/>
  <c r="L107" i="53"/>
  <c r="Z108" i="53"/>
  <c r="W109" i="53"/>
  <c r="Z122" i="53"/>
  <c r="Z121" i="53"/>
  <c r="Z119" i="53"/>
  <c r="W120" i="53"/>
  <c r="X132" i="53"/>
  <c r="X134" i="53"/>
  <c r="X133" i="53"/>
  <c r="T131" i="53"/>
  <c r="V132" i="53"/>
  <c r="V133" i="53" s="1"/>
  <c r="X145" i="53"/>
  <c r="Z180" i="53"/>
  <c r="G183" i="53"/>
  <c r="P183" i="53"/>
  <c r="X183" i="53"/>
  <c r="M187" i="56"/>
  <c r="E51" i="45" s="1"/>
  <c r="AO51" i="45" s="1"/>
  <c r="Q188" i="56"/>
  <c r="G52" i="45" s="1"/>
  <c r="H35" i="56"/>
  <c r="W47" i="56"/>
  <c r="W48" i="56"/>
  <c r="Y50" i="56"/>
  <c r="Y49" i="56"/>
  <c r="H95" i="56"/>
  <c r="H96" i="56" s="1"/>
  <c r="Q95" i="56"/>
  <c r="Q96" i="56" s="1"/>
  <c r="W168" i="56"/>
  <c r="W167" i="56"/>
  <c r="G167" i="56"/>
  <c r="G168" i="56" s="1"/>
  <c r="Y169" i="56"/>
  <c r="Y170" i="56"/>
  <c r="M186" i="59"/>
  <c r="AC16" i="45" s="1"/>
  <c r="K188" i="59"/>
  <c r="AA18" i="45" s="1"/>
  <c r="Q188" i="59"/>
  <c r="AE18" i="45" s="1"/>
  <c r="V188" i="59"/>
  <c r="AJ18" i="45" s="1"/>
  <c r="R59" i="59"/>
  <c r="T180" i="49"/>
  <c r="T181" i="49" s="1"/>
  <c r="X180" i="49"/>
  <c r="Y181" i="49"/>
  <c r="Y182" i="49"/>
  <c r="X24" i="53"/>
  <c r="X192" i="53" s="1"/>
  <c r="Y25" i="53"/>
  <c r="Y193" i="53" s="1"/>
  <c r="Y26" i="53"/>
  <c r="Y194" i="53" s="1"/>
  <c r="V36" i="53"/>
  <c r="V37" i="53" s="1"/>
  <c r="Z36" i="53"/>
  <c r="G48" i="53"/>
  <c r="G49" i="53" s="1"/>
  <c r="T48" i="53"/>
  <c r="X48" i="53"/>
  <c r="Z60" i="53"/>
  <c r="W61" i="53"/>
  <c r="W62" i="53"/>
  <c r="T72" i="53"/>
  <c r="T73" i="53" s="1"/>
  <c r="X72" i="53"/>
  <c r="Y73" i="53"/>
  <c r="Y74" i="53"/>
  <c r="V84" i="53"/>
  <c r="V85" i="53" s="1"/>
  <c r="Z84" i="53"/>
  <c r="W85" i="53"/>
  <c r="W86" i="53"/>
  <c r="T96" i="53"/>
  <c r="T97" i="53" s="1"/>
  <c r="X96" i="53"/>
  <c r="Y97" i="53"/>
  <c r="Y98" i="53"/>
  <c r="Z110" i="53"/>
  <c r="X120" i="53"/>
  <c r="W122" i="53"/>
  <c r="Y134" i="53"/>
  <c r="Y133" i="53"/>
  <c r="U131" i="53"/>
  <c r="U132" i="53" s="1"/>
  <c r="Y132" i="53"/>
  <c r="Z134" i="53"/>
  <c r="W146" i="53"/>
  <c r="W145" i="53"/>
  <c r="Z181" i="53"/>
  <c r="H186" i="55"/>
  <c r="L23" i="55"/>
  <c r="L186" i="55"/>
  <c r="D16" i="45" s="1"/>
  <c r="Q23" i="55"/>
  <c r="Q24" i="55" s="1"/>
  <c r="Q186" i="55"/>
  <c r="G16" i="45" s="1"/>
  <c r="U23" i="55"/>
  <c r="U24" i="55" s="1"/>
  <c r="U186" i="55"/>
  <c r="K16" i="45" s="1"/>
  <c r="Y23" i="55"/>
  <c r="Y191" i="55" s="1"/>
  <c r="Y186" i="55"/>
  <c r="Y24" i="55"/>
  <c r="Y192" i="55" s="1"/>
  <c r="I187" i="55"/>
  <c r="M187" i="55"/>
  <c r="E17" i="45" s="1"/>
  <c r="AO17" i="45" s="1"/>
  <c r="H35" i="55"/>
  <c r="H36" i="55" s="1"/>
  <c r="L35" i="55"/>
  <c r="L36" i="55" s="1"/>
  <c r="Q35" i="55"/>
  <c r="Q36" i="55" s="1"/>
  <c r="U35" i="55"/>
  <c r="Y35" i="55"/>
  <c r="Y36" i="55"/>
  <c r="H59" i="55"/>
  <c r="Q59" i="55"/>
  <c r="Q60" i="55" s="1"/>
  <c r="U59" i="55"/>
  <c r="Y59" i="55"/>
  <c r="Y60" i="55"/>
  <c r="H83" i="55"/>
  <c r="H84" i="55" s="1"/>
  <c r="Q83" i="55"/>
  <c r="Q84" i="55" s="1"/>
  <c r="U83" i="55"/>
  <c r="Y83" i="55"/>
  <c r="Y84" i="55"/>
  <c r="H107" i="55"/>
  <c r="H108" i="55" s="1"/>
  <c r="H109" i="55" s="1"/>
  <c r="L107" i="55"/>
  <c r="L108" i="55" s="1"/>
  <c r="L109" i="55" s="1"/>
  <c r="Q107" i="55"/>
  <c r="Q108" i="55" s="1"/>
  <c r="U107" i="55"/>
  <c r="U108" i="55" s="1"/>
  <c r="Y107" i="55"/>
  <c r="Y108" i="55"/>
  <c r="H131" i="55"/>
  <c r="H132" i="55" s="1"/>
  <c r="L131" i="55"/>
  <c r="L132" i="55" s="1"/>
  <c r="Q131" i="55"/>
  <c r="Q132" i="55" s="1"/>
  <c r="U131" i="55"/>
  <c r="Y131" i="55"/>
  <c r="Y132" i="55"/>
  <c r="H155" i="55"/>
  <c r="H156" i="55" s="1"/>
  <c r="Q155" i="55"/>
  <c r="Q156" i="55" s="1"/>
  <c r="U155" i="55"/>
  <c r="Y155" i="55"/>
  <c r="Y156" i="55"/>
  <c r="H179" i="55"/>
  <c r="H180" i="55" s="1"/>
  <c r="Q179" i="55"/>
  <c r="Q180" i="55" s="1"/>
  <c r="U179" i="55"/>
  <c r="Y179" i="55"/>
  <c r="Y180" i="55"/>
  <c r="M189" i="56"/>
  <c r="E53" i="45" s="1"/>
  <c r="H47" i="56"/>
  <c r="H48" i="56" s="1"/>
  <c r="L47" i="56"/>
  <c r="W59" i="56"/>
  <c r="W60" i="56"/>
  <c r="Y62" i="56"/>
  <c r="Y61" i="56"/>
  <c r="G83" i="59"/>
  <c r="P83" i="59"/>
  <c r="P84" i="59" s="1"/>
  <c r="X84" i="59"/>
  <c r="X83" i="59"/>
  <c r="L71" i="60"/>
  <c r="L72" i="60" s="1"/>
  <c r="L73" i="60" s="1"/>
  <c r="H183" i="53"/>
  <c r="L183" i="53"/>
  <c r="P62" i="45" s="1"/>
  <c r="I184" i="53"/>
  <c r="M184" i="53"/>
  <c r="Q63" i="45" s="1"/>
  <c r="J186" i="53"/>
  <c r="N186" i="53"/>
  <c r="R65" i="45" s="1"/>
  <c r="G187" i="53"/>
  <c r="K187" i="53"/>
  <c r="O66" i="45" s="1"/>
  <c r="H188" i="53"/>
  <c r="M189" i="53"/>
  <c r="Q68" i="45" s="1"/>
  <c r="K23" i="53"/>
  <c r="Y24" i="53"/>
  <c r="Y192" i="53" s="1"/>
  <c r="Z109" i="53"/>
  <c r="L119" i="53"/>
  <c r="W119" i="53"/>
  <c r="X122" i="53"/>
  <c r="H131" i="53"/>
  <c r="Q131" i="53"/>
  <c r="Q132" i="53" s="1"/>
  <c r="Z132" i="53"/>
  <c r="G143" i="53"/>
  <c r="K143" i="53"/>
  <c r="K144" i="53" s="1"/>
  <c r="H143" i="53"/>
  <c r="L143" i="53"/>
  <c r="W144" i="53"/>
  <c r="Y158" i="53"/>
  <c r="Y157" i="53"/>
  <c r="U155" i="53"/>
  <c r="U156" i="53" s="1"/>
  <c r="Y156" i="53"/>
  <c r="W170" i="53"/>
  <c r="W169" i="53"/>
  <c r="S167" i="53"/>
  <c r="I186" i="55"/>
  <c r="M186" i="55"/>
  <c r="E16" i="45" s="1"/>
  <c r="R186" i="55"/>
  <c r="H16" i="45" s="1"/>
  <c r="V186" i="55"/>
  <c r="L16" i="45" s="1"/>
  <c r="AV16" i="45" s="1"/>
  <c r="V24" i="55"/>
  <c r="Z186" i="55"/>
  <c r="Z24" i="55"/>
  <c r="Z192" i="55" s="1"/>
  <c r="G188" i="55"/>
  <c r="K188" i="55"/>
  <c r="C18" i="45" s="1"/>
  <c r="X26" i="55"/>
  <c r="X194" i="55" s="1"/>
  <c r="G108" i="55"/>
  <c r="J186" i="56"/>
  <c r="N186" i="56"/>
  <c r="F50" i="45" s="1"/>
  <c r="S186" i="56"/>
  <c r="I50" i="45" s="1"/>
  <c r="AS50" i="45" s="1"/>
  <c r="W186" i="56"/>
  <c r="W23" i="56"/>
  <c r="W191" i="56" s="1"/>
  <c r="W24" i="56"/>
  <c r="W192" i="56" s="1"/>
  <c r="G187" i="56"/>
  <c r="K187" i="56"/>
  <c r="C51" i="45" s="1"/>
  <c r="AM51" i="45" s="1"/>
  <c r="H188" i="56"/>
  <c r="Y188" i="56"/>
  <c r="Y26" i="56"/>
  <c r="Y194" i="56" s="1"/>
  <c r="Y25" i="56"/>
  <c r="Y193" i="56" s="1"/>
  <c r="Q49" i="56"/>
  <c r="Q50" i="56" s="1"/>
  <c r="L59" i="56"/>
  <c r="L60" i="56" s="1"/>
  <c r="L61" i="56" s="1"/>
  <c r="W71" i="56"/>
  <c r="W72" i="56"/>
  <c r="Y74" i="56"/>
  <c r="Y73" i="56"/>
  <c r="H186" i="56"/>
  <c r="M59" i="59"/>
  <c r="V59" i="59"/>
  <c r="V60" i="59" s="1"/>
  <c r="G186" i="55"/>
  <c r="K186" i="55"/>
  <c r="C16" i="45" s="1"/>
  <c r="P186" i="55"/>
  <c r="T186" i="55"/>
  <c r="J16" i="45" s="1"/>
  <c r="X186" i="55"/>
  <c r="V188" i="55"/>
  <c r="L18" i="45" s="1"/>
  <c r="AV18" i="45" s="1"/>
  <c r="Z188" i="55"/>
  <c r="H23" i="56"/>
  <c r="L23" i="56"/>
  <c r="L24" i="56" s="1"/>
  <c r="I83" i="56"/>
  <c r="T83" i="56"/>
  <c r="R95" i="56"/>
  <c r="R96" i="56" s="1"/>
  <c r="V95" i="56"/>
  <c r="V96" i="56" s="1"/>
  <c r="G95" i="56"/>
  <c r="Z95" i="56"/>
  <c r="M107" i="56"/>
  <c r="V107" i="56"/>
  <c r="V108" i="56" s="1"/>
  <c r="Z107" i="56"/>
  <c r="Z108" i="56"/>
  <c r="X110" i="56"/>
  <c r="X109" i="56"/>
  <c r="R107" i="56"/>
  <c r="I179" i="56"/>
  <c r="M179" i="56"/>
  <c r="R179" i="56"/>
  <c r="R180" i="56" s="1"/>
  <c r="V179" i="56"/>
  <c r="V180" i="56" s="1"/>
  <c r="Z179" i="56"/>
  <c r="Z180" i="56"/>
  <c r="X181" i="56"/>
  <c r="G179" i="56"/>
  <c r="K186" i="56"/>
  <c r="C50" i="45" s="1"/>
  <c r="H71" i="59"/>
  <c r="Q71" i="59"/>
  <c r="Q72" i="59" s="1"/>
  <c r="W96" i="59"/>
  <c r="W95" i="59"/>
  <c r="G95" i="59"/>
  <c r="Q186" i="59"/>
  <c r="AE16" i="45" s="1"/>
  <c r="G47" i="60"/>
  <c r="G48" i="60" s="1"/>
  <c r="G49" i="60" s="1"/>
  <c r="K186" i="60"/>
  <c r="AA50" i="45" s="1"/>
  <c r="P47" i="60"/>
  <c r="P48" i="60" s="1"/>
  <c r="P49" i="60" s="1"/>
  <c r="X48" i="60"/>
  <c r="M59" i="60"/>
  <c r="H179" i="60"/>
  <c r="Q179" i="60"/>
  <c r="Q180" i="60" s="1"/>
  <c r="U179" i="60"/>
  <c r="Y179" i="60"/>
  <c r="Y180" i="60"/>
  <c r="Z145" i="53"/>
  <c r="Z146" i="53"/>
  <c r="X157" i="53"/>
  <c r="X158" i="53"/>
  <c r="Z169" i="53"/>
  <c r="Z170" i="53"/>
  <c r="X181" i="53"/>
  <c r="X182" i="53"/>
  <c r="Z25" i="55"/>
  <c r="Z193" i="55" s="1"/>
  <c r="Z37" i="55"/>
  <c r="Z49" i="55"/>
  <c r="Z61" i="55"/>
  <c r="Z73" i="55"/>
  <c r="Z85" i="55"/>
  <c r="Z97" i="55"/>
  <c r="Z109" i="55"/>
  <c r="Z121" i="55"/>
  <c r="Z133" i="55"/>
  <c r="Z145" i="55"/>
  <c r="Z157" i="55"/>
  <c r="Z169" i="55"/>
  <c r="Z181" i="55"/>
  <c r="L186" i="56"/>
  <c r="D50" i="45" s="1"/>
  <c r="I187" i="56"/>
  <c r="R23" i="56"/>
  <c r="R24" i="56" s="1"/>
  <c r="V23" i="56"/>
  <c r="Z23" i="56"/>
  <c r="Z191" i="56" s="1"/>
  <c r="X25" i="56"/>
  <c r="X193" i="56" s="1"/>
  <c r="X26" i="56"/>
  <c r="X194" i="56" s="1"/>
  <c r="X37" i="56"/>
  <c r="X49" i="56"/>
  <c r="X61" i="56"/>
  <c r="H83" i="56"/>
  <c r="L83" i="56"/>
  <c r="L84" i="56" s="1"/>
  <c r="V83" i="56"/>
  <c r="Z85" i="56"/>
  <c r="I95" i="56"/>
  <c r="W120" i="56"/>
  <c r="W119" i="56"/>
  <c r="L131" i="56"/>
  <c r="M167" i="59"/>
  <c r="G131" i="57"/>
  <c r="G132" i="57" s="1"/>
  <c r="P131" i="57"/>
  <c r="P132" i="57" s="1"/>
  <c r="T131" i="57"/>
  <c r="T132" i="57" s="1"/>
  <c r="T133" i="57" s="1"/>
  <c r="T134" i="57" s="1"/>
  <c r="X132" i="57"/>
  <c r="X131" i="57"/>
  <c r="H131" i="57"/>
  <c r="Z134" i="57"/>
  <c r="Z133" i="57"/>
  <c r="I186" i="56"/>
  <c r="M186" i="56"/>
  <c r="E50" i="45" s="1"/>
  <c r="J187" i="56"/>
  <c r="N187" i="56"/>
  <c r="F51" i="45" s="1"/>
  <c r="AP51" i="45" s="1"/>
  <c r="G188" i="56"/>
  <c r="K188" i="56"/>
  <c r="C52" i="45" s="1"/>
  <c r="P188" i="56"/>
  <c r="T24" i="56"/>
  <c r="X24" i="56"/>
  <c r="X192" i="56" s="1"/>
  <c r="R83" i="56"/>
  <c r="R84" i="56" s="1"/>
  <c r="U97" i="56"/>
  <c r="U98" i="56" s="1"/>
  <c r="M95" i="56"/>
  <c r="R131" i="56"/>
  <c r="R132" i="56" s="1"/>
  <c r="V131" i="56"/>
  <c r="V132" i="56" s="1"/>
  <c r="Z131" i="56"/>
  <c r="Z132" i="56"/>
  <c r="X134" i="56"/>
  <c r="X133" i="56"/>
  <c r="G131" i="56"/>
  <c r="G132" i="56" s="1"/>
  <c r="W144" i="56"/>
  <c r="W143" i="56"/>
  <c r="L155" i="56"/>
  <c r="H186" i="59"/>
  <c r="H23" i="59"/>
  <c r="L186" i="59"/>
  <c r="AB16" i="45" s="1"/>
  <c r="U186" i="59"/>
  <c r="AI16" i="45" s="1"/>
  <c r="Y186" i="59"/>
  <c r="Y23" i="59"/>
  <c r="Y191" i="59" s="1"/>
  <c r="U188" i="59"/>
  <c r="AI18" i="45" s="1"/>
  <c r="Z188" i="59"/>
  <c r="Z25" i="59"/>
  <c r="Z193" i="59" s="1"/>
  <c r="H190" i="59"/>
  <c r="I186" i="59"/>
  <c r="R47" i="59"/>
  <c r="R48" i="59" s="1"/>
  <c r="Z48" i="59"/>
  <c r="Z47" i="59"/>
  <c r="H59" i="59"/>
  <c r="Q59" i="59"/>
  <c r="Y60" i="59"/>
  <c r="Y59" i="59"/>
  <c r="L59" i="59"/>
  <c r="U71" i="59"/>
  <c r="L188" i="59"/>
  <c r="AB18" i="45" s="1"/>
  <c r="I186" i="60"/>
  <c r="M186" i="60"/>
  <c r="AC50" i="45" s="1"/>
  <c r="R23" i="60"/>
  <c r="R24" i="60" s="1"/>
  <c r="R186" i="60"/>
  <c r="AF50" i="45" s="1"/>
  <c r="V24" i="60"/>
  <c r="V186" i="60"/>
  <c r="AJ50" i="45" s="1"/>
  <c r="Z186" i="60"/>
  <c r="Z24" i="60"/>
  <c r="Z192" i="60" s="1"/>
  <c r="Z23" i="60"/>
  <c r="Z191" i="60" s="1"/>
  <c r="P189" i="60"/>
  <c r="R35" i="60"/>
  <c r="R36" i="60" s="1"/>
  <c r="V35" i="60"/>
  <c r="V36" i="60" s="1"/>
  <c r="Z36" i="60"/>
  <c r="Z35" i="60"/>
  <c r="P107" i="60"/>
  <c r="T107" i="60"/>
  <c r="T108" i="60" s="1"/>
  <c r="X107" i="60"/>
  <c r="X108" i="60"/>
  <c r="M83" i="58"/>
  <c r="S107" i="59"/>
  <c r="Z120" i="59"/>
  <c r="Q167" i="59"/>
  <c r="Q168" i="59" s="1"/>
  <c r="U167" i="59"/>
  <c r="Y47" i="60"/>
  <c r="Q48" i="60"/>
  <c r="Q49" i="60" s="1"/>
  <c r="H95" i="60"/>
  <c r="X95" i="60"/>
  <c r="P188" i="60"/>
  <c r="P35" i="57"/>
  <c r="P36" i="57" s="1"/>
  <c r="T35" i="57"/>
  <c r="T36" i="57" s="1"/>
  <c r="X35" i="57"/>
  <c r="X36" i="57"/>
  <c r="Z38" i="57"/>
  <c r="Z37" i="57"/>
  <c r="I143" i="57"/>
  <c r="I144" i="57" s="1"/>
  <c r="I145" i="57" s="1"/>
  <c r="I146" i="57" s="1"/>
  <c r="H119" i="58"/>
  <c r="L119" i="58"/>
  <c r="U119" i="58"/>
  <c r="U120" i="58" s="1"/>
  <c r="Y120" i="58"/>
  <c r="Y119" i="58"/>
  <c r="I119" i="58"/>
  <c r="G107" i="56"/>
  <c r="G108" i="56" s="1"/>
  <c r="G109" i="56" s="1"/>
  <c r="S107" i="56"/>
  <c r="H119" i="56"/>
  <c r="H143" i="56"/>
  <c r="H144" i="56" s="1"/>
  <c r="L143" i="56"/>
  <c r="L144" i="56" s="1"/>
  <c r="H167" i="56"/>
  <c r="L167" i="56"/>
  <c r="L168" i="56" s="1"/>
  <c r="P35" i="59"/>
  <c r="P36" i="59" s="1"/>
  <c r="X35" i="59"/>
  <c r="G72" i="59"/>
  <c r="G73" i="59" s="1"/>
  <c r="L83" i="59"/>
  <c r="H95" i="59"/>
  <c r="G108" i="59"/>
  <c r="K107" i="59"/>
  <c r="W107" i="59"/>
  <c r="R119" i="59"/>
  <c r="V131" i="59"/>
  <c r="V132" i="59" s="1"/>
  <c r="Y144" i="59"/>
  <c r="Y167" i="59"/>
  <c r="P179" i="59"/>
  <c r="P180" i="59" s="1"/>
  <c r="T179" i="59"/>
  <c r="J186" i="59"/>
  <c r="Y188" i="59"/>
  <c r="H59" i="60"/>
  <c r="L59" i="60"/>
  <c r="T59" i="60"/>
  <c r="T60" i="60" s="1"/>
  <c r="G71" i="60"/>
  <c r="G83" i="60"/>
  <c r="P95" i="60"/>
  <c r="P96" i="60" s="1"/>
  <c r="R167" i="60"/>
  <c r="R168" i="60" s="1"/>
  <c r="Z168" i="60"/>
  <c r="Z167" i="60"/>
  <c r="V167" i="60"/>
  <c r="Z188" i="60"/>
  <c r="T47" i="57"/>
  <c r="T48" i="57" s="1"/>
  <c r="X47" i="57"/>
  <c r="X48" i="57"/>
  <c r="Z50" i="57"/>
  <c r="Z49" i="57"/>
  <c r="U59" i="57"/>
  <c r="U60" i="57" s="1"/>
  <c r="G119" i="57"/>
  <c r="G120" i="57" s="1"/>
  <c r="H119" i="57"/>
  <c r="H120" i="57" s="1"/>
  <c r="Z122" i="57"/>
  <c r="Z121" i="57"/>
  <c r="Y96" i="56"/>
  <c r="M119" i="56"/>
  <c r="R119" i="56"/>
  <c r="R120" i="56" s="1"/>
  <c r="V119" i="56"/>
  <c r="V120" i="56" s="1"/>
  <c r="Z119" i="56"/>
  <c r="Z120" i="56"/>
  <c r="R143" i="56"/>
  <c r="R144" i="56" s="1"/>
  <c r="V143" i="56"/>
  <c r="V144" i="56" s="1"/>
  <c r="Z143" i="56"/>
  <c r="Z144" i="56"/>
  <c r="X146" i="56"/>
  <c r="R167" i="56"/>
  <c r="R168" i="56" s="1"/>
  <c r="V167" i="56"/>
  <c r="V168" i="56" s="1"/>
  <c r="Z167" i="56"/>
  <c r="Z168" i="56"/>
  <c r="G186" i="59"/>
  <c r="K186" i="59"/>
  <c r="AA16" i="45" s="1"/>
  <c r="P186" i="59"/>
  <c r="T186" i="59"/>
  <c r="AH16" i="45" s="1"/>
  <c r="T24" i="59"/>
  <c r="X186" i="59"/>
  <c r="X24" i="59"/>
  <c r="X192" i="59" s="1"/>
  <c r="G190" i="59"/>
  <c r="K190" i="59"/>
  <c r="AA20" i="45" s="1"/>
  <c r="P190" i="59"/>
  <c r="V119" i="59"/>
  <c r="V120" i="59" s="1"/>
  <c r="M155" i="59"/>
  <c r="V155" i="59"/>
  <c r="H167" i="59"/>
  <c r="N186" i="59"/>
  <c r="AD16" i="45" s="1"/>
  <c r="G188" i="59"/>
  <c r="H186" i="60"/>
  <c r="H23" i="60"/>
  <c r="L186" i="60"/>
  <c r="AB50" i="45" s="1"/>
  <c r="L23" i="60"/>
  <c r="Q186" i="60"/>
  <c r="AE50" i="45" s="1"/>
  <c r="U186" i="60"/>
  <c r="AI50" i="45" s="1"/>
  <c r="Y186" i="60"/>
  <c r="Y24" i="60"/>
  <c r="Y192" i="60" s="1"/>
  <c r="Y23" i="60"/>
  <c r="Y191" i="60" s="1"/>
  <c r="V188" i="60"/>
  <c r="AJ52" i="45" s="1"/>
  <c r="AV52" i="45" s="1"/>
  <c r="G190" i="60"/>
  <c r="U23" i="60"/>
  <c r="L35" i="60"/>
  <c r="U35" i="60"/>
  <c r="H47" i="60"/>
  <c r="X59" i="60"/>
  <c r="W71" i="60"/>
  <c r="W108" i="60"/>
  <c r="W107" i="60"/>
  <c r="Y143" i="60"/>
  <c r="Y144" i="60"/>
  <c r="L155" i="60"/>
  <c r="W167" i="60"/>
  <c r="I35" i="57"/>
  <c r="I36" i="57" s="1"/>
  <c r="G36" i="57"/>
  <c r="G37" i="57" s="1"/>
  <c r="H47" i="57"/>
  <c r="H48" i="57" s="1"/>
  <c r="L47" i="57"/>
  <c r="Q47" i="57"/>
  <c r="Y48" i="57"/>
  <c r="Y47" i="57"/>
  <c r="H59" i="57"/>
  <c r="L59" i="57"/>
  <c r="L60" i="57" s="1"/>
  <c r="L61" i="57" s="1"/>
  <c r="Q59" i="57"/>
  <c r="Q60" i="57" s="1"/>
  <c r="Y59" i="57"/>
  <c r="Y60" i="57"/>
  <c r="M107" i="57"/>
  <c r="M108" i="57" s="1"/>
  <c r="M109" i="57" s="1"/>
  <c r="M110" i="57" s="1"/>
  <c r="R107" i="57"/>
  <c r="R108" i="57" s="1"/>
  <c r="V107" i="57"/>
  <c r="V108" i="57" s="1"/>
  <c r="Z107" i="57"/>
  <c r="Z108" i="57"/>
  <c r="G107" i="57"/>
  <c r="G108" i="57" s="1"/>
  <c r="W167" i="57"/>
  <c r="W168" i="57"/>
  <c r="Y170" i="57"/>
  <c r="Y169" i="57"/>
  <c r="L186" i="57"/>
  <c r="P16" i="45" s="1"/>
  <c r="M23" i="59"/>
  <c r="R23" i="59"/>
  <c r="W24" i="59"/>
  <c r="W192" i="59" s="1"/>
  <c r="V36" i="59"/>
  <c r="Z36" i="59"/>
  <c r="U48" i="59"/>
  <c r="U49" i="59" s="1"/>
  <c r="Y48" i="59"/>
  <c r="T60" i="59"/>
  <c r="T61" i="59" s="1"/>
  <c r="X60" i="59"/>
  <c r="H107" i="59"/>
  <c r="Z107" i="59"/>
  <c r="G119" i="59"/>
  <c r="Y119" i="59"/>
  <c r="G131" i="59"/>
  <c r="X131" i="59"/>
  <c r="W186" i="59"/>
  <c r="J186" i="60"/>
  <c r="N186" i="60"/>
  <c r="AD50" i="45" s="1"/>
  <c r="W23" i="60"/>
  <c r="W191" i="60" s="1"/>
  <c r="M47" i="60"/>
  <c r="W47" i="60"/>
  <c r="V59" i="60"/>
  <c r="V60" i="60" s="1"/>
  <c r="U71" i="60"/>
  <c r="I83" i="60"/>
  <c r="R83" i="60"/>
  <c r="R84" i="60" s="1"/>
  <c r="Z83" i="60"/>
  <c r="H107" i="60"/>
  <c r="H132" i="60"/>
  <c r="H133" i="60" s="1"/>
  <c r="Z131" i="60"/>
  <c r="X143" i="60"/>
  <c r="G155" i="60"/>
  <c r="P155" i="60"/>
  <c r="P156" i="60" s="1"/>
  <c r="G167" i="60"/>
  <c r="I179" i="60"/>
  <c r="G186" i="57"/>
  <c r="K186" i="57"/>
  <c r="O16" i="45" s="1"/>
  <c r="P186" i="57"/>
  <c r="P23" i="57"/>
  <c r="P24" i="57" s="1"/>
  <c r="T186" i="57"/>
  <c r="V16" i="45" s="1"/>
  <c r="T23" i="57"/>
  <c r="T24" i="57" s="1"/>
  <c r="X186" i="57"/>
  <c r="X23" i="57"/>
  <c r="X191" i="57" s="1"/>
  <c r="H187" i="57"/>
  <c r="L187" i="57"/>
  <c r="P17" i="45" s="1"/>
  <c r="Z188" i="57"/>
  <c r="Z26" i="57"/>
  <c r="Z194" i="57" s="1"/>
  <c r="Z25" i="57"/>
  <c r="Z193" i="57" s="1"/>
  <c r="U23" i="57"/>
  <c r="H35" i="57"/>
  <c r="H36" i="57" s="1"/>
  <c r="Y36" i="57"/>
  <c r="Y35" i="57"/>
  <c r="Z61" i="57"/>
  <c r="G71" i="57"/>
  <c r="G72" i="57" s="1"/>
  <c r="G73" i="57" s="1"/>
  <c r="P71" i="57"/>
  <c r="P72" i="57" s="1"/>
  <c r="X84" i="57"/>
  <c r="X83" i="57"/>
  <c r="H83" i="57"/>
  <c r="Z86" i="57"/>
  <c r="Z85" i="57"/>
  <c r="M95" i="57"/>
  <c r="R95" i="57"/>
  <c r="R96" i="57" s="1"/>
  <c r="V95" i="57"/>
  <c r="V96" i="57" s="1"/>
  <c r="X98" i="57"/>
  <c r="X97" i="57"/>
  <c r="G95" i="57"/>
  <c r="G96" i="57" s="1"/>
  <c r="G97" i="57" s="1"/>
  <c r="G98" i="57" s="1"/>
  <c r="Z96" i="57"/>
  <c r="W155" i="57"/>
  <c r="W156" i="57"/>
  <c r="Y158" i="57"/>
  <c r="Y157" i="57"/>
  <c r="W179" i="57"/>
  <c r="W180" i="57"/>
  <c r="Y182" i="57"/>
  <c r="Y181" i="57"/>
  <c r="U186" i="57"/>
  <c r="W16" i="45" s="1"/>
  <c r="V107" i="59"/>
  <c r="U119" i="59"/>
  <c r="G155" i="59"/>
  <c r="K23" i="60"/>
  <c r="G35" i="60"/>
  <c r="X35" i="60"/>
  <c r="M95" i="60"/>
  <c r="V119" i="60"/>
  <c r="L167" i="60"/>
  <c r="L168" i="60" s="1"/>
  <c r="L169" i="60" s="1"/>
  <c r="L23" i="57"/>
  <c r="Q186" i="57"/>
  <c r="S16" i="45" s="1"/>
  <c r="Y186" i="57"/>
  <c r="Y24" i="57"/>
  <c r="Y192" i="57" s="1"/>
  <c r="Y23" i="57"/>
  <c r="Y191" i="57" s="1"/>
  <c r="I187" i="57"/>
  <c r="M187" i="57"/>
  <c r="Q17" i="45" s="1"/>
  <c r="X60" i="57"/>
  <c r="L107" i="57"/>
  <c r="L143" i="57"/>
  <c r="M189" i="58"/>
  <c r="Q53" i="45" s="1"/>
  <c r="M189" i="60"/>
  <c r="AC53" i="45" s="1"/>
  <c r="P23" i="60"/>
  <c r="T23" i="60"/>
  <c r="X84" i="60"/>
  <c r="W96" i="60"/>
  <c r="Z108" i="60"/>
  <c r="U120" i="60"/>
  <c r="U121" i="60" s="1"/>
  <c r="Y120" i="60"/>
  <c r="G132" i="60"/>
  <c r="G133" i="60" s="1"/>
  <c r="X167" i="60"/>
  <c r="G179" i="60"/>
  <c r="I186" i="57"/>
  <c r="J187" i="57"/>
  <c r="N187" i="57"/>
  <c r="R17" i="45" s="1"/>
  <c r="R23" i="57"/>
  <c r="R24" i="57" s="1"/>
  <c r="Z24" i="57"/>
  <c r="Z192" i="57" s="1"/>
  <c r="X50" i="57"/>
  <c r="V59" i="57"/>
  <c r="X62" i="57"/>
  <c r="X61" i="57"/>
  <c r="Z72" i="57"/>
  <c r="I83" i="57"/>
  <c r="I84" i="57" s="1"/>
  <c r="V83" i="57"/>
  <c r="V84" i="57" s="1"/>
  <c r="X86" i="57"/>
  <c r="X85" i="57"/>
  <c r="X95" i="57"/>
  <c r="Z97" i="57"/>
  <c r="Z120" i="57"/>
  <c r="I131" i="57"/>
  <c r="I132" i="57" s="1"/>
  <c r="V131" i="57"/>
  <c r="V132" i="57" s="1"/>
  <c r="X134" i="57"/>
  <c r="X133" i="57"/>
  <c r="T143" i="57"/>
  <c r="G155" i="57"/>
  <c r="G156" i="57" s="1"/>
  <c r="X156" i="57"/>
  <c r="X155" i="57"/>
  <c r="L155" i="57"/>
  <c r="M186" i="57"/>
  <c r="Q16" i="45" s="1"/>
  <c r="G83" i="58"/>
  <c r="G84" i="58" s="1"/>
  <c r="X83" i="58"/>
  <c r="X84" i="58"/>
  <c r="I83" i="58"/>
  <c r="Z86" i="58"/>
  <c r="Z85" i="58"/>
  <c r="K187" i="57"/>
  <c r="O17" i="45" s="1"/>
  <c r="Z60" i="57"/>
  <c r="I71" i="57"/>
  <c r="V71" i="57"/>
  <c r="V72" i="57" s="1"/>
  <c r="X74" i="57"/>
  <c r="X73" i="57"/>
  <c r="T108" i="57"/>
  <c r="T109" i="57" s="1"/>
  <c r="T110" i="57" s="1"/>
  <c r="I119" i="57"/>
  <c r="V119" i="57"/>
  <c r="V120" i="57" s="1"/>
  <c r="X122" i="57"/>
  <c r="X121" i="57"/>
  <c r="M35" i="58"/>
  <c r="T71" i="58"/>
  <c r="T72" i="58" s="1"/>
  <c r="X71" i="58"/>
  <c r="X72" i="58"/>
  <c r="Z74" i="58"/>
  <c r="Z73" i="58"/>
  <c r="J186" i="57"/>
  <c r="N186" i="57"/>
  <c r="R16" i="45" s="1"/>
  <c r="G187" i="57"/>
  <c r="M189" i="57"/>
  <c r="Q19" i="45" s="1"/>
  <c r="W143" i="57"/>
  <c r="W144" i="57"/>
  <c r="Y146" i="57"/>
  <c r="Y145" i="57"/>
  <c r="I155" i="57"/>
  <c r="I156" i="57" s="1"/>
  <c r="T179" i="57"/>
  <c r="T180" i="57" s="1"/>
  <c r="J186" i="58"/>
  <c r="N186" i="58"/>
  <c r="R50" i="45" s="1"/>
  <c r="S186" i="58"/>
  <c r="U50" i="45" s="1"/>
  <c r="S23" i="58"/>
  <c r="W186" i="58"/>
  <c r="W23" i="58"/>
  <c r="W191" i="58" s="1"/>
  <c r="W24" i="58"/>
  <c r="W192" i="58" s="1"/>
  <c r="G187" i="58"/>
  <c r="K187" i="58"/>
  <c r="O51" i="45" s="1"/>
  <c r="Y188" i="58"/>
  <c r="Y26" i="58"/>
  <c r="Y194" i="58" s="1"/>
  <c r="Y25" i="58"/>
  <c r="Y193" i="58" s="1"/>
  <c r="H23" i="58"/>
  <c r="X145" i="57"/>
  <c r="X169" i="57"/>
  <c r="G186" i="58"/>
  <c r="G24" i="58"/>
  <c r="G25" i="58" s="1"/>
  <c r="K186" i="58"/>
  <c r="O50" i="45" s="1"/>
  <c r="P186" i="58"/>
  <c r="T186" i="58"/>
  <c r="V50" i="45" s="1"/>
  <c r="X186" i="58"/>
  <c r="X24" i="58"/>
  <c r="X192" i="58" s="1"/>
  <c r="H187" i="58"/>
  <c r="L187" i="58"/>
  <c r="P51" i="45" s="1"/>
  <c r="U188" i="58"/>
  <c r="W52" i="45" s="1"/>
  <c r="T23" i="58"/>
  <c r="T24" i="58" s="1"/>
  <c r="W35" i="58"/>
  <c r="W36" i="58"/>
  <c r="Y38" i="58"/>
  <c r="Y37" i="58"/>
  <c r="Z37" i="58"/>
  <c r="T59" i="58"/>
  <c r="T60" i="58" s="1"/>
  <c r="Z62" i="58"/>
  <c r="Z61" i="58"/>
  <c r="U59" i="58"/>
  <c r="Q71" i="58"/>
  <c r="U71" i="58"/>
  <c r="U72" i="58" s="1"/>
  <c r="Y71" i="58"/>
  <c r="X35" i="58"/>
  <c r="Z50" i="58"/>
  <c r="Z49" i="58"/>
  <c r="T47" i="58"/>
  <c r="H59" i="58"/>
  <c r="L59" i="58"/>
  <c r="Y60" i="58"/>
  <c r="Y59" i="58"/>
  <c r="H186" i="58"/>
  <c r="L186" i="58"/>
  <c r="P50" i="45" s="1"/>
  <c r="I187" i="58"/>
  <c r="M187" i="58"/>
  <c r="Q51" i="45" s="1"/>
  <c r="I23" i="58"/>
  <c r="M23" i="58"/>
  <c r="V23" i="58"/>
  <c r="V24" i="58" s="1"/>
  <c r="Z23" i="58"/>
  <c r="Z191" i="58" s="1"/>
  <c r="X25" i="58"/>
  <c r="X193" i="58" s="1"/>
  <c r="X26" i="58"/>
  <c r="X194" i="58" s="1"/>
  <c r="V47" i="58"/>
  <c r="V48" i="58" s="1"/>
  <c r="Z47" i="58"/>
  <c r="X62" i="58"/>
  <c r="L83" i="58"/>
  <c r="L84" i="58" s="1"/>
  <c r="L85" i="58" s="1"/>
  <c r="L86" i="58" s="1"/>
  <c r="Y83" i="58"/>
  <c r="T95" i="58"/>
  <c r="X95" i="58"/>
  <c r="X96" i="58"/>
  <c r="I95" i="58"/>
  <c r="I96" i="58" s="1"/>
  <c r="G107" i="58"/>
  <c r="X108" i="58"/>
  <c r="X107" i="58"/>
  <c r="U107" i="58"/>
  <c r="U108" i="58" s="1"/>
  <c r="U83" i="58"/>
  <c r="U84" i="58" s="1"/>
  <c r="U95" i="58"/>
  <c r="U96" i="58" s="1"/>
  <c r="Y107" i="58"/>
  <c r="P119" i="58"/>
  <c r="P120" i="58" s="1"/>
  <c r="X119" i="58"/>
  <c r="X120" i="58"/>
  <c r="Z122" i="58"/>
  <c r="Z121" i="58"/>
  <c r="G131" i="58"/>
  <c r="P131" i="58"/>
  <c r="T131" i="58"/>
  <c r="T132" i="58" s="1"/>
  <c r="T133" i="58" s="1"/>
  <c r="X131" i="58"/>
  <c r="X132" i="58"/>
  <c r="Z134" i="58"/>
  <c r="Z133" i="58"/>
  <c r="H156" i="58"/>
  <c r="H157" i="58" s="1"/>
  <c r="L131" i="58"/>
  <c r="U131" i="58"/>
  <c r="U132" i="58" s="1"/>
  <c r="G143" i="58"/>
  <c r="X144" i="58"/>
  <c r="X143" i="58"/>
  <c r="Z146" i="58"/>
  <c r="W155" i="58"/>
  <c r="W156" i="58"/>
  <c r="Y158" i="58"/>
  <c r="Y157" i="58"/>
  <c r="Y110" i="58"/>
  <c r="Y109" i="58"/>
  <c r="T143" i="58"/>
  <c r="T144" i="58" s="1"/>
  <c r="G155" i="58"/>
  <c r="G156" i="58" s="1"/>
  <c r="X156" i="58"/>
  <c r="X155" i="58"/>
  <c r="Y121" i="58"/>
  <c r="X134" i="58"/>
  <c r="X133" i="58"/>
  <c r="Y134" i="58"/>
  <c r="X146" i="58"/>
  <c r="X145" i="58"/>
  <c r="X167" i="58"/>
  <c r="X168" i="58"/>
  <c r="Z170" i="58"/>
  <c r="Z169" i="58"/>
  <c r="W143" i="58"/>
  <c r="W144" i="58"/>
  <c r="Y146" i="58"/>
  <c r="Y145" i="58"/>
  <c r="I179" i="58"/>
  <c r="R179" i="58"/>
  <c r="V179" i="58"/>
  <c r="V180" i="58" s="1"/>
  <c r="Z179" i="58"/>
  <c r="Z180" i="58"/>
  <c r="X182" i="58"/>
  <c r="X181" i="58"/>
  <c r="X157" i="58"/>
  <c r="I167" i="58"/>
  <c r="I168" i="58" s="1"/>
  <c r="I169" i="58" s="1"/>
  <c r="G179" i="58"/>
  <c r="V167" i="58"/>
  <c r="V168" i="58" s="1"/>
  <c r="Z167" i="58"/>
  <c r="Z168" i="58"/>
  <c r="Y180" i="58"/>
  <c r="Z181" i="58"/>
  <c r="T145" i="56" l="1"/>
  <c r="T146" i="56" s="1"/>
  <c r="V132" i="58"/>
  <c r="H120" i="56"/>
  <c r="K71" i="58"/>
  <c r="K72" i="58" s="1"/>
  <c r="R188" i="56"/>
  <c r="H52" i="45" s="1"/>
  <c r="R96" i="51"/>
  <c r="V107" i="71"/>
  <c r="V108" i="71" s="1"/>
  <c r="V109" i="71" s="1"/>
  <c r="V110" i="71" s="1"/>
  <c r="V179" i="70"/>
  <c r="V180" i="70" s="1"/>
  <c r="V181" i="70"/>
  <c r="V182" i="70" s="1"/>
  <c r="V131" i="68"/>
  <c r="V132" i="68" s="1"/>
  <c r="V84" i="72"/>
  <c r="V83" i="72"/>
  <c r="V35" i="68"/>
  <c r="V36" i="68"/>
  <c r="V37" i="68" s="1"/>
  <c r="V38" i="68"/>
  <c r="V84" i="73"/>
  <c r="V83" i="73"/>
  <c r="V143" i="71"/>
  <c r="V144" i="71"/>
  <c r="V179" i="48"/>
  <c r="R190" i="51"/>
  <c r="H69" i="45" s="1"/>
  <c r="AU66" i="45"/>
  <c r="V167" i="68"/>
  <c r="V168" i="68" s="1"/>
  <c r="V169" i="68"/>
  <c r="V170" i="68" s="1"/>
  <c r="L60" i="58"/>
  <c r="H60" i="55"/>
  <c r="H61" i="55" s="1"/>
  <c r="S108" i="55"/>
  <c r="H120" i="59"/>
  <c r="V71" i="73"/>
  <c r="V72" i="73" s="1"/>
  <c r="V23" i="73"/>
  <c r="V191" i="73" s="1"/>
  <c r="X88" i="45" s="1"/>
  <c r="V179" i="68"/>
  <c r="V180" i="68" s="1"/>
  <c r="V35" i="73"/>
  <c r="V36" i="73"/>
  <c r="V23" i="69"/>
  <c r="V24" i="69" s="1"/>
  <c r="V59" i="71"/>
  <c r="V60" i="71"/>
  <c r="V107" i="72"/>
  <c r="V108" i="72" s="1"/>
  <c r="V109" i="72" s="1"/>
  <c r="V110" i="72" s="1"/>
  <c r="H190" i="60"/>
  <c r="R96" i="59"/>
  <c r="R97" i="59" s="1"/>
  <c r="R98" i="59" s="1"/>
  <c r="R180" i="60"/>
  <c r="R181" i="60" s="1"/>
  <c r="R182" i="60" s="1"/>
  <c r="H84" i="57"/>
  <c r="L48" i="56"/>
  <c r="H59" i="52"/>
  <c r="H60" i="52" s="1"/>
  <c r="L23" i="52"/>
  <c r="L24" i="52" s="1"/>
  <c r="L59" i="49"/>
  <c r="L60" i="49" s="1"/>
  <c r="L61" i="49" s="1"/>
  <c r="M48" i="58"/>
  <c r="M49" i="58" s="1"/>
  <c r="M50" i="58" s="1"/>
  <c r="P156" i="57"/>
  <c r="P157" i="57" s="1"/>
  <c r="P158" i="57" s="1"/>
  <c r="R71" i="60"/>
  <c r="R72" i="60" s="1"/>
  <c r="V95" i="73"/>
  <c r="V96" i="73"/>
  <c r="V97" i="73" s="1"/>
  <c r="V98" i="73" s="1"/>
  <c r="V107" i="73"/>
  <c r="V108" i="73"/>
  <c r="V61" i="69"/>
  <c r="V62" i="69" s="1"/>
  <c r="V59" i="69"/>
  <c r="V60" i="69" s="1"/>
  <c r="V35" i="69"/>
  <c r="V36" i="69" s="1"/>
  <c r="V37" i="69" s="1"/>
  <c r="V38" i="69" s="1"/>
  <c r="V121" i="69"/>
  <c r="V122" i="69" s="1"/>
  <c r="V119" i="69"/>
  <c r="V120" i="69"/>
  <c r="V84" i="71"/>
  <c r="V132" i="72"/>
  <c r="V49" i="48"/>
  <c r="V50" i="48" s="1"/>
  <c r="V47" i="48"/>
  <c r="V191" i="48" s="1"/>
  <c r="AJ36" i="45" s="1"/>
  <c r="V48" i="48"/>
  <c r="H144" i="39"/>
  <c r="H145" i="39" s="1"/>
  <c r="H146" i="39" s="1"/>
  <c r="H156" i="60"/>
  <c r="H157" i="60" s="1"/>
  <c r="V131" i="69"/>
  <c r="V59" i="68"/>
  <c r="V60" i="68" s="1"/>
  <c r="V61" i="68" s="1"/>
  <c r="V62" i="68" s="1"/>
  <c r="V179" i="69"/>
  <c r="V120" i="71"/>
  <c r="V121" i="71" s="1"/>
  <c r="V122" i="71" s="1"/>
  <c r="V119" i="71"/>
  <c r="V59" i="73"/>
  <c r="V60" i="73" s="1"/>
  <c r="V61" i="73" s="1"/>
  <c r="V62" i="73" s="1"/>
  <c r="V24" i="48"/>
  <c r="R190" i="56"/>
  <c r="H54" i="45" s="1"/>
  <c r="R188" i="39"/>
  <c r="H33" i="45" s="1"/>
  <c r="R190" i="52"/>
  <c r="AF69" i="45" s="1"/>
  <c r="R190" i="39"/>
  <c r="H35" i="45" s="1"/>
  <c r="H60" i="49"/>
  <c r="T72" i="56"/>
  <c r="T73" i="56" s="1"/>
  <c r="T74" i="56" s="1"/>
  <c r="V143" i="68"/>
  <c r="R168" i="49"/>
  <c r="Z98" i="58"/>
  <c r="V60" i="57"/>
  <c r="L24" i="53"/>
  <c r="L25" i="53" s="1"/>
  <c r="L47" i="59"/>
  <c r="L48" i="59" s="1"/>
  <c r="L49" i="59" s="1"/>
  <c r="G95" i="60"/>
  <c r="G96" i="60" s="1"/>
  <c r="G97" i="60" s="1"/>
  <c r="R188" i="49"/>
  <c r="T33" i="45" s="1"/>
  <c r="T72" i="57"/>
  <c r="R84" i="51"/>
  <c r="R85" i="51" s="1"/>
  <c r="R84" i="55"/>
  <c r="R85" i="55" s="1"/>
  <c r="R86" i="55" s="1"/>
  <c r="V83" i="69"/>
  <c r="V84" i="69" s="1"/>
  <c r="V143" i="70"/>
  <c r="V144" i="70" s="1"/>
  <c r="V145" i="70" s="1"/>
  <c r="V144" i="69"/>
  <c r="V143" i="69"/>
  <c r="V95" i="69"/>
  <c r="V96" i="69"/>
  <c r="V83" i="70"/>
  <c r="V84" i="70"/>
  <c r="V85" i="70" s="1"/>
  <c r="V86" i="70"/>
  <c r="V119" i="72"/>
  <c r="V120" i="72" s="1"/>
  <c r="V121" i="72" s="1"/>
  <c r="V122" i="72" s="1"/>
  <c r="V132" i="73"/>
  <c r="V131" i="73"/>
  <c r="V72" i="48"/>
  <c r="U132" i="71"/>
  <c r="V61" i="56"/>
  <c r="V62" i="56" s="1"/>
  <c r="H188" i="59"/>
  <c r="L188" i="56"/>
  <c r="D52" i="45" s="1"/>
  <c r="H188" i="51"/>
  <c r="H188" i="55"/>
  <c r="Y25" i="57"/>
  <c r="Y193" i="57" s="1"/>
  <c r="R59" i="52"/>
  <c r="R60" i="52" s="1"/>
  <c r="I24" i="52"/>
  <c r="AQ19" i="45"/>
  <c r="R180" i="39"/>
  <c r="T144" i="56"/>
  <c r="V47" i="70"/>
  <c r="V48" i="70" s="1"/>
  <c r="V167" i="70"/>
  <c r="V168" i="70"/>
  <c r="V169" i="70" s="1"/>
  <c r="V170" i="70" s="1"/>
  <c r="V23" i="70"/>
  <c r="V24" i="70"/>
  <c r="V107" i="69"/>
  <c r="V108" i="69" s="1"/>
  <c r="V108" i="70"/>
  <c r="V109" i="70" s="1"/>
  <c r="V107" i="70"/>
  <c r="V143" i="72"/>
  <c r="V144" i="72" s="1"/>
  <c r="V145" i="72" s="1"/>
  <c r="V146" i="72" s="1"/>
  <c r="V179" i="73"/>
  <c r="V180" i="73"/>
  <c r="V131" i="48"/>
  <c r="V60" i="48"/>
  <c r="R59" i="55"/>
  <c r="R60" i="55" s="1"/>
  <c r="R61" i="55" s="1"/>
  <c r="R62" i="55" s="1"/>
  <c r="H180" i="56"/>
  <c r="H181" i="56" s="1"/>
  <c r="V72" i="60"/>
  <c r="V73" i="60" s="1"/>
  <c r="V74" i="60" s="1"/>
  <c r="V47" i="72"/>
  <c r="V48" i="72" s="1"/>
  <c r="V49" i="72" s="1"/>
  <c r="V50" i="72" s="1"/>
  <c r="L188" i="53"/>
  <c r="P67" i="45" s="1"/>
  <c r="L119" i="39"/>
  <c r="L120" i="39" s="1"/>
  <c r="L121" i="39" s="1"/>
  <c r="H188" i="49"/>
  <c r="Q144" i="60"/>
  <c r="Q145" i="60" s="1"/>
  <c r="Q120" i="60"/>
  <c r="Q121" i="60" s="1"/>
  <c r="U48" i="60"/>
  <c r="U49" i="60" s="1"/>
  <c r="U50" i="60" s="1"/>
  <c r="V155" i="68"/>
  <c r="V156" i="68" s="1"/>
  <c r="V157" i="68"/>
  <c r="V158" i="68" s="1"/>
  <c r="V156" i="73"/>
  <c r="V36" i="70"/>
  <c r="V35" i="70"/>
  <c r="V37" i="70"/>
  <c r="V38" i="70" s="1"/>
  <c r="V156" i="70"/>
  <c r="V157" i="70" s="1"/>
  <c r="V158" i="70" s="1"/>
  <c r="V155" i="72"/>
  <c r="V156" i="72" s="1"/>
  <c r="V157" i="72" s="1"/>
  <c r="V158" i="72" s="1"/>
  <c r="V107" i="48"/>
  <c r="V109" i="48" s="1"/>
  <c r="V110" i="48" s="1"/>
  <c r="V108" i="48"/>
  <c r="V35" i="72"/>
  <c r="V191" i="72" s="1"/>
  <c r="AJ88" i="45" s="1"/>
  <c r="L120" i="55"/>
  <c r="H180" i="52"/>
  <c r="M156" i="56"/>
  <c r="H143" i="60"/>
  <c r="H144" i="60" s="1"/>
  <c r="H145" i="60" s="1"/>
  <c r="V155" i="69"/>
  <c r="V156" i="69" s="1"/>
  <c r="V157" i="69" s="1"/>
  <c r="V158" i="69" s="1"/>
  <c r="V47" i="68"/>
  <c r="V48" i="68" s="1"/>
  <c r="V49" i="68" s="1"/>
  <c r="V50" i="68"/>
  <c r="V71" i="68"/>
  <c r="V96" i="70"/>
  <c r="V97" i="70" s="1"/>
  <c r="V95" i="70"/>
  <c r="V98" i="70" s="1"/>
  <c r="V96" i="71"/>
  <c r="V95" i="71"/>
  <c r="V119" i="73"/>
  <c r="V120" i="73"/>
  <c r="V95" i="48"/>
  <c r="V97" i="48" s="1"/>
  <c r="V98" i="48" s="1"/>
  <c r="V96" i="48"/>
  <c r="V83" i="48"/>
  <c r="V84" i="48"/>
  <c r="V85" i="48" s="1"/>
  <c r="V86" i="48" s="1"/>
  <c r="T156" i="73"/>
  <c r="H190" i="53"/>
  <c r="R188" i="51"/>
  <c r="H67" i="45" s="1"/>
  <c r="R84" i="52"/>
  <c r="T24" i="39"/>
  <c r="X109" i="57"/>
  <c r="H72" i="53"/>
  <c r="H73" i="53" s="1"/>
  <c r="H74" i="53" s="1"/>
  <c r="I72" i="51"/>
  <c r="I73" i="51" s="1"/>
  <c r="I74" i="51" s="1"/>
  <c r="V47" i="69"/>
  <c r="V49" i="69" s="1"/>
  <c r="V50" i="69" s="1"/>
  <c r="V48" i="69"/>
  <c r="V83" i="68"/>
  <c r="V84" i="68" s="1"/>
  <c r="V85" i="68"/>
  <c r="V86" i="68" s="1"/>
  <c r="V120" i="70"/>
  <c r="V121" i="70" s="1"/>
  <c r="V122" i="70" s="1"/>
  <c r="V119" i="70"/>
  <c r="V47" i="73"/>
  <c r="V48" i="73" s="1"/>
  <c r="V49" i="73" s="1"/>
  <c r="V50" i="73" s="1"/>
  <c r="V24" i="72"/>
  <c r="V167" i="73"/>
  <c r="V168" i="73" s="1"/>
  <c r="V169" i="73" s="1"/>
  <c r="V170" i="73" s="1"/>
  <c r="V167" i="48"/>
  <c r="U36" i="73"/>
  <c r="V190" i="60"/>
  <c r="AJ54" i="45" s="1"/>
  <c r="AV54" i="45" s="1"/>
  <c r="V24" i="71"/>
  <c r="P108" i="60"/>
  <c r="P109" i="60" s="1"/>
  <c r="R180" i="49"/>
  <c r="R181" i="49" s="1"/>
  <c r="S60" i="58"/>
  <c r="T48" i="60"/>
  <c r="V167" i="69"/>
  <c r="V168" i="69" s="1"/>
  <c r="V169" i="69" s="1"/>
  <c r="V170" i="69" s="1"/>
  <c r="V95" i="68"/>
  <c r="V97" i="68" s="1"/>
  <c r="V98" i="68" s="1"/>
  <c r="V96" i="68"/>
  <c r="V168" i="71"/>
  <c r="V167" i="71"/>
  <c r="V107" i="68"/>
  <c r="V108" i="68" s="1"/>
  <c r="V109" i="68"/>
  <c r="V110" i="68" s="1"/>
  <c r="V35" i="71"/>
  <c r="V191" i="71" s="1"/>
  <c r="L88" i="45" s="1"/>
  <c r="V155" i="48"/>
  <c r="V156" i="48" s="1"/>
  <c r="R36" i="57"/>
  <c r="R37" i="57" s="1"/>
  <c r="R38" i="57" s="1"/>
  <c r="R144" i="59"/>
  <c r="R145" i="59" s="1"/>
  <c r="R146" i="59" s="1"/>
  <c r="V167" i="72"/>
  <c r="V168" i="72" s="1"/>
  <c r="V169" i="72" s="1"/>
  <c r="V170" i="72" s="1"/>
  <c r="S72" i="59"/>
  <c r="L156" i="53"/>
  <c r="L179" i="55"/>
  <c r="L180" i="55" s="1"/>
  <c r="Y26" i="57"/>
  <c r="Y194" i="57" s="1"/>
  <c r="T156" i="57"/>
  <c r="T157" i="57" s="1"/>
  <c r="V48" i="71"/>
  <c r="V59" i="70"/>
  <c r="V60" i="70" s="1"/>
  <c r="V61" i="70" s="1"/>
  <c r="V62" i="70" s="1"/>
  <c r="V119" i="68"/>
  <c r="V120" i="68" s="1"/>
  <c r="V71" i="72"/>
  <c r="V72" i="72"/>
  <c r="V24" i="68"/>
  <c r="V179" i="72"/>
  <c r="V180" i="72" s="1"/>
  <c r="V181" i="72" s="1"/>
  <c r="V182" i="72" s="1"/>
  <c r="V131" i="71"/>
  <c r="V132" i="71" s="1"/>
  <c r="V133" i="71" s="1"/>
  <c r="V134" i="71" s="1"/>
  <c r="AV69" i="45"/>
  <c r="V25" i="39"/>
  <c r="V26" i="39" s="1"/>
  <c r="V61" i="51"/>
  <c r="V62" i="51" s="1"/>
  <c r="V191" i="52"/>
  <c r="AJ70" i="45" s="1"/>
  <c r="V145" i="59"/>
  <c r="V146" i="59" s="1"/>
  <c r="V50" i="39"/>
  <c r="V73" i="49"/>
  <c r="V74" i="49" s="1"/>
  <c r="V182" i="53"/>
  <c r="V62" i="39"/>
  <c r="V191" i="39"/>
  <c r="L36" i="45" s="1"/>
  <c r="V24" i="49"/>
  <c r="V25" i="49" s="1"/>
  <c r="V26" i="49" s="1"/>
  <c r="V84" i="51"/>
  <c r="V157" i="39"/>
  <c r="V158" i="39" s="1"/>
  <c r="V181" i="49"/>
  <c r="V182" i="49" s="1"/>
  <c r="V98" i="39"/>
  <c r="V73" i="39"/>
  <c r="V74" i="39" s="1"/>
  <c r="V120" i="39"/>
  <c r="V121" i="39" s="1"/>
  <c r="V109" i="53"/>
  <c r="V110" i="53" s="1"/>
  <c r="V49" i="53"/>
  <c r="V50" i="53" s="1"/>
  <c r="V145" i="53"/>
  <c r="V146" i="53" s="1"/>
  <c r="V121" i="51"/>
  <c r="V122" i="51" s="1"/>
  <c r="V169" i="53"/>
  <c r="V170" i="53" s="1"/>
  <c r="V97" i="51"/>
  <c r="V98" i="51" s="1"/>
  <c r="V73" i="53"/>
  <c r="V74" i="53" s="1"/>
  <c r="V73" i="51"/>
  <c r="V74" i="51" s="1"/>
  <c r="V61" i="49"/>
  <c r="V62" i="49" s="1"/>
  <c r="V110" i="49"/>
  <c r="V144" i="51"/>
  <c r="V36" i="49"/>
  <c r="V37" i="49" s="1"/>
  <c r="V50" i="51"/>
  <c r="V109" i="39"/>
  <c r="V86" i="53"/>
  <c r="V61" i="53"/>
  <c r="V62" i="53" s="1"/>
  <c r="V38" i="53"/>
  <c r="V156" i="53"/>
  <c r="V192" i="53" s="1"/>
  <c r="X71" i="45" s="1"/>
  <c r="V158" i="49"/>
  <c r="V121" i="49"/>
  <c r="V122" i="49" s="1"/>
  <c r="V169" i="49"/>
  <c r="V170" i="49" s="1"/>
  <c r="V97" i="49"/>
  <c r="V98" i="49" s="1"/>
  <c r="V132" i="51"/>
  <c r="V133" i="51" s="1"/>
  <c r="V98" i="53"/>
  <c r="V38" i="51"/>
  <c r="V191" i="53"/>
  <c r="X70" i="45" s="1"/>
  <c r="V144" i="39"/>
  <c r="V145" i="39" s="1"/>
  <c r="V134" i="53"/>
  <c r="V85" i="49"/>
  <c r="V86" i="49" s="1"/>
  <c r="V110" i="51"/>
  <c r="V181" i="51"/>
  <c r="V182" i="51" s="1"/>
  <c r="V134" i="39"/>
  <c r="V145" i="49"/>
  <c r="V146" i="49" s="1"/>
  <c r="V191" i="49"/>
  <c r="X36" i="45" s="1"/>
  <c r="V170" i="51"/>
  <c r="V133" i="49"/>
  <c r="V134" i="49" s="1"/>
  <c r="V191" i="51"/>
  <c r="L70" i="45" s="1"/>
  <c r="V169" i="39"/>
  <c r="V170" i="39" s="1"/>
  <c r="V25" i="53"/>
  <c r="V26" i="53" s="1"/>
  <c r="V25" i="51"/>
  <c r="V26" i="51" s="1"/>
  <c r="AV62" i="45"/>
  <c r="AV68" i="45"/>
  <c r="V191" i="60"/>
  <c r="AJ55" i="45" s="1"/>
  <c r="V191" i="55"/>
  <c r="L21" i="45" s="1"/>
  <c r="V145" i="55"/>
  <c r="V146" i="55" s="1"/>
  <c r="V37" i="58"/>
  <c r="V38" i="58" s="1"/>
  <c r="V49" i="57"/>
  <c r="V50" i="57" s="1"/>
  <c r="V61" i="58"/>
  <c r="V62" i="58" s="1"/>
  <c r="V49" i="59"/>
  <c r="V50" i="59" s="1"/>
  <c r="V191" i="58"/>
  <c r="X55" i="45" s="1"/>
  <c r="V191" i="59"/>
  <c r="AJ21" i="45" s="1"/>
  <c r="V48" i="55"/>
  <c r="V192" i="55" s="1"/>
  <c r="L22" i="45" s="1"/>
  <c r="V108" i="59"/>
  <c r="V109" i="59" s="1"/>
  <c r="V156" i="59"/>
  <c r="V157" i="59" s="1"/>
  <c r="V158" i="59" s="1"/>
  <c r="V191" i="57"/>
  <c r="X21" i="45" s="1"/>
  <c r="V121" i="58"/>
  <c r="V122" i="58" s="1"/>
  <c r="V133" i="57"/>
  <c r="V134" i="57" s="1"/>
  <c r="V121" i="55"/>
  <c r="V122" i="55" s="1"/>
  <c r="V97" i="55"/>
  <c r="V98" i="55" s="1"/>
  <c r="V109" i="56"/>
  <c r="V110" i="56" s="1"/>
  <c r="V157" i="56"/>
  <c r="V158" i="56" s="1"/>
  <c r="V168" i="60"/>
  <c r="V169" i="60" s="1"/>
  <c r="V170" i="60" s="1"/>
  <c r="V84" i="56"/>
  <c r="V85" i="56" s="1"/>
  <c r="V86" i="56" s="1"/>
  <c r="V74" i="59"/>
  <c r="V192" i="58"/>
  <c r="X56" i="45" s="1"/>
  <c r="AV50" i="45"/>
  <c r="V120" i="60"/>
  <c r="V181" i="58"/>
  <c r="V182" i="58" s="1"/>
  <c r="V109" i="57"/>
  <c r="V110" i="57" s="1"/>
  <c r="V24" i="57"/>
  <c r="V192" i="57" s="1"/>
  <c r="X22" i="45" s="1"/>
  <c r="V121" i="59"/>
  <c r="V122" i="59" s="1"/>
  <c r="V145" i="56"/>
  <c r="V146" i="56" s="1"/>
  <c r="V191" i="56"/>
  <c r="L55" i="45" s="1"/>
  <c r="V24" i="56"/>
  <c r="V25" i="56" s="1"/>
  <c r="V26" i="56" s="1"/>
  <c r="V133" i="60"/>
  <c r="V134" i="60" s="1"/>
  <c r="V133" i="52"/>
  <c r="V134" i="52" s="1"/>
  <c r="V169" i="52"/>
  <c r="V170" i="52" s="1"/>
  <c r="V109" i="52"/>
  <c r="V110" i="52" s="1"/>
  <c r="AV65" i="45"/>
  <c r="V96" i="52"/>
  <c r="V97" i="52" s="1"/>
  <c r="V72" i="52"/>
  <c r="V73" i="52" s="1"/>
  <c r="V157" i="52"/>
  <c r="V158" i="52" s="1"/>
  <c r="V120" i="52"/>
  <c r="V121" i="52" s="1"/>
  <c r="V60" i="52"/>
  <c r="V61" i="52" s="1"/>
  <c r="V145" i="52"/>
  <c r="V146" i="52" s="1"/>
  <c r="V49" i="52"/>
  <c r="V50" i="52" s="1"/>
  <c r="V180" i="52"/>
  <c r="V84" i="52"/>
  <c r="V85" i="52" s="1"/>
  <c r="V36" i="52"/>
  <c r="I144" i="56"/>
  <c r="I145" i="56" s="1"/>
  <c r="I146" i="56" s="1"/>
  <c r="V62" i="55"/>
  <c r="V158" i="55"/>
  <c r="V190" i="58"/>
  <c r="X54" i="45" s="1"/>
  <c r="V61" i="57"/>
  <c r="V62" i="57" s="1"/>
  <c r="V97" i="57"/>
  <c r="V98" i="57" s="1"/>
  <c r="I188" i="57"/>
  <c r="V25" i="60"/>
  <c r="V26" i="60" s="1"/>
  <c r="V25" i="55"/>
  <c r="V26" i="55" s="1"/>
  <c r="L35" i="57"/>
  <c r="X121" i="59"/>
  <c r="X38" i="59"/>
  <c r="X182" i="55"/>
  <c r="X85" i="56"/>
  <c r="U188" i="60"/>
  <c r="AI52" i="45" s="1"/>
  <c r="AU52" i="45" s="1"/>
  <c r="G60" i="60"/>
  <c r="G61" i="60" s="1"/>
  <c r="H132" i="59"/>
  <c r="R108" i="39"/>
  <c r="R156" i="51"/>
  <c r="R168" i="59"/>
  <c r="V86" i="55"/>
  <c r="V110" i="55"/>
  <c r="V158" i="57"/>
  <c r="V73" i="69"/>
  <c r="V74" i="69" s="1"/>
  <c r="U48" i="70"/>
  <c r="U49" i="70" s="1"/>
  <c r="U50" i="70" s="1"/>
  <c r="T120" i="73"/>
  <c r="V190" i="57"/>
  <c r="X20" i="45" s="1"/>
  <c r="V74" i="55"/>
  <c r="V134" i="55"/>
  <c r="L188" i="60"/>
  <c r="AB52" i="45" s="1"/>
  <c r="V61" i="59"/>
  <c r="V62" i="59" s="1"/>
  <c r="S144" i="52"/>
  <c r="S24" i="49"/>
  <c r="L119" i="56"/>
  <c r="L120" i="56" s="1"/>
  <c r="X97" i="58"/>
  <c r="H84" i="60"/>
  <c r="H85" i="60" s="1"/>
  <c r="X133" i="60"/>
  <c r="U156" i="58"/>
  <c r="U157" i="58" s="1"/>
  <c r="U158" i="58" s="1"/>
  <c r="AQ54" i="45"/>
  <c r="R120" i="60"/>
  <c r="R72" i="55"/>
  <c r="R73" i="55" s="1"/>
  <c r="R74" i="55" s="1"/>
  <c r="R120" i="55"/>
  <c r="R121" i="55" s="1"/>
  <c r="R122" i="55" s="1"/>
  <c r="V182" i="55"/>
  <c r="V74" i="56"/>
  <c r="U84" i="60"/>
  <c r="U85" i="60" s="1"/>
  <c r="U86" i="60" s="1"/>
  <c r="U36" i="58"/>
  <c r="U37" i="58" s="1"/>
  <c r="U38" i="58" s="1"/>
  <c r="T132" i="73"/>
  <c r="V121" i="57"/>
  <c r="V122" i="57" s="1"/>
  <c r="V170" i="55"/>
  <c r="V169" i="58"/>
  <c r="V170" i="58" s="1"/>
  <c r="V25" i="58"/>
  <c r="V26" i="58" s="1"/>
  <c r="V49" i="58"/>
  <c r="V50" i="58" s="1"/>
  <c r="V169" i="56"/>
  <c r="V170" i="56" s="1"/>
  <c r="V133" i="59"/>
  <c r="V134" i="59" s="1"/>
  <c r="V61" i="60"/>
  <c r="V62" i="60" s="1"/>
  <c r="V37" i="60"/>
  <c r="V38" i="60" s="1"/>
  <c r="V188" i="70"/>
  <c r="X100" i="45" s="1"/>
  <c r="V190" i="68"/>
  <c r="L102" i="45" s="1"/>
  <c r="V190" i="73"/>
  <c r="X87" i="45" s="1"/>
  <c r="V61" i="48"/>
  <c r="V62" i="48" s="1"/>
  <c r="V190" i="48"/>
  <c r="AJ35" i="45" s="1"/>
  <c r="V37" i="59"/>
  <c r="V38" i="59" s="1"/>
  <c r="V97" i="56"/>
  <c r="V98" i="56" s="1"/>
  <c r="V188" i="68"/>
  <c r="L100" i="45" s="1"/>
  <c r="V190" i="70"/>
  <c r="X102" i="45" s="1"/>
  <c r="V190" i="71"/>
  <c r="L87" i="45" s="1"/>
  <c r="V37" i="48"/>
  <c r="V38" i="48" s="1"/>
  <c r="V158" i="58"/>
  <c r="V169" i="57"/>
  <c r="V170" i="57" s="1"/>
  <c r="V73" i="57"/>
  <c r="V74" i="57" s="1"/>
  <c r="V146" i="58"/>
  <c r="AV67" i="45"/>
  <c r="V133" i="56"/>
  <c r="V134" i="56" s="1"/>
  <c r="V26" i="59"/>
  <c r="V110" i="60"/>
  <c r="M72" i="59"/>
  <c r="M73" i="59" s="1"/>
  <c r="M74" i="59" s="1"/>
  <c r="I120" i="52"/>
  <c r="V190" i="69"/>
  <c r="AJ102" i="45" s="1"/>
  <c r="V121" i="48"/>
  <c r="V122" i="48" s="1"/>
  <c r="V133" i="58"/>
  <c r="V134" i="58" s="1"/>
  <c r="V181" i="57"/>
  <c r="V182" i="57" s="1"/>
  <c r="V181" i="56"/>
  <c r="V182" i="56" s="1"/>
  <c r="AV35" i="45"/>
  <c r="V121" i="56"/>
  <c r="V122" i="56" s="1"/>
  <c r="V145" i="69"/>
  <c r="V146" i="69" s="1"/>
  <c r="V97" i="69"/>
  <c r="V98" i="69" s="1"/>
  <c r="V190" i="72"/>
  <c r="AJ87" i="45" s="1"/>
  <c r="V145" i="48"/>
  <c r="V146" i="48" s="1"/>
  <c r="V73" i="48"/>
  <c r="V74" i="48" s="1"/>
  <c r="V188" i="58"/>
  <c r="X52" i="45" s="1"/>
  <c r="V85" i="57"/>
  <c r="V86" i="57" s="1"/>
  <c r="V188" i="57"/>
  <c r="X18" i="45" s="1"/>
  <c r="AV20" i="45"/>
  <c r="AU50" i="45"/>
  <c r="AU67" i="45"/>
  <c r="AU18" i="45"/>
  <c r="U121" i="58"/>
  <c r="R168" i="57"/>
  <c r="N71" i="55"/>
  <c r="N155" i="58"/>
  <c r="Q169" i="60"/>
  <c r="Q170" i="60" s="1"/>
  <c r="N131" i="59"/>
  <c r="AT53" i="45"/>
  <c r="N71" i="60"/>
  <c r="N72" i="60" s="1"/>
  <c r="N73" i="60" s="1"/>
  <c r="N74" i="60" s="1"/>
  <c r="M108" i="56"/>
  <c r="M109" i="56" s="1"/>
  <c r="M110" i="56" s="1"/>
  <c r="M168" i="49"/>
  <c r="G144" i="57"/>
  <c r="G145" i="57" s="1"/>
  <c r="G146" i="57" s="1"/>
  <c r="I108" i="59"/>
  <c r="I109" i="59" s="1"/>
  <c r="T120" i="49"/>
  <c r="T121" i="49" s="1"/>
  <c r="S48" i="52"/>
  <c r="S120" i="55"/>
  <c r="S121" i="55" s="1"/>
  <c r="S122" i="55" s="1"/>
  <c r="X25" i="60"/>
  <c r="X193" i="60" s="1"/>
  <c r="K59" i="57"/>
  <c r="M132" i="52"/>
  <c r="P156" i="58"/>
  <c r="L36" i="58"/>
  <c r="L37" i="58" s="1"/>
  <c r="L38" i="58" s="1"/>
  <c r="T120" i="57"/>
  <c r="T121" i="57" s="1"/>
  <c r="T122" i="57" s="1"/>
  <c r="AQ52" i="45"/>
  <c r="I108" i="55"/>
  <c r="I109" i="55" s="1"/>
  <c r="I110" i="55" s="1"/>
  <c r="L132" i="57"/>
  <c r="L133" i="57" s="1"/>
  <c r="L134" i="57" s="1"/>
  <c r="M132" i="49"/>
  <c r="G72" i="48"/>
  <c r="G73" i="48" s="1"/>
  <c r="G74" i="48" s="1"/>
  <c r="AU19" i="45"/>
  <c r="U37" i="59"/>
  <c r="U38" i="59" s="1"/>
  <c r="U25" i="59"/>
  <c r="U26" i="59" s="1"/>
  <c r="U169" i="60"/>
  <c r="U170" i="60" s="1"/>
  <c r="U134" i="56"/>
  <c r="U37" i="56"/>
  <c r="U38" i="56" s="1"/>
  <c r="U25" i="56"/>
  <c r="U26" i="56" s="1"/>
  <c r="AU53" i="45"/>
  <c r="U145" i="59"/>
  <c r="U146" i="59" s="1"/>
  <c r="U121" i="56"/>
  <c r="U122" i="56" s="1"/>
  <c r="U108" i="59"/>
  <c r="U109" i="59" s="1"/>
  <c r="U110" i="59" s="1"/>
  <c r="AU68" i="45"/>
  <c r="U73" i="56"/>
  <c r="U74" i="56" s="1"/>
  <c r="U37" i="51"/>
  <c r="U38" i="51" s="1"/>
  <c r="S144" i="58"/>
  <c r="T96" i="39"/>
  <c r="T97" i="39" s="1"/>
  <c r="T120" i="52"/>
  <c r="T121" i="52" s="1"/>
  <c r="T122" i="52" s="1"/>
  <c r="T60" i="53"/>
  <c r="T61" i="53" s="1"/>
  <c r="T62" i="53" s="1"/>
  <c r="T96" i="60"/>
  <c r="T97" i="60" s="1"/>
  <c r="T98" i="60" s="1"/>
  <c r="H48" i="59"/>
  <c r="H49" i="59" s="1"/>
  <c r="L190" i="56"/>
  <c r="D54" i="45" s="1"/>
  <c r="L190" i="60"/>
  <c r="AB54" i="45" s="1"/>
  <c r="I188" i="58"/>
  <c r="P96" i="58"/>
  <c r="T120" i="58"/>
  <c r="X170" i="58"/>
  <c r="I180" i="58"/>
  <c r="I155" i="58"/>
  <c r="T168" i="58"/>
  <c r="T169" i="58" s="1"/>
  <c r="H60" i="58"/>
  <c r="Q72" i="58"/>
  <c r="H188" i="58"/>
  <c r="X26" i="57"/>
  <c r="X194" i="57" s="1"/>
  <c r="R188" i="58"/>
  <c r="T52" i="45" s="1"/>
  <c r="R188" i="57"/>
  <c r="T18" i="45" s="1"/>
  <c r="T144" i="53"/>
  <c r="T145" i="53" s="1"/>
  <c r="T146" i="53" s="1"/>
  <c r="T25" i="49"/>
  <c r="T26" i="49" s="1"/>
  <c r="T108" i="49"/>
  <c r="T109" i="49" s="1"/>
  <c r="T110" i="49" s="1"/>
  <c r="I72" i="49"/>
  <c r="P96" i="57"/>
  <c r="P97" i="57" s="1"/>
  <c r="P98" i="57" s="1"/>
  <c r="L71" i="59"/>
  <c r="L72" i="59" s="1"/>
  <c r="L73" i="59" s="1"/>
  <c r="X98" i="55"/>
  <c r="X181" i="59"/>
  <c r="X169" i="59"/>
  <c r="X188" i="60"/>
  <c r="X158" i="60"/>
  <c r="T84" i="57"/>
  <c r="T85" i="57" s="1"/>
  <c r="T86" i="57" s="1"/>
  <c r="T96" i="58"/>
  <c r="T36" i="49"/>
  <c r="T37" i="49" s="1"/>
  <c r="X86" i="58"/>
  <c r="X73" i="59"/>
  <c r="X37" i="55"/>
  <c r="X97" i="60"/>
  <c r="X38" i="60"/>
  <c r="T156" i="53"/>
  <c r="L188" i="57"/>
  <c r="P18" i="45" s="1"/>
  <c r="T180" i="59"/>
  <c r="U180" i="60"/>
  <c r="T60" i="49"/>
  <c r="T61" i="49" s="1"/>
  <c r="N108" i="52"/>
  <c r="R180" i="58"/>
  <c r="Q188" i="58"/>
  <c r="S52" i="45" s="1"/>
  <c r="X25" i="57"/>
  <c r="X193" i="57" s="1"/>
  <c r="T84" i="58"/>
  <c r="T85" i="58" s="1"/>
  <c r="T86" i="58" s="1"/>
  <c r="L168" i="57"/>
  <c r="L169" i="57" s="1"/>
  <c r="L170" i="57" s="1"/>
  <c r="X38" i="57"/>
  <c r="S108" i="56"/>
  <c r="S109" i="56" s="1"/>
  <c r="S110" i="56" s="1"/>
  <c r="X73" i="56"/>
  <c r="K107" i="58"/>
  <c r="K108" i="58" s="1"/>
  <c r="T188" i="52"/>
  <c r="AH67" i="45" s="1"/>
  <c r="H168" i="58"/>
  <c r="H169" i="58" s="1"/>
  <c r="T180" i="39"/>
  <c r="T181" i="39" s="1"/>
  <c r="L119" i="60"/>
  <c r="T108" i="52"/>
  <c r="R108" i="58"/>
  <c r="R109" i="58" s="1"/>
  <c r="R110" i="58" s="1"/>
  <c r="R48" i="60"/>
  <c r="R49" i="60" s="1"/>
  <c r="R50" i="60" s="1"/>
  <c r="T60" i="55"/>
  <c r="T61" i="55" s="1"/>
  <c r="T62" i="55" s="1"/>
  <c r="U108" i="71"/>
  <c r="U109" i="71" s="1"/>
  <c r="U110" i="71" s="1"/>
  <c r="U60" i="73"/>
  <c r="T108" i="73"/>
  <c r="AM18" i="45"/>
  <c r="M72" i="57"/>
  <c r="L179" i="58"/>
  <c r="L180" i="58" s="1"/>
  <c r="L181" i="58" s="1"/>
  <c r="X86" i="55"/>
  <c r="X181" i="60"/>
  <c r="X122" i="60"/>
  <c r="I144" i="55"/>
  <c r="I145" i="55" s="1"/>
  <c r="I146" i="55" s="1"/>
  <c r="T180" i="52"/>
  <c r="T181" i="52" s="1"/>
  <c r="T182" i="52" s="1"/>
  <c r="R96" i="60"/>
  <c r="R97" i="60" s="1"/>
  <c r="R98" i="60" s="1"/>
  <c r="R156" i="57"/>
  <c r="R157" i="57" s="1"/>
  <c r="R158" i="57" s="1"/>
  <c r="R132" i="60"/>
  <c r="R133" i="60" s="1"/>
  <c r="R134" i="60" s="1"/>
  <c r="U120" i="71"/>
  <c r="U121" i="71" s="1"/>
  <c r="U122" i="71" s="1"/>
  <c r="U72" i="73"/>
  <c r="U73" i="73" s="1"/>
  <c r="U74" i="73" s="1"/>
  <c r="U144" i="71"/>
  <c r="U145" i="71" s="1"/>
  <c r="U146" i="71" s="1"/>
  <c r="T36" i="72"/>
  <c r="AU20" i="45"/>
  <c r="L84" i="57"/>
  <c r="L85" i="57" s="1"/>
  <c r="T132" i="51"/>
  <c r="T133" i="51" s="1"/>
  <c r="T134" i="51" s="1"/>
  <c r="R120" i="57"/>
  <c r="R121" i="57" s="1"/>
  <c r="R122" i="57" s="1"/>
  <c r="U156" i="71"/>
  <c r="T168" i="72"/>
  <c r="T169" i="72" s="1"/>
  <c r="T170" i="72" s="1"/>
  <c r="X146" i="55"/>
  <c r="X50" i="55"/>
  <c r="T180" i="53"/>
  <c r="T144" i="52"/>
  <c r="T145" i="52" s="1"/>
  <c r="T146" i="52" s="1"/>
  <c r="U156" i="70"/>
  <c r="U157" i="70" s="1"/>
  <c r="U158" i="70" s="1"/>
  <c r="U132" i="68"/>
  <c r="U133" i="68" s="1"/>
  <c r="U134" i="68" s="1"/>
  <c r="U132" i="72"/>
  <c r="U133" i="72" s="1"/>
  <c r="U134" i="72" s="1"/>
  <c r="S156" i="52"/>
  <c r="S60" i="52"/>
  <c r="M36" i="55"/>
  <c r="M37" i="55" s="1"/>
  <c r="T84" i="51"/>
  <c r="M24" i="52"/>
  <c r="M25" i="52" s="1"/>
  <c r="I180" i="52"/>
  <c r="U84" i="71"/>
  <c r="U85" i="71" s="1"/>
  <c r="U86" i="71" s="1"/>
  <c r="T48" i="52"/>
  <c r="T84" i="52"/>
  <c r="T85" i="52" s="1"/>
  <c r="T86" i="52" s="1"/>
  <c r="R60" i="57"/>
  <c r="T156" i="58"/>
  <c r="T157" i="58" s="1"/>
  <c r="U84" i="72"/>
  <c r="U180" i="58"/>
  <c r="U181" i="58" s="1"/>
  <c r="I60" i="58"/>
  <c r="M180" i="52"/>
  <c r="M181" i="52" s="1"/>
  <c r="M182" i="52" s="1"/>
  <c r="I60" i="51"/>
  <c r="I61" i="51" s="1"/>
  <c r="I120" i="51"/>
  <c r="I121" i="51" s="1"/>
  <c r="I122" i="51" s="1"/>
  <c r="T168" i="56"/>
  <c r="T169" i="56" s="1"/>
  <c r="T170" i="56" s="1"/>
  <c r="U190" i="72"/>
  <c r="AI87" i="45" s="1"/>
  <c r="U60" i="60"/>
  <c r="U61" i="60" s="1"/>
  <c r="T72" i="60"/>
  <c r="T73" i="60" s="1"/>
  <c r="T74" i="60" s="1"/>
  <c r="R190" i="59"/>
  <c r="AF20" i="45" s="1"/>
  <c r="AR20" i="45" s="1"/>
  <c r="U168" i="68"/>
  <c r="U169" i="68" s="1"/>
  <c r="U170" i="68" s="1"/>
  <c r="T84" i="73"/>
  <c r="T85" i="73" s="1"/>
  <c r="T86" i="73" s="1"/>
  <c r="T96" i="48"/>
  <c r="T97" i="48" s="1"/>
  <c r="T98" i="48" s="1"/>
  <c r="L144" i="48"/>
  <c r="L145" i="48" s="1"/>
  <c r="L146" i="48" s="1"/>
  <c r="M168" i="52"/>
  <c r="T168" i="57"/>
  <c r="T169" i="57" s="1"/>
  <c r="R72" i="48"/>
  <c r="R73" i="48" s="1"/>
  <c r="R74" i="48" s="1"/>
  <c r="AU69" i="45"/>
  <c r="T168" i="55"/>
  <c r="T169" i="55" s="1"/>
  <c r="U109" i="58"/>
  <c r="U110" i="58" s="1"/>
  <c r="T36" i="58"/>
  <c r="T37" i="58" s="1"/>
  <c r="T132" i="59"/>
  <c r="T144" i="60"/>
  <c r="T180" i="56"/>
  <c r="T181" i="56" s="1"/>
  <c r="T182" i="56" s="1"/>
  <c r="T168" i="59"/>
  <c r="T169" i="59" s="1"/>
  <c r="U132" i="73"/>
  <c r="U133" i="73" s="1"/>
  <c r="U134" i="73" s="1"/>
  <c r="U36" i="72"/>
  <c r="U37" i="72" s="1"/>
  <c r="U38" i="72" s="1"/>
  <c r="T144" i="73"/>
  <c r="T145" i="73" s="1"/>
  <c r="T146" i="73" s="1"/>
  <c r="U157" i="56"/>
  <c r="U158" i="56" s="1"/>
  <c r="U72" i="60"/>
  <c r="U73" i="60" s="1"/>
  <c r="U156" i="55"/>
  <c r="U157" i="55" s="1"/>
  <c r="U158" i="55" s="1"/>
  <c r="U36" i="55"/>
  <c r="U37" i="55" s="1"/>
  <c r="U38" i="55" s="1"/>
  <c r="U168" i="55"/>
  <c r="T49" i="51"/>
  <c r="T50" i="51" s="1"/>
  <c r="T158" i="39"/>
  <c r="U86" i="59"/>
  <c r="T97" i="51"/>
  <c r="T98" i="51" s="1"/>
  <c r="U122" i="58"/>
  <c r="U47" i="57"/>
  <c r="U190" i="58"/>
  <c r="W54" i="45" s="1"/>
  <c r="U143" i="57"/>
  <c r="U144" i="57" s="1"/>
  <c r="T179" i="58"/>
  <c r="T180" i="58" s="1"/>
  <c r="T95" i="57"/>
  <c r="T96" i="57" s="1"/>
  <c r="T97" i="57" s="1"/>
  <c r="T98" i="57" s="1"/>
  <c r="T120" i="56"/>
  <c r="T121" i="56" s="1"/>
  <c r="T122" i="56" s="1"/>
  <c r="T72" i="55"/>
  <c r="T73" i="55" s="1"/>
  <c r="T74" i="55" s="1"/>
  <c r="T36" i="56"/>
  <c r="T37" i="56" s="1"/>
  <c r="T169" i="51"/>
  <c r="T170" i="51" s="1"/>
  <c r="U122" i="60"/>
  <c r="U144" i="55"/>
  <c r="U96" i="55"/>
  <c r="U109" i="56"/>
  <c r="U110" i="56" s="1"/>
  <c r="U180" i="52"/>
  <c r="U181" i="52" s="1"/>
  <c r="U182" i="52" s="1"/>
  <c r="T62" i="51"/>
  <c r="T146" i="39"/>
  <c r="T191" i="39"/>
  <c r="J36" i="45" s="1"/>
  <c r="U133" i="58"/>
  <c r="U134" i="58" s="1"/>
  <c r="U48" i="52"/>
  <c r="U49" i="52" s="1"/>
  <c r="U50" i="52" s="1"/>
  <c r="U143" i="58"/>
  <c r="U144" i="58" s="1"/>
  <c r="U119" i="57"/>
  <c r="U73" i="58"/>
  <c r="U74" i="58" s="1"/>
  <c r="U188" i="57"/>
  <c r="W18" i="45" s="1"/>
  <c r="U96" i="52"/>
  <c r="U97" i="52" s="1"/>
  <c r="U98" i="52" s="1"/>
  <c r="U158" i="59"/>
  <c r="U24" i="58"/>
  <c r="R190" i="60"/>
  <c r="AF54" i="45" s="1"/>
  <c r="AR54" i="45" s="1"/>
  <c r="R131" i="59"/>
  <c r="R188" i="59"/>
  <c r="AF18" i="45" s="1"/>
  <c r="U144" i="60"/>
  <c r="U145" i="60" s="1"/>
  <c r="U190" i="60"/>
  <c r="AI54" i="45" s="1"/>
  <c r="AU54" i="45" s="1"/>
  <c r="T182" i="49"/>
  <c r="U120" i="59"/>
  <c r="U121" i="59" s="1"/>
  <c r="U50" i="59"/>
  <c r="U36" i="60"/>
  <c r="U37" i="60" s="1"/>
  <c r="U168" i="59"/>
  <c r="U169" i="59" s="1"/>
  <c r="U170" i="59" s="1"/>
  <c r="U60" i="55"/>
  <c r="U61" i="55" s="1"/>
  <c r="U72" i="55"/>
  <c r="U73" i="55" s="1"/>
  <c r="U74" i="55" s="1"/>
  <c r="T182" i="39"/>
  <c r="U179" i="57"/>
  <c r="U180" i="57" s="1"/>
  <c r="U167" i="57"/>
  <c r="U168" i="57" s="1"/>
  <c r="U169" i="57" s="1"/>
  <c r="U170" i="57" s="1"/>
  <c r="T108" i="58"/>
  <c r="T179" i="60"/>
  <c r="T180" i="60" s="1"/>
  <c r="T107" i="59"/>
  <c r="T108" i="59" s="1"/>
  <c r="T131" i="56"/>
  <c r="T132" i="56" s="1"/>
  <c r="T133" i="56" s="1"/>
  <c r="T134" i="56" s="1"/>
  <c r="T107" i="56"/>
  <c r="T108" i="56" s="1"/>
  <c r="T109" i="56" s="1"/>
  <c r="T110" i="56" s="1"/>
  <c r="X146" i="60"/>
  <c r="X145" i="60"/>
  <c r="T47" i="56"/>
  <c r="T48" i="56" s="1"/>
  <c r="T49" i="56" s="1"/>
  <c r="T50" i="56" s="1"/>
  <c r="T143" i="59"/>
  <c r="T144" i="59" s="1"/>
  <c r="T145" i="59" s="1"/>
  <c r="T146" i="59" s="1"/>
  <c r="T36" i="60"/>
  <c r="T37" i="60" s="1"/>
  <c r="T38" i="60" s="1"/>
  <c r="T107" i="55"/>
  <c r="T108" i="55" s="1"/>
  <c r="T109" i="55" s="1"/>
  <c r="T110" i="55" s="1"/>
  <c r="T120" i="55"/>
  <c r="T121" i="55" s="1"/>
  <c r="T122" i="55" s="1"/>
  <c r="U35" i="57"/>
  <c r="U36" i="57" s="1"/>
  <c r="U170" i="56"/>
  <c r="U74" i="57"/>
  <c r="U132" i="55"/>
  <c r="U133" i="55" s="1"/>
  <c r="U84" i="55"/>
  <c r="U85" i="55" s="1"/>
  <c r="U86" i="55" s="1"/>
  <c r="U60" i="58"/>
  <c r="U180" i="55"/>
  <c r="U181" i="55" s="1"/>
  <c r="U182" i="55" s="1"/>
  <c r="U120" i="55"/>
  <c r="U121" i="55" s="1"/>
  <c r="U48" i="55"/>
  <c r="U24" i="52"/>
  <c r="U25" i="52" s="1"/>
  <c r="U26" i="52" s="1"/>
  <c r="U25" i="55"/>
  <c r="U109" i="55"/>
  <c r="U110" i="55" s="1"/>
  <c r="U181" i="59"/>
  <c r="U182" i="59" s="1"/>
  <c r="T146" i="51"/>
  <c r="T156" i="56"/>
  <c r="T157" i="56" s="1"/>
  <c r="T158" i="56" s="1"/>
  <c r="T48" i="59"/>
  <c r="T49" i="59" s="1"/>
  <c r="T50" i="59" s="1"/>
  <c r="U107" i="57"/>
  <c r="U96" i="60"/>
  <c r="U97" i="60" s="1"/>
  <c r="U108" i="60"/>
  <c r="U109" i="60" s="1"/>
  <c r="G36" i="58"/>
  <c r="G37" i="58" s="1"/>
  <c r="G38" i="58" s="1"/>
  <c r="M72" i="55"/>
  <c r="M73" i="55" s="1"/>
  <c r="M74" i="55" s="1"/>
  <c r="T36" i="55"/>
  <c r="T37" i="55" s="1"/>
  <c r="T72" i="59"/>
  <c r="T73" i="59" s="1"/>
  <c r="T36" i="59"/>
  <c r="T37" i="59" s="1"/>
  <c r="T38" i="59" s="1"/>
  <c r="T120" i="60"/>
  <c r="T121" i="60" s="1"/>
  <c r="T122" i="60" s="1"/>
  <c r="U71" i="69"/>
  <c r="U167" i="70"/>
  <c r="U168" i="70" s="1"/>
  <c r="U169" i="70" s="1"/>
  <c r="U119" i="68"/>
  <c r="U120" i="68" s="1"/>
  <c r="U121" i="68" s="1"/>
  <c r="U155" i="72"/>
  <c r="U156" i="72" s="1"/>
  <c r="U59" i="69"/>
  <c r="U60" i="69" s="1"/>
  <c r="U188" i="68"/>
  <c r="K100" i="45" s="1"/>
  <c r="U23" i="68"/>
  <c r="U119" i="69"/>
  <c r="U120" i="69" s="1"/>
  <c r="U121" i="69" s="1"/>
  <c r="U122" i="69" s="1"/>
  <c r="U59" i="72"/>
  <c r="U60" i="72" s="1"/>
  <c r="U95" i="69"/>
  <c r="U96" i="69" s="1"/>
  <c r="U188" i="70"/>
  <c r="W100" i="45" s="1"/>
  <c r="U23" i="70"/>
  <c r="U167" i="72"/>
  <c r="U168" i="72" s="1"/>
  <c r="U47" i="69"/>
  <c r="U48" i="69" s="1"/>
  <c r="U71" i="70"/>
  <c r="U72" i="70" s="1"/>
  <c r="U73" i="70" s="1"/>
  <c r="U167" i="71"/>
  <c r="U168" i="71" s="1"/>
  <c r="U169" i="71" s="1"/>
  <c r="U170" i="71" s="1"/>
  <c r="U47" i="73"/>
  <c r="U48" i="73" s="1"/>
  <c r="U190" i="70"/>
  <c r="W102" i="45" s="1"/>
  <c r="U190" i="71"/>
  <c r="K87" i="45" s="1"/>
  <c r="U119" i="48"/>
  <c r="U120" i="48" s="1"/>
  <c r="U121" i="48" s="1"/>
  <c r="U122" i="48" s="1"/>
  <c r="U190" i="48"/>
  <c r="AI35" i="45" s="1"/>
  <c r="AU35" i="45" s="1"/>
  <c r="U107" i="48"/>
  <c r="U108" i="48" s="1"/>
  <c r="U109" i="48" s="1"/>
  <c r="U110" i="48" s="1"/>
  <c r="U23" i="48"/>
  <c r="U24" i="48" s="1"/>
  <c r="T71" i="68"/>
  <c r="T72" i="68" s="1"/>
  <c r="T143" i="72"/>
  <c r="T144" i="72" s="1"/>
  <c r="T145" i="72" s="1"/>
  <c r="T146" i="72" s="1"/>
  <c r="T119" i="69"/>
  <c r="T120" i="69" s="1"/>
  <c r="T83" i="68"/>
  <c r="T84" i="68" s="1"/>
  <c r="T85" i="68" s="1"/>
  <c r="T86" i="68" s="1"/>
  <c r="T35" i="70"/>
  <c r="T36" i="70" s="1"/>
  <c r="T155" i="68"/>
  <c r="T156" i="68" s="1"/>
  <c r="T167" i="69"/>
  <c r="T168" i="69" s="1"/>
  <c r="T169" i="69" s="1"/>
  <c r="T170" i="69" s="1"/>
  <c r="T119" i="72"/>
  <c r="T120" i="72" s="1"/>
  <c r="T121" i="72" s="1"/>
  <c r="T122" i="72" s="1"/>
  <c r="T131" i="69"/>
  <c r="T132" i="69" s="1"/>
  <c r="T107" i="70"/>
  <c r="T108" i="70" s="1"/>
  <c r="T71" i="69"/>
  <c r="T72" i="69" s="1"/>
  <c r="T47" i="70"/>
  <c r="T48" i="70" s="1"/>
  <c r="T49" i="70" s="1"/>
  <c r="T119" i="71"/>
  <c r="T120" i="71" s="1"/>
  <c r="T121" i="71" s="1"/>
  <c r="T122" i="71" s="1"/>
  <c r="T167" i="73"/>
  <c r="T168" i="73" s="1"/>
  <c r="T169" i="73" s="1"/>
  <c r="T170" i="73" s="1"/>
  <c r="T179" i="70"/>
  <c r="T180" i="70" s="1"/>
  <c r="T155" i="71"/>
  <c r="T156" i="71" s="1"/>
  <c r="T157" i="71" s="1"/>
  <c r="T158" i="71" s="1"/>
  <c r="T71" i="72"/>
  <c r="T72" i="72" s="1"/>
  <c r="T73" i="72" s="1"/>
  <c r="T74" i="72" s="1"/>
  <c r="T35" i="73"/>
  <c r="T36" i="73" s="1"/>
  <c r="T37" i="73" s="1"/>
  <c r="T38" i="73" s="1"/>
  <c r="T156" i="48"/>
  <c r="T157" i="48" s="1"/>
  <c r="T158" i="48" s="1"/>
  <c r="T71" i="48"/>
  <c r="T72" i="48" s="1"/>
  <c r="T144" i="55"/>
  <c r="T145" i="55" s="1"/>
  <c r="T156" i="59"/>
  <c r="T157" i="59" s="1"/>
  <c r="T158" i="59" s="1"/>
  <c r="T131" i="60"/>
  <c r="T132" i="60" s="1"/>
  <c r="T155" i="55"/>
  <c r="T156" i="55" s="1"/>
  <c r="T157" i="55" s="1"/>
  <c r="T158" i="55" s="1"/>
  <c r="T167" i="60"/>
  <c r="T168" i="60" s="1"/>
  <c r="T119" i="59"/>
  <c r="T120" i="59" s="1"/>
  <c r="T121" i="59" s="1"/>
  <c r="T122" i="59" s="1"/>
  <c r="T179" i="55"/>
  <c r="T180" i="55" s="1"/>
  <c r="T181" i="55" s="1"/>
  <c r="T182" i="55" s="1"/>
  <c r="R48" i="57"/>
  <c r="R49" i="57" s="1"/>
  <c r="R50" i="57" s="1"/>
  <c r="T121" i="51"/>
  <c r="T122" i="51" s="1"/>
  <c r="T132" i="55"/>
  <c r="T96" i="55"/>
  <c r="T97" i="55" s="1"/>
  <c r="T98" i="55" s="1"/>
  <c r="U107" i="69"/>
  <c r="U108" i="69" s="1"/>
  <c r="U179" i="68"/>
  <c r="U180" i="68" s="1"/>
  <c r="U181" i="68" s="1"/>
  <c r="U83" i="69"/>
  <c r="U84" i="69" s="1"/>
  <c r="U85" i="69" s="1"/>
  <c r="U86" i="69" s="1"/>
  <c r="U131" i="69"/>
  <c r="U132" i="69" s="1"/>
  <c r="U35" i="68"/>
  <c r="U36" i="68" s="1"/>
  <c r="U37" i="68" s="1"/>
  <c r="U38" i="68" s="1"/>
  <c r="U179" i="69"/>
  <c r="U180" i="69" s="1"/>
  <c r="U179" i="72"/>
  <c r="U180" i="72" s="1"/>
  <c r="U71" i="68"/>
  <c r="U72" i="68" s="1"/>
  <c r="U73" i="68" s="1"/>
  <c r="U35" i="70"/>
  <c r="U47" i="68"/>
  <c r="U48" i="68" s="1"/>
  <c r="U49" i="68" s="1"/>
  <c r="U50" i="68" s="1"/>
  <c r="U155" i="69"/>
  <c r="U156" i="69" s="1"/>
  <c r="U131" i="70"/>
  <c r="U132" i="70" s="1"/>
  <c r="U133" i="70" s="1"/>
  <c r="U47" i="72"/>
  <c r="U48" i="72" s="1"/>
  <c r="U107" i="73"/>
  <c r="U108" i="73" s="1"/>
  <c r="U179" i="71"/>
  <c r="U180" i="71" s="1"/>
  <c r="U181" i="71" s="1"/>
  <c r="U182" i="71" s="1"/>
  <c r="U95" i="73"/>
  <c r="U96" i="73" s="1"/>
  <c r="U190" i="73"/>
  <c r="W87" i="45" s="1"/>
  <c r="U155" i="48"/>
  <c r="U143" i="48"/>
  <c r="U144" i="48" s="1"/>
  <c r="U71" i="48"/>
  <c r="U72" i="48" s="1"/>
  <c r="T179" i="68"/>
  <c r="T155" i="72"/>
  <c r="T156" i="72" s="1"/>
  <c r="T157" i="72" s="1"/>
  <c r="T158" i="72" s="1"/>
  <c r="T179" i="69"/>
  <c r="T180" i="69" s="1"/>
  <c r="T107" i="68"/>
  <c r="T108" i="68" s="1"/>
  <c r="T95" i="70"/>
  <c r="T96" i="70" s="1"/>
  <c r="T97" i="70" s="1"/>
  <c r="T167" i="68"/>
  <c r="T168" i="68" s="1"/>
  <c r="T35" i="69"/>
  <c r="T36" i="69" s="1"/>
  <c r="T59" i="70"/>
  <c r="T60" i="70" s="1"/>
  <c r="T131" i="72"/>
  <c r="T132" i="72" s="1"/>
  <c r="T133" i="72" s="1"/>
  <c r="T134" i="72" s="1"/>
  <c r="T143" i="69"/>
  <c r="T144" i="69" s="1"/>
  <c r="T145" i="69" s="1"/>
  <c r="T146" i="69" s="1"/>
  <c r="T83" i="69"/>
  <c r="T84" i="69" s="1"/>
  <c r="T143" i="70"/>
  <c r="T144" i="70" s="1"/>
  <c r="T131" i="71"/>
  <c r="T132" i="71" s="1"/>
  <c r="T133" i="71" s="1"/>
  <c r="T134" i="71" s="1"/>
  <c r="T179" i="73"/>
  <c r="T180" i="73" s="1"/>
  <c r="T181" i="73" s="1"/>
  <c r="T182" i="73" s="1"/>
  <c r="T83" i="72"/>
  <c r="T84" i="72" s="1"/>
  <c r="T85" i="72" s="1"/>
  <c r="T86" i="72" s="1"/>
  <c r="T47" i="71"/>
  <c r="T48" i="71" s="1"/>
  <c r="T49" i="71" s="1"/>
  <c r="T50" i="71" s="1"/>
  <c r="T24" i="72"/>
  <c r="T131" i="48"/>
  <c r="T132" i="48" s="1"/>
  <c r="T59" i="48"/>
  <c r="T60" i="48" s="1"/>
  <c r="T61" i="48" s="1"/>
  <c r="T62" i="48" s="1"/>
  <c r="T107" i="48"/>
  <c r="T108" i="48" s="1"/>
  <c r="T95" i="56"/>
  <c r="T96" i="56" s="1"/>
  <c r="T97" i="56" s="1"/>
  <c r="T98" i="56" s="1"/>
  <c r="T47" i="55"/>
  <c r="U119" i="73"/>
  <c r="U120" i="73" s="1"/>
  <c r="U143" i="69"/>
  <c r="U143" i="70"/>
  <c r="U95" i="68"/>
  <c r="U96" i="68" s="1"/>
  <c r="U71" i="72"/>
  <c r="U72" i="72" s="1"/>
  <c r="U83" i="70"/>
  <c r="U84" i="70" s="1"/>
  <c r="U85" i="70" s="1"/>
  <c r="U95" i="71"/>
  <c r="U96" i="71" s="1"/>
  <c r="U97" i="71" s="1"/>
  <c r="U98" i="71" s="1"/>
  <c r="U83" i="73"/>
  <c r="U84" i="73" s="1"/>
  <c r="U85" i="73" s="1"/>
  <c r="U86" i="73" s="1"/>
  <c r="U83" i="68"/>
  <c r="U84" i="68" s="1"/>
  <c r="U85" i="68" s="1"/>
  <c r="U86" i="68" s="1"/>
  <c r="U120" i="70"/>
  <c r="U121" i="70" s="1"/>
  <c r="U122" i="70" s="1"/>
  <c r="U155" i="68"/>
  <c r="U156" i="68" s="1"/>
  <c r="U167" i="69"/>
  <c r="U168" i="69" s="1"/>
  <c r="U169" i="69" s="1"/>
  <c r="U170" i="69" s="1"/>
  <c r="U179" i="70"/>
  <c r="U119" i="72"/>
  <c r="U120" i="72" s="1"/>
  <c r="U35" i="71"/>
  <c r="U36" i="71" s="1"/>
  <c r="U107" i="72"/>
  <c r="U108" i="72" s="1"/>
  <c r="U179" i="73"/>
  <c r="U180" i="73" s="1"/>
  <c r="U181" i="73" s="1"/>
  <c r="U182" i="73" s="1"/>
  <c r="U143" i="73"/>
  <c r="U144" i="73" s="1"/>
  <c r="U190" i="68"/>
  <c r="K102" i="45" s="1"/>
  <c r="U167" i="48"/>
  <c r="U131" i="48"/>
  <c r="U132" i="48" s="1"/>
  <c r="U59" i="48"/>
  <c r="U60" i="48" s="1"/>
  <c r="T59" i="69"/>
  <c r="T60" i="69" s="1"/>
  <c r="T61" i="69" s="1"/>
  <c r="T62" i="69" s="1"/>
  <c r="T23" i="68"/>
  <c r="T24" i="68" s="1"/>
  <c r="T35" i="71"/>
  <c r="T36" i="71" s="1"/>
  <c r="T37" i="71" s="1"/>
  <c r="T38" i="71" s="1"/>
  <c r="T119" i="68"/>
  <c r="T120" i="68" s="1"/>
  <c r="T119" i="70"/>
  <c r="T143" i="71"/>
  <c r="T144" i="71" s="1"/>
  <c r="T145" i="71" s="1"/>
  <c r="T146" i="71" s="1"/>
  <c r="T47" i="69"/>
  <c r="T48" i="69" s="1"/>
  <c r="T71" i="70"/>
  <c r="T72" i="70" s="1"/>
  <c r="T73" i="70" s="1"/>
  <c r="T74" i="70" s="1"/>
  <c r="T95" i="68"/>
  <c r="T96" i="68" s="1"/>
  <c r="T97" i="68" s="1"/>
  <c r="T98" i="68" s="1"/>
  <c r="T23" i="69"/>
  <c r="T24" i="69" s="1"/>
  <c r="T25" i="69" s="1"/>
  <c r="T26" i="69" s="1"/>
  <c r="T95" i="69"/>
  <c r="T96" i="69" s="1"/>
  <c r="T97" i="69" s="1"/>
  <c r="T98" i="69" s="1"/>
  <c r="T155" i="70"/>
  <c r="T156" i="70" s="1"/>
  <c r="T157" i="70" s="1"/>
  <c r="T71" i="71"/>
  <c r="T72" i="71" s="1"/>
  <c r="T73" i="71" s="1"/>
  <c r="T74" i="71" s="1"/>
  <c r="T95" i="72"/>
  <c r="T96" i="72" s="1"/>
  <c r="T97" i="72" s="1"/>
  <c r="T98" i="72" s="1"/>
  <c r="T95" i="71"/>
  <c r="T96" i="71" s="1"/>
  <c r="T97" i="71" s="1"/>
  <c r="T98" i="71" s="1"/>
  <c r="T47" i="72"/>
  <c r="T179" i="72"/>
  <c r="T180" i="72" s="1"/>
  <c r="T181" i="72" s="1"/>
  <c r="T182" i="72" s="1"/>
  <c r="T179" i="48"/>
  <c r="T180" i="48" s="1"/>
  <c r="T181" i="48" s="1"/>
  <c r="T182" i="48" s="1"/>
  <c r="T167" i="48"/>
  <c r="T168" i="48" s="1"/>
  <c r="T169" i="48" s="1"/>
  <c r="T170" i="48" s="1"/>
  <c r="T35" i="48"/>
  <c r="T36" i="48" s="1"/>
  <c r="T37" i="48" s="1"/>
  <c r="T38" i="48" s="1"/>
  <c r="T48" i="48"/>
  <c r="T49" i="48" s="1"/>
  <c r="T50" i="48" s="1"/>
  <c r="U157" i="52"/>
  <c r="U158" i="52" s="1"/>
  <c r="T83" i="55"/>
  <c r="T84" i="55" s="1"/>
  <c r="T85" i="55" s="1"/>
  <c r="T86" i="55" s="1"/>
  <c r="R180" i="59"/>
  <c r="R181" i="59" s="1"/>
  <c r="R182" i="59" s="1"/>
  <c r="T155" i="60"/>
  <c r="T156" i="60" s="1"/>
  <c r="T24" i="55"/>
  <c r="T25" i="55" s="1"/>
  <c r="T26" i="55" s="1"/>
  <c r="U96" i="57"/>
  <c r="U97" i="57" s="1"/>
  <c r="U48" i="58"/>
  <c r="U49" i="58" s="1"/>
  <c r="U107" i="68"/>
  <c r="U108" i="68" s="1"/>
  <c r="U109" i="68" s="1"/>
  <c r="U110" i="68" s="1"/>
  <c r="U95" i="70"/>
  <c r="U96" i="70" s="1"/>
  <c r="U23" i="71"/>
  <c r="U24" i="71" s="1"/>
  <c r="U143" i="68"/>
  <c r="U144" i="68" s="1"/>
  <c r="U145" i="68" s="1"/>
  <c r="U146" i="68" s="1"/>
  <c r="U24" i="69"/>
  <c r="U25" i="69" s="1"/>
  <c r="U107" i="70"/>
  <c r="U108" i="70" s="1"/>
  <c r="U23" i="72"/>
  <c r="U59" i="68"/>
  <c r="U60" i="68" s="1"/>
  <c r="U61" i="68" s="1"/>
  <c r="U143" i="72"/>
  <c r="U144" i="72" s="1"/>
  <c r="U35" i="69"/>
  <c r="U36" i="69" s="1"/>
  <c r="U59" i="70"/>
  <c r="U60" i="70" s="1"/>
  <c r="U61" i="70" s="1"/>
  <c r="U47" i="71"/>
  <c r="U48" i="71" s="1"/>
  <c r="U23" i="73"/>
  <c r="U71" i="71"/>
  <c r="U72" i="71" s="1"/>
  <c r="U73" i="71" s="1"/>
  <c r="U74" i="71" s="1"/>
  <c r="U95" i="72"/>
  <c r="U96" i="72" s="1"/>
  <c r="U156" i="73"/>
  <c r="U157" i="73" s="1"/>
  <c r="U158" i="73" s="1"/>
  <c r="U190" i="69"/>
  <c r="AI102" i="45" s="1"/>
  <c r="U179" i="48"/>
  <c r="U180" i="48" s="1"/>
  <c r="U181" i="48" s="1"/>
  <c r="U182" i="48" s="1"/>
  <c r="U83" i="48"/>
  <c r="U84" i="48" s="1"/>
  <c r="U95" i="48"/>
  <c r="U96" i="48" s="1"/>
  <c r="U47" i="48"/>
  <c r="U48" i="48" s="1"/>
  <c r="U35" i="48"/>
  <c r="U36" i="48" s="1"/>
  <c r="T23" i="70"/>
  <c r="T24" i="70" s="1"/>
  <c r="T25" i="70" s="1"/>
  <c r="T35" i="68"/>
  <c r="T59" i="71"/>
  <c r="T60" i="71" s="1"/>
  <c r="T61" i="71" s="1"/>
  <c r="T62" i="71" s="1"/>
  <c r="T143" i="68"/>
  <c r="T144" i="68" s="1"/>
  <c r="T145" i="68" s="1"/>
  <c r="T179" i="71"/>
  <c r="T180" i="71" s="1"/>
  <c r="T181" i="71" s="1"/>
  <c r="T182" i="71" s="1"/>
  <c r="T47" i="68"/>
  <c r="T48" i="68" s="1"/>
  <c r="T49" i="68" s="1"/>
  <c r="T155" i="69"/>
  <c r="T156" i="69" s="1"/>
  <c r="T131" i="70"/>
  <c r="T132" i="70" s="1"/>
  <c r="T131" i="68"/>
  <c r="T132" i="68" s="1"/>
  <c r="T133" i="68" s="1"/>
  <c r="T83" i="70"/>
  <c r="T84" i="70" s="1"/>
  <c r="T59" i="68"/>
  <c r="T60" i="68" s="1"/>
  <c r="T107" i="69"/>
  <c r="T108" i="69" s="1"/>
  <c r="T109" i="69" s="1"/>
  <c r="T110" i="69" s="1"/>
  <c r="T23" i="71"/>
  <c r="T167" i="71"/>
  <c r="T168" i="71" s="1"/>
  <c r="T169" i="71" s="1"/>
  <c r="T170" i="71" s="1"/>
  <c r="T47" i="73"/>
  <c r="T48" i="73" s="1"/>
  <c r="T49" i="73" s="1"/>
  <c r="T50" i="73" s="1"/>
  <c r="T167" i="70"/>
  <c r="T168" i="70" s="1"/>
  <c r="T169" i="70" s="1"/>
  <c r="T170" i="70" s="1"/>
  <c r="T107" i="71"/>
  <c r="T108" i="71" s="1"/>
  <c r="T109" i="71" s="1"/>
  <c r="T110" i="71" s="1"/>
  <c r="T59" i="72"/>
  <c r="T60" i="72" s="1"/>
  <c r="T61" i="72" s="1"/>
  <c r="T62" i="72" s="1"/>
  <c r="T23" i="73"/>
  <c r="T24" i="73" s="1"/>
  <c r="T25" i="73" s="1"/>
  <c r="T26" i="73" s="1"/>
  <c r="T143" i="48"/>
  <c r="T144" i="48" s="1"/>
  <c r="T145" i="48" s="1"/>
  <c r="T146" i="48" s="1"/>
  <c r="T119" i="48"/>
  <c r="T83" i="48"/>
  <c r="T84" i="48" s="1"/>
  <c r="T85" i="48" s="1"/>
  <c r="T86" i="48" s="1"/>
  <c r="T23" i="48"/>
  <c r="U156" i="57"/>
  <c r="U190" i="57"/>
  <c r="W20" i="45" s="1"/>
  <c r="U62" i="59"/>
  <c r="U72" i="52"/>
  <c r="U73" i="52" s="1"/>
  <c r="U144" i="52"/>
  <c r="U120" i="52"/>
  <c r="U60" i="52"/>
  <c r="U61" i="52" s="1"/>
  <c r="U132" i="52"/>
  <c r="U36" i="52"/>
  <c r="U37" i="52" s="1"/>
  <c r="U108" i="52"/>
  <c r="U168" i="52"/>
  <c r="U84" i="52"/>
  <c r="U85" i="52" s="1"/>
  <c r="U191" i="59"/>
  <c r="AI21" i="45" s="1"/>
  <c r="U191" i="60"/>
  <c r="AI55" i="45" s="1"/>
  <c r="U24" i="60"/>
  <c r="U191" i="56"/>
  <c r="K55" i="45" s="1"/>
  <c r="U24" i="57"/>
  <c r="U25" i="57" s="1"/>
  <c r="U192" i="56"/>
  <c r="K56" i="45" s="1"/>
  <c r="U191" i="58"/>
  <c r="W55" i="45" s="1"/>
  <c r="U72" i="59"/>
  <c r="AU16" i="45"/>
  <c r="U191" i="55"/>
  <c r="K21" i="45" s="1"/>
  <c r="U73" i="49"/>
  <c r="U74" i="49" s="1"/>
  <c r="U97" i="51"/>
  <c r="U98" i="51" s="1"/>
  <c r="U181" i="49"/>
  <c r="U182" i="49" s="1"/>
  <c r="U49" i="51"/>
  <c r="U50" i="51" s="1"/>
  <c r="U26" i="39"/>
  <c r="U169" i="51"/>
  <c r="U170" i="51" s="1"/>
  <c r="U109" i="51"/>
  <c r="U110" i="51" s="1"/>
  <c r="U38" i="53"/>
  <c r="U121" i="51"/>
  <c r="U122" i="51" s="1"/>
  <c r="U145" i="51"/>
  <c r="U146" i="51" s="1"/>
  <c r="U37" i="49"/>
  <c r="U38" i="49" s="1"/>
  <c r="U133" i="51"/>
  <c r="U134" i="51" s="1"/>
  <c r="U73" i="51"/>
  <c r="U74" i="51" s="1"/>
  <c r="U61" i="39"/>
  <c r="U62" i="39" s="1"/>
  <c r="U61" i="51"/>
  <c r="U62" i="51" s="1"/>
  <c r="U25" i="49"/>
  <c r="U134" i="39"/>
  <c r="U86" i="39"/>
  <c r="U38" i="39"/>
  <c r="U49" i="39"/>
  <c r="U48" i="49"/>
  <c r="U49" i="49" s="1"/>
  <c r="U156" i="39"/>
  <c r="U144" i="39"/>
  <c r="U145" i="39" s="1"/>
  <c r="U180" i="51"/>
  <c r="U181" i="51" s="1"/>
  <c r="U156" i="51"/>
  <c r="U157" i="51" s="1"/>
  <c r="U180" i="53"/>
  <c r="U48" i="53"/>
  <c r="U97" i="39"/>
  <c r="U98" i="39" s="1"/>
  <c r="U84" i="51"/>
  <c r="U85" i="51" s="1"/>
  <c r="U120" i="39"/>
  <c r="U121" i="39" s="1"/>
  <c r="U182" i="39"/>
  <c r="U170" i="39"/>
  <c r="U191" i="53"/>
  <c r="W70" i="45" s="1"/>
  <c r="U108" i="39"/>
  <c r="U191" i="49"/>
  <c r="W36" i="45" s="1"/>
  <c r="U191" i="39"/>
  <c r="K36" i="45" s="1"/>
  <c r="U74" i="39"/>
  <c r="U191" i="51"/>
  <c r="K70" i="45" s="1"/>
  <c r="U25" i="51"/>
  <c r="U62" i="53"/>
  <c r="U85" i="53"/>
  <c r="U86" i="53" s="1"/>
  <c r="U169" i="53"/>
  <c r="U170" i="53" s="1"/>
  <c r="U110" i="49"/>
  <c r="U109" i="53"/>
  <c r="U110" i="53" s="1"/>
  <c r="U73" i="53"/>
  <c r="U74" i="53" s="1"/>
  <c r="U97" i="53"/>
  <c r="U98" i="53" s="1"/>
  <c r="U145" i="49"/>
  <c r="U146" i="49" s="1"/>
  <c r="U96" i="49"/>
  <c r="U97" i="49" s="1"/>
  <c r="U120" i="53"/>
  <c r="U121" i="53" s="1"/>
  <c r="U158" i="49"/>
  <c r="U132" i="49"/>
  <c r="U133" i="49" s="1"/>
  <c r="U157" i="53"/>
  <c r="U158" i="53" s="1"/>
  <c r="U133" i="53"/>
  <c r="U134" i="53" s="1"/>
  <c r="U84" i="49"/>
  <c r="U168" i="49"/>
  <c r="U191" i="52"/>
  <c r="AI70" i="45" s="1"/>
  <c r="U144" i="53"/>
  <c r="AT65" i="45"/>
  <c r="AQ53" i="45"/>
  <c r="T85" i="51"/>
  <c r="T86" i="51" s="1"/>
  <c r="T157" i="51"/>
  <c r="T158" i="51" s="1"/>
  <c r="T181" i="53"/>
  <c r="T182" i="53" s="1"/>
  <c r="T109" i="51"/>
  <c r="T110" i="51" s="1"/>
  <c r="T48" i="49"/>
  <c r="T110" i="39"/>
  <c r="T191" i="53"/>
  <c r="V70" i="45" s="1"/>
  <c r="T24" i="53"/>
  <c r="T25" i="53" s="1"/>
  <c r="T26" i="53" s="1"/>
  <c r="T49" i="53"/>
  <c r="T50" i="53" s="1"/>
  <c r="T37" i="53"/>
  <c r="T38" i="53" s="1"/>
  <c r="T122" i="39"/>
  <c r="T98" i="39"/>
  <c r="T74" i="39"/>
  <c r="T50" i="39"/>
  <c r="T62" i="49"/>
  <c r="T180" i="51"/>
  <c r="T181" i="51" s="1"/>
  <c r="T191" i="49"/>
  <c r="V36" i="45" s="1"/>
  <c r="T170" i="39"/>
  <c r="T191" i="51"/>
  <c r="J70" i="45" s="1"/>
  <c r="T60" i="39"/>
  <c r="T61" i="39" s="1"/>
  <c r="T38" i="49"/>
  <c r="T74" i="51"/>
  <c r="T86" i="39"/>
  <c r="T121" i="53"/>
  <c r="T122" i="53" s="1"/>
  <c r="T24" i="51"/>
  <c r="T36" i="39"/>
  <c r="T37" i="39" s="1"/>
  <c r="T25" i="39"/>
  <c r="T132" i="39"/>
  <c r="T133" i="39" s="1"/>
  <c r="T73" i="49"/>
  <c r="T74" i="49" s="1"/>
  <c r="T122" i="49"/>
  <c r="T134" i="49"/>
  <c r="T157" i="53"/>
  <c r="T158" i="53" s="1"/>
  <c r="T132" i="53"/>
  <c r="T85" i="53"/>
  <c r="T86" i="53" s="1"/>
  <c r="T145" i="49"/>
  <c r="T146" i="49" s="1"/>
  <c r="T97" i="49"/>
  <c r="T98" i="49" s="1"/>
  <c r="T191" i="52"/>
  <c r="AH70" i="45" s="1"/>
  <c r="T108" i="53"/>
  <c r="T109" i="53" s="1"/>
  <c r="T168" i="53"/>
  <c r="T169" i="53" s="1"/>
  <c r="T157" i="49"/>
  <c r="T158" i="49" s="1"/>
  <c r="T98" i="53"/>
  <c r="T74" i="53"/>
  <c r="T84" i="49"/>
  <c r="T170" i="49"/>
  <c r="AT50" i="45"/>
  <c r="T60" i="56"/>
  <c r="T61" i="56" s="1"/>
  <c r="T62" i="56" s="1"/>
  <c r="T181" i="57"/>
  <c r="T182" i="57" s="1"/>
  <c r="T73" i="57"/>
  <c r="T74" i="57" s="1"/>
  <c r="AT16" i="45"/>
  <c r="T144" i="57"/>
  <c r="T109" i="60"/>
  <c r="T84" i="59"/>
  <c r="T85" i="59" s="1"/>
  <c r="T86" i="59" s="1"/>
  <c r="T48" i="58"/>
  <c r="T49" i="58" s="1"/>
  <c r="T50" i="58" s="1"/>
  <c r="T24" i="60"/>
  <c r="T25" i="60" s="1"/>
  <c r="T84" i="56"/>
  <c r="T24" i="52"/>
  <c r="T25" i="52" s="1"/>
  <c r="T157" i="52"/>
  <c r="T158" i="52" s="1"/>
  <c r="T49" i="52"/>
  <c r="T50" i="52" s="1"/>
  <c r="T72" i="52"/>
  <c r="T132" i="52"/>
  <c r="T133" i="52" s="1"/>
  <c r="T61" i="58"/>
  <c r="T62" i="58" s="1"/>
  <c r="T73" i="58"/>
  <c r="T74" i="58" s="1"/>
  <c r="S108" i="52"/>
  <c r="J96" i="52"/>
  <c r="S96" i="52"/>
  <c r="S97" i="52" s="1"/>
  <c r="I96" i="51"/>
  <c r="I97" i="51" s="1"/>
  <c r="I98" i="51" s="1"/>
  <c r="I156" i="52"/>
  <c r="L143" i="58"/>
  <c r="L144" i="58" s="1"/>
  <c r="L145" i="58" s="1"/>
  <c r="L146" i="58" s="1"/>
  <c r="M108" i="53"/>
  <c r="M109" i="53" s="1"/>
  <c r="M168" i="51"/>
  <c r="M169" i="51" s="1"/>
  <c r="M170" i="51" s="1"/>
  <c r="H190" i="68"/>
  <c r="H190" i="72"/>
  <c r="H190" i="73"/>
  <c r="P120" i="48"/>
  <c r="P121" i="48" s="1"/>
  <c r="P122" i="48" s="1"/>
  <c r="J108" i="52"/>
  <c r="M36" i="52"/>
  <c r="M37" i="52" s="1"/>
  <c r="M38" i="52" s="1"/>
  <c r="M132" i="51"/>
  <c r="M133" i="51" s="1"/>
  <c r="I24" i="51"/>
  <c r="I25" i="51" s="1"/>
  <c r="I26" i="51" s="1"/>
  <c r="I144" i="51"/>
  <c r="I145" i="51" s="1"/>
  <c r="I146" i="51" s="1"/>
  <c r="R132" i="59"/>
  <c r="R133" i="59" s="1"/>
  <c r="R134" i="59" s="1"/>
  <c r="T25" i="58"/>
  <c r="T26" i="58" s="1"/>
  <c r="T170" i="57"/>
  <c r="T188" i="39"/>
  <c r="J33" i="45" s="1"/>
  <c r="S190" i="70"/>
  <c r="U102" i="45" s="1"/>
  <c r="S190" i="48"/>
  <c r="AG35" i="45" s="1"/>
  <c r="T188" i="70"/>
  <c r="V100" i="45" s="1"/>
  <c r="T134" i="58"/>
  <c r="T188" i="49"/>
  <c r="V33" i="45" s="1"/>
  <c r="T190" i="51"/>
  <c r="J69" i="45" s="1"/>
  <c r="T145" i="58"/>
  <c r="T146" i="58" s="1"/>
  <c r="T97" i="58"/>
  <c r="T98" i="58" s="1"/>
  <c r="T61" i="57"/>
  <c r="T62" i="57" s="1"/>
  <c r="T37" i="57"/>
  <c r="T38" i="57" s="1"/>
  <c r="T188" i="51"/>
  <c r="J67" i="45" s="1"/>
  <c r="T190" i="39"/>
  <c r="J35" i="45" s="1"/>
  <c r="K120" i="48"/>
  <c r="K121" i="48" s="1"/>
  <c r="K122" i="48" s="1"/>
  <c r="I120" i="60"/>
  <c r="I121" i="60" s="1"/>
  <c r="M72" i="52"/>
  <c r="M156" i="52"/>
  <c r="M24" i="55"/>
  <c r="M25" i="55" s="1"/>
  <c r="I48" i="52"/>
  <c r="N120" i="52"/>
  <c r="T49" i="60"/>
  <c r="T50" i="60" s="1"/>
  <c r="L72" i="57"/>
  <c r="L73" i="57" s="1"/>
  <c r="L74" i="57" s="1"/>
  <c r="P120" i="57"/>
  <c r="P121" i="57" s="1"/>
  <c r="G188" i="57"/>
  <c r="I132" i="56"/>
  <c r="M144" i="52"/>
  <c r="M60" i="52"/>
  <c r="T188" i="55"/>
  <c r="J18" i="45" s="1"/>
  <c r="T190" i="56"/>
  <c r="J54" i="45" s="1"/>
  <c r="T188" i="57"/>
  <c r="V18" i="45" s="1"/>
  <c r="T62" i="59"/>
  <c r="T190" i="60"/>
  <c r="AH54" i="45" s="1"/>
  <c r="T190" i="52"/>
  <c r="AH69" i="45" s="1"/>
  <c r="Z169" i="71"/>
  <c r="Z170" i="71"/>
  <c r="Z97" i="71"/>
  <c r="Z98" i="71"/>
  <c r="Z38" i="73"/>
  <c r="Z37" i="73"/>
  <c r="Z110" i="71"/>
  <c r="Z109" i="71"/>
  <c r="Z73" i="73"/>
  <c r="Z74" i="73"/>
  <c r="Z157" i="71"/>
  <c r="Z158" i="71"/>
  <c r="Z188" i="71"/>
  <c r="Z26" i="71"/>
  <c r="Z194" i="71" s="1"/>
  <c r="Z25" i="71"/>
  <c r="Z193" i="71" s="1"/>
  <c r="Z122" i="72"/>
  <c r="Z121" i="72"/>
  <c r="Z169" i="73"/>
  <c r="Z170" i="73"/>
  <c r="Z181" i="71"/>
  <c r="Z182" i="71"/>
  <c r="Z133" i="73"/>
  <c r="Z134" i="73"/>
  <c r="V188" i="72"/>
  <c r="AJ85" i="45" s="1"/>
  <c r="V25" i="72"/>
  <c r="V188" i="71"/>
  <c r="L85" i="45" s="1"/>
  <c r="V25" i="71"/>
  <c r="V26" i="71" s="1"/>
  <c r="V181" i="71"/>
  <c r="V182" i="71" s="1"/>
  <c r="V133" i="73"/>
  <c r="V134" i="73" s="1"/>
  <c r="Q59" i="71"/>
  <c r="Q60" i="71" s="1"/>
  <c r="Q61" i="71" s="1"/>
  <c r="Q62" i="71" s="1"/>
  <c r="Q83" i="73"/>
  <c r="Q84" i="73" s="1"/>
  <c r="Q35" i="70"/>
  <c r="Q36" i="70" s="1"/>
  <c r="Q37" i="70" s="1"/>
  <c r="Q95" i="69"/>
  <c r="Q96" i="69" s="1"/>
  <c r="Q71" i="68"/>
  <c r="Q72" i="68" s="1"/>
  <c r="Q73" i="68" s="1"/>
  <c r="Q74" i="68" s="1"/>
  <c r="Q95" i="70"/>
  <c r="Q96" i="70" s="1"/>
  <c r="Q97" i="70" s="1"/>
  <c r="Q98" i="70" s="1"/>
  <c r="Q35" i="68"/>
  <c r="Q36" i="68" s="1"/>
  <c r="Q37" i="68" s="1"/>
  <c r="Q38" i="68" s="1"/>
  <c r="Q179" i="69"/>
  <c r="Q180" i="69" s="1"/>
  <c r="Q23" i="71"/>
  <c r="Q24" i="71" s="1"/>
  <c r="Q188" i="71"/>
  <c r="G85" i="45" s="1"/>
  <c r="Q167" i="73"/>
  <c r="Q168" i="73" s="1"/>
  <c r="Q169" i="73" s="1"/>
  <c r="Q95" i="68"/>
  <c r="Q96" i="68" s="1"/>
  <c r="Q188" i="70"/>
  <c r="S100" i="45" s="1"/>
  <c r="Q23" i="70"/>
  <c r="Q24" i="70" s="1"/>
  <c r="Q23" i="73"/>
  <c r="Q24" i="73" s="1"/>
  <c r="Q188" i="73"/>
  <c r="S85" i="45" s="1"/>
  <c r="Q35" i="69"/>
  <c r="Q36" i="69" s="1"/>
  <c r="Q59" i="70"/>
  <c r="Q60" i="70" s="1"/>
  <c r="Q143" i="72"/>
  <c r="Q144" i="72" s="1"/>
  <c r="Q35" i="71"/>
  <c r="Q107" i="72"/>
  <c r="Q108" i="72" s="1"/>
  <c r="Q109" i="72" s="1"/>
  <c r="Q110" i="72" s="1"/>
  <c r="Q179" i="73"/>
  <c r="Q180" i="73" s="1"/>
  <c r="Q83" i="72"/>
  <c r="Q84" i="72" s="1"/>
  <c r="Q85" i="72" s="1"/>
  <c r="Q143" i="73"/>
  <c r="Q190" i="68"/>
  <c r="G102" i="45" s="1"/>
  <c r="Q190" i="71"/>
  <c r="G87" i="45" s="1"/>
  <c r="Q190" i="72"/>
  <c r="AE87" i="45" s="1"/>
  <c r="Q190" i="73"/>
  <c r="S87" i="45" s="1"/>
  <c r="Q188" i="48"/>
  <c r="AE33" i="45" s="1"/>
  <c r="AQ33" i="45" s="1"/>
  <c r="Q167" i="48"/>
  <c r="Q168" i="48" s="1"/>
  <c r="Q155" i="48"/>
  <c r="Q156" i="48" s="1"/>
  <c r="Q143" i="48"/>
  <c r="Q144" i="48" s="1"/>
  <c r="Q145" i="48" s="1"/>
  <c r="Q146" i="48" s="1"/>
  <c r="Q59" i="48"/>
  <c r="P119" i="70"/>
  <c r="P120" i="70" s="1"/>
  <c r="P121" i="70" s="1"/>
  <c r="P155" i="70"/>
  <c r="P156" i="70" s="1"/>
  <c r="P157" i="70" s="1"/>
  <c r="P143" i="48"/>
  <c r="P144" i="48" s="1"/>
  <c r="P59" i="48"/>
  <c r="P60" i="48" s="1"/>
  <c r="P131" i="69"/>
  <c r="P132" i="69" s="1"/>
  <c r="P131" i="72"/>
  <c r="P132" i="72" s="1"/>
  <c r="P133" i="72" s="1"/>
  <c r="P134" i="72" s="1"/>
  <c r="P143" i="72"/>
  <c r="P144" i="72" s="1"/>
  <c r="P145" i="72" s="1"/>
  <c r="P146" i="72" s="1"/>
  <c r="P35" i="71"/>
  <c r="P36" i="71" s="1"/>
  <c r="P37" i="71" s="1"/>
  <c r="P38" i="71" s="1"/>
  <c r="P47" i="71"/>
  <c r="P190" i="68"/>
  <c r="P190" i="71"/>
  <c r="P190" i="73"/>
  <c r="P179" i="48"/>
  <c r="P180" i="48" s="1"/>
  <c r="P181" i="48" s="1"/>
  <c r="P131" i="68"/>
  <c r="P132" i="68" s="1"/>
  <c r="P95" i="69"/>
  <c r="P96" i="69" s="1"/>
  <c r="P97" i="69" s="1"/>
  <c r="P98" i="69" s="1"/>
  <c r="P35" i="73"/>
  <c r="P36" i="73" s="1"/>
  <c r="P37" i="73" s="1"/>
  <c r="P38" i="73" s="1"/>
  <c r="P119" i="69"/>
  <c r="P120" i="69" s="1"/>
  <c r="P47" i="68"/>
  <c r="P188" i="71"/>
  <c r="P23" i="71"/>
  <c r="P24" i="71" s="1"/>
  <c r="P71" i="71"/>
  <c r="P72" i="71" s="1"/>
  <c r="P73" i="71" s="1"/>
  <c r="P47" i="72"/>
  <c r="P48" i="72" s="1"/>
  <c r="P49" i="72" s="1"/>
  <c r="P50" i="72" s="1"/>
  <c r="P119" i="68"/>
  <c r="P120" i="68" s="1"/>
  <c r="P121" i="68" s="1"/>
  <c r="P167" i="69"/>
  <c r="P168" i="69" s="1"/>
  <c r="P83" i="69"/>
  <c r="P84" i="69" s="1"/>
  <c r="P47" i="73"/>
  <c r="P48" i="73" s="1"/>
  <c r="P49" i="73" s="1"/>
  <c r="P188" i="73"/>
  <c r="P23" i="73"/>
  <c r="P24" i="73" s="1"/>
  <c r="P168" i="48"/>
  <c r="P169" i="48" s="1"/>
  <c r="P170" i="48" s="1"/>
  <c r="S47" i="69"/>
  <c r="S48" i="69" s="1"/>
  <c r="S155" i="70"/>
  <c r="S156" i="70" s="1"/>
  <c r="S157" i="70" s="1"/>
  <c r="S158" i="70" s="1"/>
  <c r="S107" i="68"/>
  <c r="S108" i="68" s="1"/>
  <c r="S109" i="68" s="1"/>
  <c r="S110" i="68" s="1"/>
  <c r="S143" i="73"/>
  <c r="S144" i="73" s="1"/>
  <c r="S83" i="73"/>
  <c r="S84" i="73" s="1"/>
  <c r="S107" i="48"/>
  <c r="S108" i="48" s="1"/>
  <c r="S47" i="48"/>
  <c r="S48" i="48" s="1"/>
  <c r="S155" i="73"/>
  <c r="S156" i="73" s="1"/>
  <c r="S107" i="69"/>
  <c r="S108" i="69" s="1"/>
  <c r="S71" i="68"/>
  <c r="S72" i="68" s="1"/>
  <c r="S73" i="68" s="1"/>
  <c r="S35" i="72"/>
  <c r="S36" i="72" s="1"/>
  <c r="S37" i="72" s="1"/>
  <c r="S188" i="73"/>
  <c r="U85" i="45" s="1"/>
  <c r="S23" i="73"/>
  <c r="S24" i="73" s="1"/>
  <c r="S190" i="72"/>
  <c r="AG87" i="45" s="1"/>
  <c r="S107" i="70"/>
  <c r="S108" i="70" s="1"/>
  <c r="S71" i="69"/>
  <c r="S72" i="69" s="1"/>
  <c r="S83" i="72"/>
  <c r="S84" i="72" s="1"/>
  <c r="S85" i="72" s="1"/>
  <c r="S95" i="70"/>
  <c r="S96" i="70" s="1"/>
  <c r="S97" i="70" s="1"/>
  <c r="S98" i="70" s="1"/>
  <c r="S71" i="72"/>
  <c r="S72" i="72" s="1"/>
  <c r="S73" i="72" s="1"/>
  <c r="S167" i="73"/>
  <c r="S168" i="73" s="1"/>
  <c r="S169" i="73" s="1"/>
  <c r="S119" i="48"/>
  <c r="S120" i="48" s="1"/>
  <c r="S121" i="48" s="1"/>
  <c r="S122" i="48" s="1"/>
  <c r="S35" i="71"/>
  <c r="S36" i="71" s="1"/>
  <c r="S131" i="73"/>
  <c r="S132" i="73" s="1"/>
  <c r="S133" i="73" s="1"/>
  <c r="S134" i="73" s="1"/>
  <c r="S143" i="68"/>
  <c r="S144" i="68" s="1"/>
  <c r="S145" i="68" s="1"/>
  <c r="S146" i="68" s="1"/>
  <c r="S47" i="71"/>
  <c r="S48" i="71" s="1"/>
  <c r="S49" i="71" s="1"/>
  <c r="S59" i="71"/>
  <c r="S60" i="71" s="1"/>
  <c r="S35" i="48"/>
  <c r="S36" i="48" s="1"/>
  <c r="K188" i="70"/>
  <c r="O100" i="45" s="1"/>
  <c r="K23" i="70"/>
  <c r="K24" i="70" s="1"/>
  <c r="K25" i="70" s="1"/>
  <c r="K167" i="68"/>
  <c r="K168" i="68" s="1"/>
  <c r="K169" i="68" s="1"/>
  <c r="K170" i="68" s="1"/>
  <c r="K71" i="68"/>
  <c r="K72" i="68" s="1"/>
  <c r="K73" i="68" s="1"/>
  <c r="K74" i="68" s="1"/>
  <c r="K143" i="69"/>
  <c r="K144" i="69" s="1"/>
  <c r="K179" i="71"/>
  <c r="K180" i="71" s="1"/>
  <c r="K181" i="71" s="1"/>
  <c r="K182" i="71" s="1"/>
  <c r="K107" i="70"/>
  <c r="K108" i="70" s="1"/>
  <c r="K109" i="70" s="1"/>
  <c r="K110" i="70" s="1"/>
  <c r="K155" i="68"/>
  <c r="K156" i="68" s="1"/>
  <c r="K157" i="68" s="1"/>
  <c r="K167" i="69"/>
  <c r="K168" i="69" s="1"/>
  <c r="K169" i="69" s="1"/>
  <c r="K170" i="69" s="1"/>
  <c r="K119" i="72"/>
  <c r="K120" i="72" s="1"/>
  <c r="K121" i="72" s="1"/>
  <c r="K107" i="68"/>
  <c r="K108" i="68" s="1"/>
  <c r="K83" i="70"/>
  <c r="K84" i="70" s="1"/>
  <c r="K85" i="70" s="1"/>
  <c r="K95" i="69"/>
  <c r="K96" i="69" s="1"/>
  <c r="K155" i="70"/>
  <c r="K156" i="70" s="1"/>
  <c r="K157" i="70" s="1"/>
  <c r="K119" i="73"/>
  <c r="K120" i="73" s="1"/>
  <c r="K121" i="73" s="1"/>
  <c r="K122" i="73" s="1"/>
  <c r="K71" i="71"/>
  <c r="K72" i="71" s="1"/>
  <c r="K95" i="72"/>
  <c r="K96" i="72" s="1"/>
  <c r="K155" i="73"/>
  <c r="K156" i="73" s="1"/>
  <c r="K157" i="73" s="1"/>
  <c r="K95" i="71"/>
  <c r="K96" i="71" s="1"/>
  <c r="K97" i="71" s="1"/>
  <c r="K98" i="71" s="1"/>
  <c r="K47" i="72"/>
  <c r="K48" i="72" s="1"/>
  <c r="K49" i="72" s="1"/>
  <c r="K179" i="72"/>
  <c r="K180" i="72" s="1"/>
  <c r="K181" i="72" s="1"/>
  <c r="K83" i="73"/>
  <c r="K84" i="73" s="1"/>
  <c r="K85" i="73" s="1"/>
  <c r="K86" i="73" s="1"/>
  <c r="K190" i="70"/>
  <c r="K59" i="48"/>
  <c r="K60" i="48" s="1"/>
  <c r="K61" i="48" s="1"/>
  <c r="K62" i="48" s="1"/>
  <c r="K95" i="48"/>
  <c r="K96" i="48" s="1"/>
  <c r="K47" i="48"/>
  <c r="K48" i="48" s="1"/>
  <c r="G143" i="68"/>
  <c r="G144" i="68" s="1"/>
  <c r="G145" i="68" s="1"/>
  <c r="G146" i="68" s="1"/>
  <c r="G35" i="68"/>
  <c r="G36" i="68" s="1"/>
  <c r="G37" i="68" s="1"/>
  <c r="G38" i="68" s="1"/>
  <c r="G119" i="71"/>
  <c r="G120" i="71" s="1"/>
  <c r="G121" i="71" s="1"/>
  <c r="G122" i="71" s="1"/>
  <c r="G167" i="73"/>
  <c r="G168" i="73" s="1"/>
  <c r="G119" i="68"/>
  <c r="G120" i="68" s="1"/>
  <c r="G121" i="68" s="1"/>
  <c r="G35" i="70"/>
  <c r="G36" i="70" s="1"/>
  <c r="G37" i="70" s="1"/>
  <c r="G38" i="70" s="1"/>
  <c r="G47" i="68"/>
  <c r="G48" i="68" s="1"/>
  <c r="G49" i="68" s="1"/>
  <c r="G155" i="69"/>
  <c r="G156" i="69" s="1"/>
  <c r="G131" i="70"/>
  <c r="G132" i="70" s="1"/>
  <c r="G133" i="70" s="1"/>
  <c r="G134" i="70" s="1"/>
  <c r="G155" i="72"/>
  <c r="G156" i="72" s="1"/>
  <c r="G83" i="70"/>
  <c r="G84" i="70" s="1"/>
  <c r="G85" i="70" s="1"/>
  <c r="G86" i="70" s="1"/>
  <c r="G71" i="69"/>
  <c r="G72" i="69" s="1"/>
  <c r="G73" i="69" s="1"/>
  <c r="G74" i="69" s="1"/>
  <c r="G47" i="70"/>
  <c r="G48" i="70" s="1"/>
  <c r="G59" i="71"/>
  <c r="G60" i="71" s="1"/>
  <c r="G61" i="71" s="1"/>
  <c r="G62" i="71" s="1"/>
  <c r="G71" i="71"/>
  <c r="G72" i="71" s="1"/>
  <c r="G95" i="72"/>
  <c r="G96" i="72" s="1"/>
  <c r="G97" i="72" s="1"/>
  <c r="G155" i="73"/>
  <c r="G156" i="73" s="1"/>
  <c r="G157" i="73" s="1"/>
  <c r="G158" i="73" s="1"/>
  <c r="G95" i="71"/>
  <c r="G96" i="71" s="1"/>
  <c r="G97" i="71" s="1"/>
  <c r="G98" i="71" s="1"/>
  <c r="G47" i="72"/>
  <c r="G48" i="72" s="1"/>
  <c r="G179" i="72"/>
  <c r="G180" i="72" s="1"/>
  <c r="G181" i="72" s="1"/>
  <c r="G182" i="72" s="1"/>
  <c r="G83" i="73"/>
  <c r="G84" i="73" s="1"/>
  <c r="G190" i="68"/>
  <c r="G190" i="69"/>
  <c r="G190" i="70"/>
  <c r="G190" i="71"/>
  <c r="G131" i="48"/>
  <c r="G132" i="48" s="1"/>
  <c r="G95" i="48"/>
  <c r="G96" i="48" s="1"/>
  <c r="G97" i="48" s="1"/>
  <c r="G98" i="48" s="1"/>
  <c r="G47" i="48"/>
  <c r="G48" i="48" s="1"/>
  <c r="G49" i="48" s="1"/>
  <c r="Y61" i="72"/>
  <c r="Y62" i="72"/>
  <c r="Y97" i="71"/>
  <c r="Y98" i="71"/>
  <c r="Y50" i="72"/>
  <c r="Y49" i="72"/>
  <c r="Y188" i="69"/>
  <c r="Y25" i="69"/>
  <c r="Y193" i="69" s="1"/>
  <c r="Y158" i="71"/>
  <c r="Y157" i="71"/>
  <c r="Y188" i="73"/>
  <c r="Y25" i="73"/>
  <c r="Y193" i="73" s="1"/>
  <c r="Y26" i="73"/>
  <c r="Y194" i="73" s="1"/>
  <c r="Y170" i="72"/>
  <c r="Y169" i="72"/>
  <c r="Y145" i="71"/>
  <c r="Y146" i="71"/>
  <c r="Y62" i="73"/>
  <c r="Y61" i="73"/>
  <c r="Y169" i="71"/>
  <c r="Y170" i="71"/>
  <c r="Y50" i="73"/>
  <c r="Y49" i="73"/>
  <c r="Y25" i="48"/>
  <c r="Y193" i="48" s="1"/>
  <c r="Y188" i="48"/>
  <c r="U188" i="71"/>
  <c r="K85" i="45" s="1"/>
  <c r="U37" i="73"/>
  <c r="U38" i="73" s="1"/>
  <c r="U188" i="69"/>
  <c r="AI100" i="45" s="1"/>
  <c r="U188" i="72"/>
  <c r="AI85" i="45" s="1"/>
  <c r="U188" i="73"/>
  <c r="W85" i="45" s="1"/>
  <c r="U133" i="71"/>
  <c r="U134" i="71" s="1"/>
  <c r="N131" i="73"/>
  <c r="N132" i="73" s="1"/>
  <c r="N133" i="73" s="1"/>
  <c r="N134" i="73" s="1"/>
  <c r="N179" i="71"/>
  <c r="N180" i="71" s="1"/>
  <c r="N181" i="71" s="1"/>
  <c r="N182" i="71" s="1"/>
  <c r="N71" i="71"/>
  <c r="N72" i="71" s="1"/>
  <c r="N35" i="69"/>
  <c r="N36" i="69" s="1"/>
  <c r="N37" i="69" s="1"/>
  <c r="N38" i="69" s="1"/>
  <c r="N95" i="73"/>
  <c r="N96" i="73" s="1"/>
  <c r="N97" i="73" s="1"/>
  <c r="N98" i="73" s="1"/>
  <c r="N107" i="69"/>
  <c r="N108" i="69" s="1"/>
  <c r="N109" i="69" s="1"/>
  <c r="N35" i="71"/>
  <c r="N36" i="71" s="1"/>
  <c r="N59" i="73"/>
  <c r="N60" i="73" s="1"/>
  <c r="N61" i="73" s="1"/>
  <c r="N62" i="73" s="1"/>
  <c r="N23" i="69"/>
  <c r="N24" i="69" s="1"/>
  <c r="N188" i="69"/>
  <c r="AD100" i="45" s="1"/>
  <c r="N71" i="70"/>
  <c r="N72" i="70" s="1"/>
  <c r="N73" i="70" s="1"/>
  <c r="N74" i="70" s="1"/>
  <c r="N95" i="68"/>
  <c r="N96" i="68" s="1"/>
  <c r="N143" i="68"/>
  <c r="N144" i="68" s="1"/>
  <c r="N143" i="69"/>
  <c r="N144" i="69" s="1"/>
  <c r="N145" i="69" s="1"/>
  <c r="N119" i="70"/>
  <c r="N120" i="70" s="1"/>
  <c r="N167" i="70"/>
  <c r="N168" i="70" s="1"/>
  <c r="N107" i="71"/>
  <c r="N108" i="71" s="1"/>
  <c r="N59" i="72"/>
  <c r="N60" i="72" s="1"/>
  <c r="N61" i="72" s="1"/>
  <c r="N188" i="73"/>
  <c r="R85" i="45" s="1"/>
  <c r="N23" i="73"/>
  <c r="N24" i="73" s="1"/>
  <c r="N107" i="73"/>
  <c r="N108" i="73" s="1"/>
  <c r="N109" i="73" s="1"/>
  <c r="N119" i="71"/>
  <c r="N120" i="71" s="1"/>
  <c r="N119" i="73"/>
  <c r="N120" i="73" s="1"/>
  <c r="N121" i="73" s="1"/>
  <c r="N122" i="73" s="1"/>
  <c r="N47" i="48"/>
  <c r="N48" i="48" s="1"/>
  <c r="N190" i="48"/>
  <c r="AD35" i="45" s="1"/>
  <c r="N131" i="48"/>
  <c r="N132" i="48" s="1"/>
  <c r="N155" i="48"/>
  <c r="N156" i="48" s="1"/>
  <c r="N71" i="48"/>
  <c r="N72" i="48" s="1"/>
  <c r="N73" i="48" s="1"/>
  <c r="N83" i="48"/>
  <c r="N84" i="48" s="1"/>
  <c r="J83" i="70"/>
  <c r="J84" i="70" s="1"/>
  <c r="J155" i="73"/>
  <c r="J156" i="73" s="1"/>
  <c r="J59" i="70"/>
  <c r="J60" i="70" s="1"/>
  <c r="J61" i="70" s="1"/>
  <c r="J35" i="71"/>
  <c r="J36" i="71" s="1"/>
  <c r="J37" i="71" s="1"/>
  <c r="J131" i="72"/>
  <c r="J132" i="72" s="1"/>
  <c r="J107" i="69"/>
  <c r="J108" i="69" s="1"/>
  <c r="J71" i="71"/>
  <c r="J72" i="71" s="1"/>
  <c r="J73" i="71" s="1"/>
  <c r="J23" i="68"/>
  <c r="J24" i="68" s="1"/>
  <c r="J25" i="68" s="1"/>
  <c r="J188" i="68"/>
  <c r="J47" i="69"/>
  <c r="J48" i="69" s="1"/>
  <c r="J49" i="69" s="1"/>
  <c r="J71" i="68"/>
  <c r="J72" i="68" s="1"/>
  <c r="J119" i="68"/>
  <c r="J120" i="68" s="1"/>
  <c r="J121" i="68" s="1"/>
  <c r="J122" i="68" s="1"/>
  <c r="J59" i="69"/>
  <c r="J60" i="69" s="1"/>
  <c r="J35" i="70"/>
  <c r="J36" i="70" s="1"/>
  <c r="J37" i="70" s="1"/>
  <c r="J35" i="72"/>
  <c r="J36" i="72" s="1"/>
  <c r="J37" i="72" s="1"/>
  <c r="J38" i="72" s="1"/>
  <c r="J167" i="70"/>
  <c r="J168" i="70" s="1"/>
  <c r="J169" i="70" s="1"/>
  <c r="J170" i="70" s="1"/>
  <c r="J107" i="71"/>
  <c r="J59" i="72"/>
  <c r="J60" i="72" s="1"/>
  <c r="J61" i="72" s="1"/>
  <c r="J62" i="72" s="1"/>
  <c r="J188" i="73"/>
  <c r="J23" i="73"/>
  <c r="J24" i="73" s="1"/>
  <c r="J25" i="73" s="1"/>
  <c r="J107" i="73"/>
  <c r="J108" i="73" s="1"/>
  <c r="J109" i="73" s="1"/>
  <c r="J119" i="71"/>
  <c r="J119" i="73"/>
  <c r="J120" i="73" s="1"/>
  <c r="J121" i="73" s="1"/>
  <c r="J190" i="70"/>
  <c r="J190" i="72"/>
  <c r="J47" i="48"/>
  <c r="J48" i="48" s="1"/>
  <c r="J71" i="48"/>
  <c r="J72" i="48" s="1"/>
  <c r="J73" i="48" s="1"/>
  <c r="J83" i="48"/>
  <c r="J84" i="48" s="1"/>
  <c r="X133" i="71"/>
  <c r="X134" i="71"/>
  <c r="X188" i="71"/>
  <c r="X26" i="71"/>
  <c r="X194" i="71" s="1"/>
  <c r="X25" i="71"/>
  <c r="X193" i="71" s="1"/>
  <c r="X181" i="71"/>
  <c r="X182" i="71"/>
  <c r="X38" i="71"/>
  <c r="X37" i="71"/>
  <c r="X61" i="73"/>
  <c r="X62" i="73"/>
  <c r="X86" i="72"/>
  <c r="X85" i="72"/>
  <c r="X146" i="73"/>
  <c r="X145" i="73"/>
  <c r="X50" i="71"/>
  <c r="X49" i="71"/>
  <c r="X188" i="72"/>
  <c r="X26" i="72"/>
  <c r="X194" i="72" s="1"/>
  <c r="X25" i="72"/>
  <c r="X193" i="72" s="1"/>
  <c r="X170" i="72"/>
  <c r="X169" i="72"/>
  <c r="X74" i="73"/>
  <c r="X73" i="73"/>
  <c r="T109" i="72"/>
  <c r="T110" i="72" s="1"/>
  <c r="T37" i="72"/>
  <c r="T38" i="72" s="1"/>
  <c r="T97" i="73"/>
  <c r="T98" i="73" s="1"/>
  <c r="T190" i="71"/>
  <c r="J87" i="45" s="1"/>
  <c r="T190" i="73"/>
  <c r="V87" i="45" s="1"/>
  <c r="M47" i="68"/>
  <c r="M48" i="68" s="1"/>
  <c r="M71" i="70"/>
  <c r="M72" i="70" s="1"/>
  <c r="M73" i="70" s="1"/>
  <c r="M74" i="70" s="1"/>
  <c r="M23" i="73"/>
  <c r="M24" i="73" s="1"/>
  <c r="M188" i="73"/>
  <c r="Q85" i="45" s="1"/>
  <c r="M59" i="68"/>
  <c r="M60" i="68" s="1"/>
  <c r="M61" i="68" s="1"/>
  <c r="M155" i="73"/>
  <c r="M156" i="73" s="1"/>
  <c r="M157" i="73" s="1"/>
  <c r="M47" i="72"/>
  <c r="M48" i="72" s="1"/>
  <c r="M49" i="72" s="1"/>
  <c r="M50" i="72" s="1"/>
  <c r="M107" i="69"/>
  <c r="M108" i="69" s="1"/>
  <c r="M109" i="69" s="1"/>
  <c r="M110" i="69" s="1"/>
  <c r="M107" i="68"/>
  <c r="M108" i="68" s="1"/>
  <c r="M109" i="68" s="1"/>
  <c r="M110" i="68" s="1"/>
  <c r="M179" i="68"/>
  <c r="M180" i="68" s="1"/>
  <c r="M188" i="70"/>
  <c r="Q100" i="45" s="1"/>
  <c r="M23" i="70"/>
  <c r="M167" i="71"/>
  <c r="M168" i="71" s="1"/>
  <c r="M35" i="73"/>
  <c r="M36" i="73" s="1"/>
  <c r="M37" i="73" s="1"/>
  <c r="M38" i="73" s="1"/>
  <c r="M47" i="70"/>
  <c r="M48" i="70" s="1"/>
  <c r="M49" i="70" s="1"/>
  <c r="M50" i="70" s="1"/>
  <c r="M23" i="68"/>
  <c r="M188" i="68"/>
  <c r="E100" i="45" s="1"/>
  <c r="M119" i="69"/>
  <c r="M120" i="69" s="1"/>
  <c r="M121" i="69" s="1"/>
  <c r="M122" i="69" s="1"/>
  <c r="M71" i="71"/>
  <c r="M72" i="71" s="1"/>
  <c r="M179" i="72"/>
  <c r="M180" i="72" s="1"/>
  <c r="M181" i="72" s="1"/>
  <c r="M83" i="71"/>
  <c r="M84" i="71" s="1"/>
  <c r="M85" i="71" s="1"/>
  <c r="M155" i="72"/>
  <c r="M156" i="72" s="1"/>
  <c r="M157" i="72" s="1"/>
  <c r="M158" i="72" s="1"/>
  <c r="M131" i="71"/>
  <c r="M132" i="71" s="1"/>
  <c r="M131" i="72"/>
  <c r="M132" i="72" s="1"/>
  <c r="M190" i="73"/>
  <c r="Q87" i="45" s="1"/>
  <c r="M190" i="72"/>
  <c r="AC87" i="45" s="1"/>
  <c r="M167" i="48"/>
  <c r="M168" i="48" s="1"/>
  <c r="M95" i="48"/>
  <c r="M96" i="48" s="1"/>
  <c r="M47" i="48"/>
  <c r="M48" i="48" s="1"/>
  <c r="M49" i="48" s="1"/>
  <c r="M35" i="48"/>
  <c r="M36" i="48" s="1"/>
  <c r="I167" i="71"/>
  <c r="I168" i="71" s="1"/>
  <c r="I169" i="71" s="1"/>
  <c r="I170" i="71" s="1"/>
  <c r="I47" i="70"/>
  <c r="I48" i="70" s="1"/>
  <c r="I49" i="70" s="1"/>
  <c r="I50" i="70" s="1"/>
  <c r="I35" i="69"/>
  <c r="I36" i="69" s="1"/>
  <c r="I37" i="69" s="1"/>
  <c r="I83" i="72"/>
  <c r="I84" i="72" s="1"/>
  <c r="I188" i="72"/>
  <c r="I23" i="72"/>
  <c r="I119" i="68"/>
  <c r="I120" i="68" s="1"/>
  <c r="I121" i="68" s="1"/>
  <c r="I122" i="68" s="1"/>
  <c r="I59" i="69"/>
  <c r="I60" i="69" s="1"/>
  <c r="I35" i="70"/>
  <c r="I36" i="70" s="1"/>
  <c r="I47" i="71"/>
  <c r="I48" i="71" s="1"/>
  <c r="I49" i="71" s="1"/>
  <c r="I50" i="71" s="1"/>
  <c r="I23" i="73"/>
  <c r="I24" i="73" s="1"/>
  <c r="I188" i="73"/>
  <c r="I143" i="73"/>
  <c r="I144" i="73" s="1"/>
  <c r="I145" i="73" s="1"/>
  <c r="I107" i="69"/>
  <c r="I108" i="69" s="1"/>
  <c r="I109" i="69" s="1"/>
  <c r="I110" i="69" s="1"/>
  <c r="I71" i="68"/>
  <c r="I72" i="68" s="1"/>
  <c r="I167" i="68"/>
  <c r="I168" i="68" s="1"/>
  <c r="I169" i="68" s="1"/>
  <c r="I170" i="68" s="1"/>
  <c r="I83" i="70"/>
  <c r="I84" i="70" s="1"/>
  <c r="I85" i="70" s="1"/>
  <c r="I95" i="72"/>
  <c r="I96" i="72" s="1"/>
  <c r="I97" i="72" s="1"/>
  <c r="I59" i="71"/>
  <c r="I60" i="71" s="1"/>
  <c r="I61" i="71" s="1"/>
  <c r="I62" i="71" s="1"/>
  <c r="I143" i="72"/>
  <c r="I144" i="72" s="1"/>
  <c r="I145" i="72" s="1"/>
  <c r="I146" i="72" s="1"/>
  <c r="I35" i="71"/>
  <c r="I36" i="71" s="1"/>
  <c r="I37" i="71" s="1"/>
  <c r="I107" i="72"/>
  <c r="I108" i="72" s="1"/>
  <c r="I109" i="72" s="1"/>
  <c r="I179" i="73"/>
  <c r="I180" i="73" s="1"/>
  <c r="I190" i="69"/>
  <c r="I190" i="70"/>
  <c r="I179" i="48"/>
  <c r="I180" i="48" s="1"/>
  <c r="I131" i="48"/>
  <c r="I132" i="48" s="1"/>
  <c r="I59" i="48"/>
  <c r="I60" i="48" s="1"/>
  <c r="I190" i="48"/>
  <c r="W182" i="73"/>
  <c r="W181" i="73"/>
  <c r="W145" i="73"/>
  <c r="W146" i="73"/>
  <c r="W134" i="73"/>
  <c r="W133" i="73"/>
  <c r="W182" i="71"/>
  <c r="W181" i="71"/>
  <c r="W146" i="71"/>
  <c r="W145" i="71"/>
  <c r="W158" i="73"/>
  <c r="W157" i="73"/>
  <c r="W86" i="72"/>
  <c r="W85" i="72"/>
  <c r="W158" i="71"/>
  <c r="W157" i="71"/>
  <c r="W74" i="72"/>
  <c r="W73" i="72"/>
  <c r="W38" i="73"/>
  <c r="W37" i="73"/>
  <c r="W188" i="71"/>
  <c r="W26" i="71"/>
  <c r="W194" i="71" s="1"/>
  <c r="W25" i="71"/>
  <c r="W193" i="71" s="1"/>
  <c r="W122" i="72"/>
  <c r="W121" i="72"/>
  <c r="W170" i="73"/>
  <c r="W169" i="73"/>
  <c r="R167" i="72"/>
  <c r="R168" i="72" s="1"/>
  <c r="R169" i="72" s="1"/>
  <c r="R170" i="72" s="1"/>
  <c r="R155" i="70"/>
  <c r="R156" i="70" s="1"/>
  <c r="R157" i="70" s="1"/>
  <c r="R158" i="70" s="1"/>
  <c r="R35" i="69"/>
  <c r="R36" i="69" s="1"/>
  <c r="R71" i="70"/>
  <c r="R72" i="70" s="1"/>
  <c r="R73" i="70" s="1"/>
  <c r="R74" i="70" s="1"/>
  <c r="R35" i="73"/>
  <c r="R36" i="73" s="1"/>
  <c r="R188" i="72"/>
  <c r="AF85" i="45" s="1"/>
  <c r="R23" i="72"/>
  <c r="R24" i="72" s="1"/>
  <c r="R119" i="68"/>
  <c r="R120" i="68" s="1"/>
  <c r="R121" i="68" s="1"/>
  <c r="R122" i="68" s="1"/>
  <c r="R59" i="69"/>
  <c r="R60" i="69" s="1"/>
  <c r="R61" i="69" s="1"/>
  <c r="R62" i="69" s="1"/>
  <c r="R35" i="70"/>
  <c r="R36" i="70" s="1"/>
  <c r="R37" i="70" s="1"/>
  <c r="R47" i="71"/>
  <c r="R48" i="71" s="1"/>
  <c r="R49" i="71" s="1"/>
  <c r="R23" i="73"/>
  <c r="R24" i="73" s="1"/>
  <c r="R188" i="73"/>
  <c r="T85" i="45" s="1"/>
  <c r="R143" i="73"/>
  <c r="R144" i="73" s="1"/>
  <c r="R145" i="73" s="1"/>
  <c r="R146" i="73" s="1"/>
  <c r="R179" i="72"/>
  <c r="R180" i="72" s="1"/>
  <c r="R181" i="72" s="1"/>
  <c r="R182" i="72" s="1"/>
  <c r="R167" i="68"/>
  <c r="R168" i="68" s="1"/>
  <c r="R169" i="68" s="1"/>
  <c r="R170" i="68" s="1"/>
  <c r="R83" i="70"/>
  <c r="R84" i="70" s="1"/>
  <c r="R85" i="70" s="1"/>
  <c r="R86" i="70" s="1"/>
  <c r="R95" i="72"/>
  <c r="R96" i="72" s="1"/>
  <c r="R59" i="71"/>
  <c r="R60" i="71" s="1"/>
  <c r="R61" i="71" s="1"/>
  <c r="R143" i="72"/>
  <c r="R144" i="72" s="1"/>
  <c r="R145" i="72" s="1"/>
  <c r="R146" i="72" s="1"/>
  <c r="R35" i="71"/>
  <c r="R36" i="71" s="1"/>
  <c r="R37" i="71" s="1"/>
  <c r="R38" i="71" s="1"/>
  <c r="R107" i="72"/>
  <c r="R108" i="72" s="1"/>
  <c r="R109" i="72" s="1"/>
  <c r="R110" i="72" s="1"/>
  <c r="R179" i="73"/>
  <c r="R180" i="73" s="1"/>
  <c r="R181" i="73" s="1"/>
  <c r="R182" i="73" s="1"/>
  <c r="R190" i="69"/>
  <c r="AF102" i="45" s="1"/>
  <c r="R190" i="70"/>
  <c r="T102" i="45" s="1"/>
  <c r="R95" i="48"/>
  <c r="R96" i="48" s="1"/>
  <c r="R59" i="48"/>
  <c r="R60" i="48" s="1"/>
  <c r="R190" i="48"/>
  <c r="AF35" i="45" s="1"/>
  <c r="AR35" i="45" s="1"/>
  <c r="L47" i="70"/>
  <c r="L48" i="70" s="1"/>
  <c r="L119" i="68"/>
  <c r="L120" i="68" s="1"/>
  <c r="L121" i="68" s="1"/>
  <c r="L143" i="70"/>
  <c r="L144" i="70" s="1"/>
  <c r="L155" i="71"/>
  <c r="L156" i="71" s="1"/>
  <c r="L157" i="71" s="1"/>
  <c r="L158" i="71" s="1"/>
  <c r="L143" i="72"/>
  <c r="L144" i="72" s="1"/>
  <c r="L119" i="69"/>
  <c r="L120" i="69" s="1"/>
  <c r="L59" i="71"/>
  <c r="L60" i="71" s="1"/>
  <c r="L61" i="71" s="1"/>
  <c r="L62" i="71" s="1"/>
  <c r="L59" i="72"/>
  <c r="L60" i="72" s="1"/>
  <c r="L61" i="72" s="1"/>
  <c r="L62" i="72" s="1"/>
  <c r="L95" i="69"/>
  <c r="L96" i="69" s="1"/>
  <c r="L97" i="69" s="1"/>
  <c r="L59" i="69"/>
  <c r="L60" i="69" s="1"/>
  <c r="L61" i="69" s="1"/>
  <c r="L62" i="69" s="1"/>
  <c r="L95" i="70"/>
  <c r="L96" i="70" s="1"/>
  <c r="L97" i="70" s="1"/>
  <c r="L35" i="73"/>
  <c r="L36" i="73" s="1"/>
  <c r="L35" i="69"/>
  <c r="L36" i="69" s="1"/>
  <c r="L37" i="69" s="1"/>
  <c r="L38" i="69" s="1"/>
  <c r="L59" i="70"/>
  <c r="L60" i="70" s="1"/>
  <c r="L61" i="70" s="1"/>
  <c r="L47" i="71"/>
  <c r="L48" i="71" s="1"/>
  <c r="L23" i="73"/>
  <c r="L24" i="73" s="1"/>
  <c r="L188" i="73"/>
  <c r="P85" i="45" s="1"/>
  <c r="L131" i="71"/>
  <c r="L132" i="71" s="1"/>
  <c r="L133" i="71" s="1"/>
  <c r="L134" i="71" s="1"/>
  <c r="L131" i="72"/>
  <c r="L132" i="72" s="1"/>
  <c r="L133" i="72" s="1"/>
  <c r="L134" i="72" s="1"/>
  <c r="L71" i="71"/>
  <c r="L72" i="71" s="1"/>
  <c r="L95" i="72"/>
  <c r="L96" i="72" s="1"/>
  <c r="L155" i="73"/>
  <c r="L156" i="73" s="1"/>
  <c r="L157" i="73" s="1"/>
  <c r="L190" i="71"/>
  <c r="D87" i="45" s="1"/>
  <c r="L190" i="72"/>
  <c r="AB87" i="45" s="1"/>
  <c r="L119" i="48"/>
  <c r="L120" i="48" s="1"/>
  <c r="L121" i="48" s="1"/>
  <c r="L122" i="48" s="1"/>
  <c r="L95" i="48"/>
  <c r="L96" i="48" s="1"/>
  <c r="L47" i="48"/>
  <c r="L48" i="48" s="1"/>
  <c r="L49" i="48" s="1"/>
  <c r="L50" i="48" s="1"/>
  <c r="L35" i="48"/>
  <c r="L36" i="48" s="1"/>
  <c r="H59" i="72"/>
  <c r="H60" i="72" s="1"/>
  <c r="H61" i="72" s="1"/>
  <c r="H62" i="72" s="1"/>
  <c r="H143" i="68"/>
  <c r="H144" i="68" s="1"/>
  <c r="H145" i="68" s="1"/>
  <c r="H146" i="68" s="1"/>
  <c r="H71" i="69"/>
  <c r="H72" i="69" s="1"/>
  <c r="H73" i="69" s="1"/>
  <c r="H74" i="69" s="1"/>
  <c r="H95" i="71"/>
  <c r="H96" i="71" s="1"/>
  <c r="H97" i="71" s="1"/>
  <c r="H98" i="71" s="1"/>
  <c r="H119" i="68"/>
  <c r="H120" i="68" s="1"/>
  <c r="H143" i="69"/>
  <c r="H144" i="69" s="1"/>
  <c r="H145" i="69" s="1"/>
  <c r="H146" i="69" s="1"/>
  <c r="H23" i="73"/>
  <c r="H24" i="73" s="1"/>
  <c r="H188" i="73"/>
  <c r="H188" i="69"/>
  <c r="H23" i="69"/>
  <c r="H24" i="69" s="1"/>
  <c r="H107" i="70"/>
  <c r="H108" i="70" s="1"/>
  <c r="H109" i="70" s="1"/>
  <c r="H155" i="71"/>
  <c r="H156" i="71" s="1"/>
  <c r="H157" i="71" s="1"/>
  <c r="H158" i="71" s="1"/>
  <c r="H83" i="69"/>
  <c r="H84" i="69" s="1"/>
  <c r="H85" i="69" s="1"/>
  <c r="H188" i="70"/>
  <c r="H23" i="70"/>
  <c r="H24" i="70" s="1"/>
  <c r="H71" i="73"/>
  <c r="H72" i="73" s="1"/>
  <c r="H73" i="73" s="1"/>
  <c r="H74" i="73" s="1"/>
  <c r="H47" i="69"/>
  <c r="H48" i="69" s="1"/>
  <c r="H49" i="69" s="1"/>
  <c r="H50" i="69" s="1"/>
  <c r="H71" i="70"/>
  <c r="H72" i="70" s="1"/>
  <c r="H73" i="70" s="1"/>
  <c r="H74" i="70" s="1"/>
  <c r="H155" i="72"/>
  <c r="H156" i="72" s="1"/>
  <c r="H157" i="72" s="1"/>
  <c r="H131" i="71"/>
  <c r="H132" i="71" s="1"/>
  <c r="H131" i="72"/>
  <c r="H132" i="72" s="1"/>
  <c r="H133" i="72" s="1"/>
  <c r="H71" i="71"/>
  <c r="H72" i="71" s="1"/>
  <c r="H95" i="72"/>
  <c r="H96" i="72" s="1"/>
  <c r="H97" i="72" s="1"/>
  <c r="H98" i="72" s="1"/>
  <c r="H155" i="73"/>
  <c r="H156" i="73" s="1"/>
  <c r="H157" i="73" s="1"/>
  <c r="H158" i="73" s="1"/>
  <c r="H179" i="48"/>
  <c r="H180" i="48" s="1"/>
  <c r="H143" i="48"/>
  <c r="H144" i="48" s="1"/>
  <c r="H145" i="48" s="1"/>
  <c r="H146" i="48" s="1"/>
  <c r="H47" i="48"/>
  <c r="H48" i="48" s="1"/>
  <c r="H49" i="48" s="1"/>
  <c r="H35" i="48"/>
  <c r="H36" i="48" s="1"/>
  <c r="T25" i="56"/>
  <c r="T26" i="56" s="1"/>
  <c r="J84" i="52"/>
  <c r="J180" i="52"/>
  <c r="J181" i="52" s="1"/>
  <c r="S36" i="52"/>
  <c r="S132" i="52"/>
  <c r="S133" i="52" s="1"/>
  <c r="S24" i="52"/>
  <c r="S120" i="52"/>
  <c r="S121" i="52" s="1"/>
  <c r="T25" i="57"/>
  <c r="I36" i="52"/>
  <c r="I37" i="52" s="1"/>
  <c r="T190" i="55"/>
  <c r="J20" i="45" s="1"/>
  <c r="T190" i="59"/>
  <c r="AH20" i="45" s="1"/>
  <c r="T188" i="58"/>
  <c r="V52" i="45" s="1"/>
  <c r="T190" i="49"/>
  <c r="V35" i="45" s="1"/>
  <c r="T188" i="53"/>
  <c r="V67" i="45" s="1"/>
  <c r="Z170" i="72"/>
  <c r="Z169" i="72"/>
  <c r="Z26" i="72"/>
  <c r="Z194" i="72" s="1"/>
  <c r="Z188" i="72"/>
  <c r="Z25" i="72"/>
  <c r="Z193" i="72" s="1"/>
  <c r="Z62" i="72"/>
  <c r="Z61" i="72"/>
  <c r="Z38" i="72"/>
  <c r="Z37" i="72"/>
  <c r="Z98" i="73"/>
  <c r="Z97" i="73"/>
  <c r="Z97" i="72"/>
  <c r="Z98" i="72"/>
  <c r="Z62" i="71"/>
  <c r="Z61" i="71"/>
  <c r="Z145" i="72"/>
  <c r="Z146" i="72"/>
  <c r="Z37" i="71"/>
  <c r="Z38" i="71"/>
  <c r="Z109" i="72"/>
  <c r="Z110" i="72"/>
  <c r="Z181" i="73"/>
  <c r="Z182" i="73"/>
  <c r="V188" i="73"/>
  <c r="X85" i="45" s="1"/>
  <c r="V169" i="71"/>
  <c r="V170" i="71" s="1"/>
  <c r="V37" i="73"/>
  <c r="V38" i="73" s="1"/>
  <c r="V188" i="69"/>
  <c r="AJ100" i="45" s="1"/>
  <c r="V61" i="72"/>
  <c r="V62" i="72" s="1"/>
  <c r="V61" i="71"/>
  <c r="V62" i="71" s="1"/>
  <c r="V181" i="73"/>
  <c r="V182" i="73" s="1"/>
  <c r="Q83" i="71"/>
  <c r="Q84" i="71" s="1"/>
  <c r="Q83" i="68"/>
  <c r="Q84" i="68" s="1"/>
  <c r="Q85" i="68" s="1"/>
  <c r="Q86" i="68" s="1"/>
  <c r="Q47" i="71"/>
  <c r="Q48" i="71" s="1"/>
  <c r="Q49" i="71" s="1"/>
  <c r="Q143" i="70"/>
  <c r="Q144" i="70" s="1"/>
  <c r="Q107" i="68"/>
  <c r="Q108" i="68" s="1"/>
  <c r="Q107" i="71"/>
  <c r="Q108" i="71" s="1"/>
  <c r="Q109" i="71" s="1"/>
  <c r="Q110" i="71" s="1"/>
  <c r="Q167" i="68"/>
  <c r="Q168" i="68" s="1"/>
  <c r="Q169" i="68" s="1"/>
  <c r="Q170" i="68" s="1"/>
  <c r="Q83" i="70"/>
  <c r="Q84" i="70" s="1"/>
  <c r="Q119" i="71"/>
  <c r="Q120" i="71" s="1"/>
  <c r="Q121" i="71" s="1"/>
  <c r="Q59" i="68"/>
  <c r="Q60" i="68" s="1"/>
  <c r="Q61" i="68" s="1"/>
  <c r="Q62" i="68" s="1"/>
  <c r="Q143" i="68"/>
  <c r="Q144" i="68" s="1"/>
  <c r="Q145" i="68" s="1"/>
  <c r="Q146" i="68" s="1"/>
  <c r="Q119" i="70"/>
  <c r="Q120" i="70" s="1"/>
  <c r="Q71" i="73"/>
  <c r="Q72" i="73" s="1"/>
  <c r="Q47" i="69"/>
  <c r="Q48" i="69" s="1"/>
  <c r="Q71" i="70"/>
  <c r="Q72" i="70" s="1"/>
  <c r="Q73" i="70" s="1"/>
  <c r="Q155" i="72"/>
  <c r="Q131" i="71"/>
  <c r="Q132" i="71" s="1"/>
  <c r="Q133" i="71" s="1"/>
  <c r="Q131" i="72"/>
  <c r="Q132" i="72" s="1"/>
  <c r="Q71" i="71"/>
  <c r="Q72" i="71" s="1"/>
  <c r="Q73" i="71" s="1"/>
  <c r="Q74" i="71" s="1"/>
  <c r="Q95" i="72"/>
  <c r="Q155" i="73"/>
  <c r="Q156" i="73" s="1"/>
  <c r="Q157" i="73" s="1"/>
  <c r="Q158" i="73" s="1"/>
  <c r="Q190" i="69"/>
  <c r="AE102" i="45" s="1"/>
  <c r="Q131" i="48"/>
  <c r="Q132" i="48" s="1"/>
  <c r="Q47" i="48"/>
  <c r="Q48" i="48" s="1"/>
  <c r="Q49" i="48" s="1"/>
  <c r="Q35" i="48"/>
  <c r="Q36" i="48" s="1"/>
  <c r="P35" i="69"/>
  <c r="P35" i="72"/>
  <c r="P36" i="72" s="1"/>
  <c r="P167" i="68"/>
  <c r="P168" i="68" s="1"/>
  <c r="P131" i="71"/>
  <c r="P132" i="71" s="1"/>
  <c r="P179" i="69"/>
  <c r="P59" i="73"/>
  <c r="P23" i="72"/>
  <c r="P188" i="72"/>
  <c r="P35" i="48"/>
  <c r="P36" i="48" s="1"/>
  <c r="P37" i="48" s="1"/>
  <c r="P38" i="48" s="1"/>
  <c r="P47" i="48"/>
  <c r="P48" i="48" s="1"/>
  <c r="P49" i="48" s="1"/>
  <c r="P119" i="71"/>
  <c r="P120" i="71" s="1"/>
  <c r="P143" i="71"/>
  <c r="P144" i="71" s="1"/>
  <c r="P190" i="69"/>
  <c r="P95" i="68"/>
  <c r="P96" i="68" s="1"/>
  <c r="P155" i="69"/>
  <c r="P156" i="69" s="1"/>
  <c r="P157" i="69" s="1"/>
  <c r="P158" i="69" s="1"/>
  <c r="P71" i="69"/>
  <c r="P72" i="69" s="1"/>
  <c r="P95" i="72"/>
  <c r="P96" i="72" s="1"/>
  <c r="P97" i="72" s="1"/>
  <c r="P98" i="72" s="1"/>
  <c r="P179" i="72"/>
  <c r="P180" i="72" s="1"/>
  <c r="P179" i="68"/>
  <c r="P180" i="68" s="1"/>
  <c r="P181" i="68" s="1"/>
  <c r="P95" i="70"/>
  <c r="P96" i="70" s="1"/>
  <c r="P179" i="71"/>
  <c r="P180" i="71" s="1"/>
  <c r="P143" i="70"/>
  <c r="P144" i="70" s="1"/>
  <c r="P145" i="70" s="1"/>
  <c r="P146" i="70" s="1"/>
  <c r="P167" i="70"/>
  <c r="P168" i="70" s="1"/>
  <c r="P169" i="70" s="1"/>
  <c r="P170" i="70" s="1"/>
  <c r="P107" i="73"/>
  <c r="P108" i="73" s="1"/>
  <c r="P109" i="73" s="1"/>
  <c r="P110" i="73" s="1"/>
  <c r="P23" i="48"/>
  <c r="P188" i="48"/>
  <c r="S143" i="71"/>
  <c r="S144" i="71" s="1"/>
  <c r="S179" i="73"/>
  <c r="S180" i="73" s="1"/>
  <c r="S179" i="68"/>
  <c r="S180" i="68" s="1"/>
  <c r="S181" i="68" s="1"/>
  <c r="S95" i="71"/>
  <c r="S83" i="71"/>
  <c r="S84" i="71" s="1"/>
  <c r="S85" i="71" s="1"/>
  <c r="S95" i="48"/>
  <c r="S96" i="48" s="1"/>
  <c r="S131" i="70"/>
  <c r="S132" i="70" s="1"/>
  <c r="S133" i="70" s="1"/>
  <c r="S71" i="71"/>
  <c r="S72" i="71" s="1"/>
  <c r="S73" i="71" s="1"/>
  <c r="S119" i="68"/>
  <c r="S120" i="68" s="1"/>
  <c r="S121" i="68" s="1"/>
  <c r="S167" i="70"/>
  <c r="S168" i="70" s="1"/>
  <c r="S107" i="73"/>
  <c r="S108" i="73" s="1"/>
  <c r="S109" i="73" s="1"/>
  <c r="S110" i="73" s="1"/>
  <c r="S179" i="48"/>
  <c r="S180" i="48" s="1"/>
  <c r="S181" i="48" s="1"/>
  <c r="S182" i="48" s="1"/>
  <c r="S71" i="48"/>
  <c r="S72" i="48" s="1"/>
  <c r="S47" i="68"/>
  <c r="S48" i="68" s="1"/>
  <c r="S47" i="70"/>
  <c r="S48" i="70" s="1"/>
  <c r="S49" i="70" s="1"/>
  <c r="S83" i="68"/>
  <c r="S84" i="68" s="1"/>
  <c r="S107" i="72"/>
  <c r="S108" i="72" s="1"/>
  <c r="S109" i="72" s="1"/>
  <c r="S110" i="72" s="1"/>
  <c r="S35" i="73"/>
  <c r="S36" i="73" s="1"/>
  <c r="S37" i="73" s="1"/>
  <c r="S38" i="73" s="1"/>
  <c r="S190" i="73"/>
  <c r="U87" i="45" s="1"/>
  <c r="S167" i="68"/>
  <c r="S168" i="68" s="1"/>
  <c r="S59" i="70"/>
  <c r="S60" i="70" s="1"/>
  <c r="S23" i="69"/>
  <c r="S188" i="69"/>
  <c r="AG100" i="45" s="1"/>
  <c r="S143" i="69"/>
  <c r="S144" i="69" s="1"/>
  <c r="S23" i="72"/>
  <c r="S24" i="72" s="1"/>
  <c r="S188" i="72"/>
  <c r="AG85" i="45" s="1"/>
  <c r="S143" i="72"/>
  <c r="S144" i="72" s="1"/>
  <c r="S143" i="48"/>
  <c r="S144" i="48" s="1"/>
  <c r="K107" i="72"/>
  <c r="K108" i="72" s="1"/>
  <c r="K35" i="71"/>
  <c r="K36" i="71" s="1"/>
  <c r="K37" i="71" s="1"/>
  <c r="K38" i="71" s="1"/>
  <c r="K119" i="68"/>
  <c r="K120" i="68" s="1"/>
  <c r="K121" i="68" s="1"/>
  <c r="K35" i="70"/>
  <c r="K155" i="72"/>
  <c r="K156" i="72" s="1"/>
  <c r="K143" i="71"/>
  <c r="K144" i="71" s="1"/>
  <c r="K145" i="71" s="1"/>
  <c r="K35" i="69"/>
  <c r="K36" i="69" s="1"/>
  <c r="K59" i="70"/>
  <c r="K60" i="70" s="1"/>
  <c r="K61" i="70" s="1"/>
  <c r="K62" i="70" s="1"/>
  <c r="K131" i="72"/>
  <c r="K132" i="72" s="1"/>
  <c r="K133" i="72" s="1"/>
  <c r="K134" i="72" s="1"/>
  <c r="K131" i="68"/>
  <c r="K132" i="68" s="1"/>
  <c r="K59" i="68"/>
  <c r="K60" i="68" s="1"/>
  <c r="K61" i="68" s="1"/>
  <c r="K62" i="68" s="1"/>
  <c r="K107" i="69"/>
  <c r="K108" i="69" s="1"/>
  <c r="K109" i="69" s="1"/>
  <c r="K188" i="71"/>
  <c r="C85" i="45" s="1"/>
  <c r="K23" i="71"/>
  <c r="K24" i="71" s="1"/>
  <c r="K131" i="73"/>
  <c r="K132" i="73" s="1"/>
  <c r="K167" i="71"/>
  <c r="K168" i="71" s="1"/>
  <c r="K47" i="73"/>
  <c r="K48" i="73" s="1"/>
  <c r="K167" i="70"/>
  <c r="K168" i="70" s="1"/>
  <c r="K169" i="70" s="1"/>
  <c r="K170" i="70" s="1"/>
  <c r="K107" i="71"/>
  <c r="K108" i="71" s="1"/>
  <c r="K59" i="72"/>
  <c r="K60" i="72" s="1"/>
  <c r="K61" i="72" s="1"/>
  <c r="K62" i="72" s="1"/>
  <c r="K188" i="73"/>
  <c r="O85" i="45" s="1"/>
  <c r="K23" i="73"/>
  <c r="K24" i="73" s="1"/>
  <c r="K107" i="73"/>
  <c r="K108" i="73" s="1"/>
  <c r="K109" i="73" s="1"/>
  <c r="K110" i="73" s="1"/>
  <c r="K190" i="72"/>
  <c r="AA87" i="45" s="1"/>
  <c r="K190" i="71"/>
  <c r="C87" i="45" s="1"/>
  <c r="K107" i="48"/>
  <c r="K108" i="48" s="1"/>
  <c r="K83" i="48"/>
  <c r="K84" i="48" s="1"/>
  <c r="K85" i="48" s="1"/>
  <c r="K86" i="48" s="1"/>
  <c r="K188" i="48"/>
  <c r="AA33" i="45" s="1"/>
  <c r="AM33" i="45" s="1"/>
  <c r="K23" i="48"/>
  <c r="K24" i="48" s="1"/>
  <c r="G188" i="70"/>
  <c r="G23" i="70"/>
  <c r="G24" i="70" s="1"/>
  <c r="G167" i="68"/>
  <c r="G168" i="68" s="1"/>
  <c r="G131" i="71"/>
  <c r="G132" i="71" s="1"/>
  <c r="G179" i="73"/>
  <c r="G180" i="73" s="1"/>
  <c r="G181" i="73" s="1"/>
  <c r="G182" i="73" s="1"/>
  <c r="G131" i="68"/>
  <c r="G132" i="68" s="1"/>
  <c r="G95" i="70"/>
  <c r="G96" i="70" s="1"/>
  <c r="G97" i="70" s="1"/>
  <c r="G98" i="70" s="1"/>
  <c r="G155" i="68"/>
  <c r="G156" i="68" s="1"/>
  <c r="G167" i="69"/>
  <c r="G168" i="69" s="1"/>
  <c r="G169" i="69" s="1"/>
  <c r="G170" i="69" s="1"/>
  <c r="G179" i="71"/>
  <c r="G180" i="71" s="1"/>
  <c r="G59" i="69"/>
  <c r="G60" i="69" s="1"/>
  <c r="G61" i="69" s="1"/>
  <c r="G62" i="69" s="1"/>
  <c r="G107" i="70"/>
  <c r="G108" i="70" s="1"/>
  <c r="G109" i="70" s="1"/>
  <c r="G110" i="70" s="1"/>
  <c r="G83" i="69"/>
  <c r="G84" i="69" s="1"/>
  <c r="G85" i="69" s="1"/>
  <c r="G86" i="69" s="1"/>
  <c r="G143" i="70"/>
  <c r="G144" i="70" s="1"/>
  <c r="G83" i="71"/>
  <c r="G84" i="71" s="1"/>
  <c r="G167" i="71"/>
  <c r="G168" i="71" s="1"/>
  <c r="G169" i="71" s="1"/>
  <c r="G170" i="71" s="1"/>
  <c r="G47" i="73"/>
  <c r="G48" i="73" s="1"/>
  <c r="G49" i="73" s="1"/>
  <c r="G50" i="73" s="1"/>
  <c r="G167" i="70"/>
  <c r="G168" i="70" s="1"/>
  <c r="G169" i="70" s="1"/>
  <c r="G170" i="70" s="1"/>
  <c r="G107" i="71"/>
  <c r="G108" i="71" s="1"/>
  <c r="G59" i="72"/>
  <c r="G60" i="72" s="1"/>
  <c r="G188" i="73"/>
  <c r="G23" i="73"/>
  <c r="G24" i="73" s="1"/>
  <c r="G107" i="73"/>
  <c r="G107" i="48"/>
  <c r="G108" i="48" s="1"/>
  <c r="G143" i="48"/>
  <c r="G144" i="48" s="1"/>
  <c r="G145" i="48" s="1"/>
  <c r="G59" i="48"/>
  <c r="G60" i="48" s="1"/>
  <c r="G61" i="48" s="1"/>
  <c r="G62" i="48" s="1"/>
  <c r="G83" i="48"/>
  <c r="G84" i="48" s="1"/>
  <c r="G85" i="48" s="1"/>
  <c r="G188" i="48"/>
  <c r="G23" i="48"/>
  <c r="G24" i="48" s="1"/>
  <c r="Y85" i="73"/>
  <c r="Y86" i="73"/>
  <c r="Y188" i="72"/>
  <c r="Y25" i="72"/>
  <c r="Y193" i="72" s="1"/>
  <c r="Y26" i="72"/>
  <c r="Y194" i="72" s="1"/>
  <c r="Y121" i="72"/>
  <c r="Y122" i="72"/>
  <c r="Y121" i="73"/>
  <c r="Y122" i="73"/>
  <c r="Y74" i="73"/>
  <c r="Y73" i="73"/>
  <c r="Y74" i="72"/>
  <c r="Y73" i="72"/>
  <c r="Y38" i="73"/>
  <c r="Y37" i="73"/>
  <c r="Y181" i="71"/>
  <c r="Y182" i="71"/>
  <c r="Y133" i="73"/>
  <c r="Y134" i="73"/>
  <c r="Y38" i="72"/>
  <c r="Y37" i="72"/>
  <c r="Y97" i="73"/>
  <c r="Y98" i="73"/>
  <c r="U61" i="71"/>
  <c r="U62" i="71" s="1"/>
  <c r="U61" i="73"/>
  <c r="U62" i="73" s="1"/>
  <c r="U188" i="48"/>
  <c r="AI33" i="45" s="1"/>
  <c r="AU33" i="45" s="1"/>
  <c r="N155" i="68"/>
  <c r="N156" i="68" s="1"/>
  <c r="N157" i="68" s="1"/>
  <c r="N158" i="68" s="1"/>
  <c r="N143" i="73"/>
  <c r="N144" i="73" s="1"/>
  <c r="N145" i="73" s="1"/>
  <c r="N146" i="73" s="1"/>
  <c r="N131" i="71"/>
  <c r="N132" i="71" s="1"/>
  <c r="N133" i="71" s="1"/>
  <c r="N131" i="70"/>
  <c r="N132" i="70" s="1"/>
  <c r="N133" i="70" s="1"/>
  <c r="N71" i="69"/>
  <c r="N72" i="69" s="1"/>
  <c r="N73" i="69" s="1"/>
  <c r="N74" i="69" s="1"/>
  <c r="N47" i="70"/>
  <c r="N48" i="70" s="1"/>
  <c r="N49" i="70" s="1"/>
  <c r="N143" i="71"/>
  <c r="N144" i="71" s="1"/>
  <c r="N155" i="73"/>
  <c r="N156" i="73" s="1"/>
  <c r="N83" i="70"/>
  <c r="N84" i="70" s="1"/>
  <c r="N85" i="70" s="1"/>
  <c r="N86" i="70" s="1"/>
  <c r="N59" i="68"/>
  <c r="N60" i="68" s="1"/>
  <c r="N107" i="68"/>
  <c r="N108" i="68" s="1"/>
  <c r="N179" i="68"/>
  <c r="N180" i="68" s="1"/>
  <c r="N181" i="68" s="1"/>
  <c r="N188" i="70"/>
  <c r="R100" i="45" s="1"/>
  <c r="N23" i="70"/>
  <c r="N24" i="70" s="1"/>
  <c r="N167" i="71"/>
  <c r="N168" i="71" s="1"/>
  <c r="N169" i="71" s="1"/>
  <c r="N179" i="70"/>
  <c r="N180" i="70" s="1"/>
  <c r="N181" i="70" s="1"/>
  <c r="N155" i="71"/>
  <c r="N156" i="71" s="1"/>
  <c r="N157" i="71" s="1"/>
  <c r="N71" i="72"/>
  <c r="N72" i="72" s="1"/>
  <c r="N35" i="73"/>
  <c r="N36" i="73" s="1"/>
  <c r="N37" i="73" s="1"/>
  <c r="N188" i="71"/>
  <c r="F85" i="45" s="1"/>
  <c r="N23" i="71"/>
  <c r="N24" i="71" s="1"/>
  <c r="N119" i="72"/>
  <c r="N120" i="72" s="1"/>
  <c r="N167" i="73"/>
  <c r="N168" i="73" s="1"/>
  <c r="N169" i="73" s="1"/>
  <c r="N170" i="73" s="1"/>
  <c r="N190" i="68"/>
  <c r="F102" i="45" s="1"/>
  <c r="N190" i="69"/>
  <c r="AD102" i="45" s="1"/>
  <c r="N190" i="73"/>
  <c r="R87" i="45" s="1"/>
  <c r="N167" i="48"/>
  <c r="N168" i="48" s="1"/>
  <c r="N169" i="48" s="1"/>
  <c r="N170" i="48" s="1"/>
  <c r="N59" i="48"/>
  <c r="N60" i="48" s="1"/>
  <c r="J107" i="70"/>
  <c r="J108" i="70" s="1"/>
  <c r="J155" i="68"/>
  <c r="J156" i="68" s="1"/>
  <c r="J71" i="70"/>
  <c r="J72" i="70" s="1"/>
  <c r="J73" i="70" s="1"/>
  <c r="J143" i="71"/>
  <c r="J144" i="71" s="1"/>
  <c r="J71" i="69"/>
  <c r="J72" i="69" s="1"/>
  <c r="J73" i="69" s="1"/>
  <c r="J74" i="69" s="1"/>
  <c r="J47" i="70"/>
  <c r="J48" i="70" s="1"/>
  <c r="J49" i="70" s="1"/>
  <c r="J131" i="71"/>
  <c r="J132" i="71" s="1"/>
  <c r="J35" i="68"/>
  <c r="J36" i="68" s="1"/>
  <c r="J37" i="68" s="1"/>
  <c r="J167" i="69"/>
  <c r="J168" i="69" s="1"/>
  <c r="J83" i="68"/>
  <c r="J84" i="68" s="1"/>
  <c r="J131" i="68"/>
  <c r="J132" i="68" s="1"/>
  <c r="J133" i="68" s="1"/>
  <c r="J131" i="69"/>
  <c r="J132" i="69" s="1"/>
  <c r="J95" i="70"/>
  <c r="J96" i="70" s="1"/>
  <c r="J97" i="70" s="1"/>
  <c r="J98" i="70" s="1"/>
  <c r="J107" i="72"/>
  <c r="J108" i="72" s="1"/>
  <c r="J179" i="70"/>
  <c r="J180" i="70" s="1"/>
  <c r="J181" i="70" s="1"/>
  <c r="J155" i="71"/>
  <c r="J156" i="71" s="1"/>
  <c r="J157" i="71" s="1"/>
  <c r="J71" i="72"/>
  <c r="J72" i="72" s="1"/>
  <c r="J73" i="72" s="1"/>
  <c r="J74" i="72" s="1"/>
  <c r="J35" i="73"/>
  <c r="J36" i="73" s="1"/>
  <c r="J188" i="71"/>
  <c r="J23" i="71"/>
  <c r="J24" i="71" s="1"/>
  <c r="J119" i="72"/>
  <c r="J120" i="72" s="1"/>
  <c r="J121" i="72" s="1"/>
  <c r="J167" i="73"/>
  <c r="J168" i="73" s="1"/>
  <c r="J169" i="73" s="1"/>
  <c r="J170" i="73" s="1"/>
  <c r="J190" i="69"/>
  <c r="J190" i="73"/>
  <c r="J143" i="48"/>
  <c r="J144" i="48" s="1"/>
  <c r="J119" i="48"/>
  <c r="J120" i="48" s="1"/>
  <c r="J121" i="48" s="1"/>
  <c r="J122" i="48" s="1"/>
  <c r="J59" i="48"/>
  <c r="J60" i="48" s="1"/>
  <c r="J61" i="48" s="1"/>
  <c r="X134" i="73"/>
  <c r="X133" i="73"/>
  <c r="X122" i="73"/>
  <c r="X121" i="73"/>
  <c r="X109" i="72"/>
  <c r="X110" i="72"/>
  <c r="X62" i="71"/>
  <c r="X61" i="71"/>
  <c r="X74" i="71"/>
  <c r="X73" i="71"/>
  <c r="X98" i="72"/>
  <c r="X97" i="72"/>
  <c r="X158" i="73"/>
  <c r="X157" i="73"/>
  <c r="X97" i="71"/>
  <c r="X98" i="71"/>
  <c r="X50" i="72"/>
  <c r="X49" i="72"/>
  <c r="X182" i="72"/>
  <c r="X181" i="72"/>
  <c r="X85" i="73"/>
  <c r="X86" i="73"/>
  <c r="T85" i="71"/>
  <c r="T86" i="71" s="1"/>
  <c r="T188" i="72"/>
  <c r="AH85" i="45" s="1"/>
  <c r="T25" i="72"/>
  <c r="T73" i="73"/>
  <c r="T74" i="73" s="1"/>
  <c r="T190" i="48"/>
  <c r="AH35" i="45" s="1"/>
  <c r="M155" i="68"/>
  <c r="M131" i="70"/>
  <c r="M132" i="70" s="1"/>
  <c r="M133" i="70" s="1"/>
  <c r="M71" i="73"/>
  <c r="M72" i="73" s="1"/>
  <c r="M73" i="73" s="1"/>
  <c r="M74" i="73" s="1"/>
  <c r="M155" i="71"/>
  <c r="M59" i="70"/>
  <c r="M60" i="70" s="1"/>
  <c r="M143" i="73"/>
  <c r="M144" i="73" s="1"/>
  <c r="M145" i="73" s="1"/>
  <c r="M155" i="70"/>
  <c r="M119" i="68"/>
  <c r="M59" i="69"/>
  <c r="M60" i="69" s="1"/>
  <c r="M35" i="70"/>
  <c r="M36" i="70" s="1"/>
  <c r="M71" i="72"/>
  <c r="M72" i="72" s="1"/>
  <c r="M73" i="72" s="1"/>
  <c r="M74" i="72" s="1"/>
  <c r="M35" i="69"/>
  <c r="M36" i="69" s="1"/>
  <c r="M37" i="69" s="1"/>
  <c r="M143" i="70"/>
  <c r="M144" i="70" s="1"/>
  <c r="M35" i="68"/>
  <c r="M179" i="69"/>
  <c r="M95" i="71"/>
  <c r="M96" i="71" s="1"/>
  <c r="M97" i="71" s="1"/>
  <c r="M83" i="73"/>
  <c r="M84" i="73" s="1"/>
  <c r="M85" i="73" s="1"/>
  <c r="M86" i="73" s="1"/>
  <c r="M119" i="71"/>
  <c r="M120" i="71" s="1"/>
  <c r="M121" i="71" s="1"/>
  <c r="M122" i="71" s="1"/>
  <c r="M119" i="73"/>
  <c r="M120" i="73" s="1"/>
  <c r="M121" i="73" s="1"/>
  <c r="M143" i="71"/>
  <c r="M144" i="71" s="1"/>
  <c r="M145" i="71" s="1"/>
  <c r="M59" i="73"/>
  <c r="M190" i="69"/>
  <c r="AC102" i="45" s="1"/>
  <c r="M190" i="71"/>
  <c r="E87" i="45" s="1"/>
  <c r="M107" i="48"/>
  <c r="M108" i="48" s="1"/>
  <c r="M155" i="48"/>
  <c r="M119" i="48"/>
  <c r="M120" i="48" s="1"/>
  <c r="M188" i="48"/>
  <c r="AC33" i="45" s="1"/>
  <c r="M23" i="48"/>
  <c r="M24" i="48" s="1"/>
  <c r="M25" i="48" s="1"/>
  <c r="M83" i="48"/>
  <c r="M84" i="48" s="1"/>
  <c r="M85" i="48" s="1"/>
  <c r="I47" i="69"/>
  <c r="I48" i="69" s="1"/>
  <c r="I49" i="69" s="1"/>
  <c r="I50" i="69" s="1"/>
  <c r="I71" i="72"/>
  <c r="I71" i="71"/>
  <c r="I155" i="69"/>
  <c r="I156" i="69" s="1"/>
  <c r="I167" i="72"/>
  <c r="I168" i="72" s="1"/>
  <c r="I169" i="72" s="1"/>
  <c r="I170" i="72" s="1"/>
  <c r="I59" i="72"/>
  <c r="I60" i="72" s="1"/>
  <c r="I61" i="72" s="1"/>
  <c r="I62" i="72" s="1"/>
  <c r="I131" i="68"/>
  <c r="I131" i="69"/>
  <c r="I132" i="69" s="1"/>
  <c r="I95" i="70"/>
  <c r="I96" i="70" s="1"/>
  <c r="I107" i="71"/>
  <c r="I108" i="71" s="1"/>
  <c r="I71" i="73"/>
  <c r="I155" i="68"/>
  <c r="I156" i="68" s="1"/>
  <c r="I155" i="70"/>
  <c r="I95" i="68"/>
  <c r="I96" i="68" s="1"/>
  <c r="I97" i="68" s="1"/>
  <c r="I98" i="68" s="1"/>
  <c r="I23" i="69"/>
  <c r="I188" i="69"/>
  <c r="I107" i="70"/>
  <c r="I47" i="73"/>
  <c r="I48" i="73" s="1"/>
  <c r="I49" i="73" s="1"/>
  <c r="I50" i="73" s="1"/>
  <c r="I83" i="71"/>
  <c r="I155" i="72"/>
  <c r="I156" i="72" s="1"/>
  <c r="I157" i="72" s="1"/>
  <c r="I131" i="71"/>
  <c r="I131" i="72"/>
  <c r="I132" i="72" s="1"/>
  <c r="I133" i="72" s="1"/>
  <c r="I190" i="73"/>
  <c r="I167" i="48"/>
  <c r="I168" i="48" s="1"/>
  <c r="I169" i="48" s="1"/>
  <c r="I119" i="48"/>
  <c r="I120" i="48" s="1"/>
  <c r="I121" i="48" s="1"/>
  <c r="I122" i="48" s="1"/>
  <c r="I47" i="48"/>
  <c r="I48" i="48" s="1"/>
  <c r="I49" i="48" s="1"/>
  <c r="I50" i="48" s="1"/>
  <c r="I35" i="48"/>
  <c r="I36" i="48" s="1"/>
  <c r="W38" i="72"/>
  <c r="W37" i="72"/>
  <c r="W98" i="72"/>
  <c r="W97" i="72"/>
  <c r="W134" i="72"/>
  <c r="W133" i="72"/>
  <c r="W50" i="71"/>
  <c r="W49" i="71"/>
  <c r="W188" i="72"/>
  <c r="W25" i="72"/>
  <c r="W193" i="72" s="1"/>
  <c r="W26" i="72"/>
  <c r="W194" i="72" s="1"/>
  <c r="W170" i="72"/>
  <c r="W169" i="72"/>
  <c r="W74" i="73"/>
  <c r="W73" i="73"/>
  <c r="W62" i="71"/>
  <c r="W61" i="71"/>
  <c r="W146" i="72"/>
  <c r="W145" i="72"/>
  <c r="R47" i="68"/>
  <c r="R48" i="68" s="1"/>
  <c r="R49" i="68" s="1"/>
  <c r="R50" i="68" s="1"/>
  <c r="R71" i="69"/>
  <c r="R72" i="69" s="1"/>
  <c r="R71" i="71"/>
  <c r="R47" i="69"/>
  <c r="R48" i="69" s="1"/>
  <c r="R131" i="70"/>
  <c r="R132" i="70" s="1"/>
  <c r="R133" i="70" s="1"/>
  <c r="R95" i="69"/>
  <c r="R83" i="68"/>
  <c r="R84" i="68" s="1"/>
  <c r="R85" i="68" s="1"/>
  <c r="R131" i="68"/>
  <c r="R132" i="68" s="1"/>
  <c r="R133" i="68" s="1"/>
  <c r="R131" i="69"/>
  <c r="R132" i="69" s="1"/>
  <c r="R95" i="70"/>
  <c r="R96" i="70" s="1"/>
  <c r="R107" i="71"/>
  <c r="R71" i="73"/>
  <c r="R72" i="73" s="1"/>
  <c r="R73" i="73" s="1"/>
  <c r="R74" i="73" s="1"/>
  <c r="R167" i="69"/>
  <c r="R168" i="69" s="1"/>
  <c r="R71" i="68"/>
  <c r="R72" i="68" s="1"/>
  <c r="R73" i="68" s="1"/>
  <c r="R23" i="69"/>
  <c r="R188" i="69"/>
  <c r="AF100" i="45" s="1"/>
  <c r="R107" i="70"/>
  <c r="R47" i="73"/>
  <c r="R48" i="73" s="1"/>
  <c r="R49" i="73" s="1"/>
  <c r="R83" i="71"/>
  <c r="R84" i="71" s="1"/>
  <c r="R85" i="71" s="1"/>
  <c r="R86" i="71" s="1"/>
  <c r="R155" i="72"/>
  <c r="R156" i="72" s="1"/>
  <c r="R131" i="71"/>
  <c r="R131" i="72"/>
  <c r="R132" i="72" s="1"/>
  <c r="R167" i="48"/>
  <c r="R168" i="48" s="1"/>
  <c r="R169" i="48" s="1"/>
  <c r="R170" i="48" s="1"/>
  <c r="R179" i="48"/>
  <c r="R180" i="48" s="1"/>
  <c r="R143" i="48"/>
  <c r="R47" i="48"/>
  <c r="R48" i="48" s="1"/>
  <c r="R49" i="48" s="1"/>
  <c r="R50" i="48" s="1"/>
  <c r="R35" i="48"/>
  <c r="L71" i="69"/>
  <c r="L72" i="69" s="1"/>
  <c r="L155" i="70"/>
  <c r="L156" i="70" s="1"/>
  <c r="L157" i="70" s="1"/>
  <c r="L158" i="70" s="1"/>
  <c r="L179" i="68"/>
  <c r="L180" i="68" s="1"/>
  <c r="L181" i="68" s="1"/>
  <c r="L182" i="68" s="1"/>
  <c r="L167" i="70"/>
  <c r="L167" i="73"/>
  <c r="L168" i="73" s="1"/>
  <c r="L35" i="68"/>
  <c r="L179" i="69"/>
  <c r="L180" i="69" s="1"/>
  <c r="L181" i="69" s="1"/>
  <c r="L182" i="69" s="1"/>
  <c r="L83" i="71"/>
  <c r="L179" i="72"/>
  <c r="L180" i="72" s="1"/>
  <c r="L181" i="72" s="1"/>
  <c r="L71" i="68"/>
  <c r="L72" i="68" s="1"/>
  <c r="L73" i="68" s="1"/>
  <c r="L74" i="68" s="1"/>
  <c r="L131" i="69"/>
  <c r="L119" i="70"/>
  <c r="L188" i="68"/>
  <c r="D100" i="45" s="1"/>
  <c r="L23" i="68"/>
  <c r="L47" i="69"/>
  <c r="L71" i="70"/>
  <c r="L72" i="70" s="1"/>
  <c r="L73" i="70" s="1"/>
  <c r="L107" i="71"/>
  <c r="L108" i="71" s="1"/>
  <c r="L109" i="71" s="1"/>
  <c r="L71" i="73"/>
  <c r="L143" i="71"/>
  <c r="L59" i="73"/>
  <c r="L60" i="73" s="1"/>
  <c r="L167" i="71"/>
  <c r="L168" i="71" s="1"/>
  <c r="L169" i="71" s="1"/>
  <c r="L170" i="71" s="1"/>
  <c r="L47" i="73"/>
  <c r="L190" i="69"/>
  <c r="AB102" i="45" s="1"/>
  <c r="L190" i="68"/>
  <c r="D102" i="45" s="1"/>
  <c r="L167" i="48"/>
  <c r="L168" i="48" s="1"/>
  <c r="L169" i="48" s="1"/>
  <c r="L170" i="48" s="1"/>
  <c r="L179" i="48"/>
  <c r="L190" i="48"/>
  <c r="AB35" i="45" s="1"/>
  <c r="AN35" i="45" s="1"/>
  <c r="L107" i="48"/>
  <c r="L108" i="48" s="1"/>
  <c r="L109" i="48" s="1"/>
  <c r="L110" i="48" s="1"/>
  <c r="L23" i="48"/>
  <c r="L188" i="48"/>
  <c r="AB33" i="45" s="1"/>
  <c r="AN33" i="45" s="1"/>
  <c r="H95" i="69"/>
  <c r="H83" i="73"/>
  <c r="H84" i="73" s="1"/>
  <c r="H35" i="70"/>
  <c r="H36" i="70" s="1"/>
  <c r="H37" i="70" s="1"/>
  <c r="H38" i="70" s="1"/>
  <c r="H47" i="70"/>
  <c r="H48" i="70" s="1"/>
  <c r="H49" i="70" s="1"/>
  <c r="H23" i="72"/>
  <c r="H188" i="72"/>
  <c r="H131" i="68"/>
  <c r="H132" i="68" s="1"/>
  <c r="H133" i="68" s="1"/>
  <c r="H95" i="70"/>
  <c r="H96" i="70" s="1"/>
  <c r="H97" i="70" s="1"/>
  <c r="H98" i="70" s="1"/>
  <c r="H188" i="68"/>
  <c r="H23" i="68"/>
  <c r="H119" i="69"/>
  <c r="H167" i="70"/>
  <c r="H168" i="70" s="1"/>
  <c r="H119" i="73"/>
  <c r="H120" i="73" s="1"/>
  <c r="H121" i="73" s="1"/>
  <c r="H107" i="69"/>
  <c r="H108" i="69" s="1"/>
  <c r="H109" i="69" s="1"/>
  <c r="H110" i="69" s="1"/>
  <c r="H179" i="70"/>
  <c r="H180" i="70" s="1"/>
  <c r="H181" i="70" s="1"/>
  <c r="H47" i="68"/>
  <c r="H48" i="68" s="1"/>
  <c r="H155" i="69"/>
  <c r="H156" i="69" s="1"/>
  <c r="H131" i="70"/>
  <c r="H167" i="72"/>
  <c r="H168" i="72" s="1"/>
  <c r="H143" i="71"/>
  <c r="H144" i="71" s="1"/>
  <c r="H59" i="73"/>
  <c r="H60" i="73" s="1"/>
  <c r="H61" i="73" s="1"/>
  <c r="H62" i="73" s="1"/>
  <c r="H167" i="71"/>
  <c r="H47" i="73"/>
  <c r="H48" i="73" s="1"/>
  <c r="H49" i="73" s="1"/>
  <c r="H50" i="73" s="1"/>
  <c r="H190" i="69"/>
  <c r="H190" i="71"/>
  <c r="H188" i="48"/>
  <c r="H167" i="48"/>
  <c r="H131" i="48"/>
  <c r="H132" i="48" s="1"/>
  <c r="H133" i="48" s="1"/>
  <c r="H107" i="48"/>
  <c r="H108" i="48" s="1"/>
  <c r="H109" i="48" s="1"/>
  <c r="H110" i="48" s="1"/>
  <c r="H23" i="48"/>
  <c r="N84" i="52"/>
  <c r="N85" i="52" s="1"/>
  <c r="N180" i="52"/>
  <c r="N181" i="52" s="1"/>
  <c r="S132" i="56"/>
  <c r="S133" i="56" s="1"/>
  <c r="S134" i="56" s="1"/>
  <c r="T110" i="60"/>
  <c r="H132" i="58"/>
  <c r="H133" i="58" s="1"/>
  <c r="I96" i="52"/>
  <c r="T158" i="58"/>
  <c r="T38" i="58"/>
  <c r="T190" i="58"/>
  <c r="V54" i="45" s="1"/>
  <c r="T109" i="52"/>
  <c r="T110" i="52" s="1"/>
  <c r="T188" i="60"/>
  <c r="AH52" i="45" s="1"/>
  <c r="T190" i="53"/>
  <c r="V69" i="45" s="1"/>
  <c r="Z73" i="72"/>
  <c r="Z74" i="72"/>
  <c r="Z182" i="72"/>
  <c r="Z181" i="72"/>
  <c r="Z50" i="72"/>
  <c r="Z49" i="72"/>
  <c r="Z110" i="73"/>
  <c r="Z109" i="73"/>
  <c r="Z86" i="73"/>
  <c r="Z85" i="73"/>
  <c r="Z188" i="69"/>
  <c r="Z25" i="69"/>
  <c r="Z193" i="69" s="1"/>
  <c r="Z49" i="73"/>
  <c r="Z50" i="73"/>
  <c r="Z85" i="71"/>
  <c r="Z86" i="71"/>
  <c r="Z158" i="72"/>
  <c r="Z157" i="72"/>
  <c r="Z134" i="71"/>
  <c r="Z133" i="71"/>
  <c r="Z134" i="72"/>
  <c r="Z133" i="72"/>
  <c r="V49" i="71"/>
  <c r="V50" i="71" s="1"/>
  <c r="V157" i="73"/>
  <c r="V158" i="73" s="1"/>
  <c r="V109" i="73"/>
  <c r="V110" i="73" s="1"/>
  <c r="V157" i="71"/>
  <c r="V158" i="71" s="1"/>
  <c r="V73" i="72"/>
  <c r="V74" i="72" s="1"/>
  <c r="V73" i="71"/>
  <c r="V74" i="71" s="1"/>
  <c r="V85" i="71"/>
  <c r="V86" i="71" s="1"/>
  <c r="V133" i="72"/>
  <c r="V134" i="72" s="1"/>
  <c r="Q47" i="70"/>
  <c r="Q48" i="70" s="1"/>
  <c r="Q49" i="70" s="1"/>
  <c r="Q59" i="72"/>
  <c r="Q131" i="69"/>
  <c r="Q107" i="73"/>
  <c r="Q95" i="71"/>
  <c r="Q96" i="71" s="1"/>
  <c r="Q97" i="71" s="1"/>
  <c r="Q119" i="68"/>
  <c r="Q120" i="68" s="1"/>
  <c r="Q121" i="68" s="1"/>
  <c r="Q122" i="68" s="1"/>
  <c r="Q47" i="72"/>
  <c r="Q48" i="72" s="1"/>
  <c r="Q188" i="69"/>
  <c r="AE100" i="45" s="1"/>
  <c r="Q23" i="69"/>
  <c r="Q107" i="70"/>
  <c r="Q108" i="70" s="1"/>
  <c r="Q109" i="70" s="1"/>
  <c r="Q110" i="70" s="1"/>
  <c r="Q155" i="71"/>
  <c r="Q156" i="71" s="1"/>
  <c r="Q71" i="69"/>
  <c r="Q179" i="68"/>
  <c r="Q180" i="68" s="1"/>
  <c r="Q181" i="68" s="1"/>
  <c r="Q179" i="70"/>
  <c r="Q180" i="70" s="1"/>
  <c r="Q181" i="70" s="1"/>
  <c r="Q182" i="70" s="1"/>
  <c r="Q47" i="68"/>
  <c r="Q155" i="69"/>
  <c r="Q156" i="69" s="1"/>
  <c r="Q131" i="70"/>
  <c r="Q132" i="70" s="1"/>
  <c r="Q133" i="70" s="1"/>
  <c r="Q134" i="70" s="1"/>
  <c r="Q167" i="72"/>
  <c r="Q168" i="72" s="1"/>
  <c r="Q143" i="71"/>
  <c r="Q59" i="73"/>
  <c r="Q60" i="73" s="1"/>
  <c r="Q61" i="73" s="1"/>
  <c r="Q62" i="73" s="1"/>
  <c r="Q167" i="71"/>
  <c r="Q168" i="71" s="1"/>
  <c r="Q169" i="71" s="1"/>
  <c r="Q47" i="73"/>
  <c r="Q119" i="48"/>
  <c r="Q190" i="48"/>
  <c r="AE35" i="45" s="1"/>
  <c r="Q83" i="48"/>
  <c r="Q107" i="48"/>
  <c r="Q108" i="48" s="1"/>
  <c r="Q23" i="48"/>
  <c r="Q24" i="48" s="1"/>
  <c r="P59" i="69"/>
  <c r="P60" i="69" s="1"/>
  <c r="P107" i="72"/>
  <c r="P108" i="72" s="1"/>
  <c r="P179" i="70"/>
  <c r="P180" i="70" s="1"/>
  <c r="P181" i="70" s="1"/>
  <c r="P182" i="70" s="1"/>
  <c r="P179" i="73"/>
  <c r="P180" i="73" s="1"/>
  <c r="P181" i="73" s="1"/>
  <c r="P47" i="69"/>
  <c r="P48" i="69" s="1"/>
  <c r="P59" i="68"/>
  <c r="P83" i="72"/>
  <c r="P84" i="72" s="1"/>
  <c r="P167" i="72"/>
  <c r="P168" i="72" s="1"/>
  <c r="P131" i="48"/>
  <c r="P132" i="48" s="1"/>
  <c r="P190" i="48"/>
  <c r="P71" i="68"/>
  <c r="P59" i="70"/>
  <c r="P60" i="70" s="1"/>
  <c r="P61" i="70" s="1"/>
  <c r="P62" i="70" s="1"/>
  <c r="P95" i="73"/>
  <c r="P96" i="73" s="1"/>
  <c r="P97" i="73" s="1"/>
  <c r="P98" i="73" s="1"/>
  <c r="P107" i="68"/>
  <c r="P35" i="70"/>
  <c r="P36" i="70" s="1"/>
  <c r="P37" i="70" s="1"/>
  <c r="P38" i="70" s="1"/>
  <c r="P131" i="70"/>
  <c r="P132" i="70" s="1"/>
  <c r="P133" i="70" s="1"/>
  <c r="P134" i="70" s="1"/>
  <c r="P47" i="70"/>
  <c r="P48" i="70" s="1"/>
  <c r="P49" i="70" s="1"/>
  <c r="P155" i="73"/>
  <c r="P156" i="73" s="1"/>
  <c r="P157" i="73" s="1"/>
  <c r="P158" i="73" s="1"/>
  <c r="P83" i="73"/>
  <c r="P84" i="73" s="1"/>
  <c r="P85" i="73" s="1"/>
  <c r="P86" i="73" s="1"/>
  <c r="P119" i="72"/>
  <c r="P120" i="72" s="1"/>
  <c r="P121" i="72" s="1"/>
  <c r="P107" i="70"/>
  <c r="P143" i="68"/>
  <c r="P144" i="68" s="1"/>
  <c r="P145" i="68" s="1"/>
  <c r="P146" i="68" s="1"/>
  <c r="P83" i="71"/>
  <c r="P84" i="71" s="1"/>
  <c r="P85" i="71" s="1"/>
  <c r="P107" i="71"/>
  <c r="P108" i="71" s="1"/>
  <c r="P71" i="48"/>
  <c r="S119" i="69"/>
  <c r="S71" i="70"/>
  <c r="S72" i="70" s="1"/>
  <c r="S73" i="70" s="1"/>
  <c r="S74" i="70" s="1"/>
  <c r="S35" i="69"/>
  <c r="S188" i="70"/>
  <c r="U100" i="45" s="1"/>
  <c r="S23" i="70"/>
  <c r="S24" i="70" s="1"/>
  <c r="S25" i="70" s="1"/>
  <c r="S47" i="72"/>
  <c r="S48" i="72" s="1"/>
  <c r="S49" i="72" s="1"/>
  <c r="S50" i="72" s="1"/>
  <c r="S155" i="72"/>
  <c r="S156" i="72" s="1"/>
  <c r="S157" i="72" s="1"/>
  <c r="S190" i="68"/>
  <c r="I102" i="45" s="1"/>
  <c r="S190" i="71"/>
  <c r="I87" i="45" s="1"/>
  <c r="S131" i="48"/>
  <c r="S132" i="48" s="1"/>
  <c r="S133" i="48" s="1"/>
  <c r="S134" i="48" s="1"/>
  <c r="S95" i="72"/>
  <c r="S96" i="72" s="1"/>
  <c r="S23" i="68"/>
  <c r="S188" i="68"/>
  <c r="I100" i="45" s="1"/>
  <c r="S59" i="69"/>
  <c r="S107" i="71"/>
  <c r="S108" i="71" s="1"/>
  <c r="S109" i="71" s="1"/>
  <c r="S110" i="71" s="1"/>
  <c r="S119" i="71"/>
  <c r="S120" i="71" s="1"/>
  <c r="S121" i="71" s="1"/>
  <c r="S122" i="71" s="1"/>
  <c r="S167" i="48"/>
  <c r="S83" i="48"/>
  <c r="S84" i="48" s="1"/>
  <c r="S85" i="48" s="1"/>
  <c r="S179" i="69"/>
  <c r="S131" i="71"/>
  <c r="S132" i="71" s="1"/>
  <c r="S133" i="71" s="1"/>
  <c r="S134" i="71" s="1"/>
  <c r="S131" i="68"/>
  <c r="S132" i="68" s="1"/>
  <c r="S179" i="70"/>
  <c r="S180" i="70" s="1"/>
  <c r="S181" i="70" s="1"/>
  <c r="S182" i="70" s="1"/>
  <c r="S188" i="71"/>
  <c r="I85" i="45" s="1"/>
  <c r="S23" i="71"/>
  <c r="S24" i="71" s="1"/>
  <c r="S190" i="69"/>
  <c r="AG102" i="45" s="1"/>
  <c r="S59" i="48"/>
  <c r="S47" i="73"/>
  <c r="S48" i="73" s="1"/>
  <c r="S49" i="73" s="1"/>
  <c r="S50" i="73" s="1"/>
  <c r="S83" i="69"/>
  <c r="S84" i="69" s="1"/>
  <c r="S131" i="72"/>
  <c r="S132" i="72" s="1"/>
  <c r="S133" i="72" s="1"/>
  <c r="S119" i="70"/>
  <c r="S120" i="70" s="1"/>
  <c r="S121" i="70" s="1"/>
  <c r="S122" i="70" s="1"/>
  <c r="S167" i="72"/>
  <c r="S168" i="72" s="1"/>
  <c r="S169" i="72" s="1"/>
  <c r="S170" i="72" s="1"/>
  <c r="S155" i="48"/>
  <c r="K179" i="68"/>
  <c r="K180" i="68" s="1"/>
  <c r="K181" i="68" s="1"/>
  <c r="K143" i="72"/>
  <c r="K144" i="72" s="1"/>
  <c r="K59" i="71"/>
  <c r="K60" i="71" s="1"/>
  <c r="K61" i="71" s="1"/>
  <c r="K143" i="68"/>
  <c r="K144" i="68" s="1"/>
  <c r="K145" i="68" s="1"/>
  <c r="K95" i="70"/>
  <c r="K35" i="68"/>
  <c r="K36" i="68" s="1"/>
  <c r="K37" i="68" s="1"/>
  <c r="K59" i="73"/>
  <c r="K60" i="73" s="1"/>
  <c r="K61" i="73" s="1"/>
  <c r="K47" i="69"/>
  <c r="K48" i="69" s="1"/>
  <c r="K71" i="70"/>
  <c r="K83" i="68"/>
  <c r="K84" i="68" s="1"/>
  <c r="K85" i="68" s="1"/>
  <c r="K23" i="69"/>
  <c r="K24" i="69" s="1"/>
  <c r="K188" i="69"/>
  <c r="AA100" i="45" s="1"/>
  <c r="K71" i="69"/>
  <c r="K72" i="69" s="1"/>
  <c r="K73" i="69" s="1"/>
  <c r="K47" i="70"/>
  <c r="K48" i="70" s="1"/>
  <c r="K49" i="70" s="1"/>
  <c r="K50" i="70" s="1"/>
  <c r="K119" i="71"/>
  <c r="K120" i="71" s="1"/>
  <c r="K121" i="71" s="1"/>
  <c r="K122" i="71" s="1"/>
  <c r="K167" i="73"/>
  <c r="K168" i="73" s="1"/>
  <c r="K169" i="73" s="1"/>
  <c r="K35" i="72"/>
  <c r="K36" i="72" s="1"/>
  <c r="K95" i="73"/>
  <c r="K96" i="73" s="1"/>
  <c r="K97" i="73" s="1"/>
  <c r="K98" i="73" s="1"/>
  <c r="K179" i="70"/>
  <c r="K180" i="70" s="1"/>
  <c r="K181" i="70" s="1"/>
  <c r="K182" i="70" s="1"/>
  <c r="K155" i="71"/>
  <c r="K156" i="71" s="1"/>
  <c r="K71" i="72"/>
  <c r="K72" i="72" s="1"/>
  <c r="K73" i="72" s="1"/>
  <c r="K74" i="72" s="1"/>
  <c r="K35" i="73"/>
  <c r="K190" i="68"/>
  <c r="K35" i="48"/>
  <c r="K143" i="48"/>
  <c r="K144" i="48" s="1"/>
  <c r="K145" i="48" s="1"/>
  <c r="K146" i="48" s="1"/>
  <c r="K131" i="48"/>
  <c r="K132" i="48" s="1"/>
  <c r="K155" i="48"/>
  <c r="K156" i="48" s="1"/>
  <c r="G71" i="68"/>
  <c r="G72" i="68" s="1"/>
  <c r="G73" i="68" s="1"/>
  <c r="G74" i="68" s="1"/>
  <c r="G119" i="72"/>
  <c r="G120" i="72" s="1"/>
  <c r="G23" i="69"/>
  <c r="G24" i="69" s="1"/>
  <c r="G188" i="69"/>
  <c r="G119" i="73"/>
  <c r="G120" i="73" s="1"/>
  <c r="G121" i="73" s="1"/>
  <c r="G122" i="73" s="1"/>
  <c r="G95" i="68"/>
  <c r="G96" i="68" s="1"/>
  <c r="G97" i="68" s="1"/>
  <c r="G98" i="68" s="1"/>
  <c r="G179" i="68"/>
  <c r="G180" i="68" s="1"/>
  <c r="G181" i="68" s="1"/>
  <c r="G119" i="70"/>
  <c r="G35" i="69"/>
  <c r="G59" i="70"/>
  <c r="G60" i="70" s="1"/>
  <c r="G61" i="70" s="1"/>
  <c r="G62" i="70" s="1"/>
  <c r="G107" i="72"/>
  <c r="G108" i="72" s="1"/>
  <c r="G143" i="69"/>
  <c r="G188" i="71"/>
  <c r="G23" i="71"/>
  <c r="G95" i="69"/>
  <c r="G96" i="69" s="1"/>
  <c r="G97" i="69" s="1"/>
  <c r="G98" i="69" s="1"/>
  <c r="G155" i="70"/>
  <c r="G143" i="71"/>
  <c r="G144" i="71" s="1"/>
  <c r="G145" i="71" s="1"/>
  <c r="G35" i="72"/>
  <c r="G95" i="73"/>
  <c r="G96" i="73" s="1"/>
  <c r="G97" i="73" s="1"/>
  <c r="G179" i="70"/>
  <c r="G180" i="70" s="1"/>
  <c r="G181" i="70" s="1"/>
  <c r="G182" i="70" s="1"/>
  <c r="G155" i="71"/>
  <c r="G156" i="71" s="1"/>
  <c r="G157" i="71" s="1"/>
  <c r="G158" i="71" s="1"/>
  <c r="G71" i="72"/>
  <c r="G72" i="72" s="1"/>
  <c r="G73" i="72" s="1"/>
  <c r="G35" i="73"/>
  <c r="G190" i="73"/>
  <c r="G190" i="72"/>
  <c r="G167" i="48"/>
  <c r="G168" i="48" s="1"/>
  <c r="G35" i="48"/>
  <c r="G36" i="48" s="1"/>
  <c r="G37" i="48" s="1"/>
  <c r="G38" i="48" s="1"/>
  <c r="Y50" i="71"/>
  <c r="Y49" i="71"/>
  <c r="Y182" i="72"/>
  <c r="Y181" i="72"/>
  <c r="Y188" i="71"/>
  <c r="Y26" i="71"/>
  <c r="Y194" i="71" s="1"/>
  <c r="Y25" i="71"/>
  <c r="Y193" i="71" s="1"/>
  <c r="Y169" i="73"/>
  <c r="Y170" i="73"/>
  <c r="Y146" i="72"/>
  <c r="Y145" i="72"/>
  <c r="Y38" i="71"/>
  <c r="Y37" i="71"/>
  <c r="Y109" i="72"/>
  <c r="Y110" i="72"/>
  <c r="Y181" i="73"/>
  <c r="Y182" i="73"/>
  <c r="Y86" i="72"/>
  <c r="Y85" i="72"/>
  <c r="Y146" i="73"/>
  <c r="Y145" i="73"/>
  <c r="U157" i="71"/>
  <c r="U158" i="71" s="1"/>
  <c r="U169" i="73"/>
  <c r="U170" i="73" s="1"/>
  <c r="N119" i="69"/>
  <c r="N120" i="69" s="1"/>
  <c r="N121" i="69" s="1"/>
  <c r="N122" i="69" s="1"/>
  <c r="N47" i="69"/>
  <c r="N48" i="69" s="1"/>
  <c r="N49" i="69" s="1"/>
  <c r="N167" i="68"/>
  <c r="N168" i="68" s="1"/>
  <c r="N169" i="68" s="1"/>
  <c r="N170" i="68" s="1"/>
  <c r="N179" i="73"/>
  <c r="N180" i="73" s="1"/>
  <c r="N181" i="73" s="1"/>
  <c r="N35" i="72"/>
  <c r="N36" i="72" s="1"/>
  <c r="N37" i="72" s="1"/>
  <c r="N38" i="72" s="1"/>
  <c r="N83" i="69"/>
  <c r="N84" i="69" s="1"/>
  <c r="N85" i="69" s="1"/>
  <c r="N86" i="69" s="1"/>
  <c r="N143" i="70"/>
  <c r="N95" i="72"/>
  <c r="N96" i="72" s="1"/>
  <c r="N97" i="72" s="1"/>
  <c r="N23" i="68"/>
  <c r="N24" i="68" s="1"/>
  <c r="N188" i="68"/>
  <c r="F100" i="45" s="1"/>
  <c r="N155" i="69"/>
  <c r="N156" i="69" s="1"/>
  <c r="N71" i="68"/>
  <c r="N72" i="68" s="1"/>
  <c r="N73" i="68" s="1"/>
  <c r="N74" i="68" s="1"/>
  <c r="N119" i="68"/>
  <c r="N120" i="68" s="1"/>
  <c r="N121" i="68" s="1"/>
  <c r="N122" i="68" s="1"/>
  <c r="N59" i="69"/>
  <c r="N60" i="69" s="1"/>
  <c r="N61" i="69" s="1"/>
  <c r="N62" i="69" s="1"/>
  <c r="N35" i="70"/>
  <c r="N36" i="70" s="1"/>
  <c r="N37" i="70" s="1"/>
  <c r="N83" i="72"/>
  <c r="N47" i="71"/>
  <c r="N48" i="71" s="1"/>
  <c r="N49" i="71" s="1"/>
  <c r="N23" i="72"/>
  <c r="N188" i="72"/>
  <c r="AD85" i="45" s="1"/>
  <c r="N167" i="72"/>
  <c r="N168" i="72" s="1"/>
  <c r="N169" i="72" s="1"/>
  <c r="N170" i="72" s="1"/>
  <c r="N71" i="73"/>
  <c r="N59" i="71"/>
  <c r="N60" i="71" s="1"/>
  <c r="N61" i="71" s="1"/>
  <c r="N62" i="71" s="1"/>
  <c r="N143" i="72"/>
  <c r="N144" i="72" s="1"/>
  <c r="N145" i="72" s="1"/>
  <c r="N146" i="72" s="1"/>
  <c r="N179" i="48"/>
  <c r="N180" i="48" s="1"/>
  <c r="N119" i="48"/>
  <c r="N120" i="48" s="1"/>
  <c r="N121" i="48" s="1"/>
  <c r="N35" i="48"/>
  <c r="N36" i="48" s="1"/>
  <c r="J167" i="68"/>
  <c r="J168" i="68" s="1"/>
  <c r="J169" i="68" s="1"/>
  <c r="J170" i="68" s="1"/>
  <c r="J47" i="73"/>
  <c r="J48" i="73" s="1"/>
  <c r="J49" i="73" s="1"/>
  <c r="J50" i="73" s="1"/>
  <c r="J35" i="69"/>
  <c r="J36" i="69" s="1"/>
  <c r="J131" i="70"/>
  <c r="J95" i="72"/>
  <c r="J96" i="72" s="1"/>
  <c r="J97" i="72" s="1"/>
  <c r="J98" i="72" s="1"/>
  <c r="J83" i="69"/>
  <c r="J84" i="69" s="1"/>
  <c r="J85" i="69" s="1"/>
  <c r="J86" i="69" s="1"/>
  <c r="J143" i="70"/>
  <c r="J131" i="73"/>
  <c r="J132" i="73" s="1"/>
  <c r="J133" i="73" s="1"/>
  <c r="J23" i="69"/>
  <c r="J188" i="69"/>
  <c r="J83" i="72"/>
  <c r="J84" i="72" s="1"/>
  <c r="J85" i="72" s="1"/>
  <c r="J86" i="72" s="1"/>
  <c r="J95" i="68"/>
  <c r="J96" i="68" s="1"/>
  <c r="J97" i="68" s="1"/>
  <c r="J98" i="68" s="1"/>
  <c r="J143" i="68"/>
  <c r="J144" i="68" s="1"/>
  <c r="J145" i="68" s="1"/>
  <c r="J146" i="68" s="1"/>
  <c r="J143" i="69"/>
  <c r="J144" i="69" s="1"/>
  <c r="J119" i="70"/>
  <c r="J120" i="70" s="1"/>
  <c r="J121" i="70" s="1"/>
  <c r="J95" i="73"/>
  <c r="J96" i="73" s="1"/>
  <c r="J47" i="71"/>
  <c r="J48" i="71" s="1"/>
  <c r="J49" i="71" s="1"/>
  <c r="J23" i="72"/>
  <c r="J24" i="72" s="1"/>
  <c r="J188" i="72"/>
  <c r="J167" i="72"/>
  <c r="J71" i="73"/>
  <c r="J72" i="73" s="1"/>
  <c r="J73" i="73" s="1"/>
  <c r="J59" i="71"/>
  <c r="J60" i="71" s="1"/>
  <c r="J61" i="71" s="1"/>
  <c r="J62" i="71" s="1"/>
  <c r="J143" i="72"/>
  <c r="J144" i="72" s="1"/>
  <c r="J179" i="48"/>
  <c r="J180" i="48" s="1"/>
  <c r="J181" i="48" s="1"/>
  <c r="J190" i="48"/>
  <c r="J131" i="48"/>
  <c r="J132" i="48" s="1"/>
  <c r="J107" i="48"/>
  <c r="J108" i="48" s="1"/>
  <c r="J109" i="48" s="1"/>
  <c r="J35" i="48"/>
  <c r="J36" i="48" s="1"/>
  <c r="J37" i="48" s="1"/>
  <c r="J38" i="48" s="1"/>
  <c r="X122" i="72"/>
  <c r="X121" i="72"/>
  <c r="X170" i="73"/>
  <c r="X169" i="73"/>
  <c r="X146" i="72"/>
  <c r="X145" i="72"/>
  <c r="X188" i="69"/>
  <c r="X25" i="69"/>
  <c r="X193" i="69" s="1"/>
  <c r="X86" i="71"/>
  <c r="X85" i="71"/>
  <c r="X170" i="71"/>
  <c r="X169" i="71"/>
  <c r="X50" i="73"/>
  <c r="X49" i="73"/>
  <c r="X110" i="71"/>
  <c r="X109" i="71"/>
  <c r="X62" i="72"/>
  <c r="X61" i="72"/>
  <c r="X188" i="73"/>
  <c r="X25" i="73"/>
  <c r="X193" i="73" s="1"/>
  <c r="X26" i="73"/>
  <c r="X194" i="73" s="1"/>
  <c r="X109" i="73"/>
  <c r="X110" i="73"/>
  <c r="X25" i="48"/>
  <c r="X193" i="48" s="1"/>
  <c r="X188" i="48"/>
  <c r="T188" i="68"/>
  <c r="J100" i="45" s="1"/>
  <c r="T188" i="69"/>
  <c r="AH100" i="45" s="1"/>
  <c r="T61" i="73"/>
  <c r="T62" i="73" s="1"/>
  <c r="T121" i="73"/>
  <c r="T122" i="73" s="1"/>
  <c r="T157" i="73"/>
  <c r="T158" i="73" s="1"/>
  <c r="T190" i="68"/>
  <c r="J102" i="45" s="1"/>
  <c r="T190" i="70"/>
  <c r="V102" i="45" s="1"/>
  <c r="M155" i="69"/>
  <c r="M156" i="69" s="1"/>
  <c r="M157" i="69" s="1"/>
  <c r="M107" i="71"/>
  <c r="M95" i="73"/>
  <c r="M96" i="73" s="1"/>
  <c r="M97" i="73" s="1"/>
  <c r="M98" i="73" s="1"/>
  <c r="M95" i="72"/>
  <c r="M96" i="72" s="1"/>
  <c r="M97" i="72" s="1"/>
  <c r="M179" i="70"/>
  <c r="M71" i="69"/>
  <c r="M72" i="69" s="1"/>
  <c r="M73" i="69" s="1"/>
  <c r="M74" i="69" s="1"/>
  <c r="M71" i="68"/>
  <c r="M72" i="68" s="1"/>
  <c r="M131" i="68"/>
  <c r="M132" i="68" s="1"/>
  <c r="M133" i="68" s="1"/>
  <c r="M131" i="69"/>
  <c r="M95" i="70"/>
  <c r="M96" i="70" s="1"/>
  <c r="M97" i="70" s="1"/>
  <c r="M98" i="70" s="1"/>
  <c r="M83" i="72"/>
  <c r="M84" i="72" s="1"/>
  <c r="M85" i="72" s="1"/>
  <c r="M86" i="72" s="1"/>
  <c r="M47" i="69"/>
  <c r="M167" i="70"/>
  <c r="M168" i="70" s="1"/>
  <c r="M169" i="70" s="1"/>
  <c r="M170" i="70" s="1"/>
  <c r="M167" i="68"/>
  <c r="M168" i="68" s="1"/>
  <c r="M169" i="68" s="1"/>
  <c r="M83" i="70"/>
  <c r="M188" i="72"/>
  <c r="AC85" i="45" s="1"/>
  <c r="M23" i="72"/>
  <c r="M188" i="71"/>
  <c r="E85" i="45" s="1"/>
  <c r="M23" i="71"/>
  <c r="M24" i="71" s="1"/>
  <c r="M119" i="72"/>
  <c r="M120" i="72" s="1"/>
  <c r="M121" i="72" s="1"/>
  <c r="M122" i="72" s="1"/>
  <c r="M167" i="73"/>
  <c r="M168" i="73" s="1"/>
  <c r="M169" i="73" s="1"/>
  <c r="M170" i="73" s="1"/>
  <c r="M179" i="71"/>
  <c r="M180" i="71" s="1"/>
  <c r="M181" i="71" s="1"/>
  <c r="M182" i="71" s="1"/>
  <c r="M131" i="73"/>
  <c r="M132" i="73" s="1"/>
  <c r="M190" i="68"/>
  <c r="E102" i="45" s="1"/>
  <c r="M143" i="48"/>
  <c r="M144" i="48" s="1"/>
  <c r="M71" i="48"/>
  <c r="M72" i="48" s="1"/>
  <c r="I59" i="70"/>
  <c r="I60" i="70" s="1"/>
  <c r="I61" i="70" s="1"/>
  <c r="I62" i="70" s="1"/>
  <c r="I83" i="69"/>
  <c r="I84" i="69" s="1"/>
  <c r="I85" i="69" s="1"/>
  <c r="I86" i="69" s="1"/>
  <c r="I95" i="71"/>
  <c r="I96" i="71" s="1"/>
  <c r="I97" i="71" s="1"/>
  <c r="I98" i="71" s="1"/>
  <c r="I167" i="69"/>
  <c r="I168" i="69" s="1"/>
  <c r="I169" i="69" s="1"/>
  <c r="I35" i="73"/>
  <c r="I83" i="68"/>
  <c r="I84" i="68" s="1"/>
  <c r="I85" i="68" s="1"/>
  <c r="I86" i="68" s="1"/>
  <c r="I143" i="68"/>
  <c r="I144" i="68" s="1"/>
  <c r="I145" i="68" s="1"/>
  <c r="I146" i="68" s="1"/>
  <c r="I143" i="69"/>
  <c r="I144" i="69" s="1"/>
  <c r="I145" i="69" s="1"/>
  <c r="I146" i="69" s="1"/>
  <c r="I119" i="70"/>
  <c r="I120" i="70" s="1"/>
  <c r="I121" i="70" s="1"/>
  <c r="I35" i="72"/>
  <c r="I36" i="72" s="1"/>
  <c r="I37" i="72" s="1"/>
  <c r="I38" i="72" s="1"/>
  <c r="I95" i="73"/>
  <c r="I59" i="68"/>
  <c r="I60" i="68" s="1"/>
  <c r="I61" i="68" s="1"/>
  <c r="I62" i="68" s="1"/>
  <c r="I179" i="72"/>
  <c r="I180" i="72" s="1"/>
  <c r="I181" i="72" s="1"/>
  <c r="I182" i="72" s="1"/>
  <c r="I23" i="68"/>
  <c r="I188" i="68"/>
  <c r="I119" i="69"/>
  <c r="I120" i="69" s="1"/>
  <c r="I121" i="69" s="1"/>
  <c r="I167" i="70"/>
  <c r="I155" i="73"/>
  <c r="I156" i="73" s="1"/>
  <c r="I157" i="73" s="1"/>
  <c r="I158" i="73" s="1"/>
  <c r="I119" i="71"/>
  <c r="I120" i="71" s="1"/>
  <c r="I119" i="73"/>
  <c r="I120" i="73" s="1"/>
  <c r="I143" i="71"/>
  <c r="I59" i="73"/>
  <c r="I60" i="73" s="1"/>
  <c r="I190" i="68"/>
  <c r="I190" i="71"/>
  <c r="I190" i="72"/>
  <c r="I155" i="48"/>
  <c r="I156" i="48" s="1"/>
  <c r="I107" i="48"/>
  <c r="I108" i="48" s="1"/>
  <c r="I188" i="48"/>
  <c r="I23" i="48"/>
  <c r="I83" i="48"/>
  <c r="I84" i="48" s="1"/>
  <c r="W110" i="72"/>
  <c r="W109" i="72"/>
  <c r="W74" i="71"/>
  <c r="W73" i="71"/>
  <c r="W50" i="73"/>
  <c r="W49" i="73"/>
  <c r="W98" i="71"/>
  <c r="W97" i="71"/>
  <c r="W49" i="72"/>
  <c r="W50" i="72"/>
  <c r="W182" i="72"/>
  <c r="W181" i="72"/>
  <c r="W86" i="73"/>
  <c r="W85" i="73"/>
  <c r="W86" i="71"/>
  <c r="W85" i="71"/>
  <c r="W157" i="72"/>
  <c r="W158" i="72"/>
  <c r="R155" i="68"/>
  <c r="R156" i="68" s="1"/>
  <c r="R157" i="68" s="1"/>
  <c r="R158" i="68" s="1"/>
  <c r="R107" i="69"/>
  <c r="R108" i="69" s="1"/>
  <c r="R59" i="72"/>
  <c r="R60" i="72" s="1"/>
  <c r="R61" i="72" s="1"/>
  <c r="R62" i="72" s="1"/>
  <c r="R155" i="69"/>
  <c r="R156" i="69" s="1"/>
  <c r="R167" i="71"/>
  <c r="R168" i="71" s="1"/>
  <c r="R169" i="71" s="1"/>
  <c r="R170" i="71" s="1"/>
  <c r="R143" i="70"/>
  <c r="R144" i="70" s="1"/>
  <c r="R145" i="70" s="1"/>
  <c r="R95" i="68"/>
  <c r="R96" i="68" s="1"/>
  <c r="R97" i="68" s="1"/>
  <c r="R98" i="68" s="1"/>
  <c r="R143" i="68"/>
  <c r="R144" i="68" s="1"/>
  <c r="R145" i="68" s="1"/>
  <c r="R146" i="68" s="1"/>
  <c r="R143" i="69"/>
  <c r="R144" i="69" s="1"/>
  <c r="R119" i="70"/>
  <c r="R120" i="70" s="1"/>
  <c r="R121" i="70" s="1"/>
  <c r="R122" i="70" s="1"/>
  <c r="R35" i="72"/>
  <c r="R36" i="72" s="1"/>
  <c r="R95" i="73"/>
  <c r="R96" i="73" s="1"/>
  <c r="R97" i="73" s="1"/>
  <c r="R59" i="68"/>
  <c r="R60" i="68" s="1"/>
  <c r="R61" i="68" s="1"/>
  <c r="R62" i="68" s="1"/>
  <c r="R23" i="68"/>
  <c r="R188" i="68"/>
  <c r="H100" i="45" s="1"/>
  <c r="R119" i="69"/>
  <c r="R120" i="69" s="1"/>
  <c r="R167" i="70"/>
  <c r="R168" i="70" s="1"/>
  <c r="R169" i="70" s="1"/>
  <c r="R170" i="70" s="1"/>
  <c r="R155" i="73"/>
  <c r="R156" i="73" s="1"/>
  <c r="R157" i="73" s="1"/>
  <c r="R158" i="73" s="1"/>
  <c r="R119" i="71"/>
  <c r="R120" i="71" s="1"/>
  <c r="R119" i="73"/>
  <c r="R120" i="73" s="1"/>
  <c r="R143" i="71"/>
  <c r="R144" i="71" s="1"/>
  <c r="R145" i="71" s="1"/>
  <c r="R146" i="71" s="1"/>
  <c r="R59" i="73"/>
  <c r="R60" i="73" s="1"/>
  <c r="R190" i="71"/>
  <c r="H87" i="45" s="1"/>
  <c r="R190" i="72"/>
  <c r="AF87" i="45" s="1"/>
  <c r="R155" i="48"/>
  <c r="R156" i="48" s="1"/>
  <c r="R131" i="48"/>
  <c r="R132" i="48" s="1"/>
  <c r="R188" i="48"/>
  <c r="AF33" i="45" s="1"/>
  <c r="AR33" i="45" s="1"/>
  <c r="R23" i="48"/>
  <c r="R24" i="48" s="1"/>
  <c r="R83" i="48"/>
  <c r="R84" i="48" s="1"/>
  <c r="R85" i="48" s="1"/>
  <c r="R86" i="48" s="1"/>
  <c r="L83" i="69"/>
  <c r="L84" i="69" s="1"/>
  <c r="L85" i="69" s="1"/>
  <c r="L119" i="73"/>
  <c r="L120" i="73" s="1"/>
  <c r="L143" i="69"/>
  <c r="L144" i="69" s="1"/>
  <c r="L23" i="71"/>
  <c r="L188" i="71"/>
  <c r="D85" i="45" s="1"/>
  <c r="L95" i="68"/>
  <c r="L96" i="68" s="1"/>
  <c r="L97" i="68" s="1"/>
  <c r="L167" i="68"/>
  <c r="L168" i="68" s="1"/>
  <c r="L169" i="68" s="1"/>
  <c r="L170" i="68" s="1"/>
  <c r="L83" i="70"/>
  <c r="L84" i="70" s="1"/>
  <c r="L85" i="70" s="1"/>
  <c r="L86" i="70" s="1"/>
  <c r="L95" i="71"/>
  <c r="L96" i="71" s="1"/>
  <c r="L97" i="71" s="1"/>
  <c r="L98" i="71" s="1"/>
  <c r="L83" i="73"/>
  <c r="L84" i="73" s="1"/>
  <c r="L83" i="68"/>
  <c r="L84" i="68" s="1"/>
  <c r="L188" i="70"/>
  <c r="P100" i="45" s="1"/>
  <c r="L23" i="70"/>
  <c r="L24" i="70" s="1"/>
  <c r="L71" i="72"/>
  <c r="L72" i="72" s="1"/>
  <c r="L47" i="68"/>
  <c r="L48" i="68" s="1"/>
  <c r="L49" i="68" s="1"/>
  <c r="L50" i="68" s="1"/>
  <c r="L155" i="69"/>
  <c r="L156" i="69" s="1"/>
  <c r="L131" i="70"/>
  <c r="L132" i="70" s="1"/>
  <c r="L133" i="70" s="1"/>
  <c r="L134" i="70" s="1"/>
  <c r="L47" i="72"/>
  <c r="L48" i="72" s="1"/>
  <c r="L49" i="72" s="1"/>
  <c r="L107" i="73"/>
  <c r="L108" i="73" s="1"/>
  <c r="L109" i="73" s="1"/>
  <c r="L110" i="73" s="1"/>
  <c r="L179" i="71"/>
  <c r="L180" i="71" s="1"/>
  <c r="L131" i="73"/>
  <c r="L132" i="73" s="1"/>
  <c r="L133" i="73" s="1"/>
  <c r="L134" i="73" s="1"/>
  <c r="L35" i="72"/>
  <c r="L36" i="72" s="1"/>
  <c r="L95" i="73"/>
  <c r="L96" i="73" s="1"/>
  <c r="L97" i="73" s="1"/>
  <c r="L190" i="70"/>
  <c r="P102" i="45" s="1"/>
  <c r="L83" i="48"/>
  <c r="L71" i="48"/>
  <c r="H155" i="70"/>
  <c r="H83" i="68"/>
  <c r="H84" i="68" s="1"/>
  <c r="H85" i="68" s="1"/>
  <c r="H107" i="71"/>
  <c r="H108" i="71" s="1"/>
  <c r="H143" i="70"/>
  <c r="H144" i="70" s="1"/>
  <c r="H179" i="72"/>
  <c r="H59" i="69"/>
  <c r="H60" i="69" s="1"/>
  <c r="H61" i="69" s="1"/>
  <c r="H62" i="69" s="1"/>
  <c r="H119" i="70"/>
  <c r="H120" i="70" s="1"/>
  <c r="H121" i="70" s="1"/>
  <c r="H122" i="70" s="1"/>
  <c r="H35" i="68"/>
  <c r="H36" i="68" s="1"/>
  <c r="H37" i="68" s="1"/>
  <c r="H179" i="69"/>
  <c r="H180" i="69" s="1"/>
  <c r="H181" i="69" s="1"/>
  <c r="H182" i="69" s="1"/>
  <c r="H23" i="71"/>
  <c r="H24" i="71" s="1"/>
  <c r="H188" i="71"/>
  <c r="H167" i="73"/>
  <c r="H168" i="73" s="1"/>
  <c r="H169" i="73" s="1"/>
  <c r="H170" i="73" s="1"/>
  <c r="H71" i="68"/>
  <c r="H72" i="68" s="1"/>
  <c r="H47" i="71"/>
  <c r="H48" i="71" s="1"/>
  <c r="H49" i="71" s="1"/>
  <c r="H50" i="71" s="1"/>
  <c r="H155" i="68"/>
  <c r="H156" i="68" s="1"/>
  <c r="H157" i="68" s="1"/>
  <c r="H158" i="68" s="1"/>
  <c r="H167" i="69"/>
  <c r="H71" i="72"/>
  <c r="H72" i="72" s="1"/>
  <c r="H73" i="72" s="1"/>
  <c r="H74" i="72" s="1"/>
  <c r="H35" i="73"/>
  <c r="H36" i="73" s="1"/>
  <c r="H37" i="73" s="1"/>
  <c r="H179" i="71"/>
  <c r="H131" i="73"/>
  <c r="H132" i="73" s="1"/>
  <c r="H133" i="73" s="1"/>
  <c r="H134" i="73" s="1"/>
  <c r="H35" i="72"/>
  <c r="H36" i="72" s="1"/>
  <c r="H37" i="72" s="1"/>
  <c r="H38" i="72" s="1"/>
  <c r="H95" i="73"/>
  <c r="H96" i="73" s="1"/>
  <c r="H190" i="70"/>
  <c r="H190" i="48"/>
  <c r="H95" i="48"/>
  <c r="H96" i="48" s="1"/>
  <c r="H71" i="48"/>
  <c r="J24" i="52"/>
  <c r="J120" i="52"/>
  <c r="J156" i="52"/>
  <c r="J157" i="52" s="1"/>
  <c r="J60" i="52"/>
  <c r="S84" i="52"/>
  <c r="S85" i="52" s="1"/>
  <c r="S180" i="52"/>
  <c r="S181" i="52" s="1"/>
  <c r="S72" i="52"/>
  <c r="S73" i="52" s="1"/>
  <c r="S168" i="52"/>
  <c r="S169" i="52" s="1"/>
  <c r="I190" i="56"/>
  <c r="AQ35" i="45"/>
  <c r="I84" i="52"/>
  <c r="T158" i="57"/>
  <c r="T61" i="60"/>
  <c r="T62" i="60" s="1"/>
  <c r="T86" i="60"/>
  <c r="T37" i="52"/>
  <c r="T38" i="52" s="1"/>
  <c r="T61" i="52"/>
  <c r="T62" i="52" s="1"/>
  <c r="T97" i="52"/>
  <c r="T98" i="52" s="1"/>
  <c r="T38" i="56"/>
  <c r="T190" i="57"/>
  <c r="V20" i="45" s="1"/>
  <c r="T169" i="52"/>
  <c r="T170" i="52" s="1"/>
  <c r="T188" i="56"/>
  <c r="J52" i="45" s="1"/>
  <c r="Z73" i="71"/>
  <c r="Z74" i="71"/>
  <c r="Z86" i="72"/>
  <c r="Z85" i="72"/>
  <c r="Z49" i="71"/>
  <c r="Z50" i="71"/>
  <c r="Z188" i="73"/>
  <c r="Z26" i="73"/>
  <c r="Z194" i="73" s="1"/>
  <c r="Z25" i="73"/>
  <c r="Z193" i="73" s="1"/>
  <c r="Z146" i="73"/>
  <c r="Z145" i="73"/>
  <c r="Z158" i="73"/>
  <c r="Z157" i="73"/>
  <c r="Z122" i="71"/>
  <c r="Z121" i="71"/>
  <c r="Z122" i="73"/>
  <c r="Z121" i="73"/>
  <c r="Z145" i="71"/>
  <c r="Z146" i="71"/>
  <c r="Z61" i="73"/>
  <c r="Z62" i="73"/>
  <c r="Z25" i="48"/>
  <c r="Z193" i="48" s="1"/>
  <c r="Z188" i="48"/>
  <c r="V145" i="73"/>
  <c r="V146" i="73" s="1"/>
  <c r="V85" i="72"/>
  <c r="V86" i="72" s="1"/>
  <c r="V97" i="72"/>
  <c r="V98" i="72" s="1"/>
  <c r="V97" i="71"/>
  <c r="V98" i="71" s="1"/>
  <c r="V85" i="73"/>
  <c r="V86" i="73" s="1"/>
  <c r="V121" i="73"/>
  <c r="V122" i="73" s="1"/>
  <c r="V145" i="71"/>
  <c r="V146" i="71" s="1"/>
  <c r="V25" i="48"/>
  <c r="V26" i="48" s="1"/>
  <c r="V188" i="48"/>
  <c r="AJ33" i="45" s="1"/>
  <c r="AV33" i="45" s="1"/>
  <c r="Q155" i="70"/>
  <c r="Q179" i="72"/>
  <c r="Q180" i="72" s="1"/>
  <c r="Q181" i="72" s="1"/>
  <c r="Q143" i="69"/>
  <c r="Q144" i="69" s="1"/>
  <c r="Q83" i="69"/>
  <c r="Q84" i="69" s="1"/>
  <c r="Q23" i="72"/>
  <c r="Q188" i="72"/>
  <c r="AE85" i="45" s="1"/>
  <c r="Q131" i="68"/>
  <c r="Q132" i="68" s="1"/>
  <c r="Q133" i="68" s="1"/>
  <c r="Q188" i="68"/>
  <c r="G100" i="45" s="1"/>
  <c r="Q23" i="68"/>
  <c r="Q24" i="68" s="1"/>
  <c r="Q25" i="68" s="1"/>
  <c r="Q119" i="69"/>
  <c r="Q120" i="69" s="1"/>
  <c r="Q167" i="70"/>
  <c r="Q168" i="70" s="1"/>
  <c r="Q119" i="73"/>
  <c r="Q120" i="73" s="1"/>
  <c r="Q121" i="73" s="1"/>
  <c r="Q122" i="73" s="1"/>
  <c r="Q107" i="69"/>
  <c r="Q108" i="69" s="1"/>
  <c r="Q59" i="69"/>
  <c r="Q60" i="69" s="1"/>
  <c r="Q119" i="72"/>
  <c r="Q155" i="68"/>
  <c r="Q156" i="68" s="1"/>
  <c r="Q157" i="68" s="1"/>
  <c r="Q158" i="68" s="1"/>
  <c r="Q167" i="69"/>
  <c r="Q168" i="69" s="1"/>
  <c r="Q71" i="72"/>
  <c r="Q35" i="73"/>
  <c r="Q36" i="73" s="1"/>
  <c r="Q37" i="73" s="1"/>
  <c r="Q179" i="71"/>
  <c r="Q180" i="71" s="1"/>
  <c r="Q181" i="71" s="1"/>
  <c r="Q182" i="71" s="1"/>
  <c r="Q131" i="73"/>
  <c r="Q132" i="73" s="1"/>
  <c r="Q35" i="72"/>
  <c r="Q95" i="73"/>
  <c r="Q96" i="73" s="1"/>
  <c r="Q97" i="73" s="1"/>
  <c r="Q190" i="70"/>
  <c r="S102" i="45" s="1"/>
  <c r="Q179" i="48"/>
  <c r="Q180" i="48" s="1"/>
  <c r="Q95" i="48"/>
  <c r="Q96" i="48" s="1"/>
  <c r="Q97" i="48" s="1"/>
  <c r="Q71" i="48"/>
  <c r="P167" i="73"/>
  <c r="P168" i="73" s="1"/>
  <c r="P169" i="73" s="1"/>
  <c r="P170" i="73" s="1"/>
  <c r="P131" i="73"/>
  <c r="P132" i="73" s="1"/>
  <c r="P133" i="73" s="1"/>
  <c r="P134" i="73" s="1"/>
  <c r="P71" i="72"/>
  <c r="P72" i="72" s="1"/>
  <c r="P107" i="48"/>
  <c r="P108" i="48" s="1"/>
  <c r="P109" i="48" s="1"/>
  <c r="P83" i="68"/>
  <c r="P84" i="68" s="1"/>
  <c r="P85" i="68" s="1"/>
  <c r="P143" i="69"/>
  <c r="P144" i="69" s="1"/>
  <c r="P71" i="70"/>
  <c r="P107" i="69"/>
  <c r="P108" i="69" s="1"/>
  <c r="P143" i="73"/>
  <c r="P144" i="73" s="1"/>
  <c r="P145" i="73" s="1"/>
  <c r="P71" i="73"/>
  <c r="P155" i="48"/>
  <c r="P156" i="48" s="1"/>
  <c r="P95" i="48"/>
  <c r="P96" i="48" s="1"/>
  <c r="P35" i="68"/>
  <c r="P36" i="68" s="1"/>
  <c r="P37" i="68" s="1"/>
  <c r="P38" i="68" s="1"/>
  <c r="P188" i="68"/>
  <c r="P23" i="68"/>
  <c r="P24" i="68" s="1"/>
  <c r="P25" i="68" s="1"/>
  <c r="P155" i="71"/>
  <c r="P156" i="71" s="1"/>
  <c r="P157" i="71" s="1"/>
  <c r="P158" i="71" s="1"/>
  <c r="P188" i="70"/>
  <c r="P23" i="70"/>
  <c r="P23" i="69"/>
  <c r="P188" i="69"/>
  <c r="P155" i="72"/>
  <c r="P156" i="72" s="1"/>
  <c r="P157" i="72" s="1"/>
  <c r="P59" i="71"/>
  <c r="P60" i="71" s="1"/>
  <c r="P61" i="71" s="1"/>
  <c r="P62" i="71" s="1"/>
  <c r="P95" i="71"/>
  <c r="P96" i="71" s="1"/>
  <c r="P97" i="71" s="1"/>
  <c r="P98" i="71" s="1"/>
  <c r="P83" i="70"/>
  <c r="P84" i="70" s="1"/>
  <c r="P85" i="70" s="1"/>
  <c r="P155" i="68"/>
  <c r="P156" i="68" s="1"/>
  <c r="P119" i="73"/>
  <c r="P120" i="73" s="1"/>
  <c r="P121" i="73" s="1"/>
  <c r="P122" i="73" s="1"/>
  <c r="P167" i="71"/>
  <c r="P168" i="71" s="1"/>
  <c r="P59" i="72"/>
  <c r="P60" i="72" s="1"/>
  <c r="P61" i="72" s="1"/>
  <c r="P62" i="72" s="1"/>
  <c r="P190" i="70"/>
  <c r="P190" i="72"/>
  <c r="P83" i="48"/>
  <c r="P84" i="48" s="1"/>
  <c r="P85" i="48" s="1"/>
  <c r="P86" i="48" s="1"/>
  <c r="S59" i="73"/>
  <c r="S60" i="73" s="1"/>
  <c r="S61" i="73" s="1"/>
  <c r="S62" i="73" s="1"/>
  <c r="S95" i="69"/>
  <c r="S96" i="69" s="1"/>
  <c r="S59" i="68"/>
  <c r="S60" i="68" s="1"/>
  <c r="S179" i="71"/>
  <c r="S180" i="71" s="1"/>
  <c r="S181" i="71" s="1"/>
  <c r="S182" i="71" s="1"/>
  <c r="S179" i="72"/>
  <c r="S180" i="72" s="1"/>
  <c r="S181" i="72" s="1"/>
  <c r="S182" i="72" s="1"/>
  <c r="S83" i="70"/>
  <c r="S84" i="70" s="1"/>
  <c r="S167" i="71"/>
  <c r="S168" i="71" s="1"/>
  <c r="S167" i="69"/>
  <c r="S168" i="69" s="1"/>
  <c r="S35" i="70"/>
  <c r="S36" i="70" s="1"/>
  <c r="S37" i="70" s="1"/>
  <c r="S59" i="72"/>
  <c r="S60" i="72" s="1"/>
  <c r="S61" i="72" s="1"/>
  <c r="S119" i="73"/>
  <c r="S120" i="73" s="1"/>
  <c r="S121" i="73" s="1"/>
  <c r="S188" i="48"/>
  <c r="AG33" i="45" s="1"/>
  <c r="S23" i="48"/>
  <c r="S155" i="69"/>
  <c r="S156" i="69" s="1"/>
  <c r="S35" i="68"/>
  <c r="S36" i="68" s="1"/>
  <c r="S131" i="69"/>
  <c r="S132" i="69" s="1"/>
  <c r="S155" i="71"/>
  <c r="S156" i="71" s="1"/>
  <c r="S157" i="71" s="1"/>
  <c r="S119" i="72"/>
  <c r="S120" i="72" s="1"/>
  <c r="S155" i="68"/>
  <c r="S156" i="68" s="1"/>
  <c r="S157" i="68" s="1"/>
  <c r="S158" i="68" s="1"/>
  <c r="S143" i="70"/>
  <c r="S144" i="70" s="1"/>
  <c r="S145" i="70" s="1"/>
  <c r="S146" i="70" s="1"/>
  <c r="S95" i="68"/>
  <c r="S96" i="68" s="1"/>
  <c r="S95" i="73"/>
  <c r="S96" i="73" s="1"/>
  <c r="S71" i="73"/>
  <c r="S72" i="73" s="1"/>
  <c r="S73" i="73" s="1"/>
  <c r="S74" i="73" s="1"/>
  <c r="K59" i="69"/>
  <c r="K60" i="69" s="1"/>
  <c r="K188" i="68"/>
  <c r="C100" i="45" s="1"/>
  <c r="K23" i="68"/>
  <c r="K83" i="71"/>
  <c r="K84" i="71" s="1"/>
  <c r="K85" i="71" s="1"/>
  <c r="K131" i="69"/>
  <c r="K132" i="69" s="1"/>
  <c r="K133" i="69" s="1"/>
  <c r="K134" i="69" s="1"/>
  <c r="K119" i="70"/>
  <c r="K120" i="70" s="1"/>
  <c r="K121" i="70" s="1"/>
  <c r="K179" i="69"/>
  <c r="K180" i="69" s="1"/>
  <c r="K47" i="68"/>
  <c r="K48" i="68" s="1"/>
  <c r="K49" i="68" s="1"/>
  <c r="K50" i="68" s="1"/>
  <c r="K155" i="69"/>
  <c r="K156" i="69" s="1"/>
  <c r="K157" i="69" s="1"/>
  <c r="K131" i="70"/>
  <c r="K132" i="70" s="1"/>
  <c r="K133" i="70" s="1"/>
  <c r="K95" i="68"/>
  <c r="K96" i="68" s="1"/>
  <c r="K119" i="69"/>
  <c r="K120" i="69" s="1"/>
  <c r="K121" i="69" s="1"/>
  <c r="K122" i="69" s="1"/>
  <c r="K83" i="69"/>
  <c r="K84" i="69" s="1"/>
  <c r="K143" i="70"/>
  <c r="K144" i="70" s="1"/>
  <c r="K145" i="70" s="1"/>
  <c r="K146" i="70" s="1"/>
  <c r="K131" i="71"/>
  <c r="K132" i="71" s="1"/>
  <c r="K133" i="71" s="1"/>
  <c r="K134" i="71" s="1"/>
  <c r="K179" i="73"/>
  <c r="K180" i="73" s="1"/>
  <c r="K83" i="72"/>
  <c r="K84" i="72" s="1"/>
  <c r="K143" i="73"/>
  <c r="K144" i="73" s="1"/>
  <c r="K47" i="71"/>
  <c r="K48" i="71" s="1"/>
  <c r="K49" i="71" s="1"/>
  <c r="K23" i="72"/>
  <c r="K188" i="72"/>
  <c r="AA85" i="45" s="1"/>
  <c r="K167" i="72"/>
  <c r="K168" i="72" s="1"/>
  <c r="K71" i="73"/>
  <c r="K72" i="73" s="1"/>
  <c r="K73" i="73" s="1"/>
  <c r="K74" i="73" s="1"/>
  <c r="K190" i="69"/>
  <c r="K190" i="73"/>
  <c r="O87" i="45" s="1"/>
  <c r="K179" i="48"/>
  <c r="K180" i="48" s="1"/>
  <c r="K181" i="48" s="1"/>
  <c r="K182" i="48" s="1"/>
  <c r="K71" i="48"/>
  <c r="K72" i="48" s="1"/>
  <c r="K167" i="48"/>
  <c r="K168" i="48" s="1"/>
  <c r="K190" i="48"/>
  <c r="AA35" i="45" s="1"/>
  <c r="AM35" i="45" s="1"/>
  <c r="G83" i="68"/>
  <c r="G84" i="68" s="1"/>
  <c r="G131" i="72"/>
  <c r="G132" i="72" s="1"/>
  <c r="G133" i="72" s="1"/>
  <c r="G134" i="72" s="1"/>
  <c r="G179" i="69"/>
  <c r="G180" i="69" s="1"/>
  <c r="G181" i="69" s="1"/>
  <c r="G131" i="73"/>
  <c r="G132" i="73" s="1"/>
  <c r="G133" i="73" s="1"/>
  <c r="G107" i="68"/>
  <c r="G108" i="68" s="1"/>
  <c r="G109" i="68" s="1"/>
  <c r="G110" i="68" s="1"/>
  <c r="G131" i="69"/>
  <c r="G132" i="69" s="1"/>
  <c r="G133" i="69" s="1"/>
  <c r="G134" i="69" s="1"/>
  <c r="G119" i="69"/>
  <c r="G120" i="69" s="1"/>
  <c r="G47" i="69"/>
  <c r="G48" i="69" s="1"/>
  <c r="G71" i="70"/>
  <c r="G72" i="70" s="1"/>
  <c r="G73" i="70" s="1"/>
  <c r="G74" i="70" s="1"/>
  <c r="G143" i="72"/>
  <c r="G144" i="72" s="1"/>
  <c r="G188" i="68"/>
  <c r="G23" i="68"/>
  <c r="G59" i="68"/>
  <c r="G60" i="68" s="1"/>
  <c r="G107" i="69"/>
  <c r="G108" i="69" s="1"/>
  <c r="G109" i="69" s="1"/>
  <c r="G110" i="69" s="1"/>
  <c r="G35" i="71"/>
  <c r="G36" i="71" s="1"/>
  <c r="G37" i="71" s="1"/>
  <c r="G59" i="73"/>
  <c r="G60" i="73" s="1"/>
  <c r="G83" i="72"/>
  <c r="G84" i="72" s="1"/>
  <c r="G143" i="73"/>
  <c r="G144" i="73" s="1"/>
  <c r="G145" i="73" s="1"/>
  <c r="G146" i="73" s="1"/>
  <c r="G47" i="71"/>
  <c r="G48" i="71" s="1"/>
  <c r="G49" i="71" s="1"/>
  <c r="G23" i="72"/>
  <c r="G24" i="72" s="1"/>
  <c r="G188" i="72"/>
  <c r="G167" i="72"/>
  <c r="G168" i="72" s="1"/>
  <c r="G169" i="72" s="1"/>
  <c r="G170" i="72" s="1"/>
  <c r="G71" i="73"/>
  <c r="G72" i="73" s="1"/>
  <c r="G179" i="48"/>
  <c r="G180" i="48" s="1"/>
  <c r="G119" i="48"/>
  <c r="G120" i="48" s="1"/>
  <c r="G155" i="48"/>
  <c r="G156" i="48" s="1"/>
  <c r="G190" i="48"/>
  <c r="Y61" i="71"/>
  <c r="Y62" i="71"/>
  <c r="Y109" i="73"/>
  <c r="Y110" i="73"/>
  <c r="Y86" i="71"/>
  <c r="Y85" i="71"/>
  <c r="Y109" i="71"/>
  <c r="Y110" i="71"/>
  <c r="Y121" i="71"/>
  <c r="Y122" i="71"/>
  <c r="Y157" i="72"/>
  <c r="Y158" i="72"/>
  <c r="Y134" i="71"/>
  <c r="Y133" i="71"/>
  <c r="Y134" i="72"/>
  <c r="Y133" i="72"/>
  <c r="Y74" i="71"/>
  <c r="Y73" i="71"/>
  <c r="Y98" i="72"/>
  <c r="Y97" i="72"/>
  <c r="Y157" i="73"/>
  <c r="Y158" i="73"/>
  <c r="U85" i="72"/>
  <c r="U86" i="72" s="1"/>
  <c r="N107" i="70"/>
  <c r="N108" i="70" s="1"/>
  <c r="N109" i="70" s="1"/>
  <c r="N110" i="70" s="1"/>
  <c r="N167" i="69"/>
  <c r="N168" i="69" s="1"/>
  <c r="N169" i="69" s="1"/>
  <c r="N170" i="69" s="1"/>
  <c r="N179" i="69"/>
  <c r="N180" i="69" s="1"/>
  <c r="N47" i="68"/>
  <c r="N48" i="68" s="1"/>
  <c r="N107" i="72"/>
  <c r="N108" i="72" s="1"/>
  <c r="N95" i="69"/>
  <c r="N96" i="69" s="1"/>
  <c r="N97" i="69" s="1"/>
  <c r="N98" i="69" s="1"/>
  <c r="N155" i="70"/>
  <c r="N156" i="70" s="1"/>
  <c r="N47" i="73"/>
  <c r="N48" i="73" s="1"/>
  <c r="N49" i="73" s="1"/>
  <c r="N50" i="73" s="1"/>
  <c r="N35" i="68"/>
  <c r="N36" i="68" s="1"/>
  <c r="N37" i="68" s="1"/>
  <c r="N38" i="68" s="1"/>
  <c r="N59" i="70"/>
  <c r="N60" i="70" s="1"/>
  <c r="N61" i="70" s="1"/>
  <c r="N83" i="68"/>
  <c r="N84" i="68" s="1"/>
  <c r="N85" i="68" s="1"/>
  <c r="N131" i="68"/>
  <c r="N132" i="68" s="1"/>
  <c r="N133" i="68" s="1"/>
  <c r="N134" i="68" s="1"/>
  <c r="N131" i="69"/>
  <c r="N132" i="69" s="1"/>
  <c r="N133" i="69" s="1"/>
  <c r="N134" i="69" s="1"/>
  <c r="N95" i="70"/>
  <c r="N96" i="70" s="1"/>
  <c r="N97" i="70" s="1"/>
  <c r="N131" i="72"/>
  <c r="N132" i="72" s="1"/>
  <c r="N133" i="72" s="1"/>
  <c r="N134" i="72" s="1"/>
  <c r="N95" i="71"/>
  <c r="N96" i="71" s="1"/>
  <c r="N97" i="71" s="1"/>
  <c r="N98" i="71" s="1"/>
  <c r="N47" i="72"/>
  <c r="N48" i="72" s="1"/>
  <c r="N49" i="72" s="1"/>
  <c r="N50" i="72" s="1"/>
  <c r="N179" i="72"/>
  <c r="N180" i="72" s="1"/>
  <c r="N181" i="72" s="1"/>
  <c r="N83" i="73"/>
  <c r="N84" i="73" s="1"/>
  <c r="N85" i="73" s="1"/>
  <c r="N86" i="73" s="1"/>
  <c r="N83" i="71"/>
  <c r="N84" i="71" s="1"/>
  <c r="N155" i="72"/>
  <c r="N156" i="72" s="1"/>
  <c r="N157" i="72" s="1"/>
  <c r="N158" i="72" s="1"/>
  <c r="N190" i="70"/>
  <c r="R102" i="45" s="1"/>
  <c r="N190" i="71"/>
  <c r="F87" i="45" s="1"/>
  <c r="N190" i="72"/>
  <c r="AD87" i="45" s="1"/>
  <c r="N143" i="48"/>
  <c r="N144" i="48" s="1"/>
  <c r="N23" i="48"/>
  <c r="N188" i="48"/>
  <c r="AD33" i="45" s="1"/>
  <c r="N107" i="48"/>
  <c r="N108" i="48" s="1"/>
  <c r="N109" i="48" s="1"/>
  <c r="N95" i="48"/>
  <c r="N96" i="48" s="1"/>
  <c r="J179" i="69"/>
  <c r="J180" i="69" s="1"/>
  <c r="J59" i="73"/>
  <c r="J155" i="69"/>
  <c r="J156" i="69" s="1"/>
  <c r="J157" i="69" s="1"/>
  <c r="J158" i="69" s="1"/>
  <c r="J119" i="69"/>
  <c r="J120" i="69" s="1"/>
  <c r="J121" i="69" s="1"/>
  <c r="J122" i="69" s="1"/>
  <c r="J167" i="71"/>
  <c r="J168" i="71" s="1"/>
  <c r="J95" i="69"/>
  <c r="J96" i="69" s="1"/>
  <c r="J97" i="69" s="1"/>
  <c r="J98" i="69" s="1"/>
  <c r="J155" i="70"/>
  <c r="J156" i="70" s="1"/>
  <c r="J179" i="73"/>
  <c r="J180" i="73" s="1"/>
  <c r="J181" i="73" s="1"/>
  <c r="J47" i="68"/>
  <c r="J48" i="68" s="1"/>
  <c r="J49" i="68" s="1"/>
  <c r="J50" i="68" s="1"/>
  <c r="J59" i="68"/>
  <c r="J60" i="68" s="1"/>
  <c r="J61" i="68" s="1"/>
  <c r="J107" i="68"/>
  <c r="J108" i="68" s="1"/>
  <c r="J179" i="68"/>
  <c r="J180" i="68" s="1"/>
  <c r="J181" i="68" s="1"/>
  <c r="J188" i="70"/>
  <c r="J23" i="70"/>
  <c r="J179" i="71"/>
  <c r="J180" i="71" s="1"/>
  <c r="J143" i="73"/>
  <c r="J144" i="73" s="1"/>
  <c r="J145" i="73" s="1"/>
  <c r="J146" i="73" s="1"/>
  <c r="J95" i="71"/>
  <c r="J96" i="71" s="1"/>
  <c r="J97" i="71" s="1"/>
  <c r="J47" i="72"/>
  <c r="J48" i="72" s="1"/>
  <c r="J179" i="72"/>
  <c r="J180" i="72" s="1"/>
  <c r="J83" i="73"/>
  <c r="J84" i="73" s="1"/>
  <c r="J85" i="73" s="1"/>
  <c r="J86" i="73" s="1"/>
  <c r="J83" i="71"/>
  <c r="J84" i="71" s="1"/>
  <c r="J85" i="71" s="1"/>
  <c r="J155" i="72"/>
  <c r="J156" i="72" s="1"/>
  <c r="J157" i="72" s="1"/>
  <c r="J158" i="72" s="1"/>
  <c r="J190" i="68"/>
  <c r="J190" i="71"/>
  <c r="J167" i="48"/>
  <c r="J168" i="48" s="1"/>
  <c r="J169" i="48" s="1"/>
  <c r="J170" i="48" s="1"/>
  <c r="J155" i="48"/>
  <c r="J156" i="48" s="1"/>
  <c r="J157" i="48" s="1"/>
  <c r="J158" i="48" s="1"/>
  <c r="J188" i="48"/>
  <c r="J23" i="48"/>
  <c r="J95" i="48"/>
  <c r="J96" i="48" s="1"/>
  <c r="J97" i="48" s="1"/>
  <c r="J98" i="48" s="1"/>
  <c r="X133" i="72"/>
  <c r="X134" i="72"/>
  <c r="X122" i="71"/>
  <c r="X121" i="71"/>
  <c r="X182" i="73"/>
  <c r="X181" i="73"/>
  <c r="X158" i="72"/>
  <c r="X157" i="72"/>
  <c r="X146" i="71"/>
  <c r="X145" i="71"/>
  <c r="X38" i="72"/>
  <c r="X37" i="72"/>
  <c r="X98" i="73"/>
  <c r="X97" i="73"/>
  <c r="X158" i="71"/>
  <c r="X157" i="71"/>
  <c r="X73" i="72"/>
  <c r="X74" i="72"/>
  <c r="X38" i="73"/>
  <c r="X37" i="73"/>
  <c r="T188" i="71"/>
  <c r="J85" i="45" s="1"/>
  <c r="T133" i="73"/>
  <c r="T134" i="73" s="1"/>
  <c r="T188" i="73"/>
  <c r="V85" i="45" s="1"/>
  <c r="T109" i="73"/>
  <c r="T110" i="73" s="1"/>
  <c r="T190" i="69"/>
  <c r="AH102" i="45" s="1"/>
  <c r="T190" i="72"/>
  <c r="AH87" i="45" s="1"/>
  <c r="T188" i="48"/>
  <c r="AH33" i="45" s="1"/>
  <c r="M167" i="69"/>
  <c r="M168" i="69" s="1"/>
  <c r="M169" i="69" s="1"/>
  <c r="M170" i="69" s="1"/>
  <c r="M35" i="72"/>
  <c r="M36" i="72" s="1"/>
  <c r="M107" i="73"/>
  <c r="M108" i="73" s="1"/>
  <c r="M47" i="73"/>
  <c r="M48" i="73" s="1"/>
  <c r="M49" i="73" s="1"/>
  <c r="M50" i="73" s="1"/>
  <c r="M47" i="71"/>
  <c r="M48" i="71" s="1"/>
  <c r="M83" i="69"/>
  <c r="M84" i="69" s="1"/>
  <c r="M85" i="69" s="1"/>
  <c r="M95" i="68"/>
  <c r="M96" i="68" s="1"/>
  <c r="M97" i="68" s="1"/>
  <c r="M98" i="68" s="1"/>
  <c r="M143" i="68"/>
  <c r="M144" i="68" s="1"/>
  <c r="M145" i="68" s="1"/>
  <c r="M146" i="68" s="1"/>
  <c r="M143" i="69"/>
  <c r="M144" i="69" s="1"/>
  <c r="M119" i="70"/>
  <c r="M120" i="70" s="1"/>
  <c r="M167" i="72"/>
  <c r="M168" i="72" s="1"/>
  <c r="M169" i="72" s="1"/>
  <c r="M170" i="72" s="1"/>
  <c r="M95" i="69"/>
  <c r="M96" i="69" s="1"/>
  <c r="M97" i="69" s="1"/>
  <c r="M83" i="68"/>
  <c r="M84" i="68" s="1"/>
  <c r="M85" i="68" s="1"/>
  <c r="M23" i="69"/>
  <c r="M188" i="69"/>
  <c r="AC100" i="45" s="1"/>
  <c r="M107" i="70"/>
  <c r="M108" i="70" s="1"/>
  <c r="M109" i="70" s="1"/>
  <c r="M110" i="70" s="1"/>
  <c r="M59" i="72"/>
  <c r="M60" i="72" s="1"/>
  <c r="M61" i="72" s="1"/>
  <c r="M62" i="72" s="1"/>
  <c r="M59" i="71"/>
  <c r="M60" i="71" s="1"/>
  <c r="M61" i="71" s="1"/>
  <c r="M62" i="71" s="1"/>
  <c r="M143" i="72"/>
  <c r="M144" i="72" s="1"/>
  <c r="M35" i="71"/>
  <c r="M36" i="71" s="1"/>
  <c r="M37" i="71" s="1"/>
  <c r="M107" i="72"/>
  <c r="M108" i="72" s="1"/>
  <c r="M109" i="72" s="1"/>
  <c r="M110" i="72" s="1"/>
  <c r="M179" i="73"/>
  <c r="M180" i="73" s="1"/>
  <c r="M181" i="73" s="1"/>
  <c r="M190" i="70"/>
  <c r="Q102" i="45" s="1"/>
  <c r="M179" i="48"/>
  <c r="M180" i="48" s="1"/>
  <c r="M181" i="48" s="1"/>
  <c r="M182" i="48" s="1"/>
  <c r="M131" i="48"/>
  <c r="M132" i="48" s="1"/>
  <c r="M59" i="48"/>
  <c r="M60" i="48" s="1"/>
  <c r="M61" i="48" s="1"/>
  <c r="M190" i="48"/>
  <c r="AC35" i="45" s="1"/>
  <c r="I71" i="70"/>
  <c r="I72" i="70" s="1"/>
  <c r="I73" i="70" s="1"/>
  <c r="I74" i="70" s="1"/>
  <c r="I95" i="69"/>
  <c r="I96" i="69" s="1"/>
  <c r="I97" i="69" s="1"/>
  <c r="I98" i="69" s="1"/>
  <c r="I47" i="68"/>
  <c r="I48" i="68" s="1"/>
  <c r="I49" i="68" s="1"/>
  <c r="I50" i="68" s="1"/>
  <c r="I131" i="70"/>
  <c r="I132" i="70" s="1"/>
  <c r="I133" i="70" s="1"/>
  <c r="I134" i="70" s="1"/>
  <c r="I143" i="70"/>
  <c r="I144" i="70" s="1"/>
  <c r="I145" i="70" s="1"/>
  <c r="I107" i="68"/>
  <c r="I108" i="68" s="1"/>
  <c r="I109" i="68" s="1"/>
  <c r="I179" i="68"/>
  <c r="I180" i="68" s="1"/>
  <c r="I188" i="70"/>
  <c r="I23" i="70"/>
  <c r="I24" i="70" s="1"/>
  <c r="I179" i="70"/>
  <c r="I180" i="70" s="1"/>
  <c r="I47" i="72"/>
  <c r="I48" i="72" s="1"/>
  <c r="I107" i="73"/>
  <c r="I108" i="73" s="1"/>
  <c r="I71" i="69"/>
  <c r="I72" i="69" s="1"/>
  <c r="I73" i="69" s="1"/>
  <c r="I74" i="69" s="1"/>
  <c r="I83" i="73"/>
  <c r="I84" i="73" s="1"/>
  <c r="I35" i="68"/>
  <c r="I36" i="68" s="1"/>
  <c r="I37" i="68" s="1"/>
  <c r="I179" i="69"/>
  <c r="I180" i="69" s="1"/>
  <c r="I155" i="71"/>
  <c r="I156" i="71" s="1"/>
  <c r="I157" i="71" s="1"/>
  <c r="I188" i="71"/>
  <c r="I23" i="71"/>
  <c r="I24" i="71" s="1"/>
  <c r="I119" i="72"/>
  <c r="I120" i="72" s="1"/>
  <c r="I121" i="72" s="1"/>
  <c r="I122" i="72" s="1"/>
  <c r="I167" i="73"/>
  <c r="I168" i="73" s="1"/>
  <c r="I169" i="73" s="1"/>
  <c r="I170" i="73" s="1"/>
  <c r="I179" i="71"/>
  <c r="I180" i="71" s="1"/>
  <c r="I131" i="73"/>
  <c r="I132" i="73" s="1"/>
  <c r="I95" i="48"/>
  <c r="I96" i="48" s="1"/>
  <c r="I97" i="48" s="1"/>
  <c r="I98" i="48" s="1"/>
  <c r="I143" i="48"/>
  <c r="I144" i="48" s="1"/>
  <c r="I71" i="48"/>
  <c r="I72" i="48" s="1"/>
  <c r="I73" i="48" s="1"/>
  <c r="I74" i="48" s="1"/>
  <c r="W98" i="73"/>
  <c r="W97" i="73"/>
  <c r="W133" i="71"/>
  <c r="W134" i="71"/>
  <c r="W38" i="71"/>
  <c r="W37" i="71"/>
  <c r="W62" i="73"/>
  <c r="W61" i="73"/>
  <c r="W188" i="69"/>
  <c r="W25" i="69"/>
  <c r="W193" i="69" s="1"/>
  <c r="W170" i="71"/>
  <c r="W169" i="71"/>
  <c r="W110" i="71"/>
  <c r="W109" i="71"/>
  <c r="W62" i="72"/>
  <c r="W61" i="72"/>
  <c r="W188" i="73"/>
  <c r="W25" i="73"/>
  <c r="W193" i="73" s="1"/>
  <c r="W26" i="73"/>
  <c r="W194" i="73" s="1"/>
  <c r="W110" i="73"/>
  <c r="W109" i="73"/>
  <c r="W122" i="71"/>
  <c r="W121" i="71"/>
  <c r="W122" i="73"/>
  <c r="W121" i="73"/>
  <c r="W25" i="48"/>
  <c r="W193" i="48" s="1"/>
  <c r="W188" i="48"/>
  <c r="R83" i="72"/>
  <c r="R84" i="72" s="1"/>
  <c r="R85" i="72" s="1"/>
  <c r="R86" i="72" s="1"/>
  <c r="R47" i="70"/>
  <c r="R48" i="70" s="1"/>
  <c r="R83" i="73"/>
  <c r="R84" i="73" s="1"/>
  <c r="R59" i="70"/>
  <c r="R60" i="70" s="1"/>
  <c r="R71" i="72"/>
  <c r="R72" i="72" s="1"/>
  <c r="R73" i="72" s="1"/>
  <c r="R74" i="72" s="1"/>
  <c r="R95" i="71"/>
  <c r="R96" i="71" s="1"/>
  <c r="R107" i="68"/>
  <c r="R108" i="68" s="1"/>
  <c r="R109" i="68" s="1"/>
  <c r="R110" i="68" s="1"/>
  <c r="R179" i="68"/>
  <c r="R180" i="68" s="1"/>
  <c r="R181" i="68" s="1"/>
  <c r="R188" i="70"/>
  <c r="T100" i="45" s="1"/>
  <c r="R23" i="70"/>
  <c r="R24" i="70" s="1"/>
  <c r="R179" i="70"/>
  <c r="R180" i="70" s="1"/>
  <c r="R181" i="70" s="1"/>
  <c r="R182" i="70" s="1"/>
  <c r="R47" i="72"/>
  <c r="R48" i="72" s="1"/>
  <c r="R49" i="72" s="1"/>
  <c r="R50" i="72" s="1"/>
  <c r="R107" i="73"/>
  <c r="R108" i="73" s="1"/>
  <c r="R109" i="73" s="1"/>
  <c r="R83" i="69"/>
  <c r="R84" i="69" s="1"/>
  <c r="R35" i="68"/>
  <c r="R36" i="68" s="1"/>
  <c r="R179" i="69"/>
  <c r="R180" i="69" s="1"/>
  <c r="R155" i="71"/>
  <c r="R156" i="71" s="1"/>
  <c r="R157" i="71" s="1"/>
  <c r="R188" i="71"/>
  <c r="H85" i="45" s="1"/>
  <c r="R23" i="71"/>
  <c r="R24" i="71" s="1"/>
  <c r="R119" i="72"/>
  <c r="R120" i="72" s="1"/>
  <c r="R121" i="72" s="1"/>
  <c r="R122" i="72" s="1"/>
  <c r="R167" i="73"/>
  <c r="R168" i="73" s="1"/>
  <c r="R169" i="73" s="1"/>
  <c r="R170" i="73" s="1"/>
  <c r="R179" i="71"/>
  <c r="R180" i="71" s="1"/>
  <c r="R131" i="73"/>
  <c r="R132" i="73" s="1"/>
  <c r="R190" i="68"/>
  <c r="H102" i="45" s="1"/>
  <c r="AR102" i="45" s="1"/>
  <c r="R190" i="73"/>
  <c r="T87" i="45" s="1"/>
  <c r="R107" i="48"/>
  <c r="R108" i="48" s="1"/>
  <c r="R109" i="48" s="1"/>
  <c r="R110" i="48" s="1"/>
  <c r="R119" i="48"/>
  <c r="R120" i="48" s="1"/>
  <c r="L107" i="69"/>
  <c r="L108" i="69" s="1"/>
  <c r="L107" i="68"/>
  <c r="L108" i="68" s="1"/>
  <c r="L167" i="72"/>
  <c r="L168" i="72" s="1"/>
  <c r="L169" i="72" s="1"/>
  <c r="L170" i="72" s="1"/>
  <c r="L119" i="71"/>
  <c r="L120" i="71" s="1"/>
  <c r="L121" i="71" s="1"/>
  <c r="L143" i="68"/>
  <c r="L144" i="68" s="1"/>
  <c r="L145" i="68" s="1"/>
  <c r="L188" i="69"/>
  <c r="AB100" i="45" s="1"/>
  <c r="L23" i="69"/>
  <c r="L24" i="69" s="1"/>
  <c r="L25" i="69" s="1"/>
  <c r="L26" i="69" s="1"/>
  <c r="L107" i="70"/>
  <c r="L108" i="70" s="1"/>
  <c r="L109" i="70" s="1"/>
  <c r="L110" i="70" s="1"/>
  <c r="L23" i="72"/>
  <c r="L24" i="72" s="1"/>
  <c r="L25" i="72" s="1"/>
  <c r="L188" i="72"/>
  <c r="AB85" i="45" s="1"/>
  <c r="L59" i="68"/>
  <c r="L60" i="68" s="1"/>
  <c r="L131" i="68"/>
  <c r="L132" i="68" s="1"/>
  <c r="L133" i="68" s="1"/>
  <c r="L35" i="70"/>
  <c r="L36" i="70" s="1"/>
  <c r="L37" i="70" s="1"/>
  <c r="L38" i="70" s="1"/>
  <c r="L155" i="72"/>
  <c r="L156" i="72" s="1"/>
  <c r="L157" i="72" s="1"/>
  <c r="L158" i="72" s="1"/>
  <c r="L155" i="68"/>
  <c r="L156" i="68" s="1"/>
  <c r="L157" i="68" s="1"/>
  <c r="L167" i="69"/>
  <c r="L168" i="69" s="1"/>
  <c r="L169" i="69" s="1"/>
  <c r="L179" i="70"/>
  <c r="L180" i="70" s="1"/>
  <c r="L181" i="70" s="1"/>
  <c r="L182" i="70" s="1"/>
  <c r="L119" i="72"/>
  <c r="L120" i="72" s="1"/>
  <c r="L121" i="72" s="1"/>
  <c r="L122" i="72" s="1"/>
  <c r="L35" i="71"/>
  <c r="L36" i="71" s="1"/>
  <c r="L107" i="72"/>
  <c r="L108" i="72" s="1"/>
  <c r="L109" i="72" s="1"/>
  <c r="L110" i="72" s="1"/>
  <c r="L179" i="73"/>
  <c r="L180" i="73" s="1"/>
  <c r="L181" i="73" s="1"/>
  <c r="L83" i="72"/>
  <c r="L84" i="72" s="1"/>
  <c r="L85" i="72" s="1"/>
  <c r="L143" i="73"/>
  <c r="L144" i="73" s="1"/>
  <c r="L190" i="73"/>
  <c r="P87" i="45" s="1"/>
  <c r="L155" i="48"/>
  <c r="L156" i="48" s="1"/>
  <c r="L131" i="48"/>
  <c r="L132" i="48" s="1"/>
  <c r="L133" i="48" s="1"/>
  <c r="L134" i="48" s="1"/>
  <c r="L59" i="48"/>
  <c r="L60" i="48" s="1"/>
  <c r="L61" i="48" s="1"/>
  <c r="L62" i="48" s="1"/>
  <c r="H59" i="71"/>
  <c r="H60" i="71" s="1"/>
  <c r="H61" i="71" s="1"/>
  <c r="H62" i="71" s="1"/>
  <c r="H107" i="68"/>
  <c r="H108" i="68" s="1"/>
  <c r="H109" i="68" s="1"/>
  <c r="H110" i="68" s="1"/>
  <c r="H107" i="73"/>
  <c r="H108" i="73" s="1"/>
  <c r="H83" i="71"/>
  <c r="H84" i="71" s="1"/>
  <c r="H85" i="71" s="1"/>
  <c r="H95" i="68"/>
  <c r="H96" i="68" s="1"/>
  <c r="H131" i="69"/>
  <c r="H132" i="69" s="1"/>
  <c r="H133" i="69" s="1"/>
  <c r="H134" i="69" s="1"/>
  <c r="H47" i="72"/>
  <c r="H48" i="72" s="1"/>
  <c r="H167" i="68"/>
  <c r="H168" i="68" s="1"/>
  <c r="H169" i="68" s="1"/>
  <c r="H170" i="68" s="1"/>
  <c r="H83" i="70"/>
  <c r="H84" i="70" s="1"/>
  <c r="H85" i="70" s="1"/>
  <c r="H86" i="70" s="1"/>
  <c r="H119" i="71"/>
  <c r="H120" i="71" s="1"/>
  <c r="H121" i="71" s="1"/>
  <c r="H59" i="68"/>
  <c r="H60" i="68" s="1"/>
  <c r="H61" i="68" s="1"/>
  <c r="H179" i="68"/>
  <c r="H180" i="68" s="1"/>
  <c r="H181" i="68" s="1"/>
  <c r="H182" i="68" s="1"/>
  <c r="H119" i="72"/>
  <c r="H120" i="72" s="1"/>
  <c r="H35" i="69"/>
  <c r="H36" i="69" s="1"/>
  <c r="H59" i="70"/>
  <c r="H60" i="70" s="1"/>
  <c r="H61" i="70" s="1"/>
  <c r="H62" i="70" s="1"/>
  <c r="H143" i="72"/>
  <c r="H144" i="72" s="1"/>
  <c r="H145" i="72" s="1"/>
  <c r="H146" i="72" s="1"/>
  <c r="H35" i="71"/>
  <c r="H36" i="71" s="1"/>
  <c r="H107" i="72"/>
  <c r="H108" i="72" s="1"/>
  <c r="H109" i="72" s="1"/>
  <c r="H179" i="73"/>
  <c r="H180" i="73" s="1"/>
  <c r="H83" i="72"/>
  <c r="H84" i="72" s="1"/>
  <c r="H85" i="72" s="1"/>
  <c r="H86" i="72" s="1"/>
  <c r="H143" i="73"/>
  <c r="H144" i="73" s="1"/>
  <c r="H145" i="73" s="1"/>
  <c r="H119" i="48"/>
  <c r="H120" i="48" s="1"/>
  <c r="H121" i="48" s="1"/>
  <c r="H122" i="48" s="1"/>
  <c r="H155" i="48"/>
  <c r="H156" i="48" s="1"/>
  <c r="H157" i="48" s="1"/>
  <c r="H83" i="48"/>
  <c r="H84" i="48" s="1"/>
  <c r="H85" i="48" s="1"/>
  <c r="H59" i="48"/>
  <c r="H60" i="48" s="1"/>
  <c r="H61" i="48" s="1"/>
  <c r="H62" i="48" s="1"/>
  <c r="AT19" i="45"/>
  <c r="AT68" i="45"/>
  <c r="AO16" i="45"/>
  <c r="AQ20" i="45"/>
  <c r="AR18" i="45"/>
  <c r="AM50" i="45"/>
  <c r="AN52" i="45"/>
  <c r="AQ16" i="45"/>
  <c r="AO66" i="45"/>
  <c r="AM69" i="45"/>
  <c r="AN67" i="45"/>
  <c r="AM67" i="45"/>
  <c r="AM54" i="45"/>
  <c r="AN20" i="45"/>
  <c r="AO65" i="45"/>
  <c r="AP50" i="45"/>
  <c r="AR16" i="45"/>
  <c r="AN68" i="45"/>
  <c r="AR53" i="45"/>
  <c r="AS53" i="45"/>
  <c r="AR52" i="45"/>
  <c r="AM52" i="45"/>
  <c r="AO50" i="45"/>
  <c r="AQ50" i="45"/>
  <c r="AR50" i="45"/>
  <c r="AN50" i="45"/>
  <c r="AO53" i="45"/>
  <c r="AP16" i="45"/>
  <c r="AO19" i="45"/>
  <c r="AN18" i="45"/>
  <c r="AN16" i="45"/>
  <c r="AR19" i="45"/>
  <c r="AS16" i="45"/>
  <c r="AS19" i="45"/>
  <c r="AM16" i="45"/>
  <c r="AQ18" i="45"/>
  <c r="AM20" i="45"/>
  <c r="AM65" i="45"/>
  <c r="AM66" i="45"/>
  <c r="AN69" i="45"/>
  <c r="AQ68" i="45"/>
  <c r="G60" i="52"/>
  <c r="G61" i="52" s="1"/>
  <c r="G62" i="52" s="1"/>
  <c r="P36" i="52"/>
  <c r="P37" i="52" s="1"/>
  <c r="P38" i="52" s="1"/>
  <c r="K72" i="52"/>
  <c r="K73" i="52" s="1"/>
  <c r="K74" i="52" s="1"/>
  <c r="H144" i="52"/>
  <c r="H145" i="52" s="1"/>
  <c r="AS65" i="45"/>
  <c r="G156" i="52"/>
  <c r="G157" i="52" s="1"/>
  <c r="G158" i="52" s="1"/>
  <c r="AP68" i="45"/>
  <c r="G36" i="52"/>
  <c r="G37" i="52" s="1"/>
  <c r="G38" i="52" s="1"/>
  <c r="AN65" i="45"/>
  <c r="G120" i="52"/>
  <c r="G121" i="52" s="1"/>
  <c r="G122" i="52" s="1"/>
  <c r="AP65" i="45"/>
  <c r="G108" i="52"/>
  <c r="AM68" i="45"/>
  <c r="AQ69" i="45"/>
  <c r="AR69" i="45"/>
  <c r="AR66" i="45"/>
  <c r="R108" i="52"/>
  <c r="R109" i="52" s="1"/>
  <c r="R110" i="52" s="1"/>
  <c r="AR65" i="45"/>
  <c r="AR68" i="45"/>
  <c r="AP66" i="45"/>
  <c r="AS68" i="45"/>
  <c r="AN66" i="45"/>
  <c r="AO68" i="45"/>
  <c r="P60" i="52"/>
  <c r="P61" i="52" s="1"/>
  <c r="P62" i="52" s="1"/>
  <c r="K156" i="52"/>
  <c r="Q96" i="52"/>
  <c r="Q97" i="52" s="1"/>
  <c r="Q98" i="52" s="1"/>
  <c r="AQ65" i="45"/>
  <c r="AQ66" i="45"/>
  <c r="AQ67" i="45"/>
  <c r="AR67" i="45"/>
  <c r="AS66" i="45"/>
  <c r="Q24" i="57"/>
  <c r="Q25" i="57" s="1"/>
  <c r="AQ62" i="45"/>
  <c r="G49" i="57"/>
  <c r="G50" i="57" s="1"/>
  <c r="I60" i="56"/>
  <c r="I61" i="56" s="1"/>
  <c r="AR28" i="45"/>
  <c r="L190" i="58"/>
  <c r="P54" i="45" s="1"/>
  <c r="K190" i="58"/>
  <c r="O54" i="45" s="1"/>
  <c r="M48" i="57"/>
  <c r="M49" i="57" s="1"/>
  <c r="M50" i="57" s="1"/>
  <c r="L180" i="57"/>
  <c r="L181" i="57" s="1"/>
  <c r="L182" i="57" s="1"/>
  <c r="H190" i="57"/>
  <c r="P190" i="57"/>
  <c r="G190" i="57"/>
  <c r="P188" i="57"/>
  <c r="H168" i="57"/>
  <c r="H169" i="57" s="1"/>
  <c r="H170" i="57" s="1"/>
  <c r="K23" i="57"/>
  <c r="K24" i="57" s="1"/>
  <c r="K143" i="57"/>
  <c r="K144" i="57" s="1"/>
  <c r="K145" i="57" s="1"/>
  <c r="I72" i="57"/>
  <c r="I73" i="57" s="1"/>
  <c r="X62" i="60"/>
  <c r="S96" i="59"/>
  <c r="S97" i="59" s="1"/>
  <c r="S98" i="59" s="1"/>
  <c r="T181" i="59"/>
  <c r="T182" i="59" s="1"/>
  <c r="X133" i="59"/>
  <c r="X85" i="59"/>
  <c r="X157" i="59"/>
  <c r="M188" i="59"/>
  <c r="AC18" i="45" s="1"/>
  <c r="I168" i="59"/>
  <c r="I169" i="59" s="1"/>
  <c r="X169" i="56"/>
  <c r="X121" i="56"/>
  <c r="X157" i="56"/>
  <c r="T133" i="55"/>
  <c r="T134" i="55" s="1"/>
  <c r="S120" i="53"/>
  <c r="S121" i="53" s="1"/>
  <c r="S122" i="53" s="1"/>
  <c r="I180" i="53"/>
  <c r="I181" i="53" s="1"/>
  <c r="I182" i="53" s="1"/>
  <c r="I48" i="53"/>
  <c r="I49" i="53" s="1"/>
  <c r="M180" i="49"/>
  <c r="M181" i="49" s="1"/>
  <c r="M182" i="49" s="1"/>
  <c r="I144" i="49"/>
  <c r="I145" i="49" s="1"/>
  <c r="I146" i="49" s="1"/>
  <c r="M156" i="49"/>
  <c r="M157" i="49" s="1"/>
  <c r="M158" i="49" s="1"/>
  <c r="S72" i="49"/>
  <c r="S73" i="49" s="1"/>
  <c r="S74" i="49" s="1"/>
  <c r="S48" i="49"/>
  <c r="S49" i="49" s="1"/>
  <c r="S50" i="49" s="1"/>
  <c r="S96" i="49"/>
  <c r="I84" i="49"/>
  <c r="I85" i="49" s="1"/>
  <c r="I86" i="49" s="1"/>
  <c r="S72" i="51"/>
  <c r="S73" i="51" s="1"/>
  <c r="S74" i="51" s="1"/>
  <c r="I132" i="51"/>
  <c r="AR62" i="45"/>
  <c r="AS28" i="45"/>
  <c r="AS62" i="45"/>
  <c r="S24" i="51"/>
  <c r="S25" i="51" s="1"/>
  <c r="S26" i="51" s="1"/>
  <c r="I108" i="39"/>
  <c r="I109" i="39" s="1"/>
  <c r="I110" i="39" s="1"/>
  <c r="I120" i="39"/>
  <c r="I121" i="39" s="1"/>
  <c r="S24" i="39"/>
  <c r="S25" i="39" s="1"/>
  <c r="N59" i="59"/>
  <c r="N60" i="59" s="1"/>
  <c r="N61" i="59" s="1"/>
  <c r="M132" i="59"/>
  <c r="M133" i="59" s="1"/>
  <c r="L71" i="58"/>
  <c r="L72" i="58" s="1"/>
  <c r="L73" i="58" s="1"/>
  <c r="L74" i="58" s="1"/>
  <c r="K179" i="58"/>
  <c r="K180" i="58" s="1"/>
  <c r="L156" i="58"/>
  <c r="L157" i="58" s="1"/>
  <c r="L158" i="58" s="1"/>
  <c r="M36" i="58"/>
  <c r="S84" i="56"/>
  <c r="S85" i="56" s="1"/>
  <c r="S86" i="56" s="1"/>
  <c r="M156" i="51"/>
  <c r="M157" i="51" s="1"/>
  <c r="M158" i="51" s="1"/>
  <c r="I84" i="51"/>
  <c r="I85" i="51" s="1"/>
  <c r="I86" i="51" s="1"/>
  <c r="S132" i="53"/>
  <c r="S133" i="53" s="1"/>
  <c r="S134" i="53" s="1"/>
  <c r="H24" i="58"/>
  <c r="L24" i="57"/>
  <c r="L25" i="57" s="1"/>
  <c r="G145" i="59"/>
  <c r="G146" i="59" s="1"/>
  <c r="M180" i="53"/>
  <c r="M181" i="53" s="1"/>
  <c r="M182" i="53" s="1"/>
  <c r="S36" i="51"/>
  <c r="S37" i="51" s="1"/>
  <c r="G168" i="57"/>
  <c r="G169" i="57" s="1"/>
  <c r="G170" i="57" s="1"/>
  <c r="I72" i="56"/>
  <c r="I73" i="56" s="1"/>
  <c r="I74" i="56" s="1"/>
  <c r="I156" i="58"/>
  <c r="I157" i="58" s="1"/>
  <c r="I48" i="39"/>
  <c r="I49" i="39" s="1"/>
  <c r="I50" i="39" s="1"/>
  <c r="M96" i="51"/>
  <c r="M97" i="51" s="1"/>
  <c r="N72" i="49"/>
  <c r="N73" i="49" s="1"/>
  <c r="S96" i="51"/>
  <c r="S97" i="51" s="1"/>
  <c r="S98" i="51" s="1"/>
  <c r="M96" i="58"/>
  <c r="M97" i="58" s="1"/>
  <c r="M98" i="58" s="1"/>
  <c r="S157" i="52"/>
  <c r="S158" i="52" s="1"/>
  <c r="S24" i="53"/>
  <c r="S25" i="53" s="1"/>
  <c r="P180" i="58"/>
  <c r="P181" i="58" s="1"/>
  <c r="P182" i="58" s="1"/>
  <c r="R73" i="59"/>
  <c r="R74" i="59" s="1"/>
  <c r="M180" i="55"/>
  <c r="M181" i="55" s="1"/>
  <c r="S120" i="51"/>
  <c r="S121" i="51" s="1"/>
  <c r="S122" i="51" s="1"/>
  <c r="S60" i="49"/>
  <c r="S61" i="49" s="1"/>
  <c r="S62" i="49" s="1"/>
  <c r="I36" i="58"/>
  <c r="I37" i="58" s="1"/>
  <c r="I38" i="58" s="1"/>
  <c r="M168" i="53"/>
  <c r="M169" i="53" s="1"/>
  <c r="M170" i="53" s="1"/>
  <c r="Q84" i="57"/>
  <c r="Q85" i="57" s="1"/>
  <c r="Q86" i="57" s="1"/>
  <c r="Q60" i="58"/>
  <c r="Q61" i="58" s="1"/>
  <c r="Q62" i="58" s="1"/>
  <c r="M96" i="39"/>
  <c r="M97" i="39" s="1"/>
  <c r="M98" i="39" s="1"/>
  <c r="I96" i="39"/>
  <c r="I97" i="39" s="1"/>
  <c r="I98" i="39" s="1"/>
  <c r="I24" i="49"/>
  <c r="I25" i="49" s="1"/>
  <c r="I26" i="49" s="1"/>
  <c r="M168" i="39"/>
  <c r="M169" i="39" s="1"/>
  <c r="S168" i="51"/>
  <c r="S169" i="51" s="1"/>
  <c r="S170" i="51" s="1"/>
  <c r="S36" i="49"/>
  <c r="S37" i="49" s="1"/>
  <c r="S38" i="49" s="1"/>
  <c r="R144" i="58"/>
  <c r="R145" i="58" s="1"/>
  <c r="R146" i="58" s="1"/>
  <c r="S120" i="60"/>
  <c r="S121" i="60" s="1"/>
  <c r="S122" i="60" s="1"/>
  <c r="S84" i="58"/>
  <c r="S85" i="58" s="1"/>
  <c r="S86" i="58" s="1"/>
  <c r="I96" i="57"/>
  <c r="I97" i="57" s="1"/>
  <c r="I98" i="57" s="1"/>
  <c r="I48" i="57"/>
  <c r="H156" i="57"/>
  <c r="H157" i="57" s="1"/>
  <c r="H158" i="57" s="1"/>
  <c r="M36" i="49"/>
  <c r="M37" i="49" s="1"/>
  <c r="M38" i="49" s="1"/>
  <c r="S36" i="55"/>
  <c r="S37" i="55" s="1"/>
  <c r="S38" i="55" s="1"/>
  <c r="S132" i="55"/>
  <c r="S133" i="55" s="1"/>
  <c r="S134" i="55" s="1"/>
  <c r="I24" i="59"/>
  <c r="I25" i="59" s="1"/>
  <c r="S180" i="53"/>
  <c r="S181" i="53" s="1"/>
  <c r="S182" i="53" s="1"/>
  <c r="S108" i="49"/>
  <c r="S109" i="49" s="1"/>
  <c r="S110" i="49" s="1"/>
  <c r="S60" i="39"/>
  <c r="S61" i="39" s="1"/>
  <c r="S62" i="39" s="1"/>
  <c r="Q168" i="57"/>
  <c r="Q169" i="57" s="1"/>
  <c r="Q170" i="57" s="1"/>
  <c r="S36" i="53"/>
  <c r="S37" i="53" s="1"/>
  <c r="S38" i="53" s="1"/>
  <c r="S180" i="39"/>
  <c r="S181" i="39" s="1"/>
  <c r="S132" i="39"/>
  <c r="S133" i="39" s="1"/>
  <c r="S84" i="53"/>
  <c r="S85" i="53" s="1"/>
  <c r="S86" i="53" s="1"/>
  <c r="S84" i="39"/>
  <c r="S85" i="39" s="1"/>
  <c r="S108" i="53"/>
  <c r="S109" i="53" s="1"/>
  <c r="S110" i="53" s="1"/>
  <c r="S156" i="60"/>
  <c r="S157" i="60" s="1"/>
  <c r="S158" i="60" s="1"/>
  <c r="S180" i="60"/>
  <c r="S181" i="60" s="1"/>
  <c r="S182" i="60" s="1"/>
  <c r="S108" i="57"/>
  <c r="S109" i="57" s="1"/>
  <c r="S110" i="57" s="1"/>
  <c r="S168" i="58"/>
  <c r="S169" i="58" s="1"/>
  <c r="S170" i="58" s="1"/>
  <c r="S60" i="53"/>
  <c r="S61" i="53" s="1"/>
  <c r="S62" i="53" s="1"/>
  <c r="S156" i="51"/>
  <c r="S157" i="51" s="1"/>
  <c r="S158" i="51" s="1"/>
  <c r="S96" i="39"/>
  <c r="S97" i="39" s="1"/>
  <c r="M36" i="56"/>
  <c r="M37" i="56" s="1"/>
  <c r="M38" i="56" s="1"/>
  <c r="M132" i="57"/>
  <c r="M133" i="57" s="1"/>
  <c r="M134" i="57" s="1"/>
  <c r="M190" i="58"/>
  <c r="Q54" i="45" s="1"/>
  <c r="I72" i="55"/>
  <c r="I73" i="55" s="1"/>
  <c r="I168" i="55"/>
  <c r="I169" i="55" s="1"/>
  <c r="I108" i="60"/>
  <c r="I109" i="60" s="1"/>
  <c r="I36" i="55"/>
  <c r="I37" i="55" s="1"/>
  <c r="I132" i="55"/>
  <c r="I133" i="55" s="1"/>
  <c r="I134" i="55" s="1"/>
  <c r="I144" i="58"/>
  <c r="I145" i="58" s="1"/>
  <c r="I146" i="58" s="1"/>
  <c r="H180" i="58"/>
  <c r="H181" i="58" s="1"/>
  <c r="I24" i="55"/>
  <c r="I25" i="55" s="1"/>
  <c r="I26" i="55" s="1"/>
  <c r="I96" i="55"/>
  <c r="I97" i="55" s="1"/>
  <c r="I98" i="55" s="1"/>
  <c r="I60" i="60"/>
  <c r="I61" i="60" s="1"/>
  <c r="S180" i="49"/>
  <c r="S181" i="49" s="1"/>
  <c r="S168" i="39"/>
  <c r="S169" i="39" s="1"/>
  <c r="S170" i="39" s="1"/>
  <c r="S168" i="49"/>
  <c r="S169" i="49" s="1"/>
  <c r="S170" i="49" s="1"/>
  <c r="S168" i="53"/>
  <c r="S169" i="53" s="1"/>
  <c r="S170" i="53" s="1"/>
  <c r="S180" i="51"/>
  <c r="S181" i="51" s="1"/>
  <c r="S182" i="51" s="1"/>
  <c r="S108" i="39"/>
  <c r="S109" i="39" s="1"/>
  <c r="S110" i="39" s="1"/>
  <c r="S108" i="51"/>
  <c r="S109" i="51" s="1"/>
  <c r="S110" i="51" s="1"/>
  <c r="S144" i="39"/>
  <c r="S145" i="39" s="1"/>
  <c r="M180" i="51"/>
  <c r="M181" i="51" s="1"/>
  <c r="I190" i="51"/>
  <c r="I72" i="53"/>
  <c r="I73" i="53" s="1"/>
  <c r="I74" i="53" s="1"/>
  <c r="S120" i="39"/>
  <c r="S121" i="39" s="1"/>
  <c r="S122" i="39" s="1"/>
  <c r="S132" i="49"/>
  <c r="S133" i="49" s="1"/>
  <c r="S134" i="49" s="1"/>
  <c r="S132" i="51"/>
  <c r="S133" i="51" s="1"/>
  <c r="S134" i="51" s="1"/>
  <c r="S60" i="51"/>
  <c r="S61" i="51" s="1"/>
  <c r="S62" i="51" s="1"/>
  <c r="I120" i="56"/>
  <c r="I121" i="56" s="1"/>
  <c r="I122" i="56" s="1"/>
  <c r="M24" i="56"/>
  <c r="M25" i="56" s="1"/>
  <c r="M48" i="56"/>
  <c r="M49" i="56" s="1"/>
  <c r="M50" i="56" s="1"/>
  <c r="M96" i="55"/>
  <c r="M97" i="55" s="1"/>
  <c r="M98" i="55" s="1"/>
  <c r="M168" i="60"/>
  <c r="M169" i="60" s="1"/>
  <c r="I120" i="49"/>
  <c r="I121" i="49" s="1"/>
  <c r="I122" i="49" s="1"/>
  <c r="M36" i="51"/>
  <c r="M37" i="51" s="1"/>
  <c r="M38" i="51" s="1"/>
  <c r="S72" i="53"/>
  <c r="S73" i="53" s="1"/>
  <c r="S72" i="39"/>
  <c r="S73" i="39" s="1"/>
  <c r="S84" i="51"/>
  <c r="S85" i="51" s="1"/>
  <c r="S86" i="51" s="1"/>
  <c r="S48" i="51"/>
  <c r="S49" i="51" s="1"/>
  <c r="S50" i="51" s="1"/>
  <c r="S144" i="51"/>
  <c r="S145" i="51" s="1"/>
  <c r="S146" i="51" s="1"/>
  <c r="S191" i="53"/>
  <c r="U70" i="45" s="1"/>
  <c r="S156" i="49"/>
  <c r="S157" i="49" s="1"/>
  <c r="S158" i="49" s="1"/>
  <c r="S97" i="49"/>
  <c r="S98" i="49" s="1"/>
  <c r="S144" i="49"/>
  <c r="S145" i="49" s="1"/>
  <c r="S144" i="53"/>
  <c r="S145" i="53" s="1"/>
  <c r="S156" i="53"/>
  <c r="S157" i="53" s="1"/>
  <c r="S48" i="53"/>
  <c r="S48" i="39"/>
  <c r="S49" i="39" s="1"/>
  <c r="S191" i="49"/>
  <c r="U36" i="45" s="1"/>
  <c r="S120" i="49"/>
  <c r="S121" i="49" s="1"/>
  <c r="S96" i="53"/>
  <c r="S156" i="39"/>
  <c r="S157" i="39" s="1"/>
  <c r="S25" i="49"/>
  <c r="S191" i="52"/>
  <c r="AG70" i="45" s="1"/>
  <c r="S191" i="39"/>
  <c r="I36" i="45" s="1"/>
  <c r="S84" i="49"/>
  <c r="S191" i="51"/>
  <c r="I70" i="45" s="1"/>
  <c r="S36" i="39"/>
  <c r="S60" i="56"/>
  <c r="S61" i="56" s="1"/>
  <c r="S62" i="56" s="1"/>
  <c r="S48" i="56"/>
  <c r="S49" i="56" s="1"/>
  <c r="S50" i="56" s="1"/>
  <c r="S120" i="57"/>
  <c r="S121" i="57" s="1"/>
  <c r="S122" i="57" s="1"/>
  <c r="S144" i="56"/>
  <c r="S145" i="56" s="1"/>
  <c r="S146" i="56" s="1"/>
  <c r="S156" i="57"/>
  <c r="S157" i="57" s="1"/>
  <c r="S158" i="57" s="1"/>
  <c r="S36" i="58"/>
  <c r="S37" i="58" s="1"/>
  <c r="S38" i="58" s="1"/>
  <c r="S108" i="59"/>
  <c r="S109" i="59" s="1"/>
  <c r="S110" i="59" s="1"/>
  <c r="S24" i="56"/>
  <c r="S25" i="56" s="1"/>
  <c r="S26" i="56" s="1"/>
  <c r="S72" i="56"/>
  <c r="S73" i="56" s="1"/>
  <c r="S74" i="56" s="1"/>
  <c r="S180" i="56"/>
  <c r="S48" i="60"/>
  <c r="S49" i="60" s="1"/>
  <c r="S50" i="60" s="1"/>
  <c r="S144" i="57"/>
  <c r="S156" i="58"/>
  <c r="S157" i="58" s="1"/>
  <c r="S158" i="58" s="1"/>
  <c r="I48" i="58"/>
  <c r="I49" i="58" s="1"/>
  <c r="I50" i="58" s="1"/>
  <c r="S96" i="55"/>
  <c r="S188" i="53"/>
  <c r="U67" i="45" s="1"/>
  <c r="S120" i="58"/>
  <c r="S121" i="58" s="1"/>
  <c r="S122" i="58" s="1"/>
  <c r="P180" i="57"/>
  <c r="P181" i="57" s="1"/>
  <c r="P182" i="57" s="1"/>
  <c r="L108" i="58"/>
  <c r="L109" i="58" s="1"/>
  <c r="M47" i="59"/>
  <c r="M48" i="59" s="1"/>
  <c r="L23" i="58"/>
  <c r="L24" i="58" s="1"/>
  <c r="L25" i="58" s="1"/>
  <c r="L26" i="58" s="1"/>
  <c r="M144" i="53"/>
  <c r="M145" i="53" s="1"/>
  <c r="M146" i="53" s="1"/>
  <c r="M144" i="51"/>
  <c r="M145" i="51" s="1"/>
  <c r="T49" i="57"/>
  <c r="T50" i="57" s="1"/>
  <c r="X98" i="59"/>
  <c r="X49" i="59"/>
  <c r="X26" i="59"/>
  <c r="X194" i="59" s="1"/>
  <c r="I48" i="56"/>
  <c r="I49" i="56" s="1"/>
  <c r="I50" i="56" s="1"/>
  <c r="M84" i="55"/>
  <c r="M85" i="55" s="1"/>
  <c r="M86" i="55" s="1"/>
  <c r="M83" i="52"/>
  <c r="M84" i="52" s="1"/>
  <c r="I108" i="56"/>
  <c r="I109" i="56" s="1"/>
  <c r="I110" i="56" s="1"/>
  <c r="K119" i="58"/>
  <c r="K120" i="58" s="1"/>
  <c r="M48" i="49"/>
  <c r="M49" i="49" s="1"/>
  <c r="M50" i="49" s="1"/>
  <c r="X188" i="52"/>
  <c r="S120" i="59"/>
  <c r="S121" i="59" s="1"/>
  <c r="S122" i="59" s="1"/>
  <c r="M132" i="55"/>
  <c r="M133" i="55" s="1"/>
  <c r="M144" i="60"/>
  <c r="M145" i="60" s="1"/>
  <c r="L95" i="58"/>
  <c r="L96" i="58" s="1"/>
  <c r="L97" i="58" s="1"/>
  <c r="L98" i="58" s="1"/>
  <c r="X62" i="55"/>
  <c r="X158" i="55"/>
  <c r="X188" i="59"/>
  <c r="R37" i="56"/>
  <c r="R38" i="56" s="1"/>
  <c r="X110" i="60"/>
  <c r="X74" i="60"/>
  <c r="M36" i="60"/>
  <c r="M37" i="60" s="1"/>
  <c r="I188" i="59"/>
  <c r="Q36" i="57"/>
  <c r="Q37" i="57" s="1"/>
  <c r="Q24" i="58"/>
  <c r="Q25" i="58" s="1"/>
  <c r="Q26" i="58" s="1"/>
  <c r="I36" i="53"/>
  <c r="I37" i="53" s="1"/>
  <c r="I38" i="53" s="1"/>
  <c r="I132" i="49"/>
  <c r="I133" i="49" s="1"/>
  <c r="I134" i="49" s="1"/>
  <c r="P144" i="57"/>
  <c r="P145" i="57" s="1"/>
  <c r="P146" i="57" s="1"/>
  <c r="M108" i="39"/>
  <c r="M109" i="39" s="1"/>
  <c r="S180" i="57"/>
  <c r="S181" i="57" s="1"/>
  <c r="S182" i="57" s="1"/>
  <c r="S168" i="57"/>
  <c r="S169" i="57" s="1"/>
  <c r="S170" i="57" s="1"/>
  <c r="I180" i="56"/>
  <c r="I181" i="56" s="1"/>
  <c r="I182" i="56" s="1"/>
  <c r="G120" i="58"/>
  <c r="G121" i="58" s="1"/>
  <c r="X181" i="57"/>
  <c r="X157" i="57"/>
  <c r="S24" i="58"/>
  <c r="S25" i="58" s="1"/>
  <c r="L156" i="57"/>
  <c r="L157" i="57" s="1"/>
  <c r="L158" i="57" s="1"/>
  <c r="M96" i="57"/>
  <c r="M97" i="57" s="1"/>
  <c r="M98" i="57" s="1"/>
  <c r="M120" i="56"/>
  <c r="M121" i="56" s="1"/>
  <c r="M122" i="56" s="1"/>
  <c r="S108" i="60"/>
  <c r="S109" i="60" s="1"/>
  <c r="S110" i="60" s="1"/>
  <c r="S156" i="56"/>
  <c r="S157" i="56" s="1"/>
  <c r="S158" i="56" s="1"/>
  <c r="I120" i="58"/>
  <c r="I121" i="58" s="1"/>
  <c r="M84" i="58"/>
  <c r="M85" i="58" s="1"/>
  <c r="M86" i="58" s="1"/>
  <c r="M132" i="56"/>
  <c r="M133" i="56" s="1"/>
  <c r="M134" i="56" s="1"/>
  <c r="S96" i="56"/>
  <c r="S97" i="56" s="1"/>
  <c r="S98" i="56" s="1"/>
  <c r="I120" i="53"/>
  <c r="I121" i="53" s="1"/>
  <c r="I122" i="53" s="1"/>
  <c r="I48" i="49"/>
  <c r="I49" i="49" s="1"/>
  <c r="J24" i="51"/>
  <c r="J25" i="51" s="1"/>
  <c r="K36" i="58"/>
  <c r="K37" i="58" s="1"/>
  <c r="K38" i="58" s="1"/>
  <c r="M24" i="39"/>
  <c r="M25" i="39" s="1"/>
  <c r="M26" i="39" s="1"/>
  <c r="S48" i="55"/>
  <c r="S49" i="55" s="1"/>
  <c r="S50" i="55" s="1"/>
  <c r="S144" i="55"/>
  <c r="S145" i="55" s="1"/>
  <c r="S146" i="55" s="1"/>
  <c r="S156" i="59"/>
  <c r="S120" i="56"/>
  <c r="S121" i="56" s="1"/>
  <c r="S122" i="56" s="1"/>
  <c r="S168" i="56"/>
  <c r="S169" i="56" s="1"/>
  <c r="S170" i="56" s="1"/>
  <c r="I24" i="56"/>
  <c r="I25" i="56" s="1"/>
  <c r="M84" i="60"/>
  <c r="M85" i="60" s="1"/>
  <c r="M86" i="60" s="1"/>
  <c r="U61" i="57"/>
  <c r="U62" i="57" s="1"/>
  <c r="U85" i="58"/>
  <c r="U86" i="58" s="1"/>
  <c r="X122" i="58"/>
  <c r="T109" i="58"/>
  <c r="L48" i="58"/>
  <c r="L49" i="58" s="1"/>
  <c r="L50" i="58" s="1"/>
  <c r="P108" i="58"/>
  <c r="P109" i="58" s="1"/>
  <c r="P110" i="58" s="1"/>
  <c r="M84" i="57"/>
  <c r="M85" i="57" s="1"/>
  <c r="M86" i="57" s="1"/>
  <c r="R168" i="58"/>
  <c r="R169" i="58" s="1"/>
  <c r="R170" i="58" s="1"/>
  <c r="M84" i="49"/>
  <c r="M85" i="49" s="1"/>
  <c r="M86" i="49" s="1"/>
  <c r="M84" i="53"/>
  <c r="M85" i="53" s="1"/>
  <c r="I108" i="49"/>
  <c r="I109" i="49" s="1"/>
  <c r="I60" i="49"/>
  <c r="I61" i="49" s="1"/>
  <c r="I62" i="49" s="1"/>
  <c r="I84" i="53"/>
  <c r="I85" i="53" s="1"/>
  <c r="Q132" i="58"/>
  <c r="K190" i="57"/>
  <c r="O20" i="45" s="1"/>
  <c r="G60" i="57"/>
  <c r="G61" i="57" s="1"/>
  <c r="G62" i="57" s="1"/>
  <c r="M188" i="51"/>
  <c r="E67" i="45" s="1"/>
  <c r="M120" i="39"/>
  <c r="M121" i="39" s="1"/>
  <c r="M122" i="39" s="1"/>
  <c r="I181" i="52"/>
  <c r="I182" i="52" s="1"/>
  <c r="M108" i="49"/>
  <c r="M109" i="49" s="1"/>
  <c r="M110" i="49" s="1"/>
  <c r="H96" i="57"/>
  <c r="H97" i="57" s="1"/>
  <c r="H98" i="57" s="1"/>
  <c r="I35" i="49"/>
  <c r="I36" i="49" s="1"/>
  <c r="U97" i="58"/>
  <c r="U98" i="58" s="1"/>
  <c r="U85" i="57"/>
  <c r="U86" i="57" s="1"/>
  <c r="Q131" i="57"/>
  <c r="Q132" i="57" s="1"/>
  <c r="Q133" i="57" s="1"/>
  <c r="Q134" i="57" s="1"/>
  <c r="Q188" i="57"/>
  <c r="S18" i="45" s="1"/>
  <c r="X110" i="55"/>
  <c r="X109" i="55"/>
  <c r="X122" i="55"/>
  <c r="X121" i="55"/>
  <c r="X62" i="59"/>
  <c r="X61" i="59"/>
  <c r="T25" i="59"/>
  <c r="T26" i="59" s="1"/>
  <c r="T188" i="59"/>
  <c r="AH18" i="45" s="1"/>
  <c r="T133" i="59"/>
  <c r="T134" i="59" s="1"/>
  <c r="T145" i="60"/>
  <c r="T146" i="60" s="1"/>
  <c r="S190" i="39"/>
  <c r="I35" i="45" s="1"/>
  <c r="AS35" i="45" s="1"/>
  <c r="S36" i="56"/>
  <c r="S37" i="56" s="1"/>
  <c r="S38" i="56" s="1"/>
  <c r="S144" i="59"/>
  <c r="S145" i="59" s="1"/>
  <c r="S146" i="59" s="1"/>
  <c r="R84" i="57"/>
  <c r="R85" i="57" s="1"/>
  <c r="R86" i="57" s="1"/>
  <c r="M120" i="51"/>
  <c r="M121" i="51" s="1"/>
  <c r="M122" i="51" s="1"/>
  <c r="X109" i="59"/>
  <c r="X25" i="55"/>
  <c r="X193" i="55" s="1"/>
  <c r="M144" i="55"/>
  <c r="M145" i="55" s="1"/>
  <c r="M146" i="55" s="1"/>
  <c r="M120" i="59"/>
  <c r="M121" i="59" s="1"/>
  <c r="I84" i="39"/>
  <c r="I85" i="39" s="1"/>
  <c r="T121" i="58"/>
  <c r="T122" i="58" s="1"/>
  <c r="S96" i="60"/>
  <c r="S97" i="60" s="1"/>
  <c r="S98" i="60" s="1"/>
  <c r="M72" i="51"/>
  <c r="M73" i="51" s="1"/>
  <c r="M74" i="51" s="1"/>
  <c r="M84" i="39"/>
  <c r="M85" i="39" s="1"/>
  <c r="I168" i="57"/>
  <c r="I169" i="57" s="1"/>
  <c r="I170" i="57" s="1"/>
  <c r="S60" i="55"/>
  <c r="S61" i="55" s="1"/>
  <c r="S62" i="55" s="1"/>
  <c r="S156" i="55"/>
  <c r="S60" i="59"/>
  <c r="S61" i="59" s="1"/>
  <c r="S62" i="59" s="1"/>
  <c r="S168" i="60"/>
  <c r="S169" i="60" s="1"/>
  <c r="S170" i="60" s="1"/>
  <c r="S24" i="57"/>
  <c r="S25" i="57" s="1"/>
  <c r="S26" i="57" s="1"/>
  <c r="S132" i="57"/>
  <c r="S133" i="57" s="1"/>
  <c r="S134" i="57" s="1"/>
  <c r="S180" i="58"/>
  <c r="S181" i="58" s="1"/>
  <c r="S182" i="58" s="1"/>
  <c r="M36" i="39"/>
  <c r="M37" i="39" s="1"/>
  <c r="M156" i="39"/>
  <c r="M157" i="39" s="1"/>
  <c r="M158" i="39" s="1"/>
  <c r="M108" i="55"/>
  <c r="M109" i="55" s="1"/>
  <c r="I85" i="52"/>
  <c r="I24" i="57"/>
  <c r="I25" i="57" s="1"/>
  <c r="L48" i="57"/>
  <c r="L49" i="57" s="1"/>
  <c r="S72" i="60"/>
  <c r="S73" i="60" s="1"/>
  <c r="S74" i="60" s="1"/>
  <c r="M180" i="56"/>
  <c r="M181" i="56" s="1"/>
  <c r="M182" i="56" s="1"/>
  <c r="I156" i="49"/>
  <c r="I157" i="49" s="1"/>
  <c r="I158" i="49" s="1"/>
  <c r="S61" i="52"/>
  <c r="M120" i="49"/>
  <c r="M121" i="49" s="1"/>
  <c r="S188" i="51"/>
  <c r="I67" i="45" s="1"/>
  <c r="K143" i="58"/>
  <c r="K144" i="58" s="1"/>
  <c r="S37" i="52"/>
  <c r="S72" i="55"/>
  <c r="S73" i="55" s="1"/>
  <c r="S74" i="55" s="1"/>
  <c r="S168" i="55"/>
  <c r="S169" i="55" s="1"/>
  <c r="S170" i="55" s="1"/>
  <c r="S84" i="55"/>
  <c r="S85" i="55" s="1"/>
  <c r="S86" i="55" s="1"/>
  <c r="S180" i="55"/>
  <c r="S181" i="55" s="1"/>
  <c r="S182" i="55" s="1"/>
  <c r="S48" i="59"/>
  <c r="S49" i="59" s="1"/>
  <c r="S50" i="59" s="1"/>
  <c r="S144" i="60"/>
  <c r="S145" i="60" s="1"/>
  <c r="S146" i="60" s="1"/>
  <c r="S96" i="57"/>
  <c r="S97" i="57" s="1"/>
  <c r="S98" i="57" s="1"/>
  <c r="S72" i="58"/>
  <c r="S73" i="58" s="1"/>
  <c r="S74" i="58" s="1"/>
  <c r="I156" i="39"/>
  <c r="I157" i="39" s="1"/>
  <c r="I158" i="39" s="1"/>
  <c r="I60" i="55"/>
  <c r="I61" i="55" s="1"/>
  <c r="I62" i="55" s="1"/>
  <c r="M72" i="60"/>
  <c r="M73" i="60" s="1"/>
  <c r="M60" i="57"/>
  <c r="M61" i="57" s="1"/>
  <c r="I168" i="56"/>
  <c r="I169" i="56" s="1"/>
  <c r="I170" i="56" s="1"/>
  <c r="M120" i="55"/>
  <c r="M121" i="55" s="1"/>
  <c r="M122" i="55" s="1"/>
  <c r="M144" i="59"/>
  <c r="M145" i="59" s="1"/>
  <c r="M146" i="59" s="1"/>
  <c r="M36" i="59"/>
  <c r="M37" i="59" s="1"/>
  <c r="M38" i="59" s="1"/>
  <c r="M190" i="56"/>
  <c r="E54" i="45" s="1"/>
  <c r="M168" i="56"/>
  <c r="M72" i="58"/>
  <c r="M73" i="58" s="1"/>
  <c r="M74" i="58" s="1"/>
  <c r="M180" i="58"/>
  <c r="M181" i="58" s="1"/>
  <c r="M182" i="58" s="1"/>
  <c r="M144" i="58"/>
  <c r="M145" i="58" s="1"/>
  <c r="I36" i="59"/>
  <c r="I37" i="59" s="1"/>
  <c r="I190" i="59"/>
  <c r="I180" i="57"/>
  <c r="I181" i="57" s="1"/>
  <c r="I84" i="59"/>
  <c r="I85" i="59" s="1"/>
  <c r="I86" i="59" s="1"/>
  <c r="K188" i="57"/>
  <c r="O18" i="45" s="1"/>
  <c r="M60" i="39"/>
  <c r="M61" i="39" s="1"/>
  <c r="M62" i="39" s="1"/>
  <c r="M190" i="52"/>
  <c r="AC69" i="45" s="1"/>
  <c r="M180" i="39"/>
  <c r="M181" i="39" s="1"/>
  <c r="S188" i="39"/>
  <c r="I33" i="45" s="1"/>
  <c r="S190" i="56"/>
  <c r="I54" i="45" s="1"/>
  <c r="S190" i="58"/>
  <c r="U54" i="45" s="1"/>
  <c r="S190" i="49"/>
  <c r="U35" i="45" s="1"/>
  <c r="R156" i="58"/>
  <c r="R157" i="58" s="1"/>
  <c r="R158" i="58" s="1"/>
  <c r="R84" i="58"/>
  <c r="R85" i="58" s="1"/>
  <c r="R86" i="58" s="1"/>
  <c r="S60" i="60"/>
  <c r="S61" i="60" s="1"/>
  <c r="S62" i="60" s="1"/>
  <c r="S132" i="59"/>
  <c r="S133" i="59" s="1"/>
  <c r="S134" i="59" s="1"/>
  <c r="S72" i="57"/>
  <c r="S73" i="57" s="1"/>
  <c r="S74" i="57" s="1"/>
  <c r="S131" i="58"/>
  <c r="S132" i="58" s="1"/>
  <c r="S35" i="60"/>
  <c r="S36" i="60" s="1"/>
  <c r="S48" i="57"/>
  <c r="S49" i="57" s="1"/>
  <c r="S50" i="57" s="1"/>
  <c r="S131" i="60"/>
  <c r="S132" i="60" s="1"/>
  <c r="S35" i="59"/>
  <c r="S36" i="59" s="1"/>
  <c r="S59" i="57"/>
  <c r="S60" i="57" s="1"/>
  <c r="S190" i="55"/>
  <c r="I20" i="45" s="1"/>
  <c r="S190" i="57"/>
  <c r="U20" i="45" s="1"/>
  <c r="S145" i="52"/>
  <c r="R180" i="57"/>
  <c r="R181" i="57" s="1"/>
  <c r="R182" i="57" s="1"/>
  <c r="R36" i="58"/>
  <c r="R37" i="58" s="1"/>
  <c r="R38" i="58" s="1"/>
  <c r="S23" i="60"/>
  <c r="S24" i="60" s="1"/>
  <c r="S84" i="59"/>
  <c r="S85" i="59" s="1"/>
  <c r="S86" i="59" s="1"/>
  <c r="S179" i="59"/>
  <c r="S180" i="59" s="1"/>
  <c r="S47" i="58"/>
  <c r="S48" i="58" s="1"/>
  <c r="S107" i="58"/>
  <c r="S108" i="58" s="1"/>
  <c r="J72" i="56"/>
  <c r="J73" i="56" s="1"/>
  <c r="J74" i="56" s="1"/>
  <c r="J108" i="57"/>
  <c r="J109" i="57" s="1"/>
  <c r="J110" i="57" s="1"/>
  <c r="S190" i="52"/>
  <c r="AG69" i="45" s="1"/>
  <c r="S188" i="49"/>
  <c r="U33" i="45" s="1"/>
  <c r="S190" i="60"/>
  <c r="AG54" i="45" s="1"/>
  <c r="S109" i="52"/>
  <c r="S110" i="52" s="1"/>
  <c r="R48" i="58"/>
  <c r="R49" i="58" s="1"/>
  <c r="R50" i="58" s="1"/>
  <c r="S36" i="57"/>
  <c r="S37" i="57" s="1"/>
  <c r="S38" i="57" s="1"/>
  <c r="R59" i="58"/>
  <c r="R60" i="58" s="1"/>
  <c r="R61" i="58" s="1"/>
  <c r="R62" i="58" s="1"/>
  <c r="S167" i="59"/>
  <c r="S168" i="59" s="1"/>
  <c r="S95" i="58"/>
  <c r="S96" i="58" s="1"/>
  <c r="S190" i="51"/>
  <c r="I69" i="45" s="1"/>
  <c r="S190" i="53"/>
  <c r="U69" i="45" s="1"/>
  <c r="S190" i="59"/>
  <c r="AG20" i="45" s="1"/>
  <c r="S84" i="60"/>
  <c r="S85" i="60" s="1"/>
  <c r="S86" i="60" s="1"/>
  <c r="R132" i="58"/>
  <c r="R133" i="58" s="1"/>
  <c r="R134" i="58" s="1"/>
  <c r="S191" i="56"/>
  <c r="I55" i="45" s="1"/>
  <c r="S84" i="57"/>
  <c r="S85" i="57" s="1"/>
  <c r="S86" i="57" s="1"/>
  <c r="S24" i="59"/>
  <c r="S25" i="59" s="1"/>
  <c r="S191" i="55"/>
  <c r="I21" i="45" s="1"/>
  <c r="S24" i="55"/>
  <c r="S25" i="55" s="1"/>
  <c r="R144" i="55"/>
  <c r="R145" i="55" s="1"/>
  <c r="R146" i="55" s="1"/>
  <c r="R191" i="55"/>
  <c r="H21" i="45" s="1"/>
  <c r="R181" i="55"/>
  <c r="R182" i="55" s="1"/>
  <c r="R121" i="60"/>
  <c r="R122" i="60" s="1"/>
  <c r="R169" i="59"/>
  <c r="R170" i="59" s="1"/>
  <c r="R133" i="55"/>
  <c r="R134" i="55" s="1"/>
  <c r="R74" i="56"/>
  <c r="R61" i="60"/>
  <c r="R62" i="60" s="1"/>
  <c r="R24" i="58"/>
  <c r="R25" i="58" s="1"/>
  <c r="R26" i="58" s="1"/>
  <c r="R108" i="55"/>
  <c r="R109" i="55" s="1"/>
  <c r="R110" i="55" s="1"/>
  <c r="R36" i="55"/>
  <c r="R37" i="55" s="1"/>
  <c r="R38" i="55" s="1"/>
  <c r="R48" i="55"/>
  <c r="R49" i="55" s="1"/>
  <c r="R50" i="55" s="1"/>
  <c r="R108" i="56"/>
  <c r="R109" i="56" s="1"/>
  <c r="R110" i="56" s="1"/>
  <c r="R191" i="59"/>
  <c r="AF21" i="45" s="1"/>
  <c r="R24" i="59"/>
  <c r="R25" i="59" s="1"/>
  <c r="R191" i="56"/>
  <c r="H55" i="45" s="1"/>
  <c r="R73" i="60"/>
  <c r="R74" i="60" s="1"/>
  <c r="R96" i="58"/>
  <c r="R97" i="58" s="1"/>
  <c r="R98" i="58" s="1"/>
  <c r="R191" i="57"/>
  <c r="T21" i="45" s="1"/>
  <c r="R191" i="60"/>
  <c r="AF55" i="45" s="1"/>
  <c r="R120" i="59"/>
  <c r="R121" i="59" s="1"/>
  <c r="R122" i="59" s="1"/>
  <c r="R60" i="59"/>
  <c r="R61" i="59" s="1"/>
  <c r="R62" i="59" s="1"/>
  <c r="R157" i="52"/>
  <c r="R158" i="52" s="1"/>
  <c r="R121" i="52"/>
  <c r="R122" i="52" s="1"/>
  <c r="R181" i="52"/>
  <c r="R182" i="52" s="1"/>
  <c r="R133" i="52"/>
  <c r="R134" i="52" s="1"/>
  <c r="R73" i="52"/>
  <c r="R74" i="52" s="1"/>
  <c r="R145" i="52"/>
  <c r="R85" i="52"/>
  <c r="R86" i="52" s="1"/>
  <c r="R61" i="52"/>
  <c r="R62" i="52" s="1"/>
  <c r="R169" i="52"/>
  <c r="R170" i="52" s="1"/>
  <c r="R49" i="52"/>
  <c r="R38" i="53"/>
  <c r="R191" i="51"/>
  <c r="H70" i="45" s="1"/>
  <c r="R50" i="39"/>
  <c r="R191" i="49"/>
  <c r="T36" i="45" s="1"/>
  <c r="R25" i="39"/>
  <c r="R26" i="39" s="1"/>
  <c r="R170" i="39"/>
  <c r="R49" i="49"/>
  <c r="R50" i="49" s="1"/>
  <c r="R37" i="51"/>
  <c r="R38" i="51" s="1"/>
  <c r="R182" i="49"/>
  <c r="R61" i="49"/>
  <c r="R62" i="49" s="1"/>
  <c r="R97" i="51"/>
  <c r="R98" i="51" s="1"/>
  <c r="R182" i="51"/>
  <c r="R37" i="49"/>
  <c r="R38" i="49" s="1"/>
  <c r="R145" i="51"/>
  <c r="R146" i="51" s="1"/>
  <c r="R73" i="51"/>
  <c r="R74" i="51" s="1"/>
  <c r="R134" i="51"/>
  <c r="R121" i="51"/>
  <c r="R122" i="51" s="1"/>
  <c r="R169" i="51"/>
  <c r="R170" i="51" s="1"/>
  <c r="R62" i="53"/>
  <c r="R157" i="39"/>
  <c r="R158" i="39" s="1"/>
  <c r="R133" i="39"/>
  <c r="R134" i="39" s="1"/>
  <c r="R109" i="39"/>
  <c r="R110" i="39" s="1"/>
  <c r="R85" i="39"/>
  <c r="R86" i="39" s="1"/>
  <c r="R61" i="39"/>
  <c r="R62" i="39" s="1"/>
  <c r="R38" i="39"/>
  <c r="R191" i="53"/>
  <c r="T70" i="45" s="1"/>
  <c r="R120" i="39"/>
  <c r="R121" i="39" s="1"/>
  <c r="R110" i="51"/>
  <c r="R74" i="39"/>
  <c r="R122" i="49"/>
  <c r="R181" i="39"/>
  <c r="R182" i="39" s="1"/>
  <c r="R191" i="39"/>
  <c r="H36" i="45" s="1"/>
  <c r="R25" i="53"/>
  <c r="R26" i="53" s="1"/>
  <c r="R96" i="39"/>
  <c r="R97" i="39" s="1"/>
  <c r="R157" i="51"/>
  <c r="R158" i="51" s="1"/>
  <c r="R182" i="53"/>
  <c r="R48" i="51"/>
  <c r="R49" i="51" s="1"/>
  <c r="R50" i="51" s="1"/>
  <c r="R48" i="53"/>
  <c r="R49" i="53" s="1"/>
  <c r="R169" i="49"/>
  <c r="R170" i="49" s="1"/>
  <c r="R24" i="49"/>
  <c r="R24" i="51"/>
  <c r="R144" i="39"/>
  <c r="R145" i="39" s="1"/>
  <c r="R86" i="51"/>
  <c r="R61" i="51"/>
  <c r="R62" i="51" s="1"/>
  <c r="R145" i="49"/>
  <c r="R146" i="49" s="1"/>
  <c r="R169" i="53"/>
  <c r="R170" i="53" s="1"/>
  <c r="R109" i="49"/>
  <c r="R110" i="49" s="1"/>
  <c r="R133" i="49"/>
  <c r="R134" i="49" s="1"/>
  <c r="R145" i="53"/>
  <c r="R146" i="53" s="1"/>
  <c r="R157" i="49"/>
  <c r="R158" i="49" s="1"/>
  <c r="R134" i="53"/>
  <c r="R86" i="53"/>
  <c r="R156" i="53"/>
  <c r="R157" i="53" s="1"/>
  <c r="R84" i="49"/>
  <c r="R85" i="49" s="1"/>
  <c r="R110" i="53"/>
  <c r="R73" i="49"/>
  <c r="R74" i="49" s="1"/>
  <c r="R96" i="53"/>
  <c r="R97" i="53" s="1"/>
  <c r="R121" i="53"/>
  <c r="R122" i="53" s="1"/>
  <c r="R73" i="53"/>
  <c r="R74" i="53" s="1"/>
  <c r="R191" i="52"/>
  <c r="AF70" i="45" s="1"/>
  <c r="R109" i="57"/>
  <c r="R110" i="57" s="1"/>
  <c r="R25" i="60"/>
  <c r="R26" i="60" s="1"/>
  <c r="R49" i="59"/>
  <c r="R50" i="59" s="1"/>
  <c r="R157" i="56"/>
  <c r="R158" i="56" s="1"/>
  <c r="R169" i="60"/>
  <c r="R170" i="60" s="1"/>
  <c r="H96" i="58"/>
  <c r="H97" i="58" s="1"/>
  <c r="M60" i="51"/>
  <c r="M61" i="51" s="1"/>
  <c r="M62" i="51" s="1"/>
  <c r="I24" i="39"/>
  <c r="I25" i="39" s="1"/>
  <c r="M48" i="51"/>
  <c r="M49" i="51" s="1"/>
  <c r="M50" i="51" s="1"/>
  <c r="M190" i="51"/>
  <c r="E69" i="45" s="1"/>
  <c r="I132" i="53"/>
  <c r="I133" i="53" s="1"/>
  <c r="I156" i="59"/>
  <c r="I157" i="59" s="1"/>
  <c r="H144" i="58"/>
  <c r="H145" i="58" s="1"/>
  <c r="H146" i="58" s="1"/>
  <c r="L188" i="58"/>
  <c r="P52" i="45" s="1"/>
  <c r="M96" i="53"/>
  <c r="M97" i="53" s="1"/>
  <c r="M98" i="53" s="1"/>
  <c r="M190" i="53"/>
  <c r="Q69" i="45" s="1"/>
  <c r="M84" i="56"/>
  <c r="M85" i="56" s="1"/>
  <c r="I144" i="53"/>
  <c r="I145" i="53" s="1"/>
  <c r="I146" i="53" s="1"/>
  <c r="I180" i="59"/>
  <c r="I181" i="59" s="1"/>
  <c r="I182" i="59" s="1"/>
  <c r="P60" i="58"/>
  <c r="P61" i="58" s="1"/>
  <c r="P62" i="58" s="1"/>
  <c r="L190" i="57"/>
  <c r="P20" i="45" s="1"/>
  <c r="M145" i="52"/>
  <c r="R190" i="57"/>
  <c r="T20" i="45" s="1"/>
  <c r="R157" i="59"/>
  <c r="R158" i="59" s="1"/>
  <c r="R169" i="56"/>
  <c r="R170" i="56" s="1"/>
  <c r="R145" i="56"/>
  <c r="R146" i="56" s="1"/>
  <c r="R37" i="60"/>
  <c r="R38" i="60" s="1"/>
  <c r="R97" i="56"/>
  <c r="R98" i="56" s="1"/>
  <c r="R25" i="52"/>
  <c r="R26" i="52" s="1"/>
  <c r="G71" i="58"/>
  <c r="G72" i="58" s="1"/>
  <c r="G188" i="58"/>
  <c r="I23" i="53"/>
  <c r="I24" i="53" s="1"/>
  <c r="I188" i="53"/>
  <c r="I188" i="39"/>
  <c r="I190" i="57"/>
  <c r="M23" i="60"/>
  <c r="M24" i="60" s="1"/>
  <c r="M188" i="60"/>
  <c r="AC52" i="45" s="1"/>
  <c r="I119" i="59"/>
  <c r="I120" i="59" s="1"/>
  <c r="M107" i="59"/>
  <c r="M108" i="59" s="1"/>
  <c r="M109" i="59" s="1"/>
  <c r="M110" i="59" s="1"/>
  <c r="M188" i="57"/>
  <c r="Q18" i="45" s="1"/>
  <c r="M23" i="57"/>
  <c r="M24" i="57" s="1"/>
  <c r="M59" i="58"/>
  <c r="M60" i="58" s="1"/>
  <c r="M61" i="58" s="1"/>
  <c r="M62" i="58" s="1"/>
  <c r="M188" i="58"/>
  <c r="Q52" i="45" s="1"/>
  <c r="M190" i="57"/>
  <c r="Q20" i="45" s="1"/>
  <c r="I188" i="60"/>
  <c r="I190" i="55"/>
  <c r="I188" i="56"/>
  <c r="I35" i="56"/>
  <c r="I36" i="56" s="1"/>
  <c r="I190" i="60"/>
  <c r="H190" i="58"/>
  <c r="M188" i="53"/>
  <c r="Q67" i="45" s="1"/>
  <c r="M23" i="53"/>
  <c r="M24" i="53" s="1"/>
  <c r="I188" i="49"/>
  <c r="I95" i="49"/>
  <c r="I96" i="49" s="1"/>
  <c r="I47" i="55"/>
  <c r="I48" i="55" s="1"/>
  <c r="I188" i="55"/>
  <c r="I167" i="53"/>
  <c r="I168" i="53" s="1"/>
  <c r="I190" i="53"/>
  <c r="U169" i="58"/>
  <c r="U170" i="58" s="1"/>
  <c r="H71" i="57"/>
  <c r="H72" i="57" s="1"/>
  <c r="H188" i="57"/>
  <c r="P190" i="58"/>
  <c r="K188" i="58"/>
  <c r="O52" i="45" s="1"/>
  <c r="G190" i="58"/>
  <c r="G48" i="58"/>
  <c r="G49" i="58" s="1"/>
  <c r="G50" i="58" s="1"/>
  <c r="M108" i="51"/>
  <c r="M109" i="51" s="1"/>
  <c r="M188" i="52"/>
  <c r="AC67" i="45" s="1"/>
  <c r="M47" i="52"/>
  <c r="M95" i="49"/>
  <c r="M96" i="49" s="1"/>
  <c r="M97" i="49" s="1"/>
  <c r="M188" i="49"/>
  <c r="Q33" i="45" s="1"/>
  <c r="M47" i="55"/>
  <c r="M48" i="55" s="1"/>
  <c r="M188" i="55"/>
  <c r="E18" i="45" s="1"/>
  <c r="I190" i="39"/>
  <c r="I47" i="51"/>
  <c r="I191" i="51" s="1"/>
  <c r="I188" i="51"/>
  <c r="I59" i="52"/>
  <c r="I191" i="52" s="1"/>
  <c r="I188" i="52"/>
  <c r="I60" i="39"/>
  <c r="I61" i="39" s="1"/>
  <c r="I62" i="39" s="1"/>
  <c r="I168" i="51"/>
  <c r="I169" i="51" s="1"/>
  <c r="I170" i="51" s="1"/>
  <c r="I190" i="52"/>
  <c r="I156" i="55"/>
  <c r="I157" i="55" s="1"/>
  <c r="I158" i="55" s="1"/>
  <c r="M188" i="39"/>
  <c r="E33" i="45" s="1"/>
  <c r="M180" i="60"/>
  <c r="M181" i="60" s="1"/>
  <c r="I132" i="39"/>
  <c r="I133" i="39" s="1"/>
  <c r="M60" i="55"/>
  <c r="M61" i="55" s="1"/>
  <c r="H179" i="57"/>
  <c r="H180" i="57" s="1"/>
  <c r="H181" i="57" s="1"/>
  <c r="H182" i="57" s="1"/>
  <c r="I108" i="53"/>
  <c r="I109" i="53" s="1"/>
  <c r="I60" i="53"/>
  <c r="I61" i="53" s="1"/>
  <c r="I62" i="53" s="1"/>
  <c r="I180" i="49"/>
  <c r="I181" i="49" s="1"/>
  <c r="K119" i="57"/>
  <c r="K120" i="57" s="1"/>
  <c r="K121" i="57" s="1"/>
  <c r="K122" i="57" s="1"/>
  <c r="M72" i="49"/>
  <c r="M73" i="49" s="1"/>
  <c r="M74" i="49" s="1"/>
  <c r="G168" i="58"/>
  <c r="G169" i="58" s="1"/>
  <c r="G170" i="58" s="1"/>
  <c r="M156" i="55"/>
  <c r="M157" i="55" s="1"/>
  <c r="L168" i="58"/>
  <c r="L169" i="58" s="1"/>
  <c r="L170" i="58" s="1"/>
  <c r="M60" i="56"/>
  <c r="M61" i="56" s="1"/>
  <c r="I96" i="60"/>
  <c r="I97" i="60" s="1"/>
  <c r="I98" i="60" s="1"/>
  <c r="M156" i="60"/>
  <c r="M157" i="60" s="1"/>
  <c r="I72" i="58"/>
  <c r="I73" i="58" s="1"/>
  <c r="I74" i="58" s="1"/>
  <c r="I72" i="60"/>
  <c r="I73" i="60" s="1"/>
  <c r="I84" i="55"/>
  <c r="I85" i="55" s="1"/>
  <c r="I86" i="55" s="1"/>
  <c r="I132" i="59"/>
  <c r="I133" i="59" s="1"/>
  <c r="I108" i="58"/>
  <c r="I109" i="58" s="1"/>
  <c r="I110" i="58" s="1"/>
  <c r="I180" i="39"/>
  <c r="I181" i="39" s="1"/>
  <c r="H120" i="58"/>
  <c r="H121" i="58" s="1"/>
  <c r="H122" i="58" s="1"/>
  <c r="H132" i="57"/>
  <c r="H133" i="57" s="1"/>
  <c r="H134" i="57" s="1"/>
  <c r="K167" i="58"/>
  <c r="K168" i="58" s="1"/>
  <c r="K169" i="58" s="1"/>
  <c r="K170" i="58" s="1"/>
  <c r="M72" i="39"/>
  <c r="M73" i="39" s="1"/>
  <c r="I132" i="58"/>
  <c r="I133" i="58" s="1"/>
  <c r="I134" i="58" s="1"/>
  <c r="H108" i="58"/>
  <c r="H109" i="58" s="1"/>
  <c r="H110" i="58" s="1"/>
  <c r="M180" i="59"/>
  <c r="M181" i="59" s="1"/>
  <c r="M132" i="60"/>
  <c r="M133" i="60" s="1"/>
  <c r="M134" i="60" s="1"/>
  <c r="L36" i="57"/>
  <c r="L37" i="57" s="1"/>
  <c r="L38" i="57" s="1"/>
  <c r="M60" i="49"/>
  <c r="M61" i="49" s="1"/>
  <c r="M62" i="49" s="1"/>
  <c r="I180" i="55"/>
  <c r="I181" i="55" s="1"/>
  <c r="P60" i="57"/>
  <c r="P61" i="57" s="1"/>
  <c r="P62" i="57" s="1"/>
  <c r="Q84" i="58"/>
  <c r="Q85" i="58" s="1"/>
  <c r="Q86" i="58" s="1"/>
  <c r="I168" i="49"/>
  <c r="I169" i="49" s="1"/>
  <c r="I170" i="49" s="1"/>
  <c r="I96" i="53"/>
  <c r="I97" i="53" s="1"/>
  <c r="I98" i="53" s="1"/>
  <c r="I180" i="51"/>
  <c r="I181" i="51" s="1"/>
  <c r="I182" i="51" s="1"/>
  <c r="K47" i="57"/>
  <c r="K48" i="57" s="1"/>
  <c r="K49" i="57" s="1"/>
  <c r="K132" i="58"/>
  <c r="K133" i="58" s="1"/>
  <c r="K134" i="58" s="1"/>
  <c r="H84" i="58"/>
  <c r="H85" i="58" s="1"/>
  <c r="H86" i="58" s="1"/>
  <c r="I120" i="55"/>
  <c r="I121" i="55" s="1"/>
  <c r="M132" i="39"/>
  <c r="M133" i="39" s="1"/>
  <c r="M168" i="55"/>
  <c r="M169" i="55" s="1"/>
  <c r="M170" i="55" s="1"/>
  <c r="M72" i="56"/>
  <c r="M73" i="56" s="1"/>
  <c r="M120" i="53"/>
  <c r="M121" i="53" s="1"/>
  <c r="M122" i="53" s="1"/>
  <c r="Q108" i="57"/>
  <c r="Q109" i="57" s="1"/>
  <c r="Q110" i="57" s="1"/>
  <c r="I190" i="49"/>
  <c r="R25" i="57"/>
  <c r="R26" i="57" s="1"/>
  <c r="R25" i="55"/>
  <c r="R133" i="56"/>
  <c r="R134" i="56" s="1"/>
  <c r="X73" i="58"/>
  <c r="R85" i="56"/>
  <c r="R86" i="56" s="1"/>
  <c r="R85" i="60"/>
  <c r="R109" i="60"/>
  <c r="R110" i="60" s="1"/>
  <c r="M190" i="39"/>
  <c r="E35" i="45" s="1"/>
  <c r="R97" i="57"/>
  <c r="R98" i="57" s="1"/>
  <c r="R181" i="58"/>
  <c r="R61" i="57"/>
  <c r="R62" i="57" s="1"/>
  <c r="R181" i="56"/>
  <c r="R182" i="56" s="1"/>
  <c r="R169" i="57"/>
  <c r="R170" i="57" s="1"/>
  <c r="R25" i="56"/>
  <c r="R26" i="56" s="1"/>
  <c r="R37" i="59"/>
  <c r="R38" i="59" s="1"/>
  <c r="R121" i="56"/>
  <c r="R122" i="56" s="1"/>
  <c r="J72" i="60"/>
  <c r="R190" i="58"/>
  <c r="T54" i="45" s="1"/>
  <c r="AQ28" i="45"/>
  <c r="AN28" i="45"/>
  <c r="Q61" i="56"/>
  <c r="Q62" i="56" s="1"/>
  <c r="Q157" i="57"/>
  <c r="Q158" i="57" s="1"/>
  <c r="AN62" i="45"/>
  <c r="Q145" i="59"/>
  <c r="Q146" i="59" s="1"/>
  <c r="Q180" i="56"/>
  <c r="Q181" i="56" s="1"/>
  <c r="Q182" i="56" s="1"/>
  <c r="Q97" i="58"/>
  <c r="Q98" i="58" s="1"/>
  <c r="Q121" i="58"/>
  <c r="Q122" i="58" s="1"/>
  <c r="Q37" i="56"/>
  <c r="Q38" i="56" s="1"/>
  <c r="Q145" i="57"/>
  <c r="Q146" i="57" s="1"/>
  <c r="Q73" i="56"/>
  <c r="Q74" i="56" s="1"/>
  <c r="Q60" i="60"/>
  <c r="Q61" i="60" s="1"/>
  <c r="Q62" i="60" s="1"/>
  <c r="Q181" i="57"/>
  <c r="Q182" i="57" s="1"/>
  <c r="Q25" i="56"/>
  <c r="Q26" i="56" s="1"/>
  <c r="Q109" i="59"/>
  <c r="Q110" i="59" s="1"/>
  <c r="J156" i="57"/>
  <c r="J157" i="57" s="1"/>
  <c r="J158" i="57" s="1"/>
  <c r="N168" i="56"/>
  <c r="N169" i="56" s="1"/>
  <c r="N170" i="56" s="1"/>
  <c r="N132" i="57"/>
  <c r="N133" i="57" s="1"/>
  <c r="N134" i="57" s="1"/>
  <c r="N36" i="58"/>
  <c r="N37" i="58" s="1"/>
  <c r="N38" i="58" s="1"/>
  <c r="N108" i="58"/>
  <c r="N109" i="58" s="1"/>
  <c r="N110" i="58" s="1"/>
  <c r="M190" i="55"/>
  <c r="E20" i="45" s="1"/>
  <c r="M188" i="56"/>
  <c r="E52" i="45" s="1"/>
  <c r="M190" i="59"/>
  <c r="AC20" i="45" s="1"/>
  <c r="M190" i="60"/>
  <c r="AC54" i="45" s="1"/>
  <c r="M190" i="49"/>
  <c r="Q35" i="45" s="1"/>
  <c r="P188" i="58"/>
  <c r="I144" i="59"/>
  <c r="I145" i="59" s="1"/>
  <c r="Q190" i="57"/>
  <c r="S20" i="45" s="1"/>
  <c r="I144" i="60"/>
  <c r="I145" i="60" s="1"/>
  <c r="I146" i="60" s="1"/>
  <c r="Q156" i="58"/>
  <c r="Q157" i="58" s="1"/>
  <c r="Q158" i="58" s="1"/>
  <c r="Q96" i="57"/>
  <c r="Q97" i="57" s="1"/>
  <c r="Q98" i="57" s="1"/>
  <c r="J60" i="57"/>
  <c r="J61" i="57" s="1"/>
  <c r="J62" i="57" s="1"/>
  <c r="Q36" i="58"/>
  <c r="Q37" i="58" s="1"/>
  <c r="Q38" i="58" s="1"/>
  <c r="Q85" i="60"/>
  <c r="Q86" i="60" s="1"/>
  <c r="Q73" i="60"/>
  <c r="Q74" i="60" s="1"/>
  <c r="Q48" i="58"/>
  <c r="Q71" i="57"/>
  <c r="Q72" i="57" s="1"/>
  <c r="I156" i="60"/>
  <c r="I157" i="60" s="1"/>
  <c r="M120" i="57"/>
  <c r="M121" i="57" s="1"/>
  <c r="M122" i="57" s="1"/>
  <c r="N48" i="53"/>
  <c r="N49" i="53" s="1"/>
  <c r="J168" i="49"/>
  <c r="J169" i="49" s="1"/>
  <c r="J48" i="53"/>
  <c r="J49" i="53" s="1"/>
  <c r="J50" i="53" s="1"/>
  <c r="Q110" i="58"/>
  <c r="Q158" i="56"/>
  <c r="Q190" i="58"/>
  <c r="S54" i="45" s="1"/>
  <c r="Q122" i="59"/>
  <c r="Q134" i="56"/>
  <c r="Q145" i="56"/>
  <c r="Q146" i="56" s="1"/>
  <c r="Q191" i="59"/>
  <c r="AE21" i="45" s="1"/>
  <c r="Q157" i="60"/>
  <c r="Q158" i="60" s="1"/>
  <c r="Q180" i="58"/>
  <c r="Q181" i="58" s="1"/>
  <c r="Q182" i="58" s="1"/>
  <c r="Q97" i="59"/>
  <c r="Q98" i="59" s="1"/>
  <c r="N143" i="57"/>
  <c r="Q181" i="55"/>
  <c r="Q182" i="55" s="1"/>
  <c r="Q25" i="60"/>
  <c r="Q49" i="59"/>
  <c r="Q50" i="59" s="1"/>
  <c r="Q61" i="55"/>
  <c r="Q62" i="55" s="1"/>
  <c r="Q145" i="55"/>
  <c r="Q146" i="55" s="1"/>
  <c r="Q122" i="60"/>
  <c r="Q146" i="60"/>
  <c r="Q120" i="57"/>
  <c r="Q144" i="58"/>
  <c r="Q169" i="55"/>
  <c r="Q170" i="55" s="1"/>
  <c r="Q169" i="56"/>
  <c r="Q170" i="56" s="1"/>
  <c r="Q109" i="55"/>
  <c r="Q110" i="55" s="1"/>
  <c r="Q25" i="59"/>
  <c r="Q25" i="52"/>
  <c r="Q26" i="52" s="1"/>
  <c r="Q97" i="55"/>
  <c r="Q98" i="55" s="1"/>
  <c r="Q181" i="60"/>
  <c r="Q182" i="60" s="1"/>
  <c r="Q73" i="55"/>
  <c r="Q74" i="55" s="1"/>
  <c r="Q37" i="55"/>
  <c r="Q38" i="55" s="1"/>
  <c r="Q97" i="56"/>
  <c r="Q98" i="56" s="1"/>
  <c r="Q109" i="56"/>
  <c r="Q110" i="56" s="1"/>
  <c r="Q169" i="59"/>
  <c r="Q170" i="59" s="1"/>
  <c r="Q50" i="60"/>
  <c r="Q167" i="58"/>
  <c r="Q191" i="58" s="1"/>
  <c r="S55" i="45" s="1"/>
  <c r="Q133" i="55"/>
  <c r="Q134" i="55" s="1"/>
  <c r="Q61" i="57"/>
  <c r="Q62" i="57" s="1"/>
  <c r="Q85" i="52"/>
  <c r="Q86" i="52" s="1"/>
  <c r="Q85" i="55"/>
  <c r="Q86" i="55" s="1"/>
  <c r="Q73" i="59"/>
  <c r="Q74" i="59" s="1"/>
  <c r="Q49" i="55"/>
  <c r="Q50" i="55" s="1"/>
  <c r="Q157" i="55"/>
  <c r="Q158" i="55" s="1"/>
  <c r="Q73" i="58"/>
  <c r="Q74" i="58" s="1"/>
  <c r="Q25" i="55"/>
  <c r="Q61" i="52"/>
  <c r="Q62" i="52" s="1"/>
  <c r="Q121" i="55"/>
  <c r="Q122" i="55" s="1"/>
  <c r="Q121" i="52"/>
  <c r="Q122" i="52" s="1"/>
  <c r="Q48" i="57"/>
  <c r="Q192" i="55"/>
  <c r="G22" i="45" s="1"/>
  <c r="Q191" i="60"/>
  <c r="AE55" i="45" s="1"/>
  <c r="Q191" i="55"/>
  <c r="G21" i="45" s="1"/>
  <c r="Q60" i="59"/>
  <c r="Q192" i="59" s="1"/>
  <c r="AE22" i="45" s="1"/>
  <c r="Q191" i="56"/>
  <c r="G55" i="45" s="1"/>
  <c r="Q145" i="52"/>
  <c r="Q133" i="52"/>
  <c r="Q37" i="52"/>
  <c r="Q181" i="51"/>
  <c r="Q182" i="51" s="1"/>
  <c r="Q109" i="51"/>
  <c r="Q110" i="51" s="1"/>
  <c r="Q181" i="53"/>
  <c r="Q182" i="53" s="1"/>
  <c r="Q157" i="51"/>
  <c r="Q158" i="51" s="1"/>
  <c r="Q61" i="51"/>
  <c r="Q62" i="51" s="1"/>
  <c r="Q25" i="39"/>
  <c r="Q26" i="39" s="1"/>
  <c r="Q134" i="51"/>
  <c r="Q73" i="51"/>
  <c r="Q74" i="51" s="1"/>
  <c r="Q169" i="51"/>
  <c r="Q170" i="51" s="1"/>
  <c r="Q97" i="51"/>
  <c r="Q98" i="51" s="1"/>
  <c r="Q145" i="51"/>
  <c r="Q146" i="51" s="1"/>
  <c r="Q181" i="49"/>
  <c r="Q182" i="49" s="1"/>
  <c r="Q49" i="51"/>
  <c r="Q50" i="51" s="1"/>
  <c r="Q133" i="39"/>
  <c r="Q134" i="39" s="1"/>
  <c r="Q37" i="49"/>
  <c r="Q38" i="49" s="1"/>
  <c r="Q121" i="51"/>
  <c r="Q122" i="51" s="1"/>
  <c r="Q85" i="39"/>
  <c r="Q86" i="39" s="1"/>
  <c r="Q62" i="49"/>
  <c r="Q85" i="51"/>
  <c r="Q86" i="51" s="1"/>
  <c r="Q49" i="49"/>
  <c r="Q50" i="49" s="1"/>
  <c r="Q25" i="49"/>
  <c r="Q26" i="49" s="1"/>
  <c r="Q169" i="39"/>
  <c r="Q170" i="39" s="1"/>
  <c r="Q96" i="39"/>
  <c r="Q97" i="39" s="1"/>
  <c r="Q72" i="39"/>
  <c r="Q25" i="53"/>
  <c r="Q26" i="53" s="1"/>
  <c r="Q36" i="53"/>
  <c r="Q146" i="39"/>
  <c r="Q158" i="39"/>
  <c r="Q60" i="39"/>
  <c r="Q61" i="39" s="1"/>
  <c r="Q108" i="39"/>
  <c r="Q109" i="39" s="1"/>
  <c r="Q110" i="39" s="1"/>
  <c r="Q36" i="51"/>
  <c r="Q37" i="51" s="1"/>
  <c r="Q38" i="51" s="1"/>
  <c r="Q145" i="53"/>
  <c r="Q146" i="53" s="1"/>
  <c r="Q191" i="51"/>
  <c r="G70" i="45" s="1"/>
  <c r="Q37" i="39"/>
  <c r="Q38" i="39" s="1"/>
  <c r="Q121" i="39"/>
  <c r="Q122" i="39" s="1"/>
  <c r="Q61" i="53"/>
  <c r="Q62" i="53" s="1"/>
  <c r="Q180" i="39"/>
  <c r="Q181" i="39" s="1"/>
  <c r="Q191" i="49"/>
  <c r="S36" i="45" s="1"/>
  <c r="Q191" i="53"/>
  <c r="S70" i="45" s="1"/>
  <c r="Q48" i="53"/>
  <c r="Q25" i="51"/>
  <c r="Q26" i="51" s="1"/>
  <c r="Q191" i="39"/>
  <c r="G36" i="45" s="1"/>
  <c r="Q50" i="39"/>
  <c r="Q97" i="53"/>
  <c r="Q98" i="53" s="1"/>
  <c r="Q73" i="53"/>
  <c r="Q74" i="53" s="1"/>
  <c r="Q133" i="53"/>
  <c r="Q134" i="53" s="1"/>
  <c r="Q84" i="49"/>
  <c r="Q85" i="49" s="1"/>
  <c r="Q109" i="49"/>
  <c r="Q110" i="49" s="1"/>
  <c r="Q73" i="49"/>
  <c r="Q74" i="49" s="1"/>
  <c r="Q191" i="52"/>
  <c r="AE70" i="45" s="1"/>
  <c r="Q168" i="49"/>
  <c r="Q169" i="49" s="1"/>
  <c r="Q170" i="49" s="1"/>
  <c r="Q108" i="53"/>
  <c r="Q109" i="53" s="1"/>
  <c r="Q168" i="53"/>
  <c r="Q169" i="53" s="1"/>
  <c r="Q132" i="49"/>
  <c r="Q133" i="49" s="1"/>
  <c r="Q96" i="49"/>
  <c r="Q146" i="49"/>
  <c r="Q121" i="53"/>
  <c r="Q122" i="53" s="1"/>
  <c r="Q121" i="49"/>
  <c r="Q122" i="49" s="1"/>
  <c r="Q85" i="53"/>
  <c r="Q86" i="53" s="1"/>
  <c r="Q157" i="49"/>
  <c r="Q158" i="49" s="1"/>
  <c r="AM62" i="45"/>
  <c r="AP28" i="45"/>
  <c r="L73" i="51"/>
  <c r="L74" i="51" s="1"/>
  <c r="L189" i="57"/>
  <c r="P19" i="45" s="1"/>
  <c r="L133" i="53"/>
  <c r="L134" i="53" s="1"/>
  <c r="I134" i="45"/>
  <c r="N143" i="56"/>
  <c r="N144" i="56" s="1"/>
  <c r="N145" i="56" s="1"/>
  <c r="N146" i="56" s="1"/>
  <c r="N35" i="55"/>
  <c r="N36" i="55" s="1"/>
  <c r="N37" i="55" s="1"/>
  <c r="N143" i="58"/>
  <c r="N144" i="58" s="1"/>
  <c r="N145" i="58" s="1"/>
  <c r="N146" i="58" s="1"/>
  <c r="N95" i="59"/>
  <c r="N96" i="59" s="1"/>
  <c r="N97" i="59" s="1"/>
  <c r="N23" i="56"/>
  <c r="N24" i="56" s="1"/>
  <c r="N25" i="56" s="1"/>
  <c r="N26" i="56" s="1"/>
  <c r="I190" i="58"/>
  <c r="J96" i="51"/>
  <c r="J97" i="51" s="1"/>
  <c r="J98" i="51" s="1"/>
  <c r="J120" i="49"/>
  <c r="J121" i="49" s="1"/>
  <c r="J122" i="49" s="1"/>
  <c r="J48" i="56"/>
  <c r="J49" i="56" s="1"/>
  <c r="J50" i="56" s="1"/>
  <c r="N96" i="51"/>
  <c r="N97" i="51" s="1"/>
  <c r="N98" i="51" s="1"/>
  <c r="H61" i="39"/>
  <c r="H62" i="39" s="1"/>
  <c r="J144" i="58"/>
  <c r="J145" i="58" s="1"/>
  <c r="J146" i="58" s="1"/>
  <c r="N180" i="57"/>
  <c r="N181" i="57" s="1"/>
  <c r="N182" i="57" s="1"/>
  <c r="J36" i="58"/>
  <c r="J37" i="58" s="1"/>
  <c r="J38" i="58" s="1"/>
  <c r="N120" i="53"/>
  <c r="N121" i="53" s="1"/>
  <c r="N122" i="53" s="1"/>
  <c r="N96" i="49"/>
  <c r="N97" i="49" s="1"/>
  <c r="N24" i="58"/>
  <c r="N25" i="58" s="1"/>
  <c r="J156" i="49"/>
  <c r="J157" i="49" s="1"/>
  <c r="J168" i="57"/>
  <c r="J169" i="57" s="1"/>
  <c r="J170" i="57" s="1"/>
  <c r="J24" i="58"/>
  <c r="J25" i="58" s="1"/>
  <c r="N156" i="57"/>
  <c r="N157" i="57" s="1"/>
  <c r="N158" i="57" s="1"/>
  <c r="J144" i="56"/>
  <c r="J145" i="56" s="1"/>
  <c r="J146" i="56" s="1"/>
  <c r="N36" i="56"/>
  <c r="N37" i="56" s="1"/>
  <c r="N38" i="56" s="1"/>
  <c r="N84" i="56"/>
  <c r="N85" i="56" s="1"/>
  <c r="N86" i="56" s="1"/>
  <c r="J36" i="56"/>
  <c r="J37" i="56" s="1"/>
  <c r="J38" i="56" s="1"/>
  <c r="N48" i="56"/>
  <c r="N49" i="56" s="1"/>
  <c r="N50" i="56" s="1"/>
  <c r="N71" i="57"/>
  <c r="N72" i="57" s="1"/>
  <c r="N73" i="57" s="1"/>
  <c r="N74" i="57" s="1"/>
  <c r="L189" i="59"/>
  <c r="AB19" i="45" s="1"/>
  <c r="M109" i="58"/>
  <c r="M110" i="58" s="1"/>
  <c r="H61" i="56"/>
  <c r="H62" i="56" s="1"/>
  <c r="W121" i="60"/>
  <c r="W122" i="60"/>
  <c r="W157" i="60"/>
  <c r="W158" i="60"/>
  <c r="W181" i="60"/>
  <c r="W182" i="60"/>
  <c r="W133" i="60"/>
  <c r="W134" i="60"/>
  <c r="W97" i="60"/>
  <c r="W98" i="60"/>
  <c r="W37" i="60"/>
  <c r="W38" i="60"/>
  <c r="W169" i="60"/>
  <c r="W170" i="60"/>
  <c r="W73" i="60"/>
  <c r="W74" i="60"/>
  <c r="W109" i="60"/>
  <c r="W110" i="60"/>
  <c r="W61" i="60"/>
  <c r="W62" i="60"/>
  <c r="W85" i="60"/>
  <c r="W86" i="60"/>
  <c r="W49" i="60"/>
  <c r="W50" i="60"/>
  <c r="W145" i="60"/>
  <c r="W146" i="60"/>
  <c r="N167" i="57"/>
  <c r="N168" i="57" s="1"/>
  <c r="N169" i="57" s="1"/>
  <c r="N170" i="57" s="1"/>
  <c r="G85" i="57"/>
  <c r="G86" i="57" s="1"/>
  <c r="N83" i="57"/>
  <c r="N84" i="57" s="1"/>
  <c r="N85" i="57" s="1"/>
  <c r="N86" i="57" s="1"/>
  <c r="N71" i="56"/>
  <c r="N72" i="56" s="1"/>
  <c r="J180" i="53"/>
  <c r="J181" i="53" s="1"/>
  <c r="J182" i="53" s="1"/>
  <c r="H157" i="39"/>
  <c r="H158" i="39" s="1"/>
  <c r="J180" i="58"/>
  <c r="J181" i="58" s="1"/>
  <c r="J182" i="58" s="1"/>
  <c r="I61" i="58"/>
  <c r="I62" i="58" s="1"/>
  <c r="G145" i="56"/>
  <c r="G146" i="56" s="1"/>
  <c r="N132" i="53"/>
  <c r="N133" i="53" s="1"/>
  <c r="N134" i="53" s="1"/>
  <c r="J168" i="56"/>
  <c r="J169" i="56" s="1"/>
  <c r="J170" i="56" s="1"/>
  <c r="N180" i="53"/>
  <c r="N181" i="53" s="1"/>
  <c r="N182" i="53" s="1"/>
  <c r="K133" i="51"/>
  <c r="K134" i="51" s="1"/>
  <c r="N190" i="49"/>
  <c r="R35" i="45" s="1"/>
  <c r="N190" i="59"/>
  <c r="AD20" i="45" s="1"/>
  <c r="J190" i="49"/>
  <c r="J60" i="56"/>
  <c r="J61" i="56" s="1"/>
  <c r="J62" i="56" s="1"/>
  <c r="J190" i="59"/>
  <c r="J132" i="56"/>
  <c r="J133" i="56" s="1"/>
  <c r="J134" i="56" s="1"/>
  <c r="J180" i="56"/>
  <c r="J181" i="56" s="1"/>
  <c r="J182" i="56" s="1"/>
  <c r="G49" i="56"/>
  <c r="G50" i="56" s="1"/>
  <c r="J132" i="53"/>
  <c r="J133" i="53" s="1"/>
  <c r="J134" i="53" s="1"/>
  <c r="J108" i="56"/>
  <c r="J109" i="56" s="1"/>
  <c r="J110" i="56" s="1"/>
  <c r="J24" i="55"/>
  <c r="J25" i="55" s="1"/>
  <c r="J26" i="55" s="1"/>
  <c r="L169" i="49"/>
  <c r="L170" i="49" s="1"/>
  <c r="N96" i="53"/>
  <c r="N97" i="53" s="1"/>
  <c r="N98" i="53" s="1"/>
  <c r="J72" i="49"/>
  <c r="J73" i="49" s="1"/>
  <c r="J24" i="56"/>
  <c r="J25" i="56" s="1"/>
  <c r="J26" i="56" s="1"/>
  <c r="L181" i="56"/>
  <c r="L182" i="56" s="1"/>
  <c r="L37" i="49"/>
  <c r="L38" i="49" s="1"/>
  <c r="G25" i="39"/>
  <c r="G26" i="39" s="1"/>
  <c r="L35" i="59"/>
  <c r="L36" i="59" s="1"/>
  <c r="L37" i="59" s="1"/>
  <c r="P109" i="57"/>
  <c r="P110" i="57" s="1"/>
  <c r="K180" i="60"/>
  <c r="K181" i="60" s="1"/>
  <c r="P97" i="56"/>
  <c r="P98" i="56" s="1"/>
  <c r="P169" i="56"/>
  <c r="P170" i="56" s="1"/>
  <c r="P25" i="39"/>
  <c r="P26" i="39" s="1"/>
  <c r="P25" i="51"/>
  <c r="P26" i="51" s="1"/>
  <c r="P24" i="60"/>
  <c r="P192" i="60" s="1"/>
  <c r="P37" i="60"/>
  <c r="P38" i="60" s="1"/>
  <c r="P73" i="52"/>
  <c r="P74" i="52" s="1"/>
  <c r="K121" i="52"/>
  <c r="K122" i="52" s="1"/>
  <c r="H73" i="52"/>
  <c r="H74" i="52" s="1"/>
  <c r="L121" i="52"/>
  <c r="L122" i="52" s="1"/>
  <c r="M97" i="52"/>
  <c r="M98" i="52" s="1"/>
  <c r="L97" i="52"/>
  <c r="L98" i="52" s="1"/>
  <c r="J85" i="52"/>
  <c r="J86" i="52" s="1"/>
  <c r="I133" i="52"/>
  <c r="I134" i="52" s="1"/>
  <c r="I109" i="52"/>
  <c r="L133" i="52"/>
  <c r="L134" i="52" s="1"/>
  <c r="K181" i="52"/>
  <c r="K182" i="52" s="1"/>
  <c r="N109" i="52"/>
  <c r="N110" i="52" s="1"/>
  <c r="I145" i="52"/>
  <c r="I146" i="52" s="1"/>
  <c r="M133" i="52"/>
  <c r="I49" i="52"/>
  <c r="I50" i="52" s="1"/>
  <c r="H133" i="52"/>
  <c r="H134" i="52" s="1"/>
  <c r="K109" i="52"/>
  <c r="L181" i="52"/>
  <c r="L182" i="52" s="1"/>
  <c r="I157" i="52"/>
  <c r="I158" i="52" s="1"/>
  <c r="L25" i="52"/>
  <c r="L26" i="52" s="1"/>
  <c r="P25" i="52"/>
  <c r="M157" i="52"/>
  <c r="M158" i="52" s="1"/>
  <c r="I25" i="52"/>
  <c r="I26" i="52" s="1"/>
  <c r="H121" i="52"/>
  <c r="H122" i="52" s="1"/>
  <c r="G191" i="55"/>
  <c r="N107" i="56"/>
  <c r="N108" i="56" s="1"/>
  <c r="N131" i="55"/>
  <c r="N132" i="55" s="1"/>
  <c r="N133" i="55" s="1"/>
  <c r="N134" i="55" s="1"/>
  <c r="N119" i="55"/>
  <c r="N120" i="55" s="1"/>
  <c r="W61" i="59"/>
  <c r="W62" i="59"/>
  <c r="W157" i="59"/>
  <c r="W158" i="59"/>
  <c r="W85" i="59"/>
  <c r="W86" i="59"/>
  <c r="W181" i="59"/>
  <c r="W182" i="59"/>
  <c r="W109" i="59"/>
  <c r="W110" i="59"/>
  <c r="W97" i="59"/>
  <c r="W98" i="59"/>
  <c r="N179" i="59"/>
  <c r="N180" i="59" s="1"/>
  <c r="N181" i="59" s="1"/>
  <c r="W49" i="59"/>
  <c r="W50" i="59"/>
  <c r="N83" i="60"/>
  <c r="N84" i="60" s="1"/>
  <c r="N85" i="60" s="1"/>
  <c r="W37" i="59"/>
  <c r="W38" i="59"/>
  <c r="W145" i="59"/>
  <c r="W146" i="59"/>
  <c r="S73" i="59"/>
  <c r="S74" i="59" s="1"/>
  <c r="W121" i="59"/>
  <c r="W122" i="59"/>
  <c r="W133" i="59"/>
  <c r="W134" i="59"/>
  <c r="W73" i="59"/>
  <c r="W74" i="59"/>
  <c r="W169" i="59"/>
  <c r="W170" i="59"/>
  <c r="S157" i="59"/>
  <c r="S158" i="59" s="1"/>
  <c r="N131" i="58"/>
  <c r="N132" i="58" s="1"/>
  <c r="N119" i="57"/>
  <c r="N59" i="57"/>
  <c r="N60" i="57" s="1"/>
  <c r="N61" i="57" s="1"/>
  <c r="N62" i="57" s="1"/>
  <c r="N167" i="58"/>
  <c r="N168" i="58" s="1"/>
  <c r="N169" i="58" s="1"/>
  <c r="N83" i="58"/>
  <c r="N84" i="58" s="1"/>
  <c r="N85" i="58" s="1"/>
  <c r="N107" i="57"/>
  <c r="N108" i="57" s="1"/>
  <c r="N144" i="51"/>
  <c r="N145" i="51" s="1"/>
  <c r="N146" i="51" s="1"/>
  <c r="N72" i="51"/>
  <c r="N73" i="51" s="1"/>
  <c r="N74" i="51" s="1"/>
  <c r="N84" i="53"/>
  <c r="N85" i="53" s="1"/>
  <c r="N86" i="53" s="1"/>
  <c r="N120" i="51"/>
  <c r="N121" i="51" s="1"/>
  <c r="N122" i="51" s="1"/>
  <c r="J60" i="49"/>
  <c r="J61" i="49" s="1"/>
  <c r="N168" i="51"/>
  <c r="N169" i="51" s="1"/>
  <c r="N170" i="51" s="1"/>
  <c r="N168" i="49"/>
  <c r="N169" i="49" s="1"/>
  <c r="N170" i="49" s="1"/>
  <c r="J168" i="51"/>
  <c r="N190" i="51"/>
  <c r="F69" i="45" s="1"/>
  <c r="N60" i="53"/>
  <c r="N61" i="53" s="1"/>
  <c r="N62" i="53" s="1"/>
  <c r="J72" i="39"/>
  <c r="J73" i="39" s="1"/>
  <c r="J74" i="39" s="1"/>
  <c r="P168" i="57"/>
  <c r="P169" i="57" s="1"/>
  <c r="P170" i="57" s="1"/>
  <c r="N60" i="49"/>
  <c r="N61" i="49" s="1"/>
  <c r="N62" i="49" s="1"/>
  <c r="G109" i="51"/>
  <c r="G110" i="51" s="1"/>
  <c r="K109" i="39"/>
  <c r="K110" i="39" s="1"/>
  <c r="N155" i="51"/>
  <c r="N156" i="51" s="1"/>
  <c r="N157" i="51" s="1"/>
  <c r="N158" i="51" s="1"/>
  <c r="N84" i="39"/>
  <c r="N85" i="39" s="1"/>
  <c r="N86" i="39" s="1"/>
  <c r="J144" i="39"/>
  <c r="J145" i="39" s="1"/>
  <c r="J47" i="39"/>
  <c r="J48" i="39" s="1"/>
  <c r="J49" i="39" s="1"/>
  <c r="J50" i="39" s="1"/>
  <c r="J107" i="39"/>
  <c r="J108" i="39" s="1"/>
  <c r="J109" i="39" s="1"/>
  <c r="J110" i="39" s="1"/>
  <c r="H133" i="39"/>
  <c r="H134" i="39" s="1"/>
  <c r="H85" i="39"/>
  <c r="H86" i="39" s="1"/>
  <c r="H37" i="39"/>
  <c r="H38" i="39" s="1"/>
  <c r="N48" i="49"/>
  <c r="N49" i="49" s="1"/>
  <c r="N50" i="49" s="1"/>
  <c r="L73" i="52"/>
  <c r="L85" i="52"/>
  <c r="L86" i="52" s="1"/>
  <c r="K84" i="57"/>
  <c r="K85" i="57" s="1"/>
  <c r="K86" i="57" s="1"/>
  <c r="N189" i="60"/>
  <c r="AD53" i="45" s="1"/>
  <c r="M133" i="58"/>
  <c r="M134" i="58" s="1"/>
  <c r="L189" i="60"/>
  <c r="AB53" i="45" s="1"/>
  <c r="L189" i="56"/>
  <c r="D53" i="45" s="1"/>
  <c r="L189" i="55"/>
  <c r="D19" i="45" s="1"/>
  <c r="L97" i="51"/>
  <c r="L98" i="51" s="1"/>
  <c r="L189" i="58"/>
  <c r="P53" i="45" s="1"/>
  <c r="N189" i="59"/>
  <c r="AD19" i="45" s="1"/>
  <c r="N189" i="56"/>
  <c r="F53" i="45" s="1"/>
  <c r="N189" i="55"/>
  <c r="F19" i="45" s="1"/>
  <c r="N189" i="58"/>
  <c r="R53" i="45" s="1"/>
  <c r="L49" i="60"/>
  <c r="L50" i="60" s="1"/>
  <c r="L169" i="52"/>
  <c r="P110" i="55"/>
  <c r="P132" i="55"/>
  <c r="P133" i="55" s="1"/>
  <c r="K72" i="57"/>
  <c r="K73" i="57" s="1"/>
  <c r="K74" i="57" s="1"/>
  <c r="L133" i="59"/>
  <c r="L134" i="59" s="1"/>
  <c r="K156" i="55"/>
  <c r="K157" i="55" s="1"/>
  <c r="K158" i="55" s="1"/>
  <c r="K85" i="52"/>
  <c r="P181" i="53"/>
  <c r="P182" i="53" s="1"/>
  <c r="P181" i="39"/>
  <c r="P182" i="39" s="1"/>
  <c r="N167" i="55"/>
  <c r="N168" i="55" s="1"/>
  <c r="N189" i="57"/>
  <c r="R19" i="45" s="1"/>
  <c r="L49" i="39"/>
  <c r="L50" i="39" s="1"/>
  <c r="L181" i="39"/>
  <c r="L182" i="39" s="1"/>
  <c r="K61" i="52"/>
  <c r="L85" i="53"/>
  <c r="L86" i="53" s="1"/>
  <c r="H86" i="53"/>
  <c r="J48" i="49"/>
  <c r="J49" i="49" s="1"/>
  <c r="J50" i="49" s="1"/>
  <c r="M144" i="49"/>
  <c r="J96" i="39"/>
  <c r="J97" i="39" s="1"/>
  <c r="L121" i="57"/>
  <c r="L122" i="57" s="1"/>
  <c r="N120" i="49"/>
  <c r="N121" i="49" s="1"/>
  <c r="N122" i="49" s="1"/>
  <c r="P86" i="55"/>
  <c r="P73" i="56"/>
  <c r="P74" i="56" s="1"/>
  <c r="H73" i="56"/>
  <c r="H74" i="56" s="1"/>
  <c r="P62" i="59"/>
  <c r="G38" i="57"/>
  <c r="M36" i="53"/>
  <c r="M37" i="53" s="1"/>
  <c r="M38" i="53" s="1"/>
  <c r="H144" i="49"/>
  <c r="H145" i="49" s="1"/>
  <c r="H146" i="49" s="1"/>
  <c r="L98" i="59"/>
  <c r="K24" i="58"/>
  <c r="K25" i="58" s="1"/>
  <c r="G109" i="59"/>
  <c r="G110" i="59" s="1"/>
  <c r="G121" i="53"/>
  <c r="G122" i="53" s="1"/>
  <c r="H108" i="51"/>
  <c r="H109" i="51" s="1"/>
  <c r="K86" i="39"/>
  <c r="K191" i="39"/>
  <c r="C36" i="45" s="1"/>
  <c r="K36" i="39"/>
  <c r="K37" i="39" s="1"/>
  <c r="M132" i="53"/>
  <c r="M133" i="53" s="1"/>
  <c r="M134" i="53" s="1"/>
  <c r="H169" i="52"/>
  <c r="I96" i="59"/>
  <c r="I97" i="59" s="1"/>
  <c r="K181" i="39"/>
  <c r="K182" i="39" s="1"/>
  <c r="L50" i="59"/>
  <c r="H86" i="60"/>
  <c r="H169" i="49"/>
  <c r="H170" i="49" s="1"/>
  <c r="H73" i="39"/>
  <c r="H74" i="39" s="1"/>
  <c r="L96" i="39"/>
  <c r="L97" i="39" s="1"/>
  <c r="L98" i="39" s="1"/>
  <c r="H121" i="59"/>
  <c r="H122" i="59" s="1"/>
  <c r="M120" i="58"/>
  <c r="G132" i="58"/>
  <c r="G133" i="58" s="1"/>
  <c r="G134" i="58" s="1"/>
  <c r="L145" i="60"/>
  <c r="L146" i="60" s="1"/>
  <c r="G96" i="59"/>
  <c r="G97" i="59" s="1"/>
  <c r="H85" i="59"/>
  <c r="H86" i="59" s="1"/>
  <c r="J84" i="53"/>
  <c r="K132" i="39"/>
  <c r="K133" i="39" s="1"/>
  <c r="K134" i="39" s="1"/>
  <c r="G191" i="52"/>
  <c r="G191" i="39"/>
  <c r="G108" i="39"/>
  <c r="G109" i="39" s="1"/>
  <c r="G50" i="59"/>
  <c r="L158" i="59"/>
  <c r="H146" i="60"/>
  <c r="G191" i="56"/>
  <c r="K132" i="55"/>
  <c r="K133" i="55" s="1"/>
  <c r="K134" i="55" s="1"/>
  <c r="N156" i="56"/>
  <c r="N157" i="56" s="1"/>
  <c r="N158" i="56" s="1"/>
  <c r="N72" i="53"/>
  <c r="N73" i="53" s="1"/>
  <c r="N74" i="53" s="1"/>
  <c r="N120" i="56"/>
  <c r="J156" i="56"/>
  <c r="J157" i="56" s="1"/>
  <c r="J158" i="56" s="1"/>
  <c r="J72" i="53"/>
  <c r="J73" i="53" s="1"/>
  <c r="J74" i="53" s="1"/>
  <c r="J96" i="56"/>
  <c r="J97" i="56" s="1"/>
  <c r="J98" i="56" s="1"/>
  <c r="J180" i="57"/>
  <c r="J181" i="57" s="1"/>
  <c r="J182" i="57" s="1"/>
  <c r="G158" i="39"/>
  <c r="J168" i="39"/>
  <c r="J169" i="39" s="1"/>
  <c r="J170" i="39" s="1"/>
  <c r="H38" i="59"/>
  <c r="N24" i="39"/>
  <c r="H109" i="57"/>
  <c r="H110" i="57" s="1"/>
  <c r="P145" i="52"/>
  <c r="P146" i="52" s="1"/>
  <c r="P38" i="55"/>
  <c r="P97" i="49"/>
  <c r="P98" i="49" s="1"/>
  <c r="P191" i="58"/>
  <c r="P191" i="55"/>
  <c r="P60" i="55"/>
  <c r="P61" i="55" s="1"/>
  <c r="P158" i="55"/>
  <c r="P191" i="59"/>
  <c r="P156" i="56"/>
  <c r="P157" i="56" s="1"/>
  <c r="P158" i="56" s="1"/>
  <c r="P157" i="58"/>
  <c r="P158" i="58" s="1"/>
  <c r="P192" i="59"/>
  <c r="P25" i="55"/>
  <c r="P26" i="55" s="1"/>
  <c r="P182" i="55"/>
  <c r="P158" i="59"/>
  <c r="P191" i="56"/>
  <c r="P133" i="56"/>
  <c r="P134" i="56" s="1"/>
  <c r="P180" i="56"/>
  <c r="P181" i="56" s="1"/>
  <c r="P182" i="56" s="1"/>
  <c r="P132" i="58"/>
  <c r="P133" i="58" s="1"/>
  <c r="P134" i="58" s="1"/>
  <c r="P121" i="58"/>
  <c r="P122" i="58" s="1"/>
  <c r="P48" i="58"/>
  <c r="P49" i="58" s="1"/>
  <c r="P50" i="58" s="1"/>
  <c r="P98" i="59"/>
  <c r="P49" i="52"/>
  <c r="P50" i="52" s="1"/>
  <c r="P145" i="53"/>
  <c r="P146" i="53" s="1"/>
  <c r="P109" i="52"/>
  <c r="P121" i="52"/>
  <c r="P122" i="52" s="1"/>
  <c r="P38" i="39"/>
  <c r="P85" i="53"/>
  <c r="P86" i="53" s="1"/>
  <c r="P97" i="52"/>
  <c r="P98" i="52" s="1"/>
  <c r="P191" i="53"/>
  <c r="P169" i="52"/>
  <c r="P170" i="52" s="1"/>
  <c r="P181" i="52"/>
  <c r="P144" i="49"/>
  <c r="P109" i="49"/>
  <c r="P110" i="49" s="1"/>
  <c r="P122" i="49"/>
  <c r="P109" i="51"/>
  <c r="P110" i="51" s="1"/>
  <c r="P98" i="39"/>
  <c r="P61" i="53"/>
  <c r="P62" i="53" s="1"/>
  <c r="P191" i="39"/>
  <c r="P132" i="39"/>
  <c r="P133" i="39" s="1"/>
  <c r="P133" i="51"/>
  <c r="P134" i="51" s="1"/>
  <c r="P169" i="49"/>
  <c r="P170" i="49" s="1"/>
  <c r="P109" i="53"/>
  <c r="P110" i="53" s="1"/>
  <c r="P157" i="53"/>
  <c r="P158" i="53" s="1"/>
  <c r="P181" i="49"/>
  <c r="P182" i="49" s="1"/>
  <c r="P74" i="49"/>
  <c r="P84" i="49"/>
  <c r="P85" i="49" s="1"/>
  <c r="P86" i="49" s="1"/>
  <c r="P145" i="51"/>
  <c r="P146" i="51" s="1"/>
  <c r="P37" i="51"/>
  <c r="P38" i="51" s="1"/>
  <c r="P170" i="53"/>
  <c r="P36" i="53"/>
  <c r="P37" i="53" s="1"/>
  <c r="P158" i="49"/>
  <c r="P146" i="39"/>
  <c r="P50" i="39"/>
  <c r="P157" i="52"/>
  <c r="P158" i="52" s="1"/>
  <c r="P38" i="49"/>
  <c r="P169" i="51"/>
  <c r="P170" i="51" s="1"/>
  <c r="P73" i="51"/>
  <c r="P74" i="51" s="1"/>
  <c r="P180" i="51"/>
  <c r="P181" i="51" s="1"/>
  <c r="P97" i="53"/>
  <c r="P98" i="53" s="1"/>
  <c r="P73" i="53"/>
  <c r="P74" i="53" s="1"/>
  <c r="P25" i="53"/>
  <c r="P25" i="49"/>
  <c r="P26" i="49" s="1"/>
  <c r="P62" i="49"/>
  <c r="P191" i="52"/>
  <c r="P97" i="51"/>
  <c r="P98" i="51" s="1"/>
  <c r="P109" i="39"/>
  <c r="P110" i="39" s="1"/>
  <c r="P61" i="39"/>
  <c r="P62" i="39" s="1"/>
  <c r="P156" i="39"/>
  <c r="P157" i="39" s="1"/>
  <c r="P61" i="51"/>
  <c r="P62" i="51" s="1"/>
  <c r="P169" i="39"/>
  <c r="P170" i="39" s="1"/>
  <c r="P121" i="39"/>
  <c r="P122" i="39" s="1"/>
  <c r="P73" i="39"/>
  <c r="P74" i="39" s="1"/>
  <c r="P191" i="49"/>
  <c r="P48" i="49"/>
  <c r="P133" i="49"/>
  <c r="P134" i="49" s="1"/>
  <c r="P85" i="51"/>
  <c r="P86" i="51" s="1"/>
  <c r="P49" i="51"/>
  <c r="P50" i="51" s="1"/>
  <c r="P191" i="51"/>
  <c r="P84" i="39"/>
  <c r="P85" i="39" s="1"/>
  <c r="P121" i="51"/>
  <c r="P122" i="51" s="1"/>
  <c r="M96" i="60"/>
  <c r="M97" i="60" s="1"/>
  <c r="P97" i="60"/>
  <c r="P98" i="60" s="1"/>
  <c r="L96" i="60"/>
  <c r="L97" i="60" s="1"/>
  <c r="L98" i="60" s="1"/>
  <c r="H134" i="60"/>
  <c r="L86" i="60"/>
  <c r="P157" i="60"/>
  <c r="P158" i="60" s="1"/>
  <c r="L120" i="60"/>
  <c r="L121" i="60" s="1"/>
  <c r="K38" i="60"/>
  <c r="H60" i="60"/>
  <c r="H61" i="60" s="1"/>
  <c r="H62" i="60" s="1"/>
  <c r="G110" i="60"/>
  <c r="N96" i="60"/>
  <c r="N97" i="60" s="1"/>
  <c r="N98" i="60" s="1"/>
  <c r="H180" i="60"/>
  <c r="H181" i="60" s="1"/>
  <c r="H182" i="60" s="1"/>
  <c r="L74" i="60"/>
  <c r="H38" i="60"/>
  <c r="H170" i="60"/>
  <c r="L134" i="60"/>
  <c r="P86" i="60"/>
  <c r="H48" i="60"/>
  <c r="H49" i="60" s="1"/>
  <c r="N180" i="60"/>
  <c r="N181" i="60" s="1"/>
  <c r="L170" i="60"/>
  <c r="I180" i="60"/>
  <c r="I181" i="60" s="1"/>
  <c r="I182" i="60" s="1"/>
  <c r="I84" i="60"/>
  <c r="I85" i="60" s="1"/>
  <c r="M48" i="60"/>
  <c r="M49" i="60" s="1"/>
  <c r="K120" i="60"/>
  <c r="K121" i="60" s="1"/>
  <c r="J120" i="60"/>
  <c r="J121" i="60" s="1"/>
  <c r="J122" i="60" s="1"/>
  <c r="K86" i="60"/>
  <c r="P110" i="60"/>
  <c r="J96" i="60"/>
  <c r="J97" i="60" s="1"/>
  <c r="J98" i="60" s="1"/>
  <c r="K48" i="60"/>
  <c r="K49" i="60" s="1"/>
  <c r="H158" i="60"/>
  <c r="I122" i="60"/>
  <c r="H74" i="60"/>
  <c r="H24" i="60"/>
  <c r="H25" i="60" s="1"/>
  <c r="H26" i="60" s="1"/>
  <c r="L60" i="60"/>
  <c r="L61" i="60" s="1"/>
  <c r="L62" i="60" s="1"/>
  <c r="H96" i="60"/>
  <c r="H97" i="60" s="1"/>
  <c r="P191" i="60"/>
  <c r="I48" i="60"/>
  <c r="I49" i="60" s="1"/>
  <c r="N108" i="60"/>
  <c r="N109" i="60" s="1"/>
  <c r="L36" i="60"/>
  <c r="I168" i="60"/>
  <c r="I169" i="60" s="1"/>
  <c r="K96" i="60"/>
  <c r="K97" i="60" s="1"/>
  <c r="K98" i="60" s="1"/>
  <c r="L180" i="60"/>
  <c r="L181" i="60" s="1"/>
  <c r="M60" i="60"/>
  <c r="M61" i="60" s="1"/>
  <c r="P50" i="60"/>
  <c r="G26" i="60"/>
  <c r="P146" i="60"/>
  <c r="P62" i="60"/>
  <c r="H122" i="60"/>
  <c r="G146" i="60"/>
  <c r="G180" i="60"/>
  <c r="G181" i="60" s="1"/>
  <c r="G156" i="60"/>
  <c r="G157" i="60" s="1"/>
  <c r="G121" i="60"/>
  <c r="G122" i="60" s="1"/>
  <c r="G72" i="60"/>
  <c r="G73" i="60" s="1"/>
  <c r="G74" i="60" s="1"/>
  <c r="I191" i="60"/>
  <c r="G134" i="60"/>
  <c r="G50" i="60"/>
  <c r="G98" i="60"/>
  <c r="K144" i="59"/>
  <c r="K145" i="59" s="1"/>
  <c r="K120" i="59"/>
  <c r="J108" i="59"/>
  <c r="L122" i="59"/>
  <c r="G62" i="59"/>
  <c r="G182" i="59"/>
  <c r="H50" i="59"/>
  <c r="H158" i="59"/>
  <c r="H96" i="59"/>
  <c r="L168" i="59"/>
  <c r="L169" i="59" s="1"/>
  <c r="K36" i="59"/>
  <c r="K37" i="59" s="1"/>
  <c r="H182" i="59"/>
  <c r="G132" i="59"/>
  <c r="G133" i="59" s="1"/>
  <c r="G134" i="59" s="1"/>
  <c r="H108" i="59"/>
  <c r="H109" i="59" s="1"/>
  <c r="G120" i="59"/>
  <c r="K108" i="59"/>
  <c r="K109" i="59" s="1"/>
  <c r="K110" i="59" s="1"/>
  <c r="J96" i="59"/>
  <c r="G74" i="59"/>
  <c r="I110" i="59"/>
  <c r="G170" i="59"/>
  <c r="K48" i="59"/>
  <c r="N108" i="59"/>
  <c r="N109" i="59" s="1"/>
  <c r="I60" i="59"/>
  <c r="I61" i="59" s="1"/>
  <c r="I62" i="59" s="1"/>
  <c r="K132" i="59"/>
  <c r="K133" i="59" s="1"/>
  <c r="L144" i="59"/>
  <c r="L145" i="59" s="1"/>
  <c r="G156" i="59"/>
  <c r="G157" i="59" s="1"/>
  <c r="G158" i="59" s="1"/>
  <c r="M96" i="59"/>
  <c r="M97" i="59" s="1"/>
  <c r="H133" i="59"/>
  <c r="H134" i="59" s="1"/>
  <c r="M156" i="59"/>
  <c r="M157" i="59" s="1"/>
  <c r="L84" i="59"/>
  <c r="L85" i="59" s="1"/>
  <c r="L86" i="59" s="1"/>
  <c r="P37" i="59"/>
  <c r="P38" i="59" s="1"/>
  <c r="L60" i="59"/>
  <c r="L61" i="59" s="1"/>
  <c r="M60" i="59"/>
  <c r="M61" i="59" s="1"/>
  <c r="M62" i="59" s="1"/>
  <c r="G84" i="59"/>
  <c r="G85" i="59" s="1"/>
  <c r="H145" i="59"/>
  <c r="H146" i="59" s="1"/>
  <c r="G26" i="59"/>
  <c r="L108" i="59"/>
  <c r="L109" i="59" s="1"/>
  <c r="H168" i="59"/>
  <c r="H169" i="59" s="1"/>
  <c r="H37" i="52"/>
  <c r="M73" i="52"/>
  <c r="K145" i="52"/>
  <c r="G97" i="52"/>
  <c r="H61" i="52"/>
  <c r="I121" i="52"/>
  <c r="H25" i="52"/>
  <c r="H26" i="52" s="1"/>
  <c r="J109" i="52"/>
  <c r="I73" i="52"/>
  <c r="H181" i="52"/>
  <c r="H182" i="52" s="1"/>
  <c r="L157" i="52"/>
  <c r="G145" i="52"/>
  <c r="G146" i="52" s="1"/>
  <c r="L49" i="52"/>
  <c r="H109" i="52"/>
  <c r="K25" i="52"/>
  <c r="I169" i="52"/>
  <c r="G73" i="52"/>
  <c r="G74" i="52" s="1"/>
  <c r="J97" i="52"/>
  <c r="J98" i="52" s="1"/>
  <c r="G133" i="52"/>
  <c r="N121" i="52"/>
  <c r="K158" i="57"/>
  <c r="P97" i="58"/>
  <c r="P98" i="58" s="1"/>
  <c r="P25" i="59"/>
  <c r="P26" i="59" s="1"/>
  <c r="L25" i="59"/>
  <c r="L26" i="59" s="1"/>
  <c r="P37" i="57"/>
  <c r="P38" i="57" s="1"/>
  <c r="K146" i="49"/>
  <c r="G121" i="51"/>
  <c r="G122" i="51" s="1"/>
  <c r="K73" i="51"/>
  <c r="K74" i="51" s="1"/>
  <c r="G62" i="51"/>
  <c r="H134" i="58"/>
  <c r="I170" i="58"/>
  <c r="H49" i="57"/>
  <c r="H50" i="57" s="1"/>
  <c r="L62" i="56"/>
  <c r="I73" i="49"/>
  <c r="I74" i="49" s="1"/>
  <c r="K157" i="58"/>
  <c r="K158" i="58" s="1"/>
  <c r="I85" i="57"/>
  <c r="I86" i="57" s="1"/>
  <c r="H145" i="57"/>
  <c r="H146" i="57" s="1"/>
  <c r="P85" i="57"/>
  <c r="P86" i="57" s="1"/>
  <c r="G97" i="49"/>
  <c r="G98" i="49" s="1"/>
  <c r="L109" i="49"/>
  <c r="L110" i="49" s="1"/>
  <c r="G86" i="39"/>
  <c r="H158" i="58"/>
  <c r="P38" i="58"/>
  <c r="P85" i="58"/>
  <c r="P86" i="58" s="1"/>
  <c r="K158" i="51"/>
  <c r="G145" i="49"/>
  <c r="G146" i="49" s="1"/>
  <c r="H121" i="39"/>
  <c r="H122" i="39" s="1"/>
  <c r="G98" i="39"/>
  <c r="L61" i="53"/>
  <c r="L62" i="53" s="1"/>
  <c r="G158" i="51"/>
  <c r="H170" i="39"/>
  <c r="G62" i="49"/>
  <c r="I133" i="51"/>
  <c r="I134" i="51" s="1"/>
  <c r="G49" i="51"/>
  <c r="G50" i="51" s="1"/>
  <c r="H26" i="39"/>
  <c r="G109" i="57"/>
  <c r="G110" i="57" s="1"/>
  <c r="K145" i="53"/>
  <c r="K146" i="53" s="1"/>
  <c r="L170" i="53"/>
  <c r="G134" i="53"/>
  <c r="L98" i="53"/>
  <c r="G74" i="49"/>
  <c r="H85" i="49"/>
  <c r="H86" i="49" s="1"/>
  <c r="L49" i="51"/>
  <c r="L50" i="51" s="1"/>
  <c r="L181" i="51"/>
  <c r="L182" i="51" s="1"/>
  <c r="L158" i="51"/>
  <c r="L85" i="51"/>
  <c r="L86" i="51" s="1"/>
  <c r="L169" i="39"/>
  <c r="L170" i="39" s="1"/>
  <c r="M169" i="58"/>
  <c r="M170" i="58" s="1"/>
  <c r="K158" i="39"/>
  <c r="G145" i="39"/>
  <c r="G146" i="39" s="1"/>
  <c r="G49" i="39"/>
  <c r="G50" i="39" s="1"/>
  <c r="L26" i="39"/>
  <c r="L110" i="58"/>
  <c r="M170" i="57"/>
  <c r="P73" i="57"/>
  <c r="P74" i="57" s="1"/>
  <c r="I37" i="57"/>
  <c r="I38" i="57" s="1"/>
  <c r="P181" i="59"/>
  <c r="P182" i="59" s="1"/>
  <c r="P133" i="57"/>
  <c r="P134" i="57" s="1"/>
  <c r="P85" i="59"/>
  <c r="P86" i="59" s="1"/>
  <c r="G170" i="49"/>
  <c r="L50" i="53"/>
  <c r="K146" i="51"/>
  <c r="M134" i="51"/>
  <c r="M85" i="51"/>
  <c r="M86" i="51" s="1"/>
  <c r="L121" i="49"/>
  <c r="L122" i="49" s="1"/>
  <c r="H182" i="51"/>
  <c r="H170" i="58"/>
  <c r="H169" i="53"/>
  <c r="H170" i="53" s="1"/>
  <c r="G169" i="51"/>
  <c r="G170" i="51" s="1"/>
  <c r="K121" i="51"/>
  <c r="K122" i="51" s="1"/>
  <c r="K97" i="51"/>
  <c r="K98" i="51" s="1"/>
  <c r="L122" i="39"/>
  <c r="L110" i="56"/>
  <c r="H182" i="56"/>
  <c r="H74" i="55"/>
  <c r="G146" i="55"/>
  <c r="G62" i="55"/>
  <c r="H110" i="56"/>
  <c r="H134" i="56"/>
  <c r="G62" i="56"/>
  <c r="L74" i="55"/>
  <c r="G110" i="56"/>
  <c r="K62" i="56"/>
  <c r="G50" i="55"/>
  <c r="G158" i="56"/>
  <c r="G121" i="57"/>
  <c r="G122" i="57" s="1"/>
  <c r="K110" i="57"/>
  <c r="K25" i="51"/>
  <c r="K26" i="51" s="1"/>
  <c r="G157" i="57"/>
  <c r="G158" i="57" s="1"/>
  <c r="H181" i="55"/>
  <c r="H182" i="55" s="1"/>
  <c r="G157" i="58"/>
  <c r="G158" i="58" s="1"/>
  <c r="K145" i="56"/>
  <c r="K146" i="56" s="1"/>
  <c r="K121" i="56"/>
  <c r="K122" i="56" s="1"/>
  <c r="L86" i="49"/>
  <c r="N36" i="53"/>
  <c r="N37" i="53" s="1"/>
  <c r="N38" i="53" s="1"/>
  <c r="J36" i="53"/>
  <c r="H145" i="56"/>
  <c r="H146" i="56" s="1"/>
  <c r="N24" i="49"/>
  <c r="G61" i="39"/>
  <c r="G62" i="39" s="1"/>
  <c r="L61" i="58"/>
  <c r="M37" i="58"/>
  <c r="M38" i="58" s="1"/>
  <c r="G85" i="58"/>
  <c r="G86" i="58" s="1"/>
  <c r="L181" i="55"/>
  <c r="L182" i="55" s="1"/>
  <c r="M133" i="49"/>
  <c r="M134" i="49" s="1"/>
  <c r="N156" i="49"/>
  <c r="N157" i="49" s="1"/>
  <c r="N158" i="49" s="1"/>
  <c r="J156" i="51"/>
  <c r="K38" i="53"/>
  <c r="G121" i="49"/>
  <c r="G122" i="49" s="1"/>
  <c r="K62" i="39"/>
  <c r="L108" i="60"/>
  <c r="L109" i="60" s="1"/>
  <c r="P25" i="56"/>
  <c r="H191" i="56"/>
  <c r="G192" i="55"/>
  <c r="G25" i="55"/>
  <c r="G181" i="55"/>
  <c r="G182" i="55" s="1"/>
  <c r="H168" i="56"/>
  <c r="H169" i="56" s="1"/>
  <c r="H61" i="49"/>
  <c r="H62" i="49" s="1"/>
  <c r="N188" i="59"/>
  <c r="AD18" i="45" s="1"/>
  <c r="J179" i="51"/>
  <c r="J180" i="51" s="1"/>
  <c r="J83" i="51"/>
  <c r="J84" i="51" s="1"/>
  <c r="W98" i="55"/>
  <c r="W97" i="55"/>
  <c r="W110" i="55"/>
  <c r="W109" i="55"/>
  <c r="W38" i="56"/>
  <c r="W37" i="56"/>
  <c r="W146" i="56"/>
  <c r="W145" i="56"/>
  <c r="W110" i="57"/>
  <c r="W109" i="57"/>
  <c r="W86" i="58"/>
  <c r="W85" i="58"/>
  <c r="N35" i="52"/>
  <c r="N36" i="52" s="1"/>
  <c r="K189" i="59"/>
  <c r="AA19" i="45" s="1"/>
  <c r="K23" i="59"/>
  <c r="S188" i="56"/>
  <c r="I52" i="45" s="1"/>
  <c r="S188" i="59"/>
  <c r="AG18" i="45" s="1"/>
  <c r="K85" i="49"/>
  <c r="K86" i="49" s="1"/>
  <c r="N48" i="39"/>
  <c r="N49" i="39" s="1"/>
  <c r="N50" i="39" s="1"/>
  <c r="I181" i="58"/>
  <c r="I182" i="58" s="1"/>
  <c r="I191" i="58"/>
  <c r="I24" i="58"/>
  <c r="H38" i="58"/>
  <c r="K61" i="58"/>
  <c r="K62" i="58" s="1"/>
  <c r="H191" i="58"/>
  <c r="M120" i="60"/>
  <c r="M121" i="60" s="1"/>
  <c r="L156" i="60"/>
  <c r="L157" i="60" s="1"/>
  <c r="K191" i="53"/>
  <c r="O70" i="45" s="1"/>
  <c r="K72" i="60"/>
  <c r="K73" i="60" s="1"/>
  <c r="M84" i="59"/>
  <c r="K84" i="59"/>
  <c r="K85" i="59" s="1"/>
  <c r="L73" i="56"/>
  <c r="L74" i="56" s="1"/>
  <c r="L133" i="55"/>
  <c r="L134" i="55" s="1"/>
  <c r="H133" i="55"/>
  <c r="H134" i="55" s="1"/>
  <c r="G109" i="55"/>
  <c r="G110" i="55" s="1"/>
  <c r="L110" i="55"/>
  <c r="H110" i="55"/>
  <c r="L62" i="55"/>
  <c r="H62" i="55"/>
  <c r="H25" i="55"/>
  <c r="H191" i="55"/>
  <c r="J167" i="53"/>
  <c r="J168" i="53" s="1"/>
  <c r="H132" i="53"/>
  <c r="I110" i="53"/>
  <c r="N107" i="53"/>
  <c r="N108" i="53" s="1"/>
  <c r="N109" i="53" s="1"/>
  <c r="N110" i="53" s="1"/>
  <c r="K96" i="53"/>
  <c r="K24" i="53"/>
  <c r="K25" i="53" s="1"/>
  <c r="H84" i="56"/>
  <c r="K36" i="56"/>
  <c r="K37" i="56" s="1"/>
  <c r="K120" i="55"/>
  <c r="K121" i="55" s="1"/>
  <c r="K122" i="55" s="1"/>
  <c r="N156" i="53"/>
  <c r="K133" i="53"/>
  <c r="K134" i="53" s="1"/>
  <c r="G98" i="53"/>
  <c r="G74" i="53"/>
  <c r="G50" i="53"/>
  <c r="G182" i="49"/>
  <c r="K181" i="49"/>
  <c r="K182" i="49" s="1"/>
  <c r="L168" i="55"/>
  <c r="L169" i="55" s="1"/>
  <c r="H168" i="55"/>
  <c r="L145" i="55"/>
  <c r="L146" i="55" s="1"/>
  <c r="H145" i="55"/>
  <c r="H146" i="55" s="1"/>
  <c r="G134" i="55"/>
  <c r="L96" i="55"/>
  <c r="L97" i="55" s="1"/>
  <c r="H96" i="55"/>
  <c r="H97" i="55" s="1"/>
  <c r="L49" i="55"/>
  <c r="L50" i="55" s="1"/>
  <c r="H49" i="55"/>
  <c r="H50" i="55" s="1"/>
  <c r="G38" i="55"/>
  <c r="J60" i="53"/>
  <c r="J61" i="53" s="1"/>
  <c r="J62" i="53" s="1"/>
  <c r="K169" i="49"/>
  <c r="K170" i="49" s="1"/>
  <c r="G122" i="55"/>
  <c r="J144" i="53"/>
  <c r="J145" i="53" s="1"/>
  <c r="G191" i="53"/>
  <c r="G133" i="49"/>
  <c r="G134" i="49" s="1"/>
  <c r="L156" i="56"/>
  <c r="L49" i="56"/>
  <c r="L50" i="56" s="1"/>
  <c r="L181" i="53"/>
  <c r="L182" i="53" s="1"/>
  <c r="H182" i="53"/>
  <c r="N179" i="49"/>
  <c r="N180" i="49" s="1"/>
  <c r="L146" i="49"/>
  <c r="N143" i="49"/>
  <c r="N144" i="49" s="1"/>
  <c r="G109" i="49"/>
  <c r="G110" i="49" s="1"/>
  <c r="G84" i="49"/>
  <c r="K168" i="51"/>
  <c r="K192" i="51" s="1"/>
  <c r="C71" i="45" s="1"/>
  <c r="G36" i="53"/>
  <c r="G37" i="53" s="1"/>
  <c r="N131" i="49"/>
  <c r="N132" i="49" s="1"/>
  <c r="H109" i="49"/>
  <c r="H110" i="49" s="1"/>
  <c r="M169" i="52"/>
  <c r="I97" i="52"/>
  <c r="G85" i="52"/>
  <c r="I62" i="51"/>
  <c r="N190" i="39"/>
  <c r="F35" i="45" s="1"/>
  <c r="K49" i="55"/>
  <c r="K50" i="55" s="1"/>
  <c r="K145" i="55"/>
  <c r="K146" i="55" s="1"/>
  <c r="K61" i="55"/>
  <c r="K62" i="55" s="1"/>
  <c r="K189" i="58"/>
  <c r="O53" i="45" s="1"/>
  <c r="N71" i="52"/>
  <c r="N72" i="52" s="1"/>
  <c r="N167" i="52"/>
  <c r="N168" i="52" s="1"/>
  <c r="N96" i="55"/>
  <c r="N188" i="53"/>
  <c r="R67" i="45" s="1"/>
  <c r="N188" i="55"/>
  <c r="F18" i="45" s="1"/>
  <c r="N24" i="55"/>
  <c r="N108" i="55"/>
  <c r="N109" i="55" s="1"/>
  <c r="N110" i="55" s="1"/>
  <c r="N190" i="56"/>
  <c r="F54" i="45" s="1"/>
  <c r="N188" i="56"/>
  <c r="F52" i="45" s="1"/>
  <c r="N48" i="59"/>
  <c r="N49" i="59" s="1"/>
  <c r="N120" i="58"/>
  <c r="N47" i="57"/>
  <c r="N48" i="57" s="1"/>
  <c r="N35" i="59"/>
  <c r="N119" i="60"/>
  <c r="N190" i="58"/>
  <c r="R54" i="45" s="1"/>
  <c r="N143" i="59"/>
  <c r="N155" i="60"/>
  <c r="N59" i="58"/>
  <c r="N60" i="58" s="1"/>
  <c r="J96" i="49"/>
  <c r="J97" i="49" s="1"/>
  <c r="J71" i="52"/>
  <c r="J72" i="52" s="1"/>
  <c r="J167" i="52"/>
  <c r="J168" i="52" s="1"/>
  <c r="J96" i="55"/>
  <c r="J188" i="53"/>
  <c r="J188" i="55"/>
  <c r="J108" i="55"/>
  <c r="J190" i="56"/>
  <c r="J188" i="56"/>
  <c r="J47" i="59"/>
  <c r="J120" i="58"/>
  <c r="J121" i="58" s="1"/>
  <c r="J122" i="58" s="1"/>
  <c r="J47" i="57"/>
  <c r="J48" i="57" s="1"/>
  <c r="J35" i="59"/>
  <c r="J190" i="58"/>
  <c r="J143" i="59"/>
  <c r="J155" i="60"/>
  <c r="J179" i="60"/>
  <c r="J59" i="58"/>
  <c r="J60" i="58" s="1"/>
  <c r="J84" i="58"/>
  <c r="J85" i="58" s="1"/>
  <c r="J86" i="58" s="1"/>
  <c r="K109" i="53"/>
  <c r="K110" i="53" s="1"/>
  <c r="K108" i="49"/>
  <c r="K109" i="49" s="1"/>
  <c r="H49" i="49"/>
  <c r="H50" i="49" s="1"/>
  <c r="L191" i="49"/>
  <c r="P36" i="45" s="1"/>
  <c r="H191" i="49"/>
  <c r="J132" i="51"/>
  <c r="J133" i="51" s="1"/>
  <c r="J134" i="51" s="1"/>
  <c r="M72" i="53"/>
  <c r="N143" i="52"/>
  <c r="N144" i="52" s="1"/>
  <c r="L61" i="52"/>
  <c r="G49" i="52"/>
  <c r="AP62" i="45"/>
  <c r="J144" i="51"/>
  <c r="J145" i="51" s="1"/>
  <c r="N131" i="51"/>
  <c r="L133" i="51"/>
  <c r="L134" i="51" s="1"/>
  <c r="H134" i="51"/>
  <c r="N107" i="51"/>
  <c r="N108" i="51" s="1"/>
  <c r="L109" i="51"/>
  <c r="L110" i="51" s="1"/>
  <c r="J72" i="51"/>
  <c r="J73" i="51" s="1"/>
  <c r="N59" i="51"/>
  <c r="N60" i="51" s="1"/>
  <c r="L61" i="51"/>
  <c r="L62" i="51" s="1"/>
  <c r="H62" i="51"/>
  <c r="K38" i="51"/>
  <c r="L191" i="51"/>
  <c r="D70" i="45" s="1"/>
  <c r="W122" i="55"/>
  <c r="W121" i="55"/>
  <c r="W38" i="55"/>
  <c r="W37" i="55"/>
  <c r="W134" i="55"/>
  <c r="W133" i="55"/>
  <c r="W50" i="56"/>
  <c r="W49" i="56"/>
  <c r="W188" i="60"/>
  <c r="W25" i="60"/>
  <c r="W193" i="60" s="1"/>
  <c r="W98" i="56"/>
  <c r="W97" i="56"/>
  <c r="W62" i="57"/>
  <c r="W61" i="57"/>
  <c r="W158" i="56"/>
  <c r="W157" i="56"/>
  <c r="W73" i="57"/>
  <c r="W74" i="57"/>
  <c r="W121" i="57"/>
  <c r="W122" i="57"/>
  <c r="W169" i="57"/>
  <c r="W170" i="57"/>
  <c r="W188" i="58"/>
  <c r="W25" i="58"/>
  <c r="W193" i="58" s="1"/>
  <c r="W26" i="58"/>
  <c r="W194" i="58" s="1"/>
  <c r="W98" i="58"/>
  <c r="W97" i="58"/>
  <c r="L49" i="49"/>
  <c r="L50" i="49" s="1"/>
  <c r="M144" i="39"/>
  <c r="M145" i="39" s="1"/>
  <c r="M48" i="39"/>
  <c r="M49" i="39" s="1"/>
  <c r="M50" i="39" s="1"/>
  <c r="L191" i="39"/>
  <c r="D36" i="45" s="1"/>
  <c r="G170" i="53"/>
  <c r="K60" i="53"/>
  <c r="K61" i="53" s="1"/>
  <c r="H157" i="49"/>
  <c r="H158" i="49" s="1"/>
  <c r="G156" i="49"/>
  <c r="G157" i="49" s="1"/>
  <c r="J84" i="49"/>
  <c r="J85" i="49" s="1"/>
  <c r="L73" i="49"/>
  <c r="L74" i="49" s="1"/>
  <c r="H74" i="49"/>
  <c r="J131" i="52"/>
  <c r="J132" i="52" s="1"/>
  <c r="G25" i="52"/>
  <c r="N36" i="51"/>
  <c r="N37" i="51" s="1"/>
  <c r="G191" i="51"/>
  <c r="J190" i="51"/>
  <c r="G170" i="39"/>
  <c r="G122" i="39"/>
  <c r="G74" i="39"/>
  <c r="K25" i="39"/>
  <c r="K72" i="59"/>
  <c r="K73" i="59" s="1"/>
  <c r="S97" i="55"/>
  <c r="S98" i="55" s="1"/>
  <c r="S188" i="55"/>
  <c r="I18" i="45" s="1"/>
  <c r="S109" i="55"/>
  <c r="S110" i="55" s="1"/>
  <c r="S61" i="58"/>
  <c r="S62" i="58" s="1"/>
  <c r="J168" i="58"/>
  <c r="I36" i="51"/>
  <c r="I72" i="39"/>
  <c r="I73" i="39" s="1"/>
  <c r="K38" i="49"/>
  <c r="H182" i="39"/>
  <c r="G134" i="39"/>
  <c r="J83" i="39"/>
  <c r="J84" i="39" s="1"/>
  <c r="J35" i="51"/>
  <c r="N71" i="39"/>
  <c r="G38" i="49"/>
  <c r="L74" i="39"/>
  <c r="N156" i="39"/>
  <c r="N157" i="39" s="1"/>
  <c r="J131" i="49"/>
  <c r="J155" i="39"/>
  <c r="J156" i="39" s="1"/>
  <c r="N120" i="39"/>
  <c r="N121" i="39" s="1"/>
  <c r="N59" i="39"/>
  <c r="N60" i="39" s="1"/>
  <c r="I96" i="56"/>
  <c r="I97" i="56" s="1"/>
  <c r="L191" i="55"/>
  <c r="D21" i="45" s="1"/>
  <c r="M191" i="56"/>
  <c r="E55" i="45" s="1"/>
  <c r="H36" i="56"/>
  <c r="H37" i="56" s="1"/>
  <c r="N72" i="55"/>
  <c r="N73" i="55" s="1"/>
  <c r="N74" i="55" s="1"/>
  <c r="N190" i="53"/>
  <c r="R69" i="45" s="1"/>
  <c r="N131" i="56"/>
  <c r="N132" i="56" s="1"/>
  <c r="N47" i="60"/>
  <c r="N72" i="58"/>
  <c r="J190" i="53"/>
  <c r="J188" i="59"/>
  <c r="J47" i="52"/>
  <c r="J48" i="52" s="1"/>
  <c r="W26" i="55"/>
  <c r="W194" i="55" s="1"/>
  <c r="W25" i="55"/>
  <c r="W193" i="55" s="1"/>
  <c r="W188" i="55"/>
  <c r="W61" i="58"/>
  <c r="W62" i="58"/>
  <c r="M48" i="53"/>
  <c r="M49" i="53" s="1"/>
  <c r="K133" i="52"/>
  <c r="H191" i="52"/>
  <c r="S145" i="57"/>
  <c r="S146" i="57" s="1"/>
  <c r="H36" i="51"/>
  <c r="H37" i="51" s="1"/>
  <c r="J36" i="39"/>
  <c r="J37" i="39" s="1"/>
  <c r="H73" i="58"/>
  <c r="H74" i="58" s="1"/>
  <c r="K170" i="57"/>
  <c r="G168" i="60"/>
  <c r="G169" i="60" s="1"/>
  <c r="I132" i="60"/>
  <c r="I133" i="60" s="1"/>
  <c r="L191" i="60"/>
  <c r="AB55" i="45" s="1"/>
  <c r="L24" i="60"/>
  <c r="G169" i="56"/>
  <c r="G170" i="56" s="1"/>
  <c r="K60" i="60"/>
  <c r="K61" i="60" s="1"/>
  <c r="M168" i="59"/>
  <c r="M169" i="59" s="1"/>
  <c r="N23" i="59"/>
  <c r="L120" i="58"/>
  <c r="H108" i="60"/>
  <c r="H109" i="60" s="1"/>
  <c r="H191" i="59"/>
  <c r="L132" i="56"/>
  <c r="L133" i="56" s="1"/>
  <c r="K182" i="53"/>
  <c r="I72" i="59"/>
  <c r="I73" i="59" s="1"/>
  <c r="H72" i="59"/>
  <c r="H73" i="59" s="1"/>
  <c r="M96" i="56"/>
  <c r="M97" i="56" s="1"/>
  <c r="M98" i="56" s="1"/>
  <c r="K156" i="56"/>
  <c r="K157" i="56" s="1"/>
  <c r="L157" i="53"/>
  <c r="L158" i="53" s="1"/>
  <c r="G180" i="58"/>
  <c r="G181" i="58" s="1"/>
  <c r="M156" i="58"/>
  <c r="M157" i="58" s="1"/>
  <c r="G144" i="58"/>
  <c r="G145" i="58" s="1"/>
  <c r="K98" i="58"/>
  <c r="G108" i="58"/>
  <c r="G109" i="58" s="1"/>
  <c r="G110" i="58" s="1"/>
  <c r="P25" i="58"/>
  <c r="H49" i="58"/>
  <c r="H50" i="58" s="1"/>
  <c r="K48" i="58"/>
  <c r="J47" i="58"/>
  <c r="K181" i="57"/>
  <c r="K182" i="57" s="1"/>
  <c r="J143" i="57"/>
  <c r="N95" i="57"/>
  <c r="N96" i="57" s="1"/>
  <c r="P73" i="58"/>
  <c r="P74" i="58" s="1"/>
  <c r="K73" i="58"/>
  <c r="K74" i="58" s="1"/>
  <c r="H85" i="57"/>
  <c r="H86" i="57" s="1"/>
  <c r="G74" i="57"/>
  <c r="G25" i="57"/>
  <c r="G26" i="57" s="1"/>
  <c r="I84" i="58"/>
  <c r="I85" i="58" s="1"/>
  <c r="K84" i="58"/>
  <c r="K85" i="58" s="1"/>
  <c r="K86" i="58" s="1"/>
  <c r="I157" i="57"/>
  <c r="I158" i="57" s="1"/>
  <c r="I60" i="57"/>
  <c r="G36" i="60"/>
  <c r="G37" i="60" s="1"/>
  <c r="K134" i="57"/>
  <c r="H37" i="57"/>
  <c r="H38" i="57" s="1"/>
  <c r="N35" i="60"/>
  <c r="H60" i="57"/>
  <c r="H61" i="57" s="1"/>
  <c r="I191" i="57"/>
  <c r="H191" i="60"/>
  <c r="M169" i="56"/>
  <c r="M170" i="56" s="1"/>
  <c r="I120" i="57"/>
  <c r="I49" i="57"/>
  <c r="I50" i="57" s="1"/>
  <c r="K95" i="59"/>
  <c r="J23" i="59"/>
  <c r="L144" i="57"/>
  <c r="K108" i="60"/>
  <c r="K109" i="60" s="1"/>
  <c r="I36" i="60"/>
  <c r="I37" i="60" s="1"/>
  <c r="I48" i="59"/>
  <c r="I49" i="59" s="1"/>
  <c r="G180" i="56"/>
  <c r="G181" i="56" s="1"/>
  <c r="G182" i="56" s="1"/>
  <c r="G96" i="56"/>
  <c r="G25" i="56"/>
  <c r="G26" i="56" s="1"/>
  <c r="G182" i="53"/>
  <c r="K157" i="53"/>
  <c r="K158" i="53" s="1"/>
  <c r="M36" i="57"/>
  <c r="M37" i="57" s="1"/>
  <c r="K156" i="60"/>
  <c r="K157" i="60" s="1"/>
  <c r="K108" i="56"/>
  <c r="K109" i="56" s="1"/>
  <c r="K110" i="56" s="1"/>
  <c r="K84" i="56"/>
  <c r="K85" i="56" s="1"/>
  <c r="K86" i="56" s="1"/>
  <c r="K191" i="56"/>
  <c r="C55" i="45" s="1"/>
  <c r="J179" i="55"/>
  <c r="J83" i="55"/>
  <c r="N143" i="53"/>
  <c r="N144" i="53" s="1"/>
  <c r="G144" i="53"/>
  <c r="G145" i="53" s="1"/>
  <c r="G146" i="53" s="1"/>
  <c r="J108" i="53"/>
  <c r="J109" i="53" s="1"/>
  <c r="J110" i="53" s="1"/>
  <c r="L157" i="55"/>
  <c r="L158" i="55" s="1"/>
  <c r="H157" i="55"/>
  <c r="H158" i="55" s="1"/>
  <c r="L85" i="55"/>
  <c r="L86" i="55" s="1"/>
  <c r="H85" i="55"/>
  <c r="H86" i="55" s="1"/>
  <c r="L37" i="55"/>
  <c r="L38" i="55" s="1"/>
  <c r="H37" i="55"/>
  <c r="H38" i="55" s="1"/>
  <c r="L24" i="55"/>
  <c r="M60" i="53"/>
  <c r="I133" i="56"/>
  <c r="I134" i="56" s="1"/>
  <c r="K96" i="56"/>
  <c r="K97" i="56" s="1"/>
  <c r="H97" i="56"/>
  <c r="H98" i="56" s="1"/>
  <c r="H49" i="56"/>
  <c r="H50" i="56" s="1"/>
  <c r="J167" i="55"/>
  <c r="J168" i="55" s="1"/>
  <c r="M134" i="55"/>
  <c r="J71" i="55"/>
  <c r="M38" i="55"/>
  <c r="K191" i="55"/>
  <c r="C21" i="45" s="1"/>
  <c r="J156" i="53"/>
  <c r="G25" i="53"/>
  <c r="L121" i="55"/>
  <c r="L122" i="55" s="1"/>
  <c r="H121" i="55"/>
  <c r="H122" i="55" s="1"/>
  <c r="L120" i="53"/>
  <c r="L26" i="53"/>
  <c r="H132" i="49"/>
  <c r="H133" i="49" s="1"/>
  <c r="L97" i="49"/>
  <c r="L98" i="49" s="1"/>
  <c r="G98" i="55"/>
  <c r="M110" i="53"/>
  <c r="G85" i="53"/>
  <c r="G86" i="53" s="1"/>
  <c r="J180" i="49"/>
  <c r="J181" i="49" s="1"/>
  <c r="J182" i="49" s="1"/>
  <c r="K133" i="49"/>
  <c r="K134" i="49" s="1"/>
  <c r="G25" i="49"/>
  <c r="K182" i="51"/>
  <c r="K110" i="51"/>
  <c r="M157" i="56"/>
  <c r="M158" i="56" s="1"/>
  <c r="I157" i="56"/>
  <c r="I158" i="56" s="1"/>
  <c r="L85" i="56"/>
  <c r="L86" i="56" s="1"/>
  <c r="K72" i="56"/>
  <c r="K73" i="56" s="1"/>
  <c r="K24" i="56"/>
  <c r="M169" i="49"/>
  <c r="M170" i="49" s="1"/>
  <c r="L133" i="49"/>
  <c r="L134" i="49" s="1"/>
  <c r="H120" i="49"/>
  <c r="L62" i="49"/>
  <c r="G144" i="51"/>
  <c r="G96" i="51"/>
  <c r="G97" i="51" s="1"/>
  <c r="L191" i="53"/>
  <c r="P70" i="45" s="1"/>
  <c r="G181" i="52"/>
  <c r="M191" i="51"/>
  <c r="E70" i="45" s="1"/>
  <c r="N188" i="51"/>
  <c r="F67" i="45" s="1"/>
  <c r="H192" i="39"/>
  <c r="J190" i="39"/>
  <c r="K73" i="55"/>
  <c r="K74" i="55" s="1"/>
  <c r="K169" i="55"/>
  <c r="K170" i="55" s="1"/>
  <c r="K85" i="55"/>
  <c r="K86" i="55" s="1"/>
  <c r="K181" i="55"/>
  <c r="K182" i="55" s="1"/>
  <c r="K132" i="56"/>
  <c r="N120" i="59"/>
  <c r="N121" i="59" s="1"/>
  <c r="N95" i="56"/>
  <c r="N96" i="56" s="1"/>
  <c r="N132" i="59"/>
  <c r="N133" i="59" s="1"/>
  <c r="N71" i="59"/>
  <c r="N167" i="59"/>
  <c r="N132" i="60"/>
  <c r="N133" i="60" s="1"/>
  <c r="N190" i="57"/>
  <c r="R20" i="45" s="1"/>
  <c r="N188" i="58"/>
  <c r="R52" i="45" s="1"/>
  <c r="N96" i="58"/>
  <c r="N97" i="58" s="1"/>
  <c r="N98" i="58" s="1"/>
  <c r="J120" i="55"/>
  <c r="J107" i="49"/>
  <c r="J120" i="53"/>
  <c r="J121" i="53" s="1"/>
  <c r="J36" i="55"/>
  <c r="J132" i="55"/>
  <c r="J133" i="55" s="1"/>
  <c r="J134" i="55" s="1"/>
  <c r="J84" i="56"/>
  <c r="J85" i="56" s="1"/>
  <c r="J119" i="59"/>
  <c r="J132" i="59"/>
  <c r="J133" i="59" s="1"/>
  <c r="J72" i="59"/>
  <c r="J73" i="59" s="1"/>
  <c r="J168" i="59"/>
  <c r="J169" i="59" s="1"/>
  <c r="J132" i="60"/>
  <c r="J133" i="60" s="1"/>
  <c r="J190" i="57"/>
  <c r="J71" i="57"/>
  <c r="J72" i="57" s="1"/>
  <c r="J119" i="57"/>
  <c r="J120" i="57" s="1"/>
  <c r="J188" i="58"/>
  <c r="J96" i="58"/>
  <c r="J97" i="58" s="1"/>
  <c r="J98" i="58" s="1"/>
  <c r="H25" i="49"/>
  <c r="K97" i="52"/>
  <c r="H24" i="59"/>
  <c r="H25" i="59" s="1"/>
  <c r="J143" i="52"/>
  <c r="J144" i="52" s="1"/>
  <c r="J61" i="52"/>
  <c r="J107" i="51"/>
  <c r="J108" i="51" s="1"/>
  <c r="J59" i="51"/>
  <c r="G37" i="51"/>
  <c r="G38" i="51" s="1"/>
  <c r="H191" i="51"/>
  <c r="AM28" i="45"/>
  <c r="W110" i="56"/>
  <c r="W109" i="56"/>
  <c r="W193" i="52"/>
  <c r="W188" i="52"/>
  <c r="W50" i="55"/>
  <c r="W49" i="55"/>
  <c r="W146" i="55"/>
  <c r="W145" i="55"/>
  <c r="W62" i="55"/>
  <c r="W61" i="55"/>
  <c r="W158" i="55"/>
  <c r="W157" i="55"/>
  <c r="W62" i="56"/>
  <c r="W61" i="56"/>
  <c r="W37" i="57"/>
  <c r="W38" i="57"/>
  <c r="W122" i="56"/>
  <c r="W121" i="56"/>
  <c r="W170" i="56"/>
  <c r="W169" i="56"/>
  <c r="W188" i="57"/>
  <c r="W25" i="57"/>
  <c r="W193" i="57" s="1"/>
  <c r="W26" i="57"/>
  <c r="W194" i="57" s="1"/>
  <c r="W85" i="57"/>
  <c r="W86" i="57"/>
  <c r="W133" i="57"/>
  <c r="W134" i="57"/>
  <c r="W181" i="57"/>
  <c r="W182" i="57"/>
  <c r="W38" i="58"/>
  <c r="W37" i="58"/>
  <c r="W109" i="58"/>
  <c r="W110" i="58"/>
  <c r="W146" i="58"/>
  <c r="W145" i="58"/>
  <c r="W182" i="58"/>
  <c r="W181" i="58"/>
  <c r="L108" i="53"/>
  <c r="L109" i="53" s="1"/>
  <c r="J169" i="51"/>
  <c r="J170" i="51" s="1"/>
  <c r="H191" i="39"/>
  <c r="I156" i="53"/>
  <c r="G61" i="53"/>
  <c r="G62" i="53" s="1"/>
  <c r="H37" i="53"/>
  <c r="H38" i="53" s="1"/>
  <c r="K157" i="49"/>
  <c r="K158" i="49" s="1"/>
  <c r="N84" i="49"/>
  <c r="N85" i="49" s="1"/>
  <c r="K191" i="49"/>
  <c r="O36" i="45" s="1"/>
  <c r="L37" i="52"/>
  <c r="J35" i="52"/>
  <c r="J36" i="52" s="1"/>
  <c r="L191" i="52"/>
  <c r="AB70" i="45" s="1"/>
  <c r="K61" i="51"/>
  <c r="K62" i="51" s="1"/>
  <c r="N47" i="51"/>
  <c r="N48" i="51" s="1"/>
  <c r="K146" i="39"/>
  <c r="K98" i="39"/>
  <c r="K50" i="39"/>
  <c r="I38" i="39"/>
  <c r="J24" i="39"/>
  <c r="M191" i="39"/>
  <c r="E36" i="45" s="1"/>
  <c r="N188" i="39"/>
  <c r="F33" i="45" s="1"/>
  <c r="K189" i="60"/>
  <c r="AA53" i="45" s="1"/>
  <c r="K24" i="60"/>
  <c r="K168" i="60"/>
  <c r="K169" i="60" s="1"/>
  <c r="S188" i="60"/>
  <c r="AG52" i="45" s="1"/>
  <c r="S188" i="58"/>
  <c r="U52" i="45" s="1"/>
  <c r="H191" i="53"/>
  <c r="K49" i="51"/>
  <c r="K50" i="51" s="1"/>
  <c r="G24" i="51"/>
  <c r="G25" i="51" s="1"/>
  <c r="AO28" i="45"/>
  <c r="G180" i="39"/>
  <c r="G181" i="39" s="1"/>
  <c r="I144" i="39"/>
  <c r="I145" i="39" s="1"/>
  <c r="N131" i="39"/>
  <c r="N96" i="39"/>
  <c r="N97" i="39" s="1"/>
  <c r="N98" i="39" s="1"/>
  <c r="N35" i="39"/>
  <c r="N36" i="39" s="1"/>
  <c r="J120" i="51"/>
  <c r="H85" i="52"/>
  <c r="N180" i="39"/>
  <c r="N181" i="39" s="1"/>
  <c r="L156" i="39"/>
  <c r="L157" i="39" s="1"/>
  <c r="N168" i="39"/>
  <c r="N169" i="39" s="1"/>
  <c r="N170" i="39" s="1"/>
  <c r="J120" i="39"/>
  <c r="J121" i="39" s="1"/>
  <c r="J59" i="39"/>
  <c r="K109" i="58"/>
  <c r="K110" i="58" s="1"/>
  <c r="K191" i="60"/>
  <c r="AA55" i="45" s="1"/>
  <c r="M24" i="59"/>
  <c r="M25" i="59" s="1"/>
  <c r="H121" i="57"/>
  <c r="H122" i="57" s="1"/>
  <c r="G133" i="56"/>
  <c r="G134" i="56" s="1"/>
  <c r="I133" i="57"/>
  <c r="I134" i="57" s="1"/>
  <c r="K62" i="49"/>
  <c r="N59" i="60"/>
  <c r="N144" i="60"/>
  <c r="N145" i="60" s="1"/>
  <c r="J60" i="60"/>
  <c r="J61" i="60" s="1"/>
  <c r="J84" i="60"/>
  <c r="J85" i="60" s="1"/>
  <c r="J47" i="60"/>
  <c r="J72" i="58"/>
  <c r="J73" i="58" s="1"/>
  <c r="J74" i="58" s="1"/>
  <c r="J132" i="58"/>
  <c r="J133" i="58" s="1"/>
  <c r="J36" i="49"/>
  <c r="J37" i="49" s="1"/>
  <c r="W86" i="56"/>
  <c r="W85" i="56"/>
  <c r="W122" i="58"/>
  <c r="W121" i="58"/>
  <c r="W49" i="57"/>
  <c r="W50" i="57"/>
  <c r="W158" i="57"/>
  <c r="W157" i="57"/>
  <c r="W170" i="58"/>
  <c r="W169" i="58"/>
  <c r="H144" i="53"/>
  <c r="K191" i="51"/>
  <c r="C70" i="45" s="1"/>
  <c r="J143" i="49"/>
  <c r="J144" i="49" s="1"/>
  <c r="H25" i="51"/>
  <c r="H26" i="51" s="1"/>
  <c r="J179" i="39"/>
  <c r="J180" i="39" s="1"/>
  <c r="N144" i="39"/>
  <c r="N145" i="39" s="1"/>
  <c r="J132" i="39"/>
  <c r="J133" i="39" s="1"/>
  <c r="J134" i="39" s="1"/>
  <c r="J156" i="58"/>
  <c r="J157" i="58" s="1"/>
  <c r="L132" i="58"/>
  <c r="L133" i="58" s="1"/>
  <c r="L134" i="58" s="1"/>
  <c r="I97" i="58"/>
  <c r="I98" i="58" s="1"/>
  <c r="M156" i="57"/>
  <c r="M157" i="57" s="1"/>
  <c r="M180" i="57"/>
  <c r="M108" i="60"/>
  <c r="M109" i="60" s="1"/>
  <c r="K60" i="57"/>
  <c r="L191" i="57"/>
  <c r="P21" i="45" s="1"/>
  <c r="G191" i="60"/>
  <c r="J95" i="57"/>
  <c r="L86" i="57"/>
  <c r="G37" i="59"/>
  <c r="G38" i="59" s="1"/>
  <c r="L145" i="56"/>
  <c r="L146" i="56" s="1"/>
  <c r="K36" i="57"/>
  <c r="K37" i="57" s="1"/>
  <c r="K38" i="57" s="1"/>
  <c r="I24" i="60"/>
  <c r="H60" i="59"/>
  <c r="H61" i="59" s="1"/>
  <c r="I84" i="56"/>
  <c r="G191" i="59"/>
  <c r="H121" i="56"/>
  <c r="H122" i="56" s="1"/>
  <c r="N179" i="55"/>
  <c r="N83" i="55"/>
  <c r="N84" i="55" s="1"/>
  <c r="N85" i="55" s="1"/>
  <c r="K36" i="55"/>
  <c r="K37" i="55" s="1"/>
  <c r="K38" i="55" s="1"/>
  <c r="I158" i="58"/>
  <c r="N156" i="58"/>
  <c r="N157" i="58" s="1"/>
  <c r="G96" i="58"/>
  <c r="G97" i="58" s="1"/>
  <c r="G26" i="58"/>
  <c r="H61" i="58"/>
  <c r="H62" i="58" s="1"/>
  <c r="N48" i="58"/>
  <c r="N49" i="58" s="1"/>
  <c r="N50" i="58" s="1"/>
  <c r="H25" i="58"/>
  <c r="N144" i="57"/>
  <c r="K96" i="57"/>
  <c r="G133" i="57"/>
  <c r="G134" i="57" s="1"/>
  <c r="L108" i="57"/>
  <c r="L109" i="57" s="1"/>
  <c r="M24" i="58"/>
  <c r="H24" i="57"/>
  <c r="K145" i="60"/>
  <c r="K146" i="60" s="1"/>
  <c r="P191" i="57"/>
  <c r="P25" i="57"/>
  <c r="G191" i="57"/>
  <c r="J143" i="60"/>
  <c r="J35" i="60"/>
  <c r="I108" i="57"/>
  <c r="I109" i="57" s="1"/>
  <c r="I110" i="57" s="1"/>
  <c r="L62" i="57"/>
  <c r="L180" i="59"/>
  <c r="L181" i="59" s="1"/>
  <c r="K59" i="59"/>
  <c r="M144" i="56"/>
  <c r="M145" i="56" s="1"/>
  <c r="G84" i="60"/>
  <c r="G85" i="60" s="1"/>
  <c r="K179" i="59"/>
  <c r="N180" i="56"/>
  <c r="N181" i="56" s="1"/>
  <c r="L169" i="56"/>
  <c r="L170" i="56" s="1"/>
  <c r="L121" i="56"/>
  <c r="L122" i="56" s="1"/>
  <c r="M144" i="57"/>
  <c r="L191" i="56"/>
  <c r="D55" i="45" s="1"/>
  <c r="M73" i="57"/>
  <c r="M74" i="57" s="1"/>
  <c r="L97" i="56"/>
  <c r="L98" i="56" s="1"/>
  <c r="N59" i="56"/>
  <c r="N60" i="56" s="1"/>
  <c r="L25" i="56"/>
  <c r="G86" i="55"/>
  <c r="H26" i="53"/>
  <c r="G85" i="56"/>
  <c r="G86" i="56" s="1"/>
  <c r="G170" i="55"/>
  <c r="G74" i="55"/>
  <c r="K85" i="53"/>
  <c r="K86" i="53" s="1"/>
  <c r="K25" i="55"/>
  <c r="K26" i="55" s="1"/>
  <c r="J96" i="53"/>
  <c r="N24" i="53"/>
  <c r="N25" i="53" s="1"/>
  <c r="L156" i="49"/>
  <c r="L192" i="49" s="1"/>
  <c r="P37" i="45" s="1"/>
  <c r="M24" i="49"/>
  <c r="K191" i="52"/>
  <c r="AA70" i="45" s="1"/>
  <c r="I156" i="51"/>
  <c r="I157" i="51" s="1"/>
  <c r="I158" i="51" s="1"/>
  <c r="I108" i="51"/>
  <c r="I109" i="51" s="1"/>
  <c r="H24" i="56"/>
  <c r="J188" i="51"/>
  <c r="K97" i="55"/>
  <c r="K98" i="55" s="1"/>
  <c r="K189" i="55"/>
  <c r="C19" i="45" s="1"/>
  <c r="K109" i="55"/>
  <c r="K110" i="55" s="1"/>
  <c r="K189" i="56"/>
  <c r="C53" i="45" s="1"/>
  <c r="K189" i="57"/>
  <c r="O19" i="45" s="1"/>
  <c r="N190" i="52"/>
  <c r="AD69" i="45" s="1"/>
  <c r="N188" i="49"/>
  <c r="R33" i="45" s="1"/>
  <c r="N188" i="52"/>
  <c r="AD67" i="45" s="1"/>
  <c r="N48" i="55"/>
  <c r="N49" i="55" s="1"/>
  <c r="N50" i="55" s="1"/>
  <c r="N144" i="55"/>
  <c r="N145" i="55" s="1"/>
  <c r="N146" i="55" s="1"/>
  <c r="N60" i="55"/>
  <c r="N156" i="55"/>
  <c r="N190" i="55"/>
  <c r="F20" i="45" s="1"/>
  <c r="N188" i="60"/>
  <c r="AD52" i="45" s="1"/>
  <c r="N23" i="60"/>
  <c r="N167" i="60"/>
  <c r="N155" i="59"/>
  <c r="N84" i="59"/>
  <c r="N85" i="59" s="1"/>
  <c r="N35" i="57"/>
  <c r="N36" i="57" s="1"/>
  <c r="N121" i="56"/>
  <c r="N122" i="56" s="1"/>
  <c r="N188" i="57"/>
  <c r="R18" i="45" s="1"/>
  <c r="N23" i="57"/>
  <c r="N190" i="60"/>
  <c r="AD54" i="45" s="1"/>
  <c r="N179" i="58"/>
  <c r="N180" i="58" s="1"/>
  <c r="J190" i="52"/>
  <c r="J188" i="49"/>
  <c r="J188" i="52"/>
  <c r="J48" i="55"/>
  <c r="J144" i="55"/>
  <c r="J60" i="55"/>
  <c r="J156" i="55"/>
  <c r="J60" i="59"/>
  <c r="J61" i="59" s="1"/>
  <c r="J190" i="55"/>
  <c r="J188" i="60"/>
  <c r="J23" i="60"/>
  <c r="J168" i="60"/>
  <c r="J169" i="60" s="1"/>
  <c r="J155" i="59"/>
  <c r="J84" i="59"/>
  <c r="J85" i="59" s="1"/>
  <c r="J180" i="59"/>
  <c r="J181" i="59" s="1"/>
  <c r="J35" i="57"/>
  <c r="J36" i="57" s="1"/>
  <c r="J37" i="57" s="1"/>
  <c r="J38" i="57" s="1"/>
  <c r="J119" i="56"/>
  <c r="J73" i="60"/>
  <c r="J74" i="60" s="1"/>
  <c r="J188" i="57"/>
  <c r="J23" i="57"/>
  <c r="J190" i="60"/>
  <c r="J107" i="60"/>
  <c r="J83" i="57"/>
  <c r="J131" i="57"/>
  <c r="J132" i="57" s="1"/>
  <c r="J133" i="57" s="1"/>
  <c r="J108" i="58"/>
  <c r="J109" i="58" s="1"/>
  <c r="J23" i="53"/>
  <c r="J23" i="49"/>
  <c r="L26" i="49"/>
  <c r="N35" i="49"/>
  <c r="J134" i="45"/>
  <c r="N47" i="52"/>
  <c r="N48" i="52" s="1"/>
  <c r="N179" i="51"/>
  <c r="H157" i="51"/>
  <c r="H158" i="51" s="1"/>
  <c r="N83" i="51"/>
  <c r="N84" i="51" s="1"/>
  <c r="N85" i="51" s="1"/>
  <c r="H86" i="51"/>
  <c r="M24" i="51"/>
  <c r="AO62" i="45"/>
  <c r="W74" i="55"/>
  <c r="W73" i="55"/>
  <c r="W170" i="55"/>
  <c r="W169" i="55"/>
  <c r="W86" i="55"/>
  <c r="W85" i="55"/>
  <c r="W182" i="55"/>
  <c r="W181" i="55"/>
  <c r="W188" i="56"/>
  <c r="W26" i="56"/>
  <c r="W194" i="56" s="1"/>
  <c r="W25" i="56"/>
  <c r="W193" i="56" s="1"/>
  <c r="W74" i="56"/>
  <c r="W73" i="56"/>
  <c r="W188" i="59"/>
  <c r="W25" i="59"/>
  <c r="W193" i="59" s="1"/>
  <c r="W134" i="56"/>
  <c r="W133" i="56"/>
  <c r="W182" i="56"/>
  <c r="W181" i="56"/>
  <c r="W97" i="57"/>
  <c r="W98" i="57"/>
  <c r="W146" i="57"/>
  <c r="W145" i="57"/>
  <c r="W74" i="58"/>
  <c r="W73" i="58"/>
  <c r="W49" i="58"/>
  <c r="W50" i="58"/>
  <c r="W133" i="58"/>
  <c r="W134" i="58"/>
  <c r="W157" i="58"/>
  <c r="W158" i="58"/>
  <c r="G36" i="39"/>
  <c r="G37" i="39" s="1"/>
  <c r="N167" i="53"/>
  <c r="L144" i="53"/>
  <c r="N108" i="49"/>
  <c r="N155" i="52"/>
  <c r="N156" i="52" s="1"/>
  <c r="N131" i="52"/>
  <c r="N132" i="52" s="1"/>
  <c r="J121" i="52"/>
  <c r="N59" i="52"/>
  <c r="N60" i="52" s="1"/>
  <c r="J25" i="52"/>
  <c r="J47" i="51"/>
  <c r="L24" i="51"/>
  <c r="L192" i="51" s="1"/>
  <c r="D71" i="45" s="1"/>
  <c r="I191" i="39"/>
  <c r="J188" i="39"/>
  <c r="K156" i="59"/>
  <c r="K157" i="59" s="1"/>
  <c r="K168" i="59"/>
  <c r="K169" i="59" s="1"/>
  <c r="K133" i="60"/>
  <c r="K134" i="60" s="1"/>
  <c r="S188" i="52"/>
  <c r="AG67" i="45" s="1"/>
  <c r="S157" i="55"/>
  <c r="S158" i="55" s="1"/>
  <c r="S188" i="57"/>
  <c r="U18" i="45" s="1"/>
  <c r="S145" i="58"/>
  <c r="S146" i="58" s="1"/>
  <c r="G191" i="49"/>
  <c r="N95" i="52"/>
  <c r="N96" i="52" s="1"/>
  <c r="N23" i="51"/>
  <c r="I168" i="39"/>
  <c r="I169" i="39" s="1"/>
  <c r="N107" i="39"/>
  <c r="N108" i="39" s="1"/>
  <c r="E15" i="19"/>
  <c r="C41" i="19"/>
  <c r="C15" i="19"/>
  <c r="E59" i="19"/>
  <c r="G20" i="19"/>
  <c r="C68" i="19"/>
  <c r="F17" i="19"/>
  <c r="E62" i="19"/>
  <c r="E61" i="19"/>
  <c r="D35" i="19"/>
  <c r="F25" i="19"/>
  <c r="E45" i="19"/>
  <c r="D19" i="19"/>
  <c r="C39" i="19"/>
  <c r="C47" i="19"/>
  <c r="C18" i="19"/>
  <c r="E19" i="19"/>
  <c r="E58" i="19"/>
  <c r="C56" i="19"/>
  <c r="F20" i="19"/>
  <c r="E57" i="19"/>
  <c r="C64" i="19"/>
  <c r="C69" i="19"/>
  <c r="C46" i="19"/>
  <c r="F16" i="19"/>
  <c r="D41" i="19"/>
  <c r="C40" i="19"/>
  <c r="H37" i="19"/>
  <c r="E37" i="19"/>
  <c r="C45" i="19"/>
  <c r="E36" i="19"/>
  <c r="E43" i="19"/>
  <c r="G15" i="19"/>
  <c r="G69" i="19"/>
  <c r="C48" i="19"/>
  <c r="G36" i="19"/>
  <c r="F18" i="19"/>
  <c r="H61" i="19"/>
  <c r="G14" i="19"/>
  <c r="C43" i="19"/>
  <c r="G57" i="19"/>
  <c r="C57" i="19"/>
  <c r="G21" i="19"/>
  <c r="C16" i="19"/>
  <c r="C17" i="19"/>
  <c r="C35" i="19"/>
  <c r="D43" i="19"/>
  <c r="E69" i="19"/>
  <c r="C37" i="19"/>
  <c r="C62" i="19"/>
  <c r="C24" i="19"/>
  <c r="D39" i="19"/>
  <c r="C42" i="19"/>
  <c r="D57" i="19"/>
  <c r="C25" i="19"/>
  <c r="G42" i="19"/>
  <c r="C58" i="19"/>
  <c r="C67" i="19"/>
  <c r="G16" i="19"/>
  <c r="E46" i="19"/>
  <c r="D40" i="19"/>
  <c r="G27" i="19"/>
  <c r="F41" i="19"/>
  <c r="E27" i="19"/>
  <c r="D46" i="19"/>
  <c r="G26" i="19"/>
  <c r="C61" i="19"/>
  <c r="F45" i="19"/>
  <c r="F36" i="19"/>
  <c r="D42" i="19"/>
  <c r="C60" i="19"/>
  <c r="E66" i="19"/>
  <c r="E40" i="19"/>
  <c r="E25" i="19"/>
  <c r="C59" i="19"/>
  <c r="C44" i="19"/>
  <c r="V25" i="69" l="1"/>
  <c r="V26" i="69" s="1"/>
  <c r="V121" i="68"/>
  <c r="V122" i="68"/>
  <c r="AV88" i="45"/>
  <c r="V146" i="68"/>
  <c r="V133" i="48"/>
  <c r="V134" i="48" s="1"/>
  <c r="V72" i="68"/>
  <c r="V73" i="68" s="1"/>
  <c r="V36" i="72"/>
  <c r="V37" i="72" s="1"/>
  <c r="V38" i="72" s="1"/>
  <c r="V109" i="69"/>
  <c r="V110" i="69" s="1"/>
  <c r="V85" i="69"/>
  <c r="V86" i="69" s="1"/>
  <c r="V144" i="68"/>
  <c r="V145" i="68" s="1"/>
  <c r="V24" i="73"/>
  <c r="V192" i="73" s="1"/>
  <c r="X89" i="45" s="1"/>
  <c r="V180" i="48"/>
  <c r="V192" i="48" s="1"/>
  <c r="AJ37" i="45" s="1"/>
  <c r="V133" i="68"/>
  <c r="V134" i="68" s="1"/>
  <c r="T38" i="55"/>
  <c r="V25" i="73"/>
  <c r="V26" i="73" s="1"/>
  <c r="V168" i="48"/>
  <c r="V169" i="48" s="1"/>
  <c r="V132" i="48"/>
  <c r="V25" i="70"/>
  <c r="V26" i="70" s="1"/>
  <c r="V194" i="70" s="1"/>
  <c r="X106" i="45" s="1"/>
  <c r="V192" i="70"/>
  <c r="X104" i="45" s="1"/>
  <c r="V73" i="73"/>
  <c r="V74" i="73" s="1"/>
  <c r="T170" i="58"/>
  <c r="AU87" i="45"/>
  <c r="V191" i="70"/>
  <c r="X103" i="45" s="1"/>
  <c r="V180" i="69"/>
  <c r="V181" i="69" s="1"/>
  <c r="V182" i="69" s="1"/>
  <c r="K121" i="58"/>
  <c r="K122" i="58" s="1"/>
  <c r="I158" i="59"/>
  <c r="V157" i="48"/>
  <c r="V158" i="48" s="1"/>
  <c r="T146" i="55"/>
  <c r="V36" i="71"/>
  <c r="V37" i="71" s="1"/>
  <c r="V38" i="71" s="1"/>
  <c r="V49" i="70"/>
  <c r="V50" i="70" s="1"/>
  <c r="V132" i="69"/>
  <c r="V192" i="69" s="1"/>
  <c r="AJ104" i="45" s="1"/>
  <c r="AV104" i="45" s="1"/>
  <c r="G122" i="58"/>
  <c r="M191" i="60"/>
  <c r="AC55" i="45" s="1"/>
  <c r="M170" i="39"/>
  <c r="I86" i="53"/>
  <c r="I26" i="59"/>
  <c r="AV36" i="45"/>
  <c r="V191" i="69"/>
  <c r="AJ103" i="45" s="1"/>
  <c r="G62" i="60"/>
  <c r="V110" i="70"/>
  <c r="V146" i="70"/>
  <c r="V191" i="68"/>
  <c r="L103" i="45" s="1"/>
  <c r="AV103" i="45" s="1"/>
  <c r="P122" i="57"/>
  <c r="I170" i="59"/>
  <c r="AV70" i="45"/>
  <c r="V25" i="68"/>
  <c r="V192" i="68"/>
  <c r="L104" i="45" s="1"/>
  <c r="V192" i="71"/>
  <c r="L89" i="45" s="1"/>
  <c r="V181" i="68"/>
  <c r="V182" i="68" s="1"/>
  <c r="M26" i="56"/>
  <c r="AS100" i="45"/>
  <c r="V49" i="55"/>
  <c r="V50" i="55" s="1"/>
  <c r="V194" i="55" s="1"/>
  <c r="L24" i="45" s="1"/>
  <c r="AV55" i="45"/>
  <c r="V25" i="57"/>
  <c r="V26" i="57" s="1"/>
  <c r="V193" i="39"/>
  <c r="L38" i="45" s="1"/>
  <c r="V192" i="51"/>
  <c r="L71" i="45" s="1"/>
  <c r="V122" i="39"/>
  <c r="V85" i="51"/>
  <c r="V86" i="51" s="1"/>
  <c r="V192" i="49"/>
  <c r="X37" i="45" s="1"/>
  <c r="AV21" i="45"/>
  <c r="V192" i="60"/>
  <c r="AJ56" i="45" s="1"/>
  <c r="V134" i="51"/>
  <c r="V193" i="49"/>
  <c r="X38" i="45" s="1"/>
  <c r="V181" i="52"/>
  <c r="V182" i="52" s="1"/>
  <c r="V192" i="39"/>
  <c r="L37" i="45" s="1"/>
  <c r="V98" i="52"/>
  <c r="V157" i="53"/>
  <c r="V193" i="53" s="1"/>
  <c r="X72" i="45" s="1"/>
  <c r="V122" i="52"/>
  <c r="V146" i="39"/>
  <c r="V38" i="49"/>
  <c r="V194" i="49" s="1"/>
  <c r="X39" i="45" s="1"/>
  <c r="V110" i="39"/>
  <c r="V74" i="52"/>
  <c r="V86" i="52"/>
  <c r="V145" i="51"/>
  <c r="V193" i="51" s="1"/>
  <c r="L72" i="45" s="1"/>
  <c r="V62" i="52"/>
  <c r="V192" i="56"/>
  <c r="L56" i="45" s="1"/>
  <c r="V110" i="59"/>
  <c r="V194" i="59" s="1"/>
  <c r="AJ24" i="45" s="1"/>
  <c r="V193" i="59"/>
  <c r="AJ23" i="45" s="1"/>
  <c r="V121" i="60"/>
  <c r="V122" i="60" s="1"/>
  <c r="V194" i="60" s="1"/>
  <c r="AJ58" i="45" s="1"/>
  <c r="V192" i="59"/>
  <c r="AJ22" i="45" s="1"/>
  <c r="AV22" i="45" s="1"/>
  <c r="V192" i="52"/>
  <c r="AJ71" i="45" s="1"/>
  <c r="V37" i="52"/>
  <c r="AV85" i="45"/>
  <c r="T191" i="58"/>
  <c r="V55" i="45" s="1"/>
  <c r="I191" i="59"/>
  <c r="T74" i="59"/>
  <c r="V194" i="71"/>
  <c r="L91" i="45" s="1"/>
  <c r="V194" i="73"/>
  <c r="X91" i="45" s="1"/>
  <c r="V194" i="58"/>
  <c r="X58" i="45" s="1"/>
  <c r="AV100" i="45"/>
  <c r="AV102" i="45"/>
  <c r="V193" i="56"/>
  <c r="L57" i="45" s="1"/>
  <c r="V193" i="58"/>
  <c r="X57" i="45" s="1"/>
  <c r="V193" i="73"/>
  <c r="X90" i="45" s="1"/>
  <c r="V26" i="72"/>
  <c r="V194" i="57"/>
  <c r="X24" i="45" s="1"/>
  <c r="AV87" i="45"/>
  <c r="V193" i="71"/>
  <c r="L90" i="45" s="1"/>
  <c r="V193" i="57"/>
  <c r="X23" i="45" s="1"/>
  <c r="V194" i="56"/>
  <c r="L58" i="45" s="1"/>
  <c r="AS33" i="45"/>
  <c r="AT52" i="45"/>
  <c r="AT69" i="45"/>
  <c r="AN54" i="45"/>
  <c r="AT67" i="45"/>
  <c r="AP33" i="45"/>
  <c r="AN19" i="45"/>
  <c r="R192" i="60"/>
  <c r="AF56" i="45" s="1"/>
  <c r="L182" i="58"/>
  <c r="T191" i="57"/>
  <c r="V21" i="45" s="1"/>
  <c r="T170" i="55"/>
  <c r="S191" i="48"/>
  <c r="T191" i="56"/>
  <c r="J55" i="45" s="1"/>
  <c r="H182" i="58"/>
  <c r="U181" i="60"/>
  <c r="U182" i="60" s="1"/>
  <c r="U192" i="55"/>
  <c r="K22" i="45" s="1"/>
  <c r="U192" i="59"/>
  <c r="AI22" i="45" s="1"/>
  <c r="K169" i="48"/>
  <c r="K170" i="48" s="1"/>
  <c r="AO35" i="45"/>
  <c r="T192" i="49"/>
  <c r="V37" i="45" s="1"/>
  <c r="K134" i="45"/>
  <c r="K146" i="57"/>
  <c r="I191" i="56"/>
  <c r="AP100" i="45"/>
  <c r="I25" i="53"/>
  <c r="I26" i="53" s="1"/>
  <c r="M98" i="51"/>
  <c r="M62" i="57"/>
  <c r="T191" i="48"/>
  <c r="AH36" i="45" s="1"/>
  <c r="U191" i="73"/>
  <c r="W88" i="45" s="1"/>
  <c r="T73" i="48"/>
  <c r="T74" i="48" s="1"/>
  <c r="I26" i="57"/>
  <c r="I170" i="55"/>
  <c r="M158" i="60"/>
  <c r="AM85" i="45"/>
  <c r="T191" i="59"/>
  <c r="AH21" i="45" s="1"/>
  <c r="M26" i="55"/>
  <c r="I50" i="53"/>
  <c r="M158" i="55"/>
  <c r="AT85" i="45"/>
  <c r="T170" i="59"/>
  <c r="AP85" i="45"/>
  <c r="T191" i="60"/>
  <c r="AH55" i="45" s="1"/>
  <c r="T121" i="68"/>
  <c r="T122" i="68" s="1"/>
  <c r="L191" i="58"/>
  <c r="P55" i="45" s="1"/>
  <c r="AO33" i="45"/>
  <c r="U192" i="60"/>
  <c r="AI56" i="45" s="1"/>
  <c r="AU56" i="45" s="1"/>
  <c r="U182" i="58"/>
  <c r="U193" i="56"/>
  <c r="K57" i="45" s="1"/>
  <c r="U192" i="58"/>
  <c r="W56" i="45" s="1"/>
  <c r="G169" i="48"/>
  <c r="G170" i="48" s="1"/>
  <c r="AU21" i="45"/>
  <c r="U49" i="72"/>
  <c r="U50" i="72" s="1"/>
  <c r="S158" i="72"/>
  <c r="U61" i="48"/>
  <c r="U62" i="48" s="1"/>
  <c r="T38" i="39"/>
  <c r="T192" i="51"/>
  <c r="J71" i="45" s="1"/>
  <c r="U24" i="73"/>
  <c r="U25" i="73" s="1"/>
  <c r="U26" i="73" s="1"/>
  <c r="U37" i="69"/>
  <c r="U38" i="69" s="1"/>
  <c r="U97" i="70"/>
  <c r="U98" i="70" s="1"/>
  <c r="T73" i="69"/>
  <c r="T74" i="69" s="1"/>
  <c r="U170" i="70"/>
  <c r="AU55" i="45"/>
  <c r="U73" i="48"/>
  <c r="U74" i="48" s="1"/>
  <c r="U109" i="72"/>
  <c r="U110" i="72" s="1"/>
  <c r="U25" i="71"/>
  <c r="U26" i="71" s="1"/>
  <c r="U109" i="73"/>
  <c r="U110" i="73" s="1"/>
  <c r="U169" i="72"/>
  <c r="U170" i="72" s="1"/>
  <c r="U61" i="72"/>
  <c r="U62" i="72" s="1"/>
  <c r="U181" i="57"/>
  <c r="U182" i="57" s="1"/>
  <c r="U97" i="72"/>
  <c r="U98" i="72" s="1"/>
  <c r="U145" i="72"/>
  <c r="U146" i="72" s="1"/>
  <c r="AO102" i="45"/>
  <c r="T191" i="71"/>
  <c r="J88" i="45" s="1"/>
  <c r="U191" i="72"/>
  <c r="AI88" i="45" s="1"/>
  <c r="T145" i="70"/>
  <c r="T146" i="70" s="1"/>
  <c r="U109" i="69"/>
  <c r="U110" i="69" s="1"/>
  <c r="T169" i="60"/>
  <c r="T170" i="60" s="1"/>
  <c r="T121" i="69"/>
  <c r="T122" i="69" s="1"/>
  <c r="U49" i="69"/>
  <c r="U50" i="69" s="1"/>
  <c r="T192" i="52"/>
  <c r="AH71" i="45" s="1"/>
  <c r="T193" i="39"/>
  <c r="J38" i="45" s="1"/>
  <c r="T157" i="69"/>
  <c r="T158" i="69" s="1"/>
  <c r="U109" i="70"/>
  <c r="U110" i="70" s="1"/>
  <c r="T191" i="72"/>
  <c r="AH88" i="45" s="1"/>
  <c r="T109" i="68"/>
  <c r="T110" i="68" s="1"/>
  <c r="U145" i="48"/>
  <c r="U146" i="48" s="1"/>
  <c r="U157" i="69"/>
  <c r="U158" i="69" s="1"/>
  <c r="U74" i="68"/>
  <c r="T133" i="69"/>
  <c r="T134" i="69" s="1"/>
  <c r="U122" i="55"/>
  <c r="U62" i="60"/>
  <c r="T134" i="68"/>
  <c r="T158" i="70"/>
  <c r="T49" i="69"/>
  <c r="T50" i="69" s="1"/>
  <c r="U133" i="48"/>
  <c r="U134" i="48" s="1"/>
  <c r="T61" i="70"/>
  <c r="T62" i="70" s="1"/>
  <c r="T181" i="70"/>
  <c r="T182" i="70" s="1"/>
  <c r="U122" i="68"/>
  <c r="U49" i="55"/>
  <c r="U50" i="55" s="1"/>
  <c r="U62" i="68"/>
  <c r="U191" i="69"/>
  <c r="AI103" i="45" s="1"/>
  <c r="U98" i="57"/>
  <c r="U144" i="70"/>
  <c r="U145" i="70" s="1"/>
  <c r="U146" i="70" s="1"/>
  <c r="T191" i="55"/>
  <c r="J21" i="45" s="1"/>
  <c r="T98" i="70"/>
  <c r="T37" i="70"/>
  <c r="T38" i="70" s="1"/>
  <c r="U61" i="58"/>
  <c r="U62" i="58" s="1"/>
  <c r="U134" i="55"/>
  <c r="U38" i="60"/>
  <c r="U49" i="71"/>
  <c r="U50" i="71" s="1"/>
  <c r="T157" i="60"/>
  <c r="T158" i="60" s="1"/>
  <c r="U97" i="73"/>
  <c r="U98" i="73" s="1"/>
  <c r="U145" i="73"/>
  <c r="U146" i="73" s="1"/>
  <c r="U73" i="72"/>
  <c r="U74" i="72" s="1"/>
  <c r="T169" i="68"/>
  <c r="T170" i="68" s="1"/>
  <c r="U157" i="72"/>
  <c r="U158" i="72" s="1"/>
  <c r="U26" i="57"/>
  <c r="U37" i="71"/>
  <c r="U38" i="71" s="1"/>
  <c r="U121" i="73"/>
  <c r="U122" i="73" s="1"/>
  <c r="T61" i="68"/>
  <c r="T62" i="68" s="1"/>
  <c r="T133" i="70"/>
  <c r="T134" i="70" s="1"/>
  <c r="U121" i="72"/>
  <c r="U122" i="72" s="1"/>
  <c r="U181" i="72"/>
  <c r="U182" i="72" s="1"/>
  <c r="U25" i="48"/>
  <c r="U26" i="48" s="1"/>
  <c r="U49" i="73"/>
  <c r="U50" i="73" s="1"/>
  <c r="R109" i="69"/>
  <c r="R110" i="69" s="1"/>
  <c r="I109" i="48"/>
  <c r="I110" i="48" s="1"/>
  <c r="Q170" i="71"/>
  <c r="Q169" i="72"/>
  <c r="Q170" i="72" s="1"/>
  <c r="T24" i="48"/>
  <c r="T120" i="48"/>
  <c r="T121" i="48" s="1"/>
  <c r="T122" i="48" s="1"/>
  <c r="T36" i="68"/>
  <c r="T37" i="68" s="1"/>
  <c r="T191" i="70"/>
  <c r="V103" i="45" s="1"/>
  <c r="U49" i="48"/>
  <c r="U50" i="48" s="1"/>
  <c r="U85" i="48"/>
  <c r="U86" i="48" s="1"/>
  <c r="U24" i="72"/>
  <c r="U191" i="71"/>
  <c r="K88" i="45" s="1"/>
  <c r="U50" i="58"/>
  <c r="T48" i="72"/>
  <c r="T49" i="72" s="1"/>
  <c r="T50" i="72" s="1"/>
  <c r="T120" i="70"/>
  <c r="T121" i="70" s="1"/>
  <c r="U168" i="48"/>
  <c r="U169" i="48" s="1"/>
  <c r="U170" i="48" s="1"/>
  <c r="U180" i="70"/>
  <c r="U181" i="70" s="1"/>
  <c r="U157" i="68"/>
  <c r="U158" i="68" s="1"/>
  <c r="U144" i="69"/>
  <c r="U145" i="69" s="1"/>
  <c r="U146" i="69" s="1"/>
  <c r="T109" i="48"/>
  <c r="T110" i="48" s="1"/>
  <c r="T133" i="48"/>
  <c r="T134" i="48" s="1"/>
  <c r="U156" i="48"/>
  <c r="U157" i="48" s="1"/>
  <c r="U134" i="70"/>
  <c r="U181" i="69"/>
  <c r="U182" i="69" s="1"/>
  <c r="U133" i="69"/>
  <c r="U134" i="69" s="1"/>
  <c r="U182" i="68"/>
  <c r="T50" i="70"/>
  <c r="T109" i="70"/>
  <c r="T110" i="70" s="1"/>
  <c r="T157" i="68"/>
  <c r="T158" i="68" s="1"/>
  <c r="T73" i="68"/>
  <c r="T74" i="68" s="1"/>
  <c r="U97" i="69"/>
  <c r="U98" i="69" s="1"/>
  <c r="AU100" i="45"/>
  <c r="U110" i="60"/>
  <c r="U194" i="56"/>
  <c r="K58" i="45" s="1"/>
  <c r="T181" i="60"/>
  <c r="T182" i="60" s="1"/>
  <c r="U62" i="55"/>
  <c r="U122" i="59"/>
  <c r="U145" i="58"/>
  <c r="U146" i="58" s="1"/>
  <c r="AT36" i="45"/>
  <c r="U145" i="55"/>
  <c r="U146" i="55" s="1"/>
  <c r="U145" i="57"/>
  <c r="U146" i="57" s="1"/>
  <c r="U48" i="57"/>
  <c r="U49" i="57" s="1"/>
  <c r="U74" i="60"/>
  <c r="U169" i="55"/>
  <c r="U170" i="55" s="1"/>
  <c r="U191" i="57"/>
  <c r="W21" i="45" s="1"/>
  <c r="T192" i="73"/>
  <c r="V89" i="45" s="1"/>
  <c r="T85" i="70"/>
  <c r="T86" i="70" s="1"/>
  <c r="T146" i="68"/>
  <c r="T26" i="70"/>
  <c r="T25" i="68"/>
  <c r="T26" i="68" s="1"/>
  <c r="U86" i="70"/>
  <c r="T180" i="68"/>
  <c r="U24" i="70"/>
  <c r="U191" i="70"/>
  <c r="W103" i="45" s="1"/>
  <c r="T133" i="60"/>
  <c r="T134" i="60" s="1"/>
  <c r="U108" i="57"/>
  <c r="U109" i="57" s="1"/>
  <c r="U110" i="57" s="1"/>
  <c r="T48" i="55"/>
  <c r="T109" i="59"/>
  <c r="T110" i="59" s="1"/>
  <c r="U146" i="60"/>
  <c r="U25" i="58"/>
  <c r="U26" i="58" s="1"/>
  <c r="U145" i="52"/>
  <c r="U146" i="52" s="1"/>
  <c r="U37" i="57"/>
  <c r="U38" i="57" s="1"/>
  <c r="U25" i="60"/>
  <c r="U97" i="55"/>
  <c r="AU85" i="45"/>
  <c r="T192" i="56"/>
  <c r="J56" i="45" s="1"/>
  <c r="T192" i="57"/>
  <c r="V22" i="45" s="1"/>
  <c r="T25" i="51"/>
  <c r="T193" i="51" s="1"/>
  <c r="J72" i="45" s="1"/>
  <c r="U157" i="57"/>
  <c r="U158" i="57" s="1"/>
  <c r="T191" i="73"/>
  <c r="V88" i="45" s="1"/>
  <c r="T24" i="71"/>
  <c r="T50" i="68"/>
  <c r="U37" i="48"/>
  <c r="U38" i="48" s="1"/>
  <c r="U97" i="48"/>
  <c r="U98" i="48" s="1"/>
  <c r="U62" i="70"/>
  <c r="T191" i="69"/>
  <c r="AH103" i="45" s="1"/>
  <c r="U97" i="68"/>
  <c r="U98" i="68" s="1"/>
  <c r="T85" i="69"/>
  <c r="T86" i="69" s="1"/>
  <c r="T37" i="69"/>
  <c r="T38" i="69" s="1"/>
  <c r="T181" i="69"/>
  <c r="T182" i="69" s="1"/>
  <c r="U36" i="70"/>
  <c r="U74" i="70"/>
  <c r="U61" i="69"/>
  <c r="U62" i="69" s="1"/>
  <c r="U72" i="69"/>
  <c r="U73" i="69" s="1"/>
  <c r="U121" i="52"/>
  <c r="U122" i="52" s="1"/>
  <c r="U26" i="55"/>
  <c r="U120" i="57"/>
  <c r="U121" i="57" s="1"/>
  <c r="T181" i="58"/>
  <c r="T182" i="58" s="1"/>
  <c r="U169" i="52"/>
  <c r="U170" i="52" s="1"/>
  <c r="Q61" i="69"/>
  <c r="Q62" i="69" s="1"/>
  <c r="T192" i="60"/>
  <c r="AH56" i="45" s="1"/>
  <c r="T192" i="59"/>
  <c r="AH22" i="45" s="1"/>
  <c r="T182" i="51"/>
  <c r="U86" i="52"/>
  <c r="U62" i="52"/>
  <c r="U74" i="52"/>
  <c r="U192" i="71"/>
  <c r="K89" i="45" s="1"/>
  <c r="T192" i="69"/>
  <c r="AH104" i="45" s="1"/>
  <c r="T191" i="68"/>
  <c r="J103" i="45" s="1"/>
  <c r="AU102" i="45"/>
  <c r="U191" i="48"/>
  <c r="AI36" i="45" s="1"/>
  <c r="AU36" i="45" s="1"/>
  <c r="U24" i="68"/>
  <c r="U192" i="68" s="1"/>
  <c r="K104" i="45" s="1"/>
  <c r="U191" i="68"/>
  <c r="K103" i="45" s="1"/>
  <c r="U98" i="60"/>
  <c r="U133" i="52"/>
  <c r="U134" i="52" s="1"/>
  <c r="U73" i="59"/>
  <c r="U193" i="59" s="1"/>
  <c r="AI23" i="45" s="1"/>
  <c r="U109" i="52"/>
  <c r="U110" i="52" s="1"/>
  <c r="U192" i="52"/>
  <c r="AI71" i="45" s="1"/>
  <c r="U38" i="52"/>
  <c r="AU70" i="45"/>
  <c r="U192" i="49"/>
  <c r="W37" i="45" s="1"/>
  <c r="U192" i="51"/>
  <c r="K71" i="45" s="1"/>
  <c r="U146" i="39"/>
  <c r="U192" i="39"/>
  <c r="K37" i="45" s="1"/>
  <c r="U192" i="53"/>
  <c r="W71" i="45" s="1"/>
  <c r="U182" i="51"/>
  <c r="U157" i="39"/>
  <c r="U158" i="39" s="1"/>
  <c r="U50" i="49"/>
  <c r="U158" i="51"/>
  <c r="U50" i="39"/>
  <c r="U86" i="51"/>
  <c r="U122" i="39"/>
  <c r="U49" i="53"/>
  <c r="U50" i="53" s="1"/>
  <c r="U193" i="51"/>
  <c r="K72" i="45" s="1"/>
  <c r="U181" i="53"/>
  <c r="U182" i="53" s="1"/>
  <c r="U109" i="39"/>
  <c r="U26" i="51"/>
  <c r="U26" i="49"/>
  <c r="U26" i="69"/>
  <c r="U85" i="49"/>
  <c r="U86" i="49" s="1"/>
  <c r="U169" i="49"/>
  <c r="U170" i="49" s="1"/>
  <c r="U145" i="53"/>
  <c r="U146" i="53" s="1"/>
  <c r="U134" i="49"/>
  <c r="U122" i="53"/>
  <c r="U98" i="49"/>
  <c r="AR85" i="45"/>
  <c r="AP102" i="45"/>
  <c r="AR100" i="45"/>
  <c r="AP20" i="45"/>
  <c r="AT33" i="45"/>
  <c r="AT35" i="45"/>
  <c r="AP35" i="45"/>
  <c r="AT70" i="45"/>
  <c r="AQ100" i="45"/>
  <c r="T62" i="39"/>
  <c r="T26" i="39"/>
  <c r="T134" i="39"/>
  <c r="T192" i="39"/>
  <c r="J37" i="45" s="1"/>
  <c r="T192" i="53"/>
  <c r="V71" i="45" s="1"/>
  <c r="T49" i="49"/>
  <c r="T85" i="49"/>
  <c r="T86" i="49" s="1"/>
  <c r="T134" i="52"/>
  <c r="T170" i="53"/>
  <c r="T26" i="52"/>
  <c r="T110" i="53"/>
  <c r="T133" i="53"/>
  <c r="T193" i="53" s="1"/>
  <c r="V72" i="45" s="1"/>
  <c r="T145" i="57"/>
  <c r="T146" i="57" s="1"/>
  <c r="T85" i="56"/>
  <c r="T86" i="56" s="1"/>
  <c r="T194" i="56" s="1"/>
  <c r="J58" i="45" s="1"/>
  <c r="T192" i="58"/>
  <c r="V56" i="45" s="1"/>
  <c r="T73" i="52"/>
  <c r="T193" i="52" s="1"/>
  <c r="AH72" i="45" s="1"/>
  <c r="J133" i="48"/>
  <c r="J134" i="48" s="1"/>
  <c r="R61" i="48"/>
  <c r="R62" i="48" s="1"/>
  <c r="I145" i="48"/>
  <c r="I146" i="48" s="1"/>
  <c r="Q181" i="48"/>
  <c r="Q182" i="48" s="1"/>
  <c r="S85" i="69"/>
  <c r="S86" i="69" s="1"/>
  <c r="Q157" i="69"/>
  <c r="R49" i="69"/>
  <c r="R50" i="69" s="1"/>
  <c r="I37" i="48"/>
  <c r="I38" i="48" s="1"/>
  <c r="P73" i="69"/>
  <c r="P74" i="69" s="1"/>
  <c r="H158" i="48"/>
  <c r="M191" i="69"/>
  <c r="AC103" i="45" s="1"/>
  <c r="H37" i="48"/>
  <c r="H38" i="48" s="1"/>
  <c r="M25" i="73"/>
  <c r="P145" i="48"/>
  <c r="P146" i="48" s="1"/>
  <c r="R181" i="69"/>
  <c r="R182" i="69" s="1"/>
  <c r="K49" i="73"/>
  <c r="K50" i="73" s="1"/>
  <c r="AR87" i="45"/>
  <c r="G191" i="68"/>
  <c r="Q98" i="71"/>
  <c r="H145" i="71"/>
  <c r="H146" i="71" s="1"/>
  <c r="H157" i="69"/>
  <c r="H158" i="69" s="1"/>
  <c r="H122" i="73"/>
  <c r="H134" i="68"/>
  <c r="H85" i="73"/>
  <c r="H86" i="73" s="1"/>
  <c r="M109" i="48"/>
  <c r="M110" i="48" s="1"/>
  <c r="M145" i="70"/>
  <c r="M146" i="70" s="1"/>
  <c r="G146" i="48"/>
  <c r="S145" i="69"/>
  <c r="S73" i="48"/>
  <c r="S74" i="48" s="1"/>
  <c r="S169" i="70"/>
  <c r="S170" i="70" s="1"/>
  <c r="P133" i="71"/>
  <c r="P134" i="71" s="1"/>
  <c r="S85" i="73"/>
  <c r="S86" i="73" s="1"/>
  <c r="P169" i="69"/>
  <c r="P170" i="69" s="1"/>
  <c r="P109" i="69"/>
  <c r="P110" i="69" s="1"/>
  <c r="R157" i="48"/>
  <c r="R158" i="48" s="1"/>
  <c r="M145" i="48"/>
  <c r="M146" i="48" s="1"/>
  <c r="K145" i="72"/>
  <c r="K146" i="72" s="1"/>
  <c r="S133" i="68"/>
  <c r="S134" i="68" s="1"/>
  <c r="S86" i="48"/>
  <c r="P133" i="48"/>
  <c r="P134" i="48" s="1"/>
  <c r="P61" i="69"/>
  <c r="P62" i="69" s="1"/>
  <c r="Q109" i="48"/>
  <c r="Q110" i="48" s="1"/>
  <c r="AN102" i="45"/>
  <c r="R169" i="69"/>
  <c r="R134" i="68"/>
  <c r="I158" i="72"/>
  <c r="J62" i="48"/>
  <c r="N61" i="48"/>
  <c r="N62" i="48" s="1"/>
  <c r="G157" i="68"/>
  <c r="G158" i="68" s="1"/>
  <c r="Q133" i="48"/>
  <c r="Q134" i="48" s="1"/>
  <c r="L145" i="70"/>
  <c r="L146" i="70" s="1"/>
  <c r="K73" i="48"/>
  <c r="K74" i="48" s="1"/>
  <c r="Q121" i="69"/>
  <c r="Q122" i="69" s="1"/>
  <c r="I157" i="48"/>
  <c r="I158" i="48" s="1"/>
  <c r="G109" i="72"/>
  <c r="G110" i="72" s="1"/>
  <c r="K157" i="71"/>
  <c r="K158" i="71" s="1"/>
  <c r="K146" i="68"/>
  <c r="P108" i="70"/>
  <c r="P109" i="70" s="1"/>
  <c r="P110" i="70" s="1"/>
  <c r="P49" i="69"/>
  <c r="P50" i="69" s="1"/>
  <c r="Q157" i="71"/>
  <c r="Q158" i="71" s="1"/>
  <c r="I97" i="70"/>
  <c r="I98" i="70" s="1"/>
  <c r="M146" i="73"/>
  <c r="G108" i="73"/>
  <c r="G109" i="73" s="1"/>
  <c r="G110" i="73" s="1"/>
  <c r="K110" i="69"/>
  <c r="K146" i="71"/>
  <c r="S145" i="48"/>
  <c r="S146" i="48" s="1"/>
  <c r="S85" i="68"/>
  <c r="S86" i="68" s="1"/>
  <c r="P97" i="70"/>
  <c r="P98" i="70" s="1"/>
  <c r="Q37" i="48"/>
  <c r="Q38" i="48" s="1"/>
  <c r="Q134" i="71"/>
  <c r="Q49" i="69"/>
  <c r="Q50" i="69" s="1"/>
  <c r="L158" i="73"/>
  <c r="N49" i="48"/>
  <c r="N50" i="48" s="1"/>
  <c r="K49" i="48"/>
  <c r="K50" i="48" s="1"/>
  <c r="Q181" i="73"/>
  <c r="Q182" i="73" s="1"/>
  <c r="Q97" i="69"/>
  <c r="Q98" i="69" s="1"/>
  <c r="H110" i="72"/>
  <c r="L145" i="73"/>
  <c r="L146" i="73" s="1"/>
  <c r="L146" i="68"/>
  <c r="M133" i="48"/>
  <c r="M134" i="48" s="1"/>
  <c r="M38" i="71"/>
  <c r="M86" i="69"/>
  <c r="J191" i="70"/>
  <c r="G121" i="48"/>
  <c r="G122" i="48" s="1"/>
  <c r="G181" i="48"/>
  <c r="G182" i="48" s="1"/>
  <c r="G61" i="68"/>
  <c r="G62" i="68" s="1"/>
  <c r="G121" i="69"/>
  <c r="G122" i="69" s="1"/>
  <c r="K85" i="72"/>
  <c r="K86" i="72" s="1"/>
  <c r="K191" i="68"/>
  <c r="C103" i="45" s="1"/>
  <c r="S24" i="48"/>
  <c r="S25" i="48" s="1"/>
  <c r="S122" i="73"/>
  <c r="S169" i="69"/>
  <c r="S170" i="69" s="1"/>
  <c r="S61" i="68"/>
  <c r="S62" i="68" s="1"/>
  <c r="P73" i="72"/>
  <c r="P74" i="72" s="1"/>
  <c r="Q169" i="70"/>
  <c r="Q170" i="70" s="1"/>
  <c r="H73" i="68"/>
  <c r="H74" i="68" s="1"/>
  <c r="L157" i="69"/>
  <c r="L158" i="69" s="1"/>
  <c r="L85" i="68"/>
  <c r="L86" i="68" s="1"/>
  <c r="L145" i="69"/>
  <c r="L146" i="69" s="1"/>
  <c r="R121" i="71"/>
  <c r="R122" i="71" s="1"/>
  <c r="R145" i="69"/>
  <c r="R146" i="69" s="1"/>
  <c r="R157" i="69"/>
  <c r="I170" i="69"/>
  <c r="M170" i="68"/>
  <c r="M158" i="69"/>
  <c r="J145" i="72"/>
  <c r="J146" i="72" s="1"/>
  <c r="J50" i="71"/>
  <c r="G146" i="71"/>
  <c r="G156" i="70"/>
  <c r="G157" i="70" s="1"/>
  <c r="G158" i="70" s="1"/>
  <c r="G120" i="70"/>
  <c r="G121" i="70" s="1"/>
  <c r="G122" i="70" s="1"/>
  <c r="K133" i="48"/>
  <c r="K134" i="48" s="1"/>
  <c r="K37" i="72"/>
  <c r="K38" i="72" s="1"/>
  <c r="P72" i="48"/>
  <c r="P73" i="48" s="1"/>
  <c r="P74" i="48" s="1"/>
  <c r="P122" i="72"/>
  <c r="P169" i="72"/>
  <c r="P170" i="72" s="1"/>
  <c r="H50" i="70"/>
  <c r="M37" i="70"/>
  <c r="M38" i="70" s="1"/>
  <c r="H86" i="71"/>
  <c r="L157" i="48"/>
  <c r="L158" i="48" s="1"/>
  <c r="L134" i="68"/>
  <c r="R49" i="70"/>
  <c r="R50" i="70" s="1"/>
  <c r="I133" i="73"/>
  <c r="I134" i="73" s="1"/>
  <c r="I110" i="68"/>
  <c r="J181" i="72"/>
  <c r="J182" i="72" s="1"/>
  <c r="G134" i="73"/>
  <c r="S121" i="72"/>
  <c r="S122" i="72" s="1"/>
  <c r="S37" i="68"/>
  <c r="S38" i="68" s="1"/>
  <c r="H38" i="73"/>
  <c r="H145" i="70"/>
  <c r="H146" i="70" s="1"/>
  <c r="I121" i="73"/>
  <c r="I122" i="73" s="1"/>
  <c r="M133" i="73"/>
  <c r="M134" i="73" s="1"/>
  <c r="M134" i="68"/>
  <c r="AT100" i="45"/>
  <c r="K49" i="69"/>
  <c r="K50" i="69" s="1"/>
  <c r="S97" i="72"/>
  <c r="S98" i="72" s="1"/>
  <c r="S36" i="69"/>
  <c r="S37" i="69" s="1"/>
  <c r="S38" i="69" s="1"/>
  <c r="P109" i="71"/>
  <c r="P110" i="71" s="1"/>
  <c r="Q108" i="73"/>
  <c r="Q109" i="73" s="1"/>
  <c r="Q110" i="73" s="1"/>
  <c r="N157" i="73"/>
  <c r="N158" i="73" s="1"/>
  <c r="G145" i="70"/>
  <c r="G146" i="70" s="1"/>
  <c r="K25" i="73"/>
  <c r="K26" i="73" s="1"/>
  <c r="H37" i="69"/>
  <c r="H38" i="69" s="1"/>
  <c r="H62" i="68"/>
  <c r="L109" i="69"/>
  <c r="L110" i="69" s="1"/>
  <c r="R158" i="71"/>
  <c r="R97" i="71"/>
  <c r="R98" i="71" s="1"/>
  <c r="I38" i="68"/>
  <c r="M121" i="70"/>
  <c r="M122" i="70" s="1"/>
  <c r="M37" i="72"/>
  <c r="M38" i="72" s="1"/>
  <c r="N157" i="70"/>
  <c r="G157" i="48"/>
  <c r="G158" i="48" s="1"/>
  <c r="G85" i="72"/>
  <c r="G86" i="72" s="1"/>
  <c r="S157" i="69"/>
  <c r="S158" i="69" s="1"/>
  <c r="P191" i="69"/>
  <c r="P146" i="73"/>
  <c r="Q98" i="48"/>
  <c r="Q133" i="73"/>
  <c r="Q134" i="73" s="1"/>
  <c r="L98" i="73"/>
  <c r="L181" i="71"/>
  <c r="L182" i="71" s="1"/>
  <c r="R133" i="48"/>
  <c r="R134" i="48" s="1"/>
  <c r="J110" i="48"/>
  <c r="J37" i="69"/>
  <c r="J38" i="69" s="1"/>
  <c r="N181" i="48"/>
  <c r="N182" i="48" s="1"/>
  <c r="N182" i="73"/>
  <c r="K157" i="48"/>
  <c r="K158" i="48" s="1"/>
  <c r="K62" i="71"/>
  <c r="S60" i="69"/>
  <c r="S61" i="69" s="1"/>
  <c r="S62" i="69" s="1"/>
  <c r="P109" i="72"/>
  <c r="P110" i="72" s="1"/>
  <c r="Q182" i="68"/>
  <c r="Q132" i="69"/>
  <c r="Q133" i="69" s="1"/>
  <c r="Q134" i="69" s="1"/>
  <c r="H49" i="68"/>
  <c r="H50" i="68" s="1"/>
  <c r="H24" i="72"/>
  <c r="H25" i="72" s="1"/>
  <c r="H26" i="72" s="1"/>
  <c r="R181" i="48"/>
  <c r="R182" i="48" s="1"/>
  <c r="R157" i="72"/>
  <c r="R158" i="72" s="1"/>
  <c r="J133" i="69"/>
  <c r="J134" i="69" s="1"/>
  <c r="L170" i="69"/>
  <c r="R25" i="71"/>
  <c r="R26" i="71" s="1"/>
  <c r="R85" i="73"/>
  <c r="R86" i="73" s="1"/>
  <c r="J181" i="71"/>
  <c r="J182" i="71" s="1"/>
  <c r="N49" i="68"/>
  <c r="N50" i="68" s="1"/>
  <c r="K134" i="70"/>
  <c r="K181" i="69"/>
  <c r="K182" i="69" s="1"/>
  <c r="K86" i="71"/>
  <c r="S97" i="68"/>
  <c r="S98" i="68" s="1"/>
  <c r="S192" i="70"/>
  <c r="U104" i="45" s="1"/>
  <c r="P86" i="70"/>
  <c r="P191" i="70"/>
  <c r="H97" i="73"/>
  <c r="H98" i="73" s="1"/>
  <c r="H38" i="68"/>
  <c r="I122" i="69"/>
  <c r="AO85" i="45"/>
  <c r="M98" i="72"/>
  <c r="J24" i="69"/>
  <c r="J25" i="69" s="1"/>
  <c r="J26" i="69" s="1"/>
  <c r="N38" i="70"/>
  <c r="S168" i="48"/>
  <c r="S169" i="48" s="1"/>
  <c r="S170" i="48" s="1"/>
  <c r="S120" i="69"/>
  <c r="S121" i="69" s="1"/>
  <c r="S122" i="69" s="1"/>
  <c r="Q60" i="72"/>
  <c r="Q61" i="72" s="1"/>
  <c r="Q62" i="72" s="1"/>
  <c r="I109" i="71"/>
  <c r="I110" i="71" s="1"/>
  <c r="H134" i="48"/>
  <c r="H182" i="70"/>
  <c r="H96" i="69"/>
  <c r="H97" i="69" s="1"/>
  <c r="H98" i="69" s="1"/>
  <c r="L72" i="73"/>
  <c r="L73" i="73" s="1"/>
  <c r="L132" i="69"/>
  <c r="L133" i="69" s="1"/>
  <c r="L36" i="68"/>
  <c r="L37" i="68" s="1"/>
  <c r="L38" i="68" s="1"/>
  <c r="L73" i="69"/>
  <c r="L74" i="69" s="1"/>
  <c r="R50" i="73"/>
  <c r="R74" i="68"/>
  <c r="R108" i="71"/>
  <c r="R109" i="71" s="1"/>
  <c r="R133" i="69"/>
  <c r="R134" i="69" s="1"/>
  <c r="R134" i="70"/>
  <c r="I84" i="71"/>
  <c r="I85" i="71" s="1"/>
  <c r="I108" i="70"/>
  <c r="I109" i="70" s="1"/>
  <c r="I156" i="70"/>
  <c r="I157" i="70" s="1"/>
  <c r="I72" i="72"/>
  <c r="I73" i="72" s="1"/>
  <c r="M121" i="48"/>
  <c r="M122" i="48" s="1"/>
  <c r="M60" i="73"/>
  <c r="M61" i="73" s="1"/>
  <c r="M36" i="68"/>
  <c r="M37" i="68" s="1"/>
  <c r="M38" i="68" s="1"/>
  <c r="M156" i="70"/>
  <c r="M157" i="70" s="1"/>
  <c r="M158" i="70" s="1"/>
  <c r="J38" i="68"/>
  <c r="J133" i="71"/>
  <c r="J134" i="71" s="1"/>
  <c r="J74" i="70"/>
  <c r="N38" i="73"/>
  <c r="N109" i="68"/>
  <c r="N110" i="68" s="1"/>
  <c r="K157" i="72"/>
  <c r="K158" i="72" s="1"/>
  <c r="S169" i="68"/>
  <c r="S170" i="68" s="1"/>
  <c r="S50" i="70"/>
  <c r="S86" i="71"/>
  <c r="S181" i="73"/>
  <c r="S182" i="73" s="1"/>
  <c r="Q85" i="70"/>
  <c r="Q86" i="70" s="1"/>
  <c r="L97" i="48"/>
  <c r="L98" i="48" s="1"/>
  <c r="L121" i="69"/>
  <c r="L122" i="69" s="1"/>
  <c r="I157" i="69"/>
  <c r="I158" i="69" s="1"/>
  <c r="M98" i="71"/>
  <c r="M61" i="69"/>
  <c r="M62" i="69" s="1"/>
  <c r="J169" i="69"/>
  <c r="J170" i="69" s="1"/>
  <c r="N25" i="71"/>
  <c r="N182" i="70"/>
  <c r="N170" i="71"/>
  <c r="G133" i="71"/>
  <c r="G134" i="71" s="1"/>
  <c r="K109" i="71"/>
  <c r="K110" i="71" s="1"/>
  <c r="P36" i="69"/>
  <c r="P37" i="69" s="1"/>
  <c r="P38" i="69" s="1"/>
  <c r="Q133" i="72"/>
  <c r="Q134" i="72" s="1"/>
  <c r="Q156" i="72"/>
  <c r="Q157" i="72" s="1"/>
  <c r="Q158" i="72" s="1"/>
  <c r="Q49" i="72"/>
  <c r="Q50" i="72" s="1"/>
  <c r="L110" i="71"/>
  <c r="L74" i="70"/>
  <c r="L182" i="72"/>
  <c r="R86" i="68"/>
  <c r="R73" i="69"/>
  <c r="R74" i="69" s="1"/>
  <c r="I134" i="72"/>
  <c r="M146" i="71"/>
  <c r="J158" i="71"/>
  <c r="J182" i="70"/>
  <c r="J157" i="68"/>
  <c r="J158" i="68" s="1"/>
  <c r="N158" i="71"/>
  <c r="N182" i="68"/>
  <c r="N134" i="70"/>
  <c r="N134" i="71"/>
  <c r="K109" i="48"/>
  <c r="K110" i="48" s="1"/>
  <c r="K36" i="70"/>
  <c r="K37" i="70" s="1"/>
  <c r="S145" i="72"/>
  <c r="S146" i="72" s="1"/>
  <c r="S122" i="68"/>
  <c r="S97" i="48"/>
  <c r="S98" i="48" s="1"/>
  <c r="S96" i="71"/>
  <c r="S97" i="71" s="1"/>
  <c r="S145" i="71"/>
  <c r="S146" i="71" s="1"/>
  <c r="P145" i="71"/>
  <c r="P146" i="71" s="1"/>
  <c r="P60" i="73"/>
  <c r="P61" i="73" s="1"/>
  <c r="P62" i="73" s="1"/>
  <c r="Q96" i="72"/>
  <c r="Q97" i="72" s="1"/>
  <c r="Q98" i="72" s="1"/>
  <c r="Q122" i="71"/>
  <c r="Q50" i="71"/>
  <c r="I157" i="68"/>
  <c r="I158" i="68" s="1"/>
  <c r="M134" i="70"/>
  <c r="J122" i="72"/>
  <c r="J134" i="68"/>
  <c r="N121" i="72"/>
  <c r="N122" i="72" s="1"/>
  <c r="N25" i="70"/>
  <c r="N145" i="71"/>
  <c r="N146" i="71" s="1"/>
  <c r="G61" i="72"/>
  <c r="G62" i="72" s="1"/>
  <c r="K169" i="71"/>
  <c r="K170" i="71" s="1"/>
  <c r="P97" i="68"/>
  <c r="P98" i="68" s="1"/>
  <c r="P180" i="69"/>
  <c r="P181" i="69" s="1"/>
  <c r="P182" i="69" s="1"/>
  <c r="H25" i="73"/>
  <c r="H26" i="73" s="1"/>
  <c r="K109" i="72"/>
  <c r="K110" i="72" s="1"/>
  <c r="S49" i="68"/>
  <c r="S50" i="68" s="1"/>
  <c r="S74" i="71"/>
  <c r="P182" i="68"/>
  <c r="P169" i="68"/>
  <c r="P170" i="68" s="1"/>
  <c r="Q50" i="48"/>
  <c r="H158" i="72"/>
  <c r="AN87" i="45"/>
  <c r="L37" i="73"/>
  <c r="L38" i="73" s="1"/>
  <c r="R97" i="48"/>
  <c r="R98" i="48" s="1"/>
  <c r="I110" i="72"/>
  <c r="I86" i="70"/>
  <c r="I25" i="73"/>
  <c r="I26" i="73" s="1"/>
  <c r="I37" i="70"/>
  <c r="I38" i="70" s="1"/>
  <c r="M73" i="71"/>
  <c r="M74" i="71" s="1"/>
  <c r="J133" i="72"/>
  <c r="J134" i="72" s="1"/>
  <c r="S86" i="72"/>
  <c r="S109" i="69"/>
  <c r="S110" i="69" s="1"/>
  <c r="P61" i="48"/>
  <c r="P62" i="48" s="1"/>
  <c r="Q37" i="69"/>
  <c r="Q38" i="69" s="1"/>
  <c r="Q38" i="70"/>
  <c r="Q109" i="68"/>
  <c r="Q110" i="68" s="1"/>
  <c r="H133" i="71"/>
  <c r="H134" i="71" s="1"/>
  <c r="H110" i="70"/>
  <c r="L62" i="70"/>
  <c r="L98" i="69"/>
  <c r="R25" i="72"/>
  <c r="R37" i="73"/>
  <c r="R38" i="73" s="1"/>
  <c r="M50" i="48"/>
  <c r="J73" i="68"/>
  <c r="J74" i="68" s="1"/>
  <c r="N169" i="70"/>
  <c r="N170" i="70" s="1"/>
  <c r="K122" i="72"/>
  <c r="S50" i="71"/>
  <c r="Q61" i="70"/>
  <c r="Q62" i="70" s="1"/>
  <c r="Q97" i="68"/>
  <c r="Q98" i="68" s="1"/>
  <c r="K133" i="68"/>
  <c r="K134" i="68" s="1"/>
  <c r="P121" i="71"/>
  <c r="P122" i="71" s="1"/>
  <c r="Q73" i="73"/>
  <c r="Q74" i="73" s="1"/>
  <c r="Q85" i="71"/>
  <c r="Q86" i="71" s="1"/>
  <c r="L97" i="72"/>
  <c r="L98" i="72" s="1"/>
  <c r="L122" i="68"/>
  <c r="M133" i="71"/>
  <c r="M134" i="71" s="1"/>
  <c r="S38" i="72"/>
  <c r="S145" i="73"/>
  <c r="S146" i="73" s="1"/>
  <c r="Q181" i="69"/>
  <c r="Q182" i="69" s="1"/>
  <c r="H73" i="71"/>
  <c r="H74" i="71" s="1"/>
  <c r="H25" i="69"/>
  <c r="H26" i="69" s="1"/>
  <c r="L25" i="73"/>
  <c r="L26" i="73" s="1"/>
  <c r="L145" i="72"/>
  <c r="L146" i="72" s="1"/>
  <c r="R62" i="71"/>
  <c r="I181" i="48"/>
  <c r="I182" i="48" s="1"/>
  <c r="I73" i="68"/>
  <c r="I74" i="68" s="1"/>
  <c r="I85" i="72"/>
  <c r="I86" i="72" s="1"/>
  <c r="M169" i="71"/>
  <c r="M170" i="71" s="1"/>
  <c r="J157" i="73"/>
  <c r="J158" i="73" s="1"/>
  <c r="N97" i="68"/>
  <c r="N98" i="68" s="1"/>
  <c r="S25" i="73"/>
  <c r="S157" i="73"/>
  <c r="S158" i="73" s="1"/>
  <c r="I57" i="19"/>
  <c r="I69" i="19"/>
  <c r="M98" i="69"/>
  <c r="G49" i="69"/>
  <c r="G50" i="69" s="1"/>
  <c r="L26" i="72"/>
  <c r="R37" i="68"/>
  <c r="R38" i="68" s="1"/>
  <c r="R61" i="70"/>
  <c r="R62" i="70" s="1"/>
  <c r="I25" i="70"/>
  <c r="N158" i="70"/>
  <c r="N109" i="72"/>
  <c r="N110" i="72" s="1"/>
  <c r="G25" i="72"/>
  <c r="G26" i="72" s="1"/>
  <c r="G85" i="68"/>
  <c r="G86" i="68" s="1"/>
  <c r="K97" i="68"/>
  <c r="K98" i="68" s="1"/>
  <c r="S97" i="73"/>
  <c r="S98" i="73" s="1"/>
  <c r="P157" i="68"/>
  <c r="P158" i="68" s="1"/>
  <c r="J97" i="73"/>
  <c r="J98" i="73" s="1"/>
  <c r="N157" i="69"/>
  <c r="N158" i="69" s="1"/>
  <c r="M73" i="68"/>
  <c r="M74" i="68" s="1"/>
  <c r="J181" i="69"/>
  <c r="J182" i="69" s="1"/>
  <c r="G73" i="73"/>
  <c r="G74" i="73" s="1"/>
  <c r="K145" i="73"/>
  <c r="K146" i="73" s="1"/>
  <c r="P26" i="68"/>
  <c r="H109" i="71"/>
  <c r="H110" i="71" s="1"/>
  <c r="R121" i="73"/>
  <c r="R122" i="73" s="1"/>
  <c r="R37" i="72"/>
  <c r="R38" i="72" s="1"/>
  <c r="I121" i="71"/>
  <c r="I122" i="71" s="1"/>
  <c r="H97" i="68"/>
  <c r="H98" i="68" s="1"/>
  <c r="I85" i="73"/>
  <c r="I86" i="73" s="1"/>
  <c r="I181" i="68"/>
  <c r="I182" i="68" s="1"/>
  <c r="L37" i="72"/>
  <c r="L38" i="72" s="1"/>
  <c r="L73" i="72"/>
  <c r="L74" i="72" s="1"/>
  <c r="N37" i="48"/>
  <c r="N38" i="48" s="1"/>
  <c r="N192" i="68"/>
  <c r="F104" i="45" s="1"/>
  <c r="H181" i="73"/>
  <c r="H182" i="73" s="1"/>
  <c r="L109" i="68"/>
  <c r="L110" i="68" s="1"/>
  <c r="R133" i="73"/>
  <c r="R134" i="73" s="1"/>
  <c r="I181" i="70"/>
  <c r="I182" i="70" s="1"/>
  <c r="M109" i="73"/>
  <c r="M110" i="73" s="1"/>
  <c r="J169" i="71"/>
  <c r="J170" i="71" s="1"/>
  <c r="L182" i="73"/>
  <c r="L191" i="69"/>
  <c r="AB103" i="45" s="1"/>
  <c r="R110" i="73"/>
  <c r="I49" i="72"/>
  <c r="I50" i="72" s="1"/>
  <c r="M62" i="48"/>
  <c r="M182" i="73"/>
  <c r="M86" i="68"/>
  <c r="J98" i="71"/>
  <c r="J62" i="68"/>
  <c r="J60" i="73"/>
  <c r="J192" i="73" s="1"/>
  <c r="N110" i="48"/>
  <c r="N24" i="48"/>
  <c r="N192" i="48" s="1"/>
  <c r="N191" i="48"/>
  <c r="AD36" i="45" s="1"/>
  <c r="AP87" i="45"/>
  <c r="N62" i="70"/>
  <c r="G50" i="71"/>
  <c r="G38" i="71"/>
  <c r="K50" i="71"/>
  <c r="S133" i="69"/>
  <c r="S134" i="69" s="1"/>
  <c r="S38" i="70"/>
  <c r="P157" i="48"/>
  <c r="P158" i="48" s="1"/>
  <c r="P72" i="73"/>
  <c r="P73" i="73" s="1"/>
  <c r="P74" i="73" s="1"/>
  <c r="P72" i="70"/>
  <c r="P73" i="70" s="1"/>
  <c r="P86" i="68"/>
  <c r="Q72" i="48"/>
  <c r="Q73" i="48" s="1"/>
  <c r="Q74" i="48" s="1"/>
  <c r="Q98" i="73"/>
  <c r="Q36" i="72"/>
  <c r="Q37" i="72" s="1"/>
  <c r="Q38" i="73"/>
  <c r="Q72" i="72"/>
  <c r="Q73" i="72" s="1"/>
  <c r="Q74" i="72" s="1"/>
  <c r="Q120" i="72"/>
  <c r="Q121" i="72" s="1"/>
  <c r="Q134" i="68"/>
  <c r="Q85" i="69"/>
  <c r="Q86" i="69" s="1"/>
  <c r="Q182" i="72"/>
  <c r="Q156" i="70"/>
  <c r="Q157" i="70" s="1"/>
  <c r="H72" i="48"/>
  <c r="H73" i="48" s="1"/>
  <c r="H74" i="48" s="1"/>
  <c r="H180" i="71"/>
  <c r="H181" i="71" s="1"/>
  <c r="H182" i="71" s="1"/>
  <c r="H168" i="69"/>
  <c r="H169" i="69" s="1"/>
  <c r="H25" i="71"/>
  <c r="H180" i="72"/>
  <c r="H181" i="72" s="1"/>
  <c r="H86" i="68"/>
  <c r="H156" i="70"/>
  <c r="H157" i="70" s="1"/>
  <c r="L72" i="48"/>
  <c r="L73" i="48" s="1"/>
  <c r="L74" i="48" s="1"/>
  <c r="L84" i="48"/>
  <c r="L85" i="48" s="1"/>
  <c r="L50" i="72"/>
  <c r="L191" i="70"/>
  <c r="P103" i="45" s="1"/>
  <c r="L191" i="71"/>
  <c r="D88" i="45" s="1"/>
  <c r="L86" i="69"/>
  <c r="R191" i="48"/>
  <c r="AF36" i="45" s="1"/>
  <c r="R191" i="68"/>
  <c r="H103" i="45" s="1"/>
  <c r="R98" i="73"/>
  <c r="R146" i="70"/>
  <c r="I85" i="48"/>
  <c r="I86" i="48" s="1"/>
  <c r="I61" i="73"/>
  <c r="I62" i="73" s="1"/>
  <c r="I144" i="71"/>
  <c r="I145" i="71" s="1"/>
  <c r="I146" i="71" s="1"/>
  <c r="I168" i="70"/>
  <c r="I169" i="70" s="1"/>
  <c r="I96" i="73"/>
  <c r="I97" i="73" s="1"/>
  <c r="I122" i="70"/>
  <c r="I36" i="73"/>
  <c r="I37" i="73" s="1"/>
  <c r="M73" i="48"/>
  <c r="M74" i="48" s="1"/>
  <c r="M84" i="70"/>
  <c r="M85" i="70" s="1"/>
  <c r="M48" i="69"/>
  <c r="M49" i="69" s="1"/>
  <c r="M50" i="69" s="1"/>
  <c r="M132" i="69"/>
  <c r="M133" i="69" s="1"/>
  <c r="M180" i="70"/>
  <c r="M181" i="70" s="1"/>
  <c r="M108" i="71"/>
  <c r="M109" i="71" s="1"/>
  <c r="M110" i="71" s="1"/>
  <c r="AT102" i="45"/>
  <c r="J182" i="48"/>
  <c r="J74" i="73"/>
  <c r="J168" i="72"/>
  <c r="J169" i="72" s="1"/>
  <c r="J122" i="70"/>
  <c r="J145" i="69"/>
  <c r="J146" i="69" s="1"/>
  <c r="J134" i="73"/>
  <c r="J144" i="70"/>
  <c r="J145" i="70" s="1"/>
  <c r="J132" i="70"/>
  <c r="J133" i="70" s="1"/>
  <c r="J134" i="70" s="1"/>
  <c r="N122" i="48"/>
  <c r="N72" i="73"/>
  <c r="N73" i="73" s="1"/>
  <c r="N50" i="71"/>
  <c r="N84" i="72"/>
  <c r="N85" i="72" s="1"/>
  <c r="N86" i="72" s="1"/>
  <c r="N25" i="68"/>
  <c r="N26" i="68" s="1"/>
  <c r="N98" i="72"/>
  <c r="N144" i="70"/>
  <c r="N145" i="70" s="1"/>
  <c r="N50" i="69"/>
  <c r="G36" i="73"/>
  <c r="G37" i="73" s="1"/>
  <c r="G98" i="73"/>
  <c r="G191" i="71"/>
  <c r="G24" i="71"/>
  <c r="G25" i="71" s="1"/>
  <c r="G36" i="69"/>
  <c r="G37" i="69" s="1"/>
  <c r="G38" i="69" s="1"/>
  <c r="G182" i="68"/>
  <c r="C102" i="45"/>
  <c r="K192" i="69"/>
  <c r="K72" i="70"/>
  <c r="K73" i="70" s="1"/>
  <c r="K62" i="73"/>
  <c r="K38" i="68"/>
  <c r="Q84" i="48"/>
  <c r="Q85" i="48" s="1"/>
  <c r="Q48" i="73"/>
  <c r="Q49" i="73" s="1"/>
  <c r="T26" i="60"/>
  <c r="H168" i="71"/>
  <c r="H169" i="72"/>
  <c r="H170" i="72" s="1"/>
  <c r="H169" i="70"/>
  <c r="H170" i="70" s="1"/>
  <c r="L180" i="48"/>
  <c r="L181" i="48" s="1"/>
  <c r="L48" i="69"/>
  <c r="L49" i="69" s="1"/>
  <c r="L84" i="71"/>
  <c r="L85" i="71" s="1"/>
  <c r="L86" i="71" s="1"/>
  <c r="L169" i="73"/>
  <c r="L170" i="73" s="1"/>
  <c r="R133" i="72"/>
  <c r="R134" i="72" s="1"/>
  <c r="R97" i="70"/>
  <c r="R98" i="70" s="1"/>
  <c r="R96" i="69"/>
  <c r="R97" i="69" s="1"/>
  <c r="I170" i="48"/>
  <c r="I132" i="71"/>
  <c r="I133" i="71" s="1"/>
  <c r="I72" i="71"/>
  <c r="I73" i="71" s="1"/>
  <c r="I74" i="71" s="1"/>
  <c r="M156" i="48"/>
  <c r="M157" i="48" s="1"/>
  <c r="M122" i="73"/>
  <c r="M180" i="69"/>
  <c r="M181" i="69" s="1"/>
  <c r="M38" i="69"/>
  <c r="M120" i="68"/>
  <c r="M121" i="68" s="1"/>
  <c r="M122" i="68" s="1"/>
  <c r="M61" i="70"/>
  <c r="M62" i="70" s="1"/>
  <c r="T26" i="72"/>
  <c r="G85" i="71"/>
  <c r="G86" i="71" s="1"/>
  <c r="J85" i="70"/>
  <c r="J86" i="70" s="1"/>
  <c r="G49" i="70"/>
  <c r="G50" i="70" s="1"/>
  <c r="G157" i="72"/>
  <c r="G158" i="72" s="1"/>
  <c r="H146" i="73"/>
  <c r="H37" i="71"/>
  <c r="H38" i="71" s="1"/>
  <c r="H121" i="72"/>
  <c r="H122" i="72" s="1"/>
  <c r="H122" i="71"/>
  <c r="H49" i="72"/>
  <c r="H50" i="72" s="1"/>
  <c r="H109" i="73"/>
  <c r="H110" i="73" s="1"/>
  <c r="L86" i="72"/>
  <c r="L37" i="71"/>
  <c r="L38" i="71" s="1"/>
  <c r="L158" i="68"/>
  <c r="L61" i="68"/>
  <c r="L62" i="68" s="1"/>
  <c r="L122" i="71"/>
  <c r="R121" i="48"/>
  <c r="R122" i="48" s="1"/>
  <c r="R181" i="71"/>
  <c r="R182" i="71" s="1"/>
  <c r="R25" i="70"/>
  <c r="R182" i="68"/>
  <c r="I181" i="71"/>
  <c r="I182" i="71" s="1"/>
  <c r="I25" i="71"/>
  <c r="I158" i="71"/>
  <c r="I181" i="69"/>
  <c r="I109" i="73"/>
  <c r="I110" i="73" s="1"/>
  <c r="I191" i="70"/>
  <c r="I146" i="70"/>
  <c r="M145" i="72"/>
  <c r="M146" i="72" s="1"/>
  <c r="M24" i="69"/>
  <c r="M145" i="69"/>
  <c r="M146" i="69" s="1"/>
  <c r="M49" i="71"/>
  <c r="M50" i="71" s="1"/>
  <c r="T194" i="73"/>
  <c r="V91" i="45" s="1"/>
  <c r="J24" i="48"/>
  <c r="J25" i="48" s="1"/>
  <c r="J191" i="48"/>
  <c r="J86" i="71"/>
  <c r="J49" i="72"/>
  <c r="J50" i="72" s="1"/>
  <c r="J182" i="68"/>
  <c r="J109" i="68"/>
  <c r="J110" i="68" s="1"/>
  <c r="J157" i="70"/>
  <c r="J158" i="70" s="1"/>
  <c r="N145" i="48"/>
  <c r="N146" i="48" s="1"/>
  <c r="N85" i="71"/>
  <c r="N86" i="71" s="1"/>
  <c r="N98" i="70"/>
  <c r="N86" i="68"/>
  <c r="N181" i="69"/>
  <c r="N182" i="69" s="1"/>
  <c r="G61" i="73"/>
  <c r="G62" i="73" s="1"/>
  <c r="G145" i="72"/>
  <c r="G146" i="72" s="1"/>
  <c r="G182" i="69"/>
  <c r="K169" i="72"/>
  <c r="K170" i="72" s="1"/>
  <c r="K181" i="73"/>
  <c r="K182" i="73" s="1"/>
  <c r="K85" i="69"/>
  <c r="K86" i="69" s="1"/>
  <c r="K158" i="69"/>
  <c r="K122" i="70"/>
  <c r="K61" i="69"/>
  <c r="K62" i="69" s="1"/>
  <c r="S158" i="71"/>
  <c r="S62" i="72"/>
  <c r="S169" i="71"/>
  <c r="S170" i="71" s="1"/>
  <c r="S85" i="70"/>
  <c r="P169" i="71"/>
  <c r="P170" i="71" s="1"/>
  <c r="P158" i="72"/>
  <c r="L85" i="73"/>
  <c r="L86" i="73" s="1"/>
  <c r="L98" i="68"/>
  <c r="L121" i="73"/>
  <c r="L122" i="73" s="1"/>
  <c r="R61" i="73"/>
  <c r="R62" i="73" s="1"/>
  <c r="I191" i="68"/>
  <c r="M25" i="71"/>
  <c r="M24" i="72"/>
  <c r="M192" i="72" s="1"/>
  <c r="AC89" i="45" s="1"/>
  <c r="M191" i="72"/>
  <c r="AC88" i="45" s="1"/>
  <c r="J191" i="72"/>
  <c r="J192" i="69"/>
  <c r="K36" i="73"/>
  <c r="K37" i="73" s="1"/>
  <c r="K96" i="70"/>
  <c r="K97" i="70" s="1"/>
  <c r="K98" i="70" s="1"/>
  <c r="K182" i="68"/>
  <c r="S192" i="71"/>
  <c r="I89" i="45" s="1"/>
  <c r="P72" i="68"/>
  <c r="P73" i="68" s="1"/>
  <c r="P85" i="72"/>
  <c r="P86" i="72" s="1"/>
  <c r="H191" i="48"/>
  <c r="H24" i="48"/>
  <c r="H25" i="48" s="1"/>
  <c r="H132" i="70"/>
  <c r="H133" i="70" s="1"/>
  <c r="H120" i="69"/>
  <c r="H121" i="69" s="1"/>
  <c r="L191" i="68"/>
  <c r="D103" i="45" s="1"/>
  <c r="L24" i="68"/>
  <c r="L192" i="68" s="1"/>
  <c r="D104" i="45" s="1"/>
  <c r="L168" i="70"/>
  <c r="L169" i="70" s="1"/>
  <c r="L170" i="70" s="1"/>
  <c r="R144" i="48"/>
  <c r="R145" i="48" s="1"/>
  <c r="R146" i="48" s="1"/>
  <c r="R132" i="71"/>
  <c r="R133" i="71" s="1"/>
  <c r="I191" i="69"/>
  <c r="I24" i="69"/>
  <c r="I192" i="69" s="1"/>
  <c r="M86" i="48"/>
  <c r="M156" i="71"/>
  <c r="M169" i="48"/>
  <c r="M170" i="48" s="1"/>
  <c r="J61" i="69"/>
  <c r="J62" i="69" s="1"/>
  <c r="N85" i="48"/>
  <c r="N86" i="48" s="1"/>
  <c r="G49" i="72"/>
  <c r="G50" i="72" s="1"/>
  <c r="S109" i="48"/>
  <c r="S110" i="48" s="1"/>
  <c r="P25" i="73"/>
  <c r="T193" i="58"/>
  <c r="V57" i="45" s="1"/>
  <c r="T110" i="58"/>
  <c r="S182" i="49"/>
  <c r="H86" i="48"/>
  <c r="L191" i="72"/>
  <c r="AB88" i="45" s="1"/>
  <c r="R85" i="69"/>
  <c r="R86" i="69" s="1"/>
  <c r="I26" i="70"/>
  <c r="M191" i="71"/>
  <c r="E88" i="45" s="1"/>
  <c r="T193" i="73"/>
  <c r="V90" i="45" s="1"/>
  <c r="J24" i="70"/>
  <c r="J182" i="73"/>
  <c r="N97" i="48"/>
  <c r="N98" i="48" s="1"/>
  <c r="N182" i="72"/>
  <c r="G24" i="68"/>
  <c r="G192" i="68" s="1"/>
  <c r="AA102" i="45"/>
  <c r="K24" i="68"/>
  <c r="S97" i="69"/>
  <c r="S98" i="69" s="1"/>
  <c r="P24" i="69"/>
  <c r="P24" i="70"/>
  <c r="P191" i="68"/>
  <c r="P97" i="48"/>
  <c r="P98" i="48" s="1"/>
  <c r="P145" i="69"/>
  <c r="P146" i="69" s="1"/>
  <c r="Q169" i="69"/>
  <c r="Q170" i="69" s="1"/>
  <c r="Q109" i="69"/>
  <c r="Q110" i="69" s="1"/>
  <c r="Q191" i="68"/>
  <c r="G103" i="45" s="1"/>
  <c r="Q24" i="72"/>
  <c r="Q191" i="72"/>
  <c r="AE88" i="45" s="1"/>
  <c r="Q145" i="69"/>
  <c r="Q146" i="69" s="1"/>
  <c r="H97" i="48"/>
  <c r="H98" i="48" s="1"/>
  <c r="L24" i="71"/>
  <c r="R25" i="48"/>
  <c r="R121" i="69"/>
  <c r="R122" i="69" s="1"/>
  <c r="R24" i="68"/>
  <c r="R158" i="69"/>
  <c r="J25" i="72"/>
  <c r="G144" i="69"/>
  <c r="G145" i="69" s="1"/>
  <c r="G146" i="69" s="1"/>
  <c r="G121" i="72"/>
  <c r="G122" i="72" s="1"/>
  <c r="K74" i="69"/>
  <c r="S156" i="48"/>
  <c r="S157" i="48" s="1"/>
  <c r="S158" i="48" s="1"/>
  <c r="S134" i="72"/>
  <c r="S191" i="71"/>
  <c r="I88" i="45" s="1"/>
  <c r="S25" i="71"/>
  <c r="S26" i="71" s="1"/>
  <c r="S191" i="68"/>
  <c r="I103" i="45" s="1"/>
  <c r="S24" i="68"/>
  <c r="S192" i="68" s="1"/>
  <c r="I104" i="45" s="1"/>
  <c r="AS102" i="45"/>
  <c r="P86" i="71"/>
  <c r="P50" i="70"/>
  <c r="P60" i="68"/>
  <c r="P61" i="68" s="1"/>
  <c r="P62" i="68" s="1"/>
  <c r="P182" i="73"/>
  <c r="Q120" i="48"/>
  <c r="Q121" i="48" s="1"/>
  <c r="Q122" i="48" s="1"/>
  <c r="Q144" i="71"/>
  <c r="Q145" i="71" s="1"/>
  <c r="Q146" i="71" s="1"/>
  <c r="Q72" i="69"/>
  <c r="Q73" i="69" s="1"/>
  <c r="Q74" i="69" s="1"/>
  <c r="Q50" i="70"/>
  <c r="H168" i="48"/>
  <c r="H169" i="48" s="1"/>
  <c r="H170" i="48" s="1"/>
  <c r="H191" i="68"/>
  <c r="H24" i="68"/>
  <c r="H192" i="68" s="1"/>
  <c r="L48" i="73"/>
  <c r="L49" i="73" s="1"/>
  <c r="L61" i="73"/>
  <c r="L62" i="73" s="1"/>
  <c r="R36" i="48"/>
  <c r="R37" i="48" s="1"/>
  <c r="R108" i="70"/>
  <c r="R192" i="70" s="1"/>
  <c r="T104" i="45" s="1"/>
  <c r="R72" i="71"/>
  <c r="R73" i="71" s="1"/>
  <c r="I72" i="73"/>
  <c r="I73" i="73" s="1"/>
  <c r="I74" i="73" s="1"/>
  <c r="I133" i="69"/>
  <c r="I134" i="69" s="1"/>
  <c r="M156" i="68"/>
  <c r="M157" i="68" s="1"/>
  <c r="M158" i="68" s="1"/>
  <c r="J145" i="48"/>
  <c r="J146" i="48" s="1"/>
  <c r="G133" i="68"/>
  <c r="G134" i="68" s="1"/>
  <c r="I181" i="73"/>
  <c r="I182" i="73" s="1"/>
  <c r="M181" i="68"/>
  <c r="M182" i="68" s="1"/>
  <c r="N121" i="70"/>
  <c r="S74" i="72"/>
  <c r="L192" i="72"/>
  <c r="AB89" i="45" s="1"/>
  <c r="R191" i="70"/>
  <c r="T103" i="45" s="1"/>
  <c r="I191" i="71"/>
  <c r="G191" i="72"/>
  <c r="K24" i="72"/>
  <c r="K192" i="72" s="1"/>
  <c r="AA89" i="45" s="1"/>
  <c r="K191" i="72"/>
  <c r="AA88" i="45" s="1"/>
  <c r="P110" i="48"/>
  <c r="Q26" i="68"/>
  <c r="H191" i="71"/>
  <c r="L25" i="70"/>
  <c r="L26" i="70" s="1"/>
  <c r="AN85" i="45"/>
  <c r="I24" i="48"/>
  <c r="I192" i="48" s="1"/>
  <c r="I191" i="48"/>
  <c r="I24" i="68"/>
  <c r="I25" i="68" s="1"/>
  <c r="J191" i="69"/>
  <c r="N24" i="72"/>
  <c r="N191" i="72"/>
  <c r="AD88" i="45" s="1"/>
  <c r="N191" i="68"/>
  <c r="F103" i="45" s="1"/>
  <c r="G74" i="72"/>
  <c r="G36" i="72"/>
  <c r="G192" i="72" s="1"/>
  <c r="K36" i="48"/>
  <c r="K37" i="48" s="1"/>
  <c r="K170" i="73"/>
  <c r="AM100" i="45"/>
  <c r="K86" i="68"/>
  <c r="S60" i="48"/>
  <c r="S180" i="69"/>
  <c r="S181" i="69" s="1"/>
  <c r="S182" i="69" s="1"/>
  <c r="P108" i="68"/>
  <c r="P109" i="68" s="1"/>
  <c r="P110" i="68" s="1"/>
  <c r="Q48" i="68"/>
  <c r="Q192" i="68" s="1"/>
  <c r="G104" i="45" s="1"/>
  <c r="L144" i="71"/>
  <c r="L145" i="71" s="1"/>
  <c r="L146" i="71" s="1"/>
  <c r="L120" i="70"/>
  <c r="I132" i="68"/>
  <c r="I133" i="68" s="1"/>
  <c r="I134" i="68" s="1"/>
  <c r="J145" i="71"/>
  <c r="J146" i="71" s="1"/>
  <c r="G192" i="48"/>
  <c r="P181" i="71"/>
  <c r="P182" i="71" s="1"/>
  <c r="R192" i="73"/>
  <c r="T89" i="45" s="1"/>
  <c r="R25" i="73"/>
  <c r="M49" i="68"/>
  <c r="M50" i="68" s="1"/>
  <c r="J26" i="68"/>
  <c r="N121" i="71"/>
  <c r="N122" i="71" s="1"/>
  <c r="P133" i="68"/>
  <c r="P134" i="68" s="1"/>
  <c r="G191" i="69"/>
  <c r="K191" i="69"/>
  <c r="AA103" i="45" s="1"/>
  <c r="S191" i="70"/>
  <c r="U103" i="45" s="1"/>
  <c r="Q25" i="48"/>
  <c r="M191" i="48"/>
  <c r="AC36" i="45" s="1"/>
  <c r="AO36" i="45" s="1"/>
  <c r="J25" i="71"/>
  <c r="J37" i="73"/>
  <c r="J38" i="73" s="1"/>
  <c r="J109" i="72"/>
  <c r="J110" i="72" s="1"/>
  <c r="J85" i="68"/>
  <c r="J86" i="68" s="1"/>
  <c r="J50" i="70"/>
  <c r="J109" i="70"/>
  <c r="J110" i="70" s="1"/>
  <c r="N26" i="71"/>
  <c r="N73" i="72"/>
  <c r="N74" i="72" s="1"/>
  <c r="N26" i="70"/>
  <c r="N61" i="68"/>
  <c r="N62" i="68" s="1"/>
  <c r="N50" i="70"/>
  <c r="G25" i="48"/>
  <c r="G86" i="48"/>
  <c r="G109" i="71"/>
  <c r="G110" i="71" s="1"/>
  <c r="G181" i="71"/>
  <c r="G182" i="71" s="1"/>
  <c r="G169" i="68"/>
  <c r="G170" i="68" s="1"/>
  <c r="G25" i="70"/>
  <c r="G26" i="70" s="1"/>
  <c r="G192" i="70"/>
  <c r="K25" i="48"/>
  <c r="K26" i="48" s="1"/>
  <c r="K191" i="73"/>
  <c r="O88" i="45" s="1"/>
  <c r="K133" i="73"/>
  <c r="K134" i="73" s="1"/>
  <c r="K25" i="71"/>
  <c r="K192" i="71"/>
  <c r="C89" i="45" s="1"/>
  <c r="K37" i="69"/>
  <c r="K38" i="69" s="1"/>
  <c r="K122" i="68"/>
  <c r="S191" i="72"/>
  <c r="AG88" i="45" s="1"/>
  <c r="S61" i="70"/>
  <c r="S62" i="70" s="1"/>
  <c r="S134" i="70"/>
  <c r="S182" i="68"/>
  <c r="P191" i="48"/>
  <c r="P181" i="72"/>
  <c r="P182" i="72" s="1"/>
  <c r="P50" i="48"/>
  <c r="P24" i="72"/>
  <c r="P191" i="72"/>
  <c r="P37" i="72"/>
  <c r="P38" i="72" s="1"/>
  <c r="Q74" i="70"/>
  <c r="Q121" i="70"/>
  <c r="Q122" i="70" s="1"/>
  <c r="Q145" i="70"/>
  <c r="Q146" i="70" s="1"/>
  <c r="H50" i="48"/>
  <c r="H134" i="72"/>
  <c r="H25" i="70"/>
  <c r="H86" i="69"/>
  <c r="H121" i="68"/>
  <c r="H122" i="68" s="1"/>
  <c r="L73" i="71"/>
  <c r="L74" i="71" s="1"/>
  <c r="L49" i="71"/>
  <c r="L50" i="71" s="1"/>
  <c r="L98" i="70"/>
  <c r="L49" i="70"/>
  <c r="L50" i="70" s="1"/>
  <c r="R97" i="72"/>
  <c r="R98" i="72" s="1"/>
  <c r="R50" i="71"/>
  <c r="R192" i="72"/>
  <c r="AF89" i="45" s="1"/>
  <c r="I61" i="48"/>
  <c r="I62" i="48" s="1"/>
  <c r="I38" i="71"/>
  <c r="I98" i="72"/>
  <c r="I61" i="69"/>
  <c r="I62" i="69" s="1"/>
  <c r="I38" i="69"/>
  <c r="M37" i="48"/>
  <c r="M38" i="48" s="1"/>
  <c r="M133" i="72"/>
  <c r="M134" i="72" s="1"/>
  <c r="M182" i="72"/>
  <c r="AO100" i="45"/>
  <c r="M191" i="70"/>
  <c r="Q103" i="45" s="1"/>
  <c r="M62" i="68"/>
  <c r="J110" i="73"/>
  <c r="J108" i="71"/>
  <c r="N192" i="69"/>
  <c r="AD104" i="45" s="1"/>
  <c r="G50" i="48"/>
  <c r="G85" i="73"/>
  <c r="G86" i="73" s="1"/>
  <c r="G50" i="68"/>
  <c r="G169" i="73"/>
  <c r="G170" i="73" s="1"/>
  <c r="K50" i="72"/>
  <c r="K73" i="71"/>
  <c r="K74" i="71" s="1"/>
  <c r="K86" i="70"/>
  <c r="K109" i="68"/>
  <c r="K110" i="68" s="1"/>
  <c r="K158" i="68"/>
  <c r="K191" i="70"/>
  <c r="O103" i="45" s="1"/>
  <c r="S61" i="71"/>
  <c r="S62" i="71" s="1"/>
  <c r="S37" i="71"/>
  <c r="S38" i="71" s="1"/>
  <c r="S109" i="70"/>
  <c r="S110" i="70" s="1"/>
  <c r="S26" i="73"/>
  <c r="S74" i="68"/>
  <c r="S49" i="48"/>
  <c r="S50" i="48" s="1"/>
  <c r="P26" i="73"/>
  <c r="P50" i="73"/>
  <c r="P122" i="68"/>
  <c r="P25" i="71"/>
  <c r="P48" i="71"/>
  <c r="P49" i="71" s="1"/>
  <c r="P122" i="70"/>
  <c r="Q60" i="48"/>
  <c r="Q61" i="48" s="1"/>
  <c r="Q62" i="48" s="1"/>
  <c r="Q157" i="48"/>
  <c r="Q158" i="48" s="1"/>
  <c r="Q169" i="48"/>
  <c r="Q170" i="48" s="1"/>
  <c r="AQ87" i="45"/>
  <c r="Q144" i="73"/>
  <c r="Q145" i="73" s="1"/>
  <c r="Q36" i="71"/>
  <c r="Q37" i="71" s="1"/>
  <c r="Q38" i="71" s="1"/>
  <c r="AQ85" i="45"/>
  <c r="Q85" i="73"/>
  <c r="Q86" i="73" s="1"/>
  <c r="G25" i="69"/>
  <c r="K25" i="69"/>
  <c r="K26" i="69" s="1"/>
  <c r="S26" i="70"/>
  <c r="Q191" i="48"/>
  <c r="AE36" i="45" s="1"/>
  <c r="AQ36" i="45" s="1"/>
  <c r="Q158" i="69"/>
  <c r="H191" i="72"/>
  <c r="R24" i="69"/>
  <c r="R191" i="69"/>
  <c r="AF103" i="45" s="1"/>
  <c r="R170" i="69"/>
  <c r="M26" i="48"/>
  <c r="G109" i="48"/>
  <c r="G110" i="48" s="1"/>
  <c r="G191" i="70"/>
  <c r="AM87" i="45"/>
  <c r="K191" i="71"/>
  <c r="C88" i="45" s="1"/>
  <c r="S25" i="72"/>
  <c r="S146" i="69"/>
  <c r="P24" i="48"/>
  <c r="H181" i="48"/>
  <c r="H182" i="48" s="1"/>
  <c r="H191" i="73"/>
  <c r="R191" i="72"/>
  <c r="AF88" i="45" s="1"/>
  <c r="R37" i="69"/>
  <c r="R38" i="69" s="1"/>
  <c r="I191" i="73"/>
  <c r="M97" i="48"/>
  <c r="M98" i="48" s="1"/>
  <c r="M86" i="71"/>
  <c r="M191" i="68"/>
  <c r="E103" i="45" s="1"/>
  <c r="M158" i="73"/>
  <c r="J85" i="48"/>
  <c r="J86" i="48" s="1"/>
  <c r="J49" i="48"/>
  <c r="J50" i="48" s="1"/>
  <c r="J122" i="73"/>
  <c r="J120" i="71"/>
  <c r="J191" i="68"/>
  <c r="J109" i="69"/>
  <c r="J110" i="69" s="1"/>
  <c r="N133" i="48"/>
  <c r="N134" i="48" s="1"/>
  <c r="N191" i="73"/>
  <c r="R88" i="45" s="1"/>
  <c r="N110" i="69"/>
  <c r="N73" i="71"/>
  <c r="N74" i="71" s="1"/>
  <c r="G73" i="71"/>
  <c r="G74" i="71" s="1"/>
  <c r="G157" i="69"/>
  <c r="G158" i="69" s="1"/>
  <c r="G122" i="68"/>
  <c r="K97" i="48"/>
  <c r="K98" i="48" s="1"/>
  <c r="K182" i="72"/>
  <c r="K97" i="72"/>
  <c r="K98" i="72" s="1"/>
  <c r="K97" i="69"/>
  <c r="K98" i="69" s="1"/>
  <c r="K145" i="69"/>
  <c r="K146" i="69" s="1"/>
  <c r="K26" i="70"/>
  <c r="S49" i="69"/>
  <c r="S50" i="69" s="1"/>
  <c r="P74" i="71"/>
  <c r="P191" i="71"/>
  <c r="P48" i="68"/>
  <c r="P182" i="48"/>
  <c r="P133" i="69"/>
  <c r="P134" i="69" s="1"/>
  <c r="P158" i="70"/>
  <c r="Q191" i="70"/>
  <c r="S103" i="45" s="1"/>
  <c r="Q191" i="71"/>
  <c r="G88" i="45" s="1"/>
  <c r="AT18" i="45"/>
  <c r="J191" i="71"/>
  <c r="N192" i="71"/>
  <c r="F89" i="45" s="1"/>
  <c r="N191" i="70"/>
  <c r="R103" i="45" s="1"/>
  <c r="G191" i="48"/>
  <c r="G25" i="73"/>
  <c r="K191" i="48"/>
  <c r="AA36" i="45" s="1"/>
  <c r="AM36" i="45" s="1"/>
  <c r="AS85" i="45"/>
  <c r="H191" i="70"/>
  <c r="AO87" i="45"/>
  <c r="J191" i="73"/>
  <c r="J38" i="70"/>
  <c r="J50" i="69"/>
  <c r="J74" i="71"/>
  <c r="J62" i="70"/>
  <c r="N157" i="48"/>
  <c r="N158" i="48" s="1"/>
  <c r="N109" i="71"/>
  <c r="N110" i="71" s="1"/>
  <c r="N145" i="68"/>
  <c r="N146" i="68" s="1"/>
  <c r="N191" i="69"/>
  <c r="AD103" i="45" s="1"/>
  <c r="N37" i="71"/>
  <c r="N38" i="71" s="1"/>
  <c r="G133" i="48"/>
  <c r="G134" i="48" s="1"/>
  <c r="G98" i="72"/>
  <c r="O102" i="45"/>
  <c r="K158" i="73"/>
  <c r="K158" i="70"/>
  <c r="S37" i="48"/>
  <c r="S38" i="48" s="1"/>
  <c r="S170" i="73"/>
  <c r="S73" i="69"/>
  <c r="S74" i="69" s="1"/>
  <c r="S192" i="73"/>
  <c r="U89" i="45" s="1"/>
  <c r="P191" i="73"/>
  <c r="AQ102" i="45"/>
  <c r="Q86" i="72"/>
  <c r="Q145" i="72"/>
  <c r="Q146" i="72" s="1"/>
  <c r="Q191" i="73"/>
  <c r="S88" i="45" s="1"/>
  <c r="Q170" i="73"/>
  <c r="Q25" i="71"/>
  <c r="AT54" i="45"/>
  <c r="Q24" i="69"/>
  <c r="Q191" i="69"/>
  <c r="AE103" i="45" s="1"/>
  <c r="L24" i="48"/>
  <c r="L191" i="48"/>
  <c r="AB36" i="45" s="1"/>
  <c r="AN36" i="45" s="1"/>
  <c r="AN100" i="45"/>
  <c r="N191" i="71"/>
  <c r="F88" i="45" s="1"/>
  <c r="G26" i="48"/>
  <c r="G191" i="73"/>
  <c r="F152" i="45" s="1"/>
  <c r="K192" i="73"/>
  <c r="O89" i="45" s="1"/>
  <c r="S192" i="72"/>
  <c r="AG89" i="45" s="1"/>
  <c r="S24" i="69"/>
  <c r="S191" i="69"/>
  <c r="AG103" i="45" s="1"/>
  <c r="AT20" i="45"/>
  <c r="T193" i="57"/>
  <c r="V23" i="45" s="1"/>
  <c r="T26" i="57"/>
  <c r="H191" i="69"/>
  <c r="H192" i="73"/>
  <c r="L37" i="48"/>
  <c r="L38" i="48" s="1"/>
  <c r="L191" i="73"/>
  <c r="P88" i="45" s="1"/>
  <c r="R191" i="71"/>
  <c r="H88" i="45" s="1"/>
  <c r="R191" i="73"/>
  <c r="T88" i="45" s="1"/>
  <c r="R38" i="70"/>
  <c r="R26" i="72"/>
  <c r="I133" i="48"/>
  <c r="I134" i="48" s="1"/>
  <c r="I146" i="73"/>
  <c r="I24" i="72"/>
  <c r="I191" i="72"/>
  <c r="M24" i="68"/>
  <c r="M24" i="70"/>
  <c r="M26" i="73"/>
  <c r="M191" i="73"/>
  <c r="Q88" i="45" s="1"/>
  <c r="AT87" i="45"/>
  <c r="J74" i="48"/>
  <c r="J26" i="73"/>
  <c r="J192" i="68"/>
  <c r="J38" i="71"/>
  <c r="N74" i="48"/>
  <c r="N110" i="73"/>
  <c r="N25" i="73"/>
  <c r="N62" i="72"/>
  <c r="N146" i="69"/>
  <c r="N25" i="69"/>
  <c r="AS87" i="45"/>
  <c r="S191" i="73"/>
  <c r="U88" i="45" s="1"/>
  <c r="P85" i="69"/>
  <c r="P86" i="69" s="1"/>
  <c r="P121" i="69"/>
  <c r="P122" i="69" s="1"/>
  <c r="Q25" i="73"/>
  <c r="Q25" i="70"/>
  <c r="AO67" i="45"/>
  <c r="AO18" i="45"/>
  <c r="AO69" i="45"/>
  <c r="AN53" i="45"/>
  <c r="AP54" i="45"/>
  <c r="AM19" i="45"/>
  <c r="AP18" i="45"/>
  <c r="AO54" i="45"/>
  <c r="AM53" i="45"/>
  <c r="AS18" i="45"/>
  <c r="Q26" i="57"/>
  <c r="AO52" i="45"/>
  <c r="AP53" i="45"/>
  <c r="AS52" i="45"/>
  <c r="AS54" i="45"/>
  <c r="AP52" i="45"/>
  <c r="I110" i="60"/>
  <c r="AP19" i="45"/>
  <c r="AS20" i="45"/>
  <c r="AO20" i="45"/>
  <c r="I37" i="56"/>
  <c r="I38" i="56" s="1"/>
  <c r="M74" i="56"/>
  <c r="I62" i="56"/>
  <c r="M182" i="55"/>
  <c r="AP69" i="45"/>
  <c r="AS67" i="45"/>
  <c r="AS70" i="45"/>
  <c r="H146" i="52"/>
  <c r="M48" i="52"/>
  <c r="M49" i="52" s="1"/>
  <c r="M50" i="52" s="1"/>
  <c r="K157" i="52"/>
  <c r="K158" i="52" s="1"/>
  <c r="G109" i="52"/>
  <c r="G110" i="52" s="1"/>
  <c r="I60" i="52"/>
  <c r="I61" i="52" s="1"/>
  <c r="I193" i="52" s="1"/>
  <c r="AP67" i="45"/>
  <c r="AS69" i="45"/>
  <c r="AN70" i="45"/>
  <c r="AQ22" i="45"/>
  <c r="AQ70" i="45"/>
  <c r="AN55" i="45"/>
  <c r="AR55" i="45"/>
  <c r="P25" i="60"/>
  <c r="P26" i="60" s="1"/>
  <c r="I74" i="55"/>
  <c r="I182" i="55"/>
  <c r="L50" i="57"/>
  <c r="M134" i="59"/>
  <c r="S86" i="39"/>
  <c r="AQ21" i="45"/>
  <c r="G192" i="57"/>
  <c r="M146" i="51"/>
  <c r="I38" i="59"/>
  <c r="AQ55" i="45"/>
  <c r="AR21" i="45"/>
  <c r="AM70" i="45"/>
  <c r="I191" i="55"/>
  <c r="AR36" i="45"/>
  <c r="AG36" i="45"/>
  <c r="AS36" i="45" s="1"/>
  <c r="AR70" i="45"/>
  <c r="AM55" i="45"/>
  <c r="AO55" i="45"/>
  <c r="M191" i="57"/>
  <c r="Q21" i="45" s="1"/>
  <c r="H73" i="57"/>
  <c r="H74" i="57" s="1"/>
  <c r="H191" i="57"/>
  <c r="F136" i="45" s="1"/>
  <c r="M49" i="59"/>
  <c r="M50" i="59" s="1"/>
  <c r="M191" i="58"/>
  <c r="Q55" i="45" s="1"/>
  <c r="I134" i="59"/>
  <c r="Q38" i="57"/>
  <c r="R192" i="57"/>
  <c r="T22" i="45" s="1"/>
  <c r="S38" i="51"/>
  <c r="M191" i="59"/>
  <c r="AC21" i="45" s="1"/>
  <c r="M170" i="60"/>
  <c r="M146" i="60"/>
  <c r="M74" i="60"/>
  <c r="M191" i="49"/>
  <c r="Q36" i="45" s="1"/>
  <c r="M25" i="57"/>
  <c r="M26" i="57" s="1"/>
  <c r="I191" i="53"/>
  <c r="K145" i="58"/>
  <c r="K146" i="58" s="1"/>
  <c r="M146" i="58"/>
  <c r="M49" i="55"/>
  <c r="M50" i="55" s="1"/>
  <c r="M191" i="55"/>
  <c r="E21" i="45" s="1"/>
  <c r="I38" i="55"/>
  <c r="S98" i="39"/>
  <c r="G191" i="58"/>
  <c r="F144" i="45" s="1"/>
  <c r="G73" i="58"/>
  <c r="G74" i="58" s="1"/>
  <c r="I74" i="57"/>
  <c r="K191" i="57"/>
  <c r="O21" i="45" s="1"/>
  <c r="M122" i="59"/>
  <c r="I26" i="56"/>
  <c r="M110" i="55"/>
  <c r="I134" i="53"/>
  <c r="S74" i="53"/>
  <c r="I182" i="49"/>
  <c r="I50" i="49"/>
  <c r="N74" i="49"/>
  <c r="I191" i="49"/>
  <c r="I97" i="49"/>
  <c r="I98" i="49" s="1"/>
  <c r="M122" i="49"/>
  <c r="I110" i="49"/>
  <c r="M98" i="49"/>
  <c r="M86" i="39"/>
  <c r="M110" i="39"/>
  <c r="M38" i="39"/>
  <c r="S26" i="39"/>
  <c r="M182" i="51"/>
  <c r="I134" i="39"/>
  <c r="I122" i="39"/>
  <c r="I26" i="39"/>
  <c r="M182" i="39"/>
  <c r="S134" i="39"/>
  <c r="I182" i="39"/>
  <c r="M74" i="39"/>
  <c r="M134" i="39"/>
  <c r="S146" i="39"/>
  <c r="M192" i="55"/>
  <c r="E22" i="45" s="1"/>
  <c r="M25" i="53"/>
  <c r="M26" i="53" s="1"/>
  <c r="M62" i="56"/>
  <c r="K191" i="58"/>
  <c r="O55" i="45" s="1"/>
  <c r="M86" i="56"/>
  <c r="I122" i="55"/>
  <c r="I122" i="58"/>
  <c r="M38" i="60"/>
  <c r="I86" i="52"/>
  <c r="S74" i="39"/>
  <c r="M192" i="51"/>
  <c r="E71" i="45" s="1"/>
  <c r="M191" i="53"/>
  <c r="Q70" i="45" s="1"/>
  <c r="I48" i="51"/>
  <c r="I49" i="51" s="1"/>
  <c r="I50" i="51" s="1"/>
  <c r="M62" i="55"/>
  <c r="H192" i="58"/>
  <c r="Q133" i="58"/>
  <c r="Q134" i="58" s="1"/>
  <c r="S182" i="39"/>
  <c r="I86" i="39"/>
  <c r="M86" i="53"/>
  <c r="H98" i="58"/>
  <c r="M110" i="51"/>
  <c r="M191" i="52"/>
  <c r="AC70" i="45" s="1"/>
  <c r="AO70" i="45" s="1"/>
  <c r="M182" i="59"/>
  <c r="I62" i="60"/>
  <c r="M182" i="60"/>
  <c r="I74" i="60"/>
  <c r="M146" i="52"/>
  <c r="S192" i="49"/>
  <c r="U37" i="45" s="1"/>
  <c r="S192" i="51"/>
  <c r="I71" i="45" s="1"/>
  <c r="R191" i="58"/>
  <c r="T55" i="45" s="1"/>
  <c r="S146" i="52"/>
  <c r="S37" i="39"/>
  <c r="S193" i="39" s="1"/>
  <c r="I38" i="45" s="1"/>
  <c r="S146" i="49"/>
  <c r="S193" i="51"/>
  <c r="I72" i="45" s="1"/>
  <c r="S192" i="53"/>
  <c r="U71" i="45" s="1"/>
  <c r="S74" i="52"/>
  <c r="S170" i="52"/>
  <c r="S98" i="52"/>
  <c r="S85" i="49"/>
  <c r="S86" i="49" s="1"/>
  <c r="S49" i="53"/>
  <c r="S50" i="53" s="1"/>
  <c r="S26" i="53"/>
  <c r="S49" i="52"/>
  <c r="S50" i="52" s="1"/>
  <c r="S192" i="39"/>
  <c r="I37" i="45" s="1"/>
  <c r="S97" i="53"/>
  <c r="S98" i="53" s="1"/>
  <c r="S122" i="49"/>
  <c r="S86" i="52"/>
  <c r="S134" i="52"/>
  <c r="S62" i="52"/>
  <c r="S158" i="53"/>
  <c r="S158" i="39"/>
  <c r="S122" i="52"/>
  <c r="S194" i="51"/>
  <c r="I73" i="45" s="1"/>
  <c r="S182" i="52"/>
  <c r="S38" i="52"/>
  <c r="S26" i="49"/>
  <c r="S50" i="39"/>
  <c r="S146" i="53"/>
  <c r="S191" i="57"/>
  <c r="U21" i="45" s="1"/>
  <c r="S191" i="59"/>
  <c r="AG21" i="45" s="1"/>
  <c r="AS21" i="45" s="1"/>
  <c r="S191" i="58"/>
  <c r="U55" i="45" s="1"/>
  <c r="S192" i="56"/>
  <c r="I56" i="45" s="1"/>
  <c r="S192" i="55"/>
  <c r="I22" i="45" s="1"/>
  <c r="S191" i="60"/>
  <c r="AG55" i="45" s="1"/>
  <c r="AS55" i="45" s="1"/>
  <c r="S181" i="56"/>
  <c r="S182" i="56" s="1"/>
  <c r="S192" i="52"/>
  <c r="AG71" i="45" s="1"/>
  <c r="S25" i="60"/>
  <c r="S26" i="60" s="1"/>
  <c r="M85" i="52"/>
  <c r="M86" i="52" s="1"/>
  <c r="I37" i="49"/>
  <c r="I38" i="49" s="1"/>
  <c r="I192" i="49"/>
  <c r="S26" i="59"/>
  <c r="I182" i="57"/>
  <c r="I121" i="59"/>
  <c r="I122" i="59" s="1"/>
  <c r="S37" i="59"/>
  <c r="S38" i="59" s="1"/>
  <c r="S133" i="58"/>
  <c r="S134" i="58" s="1"/>
  <c r="S97" i="58"/>
  <c r="S98" i="58" s="1"/>
  <c r="S109" i="58"/>
  <c r="S110" i="58" s="1"/>
  <c r="S133" i="60"/>
  <c r="S134" i="60" s="1"/>
  <c r="S169" i="59"/>
  <c r="S170" i="59" s="1"/>
  <c r="S49" i="58"/>
  <c r="S50" i="58" s="1"/>
  <c r="S192" i="58"/>
  <c r="U56" i="45" s="1"/>
  <c r="S181" i="59"/>
  <c r="S182" i="59" s="1"/>
  <c r="S61" i="57"/>
  <c r="S62" i="57" s="1"/>
  <c r="S192" i="60"/>
  <c r="AG56" i="45" s="1"/>
  <c r="S37" i="60"/>
  <c r="S38" i="60" s="1"/>
  <c r="S193" i="55"/>
  <c r="I23" i="45" s="1"/>
  <c r="S26" i="58"/>
  <c r="S26" i="55"/>
  <c r="S25" i="52"/>
  <c r="L191" i="59"/>
  <c r="AB21" i="45" s="1"/>
  <c r="AN21" i="45" s="1"/>
  <c r="S192" i="57"/>
  <c r="U22" i="45" s="1"/>
  <c r="S192" i="59"/>
  <c r="AG22" i="45" s="1"/>
  <c r="R192" i="55"/>
  <c r="H22" i="45" s="1"/>
  <c r="R192" i="58"/>
  <c r="T56" i="45" s="1"/>
  <c r="R192" i="56"/>
  <c r="H56" i="45" s="1"/>
  <c r="R193" i="55"/>
  <c r="H23" i="45" s="1"/>
  <c r="R192" i="59"/>
  <c r="AF22" i="45" s="1"/>
  <c r="R192" i="51"/>
  <c r="H71" i="45" s="1"/>
  <c r="R192" i="52"/>
  <c r="AF71" i="45" s="1"/>
  <c r="R50" i="52"/>
  <c r="R146" i="52"/>
  <c r="R98" i="52"/>
  <c r="R37" i="52"/>
  <c r="R98" i="39"/>
  <c r="R192" i="49"/>
  <c r="T37" i="45" s="1"/>
  <c r="R25" i="51"/>
  <c r="R26" i="51" s="1"/>
  <c r="R193" i="39"/>
  <c r="H38" i="45" s="1"/>
  <c r="R192" i="53"/>
  <c r="T71" i="45" s="1"/>
  <c r="R158" i="53"/>
  <c r="R192" i="39"/>
  <c r="H37" i="45" s="1"/>
  <c r="R50" i="53"/>
  <c r="R122" i="39"/>
  <c r="R25" i="49"/>
  <c r="R193" i="49" s="1"/>
  <c r="T38" i="45" s="1"/>
  <c r="R193" i="53"/>
  <c r="T72" i="45" s="1"/>
  <c r="R146" i="39"/>
  <c r="R98" i="53"/>
  <c r="R86" i="49"/>
  <c r="R26" i="55"/>
  <c r="R194" i="55" s="1"/>
  <c r="H24" i="45" s="1"/>
  <c r="R193" i="58"/>
  <c r="T57" i="45" s="1"/>
  <c r="R193" i="60"/>
  <c r="AF57" i="45" s="1"/>
  <c r="R193" i="59"/>
  <c r="AF23" i="45" s="1"/>
  <c r="R193" i="56"/>
  <c r="H57" i="45" s="1"/>
  <c r="I49" i="55"/>
  <c r="I50" i="55" s="1"/>
  <c r="I192" i="55"/>
  <c r="I169" i="53"/>
  <c r="I170" i="53" s="1"/>
  <c r="I192" i="53"/>
  <c r="N50" i="53"/>
  <c r="J98" i="39"/>
  <c r="I158" i="60"/>
  <c r="R194" i="57"/>
  <c r="T24" i="45" s="1"/>
  <c r="R193" i="57"/>
  <c r="T23" i="45" s="1"/>
  <c r="R182" i="58"/>
  <c r="R194" i="58" s="1"/>
  <c r="T58" i="45" s="1"/>
  <c r="N98" i="49"/>
  <c r="I146" i="59"/>
  <c r="R26" i="59"/>
  <c r="R194" i="59" s="1"/>
  <c r="AF24" i="45" s="1"/>
  <c r="R86" i="60"/>
  <c r="R194" i="56"/>
  <c r="H58" i="45" s="1"/>
  <c r="Q192" i="60"/>
  <c r="AE56" i="45" s="1"/>
  <c r="Q192" i="56"/>
  <c r="G56" i="45" s="1"/>
  <c r="Q191" i="57"/>
  <c r="S21" i="45" s="1"/>
  <c r="Q73" i="57"/>
  <c r="Q74" i="57" s="1"/>
  <c r="Q192" i="57"/>
  <c r="S22" i="45" s="1"/>
  <c r="Q49" i="58"/>
  <c r="Q50" i="58" s="1"/>
  <c r="J74" i="49"/>
  <c r="Q193" i="55"/>
  <c r="G23" i="45" s="1"/>
  <c r="J170" i="49"/>
  <c r="N109" i="56"/>
  <c r="N110" i="56" s="1"/>
  <c r="Q157" i="52"/>
  <c r="Q158" i="52" s="1"/>
  <c r="Q121" i="57"/>
  <c r="Q122" i="57" s="1"/>
  <c r="Q26" i="55"/>
  <c r="Q49" i="57"/>
  <c r="Q168" i="58"/>
  <c r="Q192" i="58" s="1"/>
  <c r="S56" i="45" s="1"/>
  <c r="Q73" i="52"/>
  <c r="Q74" i="52" s="1"/>
  <c r="Q26" i="59"/>
  <c r="Q109" i="52"/>
  <c r="Q49" i="52"/>
  <c r="Q50" i="52" s="1"/>
  <c r="Q181" i="52"/>
  <c r="Q182" i="52" s="1"/>
  <c r="Q134" i="52"/>
  <c r="Q146" i="52"/>
  <c r="Q61" i="59"/>
  <c r="Q62" i="59" s="1"/>
  <c r="Q194" i="56"/>
  <c r="G58" i="45" s="1"/>
  <c r="Q145" i="58"/>
  <c r="Q146" i="58" s="1"/>
  <c r="Q193" i="60"/>
  <c r="AE57" i="45" s="1"/>
  <c r="Q193" i="56"/>
  <c r="G57" i="45" s="1"/>
  <c r="Q26" i="60"/>
  <c r="Q194" i="60" s="1"/>
  <c r="AE58" i="45" s="1"/>
  <c r="Q169" i="52"/>
  <c r="Q170" i="52" s="1"/>
  <c r="Q192" i="52"/>
  <c r="AE71" i="45" s="1"/>
  <c r="Q38" i="52"/>
  <c r="Q192" i="39"/>
  <c r="G37" i="45" s="1"/>
  <c r="Q49" i="53"/>
  <c r="Q50" i="53" s="1"/>
  <c r="Q194" i="51"/>
  <c r="G73" i="45" s="1"/>
  <c r="Q86" i="49"/>
  <c r="Q193" i="51"/>
  <c r="G72" i="45" s="1"/>
  <c r="Q182" i="39"/>
  <c r="Q192" i="51"/>
  <c r="G71" i="45" s="1"/>
  <c r="Q62" i="39"/>
  <c r="Q192" i="49"/>
  <c r="S37" i="45" s="1"/>
  <c r="Q73" i="39"/>
  <c r="Q74" i="39" s="1"/>
  <c r="Q192" i="53"/>
  <c r="S71" i="45" s="1"/>
  <c r="Q98" i="39"/>
  <c r="Q37" i="53"/>
  <c r="Q38" i="53" s="1"/>
  <c r="Q97" i="49"/>
  <c r="Q98" i="49" s="1"/>
  <c r="Q170" i="53"/>
  <c r="Q110" i="53"/>
  <c r="Q134" i="49"/>
  <c r="L134" i="45"/>
  <c r="K182" i="60"/>
  <c r="E136" i="45"/>
  <c r="J158" i="49"/>
  <c r="G144" i="45"/>
  <c r="J62" i="49"/>
  <c r="P192" i="49"/>
  <c r="N73" i="56"/>
  <c r="N74" i="56" s="1"/>
  <c r="P192" i="57"/>
  <c r="E144" i="45"/>
  <c r="L192" i="52"/>
  <c r="AB71" i="45" s="1"/>
  <c r="AN71" i="45" s="1"/>
  <c r="K192" i="49"/>
  <c r="J146" i="39"/>
  <c r="N25" i="39"/>
  <c r="N26" i="39" s="1"/>
  <c r="N24" i="51"/>
  <c r="N25" i="51" s="1"/>
  <c r="N26" i="51" s="1"/>
  <c r="N25" i="52"/>
  <c r="N26" i="52" s="1"/>
  <c r="N25" i="55"/>
  <c r="N26" i="55" s="1"/>
  <c r="M134" i="52"/>
  <c r="K62" i="52"/>
  <c r="K110" i="52"/>
  <c r="I38" i="52"/>
  <c r="H157" i="52"/>
  <c r="H158" i="52" s="1"/>
  <c r="L50" i="52"/>
  <c r="J145" i="52"/>
  <c r="J146" i="52" s="1"/>
  <c r="N37" i="52"/>
  <c r="N38" i="52" s="1"/>
  <c r="I110" i="52"/>
  <c r="L109" i="52"/>
  <c r="L110" i="52" s="1"/>
  <c r="M61" i="52"/>
  <c r="M62" i="52" s="1"/>
  <c r="H97" i="52"/>
  <c r="H98" i="52" s="1"/>
  <c r="M121" i="52"/>
  <c r="M122" i="52" s="1"/>
  <c r="K98" i="52"/>
  <c r="J133" i="52"/>
  <c r="J134" i="52" s="1"/>
  <c r="N145" i="52"/>
  <c r="N146" i="52" s="1"/>
  <c r="L62" i="52"/>
  <c r="L170" i="52"/>
  <c r="K86" i="52"/>
  <c r="L74" i="52"/>
  <c r="K37" i="52"/>
  <c r="K38" i="52" s="1"/>
  <c r="K49" i="52"/>
  <c r="K50" i="52" s="1"/>
  <c r="K169" i="52"/>
  <c r="K170" i="52" s="1"/>
  <c r="L145" i="52"/>
  <c r="L146" i="52" s="1"/>
  <c r="M109" i="52"/>
  <c r="M110" i="52" s="1"/>
  <c r="H49" i="52"/>
  <c r="H50" i="52" s="1"/>
  <c r="N120" i="57"/>
  <c r="N121" i="57" s="1"/>
  <c r="N122" i="57" s="1"/>
  <c r="N109" i="57"/>
  <c r="N110" i="57" s="1"/>
  <c r="J191" i="58"/>
  <c r="P192" i="55"/>
  <c r="K134" i="52"/>
  <c r="H86" i="52"/>
  <c r="H98" i="60"/>
  <c r="H170" i="52"/>
  <c r="L192" i="53"/>
  <c r="P71" i="45" s="1"/>
  <c r="N191" i="49"/>
  <c r="R36" i="45" s="1"/>
  <c r="G192" i="53"/>
  <c r="J85" i="53"/>
  <c r="J86" i="53" s="1"/>
  <c r="I170" i="52"/>
  <c r="J26" i="52"/>
  <c r="J182" i="52"/>
  <c r="L38" i="52"/>
  <c r="K192" i="39"/>
  <c r="C37" i="45" s="1"/>
  <c r="M170" i="52"/>
  <c r="L122" i="60"/>
  <c r="P134" i="55"/>
  <c r="L170" i="59"/>
  <c r="E134" i="45"/>
  <c r="L146" i="59"/>
  <c r="K26" i="52"/>
  <c r="H192" i="57"/>
  <c r="H193" i="39"/>
  <c r="M145" i="49"/>
  <c r="M146" i="49" s="1"/>
  <c r="H110" i="51"/>
  <c r="M192" i="39"/>
  <c r="E37" i="45" s="1"/>
  <c r="G136" i="45"/>
  <c r="K26" i="58"/>
  <c r="N98" i="59"/>
  <c r="M62" i="60"/>
  <c r="K192" i="58"/>
  <c r="O56" i="45" s="1"/>
  <c r="H97" i="59"/>
  <c r="H98" i="59" s="1"/>
  <c r="H110" i="59"/>
  <c r="G192" i="59"/>
  <c r="M98" i="59"/>
  <c r="G158" i="60"/>
  <c r="I98" i="59"/>
  <c r="J169" i="53"/>
  <c r="J170" i="53" s="1"/>
  <c r="J110" i="58"/>
  <c r="I122" i="52"/>
  <c r="K74" i="59"/>
  <c r="I86" i="60"/>
  <c r="N182" i="60"/>
  <c r="I74" i="52"/>
  <c r="H38" i="52"/>
  <c r="M158" i="59"/>
  <c r="J86" i="59"/>
  <c r="L38" i="59"/>
  <c r="N62" i="59"/>
  <c r="I170" i="60"/>
  <c r="K38" i="39"/>
  <c r="G98" i="59"/>
  <c r="L193" i="39"/>
  <c r="D38" i="45" s="1"/>
  <c r="J122" i="52"/>
  <c r="J62" i="52"/>
  <c r="J136" i="45"/>
  <c r="N122" i="52"/>
  <c r="H110" i="52"/>
  <c r="J110" i="52"/>
  <c r="H62" i="52"/>
  <c r="M74" i="52"/>
  <c r="N110" i="59"/>
  <c r="M121" i="58"/>
  <c r="M122" i="58" s="1"/>
  <c r="N109" i="39"/>
  <c r="N110" i="39" s="1"/>
  <c r="M192" i="58"/>
  <c r="Q56" i="45" s="1"/>
  <c r="N191" i="55"/>
  <c r="F21" i="45" s="1"/>
  <c r="J158" i="52"/>
  <c r="J60" i="51"/>
  <c r="J61" i="51" s="1"/>
  <c r="J62" i="51" s="1"/>
  <c r="I136" i="45"/>
  <c r="J84" i="57"/>
  <c r="J85" i="57" s="1"/>
  <c r="J86" i="57" s="1"/>
  <c r="N182" i="52"/>
  <c r="K146" i="52"/>
  <c r="N86" i="52"/>
  <c r="I50" i="59"/>
  <c r="L110" i="59"/>
  <c r="N110" i="60"/>
  <c r="G110" i="39"/>
  <c r="G86" i="59"/>
  <c r="P110" i="52"/>
  <c r="P192" i="52"/>
  <c r="P133" i="52"/>
  <c r="P134" i="52" s="1"/>
  <c r="P192" i="58"/>
  <c r="P62" i="55"/>
  <c r="P193" i="56"/>
  <c r="P192" i="56"/>
  <c r="P194" i="59"/>
  <c r="P193" i="55"/>
  <c r="P85" i="52"/>
  <c r="P86" i="52" s="1"/>
  <c r="P182" i="52"/>
  <c r="P134" i="39"/>
  <c r="P192" i="53"/>
  <c r="P86" i="39"/>
  <c r="P158" i="39"/>
  <c r="P145" i="49"/>
  <c r="P146" i="49" s="1"/>
  <c r="P38" i="53"/>
  <c r="P192" i="39"/>
  <c r="P49" i="49"/>
  <c r="P50" i="49" s="1"/>
  <c r="P193" i="51"/>
  <c r="P193" i="39"/>
  <c r="P193" i="53"/>
  <c r="P26" i="53"/>
  <c r="P26" i="52"/>
  <c r="P182" i="51"/>
  <c r="P192" i="51"/>
  <c r="M110" i="60"/>
  <c r="J144" i="60"/>
  <c r="J145" i="60" s="1"/>
  <c r="J146" i="60" s="1"/>
  <c r="L37" i="60"/>
  <c r="L38" i="60" s="1"/>
  <c r="N60" i="60"/>
  <c r="N61" i="60" s="1"/>
  <c r="K192" i="60"/>
  <c r="AA56" i="45" s="1"/>
  <c r="N36" i="60"/>
  <c r="N37" i="60" s="1"/>
  <c r="N38" i="60" s="1"/>
  <c r="J180" i="60"/>
  <c r="J181" i="60" s="1"/>
  <c r="N120" i="60"/>
  <c r="N121" i="60" s="1"/>
  <c r="H110" i="60"/>
  <c r="J62" i="60"/>
  <c r="K158" i="60"/>
  <c r="M50" i="60"/>
  <c r="L110" i="60"/>
  <c r="K110" i="60"/>
  <c r="M122" i="60"/>
  <c r="M98" i="60"/>
  <c r="J108" i="60"/>
  <c r="J109" i="60" s="1"/>
  <c r="J24" i="60"/>
  <c r="J25" i="60" s="1"/>
  <c r="N168" i="60"/>
  <c r="N169" i="60" s="1"/>
  <c r="J156" i="60"/>
  <c r="J157" i="60" s="1"/>
  <c r="N156" i="60"/>
  <c r="N157" i="60" s="1"/>
  <c r="J170" i="60"/>
  <c r="K170" i="60"/>
  <c r="N146" i="60"/>
  <c r="K62" i="60"/>
  <c r="L158" i="60"/>
  <c r="I134" i="60"/>
  <c r="I38" i="60"/>
  <c r="J86" i="60"/>
  <c r="J134" i="60"/>
  <c r="I50" i="60"/>
  <c r="L182" i="60"/>
  <c r="K74" i="60"/>
  <c r="K50" i="60"/>
  <c r="K122" i="60"/>
  <c r="N134" i="60"/>
  <c r="H50" i="60"/>
  <c r="N86" i="60"/>
  <c r="G170" i="60"/>
  <c r="G86" i="60"/>
  <c r="G38" i="60"/>
  <c r="G182" i="60"/>
  <c r="M25" i="60"/>
  <c r="M26" i="60" s="1"/>
  <c r="J120" i="59"/>
  <c r="J121" i="59" s="1"/>
  <c r="J122" i="59" s="1"/>
  <c r="N72" i="59"/>
  <c r="N73" i="59" s="1"/>
  <c r="N74" i="59" s="1"/>
  <c r="J48" i="59"/>
  <c r="J49" i="59" s="1"/>
  <c r="N156" i="59"/>
  <c r="N157" i="59" s="1"/>
  <c r="K121" i="59"/>
  <c r="K122" i="59" s="1"/>
  <c r="J144" i="59"/>
  <c r="N144" i="59"/>
  <c r="N145" i="59" s="1"/>
  <c r="N146" i="59" s="1"/>
  <c r="I74" i="59"/>
  <c r="L62" i="59"/>
  <c r="J74" i="59"/>
  <c r="N182" i="59"/>
  <c r="M26" i="59"/>
  <c r="L74" i="59"/>
  <c r="M170" i="59"/>
  <c r="J134" i="59"/>
  <c r="J182" i="59"/>
  <c r="K38" i="59"/>
  <c r="N86" i="59"/>
  <c r="N50" i="59"/>
  <c r="K158" i="59"/>
  <c r="K146" i="59"/>
  <c r="J156" i="59"/>
  <c r="J157" i="59" s="1"/>
  <c r="H74" i="59"/>
  <c r="J97" i="59"/>
  <c r="J98" i="59" s="1"/>
  <c r="J109" i="59"/>
  <c r="J110" i="59" s="1"/>
  <c r="K180" i="59"/>
  <c r="K181" i="59" s="1"/>
  <c r="K96" i="59"/>
  <c r="K97" i="59" s="1"/>
  <c r="K49" i="59"/>
  <c r="K50" i="59" s="1"/>
  <c r="K170" i="59"/>
  <c r="L182" i="59"/>
  <c r="N134" i="59"/>
  <c r="J62" i="59"/>
  <c r="G121" i="59"/>
  <c r="G122" i="59" s="1"/>
  <c r="N168" i="59"/>
  <c r="N169" i="59" s="1"/>
  <c r="N170" i="59" s="1"/>
  <c r="N24" i="59"/>
  <c r="N25" i="59" s="1"/>
  <c r="K24" i="59"/>
  <c r="K25" i="59" s="1"/>
  <c r="K26" i="59" s="1"/>
  <c r="H26" i="59"/>
  <c r="J170" i="59"/>
  <c r="K134" i="59"/>
  <c r="K86" i="59"/>
  <c r="H170" i="59"/>
  <c r="H62" i="59"/>
  <c r="N122" i="59"/>
  <c r="P193" i="59"/>
  <c r="J191" i="59"/>
  <c r="G134" i="45"/>
  <c r="M26" i="52"/>
  <c r="N133" i="52"/>
  <c r="H192" i="52"/>
  <c r="J169" i="52"/>
  <c r="G50" i="52"/>
  <c r="G86" i="52"/>
  <c r="G182" i="52"/>
  <c r="I98" i="52"/>
  <c r="N97" i="52"/>
  <c r="N98" i="52" s="1"/>
  <c r="J49" i="52"/>
  <c r="J73" i="52"/>
  <c r="N73" i="52"/>
  <c r="L158" i="52"/>
  <c r="N157" i="52"/>
  <c r="J37" i="52"/>
  <c r="K192" i="52"/>
  <c r="AA71" i="45" s="1"/>
  <c r="AM71" i="45" s="1"/>
  <c r="G169" i="52"/>
  <c r="G170" i="52" s="1"/>
  <c r="G134" i="52"/>
  <c r="G98" i="52"/>
  <c r="H192" i="51"/>
  <c r="G38" i="53"/>
  <c r="L193" i="59"/>
  <c r="AB23" i="45" s="1"/>
  <c r="L25" i="51"/>
  <c r="L26" i="51" s="1"/>
  <c r="L194" i="51" s="1"/>
  <c r="D73" i="45" s="1"/>
  <c r="P193" i="57"/>
  <c r="G193" i="39"/>
  <c r="L192" i="56"/>
  <c r="D56" i="45" s="1"/>
  <c r="J157" i="51"/>
  <c r="J158" i="51" s="1"/>
  <c r="P26" i="57"/>
  <c r="K61" i="57"/>
  <c r="K62" i="57" s="1"/>
  <c r="H194" i="39"/>
  <c r="G192" i="52"/>
  <c r="J61" i="58"/>
  <c r="J62" i="58" s="1"/>
  <c r="I192" i="58"/>
  <c r="J74" i="51"/>
  <c r="I110" i="51"/>
  <c r="M158" i="57"/>
  <c r="J134" i="58"/>
  <c r="G158" i="49"/>
  <c r="N146" i="39"/>
  <c r="J122" i="39"/>
  <c r="M25" i="51"/>
  <c r="M193" i="51" s="1"/>
  <c r="E72" i="45" s="1"/>
  <c r="I192" i="57"/>
  <c r="G146" i="58"/>
  <c r="I192" i="59"/>
  <c r="N122" i="39"/>
  <c r="I193" i="39"/>
  <c r="N145" i="49"/>
  <c r="N146" i="49" s="1"/>
  <c r="J38" i="49"/>
  <c r="I157" i="53"/>
  <c r="I158" i="53" s="1"/>
  <c r="H62" i="57"/>
  <c r="L192" i="58"/>
  <c r="P56" i="45" s="1"/>
  <c r="G192" i="49"/>
  <c r="J97" i="53"/>
  <c r="J98" i="53" s="1"/>
  <c r="J37" i="55"/>
  <c r="J38" i="55" s="1"/>
  <c r="N133" i="56"/>
  <c r="N134" i="56" s="1"/>
  <c r="H85" i="56"/>
  <c r="H86" i="56" s="1"/>
  <c r="N182" i="56"/>
  <c r="M146" i="56"/>
  <c r="J86" i="56"/>
  <c r="N38" i="55"/>
  <c r="I192" i="56"/>
  <c r="G193" i="55"/>
  <c r="I98" i="56"/>
  <c r="I85" i="56"/>
  <c r="I193" i="56" s="1"/>
  <c r="K192" i="55"/>
  <c r="C22" i="45" s="1"/>
  <c r="L110" i="53"/>
  <c r="G193" i="60"/>
  <c r="K110" i="49"/>
  <c r="K194" i="49" s="1"/>
  <c r="O39" i="45" s="1"/>
  <c r="K193" i="49"/>
  <c r="O38" i="45" s="1"/>
  <c r="N97" i="56"/>
  <c r="N98" i="56" s="1"/>
  <c r="N49" i="51"/>
  <c r="N50" i="51" s="1"/>
  <c r="J85" i="39"/>
  <c r="J86" i="39" s="1"/>
  <c r="J181" i="51"/>
  <c r="J182" i="51" s="1"/>
  <c r="N61" i="56"/>
  <c r="N62" i="56" s="1"/>
  <c r="N192" i="56"/>
  <c r="F56" i="45" s="1"/>
  <c r="J49" i="57"/>
  <c r="J50" i="57" s="1"/>
  <c r="K133" i="56"/>
  <c r="K134" i="56" s="1"/>
  <c r="N191" i="52"/>
  <c r="AD70" i="45" s="1"/>
  <c r="K158" i="56"/>
  <c r="G192" i="58"/>
  <c r="H192" i="49"/>
  <c r="H121" i="49"/>
  <c r="H122" i="49" s="1"/>
  <c r="G194" i="57"/>
  <c r="L157" i="56"/>
  <c r="L158" i="56" s="1"/>
  <c r="H192" i="56"/>
  <c r="G85" i="49"/>
  <c r="G86" i="49" s="1"/>
  <c r="I144" i="45"/>
  <c r="N145" i="57"/>
  <c r="N146" i="57" s="1"/>
  <c r="H134" i="49"/>
  <c r="J121" i="51"/>
  <c r="J122" i="51" s="1"/>
  <c r="J122" i="53"/>
  <c r="J121" i="55"/>
  <c r="J122" i="55" s="1"/>
  <c r="N121" i="55"/>
  <c r="N122" i="55" s="1"/>
  <c r="G26" i="55"/>
  <c r="G194" i="55" s="1"/>
  <c r="G193" i="53"/>
  <c r="K74" i="56"/>
  <c r="N191" i="56"/>
  <c r="F55" i="45" s="1"/>
  <c r="L192" i="59"/>
  <c r="AB22" i="45" s="1"/>
  <c r="G193" i="57"/>
  <c r="J96" i="57"/>
  <c r="J97" i="57" s="1"/>
  <c r="J98" i="57" s="1"/>
  <c r="M192" i="56"/>
  <c r="E56" i="45" s="1"/>
  <c r="L192" i="60"/>
  <c r="AB56" i="45" s="1"/>
  <c r="L25" i="60"/>
  <c r="J48" i="58"/>
  <c r="J192" i="58" s="1"/>
  <c r="J72" i="55"/>
  <c r="N133" i="58"/>
  <c r="N134" i="58" s="1"/>
  <c r="N73" i="58"/>
  <c r="N74" i="58" s="1"/>
  <c r="N86" i="55"/>
  <c r="M193" i="39"/>
  <c r="E38" i="45" s="1"/>
  <c r="H192" i="60"/>
  <c r="G98" i="58"/>
  <c r="N38" i="51"/>
  <c r="N61" i="39"/>
  <c r="N62" i="39" s="1"/>
  <c r="N109" i="51"/>
  <c r="N110" i="51" s="1"/>
  <c r="J169" i="58"/>
  <c r="J170" i="58" s="1"/>
  <c r="J36" i="59"/>
  <c r="J37" i="59" s="1"/>
  <c r="J109" i="55"/>
  <c r="J110" i="55" s="1"/>
  <c r="J97" i="55"/>
  <c r="J98" i="55" s="1"/>
  <c r="N170" i="58"/>
  <c r="N36" i="59"/>
  <c r="N121" i="58"/>
  <c r="N122" i="58" s="1"/>
  <c r="N97" i="55"/>
  <c r="N98" i="55" s="1"/>
  <c r="N86" i="51"/>
  <c r="L170" i="55"/>
  <c r="L134" i="56"/>
  <c r="J146" i="53"/>
  <c r="K191" i="59"/>
  <c r="AA21" i="45" s="1"/>
  <c r="AM21" i="45" s="1"/>
  <c r="N191" i="53"/>
  <c r="R70" i="45" s="1"/>
  <c r="J84" i="55"/>
  <c r="J169" i="55"/>
  <c r="J170" i="55" s="1"/>
  <c r="N97" i="57"/>
  <c r="N98" i="57" s="1"/>
  <c r="H170" i="56"/>
  <c r="J36" i="51"/>
  <c r="K97" i="53"/>
  <c r="K193" i="53" s="1"/>
  <c r="O72" i="45" s="1"/>
  <c r="J191" i="52"/>
  <c r="J48" i="51"/>
  <c r="J49" i="51" s="1"/>
  <c r="J50" i="51" s="1"/>
  <c r="J37" i="53"/>
  <c r="J38" i="53" s="1"/>
  <c r="N158" i="39"/>
  <c r="I74" i="39"/>
  <c r="M192" i="53"/>
  <c r="Q71" i="45" s="1"/>
  <c r="J48" i="60"/>
  <c r="J49" i="60" s="1"/>
  <c r="J86" i="49"/>
  <c r="N48" i="60"/>
  <c r="N49" i="60" s="1"/>
  <c r="N180" i="51"/>
  <c r="N181" i="51" s="1"/>
  <c r="H38" i="56"/>
  <c r="N191" i="60"/>
  <c r="AD55" i="45" s="1"/>
  <c r="N24" i="60"/>
  <c r="N25" i="60" s="1"/>
  <c r="L26" i="56"/>
  <c r="H192" i="59"/>
  <c r="G192" i="60"/>
  <c r="J181" i="39"/>
  <c r="J182" i="39" s="1"/>
  <c r="K49" i="58"/>
  <c r="M181" i="57"/>
  <c r="M182" i="57" s="1"/>
  <c r="G182" i="58"/>
  <c r="I145" i="45"/>
  <c r="J85" i="51"/>
  <c r="J86" i="51" s="1"/>
  <c r="N181" i="49"/>
  <c r="N182" i="49" s="1"/>
  <c r="J38" i="39"/>
  <c r="J191" i="53"/>
  <c r="J24" i="53"/>
  <c r="J192" i="53" s="1"/>
  <c r="J61" i="55"/>
  <c r="J62" i="55" s="1"/>
  <c r="J49" i="55"/>
  <c r="J50" i="55" s="1"/>
  <c r="N61" i="55"/>
  <c r="N62" i="55" s="1"/>
  <c r="H193" i="60"/>
  <c r="K60" i="59"/>
  <c r="K61" i="59" s="1"/>
  <c r="H193" i="51"/>
  <c r="L192" i="57"/>
  <c r="P22" i="45" s="1"/>
  <c r="N191" i="51"/>
  <c r="F70" i="45" s="1"/>
  <c r="K144" i="45"/>
  <c r="N26" i="53"/>
  <c r="J134" i="57"/>
  <c r="J157" i="55"/>
  <c r="J158" i="55" s="1"/>
  <c r="J145" i="55"/>
  <c r="J146" i="55" s="1"/>
  <c r="N181" i="58"/>
  <c r="N182" i="58" s="1"/>
  <c r="N37" i="57"/>
  <c r="N38" i="57" s="1"/>
  <c r="N157" i="55"/>
  <c r="N158" i="55" s="1"/>
  <c r="K192" i="57"/>
  <c r="O22" i="45" s="1"/>
  <c r="K50" i="57"/>
  <c r="K194" i="55"/>
  <c r="C24" i="45" s="1"/>
  <c r="G192" i="39"/>
  <c r="N191" i="58"/>
  <c r="R55" i="45" s="1"/>
  <c r="K25" i="60"/>
  <c r="K193" i="60" s="1"/>
  <c r="AA57" i="45" s="1"/>
  <c r="N191" i="39"/>
  <c r="F36" i="45" s="1"/>
  <c r="J145" i="49"/>
  <c r="J146" i="49" s="1"/>
  <c r="J158" i="58"/>
  <c r="N180" i="55"/>
  <c r="N181" i="55" s="1"/>
  <c r="N169" i="55"/>
  <c r="N170" i="55" s="1"/>
  <c r="M193" i="56"/>
  <c r="E57" i="45" s="1"/>
  <c r="L110" i="57"/>
  <c r="N37" i="39"/>
  <c r="N38" i="39" s="1"/>
  <c r="J26" i="58"/>
  <c r="J121" i="57"/>
  <c r="J122" i="57" s="1"/>
  <c r="J73" i="57"/>
  <c r="J74" i="57" s="1"/>
  <c r="J157" i="53"/>
  <c r="J158" i="53" s="1"/>
  <c r="N145" i="53"/>
  <c r="N146" i="53" s="1"/>
  <c r="H25" i="56"/>
  <c r="M145" i="57"/>
  <c r="P193" i="58"/>
  <c r="P26" i="58"/>
  <c r="L121" i="58"/>
  <c r="L122" i="58" s="1"/>
  <c r="G192" i="56"/>
  <c r="M192" i="60"/>
  <c r="AC56" i="45" s="1"/>
  <c r="J144" i="57"/>
  <c r="J145" i="57" s="1"/>
  <c r="J191" i="51"/>
  <c r="J36" i="60"/>
  <c r="N158" i="58"/>
  <c r="F134" i="45"/>
  <c r="J132" i="49"/>
  <c r="J133" i="49" s="1"/>
  <c r="J134" i="49" s="1"/>
  <c r="G98" i="51"/>
  <c r="M146" i="39"/>
  <c r="K193" i="39"/>
  <c r="C38" i="45" s="1"/>
  <c r="K26" i="39"/>
  <c r="K62" i="53"/>
  <c r="N61" i="51"/>
  <c r="N62" i="51" s="1"/>
  <c r="N86" i="58"/>
  <c r="N61" i="58"/>
  <c r="N49" i="57"/>
  <c r="N50" i="57" s="1"/>
  <c r="L192" i="39"/>
  <c r="D37" i="45" s="1"/>
  <c r="N133" i="49"/>
  <c r="N134" i="49" s="1"/>
  <c r="P26" i="56"/>
  <c r="G26" i="49"/>
  <c r="G97" i="56"/>
  <c r="G193" i="56" s="1"/>
  <c r="J144" i="45"/>
  <c r="N157" i="53"/>
  <c r="N158" i="53" s="1"/>
  <c r="J180" i="55"/>
  <c r="J181" i="55" s="1"/>
  <c r="N72" i="39"/>
  <c r="I37" i="51"/>
  <c r="I38" i="51" s="1"/>
  <c r="I61" i="57"/>
  <c r="I62" i="57" s="1"/>
  <c r="K97" i="57"/>
  <c r="K98" i="57" s="1"/>
  <c r="L62" i="58"/>
  <c r="N25" i="49"/>
  <c r="H133" i="53"/>
  <c r="L26" i="57"/>
  <c r="N192" i="58"/>
  <c r="R56" i="45" s="1"/>
  <c r="I146" i="39"/>
  <c r="G182" i="39"/>
  <c r="N132" i="51"/>
  <c r="N133" i="51" s="1"/>
  <c r="N182" i="39"/>
  <c r="H169" i="55"/>
  <c r="H170" i="55" s="1"/>
  <c r="J191" i="57"/>
  <c r="J24" i="57"/>
  <c r="J25" i="57" s="1"/>
  <c r="J191" i="56"/>
  <c r="G38" i="39"/>
  <c r="L98" i="55"/>
  <c r="H26" i="55"/>
  <c r="M50" i="53"/>
  <c r="J109" i="51"/>
  <c r="J110" i="51" s="1"/>
  <c r="M61" i="53"/>
  <c r="J120" i="56"/>
  <c r="J192" i="56" s="1"/>
  <c r="J191" i="49"/>
  <c r="J24" i="49"/>
  <c r="J25" i="49" s="1"/>
  <c r="J191" i="60"/>
  <c r="H192" i="55"/>
  <c r="E137" i="45" s="1"/>
  <c r="L145" i="53"/>
  <c r="L146" i="53" s="1"/>
  <c r="I192" i="60"/>
  <c r="N168" i="53"/>
  <c r="N192" i="53" s="1"/>
  <c r="R71" i="45" s="1"/>
  <c r="M192" i="59"/>
  <c r="AC22" i="45" s="1"/>
  <c r="N132" i="39"/>
  <c r="N133" i="39" s="1"/>
  <c r="N134" i="39" s="1"/>
  <c r="J25" i="39"/>
  <c r="N36" i="49"/>
  <c r="N37" i="49" s="1"/>
  <c r="H26" i="49"/>
  <c r="N191" i="57"/>
  <c r="R21" i="45" s="1"/>
  <c r="N24" i="57"/>
  <c r="N25" i="57" s="1"/>
  <c r="K181" i="58"/>
  <c r="K182" i="58" s="1"/>
  <c r="M192" i="49"/>
  <c r="Q37" i="45" s="1"/>
  <c r="M25" i="49"/>
  <c r="K193" i="55"/>
  <c r="C23" i="45" s="1"/>
  <c r="J191" i="55"/>
  <c r="H192" i="53"/>
  <c r="K25" i="57"/>
  <c r="H193" i="58"/>
  <c r="I192" i="39"/>
  <c r="G192" i="51"/>
  <c r="J108" i="49"/>
  <c r="J109" i="49" s="1"/>
  <c r="N26" i="58"/>
  <c r="N109" i="49"/>
  <c r="N110" i="49" s="1"/>
  <c r="K192" i="56"/>
  <c r="C56" i="45" s="1"/>
  <c r="K25" i="56"/>
  <c r="K98" i="56"/>
  <c r="L192" i="55"/>
  <c r="D22" i="45" s="1"/>
  <c r="L25" i="55"/>
  <c r="L193" i="55" s="1"/>
  <c r="D23" i="45" s="1"/>
  <c r="M38" i="57"/>
  <c r="M192" i="57"/>
  <c r="Q22" i="45" s="1"/>
  <c r="J24" i="59"/>
  <c r="I86" i="58"/>
  <c r="M158" i="58"/>
  <c r="L121" i="53"/>
  <c r="N191" i="59"/>
  <c r="AD21" i="45" s="1"/>
  <c r="I25" i="60"/>
  <c r="I26" i="60" s="1"/>
  <c r="H38" i="51"/>
  <c r="N86" i="49"/>
  <c r="H26" i="58"/>
  <c r="J60" i="39"/>
  <c r="J61" i="39" s="1"/>
  <c r="J62" i="39" s="1"/>
  <c r="K169" i="51"/>
  <c r="K170" i="51" s="1"/>
  <c r="K194" i="51" s="1"/>
  <c r="C73" i="45" s="1"/>
  <c r="J157" i="39"/>
  <c r="J158" i="39" s="1"/>
  <c r="J98" i="49"/>
  <c r="H145" i="53"/>
  <c r="H146" i="53" s="1"/>
  <c r="H98" i="55"/>
  <c r="K38" i="56"/>
  <c r="K192" i="53"/>
  <c r="O71" i="45" s="1"/>
  <c r="K26" i="53"/>
  <c r="H25" i="57"/>
  <c r="M25" i="58"/>
  <c r="I25" i="58"/>
  <c r="I193" i="58" s="1"/>
  <c r="L157" i="49"/>
  <c r="L193" i="49" s="1"/>
  <c r="P38" i="45" s="1"/>
  <c r="M73" i="53"/>
  <c r="M74" i="53" s="1"/>
  <c r="M85" i="59"/>
  <c r="M193" i="59" s="1"/>
  <c r="AC23" i="45" s="1"/>
  <c r="I121" i="57"/>
  <c r="I122" i="57" s="1"/>
  <c r="J191" i="39"/>
  <c r="L158" i="39"/>
  <c r="L194" i="39" s="1"/>
  <c r="D39" i="45" s="1"/>
  <c r="J146" i="51"/>
  <c r="J26" i="51"/>
  <c r="L145" i="57"/>
  <c r="L193" i="57" s="1"/>
  <c r="P23" i="45" s="1"/>
  <c r="I170" i="39"/>
  <c r="G145" i="51"/>
  <c r="G146" i="51" s="1"/>
  <c r="G26" i="53"/>
  <c r="G66" i="19"/>
  <c r="E67" i="19"/>
  <c r="V170" i="48" l="1"/>
  <c r="V193" i="69"/>
  <c r="AJ105" i="45" s="1"/>
  <c r="V133" i="69"/>
  <c r="V134" i="69" s="1"/>
  <c r="V194" i="69" s="1"/>
  <c r="AJ106" i="45" s="1"/>
  <c r="V193" i="70"/>
  <c r="X105" i="45" s="1"/>
  <c r="V193" i="55"/>
  <c r="L23" i="45" s="1"/>
  <c r="V26" i="68"/>
  <c r="V193" i="68"/>
  <c r="L105" i="45" s="1"/>
  <c r="AV37" i="45"/>
  <c r="V181" i="48"/>
  <c r="V182" i="48" s="1"/>
  <c r="V194" i="72"/>
  <c r="AJ91" i="45" s="1"/>
  <c r="AV56" i="45"/>
  <c r="V192" i="72"/>
  <c r="AJ89" i="45" s="1"/>
  <c r="AV89" i="45" s="1"/>
  <c r="V193" i="72"/>
  <c r="AJ90" i="45" s="1"/>
  <c r="V74" i="68"/>
  <c r="V158" i="53"/>
  <c r="V194" i="53" s="1"/>
  <c r="X73" i="45" s="1"/>
  <c r="AV71" i="45"/>
  <c r="V193" i="52"/>
  <c r="AJ72" i="45" s="1"/>
  <c r="AV72" i="45" s="1"/>
  <c r="V194" i="39"/>
  <c r="L39" i="45" s="1"/>
  <c r="V146" i="51"/>
  <c r="V194" i="51" s="1"/>
  <c r="L73" i="45" s="1"/>
  <c r="V38" i="52"/>
  <c r="AV23" i="45"/>
  <c r="AV24" i="45"/>
  <c r="AV25" i="45" s="1"/>
  <c r="AV58" i="45"/>
  <c r="AV59" i="45" s="1"/>
  <c r="AV90" i="45"/>
  <c r="V193" i="60"/>
  <c r="AJ57" i="45" s="1"/>
  <c r="AV57" i="45" s="1"/>
  <c r="AV91" i="45"/>
  <c r="AV92" i="45" s="1"/>
  <c r="AT21" i="45"/>
  <c r="AR56" i="45"/>
  <c r="AU22" i="45"/>
  <c r="K136" i="45"/>
  <c r="U192" i="73"/>
  <c r="W89" i="45" s="1"/>
  <c r="M192" i="52"/>
  <c r="AC71" i="45" s="1"/>
  <c r="T193" i="59"/>
  <c r="AH23" i="45" s="1"/>
  <c r="U193" i="60"/>
  <c r="AI57" i="45" s="1"/>
  <c r="AU57" i="45" s="1"/>
  <c r="AT55" i="45"/>
  <c r="T193" i="72"/>
  <c r="AH90" i="45" s="1"/>
  <c r="M193" i="55"/>
  <c r="E23" i="45" s="1"/>
  <c r="S192" i="48"/>
  <c r="AG37" i="45" s="1"/>
  <c r="AS37" i="45" s="1"/>
  <c r="P192" i="73"/>
  <c r="M192" i="73"/>
  <c r="Q89" i="45" s="1"/>
  <c r="N25" i="48"/>
  <c r="N26" i="48" s="1"/>
  <c r="N194" i="48" s="1"/>
  <c r="M192" i="48"/>
  <c r="AC37" i="45" s="1"/>
  <c r="AO37" i="45" s="1"/>
  <c r="N192" i="70"/>
  <c r="R104" i="45" s="1"/>
  <c r="L193" i="69"/>
  <c r="AB105" i="45" s="1"/>
  <c r="M192" i="71"/>
  <c r="E89" i="45" s="1"/>
  <c r="AO89" i="45" s="1"/>
  <c r="N193" i="70"/>
  <c r="R105" i="45" s="1"/>
  <c r="Q192" i="70"/>
  <c r="S104" i="45" s="1"/>
  <c r="I192" i="73"/>
  <c r="AN103" i="45"/>
  <c r="K192" i="70"/>
  <c r="J153" i="45" s="1"/>
  <c r="P192" i="69"/>
  <c r="L192" i="48"/>
  <c r="AB37" i="45" s="1"/>
  <c r="H193" i="70"/>
  <c r="U193" i="73"/>
  <c r="W90" i="45" s="1"/>
  <c r="T192" i="72"/>
  <c r="AH89" i="45" s="1"/>
  <c r="N193" i="73"/>
  <c r="R90" i="45" s="1"/>
  <c r="S192" i="69"/>
  <c r="AG104" i="45" s="1"/>
  <c r="AS104" i="45" s="1"/>
  <c r="H193" i="73"/>
  <c r="G192" i="73"/>
  <c r="F153" i="45" s="1"/>
  <c r="F154" i="45" s="1"/>
  <c r="F155" i="45" s="1"/>
  <c r="P192" i="68"/>
  <c r="AN88" i="45"/>
  <c r="T192" i="70"/>
  <c r="V104" i="45" s="1"/>
  <c r="AT71" i="45"/>
  <c r="H192" i="70"/>
  <c r="L192" i="69"/>
  <c r="AB104" i="45" s="1"/>
  <c r="AN104" i="45" s="1"/>
  <c r="T193" i="60"/>
  <c r="AH57" i="45" s="1"/>
  <c r="AU103" i="45"/>
  <c r="AO103" i="45"/>
  <c r="AU88" i="45"/>
  <c r="U193" i="71"/>
  <c r="K90" i="45" s="1"/>
  <c r="K38" i="70"/>
  <c r="AT56" i="45"/>
  <c r="R193" i="72"/>
  <c r="AF90" i="45" s="1"/>
  <c r="K193" i="73"/>
  <c r="O90" i="45" s="1"/>
  <c r="H26" i="70"/>
  <c r="H192" i="69"/>
  <c r="N192" i="73"/>
  <c r="R89" i="45" s="1"/>
  <c r="H192" i="72"/>
  <c r="U193" i="55"/>
  <c r="K23" i="45" s="1"/>
  <c r="AU23" i="45" s="1"/>
  <c r="U194" i="71"/>
  <c r="K91" i="45" s="1"/>
  <c r="L192" i="73"/>
  <c r="P89" i="45" s="1"/>
  <c r="S193" i="73"/>
  <c r="U90" i="45" s="1"/>
  <c r="R193" i="73"/>
  <c r="T90" i="45" s="1"/>
  <c r="AT72" i="45"/>
  <c r="U26" i="60"/>
  <c r="T194" i="69"/>
  <c r="AH106" i="45" s="1"/>
  <c r="U194" i="73"/>
  <c r="W91" i="45" s="1"/>
  <c r="AT88" i="45"/>
  <c r="U98" i="55"/>
  <c r="T194" i="39"/>
  <c r="J39" i="45" s="1"/>
  <c r="AM89" i="45"/>
  <c r="R192" i="71"/>
  <c r="H89" i="45" s="1"/>
  <c r="AR89" i="45" s="1"/>
  <c r="U192" i="69"/>
  <c r="AI104" i="45" s="1"/>
  <c r="AU104" i="45" s="1"/>
  <c r="U74" i="69"/>
  <c r="U193" i="69"/>
  <c r="AI105" i="45" s="1"/>
  <c r="U158" i="48"/>
  <c r="U193" i="48"/>
  <c r="AI38" i="45" s="1"/>
  <c r="T194" i="59"/>
  <c r="AH24" i="45" s="1"/>
  <c r="Q192" i="71"/>
  <c r="G89" i="45" s="1"/>
  <c r="T194" i="58"/>
  <c r="V58" i="45" s="1"/>
  <c r="T134" i="53"/>
  <c r="T194" i="53" s="1"/>
  <c r="V73" i="45" s="1"/>
  <c r="T192" i="71"/>
  <c r="J89" i="45" s="1"/>
  <c r="T25" i="71"/>
  <c r="U193" i="58"/>
  <c r="W57" i="45" s="1"/>
  <c r="U50" i="57"/>
  <c r="T192" i="48"/>
  <c r="AH37" i="45" s="1"/>
  <c r="AT37" i="45" s="1"/>
  <c r="T25" i="48"/>
  <c r="U192" i="48"/>
  <c r="AI37" i="45" s="1"/>
  <c r="AU37" i="45" s="1"/>
  <c r="U193" i="57"/>
  <c r="W23" i="45" s="1"/>
  <c r="T194" i="60"/>
  <c r="AH58" i="45" s="1"/>
  <c r="AT58" i="45" s="1"/>
  <c r="AT59" i="45" s="1"/>
  <c r="U122" i="57"/>
  <c r="U194" i="58"/>
  <c r="W58" i="45" s="1"/>
  <c r="U193" i="52"/>
  <c r="AI72" i="45" s="1"/>
  <c r="AU72" i="45" s="1"/>
  <c r="T181" i="68"/>
  <c r="T182" i="68" s="1"/>
  <c r="T192" i="68"/>
  <c r="J104" i="45" s="1"/>
  <c r="AT104" i="45" s="1"/>
  <c r="L192" i="70"/>
  <c r="P104" i="45" s="1"/>
  <c r="T193" i="69"/>
  <c r="AH105" i="45" s="1"/>
  <c r="T26" i="51"/>
  <c r="T194" i="51" s="1"/>
  <c r="J73" i="45" s="1"/>
  <c r="U74" i="59"/>
  <c r="T192" i="55"/>
  <c r="J22" i="45" s="1"/>
  <c r="AT22" i="45" s="1"/>
  <c r="T49" i="55"/>
  <c r="U192" i="72"/>
  <c r="AI89" i="45" s="1"/>
  <c r="AU89" i="45" s="1"/>
  <c r="U25" i="72"/>
  <c r="U193" i="72" s="1"/>
  <c r="AI90" i="45" s="1"/>
  <c r="T38" i="68"/>
  <c r="U25" i="68"/>
  <c r="T193" i="70"/>
  <c r="V105" i="45" s="1"/>
  <c r="U182" i="70"/>
  <c r="U194" i="52"/>
  <c r="AI73" i="45" s="1"/>
  <c r="AT103" i="45"/>
  <c r="U25" i="70"/>
  <c r="U192" i="70"/>
  <c r="W104" i="45" s="1"/>
  <c r="U192" i="57"/>
  <c r="W22" i="45" s="1"/>
  <c r="U37" i="70"/>
  <c r="U38" i="70" s="1"/>
  <c r="T122" i="70"/>
  <c r="T194" i="70" s="1"/>
  <c r="V106" i="45" s="1"/>
  <c r="AU71" i="45"/>
  <c r="U193" i="49"/>
  <c r="W38" i="45" s="1"/>
  <c r="U193" i="39"/>
  <c r="K38" i="45" s="1"/>
  <c r="U194" i="53"/>
  <c r="W73" i="45" s="1"/>
  <c r="U194" i="49"/>
  <c r="W39" i="45" s="1"/>
  <c r="U110" i="39"/>
  <c r="U194" i="51"/>
  <c r="K73" i="45" s="1"/>
  <c r="U193" i="53"/>
  <c r="W72" i="45" s="1"/>
  <c r="AM103" i="45"/>
  <c r="AS88" i="45"/>
  <c r="T193" i="49"/>
  <c r="V38" i="45" s="1"/>
  <c r="T50" i="49"/>
  <c r="T74" i="52"/>
  <c r="T194" i="52" s="1"/>
  <c r="AH73" i="45" s="1"/>
  <c r="T193" i="56"/>
  <c r="J57" i="45" s="1"/>
  <c r="G192" i="69"/>
  <c r="P74" i="68"/>
  <c r="L193" i="73"/>
  <c r="P90" i="45" s="1"/>
  <c r="M158" i="48"/>
  <c r="M194" i="48" s="1"/>
  <c r="AC39" i="45" s="1"/>
  <c r="I134" i="71"/>
  <c r="I110" i="70"/>
  <c r="J192" i="71"/>
  <c r="S98" i="71"/>
  <c r="S194" i="71" s="1"/>
  <c r="I91" i="45" s="1"/>
  <c r="L134" i="69"/>
  <c r="Q192" i="73"/>
  <c r="S89" i="45" s="1"/>
  <c r="G153" i="45"/>
  <c r="M192" i="69"/>
  <c r="AC104" i="45" s="1"/>
  <c r="H170" i="69"/>
  <c r="I74" i="72"/>
  <c r="H182" i="72"/>
  <c r="H194" i="72" s="1"/>
  <c r="H193" i="72"/>
  <c r="M62" i="73"/>
  <c r="M194" i="73" s="1"/>
  <c r="Q91" i="45" s="1"/>
  <c r="M193" i="73"/>
  <c r="Q90" i="45" s="1"/>
  <c r="J152" i="45"/>
  <c r="K194" i="69"/>
  <c r="AA106" i="45" s="1"/>
  <c r="K38" i="48"/>
  <c r="K194" i="48" s="1"/>
  <c r="G152" i="45"/>
  <c r="M157" i="71"/>
  <c r="M158" i="71" s="1"/>
  <c r="I25" i="69"/>
  <c r="I193" i="69" s="1"/>
  <c r="L25" i="68"/>
  <c r="L193" i="68" s="1"/>
  <c r="D105" i="45" s="1"/>
  <c r="I192" i="71"/>
  <c r="R110" i="71"/>
  <c r="AO88" i="45"/>
  <c r="J193" i="48"/>
  <c r="R98" i="69"/>
  <c r="I86" i="71"/>
  <c r="R26" i="73"/>
  <c r="R194" i="73" s="1"/>
  <c r="T91" i="45" s="1"/>
  <c r="L121" i="70"/>
  <c r="L122" i="70" s="1"/>
  <c r="L194" i="70" s="1"/>
  <c r="P106" i="45" s="1"/>
  <c r="Q49" i="68"/>
  <c r="Q50" i="68" s="1"/>
  <c r="Q194" i="68" s="1"/>
  <c r="G106" i="45" s="1"/>
  <c r="G37" i="72"/>
  <c r="G193" i="72" s="1"/>
  <c r="R192" i="48"/>
  <c r="AF37" i="45" s="1"/>
  <c r="AR37" i="45" s="1"/>
  <c r="R134" i="71"/>
  <c r="G194" i="70"/>
  <c r="H192" i="71"/>
  <c r="H194" i="73"/>
  <c r="L74" i="73"/>
  <c r="R38" i="48"/>
  <c r="P194" i="73"/>
  <c r="I158" i="70"/>
  <c r="H193" i="48"/>
  <c r="I38" i="73"/>
  <c r="I193" i="73"/>
  <c r="F156" i="45" s="1"/>
  <c r="R74" i="71"/>
  <c r="R193" i="71"/>
  <c r="H90" i="45" s="1"/>
  <c r="H122" i="69"/>
  <c r="H193" i="69"/>
  <c r="K193" i="70"/>
  <c r="G26" i="73"/>
  <c r="G193" i="73"/>
  <c r="AR88" i="45"/>
  <c r="P49" i="68"/>
  <c r="P193" i="68" s="1"/>
  <c r="S194" i="73"/>
  <c r="U91" i="45" s="1"/>
  <c r="P192" i="72"/>
  <c r="P25" i="72"/>
  <c r="K193" i="71"/>
  <c r="C90" i="45" s="1"/>
  <c r="K26" i="71"/>
  <c r="K194" i="71" s="1"/>
  <c r="C91" i="45" s="1"/>
  <c r="N194" i="71"/>
  <c r="F91" i="45" s="1"/>
  <c r="N193" i="71"/>
  <c r="F90" i="45" s="1"/>
  <c r="S61" i="48"/>
  <c r="S62" i="48" s="1"/>
  <c r="N192" i="72"/>
  <c r="AD89" i="45" s="1"/>
  <c r="AP89" i="45" s="1"/>
  <c r="N25" i="72"/>
  <c r="N193" i="72" s="1"/>
  <c r="AD90" i="45" s="1"/>
  <c r="I192" i="68"/>
  <c r="I26" i="68"/>
  <c r="I194" i="68" s="1"/>
  <c r="J121" i="71"/>
  <c r="J122" i="71" s="1"/>
  <c r="M193" i="48"/>
  <c r="AC38" i="45" s="1"/>
  <c r="AO38" i="45" s="1"/>
  <c r="L50" i="73"/>
  <c r="L194" i="73" s="1"/>
  <c r="P91" i="45" s="1"/>
  <c r="L192" i="71"/>
  <c r="D89" i="45" s="1"/>
  <c r="AN89" i="45" s="1"/>
  <c r="L25" i="71"/>
  <c r="L193" i="71" s="1"/>
  <c r="D90" i="45" s="1"/>
  <c r="AQ103" i="45"/>
  <c r="P192" i="70"/>
  <c r="P25" i="70"/>
  <c r="P193" i="70" s="1"/>
  <c r="K152" i="45"/>
  <c r="J109" i="71"/>
  <c r="J110" i="71" s="1"/>
  <c r="K38" i="73"/>
  <c r="K194" i="73" s="1"/>
  <c r="O91" i="45" s="1"/>
  <c r="S193" i="70"/>
  <c r="U105" i="45" s="1"/>
  <c r="T194" i="72"/>
  <c r="AH91" i="45" s="1"/>
  <c r="L50" i="69"/>
  <c r="L182" i="48"/>
  <c r="H169" i="71"/>
  <c r="H170" i="71" s="1"/>
  <c r="G192" i="71"/>
  <c r="G26" i="71"/>
  <c r="G194" i="71" s="1"/>
  <c r="AR103" i="45"/>
  <c r="J170" i="72"/>
  <c r="N74" i="73"/>
  <c r="L86" i="48"/>
  <c r="K25" i="72"/>
  <c r="K193" i="72" s="1"/>
  <c r="AA90" i="45" s="1"/>
  <c r="M182" i="70"/>
  <c r="I25" i="48"/>
  <c r="J61" i="73"/>
  <c r="J193" i="73" s="1"/>
  <c r="N193" i="69"/>
  <c r="AD105" i="45" s="1"/>
  <c r="N26" i="69"/>
  <c r="N194" i="69" s="1"/>
  <c r="AD106" i="45" s="1"/>
  <c r="I192" i="72"/>
  <c r="I25" i="72"/>
  <c r="I193" i="72" s="1"/>
  <c r="R194" i="72"/>
  <c r="AF91" i="45" s="1"/>
  <c r="Q193" i="71"/>
  <c r="G90" i="45" s="1"/>
  <c r="Q26" i="71"/>
  <c r="Q194" i="71" s="1"/>
  <c r="G91" i="45" s="1"/>
  <c r="P192" i="48"/>
  <c r="P25" i="48"/>
  <c r="P193" i="48" s="1"/>
  <c r="K193" i="69"/>
  <c r="P192" i="71"/>
  <c r="N194" i="68"/>
  <c r="F106" i="45" s="1"/>
  <c r="Q192" i="48"/>
  <c r="AE37" i="45" s="1"/>
  <c r="AQ37" i="45" s="1"/>
  <c r="AM88" i="45"/>
  <c r="N193" i="68"/>
  <c r="F105" i="45" s="1"/>
  <c r="S193" i="71"/>
  <c r="I90" i="45" s="1"/>
  <c r="R192" i="68"/>
  <c r="H104" i="45" s="1"/>
  <c r="R25" i="68"/>
  <c r="R193" i="68" s="1"/>
  <c r="H105" i="45" s="1"/>
  <c r="P50" i="71"/>
  <c r="H192" i="48"/>
  <c r="G25" i="68"/>
  <c r="G193" i="70"/>
  <c r="K192" i="48"/>
  <c r="AA37" i="45" s="1"/>
  <c r="AM37" i="45" s="1"/>
  <c r="L25" i="48"/>
  <c r="Q50" i="73"/>
  <c r="AA104" i="45"/>
  <c r="E152" i="45"/>
  <c r="M25" i="69"/>
  <c r="I182" i="69"/>
  <c r="M25" i="72"/>
  <c r="N146" i="70"/>
  <c r="G38" i="73"/>
  <c r="J193" i="69"/>
  <c r="M26" i="71"/>
  <c r="H158" i="70"/>
  <c r="I193" i="70"/>
  <c r="L193" i="72"/>
  <c r="AB90" i="45" s="1"/>
  <c r="Q26" i="70"/>
  <c r="Q193" i="70"/>
  <c r="S105" i="45" s="1"/>
  <c r="M25" i="70"/>
  <c r="M193" i="70" s="1"/>
  <c r="Q105" i="45" s="1"/>
  <c r="M192" i="70"/>
  <c r="Q104" i="45" s="1"/>
  <c r="T194" i="57"/>
  <c r="V24" i="45" s="1"/>
  <c r="N26" i="73"/>
  <c r="G26" i="69"/>
  <c r="G194" i="69" s="1"/>
  <c r="G193" i="69"/>
  <c r="P26" i="71"/>
  <c r="P193" i="71"/>
  <c r="G193" i="48"/>
  <c r="J26" i="71"/>
  <c r="Q26" i="48"/>
  <c r="Q193" i="48"/>
  <c r="AE38" i="45" s="1"/>
  <c r="J194" i="68"/>
  <c r="AP103" i="45"/>
  <c r="J194" i="69"/>
  <c r="S26" i="48"/>
  <c r="N122" i="70"/>
  <c r="R109" i="70"/>
  <c r="R110" i="70" s="1"/>
  <c r="H25" i="68"/>
  <c r="H193" i="68" s="1"/>
  <c r="S25" i="68"/>
  <c r="S193" i="68" s="1"/>
  <c r="I105" i="45" s="1"/>
  <c r="J26" i="72"/>
  <c r="J193" i="72"/>
  <c r="AQ88" i="45"/>
  <c r="I26" i="69"/>
  <c r="H134" i="70"/>
  <c r="H26" i="48"/>
  <c r="H194" i="48" s="1"/>
  <c r="I193" i="71"/>
  <c r="M182" i="69"/>
  <c r="Q86" i="48"/>
  <c r="K74" i="70"/>
  <c r="I152" i="45"/>
  <c r="P25" i="69"/>
  <c r="I26" i="71"/>
  <c r="J146" i="70"/>
  <c r="Q38" i="72"/>
  <c r="Q158" i="70"/>
  <c r="I98" i="73"/>
  <c r="P74" i="70"/>
  <c r="I192" i="70"/>
  <c r="L194" i="72"/>
  <c r="AB91" i="45" s="1"/>
  <c r="Q26" i="73"/>
  <c r="Q193" i="73"/>
  <c r="S90" i="45" s="1"/>
  <c r="M192" i="68"/>
  <c r="E104" i="45" s="1"/>
  <c r="M25" i="68"/>
  <c r="M193" i="68" s="1"/>
  <c r="E105" i="45" s="1"/>
  <c r="G194" i="48"/>
  <c r="Q192" i="69"/>
  <c r="AE104" i="45" s="1"/>
  <c r="AQ104" i="45" s="1"/>
  <c r="Q25" i="69"/>
  <c r="Q193" i="69" s="1"/>
  <c r="AE105" i="45" s="1"/>
  <c r="S26" i="72"/>
  <c r="S194" i="72" s="1"/>
  <c r="AG91" i="45" s="1"/>
  <c r="S193" i="72"/>
  <c r="AG90" i="45" s="1"/>
  <c r="R192" i="69"/>
  <c r="AF104" i="45" s="1"/>
  <c r="R25" i="69"/>
  <c r="K193" i="48"/>
  <c r="AA38" i="45" s="1"/>
  <c r="AM38" i="45" s="1"/>
  <c r="J193" i="68"/>
  <c r="AP88" i="45"/>
  <c r="AS103" i="45"/>
  <c r="I193" i="68"/>
  <c r="R193" i="48"/>
  <c r="AF38" i="45" s="1"/>
  <c r="AR38" i="45" s="1"/>
  <c r="R26" i="48"/>
  <c r="Q192" i="72"/>
  <c r="AE89" i="45" s="1"/>
  <c r="AQ89" i="45" s="1"/>
  <c r="Q25" i="72"/>
  <c r="Q193" i="72" s="1"/>
  <c r="AE90" i="45" s="1"/>
  <c r="K25" i="68"/>
  <c r="K193" i="68" s="1"/>
  <c r="K192" i="68"/>
  <c r="J25" i="70"/>
  <c r="J193" i="70" s="1"/>
  <c r="J192" i="70"/>
  <c r="P193" i="73"/>
  <c r="AS89" i="45"/>
  <c r="J192" i="48"/>
  <c r="J26" i="48"/>
  <c r="J194" i="48" s="1"/>
  <c r="Q146" i="73"/>
  <c r="S25" i="69"/>
  <c r="S193" i="69" s="1"/>
  <c r="AG105" i="45" s="1"/>
  <c r="AM102" i="45"/>
  <c r="G193" i="71"/>
  <c r="S86" i="70"/>
  <c r="S194" i="70" s="1"/>
  <c r="U106" i="45" s="1"/>
  <c r="R26" i="70"/>
  <c r="H26" i="71"/>
  <c r="H194" i="71" s="1"/>
  <c r="AP104" i="45"/>
  <c r="M134" i="69"/>
  <c r="Q122" i="72"/>
  <c r="J192" i="72"/>
  <c r="M86" i="70"/>
  <c r="I170" i="70"/>
  <c r="I194" i="70" s="1"/>
  <c r="AQ57" i="45"/>
  <c r="AN22" i="45"/>
  <c r="H193" i="57"/>
  <c r="AR22" i="45"/>
  <c r="I192" i="52"/>
  <c r="I62" i="52"/>
  <c r="AN37" i="45"/>
  <c r="AR23" i="45"/>
  <c r="AO71" i="45"/>
  <c r="F137" i="45"/>
  <c r="F138" i="45" s="1"/>
  <c r="F139" i="45" s="1"/>
  <c r="AR24" i="45"/>
  <c r="AR25" i="45" s="1"/>
  <c r="G193" i="58"/>
  <c r="P193" i="60"/>
  <c r="AQ58" i="45"/>
  <c r="AQ59" i="45" s="1"/>
  <c r="AR57" i="45"/>
  <c r="AQ71" i="45"/>
  <c r="AS22" i="45"/>
  <c r="AP70" i="45"/>
  <c r="AS56" i="45"/>
  <c r="AS71" i="45"/>
  <c r="AQ56" i="45"/>
  <c r="AR71" i="45"/>
  <c r="AP36" i="45"/>
  <c r="AO23" i="45"/>
  <c r="AO22" i="45"/>
  <c r="AO21" i="45"/>
  <c r="AN23" i="45"/>
  <c r="AP21" i="45"/>
  <c r="AN56" i="45"/>
  <c r="AM56" i="45"/>
  <c r="AO56" i="45"/>
  <c r="AP55" i="45"/>
  <c r="I194" i="49"/>
  <c r="H194" i="58"/>
  <c r="J137" i="45"/>
  <c r="J138" i="45" s="1"/>
  <c r="J139" i="45" s="1"/>
  <c r="O37" i="45"/>
  <c r="G137" i="45"/>
  <c r="G138" i="45" s="1"/>
  <c r="G139" i="45" s="1"/>
  <c r="G145" i="45"/>
  <c r="G146" i="45" s="1"/>
  <c r="G147" i="45" s="1"/>
  <c r="F145" i="45"/>
  <c r="F146" i="45" s="1"/>
  <c r="F147" i="45" s="1"/>
  <c r="M194" i="55"/>
  <c r="E24" i="45" s="1"/>
  <c r="S194" i="55"/>
  <c r="I24" i="45" s="1"/>
  <c r="I194" i="55"/>
  <c r="I192" i="51"/>
  <c r="M194" i="39"/>
  <c r="E39" i="45" s="1"/>
  <c r="M194" i="56"/>
  <c r="E58" i="45" s="1"/>
  <c r="S193" i="52"/>
  <c r="AG72" i="45" s="1"/>
  <c r="AS72" i="45" s="1"/>
  <c r="G194" i="53"/>
  <c r="G193" i="52"/>
  <c r="I193" i="59"/>
  <c r="S193" i="49"/>
  <c r="U38" i="45" s="1"/>
  <c r="S38" i="39"/>
  <c r="S194" i="53"/>
  <c r="U73" i="45" s="1"/>
  <c r="S193" i="53"/>
  <c r="U72" i="45" s="1"/>
  <c r="S194" i="49"/>
  <c r="U39" i="45" s="1"/>
  <c r="S26" i="52"/>
  <c r="S193" i="56"/>
  <c r="I57" i="45" s="1"/>
  <c r="S194" i="56"/>
  <c r="I58" i="45" s="1"/>
  <c r="I193" i="53"/>
  <c r="I193" i="55"/>
  <c r="I193" i="49"/>
  <c r="S193" i="57"/>
  <c r="U23" i="45" s="1"/>
  <c r="S194" i="59"/>
  <c r="AG24" i="45" s="1"/>
  <c r="S194" i="57"/>
  <c r="U24" i="45" s="1"/>
  <c r="S193" i="60"/>
  <c r="AG57" i="45" s="1"/>
  <c r="S193" i="59"/>
  <c r="AG23" i="45" s="1"/>
  <c r="AS23" i="45" s="1"/>
  <c r="S193" i="58"/>
  <c r="U57" i="45" s="1"/>
  <c r="S194" i="60"/>
  <c r="AG58" i="45" s="1"/>
  <c r="S194" i="58"/>
  <c r="U58" i="45" s="1"/>
  <c r="R194" i="60"/>
  <c r="R194" i="51"/>
  <c r="H73" i="45" s="1"/>
  <c r="R193" i="51"/>
  <c r="H72" i="45" s="1"/>
  <c r="R38" i="52"/>
  <c r="R193" i="52"/>
  <c r="AF72" i="45" s="1"/>
  <c r="R194" i="39"/>
  <c r="R194" i="53"/>
  <c r="T73" i="45" s="1"/>
  <c r="R26" i="49"/>
  <c r="I194" i="53"/>
  <c r="M193" i="60"/>
  <c r="AC57" i="45" s="1"/>
  <c r="AO57" i="45" s="1"/>
  <c r="Q193" i="52"/>
  <c r="AE72" i="45" s="1"/>
  <c r="AQ72" i="45" s="1"/>
  <c r="Q169" i="58"/>
  <c r="Q193" i="58" s="1"/>
  <c r="S57" i="45" s="1"/>
  <c r="Q193" i="57"/>
  <c r="S23" i="45" s="1"/>
  <c r="H194" i="51"/>
  <c r="Q110" i="52"/>
  <c r="Q194" i="52" s="1"/>
  <c r="Q193" i="59"/>
  <c r="AE23" i="45" s="1"/>
  <c r="AQ23" i="45" s="1"/>
  <c r="Q50" i="57"/>
  <c r="Q194" i="59"/>
  <c r="AE24" i="45" s="1"/>
  <c r="Q194" i="55"/>
  <c r="G24" i="45" s="1"/>
  <c r="Q193" i="53"/>
  <c r="S72" i="45" s="1"/>
  <c r="Q194" i="53"/>
  <c r="S73" i="45" s="1"/>
  <c r="Q194" i="39"/>
  <c r="G39" i="45" s="1"/>
  <c r="Q193" i="49"/>
  <c r="S38" i="45" s="1"/>
  <c r="Q193" i="39"/>
  <c r="G38" i="45" s="1"/>
  <c r="Q194" i="49"/>
  <c r="S39" i="45" s="1"/>
  <c r="H136" i="45"/>
  <c r="H134" i="45"/>
  <c r="H144" i="45"/>
  <c r="P194" i="58"/>
  <c r="P194" i="60"/>
  <c r="P194" i="57"/>
  <c r="P194" i="55"/>
  <c r="L193" i="51"/>
  <c r="D72" i="45" s="1"/>
  <c r="P194" i="51"/>
  <c r="H193" i="59"/>
  <c r="I193" i="51"/>
  <c r="L136" i="45"/>
  <c r="K145" i="45"/>
  <c r="L145" i="45" s="1"/>
  <c r="L193" i="52"/>
  <c r="AB72" i="45" s="1"/>
  <c r="M193" i="58"/>
  <c r="Q57" i="45" s="1"/>
  <c r="H193" i="52"/>
  <c r="P193" i="52"/>
  <c r="K193" i="52"/>
  <c r="AA72" i="45" s="1"/>
  <c r="M193" i="52"/>
  <c r="AC72" i="45" s="1"/>
  <c r="AO72" i="45" s="1"/>
  <c r="N49" i="52"/>
  <c r="N50" i="52" s="1"/>
  <c r="N169" i="52"/>
  <c r="N170" i="52" s="1"/>
  <c r="N61" i="52"/>
  <c r="N62" i="52" s="1"/>
  <c r="L193" i="60"/>
  <c r="AB57" i="45" s="1"/>
  <c r="G194" i="58"/>
  <c r="J50" i="52"/>
  <c r="G193" i="49"/>
  <c r="I194" i="51"/>
  <c r="K194" i="39"/>
  <c r="C39" i="45" s="1"/>
  <c r="N192" i="59"/>
  <c r="AD22" i="45" s="1"/>
  <c r="N62" i="60"/>
  <c r="P193" i="49"/>
  <c r="AD37" i="45"/>
  <c r="J193" i="52"/>
  <c r="J170" i="52"/>
  <c r="J145" i="59"/>
  <c r="J146" i="59" s="1"/>
  <c r="N193" i="58"/>
  <c r="R57" i="45" s="1"/>
  <c r="M193" i="57"/>
  <c r="Q23" i="45" s="1"/>
  <c r="N158" i="59"/>
  <c r="N26" i="59"/>
  <c r="N26" i="60"/>
  <c r="M86" i="59"/>
  <c r="N122" i="60"/>
  <c r="N158" i="52"/>
  <c r="N74" i="52"/>
  <c r="N170" i="60"/>
  <c r="K98" i="59"/>
  <c r="N134" i="52"/>
  <c r="K182" i="59"/>
  <c r="J158" i="59"/>
  <c r="J26" i="60"/>
  <c r="L194" i="58"/>
  <c r="P58" i="45" s="1"/>
  <c r="J38" i="52"/>
  <c r="N158" i="60"/>
  <c r="J110" i="60"/>
  <c r="P194" i="39"/>
  <c r="P194" i="56"/>
  <c r="P194" i="53"/>
  <c r="P194" i="49"/>
  <c r="P194" i="52"/>
  <c r="J50" i="60"/>
  <c r="J182" i="60"/>
  <c r="K26" i="60"/>
  <c r="J158" i="60"/>
  <c r="N50" i="60"/>
  <c r="L26" i="60"/>
  <c r="G194" i="60"/>
  <c r="G193" i="59"/>
  <c r="J38" i="59"/>
  <c r="K62" i="59"/>
  <c r="J50" i="59"/>
  <c r="N37" i="59"/>
  <c r="N193" i="59" s="1"/>
  <c r="AD23" i="45" s="1"/>
  <c r="J192" i="52"/>
  <c r="J74" i="52"/>
  <c r="G26" i="52"/>
  <c r="J192" i="59"/>
  <c r="K193" i="56"/>
  <c r="C57" i="45" s="1"/>
  <c r="AM57" i="45" s="1"/>
  <c r="M193" i="53"/>
  <c r="Q72" i="45" s="1"/>
  <c r="I137" i="45"/>
  <c r="I138" i="45" s="1"/>
  <c r="J49" i="58"/>
  <c r="J193" i="58" s="1"/>
  <c r="M26" i="51"/>
  <c r="M194" i="51" s="1"/>
  <c r="E73" i="45" s="1"/>
  <c r="L193" i="53"/>
  <c r="P72" i="45" s="1"/>
  <c r="G194" i="39"/>
  <c r="N193" i="55"/>
  <c r="F23" i="45" s="1"/>
  <c r="I194" i="57"/>
  <c r="N62" i="58"/>
  <c r="N194" i="58" s="1"/>
  <c r="R58" i="45" s="1"/>
  <c r="H193" i="53"/>
  <c r="J192" i="39"/>
  <c r="N182" i="51"/>
  <c r="I194" i="39"/>
  <c r="J192" i="51"/>
  <c r="K98" i="53"/>
  <c r="K194" i="53" s="1"/>
  <c r="O73" i="45" s="1"/>
  <c r="M146" i="57"/>
  <c r="M194" i="57" s="1"/>
  <c r="Q24" i="45" s="1"/>
  <c r="K193" i="58"/>
  <c r="O57" i="45" s="1"/>
  <c r="H193" i="49"/>
  <c r="L193" i="56"/>
  <c r="D57" i="45" s="1"/>
  <c r="AN57" i="45" s="1"/>
  <c r="N193" i="56"/>
  <c r="F57" i="45" s="1"/>
  <c r="N192" i="55"/>
  <c r="F22" i="45" s="1"/>
  <c r="G98" i="56"/>
  <c r="G194" i="56" s="1"/>
  <c r="J192" i="55"/>
  <c r="H193" i="56"/>
  <c r="E148" i="45" s="1"/>
  <c r="E149" i="45" s="1"/>
  <c r="K26" i="56"/>
  <c r="K194" i="56" s="1"/>
  <c r="C58" i="45" s="1"/>
  <c r="I86" i="56"/>
  <c r="I194" i="56" s="1"/>
  <c r="E138" i="45"/>
  <c r="J193" i="57"/>
  <c r="J26" i="57"/>
  <c r="K50" i="58"/>
  <c r="K194" i="58" s="1"/>
  <c r="O58" i="45" s="1"/>
  <c r="M62" i="53"/>
  <c r="M194" i="53" s="1"/>
  <c r="Q73" i="45" s="1"/>
  <c r="J192" i="60"/>
  <c r="N192" i="39"/>
  <c r="F37" i="45" s="1"/>
  <c r="K193" i="57"/>
  <c r="O23" i="45" s="1"/>
  <c r="K26" i="57"/>
  <c r="K194" i="57" s="1"/>
  <c r="O24" i="45" s="1"/>
  <c r="H194" i="55"/>
  <c r="I193" i="60"/>
  <c r="I26" i="58"/>
  <c r="I194" i="58" s="1"/>
  <c r="L146" i="57"/>
  <c r="L194" i="57" s="1"/>
  <c r="P24" i="45" s="1"/>
  <c r="L122" i="53"/>
  <c r="L194" i="53" s="1"/>
  <c r="P73" i="45" s="1"/>
  <c r="G193" i="51"/>
  <c r="N192" i="57"/>
  <c r="R22" i="45" s="1"/>
  <c r="N193" i="57"/>
  <c r="R23" i="45" s="1"/>
  <c r="H194" i="49"/>
  <c r="J193" i="49"/>
  <c r="J182" i="55"/>
  <c r="N193" i="49"/>
  <c r="R38" i="45" s="1"/>
  <c r="N26" i="49"/>
  <c r="G194" i="49"/>
  <c r="I140" i="45"/>
  <c r="E145" i="45"/>
  <c r="H26" i="57"/>
  <c r="H194" i="57" s="1"/>
  <c r="H26" i="56"/>
  <c r="H194" i="56" s="1"/>
  <c r="H193" i="55"/>
  <c r="E140" i="45" s="1"/>
  <c r="J37" i="60"/>
  <c r="J38" i="60" s="1"/>
  <c r="L144" i="45"/>
  <c r="I146" i="45"/>
  <c r="N194" i="56"/>
  <c r="F58" i="45" s="1"/>
  <c r="K193" i="59"/>
  <c r="AA23" i="45" s="1"/>
  <c r="AM23" i="45" s="1"/>
  <c r="K193" i="51"/>
  <c r="C72" i="45" s="1"/>
  <c r="G26" i="51"/>
  <c r="G194" i="51" s="1"/>
  <c r="F148" i="45"/>
  <c r="F149" i="45" s="1"/>
  <c r="M193" i="49"/>
  <c r="Q38" i="45" s="1"/>
  <c r="M26" i="49"/>
  <c r="M194" i="49" s="1"/>
  <c r="Q39" i="45" s="1"/>
  <c r="N38" i="49"/>
  <c r="J193" i="39"/>
  <c r="L158" i="49"/>
  <c r="L194" i="49" s="1"/>
  <c r="P39" i="45" s="1"/>
  <c r="J85" i="55"/>
  <c r="J86" i="55" s="1"/>
  <c r="N182" i="55"/>
  <c r="N169" i="53"/>
  <c r="N193" i="53" s="1"/>
  <c r="R72" i="45" s="1"/>
  <c r="N193" i="60"/>
  <c r="AD57" i="45" s="1"/>
  <c r="N73" i="39"/>
  <c r="N193" i="39" s="1"/>
  <c r="F38" i="45" s="1"/>
  <c r="I194" i="59"/>
  <c r="L194" i="52"/>
  <c r="N192" i="49"/>
  <c r="R37" i="45" s="1"/>
  <c r="I193" i="57"/>
  <c r="F140" i="45"/>
  <c r="F141" i="45" s="1"/>
  <c r="H134" i="53"/>
  <c r="H194" i="53" s="1"/>
  <c r="J25" i="59"/>
  <c r="K192" i="59"/>
  <c r="AA22" i="45" s="1"/>
  <c r="AM22" i="45" s="1"/>
  <c r="N134" i="51"/>
  <c r="N192" i="52"/>
  <c r="AD71" i="45" s="1"/>
  <c r="J26" i="49"/>
  <c r="J140" i="45"/>
  <c r="J141" i="45" s="1"/>
  <c r="J110" i="49"/>
  <c r="J26" i="39"/>
  <c r="J194" i="39" s="1"/>
  <c r="N193" i="51"/>
  <c r="F72" i="45" s="1"/>
  <c r="J145" i="45"/>
  <c r="J146" i="57"/>
  <c r="J192" i="49"/>
  <c r="N192" i="51"/>
  <c r="F71" i="45" s="1"/>
  <c r="J192" i="57"/>
  <c r="M26" i="58"/>
  <c r="M194" i="58" s="1"/>
  <c r="Q58" i="45" s="1"/>
  <c r="J73" i="55"/>
  <c r="L194" i="56"/>
  <c r="D58" i="45" s="1"/>
  <c r="N192" i="60"/>
  <c r="AD56" i="45" s="1"/>
  <c r="AP56" i="45" s="1"/>
  <c r="L193" i="58"/>
  <c r="P57" i="45" s="1"/>
  <c r="J121" i="56"/>
  <c r="J193" i="56" s="1"/>
  <c r="J37" i="51"/>
  <c r="J25" i="53"/>
  <c r="L26" i="55"/>
  <c r="L194" i="55" s="1"/>
  <c r="D24" i="45" s="1"/>
  <c r="G38" i="19"/>
  <c r="F27" i="19"/>
  <c r="F40" i="19"/>
  <c r="D60" i="19"/>
  <c r="H40" i="19"/>
  <c r="F58" i="19"/>
  <c r="E23" i="19"/>
  <c r="F46" i="19"/>
  <c r="F24" i="19"/>
  <c r="D18" i="19"/>
  <c r="H42" i="19"/>
  <c r="C63" i="19"/>
  <c r="F59" i="19"/>
  <c r="H19" i="19"/>
  <c r="H26" i="19"/>
  <c r="E44" i="19"/>
  <c r="H62" i="19"/>
  <c r="D68" i="19"/>
  <c r="C36" i="19"/>
  <c r="G47" i="19"/>
  <c r="G64" i="19"/>
  <c r="E24" i="19"/>
  <c r="C22" i="19"/>
  <c r="D37" i="19"/>
  <c r="G43" i="19"/>
  <c r="F64" i="19"/>
  <c r="G45" i="19"/>
  <c r="E38" i="19"/>
  <c r="F21" i="19"/>
  <c r="D45" i="19"/>
  <c r="D23" i="19"/>
  <c r="F43" i="19"/>
  <c r="D48" i="19"/>
  <c r="H66" i="19"/>
  <c r="E65" i="19"/>
  <c r="G41" i="19"/>
  <c r="D25" i="19"/>
  <c r="F57" i="19"/>
  <c r="F22" i="19"/>
  <c r="C66" i="19"/>
  <c r="C20" i="19"/>
  <c r="H43" i="19"/>
  <c r="E14" i="19"/>
  <c r="F39" i="19"/>
  <c r="D62" i="19"/>
  <c r="G59" i="19"/>
  <c r="C38" i="19"/>
  <c r="H69" i="19"/>
  <c r="D27" i="19"/>
  <c r="C23" i="19"/>
  <c r="D64" i="19"/>
  <c r="H46" i="19"/>
  <c r="G62" i="19"/>
  <c r="H59" i="19"/>
  <c r="G67" i="19"/>
  <c r="G44" i="19"/>
  <c r="F26" i="19"/>
  <c r="G19" i="19"/>
  <c r="C19" i="19"/>
  <c r="G63" i="19"/>
  <c r="H65" i="19"/>
  <c r="F67" i="19"/>
  <c r="E42" i="19"/>
  <c r="F23" i="19"/>
  <c r="D14" i="19"/>
  <c r="E60" i="19"/>
  <c r="H41" i="19"/>
  <c r="C27" i="19"/>
  <c r="F14" i="19"/>
  <c r="D66" i="19"/>
  <c r="G39" i="19"/>
  <c r="H35" i="19"/>
  <c r="F68" i="19"/>
  <c r="H63" i="19"/>
  <c r="H60" i="19"/>
  <c r="F19" i="19"/>
  <c r="H18" i="19"/>
  <c r="D56" i="19"/>
  <c r="H27" i="19"/>
  <c r="G60" i="19"/>
  <c r="D21" i="19"/>
  <c r="E63" i="19"/>
  <c r="F62" i="19"/>
  <c r="H64" i="19"/>
  <c r="G40" i="19"/>
  <c r="G23" i="19"/>
  <c r="H24" i="19"/>
  <c r="H68" i="19"/>
  <c r="G24" i="19"/>
  <c r="E21" i="19"/>
  <c r="H36" i="19"/>
  <c r="D69" i="19"/>
  <c r="H58" i="19"/>
  <c r="E47" i="19"/>
  <c r="F69" i="19"/>
  <c r="D47" i="19"/>
  <c r="E56" i="19"/>
  <c r="F44" i="19"/>
  <c r="D36" i="19"/>
  <c r="G58" i="19"/>
  <c r="G22" i="19"/>
  <c r="F38" i="19"/>
  <c r="G37" i="19"/>
  <c r="E48" i="19"/>
  <c r="D16" i="19"/>
  <c r="H39" i="19"/>
  <c r="G56" i="19"/>
  <c r="H44" i="19"/>
  <c r="E17" i="19"/>
  <c r="D26" i="19"/>
  <c r="H21" i="19"/>
  <c r="E20" i="19"/>
  <c r="E35" i="19"/>
  <c r="F56" i="19"/>
  <c r="D22" i="19"/>
  <c r="E41" i="19"/>
  <c r="F35" i="19"/>
  <c r="H38" i="19"/>
  <c r="H57" i="19"/>
  <c r="H15" i="19"/>
  <c r="G25" i="19"/>
  <c r="D61" i="19"/>
  <c r="D38" i="19"/>
  <c r="D20" i="19"/>
  <c r="G48" i="19"/>
  <c r="E22" i="19"/>
  <c r="E68" i="19"/>
  <c r="H45" i="19"/>
  <c r="H17" i="19"/>
  <c r="H25" i="19"/>
  <c r="D44" i="19"/>
  <c r="H20" i="19"/>
  <c r="H14" i="19"/>
  <c r="D63" i="19"/>
  <c r="H67" i="19"/>
  <c r="G68" i="19"/>
  <c r="E26" i="19"/>
  <c r="H56" i="19"/>
  <c r="D58" i="19"/>
  <c r="F47" i="19"/>
  <c r="G46" i="19"/>
  <c r="H47" i="19"/>
  <c r="D15" i="19"/>
  <c r="H16" i="19"/>
  <c r="G35" i="19"/>
  <c r="D59" i="19"/>
  <c r="D24" i="19"/>
  <c r="F42" i="19"/>
  <c r="E64" i="19"/>
  <c r="C26" i="19"/>
  <c r="G61" i="19"/>
  <c r="F66" i="19"/>
  <c r="C14" i="19"/>
  <c r="F48" i="19"/>
  <c r="H22" i="19"/>
  <c r="G17" i="19"/>
  <c r="D67" i="19"/>
  <c r="F61" i="19"/>
  <c r="H48" i="19"/>
  <c r="E39" i="19"/>
  <c r="E16" i="19"/>
  <c r="G18" i="19"/>
  <c r="F60" i="19"/>
  <c r="F63" i="19"/>
  <c r="D17" i="19"/>
  <c r="F15" i="19"/>
  <c r="F37" i="19"/>
  <c r="E18" i="19"/>
  <c r="H193" i="71" l="1"/>
  <c r="O104" i="45"/>
  <c r="V194" i="68"/>
  <c r="L106" i="45" s="1"/>
  <c r="AV106" i="45" s="1"/>
  <c r="AV107" i="45" s="1"/>
  <c r="AV105" i="45"/>
  <c r="V193" i="48"/>
  <c r="AJ38" i="45" s="1"/>
  <c r="AV38" i="45" s="1"/>
  <c r="V194" i="48"/>
  <c r="AJ39" i="45" s="1"/>
  <c r="AV39" i="45" s="1"/>
  <c r="AV40" i="45" s="1"/>
  <c r="J42" i="19"/>
  <c r="E70" i="19"/>
  <c r="E71" i="19" s="1"/>
  <c r="I67" i="19"/>
  <c r="I60" i="19"/>
  <c r="J62" i="19"/>
  <c r="J57" i="19"/>
  <c r="J69" i="19"/>
  <c r="J64" i="19"/>
  <c r="J41" i="19"/>
  <c r="I61" i="19"/>
  <c r="C49" i="19"/>
  <c r="C50" i="19" s="1"/>
  <c r="I62" i="19"/>
  <c r="J63" i="19"/>
  <c r="J56" i="19"/>
  <c r="J68" i="19"/>
  <c r="J58" i="19"/>
  <c r="J61" i="19"/>
  <c r="I56" i="19"/>
  <c r="J60" i="19"/>
  <c r="I45" i="19"/>
  <c r="I66" i="19"/>
  <c r="I64" i="19"/>
  <c r="I63" i="19"/>
  <c r="I58" i="19"/>
  <c r="I59" i="19"/>
  <c r="I68" i="19"/>
  <c r="V194" i="52"/>
  <c r="AJ73" i="45" s="1"/>
  <c r="AV73" i="45" s="1"/>
  <c r="AV74" i="45" s="1"/>
  <c r="M194" i="71"/>
  <c r="E91" i="45" s="1"/>
  <c r="N26" i="72"/>
  <c r="N194" i="72" s="1"/>
  <c r="AD91" i="45" s="1"/>
  <c r="AP91" i="45" s="1"/>
  <c r="AP92" i="45" s="1"/>
  <c r="K137" i="45"/>
  <c r="N193" i="48"/>
  <c r="AD38" i="45" s="1"/>
  <c r="AP38" i="45" s="1"/>
  <c r="L194" i="69"/>
  <c r="AB106" i="45" s="1"/>
  <c r="AT89" i="45"/>
  <c r="K194" i="70"/>
  <c r="O106" i="45" s="1"/>
  <c r="R194" i="48"/>
  <c r="AF39" i="45" s="1"/>
  <c r="AT57" i="45"/>
  <c r="AP22" i="45"/>
  <c r="L193" i="70"/>
  <c r="P105" i="45" s="1"/>
  <c r="AN105" i="45"/>
  <c r="J67" i="19"/>
  <c r="H70" i="19"/>
  <c r="H71" i="19" s="1"/>
  <c r="I44" i="19"/>
  <c r="G49" i="19"/>
  <c r="G50" i="19" s="1"/>
  <c r="U194" i="69"/>
  <c r="AI106" i="45" s="1"/>
  <c r="U194" i="60"/>
  <c r="AI58" i="45" s="1"/>
  <c r="AU58" i="45" s="1"/>
  <c r="AU59" i="45" s="1"/>
  <c r="U194" i="59"/>
  <c r="AI24" i="45" s="1"/>
  <c r="U194" i="48"/>
  <c r="AI39" i="45" s="1"/>
  <c r="U194" i="55"/>
  <c r="K24" i="45" s="1"/>
  <c r="U194" i="39"/>
  <c r="K39" i="45" s="1"/>
  <c r="G38" i="72"/>
  <c r="G194" i="72" s="1"/>
  <c r="P26" i="70"/>
  <c r="P194" i="70" s="1"/>
  <c r="AR90" i="45"/>
  <c r="L26" i="68"/>
  <c r="L194" i="68" s="1"/>
  <c r="D106" i="45" s="1"/>
  <c r="Q193" i="68"/>
  <c r="G105" i="45" s="1"/>
  <c r="AQ105" i="45" s="1"/>
  <c r="K153" i="45"/>
  <c r="K154" i="45" s="1"/>
  <c r="K155" i="45" s="1"/>
  <c r="K26" i="72"/>
  <c r="K194" i="72" s="1"/>
  <c r="AA91" i="45" s="1"/>
  <c r="AM91" i="45" s="1"/>
  <c r="AM92" i="45" s="1"/>
  <c r="I194" i="71"/>
  <c r="AU90" i="45"/>
  <c r="S194" i="48"/>
  <c r="AG39" i="45" s="1"/>
  <c r="H194" i="69"/>
  <c r="G154" i="45"/>
  <c r="G155" i="45" s="1"/>
  <c r="AU38" i="45"/>
  <c r="U194" i="57"/>
  <c r="W24" i="45" s="1"/>
  <c r="T193" i="68"/>
  <c r="J105" i="45" s="1"/>
  <c r="AS91" i="45"/>
  <c r="AS92" i="45" s="1"/>
  <c r="AP105" i="45"/>
  <c r="U193" i="70"/>
  <c r="W105" i="45" s="1"/>
  <c r="AU73" i="45"/>
  <c r="AU74" i="45" s="1"/>
  <c r="T194" i="68"/>
  <c r="J106" i="45" s="1"/>
  <c r="AT106" i="45" s="1"/>
  <c r="AT107" i="45" s="1"/>
  <c r="S193" i="48"/>
  <c r="AG38" i="45" s="1"/>
  <c r="AS38" i="45" s="1"/>
  <c r="J193" i="71"/>
  <c r="M193" i="71"/>
  <c r="E90" i="45" s="1"/>
  <c r="J66" i="19"/>
  <c r="J59" i="19"/>
  <c r="F49" i="19"/>
  <c r="F50" i="19" s="1"/>
  <c r="D49" i="19"/>
  <c r="D50" i="19" s="1"/>
  <c r="J194" i="72"/>
  <c r="U26" i="68"/>
  <c r="U193" i="68"/>
  <c r="K105" i="45" s="1"/>
  <c r="AU105" i="45" s="1"/>
  <c r="AT105" i="45"/>
  <c r="T50" i="55"/>
  <c r="T193" i="55"/>
  <c r="J23" i="45" s="1"/>
  <c r="AT23" i="45" s="1"/>
  <c r="T26" i="48"/>
  <c r="T193" i="48"/>
  <c r="AH38" i="45" s="1"/>
  <c r="AT38" i="45" s="1"/>
  <c r="U26" i="70"/>
  <c r="R194" i="70"/>
  <c r="T106" i="45" s="1"/>
  <c r="U26" i="72"/>
  <c r="T26" i="71"/>
  <c r="T193" i="71"/>
  <c r="J90" i="45" s="1"/>
  <c r="AT90" i="45" s="1"/>
  <c r="AS90" i="45"/>
  <c r="H152" i="45"/>
  <c r="AT73" i="45"/>
  <c r="AT74" i="45" s="1"/>
  <c r="AO104" i="45"/>
  <c r="T194" i="49"/>
  <c r="V39" i="45" s="1"/>
  <c r="H194" i="70"/>
  <c r="P50" i="68"/>
  <c r="P194" i="68" s="1"/>
  <c r="S26" i="68"/>
  <c r="S194" i="68" s="1"/>
  <c r="I106" i="45" s="1"/>
  <c r="N194" i="73"/>
  <c r="R91" i="45" s="1"/>
  <c r="L26" i="71"/>
  <c r="L194" i="71" s="1"/>
  <c r="D91" i="45" s="1"/>
  <c r="AN91" i="45" s="1"/>
  <c r="AN92" i="45" s="1"/>
  <c r="AP90" i="45"/>
  <c r="N194" i="70"/>
  <c r="R106" i="45" s="1"/>
  <c r="G156" i="45"/>
  <c r="G157" i="45" s="1"/>
  <c r="I26" i="72"/>
  <c r="I194" i="72" s="1"/>
  <c r="M26" i="70"/>
  <c r="M194" i="70" s="1"/>
  <c r="Q106" i="45" s="1"/>
  <c r="R194" i="71"/>
  <c r="H91" i="45" s="1"/>
  <c r="AR91" i="45" s="1"/>
  <c r="AR92" i="45" s="1"/>
  <c r="P194" i="71"/>
  <c r="R26" i="68"/>
  <c r="R194" i="68" s="1"/>
  <c r="H106" i="45" s="1"/>
  <c r="AP106" i="45"/>
  <c r="AP107" i="45" s="1"/>
  <c r="S26" i="69"/>
  <c r="S194" i="69" s="1"/>
  <c r="AG106" i="45" s="1"/>
  <c r="E153" i="45"/>
  <c r="J154" i="45"/>
  <c r="J155" i="45" s="1"/>
  <c r="F157" i="45"/>
  <c r="F158" i="45" s="1"/>
  <c r="E156" i="45"/>
  <c r="Q26" i="72"/>
  <c r="Q194" i="72" s="1"/>
  <c r="AE91" i="45" s="1"/>
  <c r="AQ91" i="45" s="1"/>
  <c r="AQ92" i="45" s="1"/>
  <c r="AQ90" i="45"/>
  <c r="I26" i="48"/>
  <c r="I194" i="48" s="1"/>
  <c r="I193" i="48"/>
  <c r="AN90" i="45"/>
  <c r="AM90" i="45"/>
  <c r="I194" i="73"/>
  <c r="I153" i="45"/>
  <c r="C104" i="45"/>
  <c r="AM104" i="45" s="1"/>
  <c r="J194" i="71"/>
  <c r="Q194" i="70"/>
  <c r="S106" i="45" s="1"/>
  <c r="M26" i="72"/>
  <c r="M194" i="72" s="1"/>
  <c r="AC91" i="45" s="1"/>
  <c r="M193" i="72"/>
  <c r="AC90" i="45" s="1"/>
  <c r="L26" i="48"/>
  <c r="L194" i="48" s="1"/>
  <c r="L193" i="48"/>
  <c r="R193" i="70"/>
  <c r="T105" i="45" s="1"/>
  <c r="AR104" i="45"/>
  <c r="P193" i="72"/>
  <c r="P26" i="72"/>
  <c r="P194" i="72" s="1"/>
  <c r="G194" i="73"/>
  <c r="J156" i="45"/>
  <c r="J157" i="45" s="1"/>
  <c r="O105" i="45"/>
  <c r="Q26" i="69"/>
  <c r="Q194" i="69" s="1"/>
  <c r="AE106" i="45" s="1"/>
  <c r="AQ106" i="45" s="1"/>
  <c r="AQ107" i="45" s="1"/>
  <c r="J26" i="70"/>
  <c r="J194" i="70" s="1"/>
  <c r="C105" i="45"/>
  <c r="I156" i="45"/>
  <c r="R26" i="69"/>
  <c r="R194" i="69" s="1"/>
  <c r="AF106" i="45" s="1"/>
  <c r="R193" i="69"/>
  <c r="AF105" i="45" s="1"/>
  <c r="AR105" i="45" s="1"/>
  <c r="M26" i="68"/>
  <c r="M194" i="68" s="1"/>
  <c r="E106" i="45" s="1"/>
  <c r="Q194" i="73"/>
  <c r="S91" i="45" s="1"/>
  <c r="P26" i="69"/>
  <c r="P194" i="69" s="1"/>
  <c r="P193" i="69"/>
  <c r="AS105" i="45"/>
  <c r="I194" i="69"/>
  <c r="G26" i="68"/>
  <c r="G194" i="68" s="1"/>
  <c r="G193" i="68"/>
  <c r="P26" i="48"/>
  <c r="P194" i="48" s="1"/>
  <c r="J62" i="73"/>
  <c r="J194" i="73" s="1"/>
  <c r="L152" i="45"/>
  <c r="Q194" i="48"/>
  <c r="AE39" i="45" s="1"/>
  <c r="AQ39" i="45" s="1"/>
  <c r="AQ40" i="45" s="1"/>
  <c r="M26" i="69"/>
  <c r="M194" i="69" s="1"/>
  <c r="AC106" i="45" s="1"/>
  <c r="M193" i="69"/>
  <c r="AC105" i="45" s="1"/>
  <c r="AO105" i="45" s="1"/>
  <c r="AA105" i="45"/>
  <c r="K156" i="45"/>
  <c r="K157" i="45" s="1"/>
  <c r="H26" i="68"/>
  <c r="H194" i="68" s="1"/>
  <c r="K26" i="68"/>
  <c r="K194" i="68" s="1"/>
  <c r="C106" i="45" s="1"/>
  <c r="AM106" i="45" s="1"/>
  <c r="AM107" i="45" s="1"/>
  <c r="AP23" i="45"/>
  <c r="AP71" i="45"/>
  <c r="AQ38" i="45"/>
  <c r="AQ24" i="45"/>
  <c r="AQ25" i="45" s="1"/>
  <c r="AS24" i="45"/>
  <c r="AS25" i="45" s="1"/>
  <c r="AM72" i="45"/>
  <c r="AN72" i="45"/>
  <c r="AF58" i="45"/>
  <c r="AR58" i="45" s="1"/>
  <c r="AR59" i="45" s="1"/>
  <c r="AS58" i="45"/>
  <c r="AS59" i="45" s="1"/>
  <c r="AS57" i="45"/>
  <c r="AE73" i="45"/>
  <c r="AQ73" i="45" s="1"/>
  <c r="AQ74" i="45" s="1"/>
  <c r="AR72" i="45"/>
  <c r="H39" i="45"/>
  <c r="AP37" i="45"/>
  <c r="AO39" i="45"/>
  <c r="AO40" i="45" s="1"/>
  <c r="AB73" i="45"/>
  <c r="AN73" i="45" s="1"/>
  <c r="AN74" i="45" s="1"/>
  <c r="AP57" i="45"/>
  <c r="H137" i="45"/>
  <c r="S194" i="39"/>
  <c r="J24" i="19"/>
  <c r="J44" i="19"/>
  <c r="S194" i="52"/>
  <c r="J45" i="19"/>
  <c r="R194" i="49"/>
  <c r="T39" i="45" s="1"/>
  <c r="R194" i="52"/>
  <c r="G140" i="45"/>
  <c r="G141" i="45" s="1"/>
  <c r="Q170" i="58"/>
  <c r="H49" i="19"/>
  <c r="H50" i="19" s="1"/>
  <c r="Q194" i="57"/>
  <c r="S24" i="45" s="1"/>
  <c r="K146" i="45"/>
  <c r="K147" i="45" s="1"/>
  <c r="N193" i="52"/>
  <c r="AD72" i="45" s="1"/>
  <c r="AP72" i="45" s="1"/>
  <c r="K148" i="45"/>
  <c r="K149" i="45" s="1"/>
  <c r="L137" i="45"/>
  <c r="J193" i="59"/>
  <c r="F150" i="45"/>
  <c r="N194" i="51"/>
  <c r="F73" i="45" s="1"/>
  <c r="J148" i="45"/>
  <c r="J149" i="45" s="1"/>
  <c r="N38" i="59"/>
  <c r="J50" i="58"/>
  <c r="J194" i="58" s="1"/>
  <c r="J193" i="60"/>
  <c r="G148" i="45" s="1"/>
  <c r="M194" i="60"/>
  <c r="J26" i="59"/>
  <c r="G194" i="59"/>
  <c r="K194" i="52"/>
  <c r="H194" i="52"/>
  <c r="N170" i="53"/>
  <c r="L194" i="60"/>
  <c r="I24" i="19"/>
  <c r="K194" i="60"/>
  <c r="N26" i="57"/>
  <c r="N194" i="57" s="1"/>
  <c r="R24" i="45" s="1"/>
  <c r="H138" i="45"/>
  <c r="L194" i="59"/>
  <c r="AB24" i="45" s="1"/>
  <c r="AN24" i="45" s="1"/>
  <c r="AN25" i="45" s="1"/>
  <c r="I194" i="52"/>
  <c r="H194" i="60"/>
  <c r="F142" i="45"/>
  <c r="J142" i="45"/>
  <c r="J193" i="55"/>
  <c r="I23" i="19"/>
  <c r="F28" i="19"/>
  <c r="F29" i="19" s="1"/>
  <c r="I41" i="19"/>
  <c r="J36" i="19"/>
  <c r="I20" i="19"/>
  <c r="J20" i="19"/>
  <c r="J46" i="19"/>
  <c r="I42" i="19"/>
  <c r="M194" i="59"/>
  <c r="AC24" i="45" s="1"/>
  <c r="AO24" i="45" s="1"/>
  <c r="AO25" i="45" s="1"/>
  <c r="H194" i="59"/>
  <c r="J146" i="45"/>
  <c r="J147" i="45" s="1"/>
  <c r="J194" i="49"/>
  <c r="M194" i="52"/>
  <c r="K138" i="45"/>
  <c r="K139" i="45" s="1"/>
  <c r="H145" i="45"/>
  <c r="E146" i="45"/>
  <c r="H146" i="45" s="1"/>
  <c r="N194" i="49"/>
  <c r="R39" i="45" s="1"/>
  <c r="J74" i="55"/>
  <c r="J194" i="55" s="1"/>
  <c r="J193" i="53"/>
  <c r="J26" i="53"/>
  <c r="J194" i="53" s="1"/>
  <c r="J194" i="52"/>
  <c r="I148" i="45"/>
  <c r="I147" i="45"/>
  <c r="E141" i="45"/>
  <c r="I141" i="45"/>
  <c r="N194" i="55"/>
  <c r="F24" i="45" s="1"/>
  <c r="E139" i="45"/>
  <c r="H139" i="45" s="1"/>
  <c r="J193" i="51"/>
  <c r="J38" i="51"/>
  <c r="J194" i="51" s="1"/>
  <c r="J122" i="56"/>
  <c r="J194" i="56" s="1"/>
  <c r="I139" i="45"/>
  <c r="J194" i="57"/>
  <c r="N74" i="39"/>
  <c r="G65" i="19"/>
  <c r="H23" i="19"/>
  <c r="C21" i="19"/>
  <c r="C65" i="19"/>
  <c r="D65" i="19"/>
  <c r="F65" i="19"/>
  <c r="AR106" i="45" l="1"/>
  <c r="AR107" i="45" s="1"/>
  <c r="AO91" i="45"/>
  <c r="AO92" i="45" s="1"/>
  <c r="AR39" i="45"/>
  <c r="AR40" i="45" s="1"/>
  <c r="AN106" i="45"/>
  <c r="AN107" i="45" s="1"/>
  <c r="L153" i="45"/>
  <c r="AU24" i="45"/>
  <c r="AU25" i="45" s="1"/>
  <c r="AU39" i="45"/>
  <c r="AU40" i="45" s="1"/>
  <c r="G70" i="19"/>
  <c r="G71" i="19" s="1"/>
  <c r="U194" i="72"/>
  <c r="AI91" i="45" s="1"/>
  <c r="AU91" i="45" s="1"/>
  <c r="AU92" i="45" s="1"/>
  <c r="F70" i="19"/>
  <c r="F71" i="19" s="1"/>
  <c r="J65" i="19"/>
  <c r="J70" i="19" s="1"/>
  <c r="J71" i="19" s="1"/>
  <c r="D70" i="19"/>
  <c r="D71" i="19" s="1"/>
  <c r="U194" i="70"/>
  <c r="W106" i="45" s="1"/>
  <c r="U194" i="68"/>
  <c r="K106" i="45" s="1"/>
  <c r="AU106" i="45" s="1"/>
  <c r="AU107" i="45" s="1"/>
  <c r="AO90" i="45"/>
  <c r="C70" i="19"/>
  <c r="C71" i="19" s="1"/>
  <c r="I65" i="19"/>
  <c r="I70" i="19" s="1"/>
  <c r="I71" i="19" s="1"/>
  <c r="C28" i="19"/>
  <c r="C29" i="19" s="1"/>
  <c r="T194" i="48"/>
  <c r="AH39" i="45" s="1"/>
  <c r="AT39" i="45" s="1"/>
  <c r="AT40" i="45" s="1"/>
  <c r="T194" i="71"/>
  <c r="J91" i="45" s="1"/>
  <c r="AT91" i="45" s="1"/>
  <c r="AT92" i="45" s="1"/>
  <c r="T194" i="55"/>
  <c r="J24" i="45" s="1"/>
  <c r="AT24" i="45" s="1"/>
  <c r="AT25" i="45" s="1"/>
  <c r="I154" i="45"/>
  <c r="I155" i="45" s="1"/>
  <c r="AS106" i="45"/>
  <c r="AS107" i="45" s="1"/>
  <c r="J158" i="45"/>
  <c r="G158" i="45"/>
  <c r="K158" i="45"/>
  <c r="H153" i="45"/>
  <c r="E154" i="45"/>
  <c r="H156" i="45"/>
  <c r="E157" i="45"/>
  <c r="H157" i="45" s="1"/>
  <c r="L156" i="45"/>
  <c r="I157" i="45"/>
  <c r="L157" i="45" s="1"/>
  <c r="AB38" i="45"/>
  <c r="AN38" i="45" s="1"/>
  <c r="K140" i="45"/>
  <c r="AO106" i="45"/>
  <c r="AO107" i="45" s="1"/>
  <c r="AM105" i="45"/>
  <c r="AF73" i="45"/>
  <c r="AR73" i="45" s="1"/>
  <c r="AR74" i="45" s="1"/>
  <c r="AG73" i="45"/>
  <c r="AS73" i="45" s="1"/>
  <c r="AS74" i="45" s="1"/>
  <c r="I39" i="45"/>
  <c r="AS39" i="45" s="1"/>
  <c r="AS40" i="45" s="1"/>
  <c r="AC73" i="45"/>
  <c r="AO73" i="45" s="1"/>
  <c r="AO74" i="45" s="1"/>
  <c r="AA39" i="45"/>
  <c r="AM39" i="45" s="1"/>
  <c r="AM40" i="45" s="1"/>
  <c r="AB39" i="45"/>
  <c r="AN39" i="45" s="1"/>
  <c r="AN40" i="45" s="1"/>
  <c r="AA73" i="45"/>
  <c r="AM73" i="45" s="1"/>
  <c r="AM74" i="45" s="1"/>
  <c r="AB58" i="45"/>
  <c r="AN58" i="45" s="1"/>
  <c r="AN59" i="45" s="1"/>
  <c r="AA58" i="45"/>
  <c r="AM58" i="45" s="1"/>
  <c r="AM59" i="45" s="1"/>
  <c r="AC58" i="45"/>
  <c r="AO58" i="45" s="1"/>
  <c r="AO59" i="45" s="1"/>
  <c r="G142" i="45"/>
  <c r="H140" i="45"/>
  <c r="H141" i="45"/>
  <c r="E49" i="19"/>
  <c r="E50" i="19" s="1"/>
  <c r="Q194" i="58"/>
  <c r="S58" i="45" s="1"/>
  <c r="L146" i="45"/>
  <c r="K150" i="45"/>
  <c r="J150" i="45"/>
  <c r="I194" i="60"/>
  <c r="L138" i="45"/>
  <c r="N194" i="53"/>
  <c r="R73" i="45" s="1"/>
  <c r="E28" i="19"/>
  <c r="E29" i="19" s="1"/>
  <c r="J194" i="60"/>
  <c r="E147" i="45"/>
  <c r="H147" i="45" s="1"/>
  <c r="I36" i="19"/>
  <c r="J23" i="19"/>
  <c r="J39" i="19"/>
  <c r="J35" i="19"/>
  <c r="I15" i="19"/>
  <c r="I21" i="19"/>
  <c r="D28" i="19"/>
  <c r="D29" i="19" s="1"/>
  <c r="I46" i="19"/>
  <c r="J15" i="19"/>
  <c r="L147" i="45"/>
  <c r="K194" i="59"/>
  <c r="AA24" i="45" s="1"/>
  <c r="AM24" i="45" s="1"/>
  <c r="AM25" i="45" s="1"/>
  <c r="G194" i="52"/>
  <c r="E142" i="45"/>
  <c r="G149" i="45"/>
  <c r="H149" i="45" s="1"/>
  <c r="H148" i="45"/>
  <c r="I149" i="45"/>
  <c r="L149" i="45" s="1"/>
  <c r="L148" i="45"/>
  <c r="N194" i="39"/>
  <c r="F39" i="45" s="1"/>
  <c r="I142" i="45"/>
  <c r="L139" i="45"/>
  <c r="L154" i="45" l="1"/>
  <c r="L155" i="45" s="1"/>
  <c r="I158" i="45"/>
  <c r="L158" i="45" s="1"/>
  <c r="H154" i="45"/>
  <c r="H155" i="45" s="1"/>
  <c r="E155" i="45"/>
  <c r="E158" i="45" s="1"/>
  <c r="H158" i="45" s="1"/>
  <c r="K141" i="45"/>
  <c r="L140" i="45"/>
  <c r="H142" i="45"/>
  <c r="E150" i="45"/>
  <c r="G150" i="45"/>
  <c r="I18" i="19"/>
  <c r="I35" i="19"/>
  <c r="I25" i="19"/>
  <c r="J43" i="19"/>
  <c r="J21" i="19"/>
  <c r="I39" i="19"/>
  <c r="J48" i="19"/>
  <c r="J18" i="19"/>
  <c r="J194" i="59"/>
  <c r="I150" i="45"/>
  <c r="L150" i="45" s="1"/>
  <c r="L141" i="45" l="1"/>
  <c r="K142" i="45"/>
  <c r="L142" i="45" s="1"/>
  <c r="H150" i="45"/>
  <c r="J27" i="19"/>
  <c r="I14" i="19"/>
  <c r="I48" i="19"/>
  <c r="J25" i="19"/>
  <c r="I43" i="19"/>
  <c r="J37" i="19"/>
  <c r="J47" i="19"/>
  <c r="I27" i="19"/>
  <c r="J16" i="19" l="1"/>
  <c r="I37" i="19"/>
  <c r="J14" i="19"/>
  <c r="I47" i="19"/>
  <c r="J38" i="19"/>
  <c r="I16" i="19"/>
  <c r="J40" i="19"/>
  <c r="I22" i="19"/>
  <c r="N194" i="60"/>
  <c r="N194" i="52"/>
  <c r="AD73" i="45" l="1"/>
  <c r="AP73" i="45" s="1"/>
  <c r="AP74" i="45" s="1"/>
  <c r="AD58" i="45"/>
  <c r="AP58" i="45" s="1"/>
  <c r="AP59" i="45" s="1"/>
  <c r="J49" i="19"/>
  <c r="J50" i="19" s="1"/>
  <c r="I17" i="19"/>
  <c r="I26" i="19"/>
  <c r="I40" i="19"/>
  <c r="I38" i="19"/>
  <c r="J22" i="19"/>
  <c r="J17" i="19"/>
  <c r="I49" i="19" l="1"/>
  <c r="I50" i="19" s="1"/>
  <c r="I19" i="19"/>
  <c r="I28" i="19" s="1"/>
  <c r="I29" i="19" s="1"/>
  <c r="G28" i="19"/>
  <c r="G29" i="19" s="1"/>
  <c r="J26" i="19"/>
  <c r="N194" i="59"/>
  <c r="AD24" i="45" s="1"/>
  <c r="AP24" i="45" s="1"/>
  <c r="AP25" i="45" s="1"/>
  <c r="J19" i="19" l="1"/>
  <c r="J28" i="19" s="1"/>
  <c r="J29" i="19" s="1"/>
  <c r="H28" i="19"/>
  <c r="H29" i="19" s="1"/>
  <c r="AD39" i="45" l="1"/>
  <c r="AP39" i="45" s="1"/>
  <c r="AP40"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McKean</author>
  </authors>
  <commentList>
    <comment ref="B46" authorId="0" shapeId="0" xr:uid="{00000000-0006-0000-1900-000001000000}">
      <text>
        <r>
          <rPr>
            <sz val="9"/>
            <color indexed="81"/>
            <rFont val="Tahoma"/>
            <family val="2"/>
          </rPr>
          <t>The Weighted average annual values in this table were calculated inn November 2018 and the figures produced will represent old demand data.</t>
        </r>
      </text>
    </comment>
  </commentList>
</comments>
</file>

<file path=xl/sharedStrings.xml><?xml version="1.0" encoding="utf-8"?>
<sst xmlns="http://schemas.openxmlformats.org/spreadsheetml/2006/main" count="25959" uniqueCount="660">
  <si>
    <t>Nil kWh</t>
  </si>
  <si>
    <t>Standard Credit</t>
  </si>
  <si>
    <t>Policy costs</t>
  </si>
  <si>
    <t>Fuel / Benchmark Metering Arrangement</t>
  </si>
  <si>
    <t>Unit</t>
  </si>
  <si>
    <t>28AD Charge Restriction Period:</t>
  </si>
  <si>
    <t>April 2017 - September 2017</t>
  </si>
  <si>
    <t>October 2017 - March 2018</t>
  </si>
  <si>
    <t>April 2018 - September 2018</t>
  </si>
  <si>
    <t>April 2019 - September 2019</t>
  </si>
  <si>
    <t>October 2019 - March 2020</t>
  </si>
  <si>
    <t>April 2020 - September 2020</t>
  </si>
  <si>
    <t>October 2020 - March 2021</t>
  </si>
  <si>
    <t>April 2021 - September 2021</t>
  </si>
  <si>
    <t>October 2021 - March 2022</t>
  </si>
  <si>
    <t>April 2022 - September 2022</t>
  </si>
  <si>
    <t>October 2022 - March 2023</t>
  </si>
  <si>
    <t>April 2023 - September 2023</t>
  </si>
  <si>
    <t>October 2023 - December 2023</t>
  </si>
  <si>
    <t>February 2017</t>
  </si>
  <si>
    <t>August 2017</t>
  </si>
  <si>
    <t>February 2018</t>
  </si>
  <si>
    <t>February 2019</t>
  </si>
  <si>
    <t>August 2019</t>
  </si>
  <si>
    <t>February 2020</t>
  </si>
  <si>
    <t>August 2020</t>
  </si>
  <si>
    <t>February 2021</t>
  </si>
  <si>
    <t>August 2021</t>
  </si>
  <si>
    <t>February 2022</t>
  </si>
  <si>
    <t>August 2022</t>
  </si>
  <si>
    <t>February 2023</t>
  </si>
  <si>
    <t>August 2023</t>
  </si>
  <si>
    <t>Electricity</t>
  </si>
  <si>
    <t>Gas</t>
  </si>
  <si>
    <t>2017/18</t>
  </si>
  <si>
    <t>2018/19</t>
  </si>
  <si>
    <t>2019/2020</t>
  </si>
  <si>
    <t>2020/2021</t>
  </si>
  <si>
    <t>2021/2022</t>
  </si>
  <si>
    <t>2022/2023</t>
  </si>
  <si>
    <t>2023/2024</t>
  </si>
  <si>
    <t>Fuel</t>
  </si>
  <si>
    <t>Nil consumption</t>
  </si>
  <si>
    <t>SMNCC</t>
  </si>
  <si>
    <t>Total</t>
  </si>
  <si>
    <t>Charge Restriction Region</t>
  </si>
  <si>
    <t>April 2015 - September 2015</t>
  </si>
  <si>
    <t>April 2016 - September 2016</t>
  </si>
  <si>
    <t>October 2016 - March 2017</t>
  </si>
  <si>
    <t>Title</t>
  </si>
  <si>
    <t>CPIH INDEX 00: ALL ITEMS 2015=100</t>
  </si>
  <si>
    <t>CDID</t>
  </si>
  <si>
    <t>L522</t>
  </si>
  <si>
    <t>Source dataset ID</t>
  </si>
  <si>
    <t>MM23</t>
  </si>
  <si>
    <t>PreUnit</t>
  </si>
  <si>
    <t/>
  </si>
  <si>
    <t>Index, base year = 100</t>
  </si>
  <si>
    <t>Release date</t>
  </si>
  <si>
    <t>Next release</t>
  </si>
  <si>
    <t>Important notes</t>
  </si>
  <si>
    <t>2005</t>
  </si>
  <si>
    <t>2006</t>
  </si>
  <si>
    <t>2007</t>
  </si>
  <si>
    <t>2008</t>
  </si>
  <si>
    <t>2009</t>
  </si>
  <si>
    <t>2010</t>
  </si>
  <si>
    <t>2011</t>
  </si>
  <si>
    <t>2012</t>
  </si>
  <si>
    <t>2013</t>
  </si>
  <si>
    <t>2014</t>
  </si>
  <si>
    <t>2015</t>
  </si>
  <si>
    <t>2016</t>
  </si>
  <si>
    <t>2017</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</si>
  <si>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</si>
  <si>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</si>
  <si>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</si>
  <si>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</si>
  <si>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</si>
  <si>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</si>
  <si>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</si>
  <si>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</si>
  <si>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</si>
  <si>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</si>
  <si>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</si>
  <si>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</si>
  <si>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</si>
  <si>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</si>
  <si>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</si>
  <si>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</si>
  <si>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</si>
  <si>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</si>
  <si>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</si>
  <si>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</si>
  <si>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</si>
  <si>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</si>
  <si>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</si>
  <si>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</si>
  <si>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</si>
  <si>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</si>
  <si>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</si>
  <si>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</si>
  <si>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</si>
  <si>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</si>
  <si>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</si>
  <si>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</si>
  <si>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</si>
  <si>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</si>
  <si>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</si>
  <si>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</si>
  <si>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</si>
  <si>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</si>
  <si>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</si>
  <si>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</si>
  <si>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</si>
  <si>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</si>
  <si>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</si>
  <si>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</si>
  <si>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</si>
  <si>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</si>
  <si>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</si>
  <si>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</si>
  <si>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</si>
  <si>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</si>
  <si>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</si>
  <si>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</si>
  <si>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</si>
  <si>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</si>
  <si>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</si>
  <si>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</si>
  <si>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</si>
  <si>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</si>
  <si>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</si>
  <si>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</si>
  <si>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</si>
  <si>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</si>
  <si>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</si>
  <si>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</si>
  <si>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</si>
  <si>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</si>
  <si>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</si>
  <si>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</si>
  <si>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</si>
  <si>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</si>
  <si>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</si>
  <si>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</si>
  <si>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</si>
  <si>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</si>
  <si>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</si>
  <si>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</si>
  <si>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</si>
  <si>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</si>
  <si>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</si>
  <si>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</si>
  <si>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</si>
  <si>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</si>
  <si>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</si>
  <si>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</si>
  <si>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</si>
  <si>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</si>
  <si>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</si>
  <si>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</si>
  <si>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</si>
  <si>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</si>
  <si>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</si>
  <si>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</si>
  <si>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</si>
  <si>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</si>
  <si>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</si>
  <si>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</si>
  <si>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</si>
  <si>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</si>
  <si>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</si>
  <si>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</si>
  <si>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</si>
  <si>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</si>
  <si>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</si>
  <si>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</si>
  <si>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</si>
  <si>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</si>
  <si>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</si>
  <si>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</si>
  <si>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</si>
  <si>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</si>
  <si>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</si>
  <si>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</si>
  <si>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</si>
  <si>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</si>
  <si>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</si>
  <si>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</si>
  <si>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</si>
  <si>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</si>
  <si>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</si>
  <si>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</si>
  <si>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</si>
  <si>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</si>
  <si>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</si>
  <si>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</si>
  <si>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</si>
  <si>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</si>
  <si>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</si>
  <si>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</si>
  <si>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</si>
  <si>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</si>
  <si>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</si>
  <si>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</si>
  <si>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</si>
  <si>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</si>
  <si>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</si>
  <si>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</si>
  <si>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</si>
  <si>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</si>
  <si>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</si>
  <si>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</si>
  <si>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</si>
  <si>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</si>
  <si>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</si>
  <si>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</si>
  <si>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</si>
  <si>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</si>
  <si>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</si>
  <si>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</si>
  <si>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</si>
  <si>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</si>
  <si>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</si>
  <si>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</si>
  <si>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</si>
  <si>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</si>
  <si>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</si>
  <si>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</si>
  <si>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</si>
  <si>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</si>
  <si>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</si>
  <si>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</si>
  <si>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</si>
  <si>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</si>
  <si>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</si>
  <si>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</si>
  <si>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</si>
  <si>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</si>
  <si>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</si>
  <si>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</si>
  <si>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</si>
  <si>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</si>
  <si>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</si>
  <si>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</si>
  <si>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</si>
  <si>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</si>
  <si>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</si>
  <si>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</si>
  <si>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</si>
  <si>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</si>
  <si>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</si>
  <si>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</si>
  <si>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</si>
  <si>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</si>
  <si>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</si>
  <si>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</si>
  <si>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</si>
  <si>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</si>
  <si>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</si>
  <si>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</si>
  <si>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</si>
  <si>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</si>
  <si>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</si>
  <si>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</si>
  <si>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</si>
  <si>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</si>
  <si>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</si>
  <si>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</si>
  <si>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</si>
  <si>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</si>
  <si>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</si>
  <si>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</si>
  <si>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</si>
  <si>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</si>
  <si>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</si>
  <si>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</si>
  <si>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</si>
  <si>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</si>
  <si>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</si>
  <si>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</si>
  <si>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</si>
  <si>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</si>
  <si>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</si>
  <si>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</si>
  <si>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</si>
  <si>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</si>
  <si>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CPIH</t>
  </si>
  <si>
    <t>PAACo</t>
  </si>
  <si>
    <t>Nil</t>
  </si>
  <si>
    <t>GB average</t>
  </si>
  <si>
    <t>Headroom</t>
  </si>
  <si>
    <t>m (3,100 kWh)</t>
  </si>
  <si>
    <t>m (4,200 kWh)</t>
  </si>
  <si>
    <t>Output</t>
  </si>
  <si>
    <t>Input data, from ONS</t>
  </si>
  <si>
    <t>October 2015- March 2016</t>
  </si>
  <si>
    <t>April 2016-September 2016</t>
  </si>
  <si>
    <t>October 2016-March 2017</t>
  </si>
  <si>
    <t>CM</t>
  </si>
  <si>
    <t>Outputs</t>
  </si>
  <si>
    <t>Region name</t>
  </si>
  <si>
    <t>April 2015 – September 2015</t>
  </si>
  <si>
    <t>October 2018 - March 2019</t>
  </si>
  <si>
    <t>February 2015</t>
  </si>
  <si>
    <t>August 2015</t>
  </si>
  <si>
    <t>February 2016</t>
  </si>
  <si>
    <t>August 2016</t>
  </si>
  <si>
    <t>August 2018</t>
  </si>
  <si>
    <t>November 2018</t>
  </si>
  <si>
    <t>Year:</t>
  </si>
  <si>
    <t>2015/16</t>
  </si>
  <si>
    <t>2016/17</t>
  </si>
  <si>
    <t>2018/2019</t>
  </si>
  <si>
    <t>Eastern</t>
  </si>
  <si>
    <t>£ per customer per year</t>
  </si>
  <si>
    <t>East Midlands</t>
  </si>
  <si>
    <t>London</t>
  </si>
  <si>
    <t>N Wales and Mersey</t>
  </si>
  <si>
    <t>Midlands</t>
  </si>
  <si>
    <t>Northern</t>
  </si>
  <si>
    <t>North West</t>
  </si>
  <si>
    <t>Southern</t>
  </si>
  <si>
    <t>South East</t>
  </si>
  <si>
    <t>South Wales</t>
  </si>
  <si>
    <t>Southern Western</t>
  </si>
  <si>
    <t>Yorkshire</t>
  </si>
  <si>
    <t>Southern Scotland</t>
  </si>
  <si>
    <t>Northern Scotland</t>
  </si>
  <si>
    <t>Summer</t>
  </si>
  <si>
    <t>Winter</t>
  </si>
  <si>
    <t>£/MWh supplied</t>
  </si>
  <si>
    <t>-</t>
  </si>
  <si>
    <t>Benchmark Metering Arrangement</t>
  </si>
  <si>
    <t>Charging year:</t>
  </si>
  <si>
    <t>18-07-2018</t>
  </si>
  <si>
    <t>15 August 2018</t>
  </si>
  <si>
    <t>2018 Q2</t>
  </si>
  <si>
    <t>2018 JUN</t>
  </si>
  <si>
    <t>https://www.ons.gov.uk/economy/inflationandpriceindices/timeseries/l522/mm23</t>
  </si>
  <si>
    <t>DF</t>
  </si>
  <si>
    <t>PC</t>
  </si>
  <si>
    <t>NC</t>
  </si>
  <si>
    <t>OC</t>
  </si>
  <si>
    <t>Payment Method</t>
  </si>
  <si>
    <t>Category</t>
  </si>
  <si>
    <t>Value</t>
  </si>
  <si>
    <t>n/a</t>
  </si>
  <si>
    <t>Operating costs</t>
  </si>
  <si>
    <t>Wholesale</t>
  </si>
  <si>
    <t>Component</t>
  </si>
  <si>
    <t>Network costs</t>
  </si>
  <si>
    <t>Policy</t>
  </si>
  <si>
    <t>RO</t>
  </si>
  <si>
    <t>CfDs</t>
  </si>
  <si>
    <t>ECO</t>
  </si>
  <si>
    <t>WHD</t>
  </si>
  <si>
    <t>FiTs</t>
  </si>
  <si>
    <t>AAHEDC</t>
  </si>
  <si>
    <t>Transmission</t>
  </si>
  <si>
    <t>Distribution</t>
  </si>
  <si>
    <t>BSUoS</t>
  </si>
  <si>
    <t>EBIT (applied to everything)</t>
  </si>
  <si>
    <t>Networks</t>
  </si>
  <si>
    <t>Scheme</t>
  </si>
  <si>
    <t>CfD (GB average)</t>
  </si>
  <si>
    <t>FiT</t>
  </si>
  <si>
    <t>£/customer</t>
  </si>
  <si>
    <t>AAHEDC (GB average)</t>
  </si>
  <si>
    <t>Fuel and Benchmark Metering Arrangement</t>
  </si>
  <si>
    <t>CfD</t>
  </si>
  <si>
    <t>Fuel  / Benchmark Metering Arrangement</t>
  </si>
  <si>
    <t>Total_GB average</t>
  </si>
  <si>
    <t>Update calculated as of:</t>
  </si>
  <si>
    <t>2018 DEC</t>
  </si>
  <si>
    <t>2019 JUN</t>
  </si>
  <si>
    <t>2019 DEC</t>
  </si>
  <si>
    <t>2020 JUN</t>
  </si>
  <si>
    <t>2020 DEC</t>
  </si>
  <si>
    <t>2021 JUN</t>
  </si>
  <si>
    <t>2021 DEC</t>
  </si>
  <si>
    <t>2022 JUN</t>
  </si>
  <si>
    <t>2022 DEC</t>
  </si>
  <si>
    <t>2023 JUN</t>
  </si>
  <si>
    <t>Source:</t>
  </si>
  <si>
    <t>Notes:</t>
  </si>
  <si>
    <t>Updated values to be pasted below every six months. Value of CPIH for December used for February updates (ie cap level applying from April) value of CPIH for June used for August updates (ie cap level applying from October)</t>
  </si>
  <si>
    <t>EBIT</t>
  </si>
  <si>
    <t>PAAC</t>
  </si>
  <si>
    <t>ElecSingle_SC_Nil</t>
  </si>
  <si>
    <t>ElecMulti_SC_Nil</t>
  </si>
  <si>
    <t>Gas_SC_Nil</t>
  </si>
  <si>
    <t>Payment method adjustment</t>
  </si>
  <si>
    <t>Description</t>
  </si>
  <si>
    <t>DCC charges</t>
  </si>
  <si>
    <t>£ per customer</t>
  </si>
  <si>
    <t>SEGB charges</t>
  </si>
  <si>
    <t>SMICoP charges</t>
  </si>
  <si>
    <t>CPIH compared to baseline</t>
  </si>
  <si>
    <t>Multiplier</t>
  </si>
  <si>
    <t>Net Change in DCC, SEGB &amp; SMICoP charges</t>
  </si>
  <si>
    <t>HAP</t>
  </si>
  <si>
    <t>Typical consumption</t>
  </si>
  <si>
    <t>PAP</t>
  </si>
  <si>
    <t>Version Control</t>
  </si>
  <si>
    <t>Date Published</t>
  </si>
  <si>
    <t>Changes</t>
  </si>
  <si>
    <t>v1.0</t>
  </si>
  <si>
    <t>&lt;= Denotes an input</t>
  </si>
  <si>
    <t>&lt;= Denotes a calculation or output</t>
  </si>
  <si>
    <t>Tab name</t>
  </si>
  <si>
    <t>Tab type</t>
  </si>
  <si>
    <t>Front sheet</t>
  </si>
  <si>
    <t>Notes</t>
  </si>
  <si>
    <t>1 Outputs=&gt;</t>
  </si>
  <si>
    <t>Headroom (applied to everything ex networks)</t>
  </si>
  <si>
    <t>Direct fuel</t>
  </si>
  <si>
    <t>Dual fuel (implied)</t>
  </si>
  <si>
    <t>Apr 2017 - Sep 2017</t>
  </si>
  <si>
    <t>Oct 2017 - Mar 2018</t>
  </si>
  <si>
    <t>Apr 2018 - Sep 2018</t>
  </si>
  <si>
    <t>Oct 2018 - Mar 2019</t>
  </si>
  <si>
    <t>2017/18 weighted average - detailed breakdown (£ per customer per year, average of GB regions)</t>
  </si>
  <si>
    <t>1a Default tariff cap</t>
  </si>
  <si>
    <t>2 Calculations=&gt;</t>
  </si>
  <si>
    <t>3 Inputs=&gt;</t>
  </si>
  <si>
    <t>Calculations</t>
  </si>
  <si>
    <t>3a DF</t>
  </si>
  <si>
    <t>3b CM</t>
  </si>
  <si>
    <t>3k HAP</t>
  </si>
  <si>
    <t>Inputs</t>
  </si>
  <si>
    <t>VAT @ 5%</t>
  </si>
  <si>
    <t>Costs</t>
  </si>
  <si>
    <t>Gas transmission charges</t>
  </si>
  <si>
    <t>Gas distribution charges</t>
  </si>
  <si>
    <t>Fiscal year (April to March):</t>
  </si>
  <si>
    <t>2015/2016</t>
  </si>
  <si>
    <t>2016/2017</t>
  </si>
  <si>
    <t>2017/2018</t>
  </si>
  <si>
    <t>Term</t>
  </si>
  <si>
    <t>The model increment</t>
  </si>
  <si>
    <t>£ per meter</t>
  </si>
  <si>
    <t>Calculate</t>
  </si>
  <si>
    <t>"</t>
  </si>
  <si>
    <t>This tab</t>
  </si>
  <si>
    <t>Values of Smart Metering Net Cost Change taken from Annex 5 to the licence conditions</t>
  </si>
  <si>
    <t>Default tariff cap</t>
  </si>
  <si>
    <t>Scaling factor</t>
  </si>
  <si>
    <t>January 2019 - March 2019</t>
  </si>
  <si>
    <t>GB average, inc VAT (at 5%)</t>
  </si>
  <si>
    <t>Historical level tables</t>
  </si>
  <si>
    <t>1b Historical level tables</t>
  </si>
  <si>
    <t>Weights (estimated proportion of demand in each season)</t>
  </si>
  <si>
    <t>Direct Fuel Cost Component</t>
  </si>
  <si>
    <t>Values of Direct Fuel Cost Component taken from Annex 2 to the licence conditions</t>
  </si>
  <si>
    <t>Values of Capacity Market Cost Component taken from Annex 2 to the licence conditions</t>
  </si>
  <si>
    <t>Capacity Market Cost Component</t>
  </si>
  <si>
    <t>Lookups - Charge Restriction Periods to columns</t>
  </si>
  <si>
    <t>Column reference</t>
  </si>
  <si>
    <t>Column reference, current charging period:</t>
  </si>
  <si>
    <t xml:space="preserve">These are for historical periods, for illustration only. </t>
  </si>
  <si>
    <t>Model context</t>
  </si>
  <si>
    <t>This file sets out the inputs and calculations used to calculate the level of the default tariff cap in each 28AD Charge Restriction Period - for each fuel, Charge Restriction Region, Benchmark Annual Consumption Level, Benchmark Metering Arrangement and Payment Method.</t>
  </si>
  <si>
    <t>1. Direct Fuel Cost Component value, to be used to update level of default tariff cap</t>
  </si>
  <si>
    <t>Headroom Allowance Percentage</t>
  </si>
  <si>
    <t>This tab shows the Headroom Allowance Percentage, as published in the notice.
Note that the value of the Headroom Allowance Percentage is identical for each fuel, Bechmark Metering Arrangement and Benchmark Annual Consumption Level.</t>
  </si>
  <si>
    <t>Benchmark Annual Consumption Level</t>
  </si>
  <si>
    <t>m (12,000 kWh)</t>
  </si>
  <si>
    <t>EBIT Margin Percentage</t>
  </si>
  <si>
    <t>Operating Cost Allowance</t>
  </si>
  <si>
    <t>This tab shows the consumer price index (including owner occupiers' housing costs) (the 'CPIH Index'). This is used to index the Operating Cost Allowance and Payment Method Adjustment Additional Cost. It also shows the Initial Value of CPIH ('CPIHo'), as published in the notice.</t>
  </si>
  <si>
    <t>CPIH Initial Value (December 2016):</t>
  </si>
  <si>
    <t>Value of CPIH as of:</t>
  </si>
  <si>
    <t>Values to be used to update level of default tariff cap</t>
  </si>
  <si>
    <t>These are the values that will be populated to calculate the updated level of the default tariff cap</t>
  </si>
  <si>
    <t>October 2015 - March 2016</t>
  </si>
  <si>
    <t>Single-Rate Metering Arrangement</t>
  </si>
  <si>
    <t>Multi-Register Metering Arrangement</t>
  </si>
  <si>
    <t>Electricity - Single-Rate Metering Arrangement</t>
  </si>
  <si>
    <t>Electricity - Multi-Register Metering Arrangement</t>
  </si>
  <si>
    <t>This tab shows the Direct Fuel Cost Component values for each fuel, Charge Restriction Region, Benchmark Metering Arrangement and 28AD Charge Restriction Period, calculated according to Annex 2 to the licence conditions.
The values below are for Benchmark Annual Consumption Level m kWh (typical consumption). The value of the Direct Fuel Cost Component at Benchmark Annual Consumption Level nil kWh is zero.</t>
  </si>
  <si>
    <t>Historical examples</t>
  </si>
  <si>
    <t>2. Weighted average annual values (weighted by proportion of demand in each season). (GB average)</t>
  </si>
  <si>
    <t>This tab shows the Capacity Market Cost Component values for each Charge Restriction Region, Benchmark Metering Arrangement and 28AD Charge Restriction Period, calculated according to Annex 2 to the licence conditions. The Capacity Market Cost Component applies to electricity only.
The values below are for Benchmark Annual Consumption Level m kWh (typical consumption). The value of the Capacity Market Cost Component at Benchmark Annual Consumption Level nil kWh is zero.</t>
  </si>
  <si>
    <t>1. Capacity Market Cost Component value, to be used to update level of default tariff cap. At Benchmark Annual Consumption Level m (typical consumption)</t>
  </si>
  <si>
    <t>Policy Cost Allowance</t>
  </si>
  <si>
    <t>This tab shows the Policy Cost Allowance values for each fuel, Benchmark Metering Arrangement and 28AD Charge Restriction Period, calculated according to Annex 4 to the licence conditions.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</si>
  <si>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</si>
  <si>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3. Weighted average annual values (Weighted by proportion of demand in each season). (GB average)</t>
  </si>
  <si>
    <t>2. Scheme by scheme estimates (GB average). The WHD estimate for each fuel and Benchmark Metering Arrangement is used as the Policy Cost Allowance at Benchmark Annual Consumption Level nil kWh.</t>
  </si>
  <si>
    <t>These are for historical periods. The values for April-September 2017 are those included in the operating costs allowance, and are the baseline against which the SMNCC is calculated. Other periods are shown for illustration only.</t>
  </si>
  <si>
    <t>SMNCC at Benchmark Annual Consumption Level nil kWh</t>
  </si>
  <si>
    <t>In line with historical pricing at nil consumption - see appendix 1 of statutory consultation</t>
  </si>
  <si>
    <t>SMNCC at Benchmark Annual Consumption Level m kWh</t>
  </si>
  <si>
    <t>SMNCC at Benchmark Annual Consumption Level m kWh (typical consumption)</t>
  </si>
  <si>
    <t>This tab shows the Baseline Value of the Operating Cost Allowance for each fuel, Benchmark Metering Arrangement and Benchmark Annual Consumption Level, as published in the notice. (These are used as the values for April-September 2017 and indexed subsequently using CPIH, relative to CPIH in December 2016).</t>
  </si>
  <si>
    <t>Network Cost Allowance - Electricity</t>
  </si>
  <si>
    <t>This tab shows the electricity Network Cost Allowance values for each 28AD Charge Restriction Period, Benchmark Metering Arrangement, Benchmark Annual Consumption Level and Charge Restriction Region, calculated according to Annex 3 to the Electricity licence conditions.</t>
  </si>
  <si>
    <t>1. Network Cost Allowance, electricity, £ per customer per year</t>
  </si>
  <si>
    <t xml:space="preserve">2. Weighted average annual values (weighted by proportion of demand in each season). For Benchmark Annual Consumption Level m kWh (typical consumption). GB average </t>
  </si>
  <si>
    <t>Network Cost Allowance - Gas</t>
  </si>
  <si>
    <t>1. Network Cost Allowance, Gas, £ per customer per year</t>
  </si>
  <si>
    <t>Network Cost Allowance, Gas (at Benchmark Annual Consumption Level m)</t>
  </si>
  <si>
    <t>This tab shows the gas Network Cost Allowance values for each 28AD Charge Restriction Period and Charge Restriction Region, calculated according to Annex 3 to the Gas licence conditions.
The figures below are for Benchmark Annual Consumption Level m kWh (typical consumption). The value of the gas Network Cost Allowance at Benchmark Annual Consumption Level nil kWh is zero.</t>
  </si>
  <si>
    <t>Fuel - Benchmark Metering Arrangment</t>
  </si>
  <si>
    <t>Single-Rate</t>
  </si>
  <si>
    <t>Multi-Register</t>
  </si>
  <si>
    <t>This table brings together allowances to calculate level of default tariff cap in £ per customer for the given fuel - Benchmark Metering Arrangement - Benchmark Annual Consumption Level - Payment Method. Values are calculated by 28AD Charge Restriction Period and Charge Restriction Region.</t>
  </si>
  <si>
    <t>ElecSingle_SC_3100kWh</t>
  </si>
  <si>
    <t>ElecMulti_SC_4200kWh</t>
  </si>
  <si>
    <t>Gas_SC_12000kWh</t>
  </si>
  <si>
    <t>3,100 kWh</t>
  </si>
  <si>
    <t>12,000 kWh</t>
  </si>
  <si>
    <t>4,200 kWh</t>
  </si>
  <si>
    <t>E</t>
  </si>
  <si>
    <t>H</t>
  </si>
  <si>
    <t>Baseline Value of EBIT Margin Percentage as published in our Notice</t>
  </si>
  <si>
    <t>Baseline Value of Headroom Allowance Percentage , as published in our Notice</t>
  </si>
  <si>
    <t>Baseline Value of Payment Method Adjustment Additional Cost, and Payment Method Adjustment Percentage, as published in our Notice</t>
  </si>
  <si>
    <t>Baseline Value of Operating Cost Allowance, as published in our Notice</t>
  </si>
  <si>
    <t>Latest value of CPIH, as published by ONS, used to update Operating Cost Allowance and Payment Method Adjustment Additional Cost</t>
  </si>
  <si>
    <t>Values of Network Cost Allowance for gas taken from Annex 3 to the gas licence condition</t>
  </si>
  <si>
    <t>Values of Network Cost Allowance for electricity taken from Annex 3 to the electricity licence condition</t>
  </si>
  <si>
    <t>Values of Policy Cost Allowance taken from Annex 4 to the licence conditions</t>
  </si>
  <si>
    <t>Level of the default tariff cap for each Charge Restriction Region, each fuel and Benchmark Metering Arrangment, each Benchmark Annual Consumption Level and each Payment Method for a selected 28AD Charge Restriction Period</t>
  </si>
  <si>
    <t>Supplementary tables showing trend in level of the cap as it would have been calculated for historical periods; and demand weighted average level of cap for the year 2017/18</t>
  </si>
  <si>
    <t>This table brings together allowances to calculate level of default tariff cap in pounds per customer for the given fuel - Benchmark Metering Arrangement - Benchmark Annual Consumption Level - Payment Method (as designated by tab title). Values are calculated by 28AD Charge Restriction Period and Charge Restriction Region.</t>
  </si>
  <si>
    <r>
      <t xml:space="preserve">Default tariff cap
</t>
    </r>
    <r>
      <rPr>
        <sz val="10"/>
        <color theme="1"/>
        <rFont val="Verdana"/>
        <family val="2"/>
      </rPr>
      <t>This model. It brings together inputs to calculate the overall level of the default tariff cap for each Charge Restriction Region and Charge Restriction Period</t>
    </r>
  </si>
  <si>
    <r>
      <t xml:space="preserve">Notice
</t>
    </r>
    <r>
      <rPr>
        <sz val="10"/>
        <color theme="1"/>
        <rFont val="Verdana"/>
        <family val="2"/>
      </rPr>
      <t>Contains the Baseline Values of the Operating Cost Allowance, payment method adjustment, EBIT Margin Percentage and Headroom Allowance Percentage, and the Initial Value of the CPIH Index</t>
    </r>
  </si>
  <si>
    <r>
      <t xml:space="preserve">Annex 5 - SMNCC
</t>
    </r>
    <r>
      <rPr>
        <sz val="10"/>
        <color theme="1"/>
        <rFont val="Verdana"/>
        <family val="2"/>
      </rPr>
      <t>Calculates the value of the Smart Metering Net Cost Change, using smart industry body charging statements and budgets, and the modelled allowance for non-pass through costs</t>
    </r>
  </si>
  <si>
    <t>List of tabs</t>
  </si>
  <si>
    <t>Electricity: Single-Rate Metering Arrangement</t>
  </si>
  <si>
    <t>Electricity: Multi-Register Metering Arrangement</t>
  </si>
  <si>
    <t>Model map</t>
  </si>
  <si>
    <t>The first diagram below ('model context') describes how the different workbooks feeding into this file fit together.</t>
  </si>
  <si>
    <t>The second diagram below ('model map') provides an overview of the structure of this file.</t>
  </si>
  <si>
    <t>28AD Charge Restriction Period</t>
  </si>
  <si>
    <t>Supplementary tables showing trend in level of the default tariff cap as it would have been calculated for historical periods; and demand weighted average level of the default tariff cap for the year 2017/18</t>
  </si>
  <si>
    <t>Trend in the indicative level of the default tariff cap for historical periods (£ per customer per year, average across GB regions)</t>
  </si>
  <si>
    <t>Level of the default tariff cap for the chosen 28AD Charge Restriction Period, broken down by fuel and Benchmark Metering Arrangment, Benchmark Annual Consumption Level, Payment Method and Charge Restriction Region.
All units are pounds per customer, excluding VAT except where specified.
Dual fuel values are provided for information only.</t>
  </si>
  <si>
    <t>Dual Fuel</t>
  </si>
  <si>
    <t>Total, including VAT, excluding headroom</t>
  </si>
  <si>
    <t>Headroom (applied to everything excluding networks)</t>
  </si>
  <si>
    <t>Total, including VAT, including headroom</t>
  </si>
  <si>
    <t>Standard Credit only</t>
  </si>
  <si>
    <t>Supplementary model - default tariff cap level</t>
  </si>
  <si>
    <t>Published alongside statutory consultation</t>
  </si>
  <si>
    <t>v1.1</t>
  </si>
  <si>
    <t>m (3,100kWh electricity; 12,000 kWh gas)</t>
  </si>
  <si>
    <t>-Inputs replaced with revised values from Annexes 2 to 5 of the licence condition, and revised baseline values taken from the notice
-EBIT parameter increased to ensure allowance equal to 1.9% of revenue (not costs)
-Electricity benchmark consumption level for dual fuel clarified in default tariff cap tables (previously this only referred to the gas benchmark consumption level)
-Minor correction to formulae in gas calculation tabs, so that the regional totals now correctly refer to relevant cells when determining whether to show blank
-Correction to labelling in "Gas_nonSC_12000kWh" sheet, column B, for Northern Scotland
-Formula error correction in "Gas_SC_12000kWh" sheet: headroom percentage was not previously being applied to EBIT
-Addition to sheet "1a Default tariff cap" to ensure cap values rounded to two decimal places, consistent with published PDF version of this table</t>
  </si>
  <si>
    <t>Also included in the model are values of the indices for historical periods. These illustrate what the cap would have been, had the model been used to calculate the cap for previous periods, and are included for illustration only. For the avoidance of doubt, these values will not be used to set the level of the default tariff cap.</t>
  </si>
  <si>
    <r>
      <t xml:space="preserve">Supplementary workbook, Demand and losses
</t>
    </r>
    <r>
      <rPr>
        <sz val="10"/>
        <color theme="1"/>
        <rFont val="Verdana"/>
        <family val="2"/>
      </rPr>
      <t>Shows calculation of distribution and transmission loss multipliers, and electricity demand parameters, for use in Annexes</t>
    </r>
  </si>
  <si>
    <r>
      <t xml:space="preserve">Annex 2 - Wholesale cost allowance
</t>
    </r>
    <r>
      <rPr>
        <sz val="10"/>
        <color theme="1"/>
        <rFont val="Verdana"/>
        <family val="2"/>
      </rPr>
      <t>Calculates the value of the Direct Fuel Cost Component using information on wholesale prices, and the Capacity Market Cost Component using information on auction clearing prices and obligated capacity. Together these allowances form the Wholesale Cost Allowance</t>
    </r>
  </si>
  <si>
    <r>
      <t xml:space="preserve">Annex 3 - Network cost allowance elec
</t>
    </r>
    <r>
      <rPr>
        <sz val="10"/>
        <color theme="1"/>
        <rFont val="Verdana"/>
        <family val="2"/>
      </rPr>
      <t>Calculates the value of the Network Cost Allowance for electricity, using data from network companies' charging statements and assumptions about demand and losses</t>
    </r>
  </si>
  <si>
    <r>
      <t xml:space="preserve">Annex 3 - Network cost allowance gas
</t>
    </r>
    <r>
      <rPr>
        <sz val="10"/>
        <color theme="1"/>
        <rFont val="Verdana"/>
        <family val="2"/>
      </rPr>
      <t>Calculates the value of the Network Cost Allowance for gas, using data from network companies' charging statements and assumptions about demand</t>
    </r>
  </si>
  <si>
    <r>
      <t xml:space="preserve">Annex 4 - Policy cost allowance
</t>
    </r>
    <r>
      <rPr>
        <sz val="10"/>
        <color theme="1"/>
        <rFont val="Verdana"/>
        <family val="2"/>
      </rPr>
      <t>Calculates the value of the Policy Cost Allowance, using forecasts from scheme administrators and assumptions about demand</t>
    </r>
  </si>
  <si>
    <t>Version control</t>
  </si>
  <si>
    <t>Apr 2019 - Sep 2019</t>
  </si>
  <si>
    <t>2018 JUL</t>
  </si>
  <si>
    <t>2018 AUG</t>
  </si>
  <si>
    <t>2018 SEP</t>
  </si>
  <si>
    <t>2018 OCT</t>
  </si>
  <si>
    <t>2018 NOV</t>
  </si>
  <si>
    <t>v1.2</t>
  </si>
  <si>
    <t>v1.3</t>
  </si>
  <si>
    <t>Oct 2019 - Mar 2020</t>
  </si>
  <si>
    <t>2019 JAN</t>
  </si>
  <si>
    <t>2019 FEB</t>
  </si>
  <si>
    <t>2019 MAR</t>
  </si>
  <si>
    <t>2019 APR</t>
  </si>
  <si>
    <t>2019 MAY</t>
  </si>
  <si>
    <t>-Inputs updated with latest values from Annexes 2 to 5 of the licence condition</t>
  </si>
  <si>
    <r>
      <t xml:space="preserve">This tab shows the Baseline Value of the Earnings Before Interest and Tax Margin Percentage, as published in the notice. Note that this value is the same for each Fuel, Benchmark Metering Arrangement and Benchmark Annual Consumption Level. 
The percentage reflects the % of </t>
    </r>
    <r>
      <rPr>
        <i/>
        <sz val="9"/>
        <color theme="1"/>
        <rFont val="Verdana"/>
        <family val="2"/>
      </rPr>
      <t>costs</t>
    </r>
    <r>
      <rPr>
        <sz val="9"/>
        <color theme="1"/>
        <rFont val="Verdana"/>
        <family val="2"/>
      </rPr>
      <t xml:space="preserve"> required to provide an EBIT allowance equal to 1.9% of </t>
    </r>
    <r>
      <rPr>
        <i/>
        <sz val="9"/>
        <color theme="1"/>
        <rFont val="Verdana"/>
        <family val="2"/>
      </rPr>
      <t>revenue.</t>
    </r>
  </si>
  <si>
    <t>v1.4</t>
  </si>
  <si>
    <t>Apr 2020 - Sep 2020</t>
  </si>
  <si>
    <t>2019 JUL</t>
  </si>
  <si>
    <t>2019 AUG</t>
  </si>
  <si>
    <t>2019 SEP</t>
  </si>
  <si>
    <t>2019 OCT</t>
  </si>
  <si>
    <t>2019 NOV</t>
  </si>
  <si>
    <t>PPM</t>
  </si>
  <si>
    <t>Payment method</t>
  </si>
  <si>
    <t>Other payment method</t>
  </si>
  <si>
    <t>Adjustment Allowance</t>
  </si>
  <si>
    <t>Standard credit</t>
  </si>
  <si>
    <t>TDCV</t>
  </si>
  <si>
    <t>Other Payment Method</t>
  </si>
  <si>
    <t>Multi-Rate Metering Arrangement</t>
  </si>
  <si>
    <t>PPM only</t>
  </si>
  <si>
    <t>ElecSingle_PPM_Nil</t>
  </si>
  <si>
    <t>ElecSingle_PPM_3100kWh</t>
  </si>
  <si>
    <t>ElecMulti_PPM_Nil</t>
  </si>
  <si>
    <t>ElecMulti_PPM_4200kWh</t>
  </si>
  <si>
    <t>Gas_PPM_Nil</t>
  </si>
  <si>
    <t>Gas_PPM_12000kWh</t>
  </si>
  <si>
    <t>Adjustment allowance</t>
  </si>
  <si>
    <t>AA</t>
  </si>
  <si>
    <t>ElecSingle_Other_Nil</t>
  </si>
  <si>
    <t>ElecSingle_Other_3100kWh</t>
  </si>
  <si>
    <t>ElecMulti_Other_Nil</t>
  </si>
  <si>
    <t>ElecMulti_Other_4200kWh</t>
  </si>
  <si>
    <t>Gas_Other_Nil</t>
  </si>
  <si>
    <t>Gas_Other_12000kWh</t>
  </si>
  <si>
    <t>Calculates the value of adjustments, based on our calculation methodology</t>
  </si>
  <si>
    <t>v1.5</t>
  </si>
  <si>
    <t>-Inputs tab added for Adjustment Allowance
-6 calculation tabs added for PPM
-Adjustment Allowance cost line added for all calculation tabs
-Output tabs updated for PPM and inclusion of Adjustment Allowance cost line</t>
  </si>
  <si>
    <t>3c AA</t>
  </si>
  <si>
    <t>3d PC</t>
  </si>
  <si>
    <t>3e NC - Elec</t>
  </si>
  <si>
    <t>3f NC - Gas</t>
  </si>
  <si>
    <t>3g CPIH</t>
  </si>
  <si>
    <t>3h OC</t>
  </si>
  <si>
    <t>3i SMNCC</t>
  </si>
  <si>
    <t>3j PAAC PAP</t>
  </si>
  <si>
    <t>3k EBIT</t>
  </si>
  <si>
    <t>l</t>
  </si>
  <si>
    <t>Other Payment Method only</t>
  </si>
  <si>
    <t>Standard Credit, Other Payment Method and PPM</t>
  </si>
  <si>
    <t>Standard Credit and Other Payment Method</t>
  </si>
  <si>
    <t>This tab shows the Baseline Values, as published in the notice, for: 
(a) the Payment Method Adjustment Additional Cost, for each fuel and Payment Method, (which are used as the values for April-September 2017 and indexed subsequently using CPIH, relative to the Initial Value of CPIH in December 2016) and 
(b) the Payment Method Adjustment Percentage, for each fuel, Benchmark Metering Arrangement and Payment Method.
These values are the same at each Benchmark Annual Consumption Level.</t>
  </si>
  <si>
    <t>Annex 8 - Adjustment Allowance</t>
  </si>
  <si>
    <t>Values of the Adjustment Allowance taken from Annex 8 to the licence conditions</t>
  </si>
  <si>
    <t xml:space="preserve">This tab shows the Adjustment Allowance values for each fuel, Charge Restriction Region, Benchmark Metering Arrangement, Payment Method, Benchmark Consumption and 28AD Charge Restriction Period, calculated according to Annex 8 to the licence conditions.
</t>
  </si>
  <si>
    <t>The inputs used are the outputs of Annexes 2 - 5 and 8 of the licence condition, together with the latest value of CPIH, and Baseline Values of the Operating Cost Allowance, payment method adjustments, EBIT Margin Percentage, Headroom Allowance Percentage, and Initial Value of the CPIH Index as published in our notice.</t>
  </si>
  <si>
    <t>v1.6</t>
  </si>
  <si>
    <t>-Inputs updated with latest values from Annexes 2 to 5 &amp; 8 of the licence condition</t>
  </si>
  <si>
    <t>Oct 2020 - Mar 2021</t>
  </si>
  <si>
    <t>2020 JAN</t>
  </si>
  <si>
    <t>2020 FEB</t>
  </si>
  <si>
    <t>2020 MAR</t>
  </si>
  <si>
    <t>2020 APR</t>
  </si>
  <si>
    <t>2020 MAY</t>
  </si>
  <si>
    <t>Total inc VAT</t>
  </si>
  <si>
    <t>v1.7</t>
  </si>
  <si>
    <t>-Published with the decision on reassessing the wholesale cost allowance in the first default tariff cap period</t>
  </si>
  <si>
    <t>v1.8</t>
  </si>
  <si>
    <t>Apr 2021 - Sep 2021</t>
  </si>
  <si>
    <t>2020 JUL</t>
  </si>
  <si>
    <t>2020 AUG</t>
  </si>
  <si>
    <t>2020 SEP</t>
  </si>
  <si>
    <t>2020 OCT</t>
  </si>
  <si>
    <t>2020 NOV</t>
  </si>
  <si>
    <t>Appyling the PPM additional cost offset - Net PPM Smart Metering Non-Pass-Through Net Cost Change</t>
  </si>
  <si>
    <t>Indexed PPM additional costs to offset. Please see '2g PPM cost offset' for more information.</t>
  </si>
  <si>
    <t>Net non-pass-through PPM SMNCC</t>
  </si>
  <si>
    <t>Credit</t>
  </si>
  <si>
    <t>In line with the April 2021 statutory consultation position, applying nil consumption scalar to pass through costs only.</t>
  </si>
  <si>
    <t>v1.9</t>
  </si>
  <si>
    <t>SMNCC values</t>
  </si>
  <si>
    <t>This tab calculates the total Smart Metering Net Cost Change (SMNCC). Pass-through costs are compared to those included in the Baseline Value of the Operating Cost Allowance in April 2017. Because the Baseline Value of the Operating Cost Allowance is uplifted by CPIH, we also uplift the baseline value of pass-through costs in calculating the difference.
The non-pass-through component is calculated using "the model" (see Notes).</t>
  </si>
  <si>
    <t>Smart Metering Pass-Through Net Cost Change</t>
  </si>
  <si>
    <t>Costs calculated through the model (see "Notes") - Smart Metering Non-Pass-Through Net Cost Change</t>
  </si>
  <si>
    <t>Total pass-through charges</t>
  </si>
  <si>
    <t>Oct 2021 - Mar 2022</t>
  </si>
  <si>
    <t>2021 JAN</t>
  </si>
  <si>
    <t>2021 FEB</t>
  </si>
  <si>
    <t>2021 MAR</t>
  </si>
  <si>
    <t>2021 APR</t>
  </si>
  <si>
    <t>2021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</si>
</sst>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00_);[Red]\(&quot;£&quot;#,##0.00\)"/>
    <numFmt numFmtId="165" formatCode="_(* #,##0.00_);_(* \(#,##0.00\);_(* &quot;-&quot;??_);_(@_)"/>
    <numFmt numFmtId="166" formatCode="0.0%"/>
    <numFmt numFmtId="167" formatCode="0.000000"/>
    <numFmt numFmtId="168" formatCode="0.0"/>
    <numFmt numFmtId="169" formatCode="_-[$€-2]* #,##0.00_-;\-[$€-2]* #,##0.00_-;_-[$€-2]* &quot;-&quot;??_-"/>
    <numFmt numFmtId="170" formatCode="#,##0.00_ ;\-#,##0.00\ "/>
    <numFmt numFmtId="171" formatCode="0.0000%"/>
    <numFmt numFmtId="172" formatCode="0.0000"/>
  </numFmts>
  <fonts count="54" x14ac:knownFonts="1">
    <font>
      <sz val="10"/>
      <color theme="1"/>
      <name val="Verdana"/>
      <family val="2"/>
    </font>
    <font>
      <sz val="10"/>
      <color theme="1"/>
      <name val="Verdana"/>
      <family val="2"/>
    </font>
    <font>
      <b/>
      <sz val="10"/>
      <color theme="0"/>
      <name val="Verdana"/>
      <family val="2"/>
    </font>
    <font>
      <b/>
      <sz val="10"/>
      <color theme="1"/>
      <name val="Verdana"/>
      <family val="2"/>
    </font>
    <font>
      <u/>
      <sz val="10"/>
      <color theme="10"/>
      <name val="Verdana"/>
      <family val="2"/>
    </font>
    <font>
      <sz val="10"/>
      <name val="Verdana"/>
      <family val="2"/>
    </font>
    <font>
      <sz val="11"/>
      <color theme="1"/>
      <name val="Calibri"/>
      <family val="2"/>
      <scheme val="minor"/>
    </font>
    <font>
      <b/>
      <sz val="10"/>
      <name val="Verdana"/>
      <family val="2"/>
    </font>
    <font>
      <sz val="11"/>
      <color rgb="FF3F3F76"/>
      <name val="Calibri"/>
      <family val="2"/>
      <scheme val="minor"/>
    </font>
    <font>
      <i/>
      <sz val="10"/>
      <name val="Verdana"/>
      <family val="2"/>
    </font>
    <font>
      <i/>
      <sz val="11"/>
      <color rgb="FF7F7F7F"/>
      <name val="Calibri"/>
      <family val="2"/>
      <scheme val="minor"/>
    </font>
    <font>
      <b/>
      <sz val="11"/>
      <color rgb="FFFA7D00"/>
      <name val="Calibri"/>
      <family val="2"/>
      <scheme val="minor"/>
    </font>
    <font>
      <sz val="9"/>
      <color theme="1"/>
      <name val="Verdana"/>
      <family val="2"/>
    </font>
    <font>
      <i/>
      <sz val="10"/>
      <color theme="1"/>
      <name val="Verdana"/>
      <family val="2"/>
    </font>
    <font>
      <sz val="10"/>
      <name val="Arial"/>
      <family val="2"/>
    </font>
    <font>
      <sz val="10"/>
      <color theme="0" tint="-0.249977111117893"/>
      <name val="Verdana"/>
      <family val="2"/>
    </font>
    <font>
      <b/>
      <sz val="10"/>
      <name val="Arial"/>
      <family val="2"/>
    </font>
    <font>
      <sz val="10"/>
      <color theme="0"/>
      <name val="Verdana"/>
      <family val="2"/>
    </font>
    <font>
      <b/>
      <sz val="14"/>
      <color theme="1"/>
      <name val="Verdana"/>
      <family val="2"/>
    </font>
    <font>
      <b/>
      <u/>
      <sz val="10"/>
      <name val="Verdana"/>
      <family val="2"/>
    </font>
    <font>
      <b/>
      <sz val="9"/>
      <color theme="1"/>
      <name val="Verdana"/>
      <family val="2"/>
    </font>
    <font>
      <sz val="9"/>
      <name val="Verdana"/>
      <family val="2"/>
    </font>
    <font>
      <sz val="9"/>
      <color theme="0"/>
      <name val="Verdana"/>
      <family val="2"/>
    </font>
    <font>
      <b/>
      <sz val="9"/>
      <name val="Verdana"/>
      <family val="2"/>
    </font>
    <font>
      <b/>
      <u/>
      <sz val="9"/>
      <name val="Verdana"/>
      <family val="2"/>
    </font>
    <font>
      <i/>
      <sz val="9"/>
      <name val="Verdana"/>
      <family val="2"/>
    </font>
    <font>
      <sz val="9"/>
      <color rgb="FF000000"/>
      <name val="Verdana"/>
      <family val="2"/>
    </font>
    <font>
      <sz val="11"/>
      <color theme="1"/>
      <name val="Verdana"/>
      <family val="2"/>
    </font>
    <font>
      <b/>
      <sz val="9"/>
      <color theme="0"/>
      <name val="Verdana"/>
      <family val="2"/>
    </font>
    <font>
      <sz val="10"/>
      <name val="Arial"/>
      <family val="2"/>
    </font>
    <font>
      <b/>
      <u/>
      <sz val="9"/>
      <color theme="1"/>
      <name val="Verdana"/>
      <family val="2"/>
    </font>
    <font>
      <b/>
      <sz val="10"/>
      <color theme="0"/>
      <name val="Arial"/>
      <family val="2"/>
    </font>
    <font>
      <i/>
      <sz val="9"/>
      <color theme="1"/>
      <name val="Verdana"/>
      <family val="2"/>
    </font>
    <font>
      <u/>
      <sz val="9"/>
      <color theme="0"/>
      <name val="Verdana"/>
      <family val="2"/>
    </font>
    <font>
      <b/>
      <u/>
      <sz val="12"/>
      <name val="Verdana"/>
      <family val="2"/>
    </font>
    <font>
      <u/>
      <sz val="9"/>
      <name val="Verdana"/>
      <family val="2"/>
    </font>
    <font>
      <b/>
      <sz val="12"/>
      <name val="Verdana"/>
      <family val="2"/>
    </font>
    <font>
      <u/>
      <sz val="9"/>
      <color theme="1"/>
      <name val="Verdana"/>
      <family val="2"/>
    </font>
    <font>
      <sz val="10"/>
      <color rgb="FFFF0000"/>
      <name val="Verdana"/>
      <family val="2"/>
    </font>
    <font>
      <sz val="11"/>
      <color theme="0" tint="-0.249977111117893"/>
      <name val="Verdana"/>
      <family val="2"/>
    </font>
    <font>
      <sz val="9"/>
      <color theme="0" tint="-0.249977111117893"/>
      <name val="Verdana"/>
      <family val="2"/>
    </font>
    <font>
      <b/>
      <u/>
      <sz val="10"/>
      <color theme="1"/>
      <name val="Verdana"/>
      <family val="2"/>
    </font>
    <font>
      <b/>
      <sz val="10"/>
      <color rgb="FF000000"/>
      <name val="Verdana"/>
      <family val="2"/>
    </font>
    <font>
      <sz val="10"/>
      <color rgb="FF000000"/>
      <name val="Verdana"/>
      <family val="2"/>
    </font>
    <font>
      <i/>
      <sz val="10"/>
      <color theme="0" tint="-0.34998626667073579"/>
      <name val="Verdana"/>
      <family val="2"/>
    </font>
    <font>
      <sz val="10"/>
      <color theme="0" tint="-0.34998626667073579"/>
      <name val="Verdana"/>
      <family val="2"/>
    </font>
    <font>
      <b/>
      <i/>
      <sz val="10"/>
      <color theme="0" tint="-0.34998626667073579"/>
      <name val="Verdana"/>
      <family val="2"/>
    </font>
    <font>
      <b/>
      <sz val="11"/>
      <color theme="1"/>
      <name val="Calibri"/>
      <family val="2"/>
      <scheme val="minor"/>
    </font>
    <font>
      <b/>
      <sz val="10"/>
      <color theme="2" tint="-0.499984740745262"/>
      <name val="Verdana"/>
      <family val="2"/>
    </font>
    <font>
      <sz val="10"/>
      <color theme="2" tint="-0.499984740745262"/>
      <name val="Verdana"/>
      <family val="2"/>
    </font>
    <font>
      <sz val="10"/>
      <name val="Arial"/>
      <family val="2"/>
    </font>
    <font>
      <sz val="10"/>
      <name val="Arial"/>
      <family val="2"/>
    </font>
    <font>
      <sz val="9"/>
      <color indexed="81"/>
      <name val="Tahoma"/>
      <family val="2"/>
    </font>
    <font>
      <sz val="10"/>
      <name val="Arial"/>
    </font>
  </fonts>
  <fills count="21">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3"/>
        <bgColor indexed="64"/>
      </patternFill>
    </fill>
    <fill>
      <patternFill patternType="lightDown">
        <bgColor theme="2" tint="-0.499984740745262"/>
      </patternFill>
    </fill>
    <fill>
      <patternFill patternType="solid">
        <fgColor theme="8" tint="0.79995117038483843"/>
        <bgColor indexed="64"/>
      </patternFill>
    </fill>
    <fill>
      <patternFill patternType="solid">
        <fgColor theme="8"/>
        <bgColor indexed="64"/>
      </patternFill>
    </fill>
    <fill>
      <patternFill patternType="solid">
        <fgColor theme="8" tint="-0.249977111117893"/>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D9E1F2"/>
        <bgColor indexed="64"/>
      </patternFill>
    </fill>
    <fill>
      <patternFill patternType="solid">
        <fgColor theme="5" tint="0.39997558519241921"/>
        <bgColor indexed="64"/>
      </patternFill>
    </fill>
    <fill>
      <patternFill patternType="solid">
        <fgColor theme="8" tint="0.59999389629810485"/>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bottom style="thin">
        <color rgb="FF7F7F7F"/>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rgb="FF7F7F7F"/>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s>
  <cellStyleXfs count="25">
    <xf numFmtId="0" fontId="0" fillId="0" borderId="0"/>
    <xf numFmtId="165" fontId="1" fillId="0" borderId="0" applyFont="0" applyFill="0" applyBorder="0" applyAlignment="0" applyProtection="0"/>
    <xf numFmtId="0" fontId="6" fillId="0" borderId="0"/>
    <xf numFmtId="0" fontId="8" fillId="2" borderId="1" applyNumberFormat="0" applyAlignment="0" applyProtection="0"/>
    <xf numFmtId="0" fontId="10" fillId="0" borderId="0" applyNumberFormat="0" applyFill="0" applyBorder="0" applyAlignment="0" applyProtection="0"/>
    <xf numFmtId="165" fontId="6" fillId="0" borderId="0" applyFont="0" applyFill="0" applyBorder="0" applyAlignment="0" applyProtection="0"/>
    <xf numFmtId="0" fontId="11" fillId="3" borderId="1" applyNumberFormat="0" applyAlignment="0" applyProtection="0"/>
    <xf numFmtId="0" fontId="1" fillId="0" borderId="0"/>
    <xf numFmtId="0" fontId="4" fillId="0" borderId="0" applyNumberForma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0" fontId="14" fillId="0" borderId="0"/>
    <xf numFmtId="0" fontId="6" fillId="0" borderId="0"/>
    <xf numFmtId="169" fontId="14" fillId="0" borderId="0"/>
    <xf numFmtId="0" fontId="1" fillId="0" borderId="0"/>
    <xf numFmtId="0" fontId="6" fillId="0" borderId="0"/>
    <xf numFmtId="0" fontId="16" fillId="0" borderId="0"/>
    <xf numFmtId="165" fontId="6" fillId="0" borderId="0" applyFont="0" applyFill="0" applyBorder="0" applyAlignment="0" applyProtection="0"/>
    <xf numFmtId="0" fontId="29" fillId="0" borderId="0"/>
    <xf numFmtId="0" fontId="4" fillId="0" borderId="0" applyNumberFormat="0" applyFill="0" applyBorder="0" applyAlignment="0" applyProtection="0"/>
    <xf numFmtId="0" fontId="1" fillId="0" borderId="0"/>
    <xf numFmtId="9" fontId="1" fillId="0" borderId="0" applyFont="0" applyFill="0" applyBorder="0" applyAlignment="0" applyProtection="0"/>
    <xf numFmtId="0" fontId="50" fillId="0" borderId="0"/>
    <xf numFmtId="0" fontId="51" fillId="0" borderId="0"/>
    <xf numFmtId="0" fontId="53" fillId="0" borderId="0"/>
  </cellStyleXfs>
  <cellXfs count="728">
    <xf numFmtId="0" fontId="0" fillId="0" borderId="0" xfId="0"/>
    <xf numFmtId="0" fontId="0" fillId="0" borderId="0" xfId="0" applyFill="1"/>
    <xf numFmtId="0" fontId="0" fillId="0" borderId="0" xfId="0" applyFont="1"/>
    <xf numFmtId="0" fontId="0" fillId="4" borderId="0" xfId="0" applyFill="1"/>
    <xf numFmtId="0" fontId="14" fillId="0" borderId="0" xfId="11"/>
    <xf numFmtId="0" fontId="18" fillId="4" borderId="0" xfId="0" applyFont="1" applyFill="1"/>
    <xf numFmtId="0" fontId="0" fillId="4" borderId="0" xfId="0" applyFill="1" applyAlignment="1">
      <alignment wrapText="1"/>
    </xf>
    <xf numFmtId="0" fontId="0" fillId="8" borderId="0" xfId="0" applyFill="1"/>
    <xf numFmtId="0" fontId="3" fillId="8" borderId="0" xfId="0" applyFont="1" applyFill="1"/>
    <xf numFmtId="0" fontId="0" fillId="8" borderId="0" xfId="0" applyFont="1" applyFill="1"/>
    <xf numFmtId="0" fontId="17" fillId="10" borderId="0" xfId="0" applyFont="1" applyFill="1"/>
    <xf numFmtId="0" fontId="2" fillId="10" borderId="0" xfId="0" applyFont="1" applyFill="1"/>
    <xf numFmtId="0" fontId="12" fillId="11" borderId="0" xfId="0" applyFont="1" applyFill="1" applyBorder="1" applyAlignment="1">
      <alignment horizontal="right" vertical="center" wrapText="1"/>
    </xf>
    <xf numFmtId="0" fontId="12" fillId="6" borderId="2" xfId="0" applyFont="1" applyFill="1" applyBorder="1" applyAlignment="1">
      <alignment horizontal="right" vertical="center" wrapText="1"/>
    </xf>
    <xf numFmtId="0" fontId="12" fillId="6" borderId="8"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5" xfId="0" applyFont="1" applyFill="1" applyBorder="1" applyAlignment="1">
      <alignment horizontal="center" vertical="center" wrapText="1"/>
    </xf>
    <xf numFmtId="49" fontId="12" fillId="6" borderId="2" xfId="0" applyNumberFormat="1" applyFont="1" applyFill="1" applyBorder="1" applyAlignment="1">
      <alignment horizontal="center" vertical="center" wrapText="1"/>
    </xf>
    <xf numFmtId="49" fontId="12" fillId="6" borderId="4" xfId="0" applyNumberFormat="1" applyFont="1" applyFill="1" applyBorder="1" applyAlignment="1">
      <alignment horizontal="center" vertical="center" wrapText="1"/>
    </xf>
    <xf numFmtId="49" fontId="12" fillId="6" borderId="5" xfId="0" applyNumberFormat="1" applyFont="1" applyFill="1" applyBorder="1" applyAlignment="1">
      <alignment horizontal="center" vertical="center" wrapText="1"/>
    </xf>
    <xf numFmtId="0" fontId="12" fillId="6" borderId="2" xfId="0" applyFont="1" applyFill="1" applyBorder="1" applyAlignment="1">
      <alignment horizontal="right" vertical="center"/>
    </xf>
    <xf numFmtId="0" fontId="12" fillId="6" borderId="4" xfId="0" applyFont="1" applyFill="1" applyBorder="1" applyAlignment="1">
      <alignment horizontal="center" vertical="center" wrapText="1"/>
    </xf>
    <xf numFmtId="0" fontId="20" fillId="11" borderId="0" xfId="0" applyFont="1" applyFill="1" applyBorder="1" applyAlignment="1">
      <alignment horizontal="right" vertical="center" wrapText="1"/>
    </xf>
    <xf numFmtId="0" fontId="0" fillId="8" borderId="0" xfId="0" applyFill="1" applyBorder="1" applyAlignment="1">
      <alignment horizontal="center" vertical="center"/>
    </xf>
    <xf numFmtId="0" fontId="0" fillId="6" borderId="2" xfId="0" applyFill="1" applyBorder="1" applyAlignment="1">
      <alignment horizontal="center"/>
    </xf>
    <xf numFmtId="0" fontId="0" fillId="0" borderId="2" xfId="0" applyBorder="1" applyAlignment="1">
      <alignment horizontal="left"/>
    </xf>
    <xf numFmtId="0" fontId="18" fillId="4" borderId="0" xfId="12" applyFont="1" applyFill="1"/>
    <xf numFmtId="0" fontId="12" fillId="8" borderId="0" xfId="12" applyFont="1" applyFill="1"/>
    <xf numFmtId="0" fontId="12" fillId="0" borderId="0" xfId="12" applyFont="1"/>
    <xf numFmtId="0" fontId="20" fillId="11" borderId="0" xfId="12" applyFont="1" applyFill="1" applyBorder="1" applyAlignment="1">
      <alignment horizontal="right" vertical="center" wrapText="1"/>
    </xf>
    <xf numFmtId="0" fontId="12" fillId="6" borderId="2" xfId="12" applyFont="1" applyFill="1" applyBorder="1" applyAlignment="1">
      <alignment horizontal="right" vertical="center" wrapText="1"/>
    </xf>
    <xf numFmtId="0" fontId="12" fillId="6" borderId="16" xfId="12" applyFont="1" applyFill="1" applyBorder="1" applyAlignment="1">
      <alignment horizontal="center" vertical="center" wrapText="1"/>
    </xf>
    <xf numFmtId="0" fontId="12" fillId="6" borderId="5" xfId="12" applyFont="1" applyFill="1" applyBorder="1" applyAlignment="1">
      <alignment horizontal="center" vertical="center" wrapText="1"/>
    </xf>
    <xf numFmtId="49" fontId="12" fillId="6" borderId="2" xfId="12" applyNumberFormat="1" applyFont="1" applyFill="1" applyBorder="1" applyAlignment="1">
      <alignment horizontal="center" vertical="center" wrapText="1"/>
    </xf>
    <xf numFmtId="49" fontId="12" fillId="6" borderId="4" xfId="12" applyNumberFormat="1" applyFont="1" applyFill="1" applyBorder="1" applyAlignment="1">
      <alignment horizontal="center" vertical="center" wrapText="1"/>
    </xf>
    <xf numFmtId="49" fontId="12" fillId="6" borderId="5" xfId="12" applyNumberFormat="1" applyFont="1" applyFill="1" applyBorder="1" applyAlignment="1">
      <alignment horizontal="center" vertical="center" wrapText="1"/>
    </xf>
    <xf numFmtId="0" fontId="12" fillId="6" borderId="2" xfId="12" applyFont="1" applyFill="1" applyBorder="1" applyAlignment="1">
      <alignment horizontal="right" vertical="center"/>
    </xf>
    <xf numFmtId="2" fontId="12" fillId="7" borderId="2" xfId="12" applyNumberFormat="1" applyFont="1" applyFill="1" applyBorder="1" applyAlignment="1">
      <alignment horizontal="center"/>
    </xf>
    <xf numFmtId="166" fontId="26" fillId="0" borderId="2" xfId="13" applyNumberFormat="1" applyFont="1" applyFill="1" applyBorder="1" applyAlignment="1">
      <alignment horizontal="left"/>
    </xf>
    <xf numFmtId="166" fontId="26" fillId="8" borderId="0" xfId="13" applyNumberFormat="1" applyFont="1" applyFill="1" applyBorder="1" applyAlignment="1">
      <alignment horizontal="left" vertical="center"/>
    </xf>
    <xf numFmtId="0" fontId="27" fillId="8" borderId="0" xfId="12" applyFont="1" applyFill="1"/>
    <xf numFmtId="166" fontId="26" fillId="8" borderId="0" xfId="13" applyNumberFormat="1" applyFont="1" applyFill="1" applyBorder="1" applyAlignment="1">
      <alignment horizontal="left"/>
    </xf>
    <xf numFmtId="166" fontId="26" fillId="0" borderId="0" xfId="13" applyNumberFormat="1" applyFont="1" applyFill="1" applyBorder="1" applyAlignment="1">
      <alignment horizontal="left"/>
    </xf>
    <xf numFmtId="0" fontId="1" fillId="4" borderId="0" xfId="14" applyFill="1"/>
    <xf numFmtId="0" fontId="18" fillId="4" borderId="0" xfId="14" applyFont="1" applyFill="1"/>
    <xf numFmtId="0" fontId="1" fillId="4" borderId="0" xfId="14" applyFill="1" applyAlignment="1">
      <alignment wrapText="1"/>
    </xf>
    <xf numFmtId="0" fontId="1" fillId="8" borderId="0" xfId="14" applyFill="1"/>
    <xf numFmtId="0" fontId="3" fillId="8" borderId="0" xfId="14" applyFont="1" applyFill="1"/>
    <xf numFmtId="0" fontId="17" fillId="10" borderId="0" xfId="14" applyFont="1" applyFill="1"/>
    <xf numFmtId="0" fontId="2" fillId="10" borderId="0" xfId="14" applyFont="1" applyFill="1"/>
    <xf numFmtId="0" fontId="12" fillId="11" borderId="0" xfId="14" applyFont="1" applyFill="1" applyBorder="1" applyAlignment="1">
      <alignment horizontal="right" vertical="center" wrapText="1"/>
    </xf>
    <xf numFmtId="0" fontId="1" fillId="0" borderId="0" xfId="14" applyFill="1"/>
    <xf numFmtId="0" fontId="12" fillId="6" borderId="2" xfId="14" applyFont="1" applyFill="1" applyBorder="1" applyAlignment="1">
      <alignment horizontal="right" vertical="center" wrapText="1"/>
    </xf>
    <xf numFmtId="0" fontId="12" fillId="6" borderId="8" xfId="14" applyFont="1" applyFill="1" applyBorder="1" applyAlignment="1">
      <alignment horizontal="center" vertical="center" wrapText="1"/>
    </xf>
    <xf numFmtId="0" fontId="12" fillId="6" borderId="16" xfId="14" applyFont="1" applyFill="1" applyBorder="1" applyAlignment="1">
      <alignment horizontal="center" vertical="center" wrapText="1"/>
    </xf>
    <xf numFmtId="0" fontId="12" fillId="6" borderId="2" xfId="14" applyFont="1" applyFill="1" applyBorder="1" applyAlignment="1">
      <alignment horizontal="center" vertical="center" wrapText="1"/>
    </xf>
    <xf numFmtId="0" fontId="12" fillId="6" borderId="5" xfId="14" applyFont="1" applyFill="1" applyBorder="1" applyAlignment="1">
      <alignment horizontal="center" vertical="center" wrapText="1"/>
    </xf>
    <xf numFmtId="49" fontId="12" fillId="6" borderId="2" xfId="14" applyNumberFormat="1" applyFont="1" applyFill="1" applyBorder="1" applyAlignment="1">
      <alignment horizontal="center" vertical="center" wrapText="1"/>
    </xf>
    <xf numFmtId="49" fontId="12" fillId="6" borderId="4" xfId="14" applyNumberFormat="1" applyFont="1" applyFill="1" applyBorder="1" applyAlignment="1">
      <alignment horizontal="center" vertical="center" wrapText="1"/>
    </xf>
    <xf numFmtId="49" fontId="12" fillId="6" borderId="5" xfId="14" applyNumberFormat="1" applyFont="1" applyFill="1" applyBorder="1" applyAlignment="1">
      <alignment horizontal="center" vertical="center" wrapText="1"/>
    </xf>
    <xf numFmtId="0" fontId="1" fillId="0" borderId="0" xfId="14" applyFont="1"/>
    <xf numFmtId="166" fontId="1" fillId="0" borderId="2" xfId="15" applyNumberFormat="1" applyFont="1" applyBorder="1" applyAlignment="1">
      <alignment horizontal="left"/>
    </xf>
    <xf numFmtId="0" fontId="20" fillId="11" borderId="0" xfId="14" applyFont="1" applyFill="1" applyBorder="1" applyAlignment="1">
      <alignment horizontal="right" vertical="center" wrapText="1"/>
    </xf>
    <xf numFmtId="0" fontId="1" fillId="0" borderId="0" xfId="14"/>
    <xf numFmtId="0" fontId="1" fillId="8" borderId="0" xfId="14" applyFill="1" applyBorder="1" applyAlignment="1">
      <alignment horizontal="center" vertical="center"/>
    </xf>
    <xf numFmtId="0" fontId="1" fillId="6" borderId="2" xfId="14" applyFill="1" applyBorder="1" applyAlignment="1">
      <alignment horizontal="center"/>
    </xf>
    <xf numFmtId="0" fontId="1" fillId="6" borderId="2" xfId="14" applyFont="1" applyFill="1" applyBorder="1" applyAlignment="1">
      <alignment horizontal="right"/>
    </xf>
    <xf numFmtId="166" fontId="1" fillId="0" borderId="2" xfId="12" applyNumberFormat="1" applyFont="1" applyBorder="1" applyAlignment="1">
      <alignment horizontal="left"/>
    </xf>
    <xf numFmtId="0" fontId="0" fillId="0" borderId="2" xfId="0" applyFill="1" applyBorder="1" applyAlignment="1">
      <alignment horizontal="left" vertical="center" wrapText="1"/>
    </xf>
    <xf numFmtId="0" fontId="27" fillId="4" borderId="0" xfId="12" applyFont="1" applyFill="1"/>
    <xf numFmtId="0" fontId="27" fillId="4" borderId="0" xfId="12" applyFont="1" applyFill="1" applyAlignment="1">
      <alignment horizontal="left" wrapText="1"/>
    </xf>
    <xf numFmtId="0" fontId="27" fillId="4" borderId="0" xfId="12" applyFont="1" applyFill="1" applyAlignment="1">
      <alignment wrapText="1"/>
    </xf>
    <xf numFmtId="0" fontId="12" fillId="6" borderId="4" xfId="12" applyFont="1" applyFill="1" applyBorder="1" applyAlignment="1">
      <alignment horizontal="center" vertical="center" wrapText="1"/>
    </xf>
    <xf numFmtId="166" fontId="12" fillId="0" borderId="2" xfId="16" applyNumberFormat="1" applyFont="1" applyBorder="1" applyAlignment="1">
      <alignment horizontal="left"/>
    </xf>
    <xf numFmtId="0" fontId="27" fillId="8" borderId="0" xfId="12" applyFont="1" applyFill="1" applyAlignment="1">
      <alignment horizontal="left" wrapText="1"/>
    </xf>
    <xf numFmtId="0" fontId="27" fillId="8" borderId="0" xfId="12" applyFont="1" applyFill="1" applyAlignment="1">
      <alignment wrapText="1"/>
    </xf>
    <xf numFmtId="0" fontId="0" fillId="6" borderId="2" xfId="0" applyFill="1" applyBorder="1" applyAlignment="1">
      <alignment horizontal="left"/>
    </xf>
    <xf numFmtId="0" fontId="0" fillId="0" borderId="0" xfId="0" applyBorder="1"/>
    <xf numFmtId="0" fontId="12" fillId="8" borderId="2" xfId="12" applyFont="1" applyFill="1" applyBorder="1" applyAlignment="1">
      <alignment horizontal="left" wrapText="1"/>
    </xf>
    <xf numFmtId="0" fontId="12" fillId="8" borderId="2" xfId="12" applyFont="1" applyFill="1" applyBorder="1" applyAlignment="1">
      <alignment horizontal="left"/>
    </xf>
    <xf numFmtId="0" fontId="12" fillId="7" borderId="2" xfId="12" applyFont="1" applyFill="1" applyBorder="1" applyAlignment="1">
      <alignment horizontal="left" wrapText="1"/>
    </xf>
    <xf numFmtId="0" fontId="12" fillId="7" borderId="2" xfId="12" applyFont="1" applyFill="1" applyBorder="1"/>
    <xf numFmtId="0" fontId="12" fillId="0" borderId="0" xfId="0" applyFont="1"/>
    <xf numFmtId="2" fontId="12" fillId="5" borderId="2" xfId="0" applyNumberFormat="1" applyFont="1" applyFill="1" applyBorder="1" applyAlignment="1">
      <alignment horizontal="center"/>
    </xf>
    <xf numFmtId="0" fontId="12" fillId="8" borderId="0" xfId="0" applyFont="1" applyFill="1"/>
    <xf numFmtId="0" fontId="12" fillId="6" borderId="2" xfId="0" applyFont="1" applyFill="1" applyBorder="1" applyAlignment="1">
      <alignment horizontal="center" vertical="center"/>
    </xf>
    <xf numFmtId="0" fontId="12" fillId="6" borderId="2" xfId="0" applyFont="1" applyFill="1" applyBorder="1" applyAlignment="1">
      <alignment horizontal="center"/>
    </xf>
    <xf numFmtId="0" fontId="0" fillId="6" borderId="2" xfId="0" applyFont="1" applyFill="1" applyBorder="1" applyAlignment="1">
      <alignment horizontal="left" vertical="center" wrapText="1"/>
    </xf>
    <xf numFmtId="0" fontId="20" fillId="8" borderId="0" xfId="0" applyFont="1" applyFill="1"/>
    <xf numFmtId="0" fontId="30" fillId="8" borderId="0" xfId="0" applyFont="1" applyFill="1"/>
    <xf numFmtId="0" fontId="27" fillId="4" borderId="0" xfId="0" applyFont="1" applyFill="1"/>
    <xf numFmtId="0" fontId="27" fillId="4" borderId="0" xfId="0" applyFont="1" applyFill="1" applyAlignment="1">
      <alignment horizontal="left" wrapText="1"/>
    </xf>
    <xf numFmtId="0" fontId="27" fillId="4" borderId="0" xfId="0" applyFont="1" applyFill="1" applyAlignment="1">
      <alignment wrapText="1"/>
    </xf>
    <xf numFmtId="0" fontId="12" fillId="4" borderId="0" xfId="0" applyFont="1" applyFill="1" applyAlignment="1">
      <alignment horizontal="left" wrapText="1"/>
    </xf>
    <xf numFmtId="0" fontId="12" fillId="6" borderId="2" xfId="0" applyFont="1" applyFill="1" applyBorder="1" applyAlignment="1">
      <alignment horizontal="left" vertical="center" wrapText="1"/>
    </xf>
    <xf numFmtId="0" fontId="12" fillId="8" borderId="0" xfId="16" applyFont="1" applyFill="1"/>
    <xf numFmtId="0" fontId="27" fillId="8" borderId="0" xfId="0" applyFont="1" applyFill="1"/>
    <xf numFmtId="0" fontId="1" fillId="8" borderId="0" xfId="0" applyFont="1" applyFill="1"/>
    <xf numFmtId="0" fontId="1" fillId="8" borderId="0" xfId="0" applyFont="1" applyFill="1" applyAlignment="1">
      <alignment horizontal="center" wrapText="1"/>
    </xf>
    <xf numFmtId="2" fontId="1" fillId="8" borderId="0" xfId="0" applyNumberFormat="1" applyFont="1" applyFill="1" applyAlignment="1">
      <alignment horizontal="center" wrapText="1"/>
    </xf>
    <xf numFmtId="2" fontId="1" fillId="8" borderId="0" xfId="0" applyNumberFormat="1" applyFont="1" applyFill="1" applyBorder="1" applyAlignment="1">
      <alignment horizontal="center" wrapText="1"/>
    </xf>
    <xf numFmtId="0" fontId="1" fillId="0" borderId="0" xfId="0" applyFont="1"/>
    <xf numFmtId="2" fontId="1" fillId="0" borderId="0" xfId="0" applyNumberFormat="1" applyFont="1" applyFill="1" applyAlignment="1">
      <alignment horizontal="center" wrapText="1"/>
    </xf>
    <xf numFmtId="167" fontId="1" fillId="0" borderId="0" xfId="0" applyNumberFormat="1" applyFont="1" applyFill="1" applyAlignment="1">
      <alignment horizontal="center" wrapText="1"/>
    </xf>
    <xf numFmtId="2" fontId="12" fillId="8" borderId="0" xfId="0" applyNumberFormat="1" applyFont="1" applyFill="1"/>
    <xf numFmtId="0" fontId="12" fillId="6" borderId="2" xfId="12" applyFont="1" applyFill="1" applyBorder="1" applyAlignment="1">
      <alignment horizontal="center" vertical="center" wrapText="1"/>
    </xf>
    <xf numFmtId="0" fontId="12" fillId="6" borderId="8" xfId="12" applyFont="1" applyFill="1" applyBorder="1" applyAlignment="1">
      <alignment horizontal="center" vertical="center" wrapText="1"/>
    </xf>
    <xf numFmtId="0" fontId="1" fillId="6" borderId="2" xfId="14" applyFont="1" applyFill="1" applyBorder="1" applyAlignment="1">
      <alignment horizontal="left" vertical="center"/>
    </xf>
    <xf numFmtId="0" fontId="0" fillId="0" borderId="2" xfId="0" applyFill="1" applyBorder="1" applyAlignment="1">
      <alignment horizontal="left" vertical="center"/>
    </xf>
    <xf numFmtId="0" fontId="0" fillId="6" borderId="2" xfId="0" applyFont="1" applyFill="1" applyBorder="1" applyAlignment="1">
      <alignment horizontal="left" vertical="center"/>
    </xf>
    <xf numFmtId="0" fontId="12" fillId="6" borderId="2" xfId="0" applyFont="1" applyFill="1" applyBorder="1" applyAlignment="1">
      <alignment horizontal="left" vertical="center"/>
    </xf>
    <xf numFmtId="0" fontId="12" fillId="4" borderId="0" xfId="0" applyFont="1" applyFill="1" applyAlignment="1">
      <alignment horizontal="left" wrapText="1"/>
    </xf>
    <xf numFmtId="0" fontId="12" fillId="4" borderId="0" xfId="0" applyFont="1" applyFill="1"/>
    <xf numFmtId="0" fontId="20" fillId="4" borderId="0" xfId="0" applyFont="1" applyFill="1"/>
    <xf numFmtId="0" fontId="12" fillId="4" borderId="0" xfId="0" applyFont="1" applyFill="1" applyAlignment="1">
      <alignment wrapText="1"/>
    </xf>
    <xf numFmtId="0" fontId="21" fillId="8" borderId="0" xfId="0" applyFont="1" applyFill="1"/>
    <xf numFmtId="0" fontId="22" fillId="8" borderId="0" xfId="0" applyFont="1" applyFill="1"/>
    <xf numFmtId="0" fontId="12" fillId="8" borderId="0" xfId="0" applyFont="1" applyFill="1" applyBorder="1" applyAlignment="1">
      <alignment horizontal="left"/>
    </xf>
    <xf numFmtId="0" fontId="12" fillId="8" borderId="0" xfId="0" applyFont="1" applyFill="1" applyBorder="1" applyAlignment="1">
      <alignment horizontal="center"/>
    </xf>
    <xf numFmtId="2" fontId="12" fillId="8" borderId="0" xfId="0" applyNumberFormat="1" applyFont="1" applyFill="1" applyBorder="1" applyAlignment="1">
      <alignment horizontal="center"/>
    </xf>
    <xf numFmtId="0" fontId="27" fillId="0" borderId="0" xfId="0" applyFont="1"/>
    <xf numFmtId="0" fontId="22" fillId="10" borderId="0" xfId="0" applyFont="1" applyFill="1"/>
    <xf numFmtId="0" fontId="28" fillId="10" borderId="0" xfId="0" applyFont="1" applyFill="1"/>
    <xf numFmtId="0" fontId="12" fillId="6" borderId="2" xfId="0" applyFont="1" applyFill="1" applyBorder="1" applyAlignment="1">
      <alignment horizontal="right"/>
    </xf>
    <xf numFmtId="0" fontId="12" fillId="6" borderId="4" xfId="14" applyFont="1" applyFill="1" applyBorder="1" applyAlignment="1">
      <alignment horizontal="right" vertical="center"/>
    </xf>
    <xf numFmtId="2" fontId="0" fillId="0" borderId="0" xfId="0" applyNumberFormat="1"/>
    <xf numFmtId="166" fontId="12" fillId="7" borderId="2" xfId="16" applyNumberFormat="1" applyFont="1" applyFill="1" applyBorder="1" applyAlignment="1">
      <alignment horizontal="left"/>
    </xf>
    <xf numFmtId="0" fontId="12" fillId="7" borderId="2" xfId="12" applyFont="1" applyFill="1" applyBorder="1" applyAlignment="1"/>
    <xf numFmtId="2" fontId="12" fillId="9" borderId="2" xfId="12" applyNumberFormat="1" applyFont="1" applyFill="1" applyBorder="1" applyAlignment="1">
      <alignment horizontal="center"/>
    </xf>
    <xf numFmtId="166" fontId="12" fillId="9" borderId="2" xfId="16" applyNumberFormat="1" applyFont="1" applyFill="1" applyBorder="1" applyAlignment="1">
      <alignment horizontal="left"/>
    </xf>
    <xf numFmtId="0" fontId="12" fillId="9" borderId="2" xfId="12" applyFont="1" applyFill="1" applyBorder="1" applyAlignment="1"/>
    <xf numFmtId="0" fontId="12" fillId="9" borderId="2" xfId="12" applyFont="1" applyFill="1" applyBorder="1" applyAlignment="1">
      <alignment vertical="center"/>
    </xf>
    <xf numFmtId="166" fontId="12" fillId="7" borderId="3" xfId="16" applyNumberFormat="1" applyFont="1" applyFill="1" applyBorder="1" applyAlignment="1">
      <alignment horizontal="left"/>
    </xf>
    <xf numFmtId="166" fontId="12" fillId="9" borderId="3" xfId="16" applyNumberFormat="1" applyFont="1" applyFill="1" applyBorder="1" applyAlignment="1">
      <alignment horizontal="left"/>
    </xf>
    <xf numFmtId="0" fontId="12" fillId="7" borderId="2" xfId="12" applyFont="1" applyFill="1" applyBorder="1" applyAlignment="1">
      <alignment vertical="center"/>
    </xf>
    <xf numFmtId="0" fontId="21" fillId="7" borderId="5" xfId="16" applyFont="1" applyFill="1" applyBorder="1" applyAlignment="1">
      <alignment horizontal="left"/>
    </xf>
    <xf numFmtId="0" fontId="21" fillId="12" borderId="2" xfId="0" applyFont="1" applyFill="1" applyBorder="1" applyAlignment="1">
      <alignment horizontal="center"/>
    </xf>
    <xf numFmtId="166" fontId="12" fillId="5" borderId="2" xfId="0" applyNumberFormat="1" applyFont="1" applyFill="1" applyBorder="1" applyAlignment="1">
      <alignment horizontal="center"/>
    </xf>
    <xf numFmtId="0" fontId="12" fillId="6" borderId="2" xfId="0" applyFont="1" applyFill="1" applyBorder="1" applyAlignment="1">
      <alignment horizontal="center" vertical="center" wrapText="1"/>
    </xf>
    <xf numFmtId="0" fontId="12" fillId="6" borderId="8" xfId="0" applyFont="1" applyFill="1" applyBorder="1" applyAlignment="1">
      <alignment horizontal="center" vertical="center" wrapText="1"/>
    </xf>
    <xf numFmtId="2" fontId="0" fillId="8" borderId="0" xfId="0" applyNumberFormat="1" applyFill="1"/>
    <xf numFmtId="0" fontId="14" fillId="8" borderId="0" xfId="11" applyFill="1"/>
    <xf numFmtId="0" fontId="31" fillId="14" borderId="0" xfId="11" applyFont="1" applyFill="1"/>
    <xf numFmtId="0" fontId="20" fillId="0" borderId="2" xfId="0" applyFont="1" applyFill="1" applyBorder="1" applyAlignment="1">
      <alignment horizontal="left" vertical="center" wrapText="1"/>
    </xf>
    <xf numFmtId="0" fontId="21" fillId="7" borderId="2" xfId="11" applyFont="1" applyFill="1" applyBorder="1" applyAlignment="1">
      <alignment horizontal="center" vertical="center"/>
    </xf>
    <xf numFmtId="0" fontId="21" fillId="0" borderId="0" xfId="11" applyFont="1"/>
    <xf numFmtId="0" fontId="21" fillId="6" borderId="2" xfId="11" applyFont="1" applyFill="1" applyBorder="1" applyAlignment="1">
      <alignment horizontal="right"/>
    </xf>
    <xf numFmtId="0" fontId="12" fillId="6" borderId="2" xfId="11" applyFont="1" applyFill="1" applyBorder="1" applyAlignment="1">
      <alignment horizontal="center"/>
    </xf>
    <xf numFmtId="0" fontId="23" fillId="0" borderId="2" xfId="11" applyFont="1" applyBorder="1" applyAlignment="1">
      <alignment horizontal="right"/>
    </xf>
    <xf numFmtId="0" fontId="5" fillId="8" borderId="0" xfId="11" applyFont="1" applyFill="1"/>
    <xf numFmtId="0" fontId="21" fillId="8" borderId="0" xfId="11" applyFont="1" applyFill="1"/>
    <xf numFmtId="0" fontId="23" fillId="8" borderId="0" xfId="11" applyFont="1" applyFill="1" applyBorder="1"/>
    <xf numFmtId="0" fontId="21" fillId="8" borderId="0" xfId="11" applyFont="1" applyFill="1" applyBorder="1"/>
    <xf numFmtId="0" fontId="7" fillId="8" borderId="0" xfId="11" applyFont="1" applyFill="1" applyBorder="1"/>
    <xf numFmtId="0" fontId="5" fillId="8" borderId="0" xfId="11" applyFont="1" applyFill="1" applyBorder="1"/>
    <xf numFmtId="0" fontId="2" fillId="14" borderId="0" xfId="11" applyFont="1" applyFill="1"/>
    <xf numFmtId="0" fontId="21" fillId="8" borderId="2" xfId="11" applyFont="1" applyFill="1" applyBorder="1" applyAlignment="1">
      <alignment vertical="center"/>
    </xf>
    <xf numFmtId="0" fontId="12" fillId="4" borderId="0" xfId="12" applyFont="1" applyFill="1" applyAlignment="1">
      <alignment horizontal="left" wrapText="1"/>
    </xf>
    <xf numFmtId="0" fontId="32" fillId="8" borderId="0" xfId="0" applyFont="1" applyFill="1"/>
    <xf numFmtId="0" fontId="1" fillId="4" borderId="0" xfId="0" applyFont="1" applyFill="1"/>
    <xf numFmtId="0" fontId="3" fillId="4" borderId="0" xfId="0" applyFont="1" applyFill="1"/>
    <xf numFmtId="0" fontId="1" fillId="4" borderId="0" xfId="0" applyFont="1" applyFill="1" applyAlignment="1">
      <alignment wrapText="1"/>
    </xf>
    <xf numFmtId="0" fontId="1" fillId="0" borderId="0" xfId="0" applyFont="1" applyFill="1"/>
    <xf numFmtId="0" fontId="3" fillId="11" borderId="0" xfId="0" applyFont="1" applyFill="1" applyBorder="1" applyAlignment="1">
      <alignment horizontal="right" vertical="center" wrapText="1"/>
    </xf>
    <xf numFmtId="0" fontId="1" fillId="6" borderId="13" xfId="0" applyFont="1" applyFill="1" applyBorder="1" applyAlignment="1">
      <alignment horizontal="right" vertical="center" wrapText="1"/>
    </xf>
    <xf numFmtId="0" fontId="1" fillId="6" borderId="8" xfId="0" applyFont="1" applyFill="1" applyBorder="1" applyAlignment="1">
      <alignment horizontal="center" vertical="center" wrapText="1"/>
    </xf>
    <xf numFmtId="0" fontId="1" fillId="0" borderId="0" xfId="0" applyFont="1" applyFill="1" applyAlignment="1">
      <alignment wrapText="1"/>
    </xf>
    <xf numFmtId="0" fontId="1" fillId="6" borderId="5" xfId="0" applyFont="1" applyFill="1" applyBorder="1" applyAlignment="1">
      <alignment horizontal="right" vertical="center"/>
    </xf>
    <xf numFmtId="17" fontId="1" fillId="6" borderId="2" xfId="0" applyNumberFormat="1" applyFont="1" applyFill="1" applyBorder="1" applyAlignment="1">
      <alignment horizontal="center" vertical="center"/>
    </xf>
    <xf numFmtId="17" fontId="1" fillId="6" borderId="2" xfId="0" quotePrefix="1" applyNumberFormat="1" applyFont="1" applyFill="1" applyBorder="1" applyAlignment="1">
      <alignment horizontal="center" vertical="center"/>
    </xf>
    <xf numFmtId="0" fontId="1" fillId="6" borderId="2" xfId="0" applyFont="1" applyFill="1" applyBorder="1" applyAlignment="1">
      <alignment horizontal="center" vertical="center" wrapText="1"/>
    </xf>
    <xf numFmtId="0" fontId="1" fillId="0" borderId="2" xfId="0" applyFont="1" applyBorder="1"/>
    <xf numFmtId="0" fontId="1" fillId="0" borderId="2" xfId="0" applyFont="1" applyFill="1" applyBorder="1"/>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21" fillId="9" borderId="5" xfId="16" applyFont="1" applyFill="1" applyBorder="1" applyAlignment="1">
      <alignment horizontal="left"/>
    </xf>
    <xf numFmtId="0" fontId="21" fillId="9" borderId="2" xfId="16" applyFont="1" applyFill="1" applyBorder="1" applyAlignment="1">
      <alignment horizontal="left"/>
    </xf>
    <xf numFmtId="0" fontId="12" fillId="9" borderId="5" xfId="12" applyFont="1" applyFill="1" applyBorder="1" applyAlignment="1">
      <alignment vertical="center"/>
    </xf>
    <xf numFmtId="0" fontId="21" fillId="7" borderId="2" xfId="16" applyFont="1" applyFill="1" applyBorder="1" applyAlignment="1">
      <alignment horizontal="left"/>
    </xf>
    <xf numFmtId="0" fontId="12" fillId="7" borderId="5" xfId="12" applyFont="1" applyFill="1" applyBorder="1" applyAlignment="1">
      <alignment vertical="center"/>
    </xf>
    <xf numFmtId="0" fontId="12" fillId="7" borderId="3" xfId="12" applyFont="1" applyFill="1" applyBorder="1" applyAlignment="1"/>
    <xf numFmtId="0" fontId="12" fillId="9" borderId="3" xfId="12" applyFont="1" applyFill="1" applyBorder="1" applyAlignment="1"/>
    <xf numFmtId="0" fontId="12" fillId="7" borderId="7" xfId="12" applyFont="1" applyFill="1" applyBorder="1" applyAlignment="1">
      <alignment vertical="center"/>
    </xf>
    <xf numFmtId="0" fontId="2" fillId="10" borderId="0" xfId="12" applyFont="1" applyFill="1"/>
    <xf numFmtId="0" fontId="33" fillId="13" borderId="0" xfId="0" applyFont="1" applyFill="1"/>
    <xf numFmtId="0" fontId="28" fillId="13" borderId="0" xfId="0" applyFont="1" applyFill="1"/>
    <xf numFmtId="0" fontId="12" fillId="8" borderId="0" xfId="0" applyFont="1" applyFill="1" applyBorder="1"/>
    <xf numFmtId="166" fontId="12" fillId="8" borderId="0" xfId="0" applyNumberFormat="1" applyFont="1" applyFill="1" applyBorder="1" applyAlignment="1">
      <alignment horizontal="center"/>
    </xf>
    <xf numFmtId="0" fontId="33" fillId="8" borderId="0" xfId="0" applyFont="1" applyFill="1"/>
    <xf numFmtId="0" fontId="28" fillId="8" borderId="0" xfId="0" applyFont="1" applyFill="1"/>
    <xf numFmtId="0" fontId="34" fillId="8" borderId="0" xfId="0" applyFont="1" applyFill="1"/>
    <xf numFmtId="0" fontId="17" fillId="8" borderId="0" xfId="0" applyFont="1" applyFill="1"/>
    <xf numFmtId="0" fontId="0" fillId="6" borderId="2" xfId="0" applyFill="1" applyBorder="1" applyAlignment="1">
      <alignment horizontal="left" vertical="center" wrapText="1"/>
    </xf>
    <xf numFmtId="0" fontId="35" fillId="8" borderId="0" xfId="0" applyFont="1" applyFill="1"/>
    <xf numFmtId="0" fontId="5" fillId="8" borderId="0" xfId="0" applyFont="1" applyFill="1"/>
    <xf numFmtId="0" fontId="36" fillId="8" borderId="3" xfId="0" applyFont="1" applyFill="1" applyBorder="1"/>
    <xf numFmtId="0" fontId="21" fillId="8" borderId="4" xfId="0" applyFont="1" applyFill="1" applyBorder="1"/>
    <xf numFmtId="0" fontId="21" fillId="8" borderId="5" xfId="0" applyFont="1" applyFill="1" applyBorder="1"/>
    <xf numFmtId="0" fontId="5" fillId="8" borderId="3" xfId="0" applyFont="1" applyFill="1" applyBorder="1"/>
    <xf numFmtId="0" fontId="5" fillId="8" borderId="4" xfId="0" applyFont="1" applyFill="1" applyBorder="1"/>
    <xf numFmtId="0" fontId="5" fillId="8" borderId="5" xfId="0" applyFont="1" applyFill="1" applyBorder="1"/>
    <xf numFmtId="0" fontId="22" fillId="8" borderId="4" xfId="0" applyFont="1" applyFill="1" applyBorder="1"/>
    <xf numFmtId="0" fontId="22" fillId="8" borderId="5" xfId="0" applyFont="1" applyFill="1" applyBorder="1"/>
    <xf numFmtId="0" fontId="17" fillId="8" borderId="4" xfId="0" applyFont="1" applyFill="1" applyBorder="1"/>
    <xf numFmtId="0" fontId="17" fillId="8" borderId="5" xfId="0" applyFont="1" applyFill="1" applyBorder="1"/>
    <xf numFmtId="0" fontId="0" fillId="8" borderId="0" xfId="0" applyFill="1" applyBorder="1"/>
    <xf numFmtId="2" fontId="12" fillId="8" borderId="0" xfId="12" applyNumberFormat="1" applyFont="1" applyFill="1" applyBorder="1" applyAlignment="1">
      <alignment horizontal="center"/>
    </xf>
    <xf numFmtId="0" fontId="33" fillId="8" borderId="0" xfId="0" applyFont="1" applyFill="1" applyBorder="1"/>
    <xf numFmtId="0" fontId="12" fillId="8" borderId="15" xfId="12" applyFont="1" applyFill="1" applyBorder="1" applyAlignment="1">
      <alignment vertical="center"/>
    </xf>
    <xf numFmtId="2" fontId="12" fillId="8" borderId="15" xfId="12" applyNumberFormat="1" applyFont="1" applyFill="1" applyBorder="1" applyAlignment="1">
      <alignment horizontal="center"/>
    </xf>
    <xf numFmtId="2" fontId="12" fillId="5" borderId="2" xfId="0" applyNumberFormat="1" applyFont="1" applyFill="1" applyBorder="1" applyAlignment="1">
      <alignment horizontal="center" vertical="center" wrapText="1"/>
    </xf>
    <xf numFmtId="2" fontId="12" fillId="5" borderId="2" xfId="14" applyNumberFormat="1" applyFont="1" applyFill="1" applyBorder="1" applyAlignment="1">
      <alignment horizontal="center" vertical="center" wrapText="1"/>
    </xf>
    <xf numFmtId="0" fontId="12" fillId="8" borderId="0" xfId="0" applyFont="1" applyFill="1" applyAlignment="1">
      <alignment horizontal="left" vertical="top" wrapText="1"/>
    </xf>
    <xf numFmtId="0" fontId="12" fillId="8" borderId="0" xfId="0" applyFont="1" applyFill="1" applyAlignment="1">
      <alignment horizontal="left" wrapText="1"/>
    </xf>
    <xf numFmtId="0" fontId="12" fillId="8" borderId="0" xfId="0" applyFont="1" applyFill="1" applyAlignment="1">
      <alignment wrapText="1"/>
    </xf>
    <xf numFmtId="2" fontId="20" fillId="5" borderId="2" xfId="0" applyNumberFormat="1" applyFont="1" applyFill="1" applyBorder="1" applyAlignment="1">
      <alignment horizontal="center"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2" xfId="0" applyFont="1" applyFill="1" applyBorder="1" applyAlignment="1">
      <alignment horizontal="left" vertical="center" wrapText="1"/>
    </xf>
    <xf numFmtId="0" fontId="12" fillId="6" borderId="2"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6" borderId="2" xfId="0" applyFont="1" applyFill="1" applyBorder="1" applyAlignment="1">
      <alignment horizontal="center" vertical="center"/>
    </xf>
    <xf numFmtId="0" fontId="12" fillId="0" borderId="2" xfId="0" applyFont="1" applyBorder="1" applyAlignment="1">
      <alignment horizontal="center"/>
    </xf>
    <xf numFmtId="0" fontId="12" fillId="0" borderId="3" xfId="0" applyFont="1" applyFill="1" applyBorder="1" applyAlignment="1">
      <alignment horizontal="left" vertical="center"/>
    </xf>
    <xf numFmtId="0" fontId="12" fillId="6" borderId="24" xfId="0" applyFont="1" applyFill="1" applyBorder="1" applyAlignment="1">
      <alignment horizontal="center" vertical="center" wrapText="1"/>
    </xf>
    <xf numFmtId="0" fontId="12" fillId="4" borderId="0" xfId="12" applyFont="1" applyFill="1" applyAlignment="1">
      <alignment horizontal="left" wrapText="1"/>
    </xf>
    <xf numFmtId="0" fontId="12" fillId="8" borderId="0" xfId="0" applyFont="1" applyFill="1" applyAlignment="1">
      <alignment horizontal="center" wrapText="1"/>
    </xf>
    <xf numFmtId="2" fontId="12" fillId="8" borderId="0" xfId="0" applyNumberFormat="1" applyFont="1" applyFill="1" applyAlignment="1">
      <alignment horizontal="center" wrapText="1"/>
    </xf>
    <xf numFmtId="167" fontId="12" fillId="8" borderId="0" xfId="0" applyNumberFormat="1" applyFont="1" applyFill="1" applyAlignment="1">
      <alignment horizontal="center" wrapText="1"/>
    </xf>
    <xf numFmtId="0" fontId="37" fillId="8" borderId="0" xfId="0" applyFont="1" applyFill="1" applyAlignment="1">
      <alignment wrapText="1"/>
    </xf>
    <xf numFmtId="0" fontId="12" fillId="6" borderId="6" xfId="0" applyFont="1" applyFill="1" applyBorder="1" applyAlignment="1">
      <alignment horizontal="right" vertical="center" wrapText="1"/>
    </xf>
    <xf numFmtId="2" fontId="12" fillId="8" borderId="0" xfId="0" applyNumberFormat="1" applyFont="1" applyFill="1" applyBorder="1" applyAlignment="1">
      <alignment horizontal="center" wrapText="1"/>
    </xf>
    <xf numFmtId="167" fontId="12" fillId="0" borderId="0" xfId="0" applyNumberFormat="1" applyFont="1" applyFill="1" applyAlignment="1">
      <alignment horizontal="center" wrapText="1"/>
    </xf>
    <xf numFmtId="170" fontId="21" fillId="5" borderId="14" xfId="17" applyNumberFormat="1" applyFont="1" applyFill="1" applyBorder="1" applyAlignment="1">
      <alignment horizontal="center" wrapText="1"/>
    </xf>
    <xf numFmtId="0" fontId="26" fillId="18" borderId="2" xfId="0" applyFont="1" applyFill="1" applyBorder="1" applyAlignment="1">
      <alignment horizontal="right" vertical="center" wrapText="1"/>
    </xf>
    <xf numFmtId="17" fontId="26" fillId="18" borderId="2" xfId="0" applyNumberFormat="1" applyFont="1" applyFill="1" applyBorder="1" applyAlignment="1">
      <alignment horizontal="center" vertical="center" wrapText="1"/>
    </xf>
    <xf numFmtId="0" fontId="26" fillId="18" borderId="8" xfId="0" applyFont="1" applyFill="1" applyBorder="1" applyAlignment="1">
      <alignment horizontal="center" vertical="center" wrapText="1"/>
    </xf>
    <xf numFmtId="0" fontId="12" fillId="8" borderId="0" xfId="0" applyFont="1" applyFill="1" applyBorder="1" applyAlignment="1">
      <alignment vertical="top" wrapText="1"/>
    </xf>
    <xf numFmtId="0" fontId="12" fillId="8" borderId="0" xfId="0" applyFont="1" applyFill="1" applyBorder="1" applyAlignment="1">
      <alignment wrapText="1"/>
    </xf>
    <xf numFmtId="2" fontId="12" fillId="8" borderId="0" xfId="0" applyNumberFormat="1" applyFont="1" applyFill="1" applyBorder="1" applyAlignment="1">
      <alignment horizontal="center" vertical="center"/>
    </xf>
    <xf numFmtId="0" fontId="20" fillId="8" borderId="0" xfId="0" applyFont="1" applyFill="1" applyBorder="1" applyAlignment="1">
      <alignment wrapText="1"/>
    </xf>
    <xf numFmtId="2" fontId="20" fillId="8" borderId="0" xfId="0" applyNumberFormat="1" applyFont="1" applyFill="1" applyBorder="1" applyAlignment="1">
      <alignment horizontal="center" vertical="center"/>
    </xf>
    <xf numFmtId="0" fontId="12" fillId="8" borderId="0" xfId="0" applyFont="1" applyFill="1" applyBorder="1" applyAlignment="1">
      <alignment vertical="center"/>
    </xf>
    <xf numFmtId="0" fontId="12" fillId="8" borderId="0" xfId="0" applyFont="1" applyFill="1" applyBorder="1" applyAlignment="1"/>
    <xf numFmtId="0" fontId="12" fillId="8" borderId="0" xfId="0" applyFont="1" applyFill="1" applyBorder="1" applyAlignment="1">
      <alignment horizontal="center" vertical="center" wrapText="1"/>
    </xf>
    <xf numFmtId="0" fontId="22" fillId="8" borderId="0" xfId="0" applyFont="1" applyFill="1" applyBorder="1" applyAlignment="1">
      <alignment vertical="center"/>
    </xf>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0" fillId="8" borderId="0" xfId="0" applyFill="1" applyBorder="1" applyAlignment="1">
      <alignment horizontal="center"/>
    </xf>
    <xf numFmtId="2" fontId="0" fillId="8" borderId="0" xfId="0" applyNumberFormat="1" applyFill="1" applyBorder="1" applyAlignment="1">
      <alignment horizontal="center"/>
    </xf>
    <xf numFmtId="0" fontId="1" fillId="8" borderId="0" xfId="0" applyFont="1" applyFill="1" applyAlignment="1">
      <alignment wrapText="1"/>
    </xf>
    <xf numFmtId="2" fontId="1" fillId="5" borderId="2" xfId="0" applyNumberFormat="1" applyFont="1" applyFill="1" applyBorder="1" applyAlignment="1">
      <alignment horizontal="center"/>
    </xf>
    <xf numFmtId="4" fontId="1" fillId="5" borderId="2" xfId="0" applyNumberFormat="1" applyFont="1" applyFill="1" applyBorder="1" applyAlignment="1">
      <alignment horizontal="center"/>
    </xf>
    <xf numFmtId="0" fontId="39" fillId="4" borderId="0" xfId="12" applyFont="1" applyFill="1"/>
    <xf numFmtId="0" fontId="39" fillId="8" borderId="0" xfId="12" applyFont="1" applyFill="1"/>
    <xf numFmtId="0" fontId="40" fillId="8" borderId="0" xfId="12" applyFont="1" applyFill="1"/>
    <xf numFmtId="0" fontId="1" fillId="8" borderId="0" xfId="12" applyFont="1" applyFill="1" applyAlignment="1">
      <alignment wrapText="1"/>
    </xf>
    <xf numFmtId="0" fontId="1" fillId="0" borderId="0" xfId="12" applyFont="1"/>
    <xf numFmtId="0" fontId="1" fillId="5" borderId="0" xfId="12" applyFont="1" applyFill="1" applyAlignment="1">
      <alignment horizontal="left" wrapText="1"/>
    </xf>
    <xf numFmtId="0" fontId="1" fillId="8" borderId="0" xfId="12" applyFont="1" applyFill="1" applyAlignment="1">
      <alignment horizontal="left"/>
    </xf>
    <xf numFmtId="0" fontId="1" fillId="8" borderId="0" xfId="12" applyFont="1" applyFill="1" applyAlignment="1">
      <alignment horizontal="left" wrapText="1"/>
    </xf>
    <xf numFmtId="0" fontId="1" fillId="7" borderId="0" xfId="12" applyFont="1" applyFill="1" applyAlignment="1">
      <alignment horizontal="left" wrapText="1"/>
    </xf>
    <xf numFmtId="0" fontId="1" fillId="8" borderId="0" xfId="12" applyFont="1" applyFill="1"/>
    <xf numFmtId="0" fontId="1" fillId="6" borderId="2" xfId="12" applyFont="1" applyFill="1" applyBorder="1"/>
    <xf numFmtId="0" fontId="1" fillId="15" borderId="2" xfId="12" applyFont="1" applyFill="1" applyBorder="1" applyAlignment="1">
      <alignment wrapText="1"/>
    </xf>
    <xf numFmtId="0" fontId="0" fillId="8" borderId="0" xfId="12" applyFont="1" applyFill="1"/>
    <xf numFmtId="0" fontId="2" fillId="8" borderId="0" xfId="12" applyFont="1" applyFill="1"/>
    <xf numFmtId="0" fontId="3" fillId="8" borderId="0" xfId="12" applyFont="1" applyFill="1"/>
    <xf numFmtId="0" fontId="1" fillId="15" borderId="2" xfId="12" applyFont="1" applyFill="1" applyBorder="1" applyAlignment="1">
      <alignment vertical="center" wrapText="1"/>
    </xf>
    <xf numFmtId="0" fontId="0" fillId="0" borderId="2" xfId="12" applyFont="1" applyBorder="1" applyAlignment="1">
      <alignment vertical="center" wrapText="1"/>
    </xf>
    <xf numFmtId="0" fontId="0" fillId="0" borderId="2" xfId="12" applyFont="1" applyBorder="1" applyAlignment="1">
      <alignment wrapText="1"/>
    </xf>
    <xf numFmtId="0" fontId="0" fillId="0" borderId="5" xfId="0" applyFill="1" applyBorder="1" applyAlignment="1">
      <alignment vertical="center" wrapText="1"/>
    </xf>
    <xf numFmtId="0" fontId="0" fillId="0" borderId="2" xfId="0" applyFill="1" applyBorder="1" applyAlignment="1">
      <alignment vertical="center"/>
    </xf>
    <xf numFmtId="0" fontId="0" fillId="6" borderId="3" xfId="0" applyFont="1" applyFill="1" applyBorder="1" applyAlignment="1">
      <alignment vertical="center"/>
    </xf>
    <xf numFmtId="0" fontId="3" fillId="0" borderId="2" xfId="0" applyFont="1" applyFill="1" applyBorder="1" applyAlignment="1">
      <alignment vertical="center"/>
    </xf>
    <xf numFmtId="0" fontId="12" fillId="6" borderId="2" xfId="0" applyFont="1" applyFill="1" applyBorder="1" applyAlignment="1">
      <alignment vertical="center"/>
    </xf>
    <xf numFmtId="0" fontId="1" fillId="8" borderId="0" xfId="2" applyFont="1" applyFill="1" applyBorder="1"/>
    <xf numFmtId="0" fontId="1" fillId="8" borderId="0" xfId="2" applyFont="1" applyFill="1"/>
    <xf numFmtId="0" fontId="13" fillId="8" borderId="0" xfId="2" applyFont="1" applyFill="1"/>
    <xf numFmtId="0" fontId="41" fillId="8" borderId="0" xfId="2" applyFont="1" applyFill="1"/>
    <xf numFmtId="0" fontId="42" fillId="8" borderId="0" xfId="2" applyFont="1" applyFill="1" applyBorder="1" applyAlignment="1">
      <alignment vertical="center" wrapText="1"/>
    </xf>
    <xf numFmtId="0" fontId="13" fillId="8" borderId="0" xfId="2" applyFont="1" applyFill="1" applyBorder="1"/>
    <xf numFmtId="0" fontId="42" fillId="8" borderId="2"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42" fillId="8" borderId="0" xfId="2" applyFont="1" applyFill="1" applyBorder="1" applyAlignment="1">
      <alignment horizontal="center" vertical="center" wrapText="1"/>
    </xf>
    <xf numFmtId="164" fontId="43" fillId="8" borderId="0" xfId="2" applyNumberFormat="1" applyFont="1" applyFill="1" applyBorder="1" applyAlignment="1">
      <alignment horizontal="right" vertical="center" wrapText="1"/>
    </xf>
    <xf numFmtId="0" fontId="5" fillId="8" borderId="0" xfId="16" applyFont="1" applyFill="1" applyBorder="1" applyAlignment="1">
      <alignment horizontal="center"/>
    </xf>
    <xf numFmtId="0" fontId="38" fillId="8" borderId="0" xfId="2" applyFont="1" applyFill="1"/>
    <xf numFmtId="164" fontId="13" fillId="8" borderId="0" xfId="2" applyNumberFormat="1" applyFont="1" applyFill="1" applyBorder="1"/>
    <xf numFmtId="164" fontId="1" fillId="8" borderId="0" xfId="2" applyNumberFormat="1" applyFont="1" applyFill="1" applyBorder="1"/>
    <xf numFmtId="0" fontId="1" fillId="8" borderId="0" xfId="2" applyFont="1" applyFill="1" applyBorder="1" applyAlignment="1">
      <alignment horizontal="left" vertical="center"/>
    </xf>
    <xf numFmtId="0" fontId="1" fillId="8" borderId="0" xfId="2" applyFont="1" applyFill="1" applyBorder="1" applyAlignment="1">
      <alignment horizontal="left" wrapText="1"/>
    </xf>
    <xf numFmtId="0" fontId="1" fillId="8" borderId="0" xfId="12" applyFont="1" applyFill="1" applyBorder="1" applyAlignment="1">
      <alignment horizontal="center" vertical="center" wrapText="1"/>
    </xf>
    <xf numFmtId="0" fontId="5" fillId="8" borderId="2" xfId="16" applyFont="1" applyFill="1" applyBorder="1" applyAlignment="1">
      <alignment horizontal="left"/>
    </xf>
    <xf numFmtId="0" fontId="3" fillId="8" borderId="2" xfId="2" applyFont="1" applyFill="1" applyBorder="1" applyAlignment="1">
      <alignment vertical="center" wrapText="1"/>
    </xf>
    <xf numFmtId="0" fontId="3" fillId="0" borderId="2" xfId="2" applyFont="1" applyFill="1" applyBorder="1" applyAlignment="1">
      <alignment vertical="center" wrapText="1"/>
    </xf>
    <xf numFmtId="0" fontId="1" fillId="5" borderId="2" xfId="2" applyFont="1" applyFill="1" applyBorder="1" applyAlignment="1">
      <alignment horizontal="center" vertical="center" wrapText="1"/>
    </xf>
    <xf numFmtId="0" fontId="41" fillId="8" borderId="0" xfId="2" applyFont="1" applyFill="1" applyBorder="1"/>
    <xf numFmtId="0" fontId="15" fillId="8" borderId="0" xfId="2" applyFont="1" applyFill="1" applyBorder="1" applyAlignment="1">
      <alignment horizontal="center"/>
    </xf>
    <xf numFmtId="0" fontId="45" fillId="8" borderId="0" xfId="2" applyFont="1" applyFill="1" applyAlignment="1">
      <alignment horizontal="left"/>
    </xf>
    <xf numFmtId="0" fontId="0" fillId="8" borderId="2" xfId="0" applyFont="1" applyFill="1" applyBorder="1" applyAlignment="1">
      <alignment vertical="center" wrapText="1"/>
    </xf>
    <xf numFmtId="168" fontId="21" fillId="7" borderId="2" xfId="11" applyNumberFormat="1" applyFont="1" applyFill="1" applyBorder="1" applyAlignment="1">
      <alignment horizontal="center"/>
    </xf>
    <xf numFmtId="9" fontId="1" fillId="8" borderId="2" xfId="0" applyNumberFormat="1" applyFont="1" applyFill="1" applyBorder="1" applyAlignment="1">
      <alignment horizontal="center" vertical="center"/>
    </xf>
    <xf numFmtId="2" fontId="12" fillId="8" borderId="0" xfId="0" applyNumberFormat="1" applyFont="1" applyFill="1" applyBorder="1" applyAlignment="1">
      <alignment wrapText="1"/>
    </xf>
    <xf numFmtId="164" fontId="1" fillId="7" borderId="2" xfId="2" applyNumberFormat="1" applyFont="1" applyFill="1" applyBorder="1" applyAlignment="1">
      <alignment horizontal="center" vertical="center" wrapText="1"/>
    </xf>
    <xf numFmtId="164" fontId="3" fillId="7" borderId="2" xfId="2" applyNumberFormat="1" applyFont="1" applyFill="1" applyBorder="1" applyAlignment="1">
      <alignment horizontal="center" vertical="center" wrapText="1"/>
    </xf>
    <xf numFmtId="2" fontId="12" fillId="7" borderId="8" xfId="0" applyNumberFormat="1" applyFont="1" applyFill="1" applyBorder="1" applyAlignment="1">
      <alignment horizontal="center" vertical="center"/>
    </xf>
    <xf numFmtId="2" fontId="12" fillId="7" borderId="27" xfId="0" applyNumberFormat="1" applyFont="1" applyFill="1" applyBorder="1" applyAlignment="1">
      <alignment horizontal="center" vertical="center"/>
    </xf>
    <xf numFmtId="2" fontId="12" fillId="7" borderId="2" xfId="0" applyNumberFormat="1" applyFont="1" applyFill="1" applyBorder="1" applyAlignment="1">
      <alignment horizontal="center" vertical="center"/>
    </xf>
    <xf numFmtId="2" fontId="12" fillId="7" borderId="22" xfId="0" applyNumberFormat="1" applyFont="1" applyFill="1" applyBorder="1" applyAlignment="1">
      <alignment horizontal="center" vertical="center"/>
    </xf>
    <xf numFmtId="2" fontId="12" fillId="7" borderId="24" xfId="0" applyNumberFormat="1" applyFont="1" applyFill="1" applyBorder="1" applyAlignment="1">
      <alignment horizontal="center" vertical="center"/>
    </xf>
    <xf numFmtId="2" fontId="12" fillId="7" borderId="25" xfId="0" applyNumberFormat="1" applyFont="1" applyFill="1" applyBorder="1" applyAlignment="1">
      <alignment horizontal="center" vertical="center"/>
    </xf>
    <xf numFmtId="2" fontId="20" fillId="7" borderId="2" xfId="0" applyNumberFormat="1" applyFont="1" applyFill="1" applyBorder="1" applyAlignment="1">
      <alignment horizontal="center" vertical="center"/>
    </xf>
    <xf numFmtId="2" fontId="20" fillId="7" borderId="22" xfId="0" applyNumberFormat="1" applyFont="1" applyFill="1" applyBorder="1" applyAlignment="1">
      <alignment horizontal="center" vertical="center"/>
    </xf>
    <xf numFmtId="2" fontId="20" fillId="7" borderId="24" xfId="0" applyNumberFormat="1" applyFont="1" applyFill="1" applyBorder="1" applyAlignment="1">
      <alignment horizontal="center" vertical="center"/>
    </xf>
    <xf numFmtId="2" fontId="20" fillId="7" borderId="25" xfId="0" applyNumberFormat="1" applyFont="1" applyFill="1" applyBorder="1" applyAlignment="1">
      <alignment horizontal="center" vertical="center"/>
    </xf>
    <xf numFmtId="0" fontId="0" fillId="15" borderId="2" xfId="12" applyFont="1" applyFill="1" applyBorder="1" applyAlignment="1">
      <alignment vertical="center" wrapText="1"/>
    </xf>
    <xf numFmtId="0" fontId="46" fillId="8" borderId="0" xfId="12" applyFont="1" applyFill="1" applyBorder="1" applyAlignment="1">
      <alignment horizontal="left" vertical="center"/>
    </xf>
    <xf numFmtId="0" fontId="44" fillId="8" borderId="43" xfId="2" applyFont="1" applyFill="1" applyBorder="1" applyAlignment="1">
      <alignment horizontal="left"/>
    </xf>
    <xf numFmtId="0" fontId="45" fillId="8" borderId="43" xfId="12" applyFont="1" applyFill="1" applyBorder="1" applyAlignment="1">
      <alignment horizontal="left" vertical="center" wrapText="1"/>
    </xf>
    <xf numFmtId="0" fontId="44" fillId="8" borderId="43" xfId="2" applyFont="1" applyFill="1" applyBorder="1" applyAlignment="1">
      <alignment horizontal="left" wrapText="1"/>
    </xf>
    <xf numFmtId="0" fontId="12" fillId="6" borderId="2" xfId="0" applyFont="1" applyFill="1" applyBorder="1" applyAlignment="1">
      <alignment horizontal="center" vertical="center"/>
    </xf>
    <xf numFmtId="0" fontId="12" fillId="6" borderId="2" xfId="0" applyFont="1" applyFill="1" applyBorder="1" applyAlignment="1">
      <alignment horizontal="right" vertical="center"/>
    </xf>
    <xf numFmtId="2" fontId="12" fillId="5" borderId="2" xfId="1" applyNumberFormat="1" applyFont="1" applyFill="1" applyBorder="1" applyAlignment="1">
      <alignment horizontal="center" vertical="center"/>
    </xf>
    <xf numFmtId="0" fontId="3" fillId="0" borderId="0" xfId="0" applyFont="1"/>
    <xf numFmtId="0" fontId="3" fillId="8" borderId="2" xfId="2" applyFont="1" applyFill="1" applyBorder="1" applyAlignment="1">
      <alignment horizontal="center" vertical="center" wrapText="1"/>
    </xf>
    <xf numFmtId="0" fontId="12" fillId="6" borderId="2" xfId="0" applyFont="1" applyFill="1" applyBorder="1" applyAlignment="1">
      <alignment horizontal="center" vertical="center" wrapText="1"/>
    </xf>
    <xf numFmtId="0" fontId="39" fillId="4" borderId="0" xfId="12" applyFont="1" applyFill="1" applyAlignment="1">
      <alignment vertical="center"/>
    </xf>
    <xf numFmtId="0" fontId="12" fillId="4" borderId="0" xfId="12" applyFont="1" applyFill="1" applyAlignment="1">
      <alignment horizontal="left" vertical="center"/>
    </xf>
    <xf numFmtId="0" fontId="12" fillId="4" borderId="0" xfId="12" applyFont="1" applyFill="1" applyAlignment="1">
      <alignment horizontal="left" vertical="center" wrapText="1"/>
    </xf>
    <xf numFmtId="0" fontId="27" fillId="4" borderId="0" xfId="12" applyFont="1" applyFill="1" applyAlignment="1">
      <alignment horizontal="left" vertical="center" wrapText="1"/>
    </xf>
    <xf numFmtId="0" fontId="27" fillId="4" borderId="0" xfId="12" applyFont="1" applyFill="1" applyAlignment="1">
      <alignment vertical="center"/>
    </xf>
    <xf numFmtId="0" fontId="27" fillId="4" borderId="0" xfId="12" applyFont="1" applyFill="1" applyAlignment="1">
      <alignment vertical="center" wrapText="1"/>
    </xf>
    <xf numFmtId="0" fontId="3" fillId="8" borderId="0" xfId="2" applyFont="1" applyFill="1" applyAlignment="1">
      <alignment horizontal="left" vertical="center"/>
    </xf>
    <xf numFmtId="0" fontId="0" fillId="6" borderId="8"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6" fillId="0" borderId="0" xfId="0" applyFont="1"/>
    <xf numFmtId="0" fontId="0" fillId="8" borderId="0" xfId="0" applyFill="1" applyAlignment="1">
      <alignment horizontal="center"/>
    </xf>
    <xf numFmtId="0" fontId="18" fillId="8" borderId="0" xfId="0" applyFont="1" applyFill="1" applyAlignment="1">
      <alignment horizontal="left"/>
    </xf>
    <xf numFmtId="0" fontId="6" fillId="8" borderId="0" xfId="0" applyFont="1" applyFill="1" applyAlignment="1">
      <alignment horizontal="center"/>
    </xf>
    <xf numFmtId="0" fontId="6" fillId="8" borderId="0" xfId="0" applyFont="1" applyFill="1"/>
    <xf numFmtId="0" fontId="47" fillId="8" borderId="2" xfId="20" applyFont="1" applyFill="1" applyBorder="1"/>
    <xf numFmtId="14" fontId="6" fillId="8" borderId="2" xfId="20" applyNumberFormat="1" applyFont="1" applyFill="1" applyBorder="1" applyAlignment="1">
      <alignment horizontal="left"/>
    </xf>
    <xf numFmtId="0" fontId="6" fillId="8" borderId="2" xfId="20" applyFont="1" applyFill="1" applyBorder="1"/>
    <xf numFmtId="171" fontId="0" fillId="5" borderId="2" xfId="0" applyNumberFormat="1" applyFill="1" applyBorder="1" applyAlignment="1">
      <alignment horizontal="center"/>
    </xf>
    <xf numFmtId="0" fontId="48" fillId="8" borderId="2" xfId="2" applyFont="1" applyFill="1" applyBorder="1" applyAlignment="1">
      <alignment horizontal="center" vertical="center" wrapText="1"/>
    </xf>
    <xf numFmtId="164" fontId="49" fillId="7" borderId="2" xfId="2" applyNumberFormat="1" applyFont="1" applyFill="1" applyBorder="1" applyAlignment="1">
      <alignment horizontal="center" vertical="center" wrapText="1"/>
    </xf>
    <xf numFmtId="164" fontId="48" fillId="7" borderId="2" xfId="2" applyNumberFormat="1" applyFont="1" applyFill="1" applyBorder="1" applyAlignment="1">
      <alignment horizontal="center" vertical="center" wrapText="1"/>
    </xf>
    <xf numFmtId="0" fontId="6" fillId="8" borderId="2" xfId="20" applyFont="1" applyFill="1" applyBorder="1" applyAlignment="1">
      <alignment vertical="center"/>
    </xf>
    <xf numFmtId="14" fontId="6" fillId="8" borderId="2" xfId="20" applyNumberFormat="1" applyFont="1" applyFill="1" applyBorder="1" applyAlignment="1">
      <alignment horizontal="left" vertical="center"/>
    </xf>
    <xf numFmtId="0" fontId="6" fillId="8" borderId="2" xfId="20" applyFont="1" applyFill="1" applyBorder="1" applyAlignment="1">
      <alignment horizontal="left" vertical="center"/>
    </xf>
    <xf numFmtId="0" fontId="6" fillId="8" borderId="2" xfId="20" quotePrefix="1" applyFont="1" applyFill="1" applyBorder="1" applyAlignment="1">
      <alignment vertical="center" wrapText="1"/>
    </xf>
    <xf numFmtId="0" fontId="0" fillId="0" borderId="0" xfId="0" applyAlignment="1"/>
    <xf numFmtId="0" fontId="0" fillId="8" borderId="0" xfId="0" applyFill="1" applyAlignment="1"/>
    <xf numFmtId="164" fontId="43" fillId="8" borderId="0" xfId="0" applyNumberFormat="1" applyFont="1" applyFill="1" applyBorder="1" applyAlignment="1">
      <alignment horizontal="center" vertical="center"/>
    </xf>
    <xf numFmtId="172" fontId="0" fillId="5" borderId="2" xfId="0" applyNumberFormat="1" applyFill="1" applyBorder="1" applyAlignment="1">
      <alignment horizontal="center"/>
    </xf>
    <xf numFmtId="171" fontId="43" fillId="8" borderId="0" xfId="0" applyNumberFormat="1" applyFont="1" applyFill="1" applyBorder="1" applyAlignment="1">
      <alignment horizontal="center" vertical="center"/>
    </xf>
    <xf numFmtId="171" fontId="0" fillId="5" borderId="2" xfId="21" applyNumberFormat="1" applyFont="1" applyFill="1" applyBorder="1" applyAlignment="1">
      <alignment horizontal="center"/>
    </xf>
    <xf numFmtId="0" fontId="43" fillId="8" borderId="0" xfId="0" applyFont="1" applyFill="1" applyBorder="1" applyAlignment="1">
      <alignment horizontal="right" vertical="center"/>
    </xf>
    <xf numFmtId="2" fontId="12" fillId="8" borderId="0" xfId="0" applyNumberFormat="1" applyFont="1" applyFill="1" applyBorder="1"/>
    <xf numFmtId="0" fontId="12" fillId="8" borderId="0" xfId="12" applyFont="1" applyFill="1" applyBorder="1" applyAlignment="1">
      <alignment horizontal="center" vertical="center" wrapText="1"/>
    </xf>
    <xf numFmtId="0" fontId="12" fillId="4" borderId="0" xfId="0" applyFont="1" applyFill="1" applyAlignment="1">
      <alignment vertical="top" wrapText="1"/>
    </xf>
    <xf numFmtId="0" fontId="18" fillId="4" borderId="0" xfId="14" applyFont="1" applyFill="1" applyAlignment="1">
      <alignment horizontal="left"/>
    </xf>
    <xf numFmtId="0" fontId="1" fillId="8" borderId="0" xfId="14" applyFont="1" applyFill="1"/>
    <xf numFmtId="0" fontId="29" fillId="5" borderId="10" xfId="18" applyFill="1" applyBorder="1" applyAlignment="1">
      <alignment wrapText="1"/>
    </xf>
    <xf numFmtId="0" fontId="29" fillId="5" borderId="11" xfId="18" applyFill="1" applyBorder="1" applyAlignment="1">
      <alignment wrapText="1"/>
    </xf>
    <xf numFmtId="0" fontId="29" fillId="5" borderId="9" xfId="18" applyFill="1" applyBorder="1" applyAlignment="1">
      <alignment wrapText="1"/>
    </xf>
    <xf numFmtId="0" fontId="29" fillId="5" borderId="17" xfId="18" applyFill="1" applyBorder="1" applyAlignment="1">
      <alignment wrapText="1"/>
    </xf>
    <xf numFmtId="168" fontId="29" fillId="5" borderId="17" xfId="18" applyNumberFormat="1" applyFill="1" applyBorder="1" applyAlignment="1">
      <alignment wrapText="1"/>
    </xf>
    <xf numFmtId="0" fontId="14" fillId="5" borderId="9" xfId="11" applyFill="1" applyBorder="1"/>
    <xf numFmtId="0" fontId="14" fillId="5" borderId="17" xfId="11" applyFill="1" applyBorder="1"/>
    <xf numFmtId="0" fontId="14" fillId="5" borderId="12" xfId="11" applyFill="1" applyBorder="1"/>
    <xf numFmtId="0" fontId="14" fillId="5" borderId="13" xfId="11" applyFill="1" applyBorder="1"/>
    <xf numFmtId="0" fontId="6" fillId="8" borderId="2" xfId="0" applyFont="1" applyFill="1" applyBorder="1"/>
    <xf numFmtId="0" fontId="6" fillId="8" borderId="2" xfId="20" quotePrefix="1" applyFont="1" applyFill="1" applyBorder="1" applyAlignment="1">
      <alignment wrapText="1"/>
    </xf>
    <xf numFmtId="0" fontId="6" fillId="8" borderId="2" xfId="0" quotePrefix="1" applyFont="1" applyFill="1" applyBorder="1"/>
    <xf numFmtId="0" fontId="14" fillId="5" borderId="0" xfId="11" applyFill="1" applyBorder="1"/>
    <xf numFmtId="0" fontId="12" fillId="4" borderId="0" xfId="0" applyFont="1" applyFill="1" applyAlignment="1">
      <alignment horizontal="left" wrapText="1"/>
    </xf>
    <xf numFmtId="0" fontId="1" fillId="6" borderId="6" xfId="0" applyFont="1" applyFill="1" applyBorder="1" applyAlignment="1">
      <alignment horizontal="center" vertical="center"/>
    </xf>
    <xf numFmtId="0" fontId="0" fillId="6" borderId="6" xfId="0" applyFill="1" applyBorder="1" applyAlignment="1">
      <alignment horizontal="left"/>
    </xf>
    <xf numFmtId="0" fontId="0" fillId="6" borderId="6" xfId="0" applyFill="1" applyBorder="1" applyAlignment="1">
      <alignment horizontal="center"/>
    </xf>
    <xf numFmtId="4" fontId="1" fillId="5" borderId="6" xfId="0" applyNumberFormat="1" applyFont="1" applyFill="1" applyBorder="1" applyAlignment="1">
      <alignment horizontal="center"/>
    </xf>
    <xf numFmtId="0" fontId="20" fillId="11" borderId="2" xfId="0" applyFont="1" applyFill="1" applyBorder="1" applyAlignment="1">
      <alignment horizontal="right" vertical="center" wrapText="1"/>
    </xf>
    <xf numFmtId="0" fontId="20" fillId="11" borderId="19" xfId="0" applyFont="1" applyFill="1" applyBorder="1" applyAlignment="1">
      <alignment horizontal="right" vertical="center" wrapText="1"/>
    </xf>
    <xf numFmtId="2" fontId="12" fillId="5" borderId="22" xfId="0" applyNumberFormat="1" applyFont="1" applyFill="1" applyBorder="1" applyAlignment="1">
      <alignment horizontal="center"/>
    </xf>
    <xf numFmtId="0" fontId="20" fillId="11" borderId="24" xfId="0" applyFont="1" applyFill="1" applyBorder="1" applyAlignment="1">
      <alignment horizontal="right" vertical="center" wrapText="1"/>
    </xf>
    <xf numFmtId="2" fontId="12" fillId="5" borderId="24" xfId="0" applyNumberFormat="1" applyFont="1" applyFill="1" applyBorder="1" applyAlignment="1">
      <alignment horizontal="center"/>
    </xf>
    <xf numFmtId="2" fontId="12" fillId="5" borderId="25" xfId="0" applyNumberFormat="1" applyFont="1" applyFill="1" applyBorder="1" applyAlignment="1">
      <alignment horizontal="center"/>
    </xf>
    <xf numFmtId="0" fontId="12" fillId="4" borderId="0" xfId="12" applyFont="1" applyFill="1" applyAlignment="1">
      <alignment horizontal="left" wrapText="1"/>
    </xf>
    <xf numFmtId="0" fontId="12" fillId="6" borderId="2" xfId="0" applyFont="1" applyFill="1" applyBorder="1" applyAlignment="1">
      <alignment horizontal="center" vertical="center" wrapText="1"/>
    </xf>
    <xf numFmtId="0" fontId="3" fillId="8" borderId="0" xfId="2" applyFont="1" applyFill="1" applyBorder="1" applyAlignment="1">
      <alignment vertical="center" wrapText="1"/>
    </xf>
    <xf numFmtId="2" fontId="1" fillId="8" borderId="0" xfId="0" applyNumberFormat="1" applyFont="1" applyFill="1"/>
    <xf numFmtId="0" fontId="26" fillId="18" borderId="2" xfId="0" applyFont="1" applyFill="1" applyBorder="1" applyAlignment="1">
      <alignment horizontal="center" vertical="center" wrapText="1"/>
    </xf>
    <xf numFmtId="0" fontId="12" fillId="6" borderId="22" xfId="0" applyFont="1" applyFill="1" applyBorder="1" applyAlignment="1">
      <alignment horizontal="center" vertical="center" wrapText="1"/>
    </xf>
    <xf numFmtId="49" fontId="12" fillId="6" borderId="22" xfId="0" applyNumberFormat="1" applyFont="1" applyFill="1" applyBorder="1" applyAlignment="1">
      <alignment horizontal="center" vertical="center" wrapText="1"/>
    </xf>
    <xf numFmtId="0" fontId="26" fillId="18" borderId="22" xfId="0" applyFont="1" applyFill="1" applyBorder="1" applyAlignment="1">
      <alignment horizontal="center" vertical="center" wrapText="1"/>
    </xf>
    <xf numFmtId="166" fontId="26" fillId="0" borderId="45" xfId="13" applyNumberFormat="1" applyFont="1" applyFill="1" applyBorder="1" applyAlignment="1">
      <alignment horizontal="left"/>
    </xf>
    <xf numFmtId="166" fontId="26" fillId="0" borderId="47" xfId="13" applyNumberFormat="1" applyFont="1" applyFill="1" applyBorder="1" applyAlignment="1">
      <alignment horizontal="left"/>
    </xf>
    <xf numFmtId="166" fontId="26" fillId="0" borderId="48" xfId="13" applyNumberFormat="1" applyFont="1" applyFill="1" applyBorder="1" applyAlignment="1">
      <alignment horizontal="left"/>
    </xf>
    <xf numFmtId="0" fontId="3" fillId="8" borderId="0" xfId="12" applyFont="1" applyFill="1" applyBorder="1" applyAlignment="1">
      <alignment horizontal="left"/>
    </xf>
    <xf numFmtId="0" fontId="6" fillId="8" borderId="2" xfId="0" quotePrefix="1" applyFont="1" applyFill="1" applyBorder="1" applyAlignment="1">
      <alignment wrapText="1"/>
    </xf>
    <xf numFmtId="14" fontId="6" fillId="8" borderId="2" xfId="0" applyNumberFormat="1" applyFont="1" applyFill="1" applyBorder="1" applyAlignment="1">
      <alignment horizontal="left" vertical="center"/>
    </xf>
    <xf numFmtId="0" fontId="6" fillId="8" borderId="2" xfId="0" applyFont="1" applyFill="1" applyBorder="1" applyAlignment="1">
      <alignment horizontal="left" vertical="center"/>
    </xf>
    <xf numFmtId="0" fontId="3" fillId="20" borderId="8" xfId="12" applyFont="1" applyFill="1" applyBorder="1" applyAlignment="1">
      <alignment horizontal="left"/>
    </xf>
    <xf numFmtId="0" fontId="3" fillId="20" borderId="6" xfId="12" applyFont="1" applyFill="1" applyBorder="1" applyAlignment="1">
      <alignment horizontal="left"/>
    </xf>
    <xf numFmtId="0" fontId="0" fillId="20" borderId="7" xfId="12" applyFont="1" applyFill="1" applyBorder="1" applyAlignment="1">
      <alignment horizontal="left"/>
    </xf>
    <xf numFmtId="0" fontId="0" fillId="0" borderId="2" xfId="12" applyFont="1" applyFill="1" applyBorder="1" applyAlignment="1">
      <alignment wrapText="1"/>
    </xf>
    <xf numFmtId="0" fontId="1" fillId="0" borderId="2" xfId="12" applyFont="1" applyFill="1" applyBorder="1" applyAlignment="1">
      <alignment wrapText="1"/>
    </xf>
    <xf numFmtId="0" fontId="0" fillId="0" borderId="3" xfId="12" applyFont="1" applyFill="1" applyBorder="1" applyAlignment="1">
      <alignment wrapText="1"/>
    </xf>
    <xf numFmtId="0" fontId="1" fillId="0" borderId="3" xfId="12" applyFont="1" applyFill="1" applyBorder="1" applyAlignment="1">
      <alignment wrapText="1"/>
    </xf>
    <xf numFmtId="0" fontId="1" fillId="0" borderId="2" xfId="12" applyFont="1" applyFill="1" applyBorder="1" applyAlignment="1">
      <alignment vertical="center" wrapText="1"/>
    </xf>
    <xf numFmtId="0" fontId="0" fillId="0" borderId="2" xfId="12" applyFont="1" applyFill="1" applyBorder="1" applyAlignment="1">
      <alignment vertical="center" wrapText="1"/>
    </xf>
    <xf numFmtId="0" fontId="41" fillId="0" borderId="0" xfId="2" applyFont="1" applyFill="1"/>
    <xf numFmtId="0" fontId="42" fillId="0" borderId="2"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48" fillId="0" borderId="2" xfId="2" applyFont="1" applyFill="1" applyBorder="1" applyAlignment="1">
      <alignment horizontal="center" vertical="center" wrapText="1"/>
    </xf>
    <xf numFmtId="0" fontId="5" fillId="0" borderId="2" xfId="16" applyFont="1" applyFill="1" applyBorder="1" applyAlignment="1">
      <alignment horizontal="left"/>
    </xf>
    <xf numFmtId="164" fontId="3" fillId="8" borderId="0" xfId="2" applyNumberFormat="1" applyFont="1" applyFill="1" applyBorder="1" applyAlignment="1">
      <alignment horizontal="center" vertical="center" wrapText="1"/>
    </xf>
    <xf numFmtId="164" fontId="48" fillId="8" borderId="0" xfId="2" applyNumberFormat="1" applyFont="1" applyFill="1" applyBorder="1" applyAlignment="1">
      <alignment horizontal="center" vertical="center" wrapText="1"/>
    </xf>
    <xf numFmtId="0" fontId="36" fillId="0" borderId="3" xfId="0" applyFont="1" applyFill="1" applyBorder="1"/>
    <xf numFmtId="0" fontId="33" fillId="0" borderId="0" xfId="0" applyFont="1" applyFill="1"/>
    <xf numFmtId="0" fontId="23" fillId="8" borderId="0" xfId="0" applyFont="1" applyFill="1"/>
    <xf numFmtId="0" fontId="1" fillId="8" borderId="2" xfId="0" applyFont="1" applyFill="1" applyBorder="1"/>
    <xf numFmtId="0" fontId="0" fillId="8" borderId="2" xfId="0" applyFill="1" applyBorder="1" applyAlignment="1">
      <alignment horizontal="left"/>
    </xf>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5" xfId="0" applyFont="1" applyFill="1" applyBorder="1" applyAlignment="1">
      <alignment horizontal="center" vertical="center"/>
    </xf>
    <xf numFmtId="9" fontId="1" fillId="8" borderId="2" xfId="0" applyNumberFormat="1" applyFont="1" applyFill="1" applyBorder="1" applyAlignment="1">
      <alignment horizontal="left" vertical="center" wrapText="1"/>
    </xf>
    <xf numFmtId="49" fontId="1" fillId="6" borderId="2" xfId="0" applyNumberFormat="1" applyFont="1" applyFill="1" applyBorder="1" applyAlignment="1">
      <alignment horizontal="center" vertical="center"/>
    </xf>
    <xf numFmtId="0" fontId="0" fillId="6" borderId="6" xfId="0" applyFont="1" applyFill="1" applyBorder="1" applyAlignment="1">
      <alignment horizontal="center" vertical="center"/>
    </xf>
    <xf numFmtId="0" fontId="3" fillId="7" borderId="10" xfId="12" applyFont="1" applyFill="1" applyBorder="1" applyAlignment="1">
      <alignment horizontal="left" vertical="center" wrapText="1"/>
    </xf>
    <xf numFmtId="0" fontId="3" fillId="7" borderId="15" xfId="12" applyFont="1" applyFill="1" applyBorder="1" applyAlignment="1">
      <alignment horizontal="left" vertical="center" wrapText="1"/>
    </xf>
    <xf numFmtId="0" fontId="3" fillId="7" borderId="11" xfId="12" applyFont="1" applyFill="1" applyBorder="1" applyAlignment="1">
      <alignment horizontal="left" vertical="center" wrapText="1"/>
    </xf>
    <xf numFmtId="0" fontId="3" fillId="7" borderId="9" xfId="12" applyFont="1" applyFill="1" applyBorder="1" applyAlignment="1">
      <alignment horizontal="left" vertical="center" wrapText="1"/>
    </xf>
    <xf numFmtId="0" fontId="3" fillId="7" borderId="0" xfId="12" applyFont="1" applyFill="1" applyBorder="1" applyAlignment="1">
      <alignment horizontal="left" vertical="center" wrapText="1"/>
    </xf>
    <xf numFmtId="0" fontId="3" fillId="7" borderId="17" xfId="12" applyFont="1" applyFill="1" applyBorder="1" applyAlignment="1">
      <alignment horizontal="left" vertical="center" wrapText="1"/>
    </xf>
    <xf numFmtId="0" fontId="3" fillId="7" borderId="12" xfId="12" applyFont="1" applyFill="1" applyBorder="1" applyAlignment="1">
      <alignment horizontal="left" vertical="center" wrapText="1"/>
    </xf>
    <xf numFmtId="0" fontId="3" fillId="7" borderId="16" xfId="12" applyFont="1" applyFill="1" applyBorder="1" applyAlignment="1">
      <alignment horizontal="left" vertical="center" wrapText="1"/>
    </xf>
    <xf numFmtId="0" fontId="3" fillId="7" borderId="13" xfId="12" applyFont="1" applyFill="1" applyBorder="1" applyAlignment="1">
      <alignment horizontal="left" vertical="center" wrapText="1"/>
    </xf>
    <xf numFmtId="0" fontId="0" fillId="8" borderId="0" xfId="12" applyFont="1" applyFill="1" applyAlignment="1">
      <alignment horizontal="left" wrapText="1"/>
    </xf>
    <xf numFmtId="0" fontId="1" fillId="8" borderId="0" xfId="12" applyFont="1" applyFill="1" applyAlignment="1">
      <alignment horizontal="left" wrapText="1"/>
    </xf>
    <xf numFmtId="0" fontId="0" fillId="0" borderId="0" xfId="12" applyFont="1" applyAlignment="1">
      <alignment horizontal="left" wrapText="1"/>
    </xf>
    <xf numFmtId="0" fontId="1" fillId="0" borderId="0" xfId="12" applyFont="1" applyAlignment="1">
      <alignment horizontal="left" wrapText="1"/>
    </xf>
    <xf numFmtId="0" fontId="0" fillId="8" borderId="0" xfId="0" applyFont="1" applyFill="1" applyAlignment="1">
      <alignment horizontal="left" wrapText="1"/>
    </xf>
    <xf numFmtId="0" fontId="1" fillId="8" borderId="0" xfId="0" applyFont="1" applyFill="1" applyAlignment="1">
      <alignment horizontal="left" wrapText="1"/>
    </xf>
    <xf numFmtId="0" fontId="3" fillId="20" borderId="6" xfId="12" applyFont="1" applyFill="1" applyBorder="1" applyAlignment="1">
      <alignment horizontal="left" wrapText="1"/>
    </xf>
    <xf numFmtId="0" fontId="3" fillId="20" borderId="7" xfId="12" applyFont="1" applyFill="1" applyBorder="1" applyAlignment="1">
      <alignment horizontal="left"/>
    </xf>
    <xf numFmtId="0" fontId="3" fillId="20" borderId="8" xfId="12" applyFont="1" applyFill="1" applyBorder="1" applyAlignment="1">
      <alignment horizontal="left"/>
    </xf>
    <xf numFmtId="0" fontId="1" fillId="0" borderId="0" xfId="12" applyFont="1" applyAlignment="1">
      <alignment horizontal="center"/>
    </xf>
    <xf numFmtId="0" fontId="17" fillId="16" borderId="3" xfId="12" applyFont="1" applyFill="1" applyBorder="1" applyAlignment="1">
      <alignment horizontal="left" wrapText="1"/>
    </xf>
    <xf numFmtId="0" fontId="17" fillId="16" borderId="4" xfId="12" applyFont="1" applyFill="1" applyBorder="1" applyAlignment="1">
      <alignment horizontal="left" wrapText="1"/>
    </xf>
    <xf numFmtId="0" fontId="17" fillId="16" borderId="5" xfId="12" applyFont="1" applyFill="1" applyBorder="1" applyAlignment="1">
      <alignment horizontal="left" wrapText="1"/>
    </xf>
    <xf numFmtId="0" fontId="3" fillId="19" borderId="6" xfId="12" applyFont="1" applyFill="1" applyBorder="1" applyAlignment="1">
      <alignment horizontal="center" vertical="center" wrapText="1"/>
    </xf>
    <xf numFmtId="0" fontId="3" fillId="19" borderId="7" xfId="12" applyFont="1" applyFill="1" applyBorder="1" applyAlignment="1">
      <alignment horizontal="center" vertical="center" wrapText="1"/>
    </xf>
    <xf numFmtId="0" fontId="3" fillId="19" borderId="8" xfId="12" applyFont="1" applyFill="1" applyBorder="1" applyAlignment="1">
      <alignment horizontal="center" vertical="center" wrapText="1"/>
    </xf>
    <xf numFmtId="0" fontId="0" fillId="0" borderId="6" xfId="12" applyFont="1" applyBorder="1" applyAlignment="1">
      <alignment horizontal="left" vertical="center" wrapText="1"/>
    </xf>
    <xf numFmtId="0" fontId="0" fillId="0" borderId="7" xfId="12" applyFont="1" applyBorder="1" applyAlignment="1">
      <alignment horizontal="left" vertical="center" wrapText="1"/>
    </xf>
    <xf numFmtId="0" fontId="0" fillId="0" borderId="8" xfId="12" applyFont="1" applyBorder="1" applyAlignment="1">
      <alignment horizontal="left" vertical="center" wrapText="1"/>
    </xf>
    <xf numFmtId="0" fontId="12" fillId="4" borderId="0" xfId="12" applyFont="1" applyFill="1" applyAlignment="1">
      <alignment horizontal="left" wrapText="1"/>
    </xf>
    <xf numFmtId="0" fontId="48" fillId="8" borderId="2" xfId="2" applyFont="1" applyFill="1" applyBorder="1" applyAlignment="1">
      <alignment horizontal="center" vertical="center" wrapText="1"/>
    </xf>
    <xf numFmtId="0" fontId="3" fillId="8" borderId="2" xfId="2" applyFont="1" applyFill="1" applyBorder="1" applyAlignment="1">
      <alignment vertical="center" wrapText="1"/>
    </xf>
    <xf numFmtId="0" fontId="42" fillId="8" borderId="2"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0" borderId="2" xfId="2" applyFont="1" applyFill="1" applyBorder="1" applyAlignment="1">
      <alignment vertical="center" wrapText="1"/>
    </xf>
    <xf numFmtId="0" fontId="42" fillId="0" borderId="2"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48" fillId="0" borderId="2" xfId="2" applyFont="1" applyFill="1" applyBorder="1" applyAlignment="1">
      <alignment horizontal="center" vertical="center" wrapText="1"/>
    </xf>
    <xf numFmtId="0" fontId="22" fillId="17" borderId="33" xfId="0" applyFont="1" applyFill="1" applyBorder="1" applyAlignment="1">
      <alignment horizontal="left" vertical="center"/>
    </xf>
    <xf numFmtId="0" fontId="22" fillId="17" borderId="34" xfId="0" applyFont="1" applyFill="1" applyBorder="1" applyAlignment="1">
      <alignment horizontal="left" vertical="center"/>
    </xf>
    <xf numFmtId="0" fontId="22" fillId="17" borderId="35" xfId="0" applyFont="1" applyFill="1" applyBorder="1" applyAlignment="1">
      <alignment horizontal="left" vertical="center"/>
    </xf>
    <xf numFmtId="0" fontId="20" fillId="8" borderId="42" xfId="0" applyFont="1" applyFill="1" applyBorder="1" applyAlignment="1">
      <alignment horizontal="left" wrapText="1"/>
    </xf>
    <xf numFmtId="0" fontId="20" fillId="8" borderId="38" xfId="0" applyFont="1" applyFill="1" applyBorder="1" applyAlignment="1">
      <alignment horizontal="left" wrapText="1"/>
    </xf>
    <xf numFmtId="0" fontId="20" fillId="8" borderId="37" xfId="0" applyFont="1" applyFill="1" applyBorder="1" applyAlignment="1">
      <alignment horizontal="left" wrapText="1"/>
    </xf>
    <xf numFmtId="0" fontId="12" fillId="8" borderId="41" xfId="0" applyFont="1" applyFill="1" applyBorder="1" applyAlignment="1">
      <alignment horizontal="left" wrapText="1"/>
    </xf>
    <xf numFmtId="0" fontId="12" fillId="8" borderId="4" xfId="0" applyFont="1" applyFill="1" applyBorder="1" applyAlignment="1">
      <alignment horizontal="left" wrapText="1"/>
    </xf>
    <xf numFmtId="0" fontId="12" fillId="8" borderId="5" xfId="0" applyFont="1" applyFill="1" applyBorder="1" applyAlignment="1">
      <alignment horizontal="left" wrapText="1"/>
    </xf>
    <xf numFmtId="0" fontId="20" fillId="8" borderId="41" xfId="0" applyFont="1" applyFill="1" applyBorder="1" applyAlignment="1">
      <alignment horizontal="left" wrapText="1"/>
    </xf>
    <xf numFmtId="0" fontId="20" fillId="8" borderId="4" xfId="0" applyFont="1" applyFill="1" applyBorder="1" applyAlignment="1">
      <alignment horizontal="left" wrapText="1"/>
    </xf>
    <xf numFmtId="0" fontId="20" fillId="8" borderId="5" xfId="0" applyFont="1" applyFill="1" applyBorder="1" applyAlignment="1">
      <alignment horizontal="left" wrapText="1"/>
    </xf>
    <xf numFmtId="0" fontId="12" fillId="8" borderId="46" xfId="0" applyFont="1" applyFill="1" applyBorder="1" applyAlignment="1">
      <alignment horizontal="left" vertical="top" wrapText="1"/>
    </xf>
    <xf numFmtId="0" fontId="12" fillId="8" borderId="16" xfId="0" applyFont="1" applyFill="1" applyBorder="1" applyAlignment="1">
      <alignment horizontal="left" vertical="top" wrapText="1"/>
    </xf>
    <xf numFmtId="0" fontId="12" fillId="8" borderId="13" xfId="0" applyFont="1" applyFill="1" applyBorder="1" applyAlignment="1">
      <alignment horizontal="left" vertical="top" wrapText="1"/>
    </xf>
    <xf numFmtId="0" fontId="12" fillId="8" borderId="28" xfId="0" applyFont="1" applyFill="1" applyBorder="1" applyAlignment="1">
      <alignment horizontal="left" vertical="top" wrapText="1"/>
    </xf>
    <xf numFmtId="0" fontId="12" fillId="8" borderId="30" xfId="0" applyFont="1" applyFill="1" applyBorder="1" applyAlignment="1">
      <alignment horizontal="left" vertical="top" wrapText="1"/>
    </xf>
    <xf numFmtId="0" fontId="12" fillId="8" borderId="29" xfId="0" applyFont="1" applyFill="1" applyBorder="1" applyAlignment="1">
      <alignment horizontal="left" vertical="top" wrapText="1"/>
    </xf>
    <xf numFmtId="0" fontId="12" fillId="8" borderId="2" xfId="0" applyFont="1" applyFill="1" applyBorder="1" applyAlignment="1">
      <alignment horizontal="left" wrapText="1"/>
    </xf>
    <xf numFmtId="0" fontId="12" fillId="8" borderId="8" xfId="0" applyFont="1" applyFill="1" applyBorder="1" applyAlignment="1">
      <alignment horizontal="left" wrapText="1"/>
    </xf>
    <xf numFmtId="0" fontId="12" fillId="8" borderId="23" xfId="0" applyFont="1" applyFill="1" applyBorder="1" applyAlignment="1">
      <alignment horizontal="left" vertical="top" wrapText="1"/>
    </xf>
    <xf numFmtId="0" fontId="12" fillId="8" borderId="24" xfId="0" applyFont="1" applyFill="1" applyBorder="1" applyAlignment="1">
      <alignment horizontal="left" vertical="top" wrapText="1"/>
    </xf>
    <xf numFmtId="0" fontId="12" fillId="6" borderId="44" xfId="0" applyFont="1" applyFill="1" applyBorder="1" applyAlignment="1">
      <alignment horizontal="center"/>
    </xf>
    <xf numFmtId="0" fontId="12" fillId="6" borderId="39" xfId="0" applyFont="1" applyFill="1" applyBorder="1" applyAlignment="1">
      <alignment horizontal="center"/>
    </xf>
    <xf numFmtId="0" fontId="12" fillId="6" borderId="45" xfId="0" applyFont="1" applyFill="1" applyBorder="1" applyAlignment="1">
      <alignment horizontal="center"/>
    </xf>
    <xf numFmtId="0" fontId="21" fillId="12" borderId="2" xfId="0" applyFont="1" applyFill="1" applyBorder="1" applyAlignment="1">
      <alignment horizontal="left"/>
    </xf>
    <xf numFmtId="0" fontId="21" fillId="0" borderId="2" xfId="0" applyFont="1" applyBorder="1" applyAlignment="1">
      <alignment horizontal="left"/>
    </xf>
    <xf numFmtId="0" fontId="12" fillId="6" borderId="18" xfId="0" applyFont="1" applyFill="1" applyBorder="1" applyAlignment="1">
      <alignment horizontal="left" vertical="center"/>
    </xf>
    <xf numFmtId="0" fontId="12" fillId="6" borderId="19" xfId="0" applyFont="1" applyFill="1" applyBorder="1" applyAlignment="1">
      <alignment horizontal="left" vertical="center"/>
    </xf>
    <xf numFmtId="0" fontId="12" fillId="6" borderId="21" xfId="0" applyFont="1" applyFill="1" applyBorder="1" applyAlignment="1">
      <alignment horizontal="left" vertical="center"/>
    </xf>
    <xf numFmtId="0" fontId="12" fillId="6" borderId="2" xfId="0" applyFont="1" applyFill="1" applyBorder="1" applyAlignment="1">
      <alignment horizontal="left" vertical="center"/>
    </xf>
    <xf numFmtId="0" fontId="12" fillId="6" borderId="23" xfId="0" applyFont="1" applyFill="1" applyBorder="1" applyAlignment="1">
      <alignment horizontal="left" vertical="center"/>
    </xf>
    <xf numFmtId="0" fontId="12" fillId="6" borderId="24" xfId="0" applyFont="1" applyFill="1" applyBorder="1" applyAlignment="1">
      <alignment horizontal="left" vertical="center"/>
    </xf>
    <xf numFmtId="0" fontId="12" fillId="6" borderId="36" xfId="0" applyFont="1" applyFill="1" applyBorder="1" applyAlignment="1">
      <alignment horizontal="center"/>
    </xf>
    <xf numFmtId="0" fontId="12" fillId="8" borderId="2" xfId="0" applyFont="1" applyFill="1" applyBorder="1" applyAlignment="1">
      <alignment horizontal="left"/>
    </xf>
    <xf numFmtId="0" fontId="12" fillId="6" borderId="6"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26"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xf>
    <xf numFmtId="0" fontId="12" fillId="6" borderId="5" xfId="0" applyFont="1" applyFill="1" applyBorder="1" applyAlignment="1">
      <alignment horizontal="center"/>
    </xf>
    <xf numFmtId="0" fontId="12" fillId="0" borderId="41" xfId="0" applyFont="1" applyFill="1" applyBorder="1" applyAlignment="1">
      <alignment horizontal="left" wrapText="1"/>
    </xf>
    <xf numFmtId="0" fontId="12" fillId="0" borderId="4" xfId="0" applyFont="1" applyFill="1" applyBorder="1" applyAlignment="1">
      <alignment horizontal="left" wrapText="1"/>
    </xf>
    <xf numFmtId="0" fontId="12" fillId="0" borderId="5" xfId="0" applyFont="1" applyFill="1" applyBorder="1" applyAlignment="1">
      <alignment horizontal="left" wrapText="1"/>
    </xf>
    <xf numFmtId="0" fontId="20" fillId="0" borderId="42" xfId="0" applyFont="1" applyFill="1" applyBorder="1" applyAlignment="1">
      <alignment horizontal="left" wrapText="1"/>
    </xf>
    <xf numFmtId="0" fontId="20" fillId="0" borderId="38" xfId="0" applyFont="1" applyFill="1" applyBorder="1" applyAlignment="1">
      <alignment horizontal="left" wrapText="1"/>
    </xf>
    <xf numFmtId="0" fontId="20" fillId="0" borderId="37" xfId="0" applyFont="1" applyFill="1" applyBorder="1" applyAlignment="1">
      <alignment horizontal="left" wrapText="1"/>
    </xf>
    <xf numFmtId="0" fontId="12" fillId="0" borderId="46" xfId="0" applyFont="1" applyFill="1" applyBorder="1" applyAlignment="1">
      <alignment horizontal="left" vertical="top" wrapText="1"/>
    </xf>
    <xf numFmtId="0" fontId="12" fillId="0" borderId="16" xfId="0" applyFont="1" applyFill="1" applyBorder="1" applyAlignment="1">
      <alignment horizontal="left" vertical="top" wrapText="1"/>
    </xf>
    <xf numFmtId="0" fontId="12" fillId="0" borderId="13" xfId="0" applyFont="1" applyFill="1" applyBorder="1" applyAlignment="1">
      <alignment horizontal="left" vertical="top" wrapText="1"/>
    </xf>
    <xf numFmtId="0" fontId="20" fillId="0" borderId="41" xfId="0" applyFont="1" applyFill="1" applyBorder="1" applyAlignment="1">
      <alignment horizontal="left" wrapText="1"/>
    </xf>
    <xf numFmtId="0" fontId="20" fillId="0" borderId="4" xfId="0" applyFont="1" applyFill="1" applyBorder="1" applyAlignment="1">
      <alignment horizontal="left" wrapText="1"/>
    </xf>
    <xf numFmtId="0" fontId="20" fillId="0" borderId="5" xfId="0" applyFont="1" applyFill="1" applyBorder="1" applyAlignment="1">
      <alignment horizontal="left" wrapText="1"/>
    </xf>
    <xf numFmtId="0" fontId="21" fillId="12" borderId="2" xfId="12" applyFont="1" applyFill="1" applyBorder="1" applyAlignment="1">
      <alignment vertical="center" wrapText="1"/>
    </xf>
    <xf numFmtId="0" fontId="23" fillId="6" borderId="10" xfId="12" applyFont="1" applyFill="1" applyBorder="1" applyAlignment="1">
      <alignment horizontal="left"/>
    </xf>
    <xf numFmtId="0" fontId="24" fillId="6" borderId="15" xfId="12" applyFont="1" applyFill="1" applyBorder="1" applyAlignment="1">
      <alignment horizontal="left"/>
    </xf>
    <xf numFmtId="0" fontId="24" fillId="6" borderId="11" xfId="12" applyFont="1" applyFill="1" applyBorder="1" applyAlignment="1">
      <alignment horizontal="left"/>
    </xf>
    <xf numFmtId="0" fontId="23" fillId="6" borderId="15" xfId="12" applyFont="1" applyFill="1" applyBorder="1" applyAlignment="1">
      <alignment horizontal="left"/>
    </xf>
    <xf numFmtId="0" fontId="23" fillId="6" borderId="11" xfId="12" applyFont="1" applyFill="1" applyBorder="1" applyAlignment="1">
      <alignment horizontal="left"/>
    </xf>
    <xf numFmtId="0" fontId="25" fillId="6" borderId="12" xfId="12" applyFont="1" applyFill="1" applyBorder="1" applyAlignment="1">
      <alignment horizontal="left" vertical="top" wrapText="1"/>
    </xf>
    <xf numFmtId="0" fontId="25" fillId="6" borderId="16" xfId="12" applyFont="1" applyFill="1" applyBorder="1" applyAlignment="1">
      <alignment horizontal="left" vertical="top" wrapText="1"/>
    </xf>
    <xf numFmtId="0" fontId="25" fillId="6" borderId="13" xfId="12" applyFont="1" applyFill="1" applyBorder="1" applyAlignment="1">
      <alignment horizontal="left" vertical="top" wrapText="1"/>
    </xf>
    <xf numFmtId="0" fontId="21" fillId="6" borderId="3" xfId="16" applyFont="1" applyFill="1" applyBorder="1" applyAlignment="1">
      <alignment horizontal="left" vertical="center"/>
    </xf>
    <xf numFmtId="0" fontId="12" fillId="6" borderId="6" xfId="12" applyFont="1" applyFill="1" applyBorder="1" applyAlignment="1">
      <alignment horizontal="center"/>
    </xf>
    <xf numFmtId="0" fontId="12" fillId="6" borderId="7" xfId="12" applyFont="1" applyFill="1" applyBorder="1" applyAlignment="1">
      <alignment horizontal="center"/>
    </xf>
    <xf numFmtId="0" fontId="23" fillId="6" borderId="10" xfId="0" applyFont="1" applyFill="1" applyBorder="1" applyAlignment="1">
      <alignment horizontal="left"/>
    </xf>
    <xf numFmtId="0" fontId="23" fillId="6" borderId="15" xfId="0" applyFont="1" applyFill="1" applyBorder="1" applyAlignment="1">
      <alignment horizontal="left"/>
    </xf>
    <xf numFmtId="0" fontId="23" fillId="6" borderId="11" xfId="0" applyFont="1" applyFill="1" applyBorder="1" applyAlignment="1">
      <alignment horizontal="left"/>
    </xf>
    <xf numFmtId="0" fontId="25" fillId="6" borderId="12" xfId="0" applyFont="1" applyFill="1" applyBorder="1" applyAlignment="1">
      <alignment horizontal="left" vertical="top" wrapText="1"/>
    </xf>
    <xf numFmtId="0" fontId="25" fillId="6" borderId="16" xfId="0" applyFont="1" applyFill="1" applyBorder="1" applyAlignment="1">
      <alignment horizontal="left" vertical="top" wrapText="1"/>
    </xf>
    <xf numFmtId="0" fontId="25" fillId="6" borderId="13" xfId="0" applyFont="1" applyFill="1" applyBorder="1" applyAlignment="1">
      <alignment horizontal="left" vertical="top" wrapText="1"/>
    </xf>
    <xf numFmtId="0" fontId="12" fillId="0" borderId="2"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2" xfId="0" applyFont="1" applyFill="1" applyBorder="1" applyAlignment="1">
      <alignment horizontal="center" vertical="center"/>
    </xf>
    <xf numFmtId="0" fontId="18" fillId="4" borderId="0" xfId="0" applyFont="1" applyFill="1" applyAlignment="1">
      <alignment horizontal="left"/>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12" fillId="6" borderId="5" xfId="0" applyFont="1" applyFill="1" applyBorder="1" applyAlignment="1">
      <alignment horizontal="left" vertical="center"/>
    </xf>
    <xf numFmtId="0" fontId="12" fillId="6" borderId="2" xfId="0" applyFont="1" applyFill="1" applyBorder="1" applyAlignment="1">
      <alignment horizontal="left" vertical="center" wrapText="1"/>
    </xf>
    <xf numFmtId="0" fontId="12" fillId="6" borderId="2" xfId="0" applyFont="1" applyFill="1" applyBorder="1" applyAlignment="1">
      <alignment horizontal="center" vertical="center" wrapText="1"/>
    </xf>
    <xf numFmtId="0" fontId="21" fillId="6" borderId="2" xfId="15" applyFont="1" applyFill="1" applyBorder="1" applyAlignment="1">
      <alignment horizontal="left" vertical="center" wrapText="1"/>
    </xf>
    <xf numFmtId="0" fontId="12" fillId="6" borderId="6" xfId="0" applyFont="1" applyFill="1" applyBorder="1" applyAlignment="1">
      <alignment horizontal="left" vertical="center" wrapText="1"/>
    </xf>
    <xf numFmtId="0" fontId="12" fillId="6" borderId="7"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2" xfId="0" applyFont="1" applyFill="1" applyBorder="1" applyAlignment="1">
      <alignment horizontal="center" vertical="center"/>
    </xf>
    <xf numFmtId="0" fontId="12" fillId="0" borderId="2" xfId="0" applyFont="1" applyBorder="1" applyAlignment="1">
      <alignment horizontal="left" vertical="center"/>
    </xf>
    <xf numFmtId="0" fontId="12" fillId="0" borderId="2" xfId="0" applyFont="1" applyBorder="1" applyAlignment="1">
      <alignment horizontal="left" vertical="center" wrapText="1"/>
    </xf>
    <xf numFmtId="166" fontId="26" fillId="0" borderId="6" xfId="13" applyNumberFormat="1" applyFont="1" applyFill="1" applyBorder="1" applyAlignment="1">
      <alignment horizontal="left" vertical="center" wrapText="1"/>
    </xf>
    <xf numFmtId="166" fontId="26" fillId="0" borderId="7" xfId="13" applyNumberFormat="1" applyFont="1" applyFill="1" applyBorder="1" applyAlignment="1">
      <alignment horizontal="left" vertical="center" wrapText="1"/>
    </xf>
    <xf numFmtId="166" fontId="26" fillId="0" borderId="8" xfId="13" applyNumberFormat="1" applyFont="1" applyFill="1" applyBorder="1" applyAlignment="1">
      <alignment horizontal="left" vertical="center" wrapText="1"/>
    </xf>
    <xf numFmtId="0" fontId="12" fillId="0" borderId="2" xfId="0" applyFont="1" applyBorder="1" applyAlignment="1">
      <alignment horizontal="center"/>
    </xf>
    <xf numFmtId="0" fontId="12" fillId="0" borderId="2" xfId="0" applyFont="1" applyBorder="1" applyAlignment="1">
      <alignment horizontal="left"/>
    </xf>
    <xf numFmtId="0" fontId="12" fillId="4" borderId="0" xfId="0" applyFont="1" applyFill="1" applyAlignment="1">
      <alignment horizontal="left" vertical="top" wrapText="1"/>
    </xf>
    <xf numFmtId="0" fontId="24" fillId="6" borderId="15" xfId="0" applyFont="1" applyFill="1" applyBorder="1" applyAlignment="1">
      <alignment horizontal="left"/>
    </xf>
    <xf numFmtId="0" fontId="24" fillId="6" borderId="11" xfId="0" applyFont="1" applyFill="1" applyBorder="1" applyAlignment="1">
      <alignment horizontal="left"/>
    </xf>
    <xf numFmtId="0" fontId="1" fillId="6" borderId="3" xfId="14" applyFont="1" applyFill="1" applyBorder="1" applyAlignment="1">
      <alignment horizontal="left" vertical="center"/>
    </xf>
    <xf numFmtId="0" fontId="1" fillId="6" borderId="5" xfId="14" applyFont="1" applyFill="1" applyBorder="1" applyAlignment="1">
      <alignment horizontal="left" vertical="center"/>
    </xf>
    <xf numFmtId="0" fontId="0" fillId="0" borderId="2" xfId="14" applyFont="1" applyFill="1" applyBorder="1" applyAlignment="1">
      <alignment horizontal="left" vertical="center" wrapText="1"/>
    </xf>
    <xf numFmtId="0" fontId="1" fillId="0" borderId="2" xfId="14" applyFill="1" applyBorder="1" applyAlignment="1">
      <alignment horizontal="left" vertical="center" wrapText="1"/>
    </xf>
    <xf numFmtId="0" fontId="1" fillId="0" borderId="2" xfId="14" applyFill="1" applyBorder="1" applyAlignment="1">
      <alignment horizontal="left" vertical="center"/>
    </xf>
    <xf numFmtId="0" fontId="1" fillId="0" borderId="2" xfId="14" applyFill="1" applyBorder="1" applyAlignment="1">
      <alignment horizontal="center" vertical="center"/>
    </xf>
    <xf numFmtId="0" fontId="0" fillId="0" borderId="6" xfId="14" applyFont="1" applyFill="1" applyBorder="1" applyAlignment="1">
      <alignment horizontal="left" vertical="center" wrapText="1"/>
    </xf>
    <xf numFmtId="0" fontId="1" fillId="0" borderId="7" xfId="14" applyFill="1" applyBorder="1" applyAlignment="1">
      <alignment horizontal="left" vertical="center" wrapText="1"/>
    </xf>
    <xf numFmtId="0" fontId="1" fillId="0" borderId="8" xfId="14" applyFill="1" applyBorder="1" applyAlignment="1">
      <alignment horizontal="left" vertical="center" wrapText="1"/>
    </xf>
    <xf numFmtId="0" fontId="12" fillId="0" borderId="2" xfId="14" applyFont="1" applyFill="1" applyBorder="1" applyAlignment="1">
      <alignment horizontal="center" vertical="center"/>
    </xf>
    <xf numFmtId="0" fontId="0" fillId="4" borderId="0" xfId="14" applyFont="1" applyFill="1" applyAlignment="1">
      <alignment horizontal="left" vertical="top" wrapText="1"/>
    </xf>
    <xf numFmtId="0" fontId="1" fillId="6" borderId="2" xfId="14" applyFont="1" applyFill="1" applyBorder="1" applyAlignment="1">
      <alignment horizontal="left" vertical="center" wrapText="1"/>
    </xf>
    <xf numFmtId="0" fontId="5" fillId="6" borderId="2" xfId="15" applyFont="1" applyFill="1" applyBorder="1" applyAlignment="1">
      <alignment horizontal="left" vertical="center" wrapText="1"/>
    </xf>
    <xf numFmtId="0" fontId="1" fillId="6" borderId="2" xfId="14" applyFont="1" applyFill="1" applyBorder="1" applyAlignment="1">
      <alignment horizontal="left" vertical="center"/>
    </xf>
    <xf numFmtId="0" fontId="1" fillId="6" borderId="2" xfId="14" applyFont="1" applyFill="1" applyBorder="1" applyAlignment="1">
      <alignment horizontal="center"/>
    </xf>
    <xf numFmtId="0" fontId="7" fillId="6" borderId="10" xfId="14" applyFont="1" applyFill="1" applyBorder="1" applyAlignment="1">
      <alignment horizontal="left"/>
    </xf>
    <xf numFmtId="0" fontId="19" fillId="6" borderId="15" xfId="14" applyFont="1" applyFill="1" applyBorder="1" applyAlignment="1">
      <alignment horizontal="left"/>
    </xf>
    <xf numFmtId="0" fontId="19" fillId="6" borderId="11" xfId="14" applyFont="1" applyFill="1" applyBorder="1" applyAlignment="1">
      <alignment horizontal="left"/>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166" fontId="26" fillId="0" borderId="5" xfId="13" applyNumberFormat="1" applyFont="1" applyFill="1" applyBorder="1" applyAlignment="1">
      <alignment horizontal="center" vertical="center" wrapText="1"/>
    </xf>
    <xf numFmtId="166" fontId="26" fillId="0" borderId="37" xfId="13" applyNumberFormat="1" applyFont="1" applyFill="1" applyBorder="1" applyAlignment="1">
      <alignment horizontal="center" vertical="center" wrapText="1"/>
    </xf>
    <xf numFmtId="0" fontId="12" fillId="0" borderId="24" xfId="0" applyFont="1" applyBorder="1" applyAlignment="1">
      <alignment horizontal="center"/>
    </xf>
    <xf numFmtId="0" fontId="12" fillId="0" borderId="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24" xfId="0" applyFont="1" applyBorder="1" applyAlignment="1">
      <alignment horizontal="left" vertical="center" wrapText="1"/>
    </xf>
    <xf numFmtId="0" fontId="12" fillId="0" borderId="21" xfId="0" applyFont="1" applyBorder="1" applyAlignment="1">
      <alignment horizontal="left" vertical="center" wrapText="1"/>
    </xf>
    <xf numFmtId="0" fontId="12" fillId="6" borderId="18"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8" xfId="0" applyFont="1" applyFill="1" applyBorder="1" applyAlignment="1">
      <alignment horizontal="left" vertical="center" wrapText="1"/>
    </xf>
    <xf numFmtId="0" fontId="12" fillId="6" borderId="19"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21" fillId="6" borderId="19" xfId="15" applyFont="1" applyFill="1" applyBorder="1" applyAlignment="1">
      <alignment horizontal="left" vertical="center" wrapText="1"/>
    </xf>
    <xf numFmtId="0" fontId="21" fillId="6" borderId="6" xfId="15"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6" borderId="19" xfId="0" applyFont="1" applyFill="1" applyBorder="1" applyAlignment="1">
      <alignment horizontal="center" vertical="center"/>
    </xf>
    <xf numFmtId="0" fontId="23" fillId="6" borderId="19" xfId="0" applyFont="1" applyFill="1" applyBorder="1" applyAlignment="1">
      <alignment horizontal="left"/>
    </xf>
    <xf numFmtId="0" fontId="24" fillId="6" borderId="19" xfId="0" applyFont="1" applyFill="1" applyBorder="1" applyAlignment="1">
      <alignment horizontal="left"/>
    </xf>
    <xf numFmtId="0" fontId="23" fillId="6" borderId="20" xfId="0" applyFont="1" applyFill="1" applyBorder="1" applyAlignment="1">
      <alignment horizontal="left"/>
    </xf>
    <xf numFmtId="0" fontId="25" fillId="6" borderId="2" xfId="12" applyFont="1" applyFill="1" applyBorder="1" applyAlignment="1">
      <alignment horizontal="left" vertical="top" wrapText="1"/>
    </xf>
    <xf numFmtId="0" fontId="25" fillId="6" borderId="2" xfId="0" applyFont="1" applyFill="1" applyBorder="1" applyAlignment="1">
      <alignment horizontal="left" vertical="top" wrapText="1"/>
    </xf>
    <xf numFmtId="0" fontId="25" fillId="6" borderId="22" xfId="0" applyFont="1" applyFill="1" applyBorder="1" applyAlignment="1">
      <alignment horizontal="left" vertical="top" wrapText="1"/>
    </xf>
    <xf numFmtId="0" fontId="12" fillId="0" borderId="18" xfId="0" applyFont="1" applyBorder="1" applyAlignment="1">
      <alignment horizontal="left" vertical="center"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49" xfId="0" applyFont="1" applyBorder="1" applyAlignment="1">
      <alignment horizontal="center" vertical="center"/>
    </xf>
    <xf numFmtId="0" fontId="12" fillId="0" borderId="41" xfId="0" applyFont="1" applyBorder="1" applyAlignment="1">
      <alignment horizontal="center" vertical="center"/>
    </xf>
    <xf numFmtId="0" fontId="12" fillId="0" borderId="42" xfId="0" applyFont="1" applyBorder="1" applyAlignment="1">
      <alignment horizontal="center" vertical="center"/>
    </xf>
    <xf numFmtId="0" fontId="12" fillId="0" borderId="23" xfId="0" applyFont="1" applyBorder="1" applyAlignment="1">
      <alignment horizontal="left" vertical="center" wrapText="1"/>
    </xf>
    <xf numFmtId="0" fontId="12" fillId="0" borderId="19" xfId="0" applyFont="1" applyBorder="1" applyAlignment="1">
      <alignment horizontal="left" vertical="center" wrapText="1"/>
    </xf>
    <xf numFmtId="0" fontId="0" fillId="0" borderId="2" xfId="0" applyFill="1" applyBorder="1" applyAlignment="1">
      <alignment horizontal="left" vertical="center" wrapText="1"/>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0" fillId="6" borderId="2" xfId="0" applyFont="1" applyFill="1" applyBorder="1" applyAlignment="1">
      <alignment horizontal="left" vertical="center" wrapText="1"/>
    </xf>
    <xf numFmtId="0" fontId="0" fillId="6" borderId="2" xfId="0" applyFont="1" applyFill="1" applyBorder="1" applyAlignment="1">
      <alignment horizontal="left" vertical="center"/>
    </xf>
    <xf numFmtId="0" fontId="0" fillId="6" borderId="6" xfId="0" applyFont="1" applyFill="1" applyBorder="1" applyAlignment="1">
      <alignment horizontal="center"/>
    </xf>
    <xf numFmtId="0" fontId="0" fillId="6" borderId="8" xfId="0" applyFont="1" applyFill="1" applyBorder="1" applyAlignment="1">
      <alignment horizontal="center"/>
    </xf>
    <xf numFmtId="0" fontId="0" fillId="6" borderId="6" xfId="0" applyFont="1" applyFill="1" applyBorder="1" applyAlignment="1">
      <alignment horizontal="left" vertical="center"/>
    </xf>
    <xf numFmtId="0" fontId="0" fillId="6" borderId="7" xfId="0" applyFont="1" applyFill="1" applyBorder="1" applyAlignment="1">
      <alignment horizontal="left" vertical="center"/>
    </xf>
    <xf numFmtId="0" fontId="0" fillId="6" borderId="8" xfId="0" applyFont="1" applyFill="1" applyBorder="1" applyAlignment="1">
      <alignment horizontal="left" vertical="center"/>
    </xf>
    <xf numFmtId="0" fontId="0" fillId="0" borderId="8" xfId="0" applyFill="1" applyBorder="1" applyAlignment="1">
      <alignment horizontal="left" vertical="center" wrapText="1"/>
    </xf>
    <xf numFmtId="0" fontId="0" fillId="4" borderId="0" xfId="14" applyFont="1" applyFill="1" applyAlignment="1">
      <alignment horizontal="left" wrapText="1"/>
    </xf>
    <xf numFmtId="0" fontId="1" fillId="4" borderId="0" xfId="14" applyFill="1" applyAlignment="1">
      <alignment horizontal="left" wrapText="1"/>
    </xf>
    <xf numFmtId="0" fontId="5" fillId="6" borderId="2" xfId="12" applyFont="1" applyFill="1" applyBorder="1" applyAlignment="1">
      <alignment horizontal="left" vertical="center" wrapText="1"/>
    </xf>
    <xf numFmtId="0" fontId="0" fillId="6" borderId="2" xfId="0" applyFont="1" applyFill="1" applyBorder="1" applyAlignment="1">
      <alignment horizontal="center"/>
    </xf>
    <xf numFmtId="0" fontId="12" fillId="8" borderId="6" xfId="0" applyFont="1" applyFill="1" applyBorder="1" applyAlignment="1">
      <alignment horizontal="center" vertical="top"/>
    </xf>
    <xf numFmtId="0" fontId="12" fillId="8" borderId="7" xfId="0" applyFont="1" applyFill="1" applyBorder="1" applyAlignment="1">
      <alignment horizontal="center" vertical="top"/>
    </xf>
    <xf numFmtId="0" fontId="12" fillId="8" borderId="8" xfId="0" applyFont="1" applyFill="1" applyBorder="1" applyAlignment="1">
      <alignment horizontal="center" vertical="top"/>
    </xf>
    <xf numFmtId="0" fontId="12" fillId="0" borderId="2" xfId="0" applyFont="1" applyFill="1" applyBorder="1" applyAlignment="1">
      <alignment horizontal="left" vertical="center"/>
    </xf>
    <xf numFmtId="0" fontId="12" fillId="0" borderId="3" xfId="0" applyFont="1" applyFill="1" applyBorder="1" applyAlignment="1">
      <alignment horizontal="left" vertical="center"/>
    </xf>
    <xf numFmtId="0" fontId="12" fillId="0" borderId="5" xfId="0" applyFont="1" applyFill="1" applyBorder="1" applyAlignment="1">
      <alignment horizontal="left" vertical="center"/>
    </xf>
    <xf numFmtId="0" fontId="12" fillId="8" borderId="6" xfId="16" applyFont="1" applyFill="1" applyBorder="1" applyAlignment="1">
      <alignment horizontal="center" vertical="center"/>
    </xf>
    <xf numFmtId="0" fontId="12" fillId="8" borderId="7" xfId="16" applyFont="1" applyFill="1" applyBorder="1" applyAlignment="1">
      <alignment horizontal="center" vertical="center"/>
    </xf>
    <xf numFmtId="0" fontId="12" fillId="8" borderId="8" xfId="16" applyFont="1" applyFill="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6" xfId="0" applyFont="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4" borderId="0" xfId="0" applyFont="1" applyFill="1" applyAlignment="1">
      <alignment horizontal="left" wrapText="1"/>
    </xf>
    <xf numFmtId="0" fontId="21" fillId="12" borderId="2" xfId="0" applyFont="1" applyFill="1" applyBorder="1" applyAlignment="1">
      <alignment vertical="center" wrapText="1"/>
    </xf>
    <xf numFmtId="0" fontId="21" fillId="12" borderId="6" xfId="0" applyFont="1" applyFill="1" applyBorder="1" applyAlignment="1">
      <alignment vertical="center" wrapText="1"/>
    </xf>
    <xf numFmtId="0" fontId="21" fillId="12" borderId="7" xfId="0" applyFont="1" applyFill="1" applyBorder="1" applyAlignment="1">
      <alignment vertical="center" wrapText="1"/>
    </xf>
    <xf numFmtId="0" fontId="21" fillId="12" borderId="8" xfId="0" applyFont="1" applyFill="1" applyBorder="1" applyAlignment="1">
      <alignment vertical="center" wrapText="1"/>
    </xf>
    <xf numFmtId="0" fontId="21" fillId="12" borderId="2" xfId="0" applyFont="1" applyFill="1" applyBorder="1" applyAlignment="1">
      <alignment horizontal="left" vertical="center" wrapText="1"/>
    </xf>
    <xf numFmtId="0" fontId="12" fillId="6" borderId="6" xfId="0" applyFont="1" applyFill="1" applyBorder="1" applyAlignment="1">
      <alignment horizontal="center"/>
    </xf>
    <xf numFmtId="0" fontId="12" fillId="6" borderId="7" xfId="0" applyFont="1" applyFill="1" applyBorder="1" applyAlignment="1">
      <alignment horizontal="center"/>
    </xf>
    <xf numFmtId="0" fontId="28" fillId="17" borderId="9" xfId="0" applyFont="1" applyFill="1" applyBorder="1" applyAlignment="1">
      <alignment horizontal="left" vertical="center"/>
    </xf>
    <xf numFmtId="0" fontId="28" fillId="17" borderId="0" xfId="0" applyFont="1" applyFill="1" applyBorder="1" applyAlignment="1">
      <alignment horizontal="left" vertical="center"/>
    </xf>
    <xf numFmtId="0" fontId="28" fillId="17" borderId="40" xfId="0" applyFont="1" applyFill="1" applyBorder="1" applyAlignment="1">
      <alignment horizontal="left" vertical="center"/>
    </xf>
    <xf numFmtId="0" fontId="21" fillId="0" borderId="6" xfId="16" applyFont="1" applyBorder="1" applyAlignment="1">
      <alignment horizontal="left" vertical="center" wrapText="1"/>
    </xf>
    <xf numFmtId="0" fontId="21" fillId="0" borderId="7" xfId="16" applyFont="1" applyBorder="1" applyAlignment="1">
      <alignment horizontal="left" vertical="center" wrapText="1"/>
    </xf>
    <xf numFmtId="0" fontId="21" fillId="0" borderId="8" xfId="16" applyFont="1" applyBorder="1" applyAlignment="1">
      <alignment horizontal="left" vertic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8" xfId="0" applyFont="1" applyFill="1" applyBorder="1" applyAlignment="1">
      <alignment horizontal="center"/>
    </xf>
    <xf numFmtId="0" fontId="12" fillId="6" borderId="2" xfId="0" applyFont="1" applyFill="1" applyBorder="1" applyAlignment="1">
      <alignment horizontal="right" vertical="center"/>
    </xf>
    <xf numFmtId="0" fontId="12" fillId="0" borderId="6"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0" applyFont="1" applyFill="1" applyBorder="1" applyAlignment="1">
      <alignment horizontal="left" vertical="center"/>
    </xf>
    <xf numFmtId="0" fontId="12" fillId="8" borderId="2" xfId="0" applyFont="1" applyFill="1" applyBorder="1" applyAlignment="1">
      <alignment horizontal="center"/>
    </xf>
    <xf numFmtId="0" fontId="0" fillId="4" borderId="0" xfId="0" applyFill="1" applyAlignment="1">
      <alignment horizontal="left" vertical="top" wrapText="1"/>
    </xf>
    <xf numFmtId="0" fontId="21" fillId="6" borderId="2" xfId="11" applyFont="1" applyFill="1" applyBorder="1" applyAlignment="1">
      <alignment horizontal="right"/>
    </xf>
    <xf numFmtId="0" fontId="4" fillId="8" borderId="2" xfId="19" applyFill="1" applyBorder="1" applyAlignment="1">
      <alignment horizontal="left" wrapText="1"/>
    </xf>
    <xf numFmtId="0" fontId="21" fillId="8" borderId="2" xfId="11" applyFont="1" applyFill="1" applyBorder="1" applyAlignment="1">
      <alignment horizontal="left" wrapText="1"/>
    </xf>
    <xf numFmtId="0" fontId="21" fillId="8" borderId="2" xfId="11" applyFont="1" applyFill="1" applyBorder="1" applyAlignment="1">
      <alignment vertical="center" wrapText="1"/>
    </xf>
    <xf numFmtId="165" fontId="1" fillId="8" borderId="2" xfId="0" applyNumberFormat="1" applyFont="1" applyFill="1" applyBorder="1" applyAlignment="1">
      <alignment horizontal="center"/>
    </xf>
    <xf numFmtId="165" fontId="1" fillId="8" borderId="10" xfId="0" applyNumberFormat="1" applyFont="1" applyFill="1" applyBorder="1" applyAlignment="1">
      <alignment horizontal="center"/>
    </xf>
    <xf numFmtId="165" fontId="1" fillId="8" borderId="15" xfId="0" applyNumberFormat="1" applyFont="1" applyFill="1" applyBorder="1" applyAlignment="1">
      <alignment horizontal="center"/>
    </xf>
    <xf numFmtId="165" fontId="1" fillId="8" borderId="11" xfId="0" applyNumberFormat="1" applyFont="1" applyFill="1" applyBorder="1" applyAlignment="1">
      <alignment horizontal="center"/>
    </xf>
    <xf numFmtId="165" fontId="1" fillId="8" borderId="9" xfId="0" applyNumberFormat="1" applyFont="1" applyFill="1" applyBorder="1" applyAlignment="1">
      <alignment horizontal="center"/>
    </xf>
    <xf numFmtId="165" fontId="1" fillId="8" borderId="0" xfId="0" applyNumberFormat="1" applyFont="1" applyFill="1" applyBorder="1" applyAlignment="1">
      <alignment horizontal="center"/>
    </xf>
    <xf numFmtId="165" fontId="1" fillId="8" borderId="17" xfId="0" applyNumberFormat="1" applyFont="1" applyFill="1" applyBorder="1" applyAlignment="1">
      <alignment horizont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6" xfId="0" applyFont="1" applyFill="1" applyBorder="1" applyAlignment="1">
      <alignment horizontal="center"/>
    </xf>
    <xf numFmtId="0" fontId="1" fillId="8" borderId="8" xfId="0" applyFont="1" applyFill="1" applyBorder="1" applyAlignment="1">
      <alignment horizont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0" fillId="8" borderId="6" xfId="0" applyFont="1" applyFill="1" applyBorder="1" applyAlignment="1">
      <alignment horizontal="left" vertical="center"/>
    </xf>
    <xf numFmtId="0" fontId="1" fillId="8" borderId="7" xfId="0" applyFont="1" applyFill="1" applyBorder="1" applyAlignment="1">
      <alignment horizontal="left" vertical="center"/>
    </xf>
    <xf numFmtId="0" fontId="1" fillId="4" borderId="0" xfId="0" applyFont="1" applyFill="1" applyAlignment="1">
      <alignment horizontal="left" wrapText="1"/>
    </xf>
    <xf numFmtId="0" fontId="1" fillId="6" borderId="2" xfId="0" applyFont="1" applyFill="1" applyBorder="1" applyAlignment="1">
      <alignment horizontal="left"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 xfId="0" applyFont="1" applyFill="1" applyBorder="1" applyAlignment="1">
      <alignment horizontal="center" vertical="center"/>
    </xf>
    <xf numFmtId="0" fontId="3" fillId="6" borderId="10" xfId="0" applyFont="1" applyFill="1" applyBorder="1" applyAlignment="1">
      <alignment horizontal="left"/>
    </xf>
    <xf numFmtId="0" fontId="3" fillId="6" borderId="15" xfId="0" applyFont="1" applyFill="1" applyBorder="1" applyAlignment="1">
      <alignment horizontal="left"/>
    </xf>
    <xf numFmtId="0" fontId="3" fillId="6" borderId="11" xfId="0" applyFont="1" applyFill="1" applyBorder="1" applyAlignment="1">
      <alignment horizontal="left"/>
    </xf>
    <xf numFmtId="0" fontId="7" fillId="6" borderId="10" xfId="0" applyFont="1" applyFill="1" applyBorder="1" applyAlignment="1">
      <alignment horizontal="left"/>
    </xf>
    <xf numFmtId="0" fontId="7" fillId="6" borderId="15" xfId="0" applyFont="1" applyFill="1" applyBorder="1" applyAlignment="1">
      <alignment horizontal="left"/>
    </xf>
    <xf numFmtId="0" fontId="7" fillId="6" borderId="11" xfId="0" applyFont="1" applyFill="1" applyBorder="1" applyAlignment="1">
      <alignment horizontal="left"/>
    </xf>
    <xf numFmtId="0" fontId="13" fillId="6" borderId="12" xfId="0" applyFont="1" applyFill="1" applyBorder="1" applyAlignment="1">
      <alignment horizontal="left" wrapText="1"/>
    </xf>
    <xf numFmtId="0" fontId="13" fillId="6" borderId="16" xfId="0" applyFont="1" applyFill="1" applyBorder="1" applyAlignment="1">
      <alignment horizontal="left" wrapText="1"/>
    </xf>
    <xf numFmtId="0" fontId="13" fillId="6" borderId="13" xfId="0" applyFont="1" applyFill="1" applyBorder="1" applyAlignment="1">
      <alignment horizontal="left" wrapText="1"/>
    </xf>
    <xf numFmtId="0" fontId="0" fillId="6" borderId="6" xfId="0" applyFont="1" applyFill="1" applyBorder="1" applyAlignment="1">
      <alignment horizontal="center" vertical="center"/>
    </xf>
    <xf numFmtId="0" fontId="9" fillId="6" borderId="12" xfId="0" applyFont="1" applyFill="1" applyBorder="1" applyAlignment="1">
      <alignment horizontal="left" vertical="top" wrapText="1"/>
    </xf>
    <xf numFmtId="0" fontId="9" fillId="6" borderId="16" xfId="0" applyFont="1" applyFill="1" applyBorder="1" applyAlignment="1">
      <alignment horizontal="left" vertical="top" wrapText="1"/>
    </xf>
    <xf numFmtId="0" fontId="9" fillId="6" borderId="13" xfId="0" applyFont="1" applyFill="1" applyBorder="1" applyAlignment="1">
      <alignment horizontal="left" vertical="top" wrapText="1"/>
    </xf>
    <xf numFmtId="0" fontId="1" fillId="8" borderId="6" xfId="0" applyFont="1" applyFill="1" applyBorder="1" applyAlignment="1">
      <alignment horizontal="left" vertical="center" wrapText="1"/>
    </xf>
    <xf numFmtId="0" fontId="1" fillId="8" borderId="8"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5">
    <cellStyle name="Calculation 2" xfId="6" xr:uid="{00000000-0005-0000-0000-000000000000}"/>
    <cellStyle name="Comma" xfId="1" builtinId="3"/>
    <cellStyle name="Comma 14" xfId="9" xr:uid="{00000000-0005-0000-0000-000002000000}"/>
    <cellStyle name="Comma 2" xfId="5" xr:uid="{00000000-0005-0000-0000-000003000000}"/>
    <cellStyle name="Comma 3" xfId="10" xr:uid="{00000000-0005-0000-0000-000004000000}"/>
    <cellStyle name="Comma 4" xfId="17" xr:uid="{00000000-0005-0000-0000-000005000000}"/>
    <cellStyle name="Explanatory Text 2" xfId="4" xr:uid="{00000000-0005-0000-0000-000006000000}"/>
    <cellStyle name="Hyperlink" xfId="19" builtinId="8"/>
    <cellStyle name="Hyperlink 6" xfId="8" xr:uid="{00000000-0005-0000-0000-000008000000}"/>
    <cellStyle name="Input 2" xfId="3" xr:uid="{00000000-0005-0000-0000-000009000000}"/>
    <cellStyle name="Normal" xfId="0" builtinId="0"/>
    <cellStyle name="Normal 10 2" xfId="12" xr:uid="{00000000-0005-0000-0000-00000B000000}"/>
    <cellStyle name="Normal 10 2 2" xfId="13" xr:uid="{00000000-0005-0000-0000-00000C000000}"/>
    <cellStyle name="Normal 10 2 3" xfId="16" xr:uid="{00000000-0005-0000-0000-00000D000000}"/>
    <cellStyle name="Normal 10 2 4" xfId="15" xr:uid="{00000000-0005-0000-0000-00000E000000}"/>
    <cellStyle name="Normal 2" xfId="2" xr:uid="{00000000-0005-0000-0000-00000F000000}"/>
    <cellStyle name="Normal 2 2" xfId="20" xr:uid="{00000000-0005-0000-0000-000010000000}"/>
    <cellStyle name="Normal 3" xfId="11" xr:uid="{00000000-0005-0000-0000-000011000000}"/>
    <cellStyle name="Normal 4" xfId="18" xr:uid="{00000000-0005-0000-0000-000012000000}"/>
    <cellStyle name="Normal 5" xfId="22" xr:uid="{00000000-0005-0000-0000-000013000000}"/>
    <cellStyle name="Normal 57" xfId="7" xr:uid="{00000000-0005-0000-0000-000014000000}"/>
    <cellStyle name="Normal 58" xfId="14" xr:uid="{00000000-0005-0000-0000-000015000000}"/>
    <cellStyle name="Normal 6" xfId="23" xr:uid="{00000000-0005-0000-0000-000016000000}"/>
    <cellStyle name="Normal 7" xfId="24" xr:uid="{00000000-0005-0000-0000-000017000000}"/>
    <cellStyle name="Percent" xfId="21" builtinId="5"/>
  </cellStyles>
  <dxfs count="0"/>
  <tableStyles count="0" defaultTableStyle="TableStyleMedium2" defaultPivotStyle="PivotStyleLight16"/>
  <colors>
    <mruColors>
      <color rgb="FFFDE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460014</xdr:colOff>
      <xdr:row>1</xdr:row>
      <xdr:rowOff>2184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994187" cy="716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757239</xdr:colOff>
      <xdr:row>83</xdr:row>
      <xdr:rowOff>23813</xdr:rowOff>
    </xdr:from>
    <xdr:to>
      <xdr:col>3</xdr:col>
      <xdr:colOff>2628901</xdr:colOff>
      <xdr:row>85</xdr:row>
      <xdr:rowOff>52388</xdr:rowOff>
    </xdr:to>
    <xdr:sp macro="" textlink="">
      <xdr:nvSpPr>
        <xdr:cNvPr id="31" name="Left Arrow 30">
          <a:extLst>
            <a:ext uri="{FF2B5EF4-FFF2-40B4-BE49-F238E27FC236}">
              <a16:creationId xmlns:a16="http://schemas.microsoft.com/office/drawing/2014/main" id="{00000000-0008-0000-0100-00001F000000}"/>
            </a:ext>
          </a:extLst>
        </xdr:cNvPr>
        <xdr:cNvSpPr/>
      </xdr:nvSpPr>
      <xdr:spPr>
        <a:xfrm>
          <a:off x="3367089" y="137302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747714</xdr:colOff>
      <xdr:row>76</xdr:row>
      <xdr:rowOff>133350</xdr:rowOff>
    </xdr:from>
    <xdr:to>
      <xdr:col>3</xdr:col>
      <xdr:colOff>2619376</xdr:colOff>
      <xdr:row>79</xdr:row>
      <xdr:rowOff>4763</xdr:rowOff>
    </xdr:to>
    <xdr:sp macro="" textlink="">
      <xdr:nvSpPr>
        <xdr:cNvPr id="30" name="Left Arrow 29">
          <a:extLst>
            <a:ext uri="{FF2B5EF4-FFF2-40B4-BE49-F238E27FC236}">
              <a16:creationId xmlns:a16="http://schemas.microsoft.com/office/drawing/2014/main" id="{00000000-0008-0000-0100-00001E000000}"/>
            </a:ext>
          </a:extLst>
        </xdr:cNvPr>
        <xdr:cNvSpPr/>
      </xdr:nvSpPr>
      <xdr:spPr>
        <a:xfrm>
          <a:off x="3357564" y="127396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766763</xdr:colOff>
      <xdr:row>71</xdr:row>
      <xdr:rowOff>42863</xdr:rowOff>
    </xdr:from>
    <xdr:to>
      <xdr:col>3</xdr:col>
      <xdr:colOff>2638425</xdr:colOff>
      <xdr:row>73</xdr:row>
      <xdr:rowOff>71438</xdr:rowOff>
    </xdr:to>
    <xdr:sp macro="" textlink="">
      <xdr:nvSpPr>
        <xdr:cNvPr id="29" name="Left Arrow 28">
          <a:extLst>
            <a:ext uri="{FF2B5EF4-FFF2-40B4-BE49-F238E27FC236}">
              <a16:creationId xmlns:a16="http://schemas.microsoft.com/office/drawing/2014/main" id="{00000000-0008-0000-0100-00001D000000}"/>
            </a:ext>
          </a:extLst>
        </xdr:cNvPr>
        <xdr:cNvSpPr/>
      </xdr:nvSpPr>
      <xdr:spPr>
        <a:xfrm>
          <a:off x="3376613" y="118633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66</xdr:row>
      <xdr:rowOff>19050</xdr:rowOff>
    </xdr:from>
    <xdr:to>
      <xdr:col>3</xdr:col>
      <xdr:colOff>2647950</xdr:colOff>
      <xdr:row>68</xdr:row>
      <xdr:rowOff>47625</xdr:rowOff>
    </xdr:to>
    <xdr:sp macro="" textlink="">
      <xdr:nvSpPr>
        <xdr:cNvPr id="28" name="Left Arrow 27">
          <a:extLst>
            <a:ext uri="{FF2B5EF4-FFF2-40B4-BE49-F238E27FC236}">
              <a16:creationId xmlns:a16="http://schemas.microsoft.com/office/drawing/2014/main" id="{00000000-0008-0000-0100-00001C000000}"/>
            </a:ext>
          </a:extLst>
        </xdr:cNvPr>
        <xdr:cNvSpPr/>
      </xdr:nvSpPr>
      <xdr:spPr>
        <a:xfrm>
          <a:off x="3386138" y="1105376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757238</xdr:colOff>
      <xdr:row>61</xdr:row>
      <xdr:rowOff>138113</xdr:rowOff>
    </xdr:from>
    <xdr:to>
      <xdr:col>3</xdr:col>
      <xdr:colOff>2628900</xdr:colOff>
      <xdr:row>64</xdr:row>
      <xdr:rowOff>9525</xdr:rowOff>
    </xdr:to>
    <xdr:sp macro="" textlink="">
      <xdr:nvSpPr>
        <xdr:cNvPr id="27" name="Left Arrow 26">
          <a:extLst>
            <a:ext uri="{FF2B5EF4-FFF2-40B4-BE49-F238E27FC236}">
              <a16:creationId xmlns:a16="http://schemas.microsoft.com/office/drawing/2014/main" id="{00000000-0008-0000-0100-00001B000000}"/>
            </a:ext>
          </a:extLst>
        </xdr:cNvPr>
        <xdr:cNvSpPr/>
      </xdr:nvSpPr>
      <xdr:spPr>
        <a:xfrm>
          <a:off x="3367088" y="103870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55</xdr:row>
      <xdr:rowOff>128588</xdr:rowOff>
    </xdr:from>
    <xdr:to>
      <xdr:col>3</xdr:col>
      <xdr:colOff>2647950</xdr:colOff>
      <xdr:row>58</xdr:row>
      <xdr:rowOff>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3386138" y="94345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414618</xdr:colOff>
      <xdr:row>22</xdr:row>
      <xdr:rowOff>78441</xdr:rowOff>
    </xdr:from>
    <xdr:to>
      <xdr:col>2</xdr:col>
      <xdr:colOff>1143000</xdr:colOff>
      <xdr:row>46</xdr:row>
      <xdr:rowOff>71438</xdr:rowOff>
    </xdr:to>
    <xdr:sp macro="" textlink="">
      <xdr:nvSpPr>
        <xdr:cNvPr id="12" name="Left Brace 11">
          <a:extLst>
            <a:ext uri="{FF2B5EF4-FFF2-40B4-BE49-F238E27FC236}">
              <a16:creationId xmlns:a16="http://schemas.microsoft.com/office/drawing/2014/main" id="{00000000-0008-0000-0100-00000C000000}"/>
            </a:ext>
          </a:extLst>
        </xdr:cNvPr>
        <xdr:cNvSpPr/>
      </xdr:nvSpPr>
      <xdr:spPr>
        <a:xfrm>
          <a:off x="3024468" y="4150379"/>
          <a:ext cx="728382" cy="413160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112059</xdr:colOff>
      <xdr:row>27</xdr:row>
      <xdr:rowOff>0</xdr:rowOff>
    </xdr:from>
    <xdr:to>
      <xdr:col>5</xdr:col>
      <xdr:colOff>593911</xdr:colOff>
      <xdr:row>31</xdr:row>
      <xdr:rowOff>67236</xdr:rowOff>
    </xdr:to>
    <xdr:cxnSp macro="">
      <xdr:nvCxnSpPr>
        <xdr:cNvPr id="14" name="Straight Arrow Connector 13">
          <a:extLst>
            <a:ext uri="{FF2B5EF4-FFF2-40B4-BE49-F238E27FC236}">
              <a16:creationId xmlns:a16="http://schemas.microsoft.com/office/drawing/2014/main" id="{00000000-0008-0000-0100-00000E000000}"/>
            </a:ext>
          </a:extLst>
        </xdr:cNvPr>
        <xdr:cNvCxnSpPr/>
      </xdr:nvCxnSpPr>
      <xdr:spPr>
        <a:xfrm flipH="1" flipV="1">
          <a:off x="10006853" y="4235824"/>
          <a:ext cx="1165411" cy="694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112059</xdr:colOff>
      <xdr:row>30</xdr:row>
      <xdr:rowOff>134470</xdr:rowOff>
    </xdr:from>
    <xdr:to>
      <xdr:col>5</xdr:col>
      <xdr:colOff>582705</xdr:colOff>
      <xdr:row>32</xdr:row>
      <xdr:rowOff>112059</xdr:rowOff>
    </xdr:to>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flipH="1" flipV="1">
          <a:off x="10006853" y="4840941"/>
          <a:ext cx="1154205" cy="291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123265</xdr:colOff>
      <xdr:row>33</xdr:row>
      <xdr:rowOff>123264</xdr:rowOff>
    </xdr:from>
    <xdr:to>
      <xdr:col>5</xdr:col>
      <xdr:colOff>582707</xdr:colOff>
      <xdr:row>38</xdr:row>
      <xdr:rowOff>78442</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H="1">
          <a:off x="10018059" y="5300382"/>
          <a:ext cx="1143001" cy="739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9526</xdr:colOff>
      <xdr:row>53</xdr:row>
      <xdr:rowOff>19051</xdr:rowOff>
    </xdr:from>
    <xdr:to>
      <xdr:col>2</xdr:col>
      <xdr:colOff>700088</xdr:colOff>
      <xdr:row>87</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38189" y="9010651"/>
          <a:ext cx="2571749" cy="5343524"/>
        </a:xfrm>
        <a:prstGeom prst="rect">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There is a calculation tab for each combination of fuel, Benchmark Metering Arrangement,</a:t>
          </a:r>
          <a:r>
            <a:rPr lang="en-GB" sz="1000" baseline="0">
              <a:latin typeface="Verdana" panose="020B0604030504040204" pitchFamily="34" charset="0"/>
              <a:ea typeface="Verdana" panose="020B0604030504040204" pitchFamily="34" charset="0"/>
              <a:cs typeface="Verdana" panose="020B0604030504040204" pitchFamily="34" charset="0"/>
            </a:rPr>
            <a:t> Benchmark Annual Consumption Level and Payment Method.</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There are 12 calculation tabs in total.</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These calculate the total cap level in each 28AD Charge Restriction Period (for the given combination). This is based on the sum of the components on the right.</a:t>
          </a:r>
          <a:endParaRPr lang="en-GB" sz="10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1390643</xdr:colOff>
      <xdr:row>53</xdr:row>
      <xdr:rowOff>4763</xdr:rowOff>
    </xdr:from>
    <xdr:to>
      <xdr:col>3</xdr:col>
      <xdr:colOff>2243130</xdr:colOff>
      <xdr:row>60</xdr:row>
      <xdr:rowOff>28575</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4000493" y="8996363"/>
          <a:ext cx="2371725" cy="1123950"/>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updated values directly from the input tabs, as calculated in the licence condition annexes</a:t>
          </a:r>
        </a:p>
      </xdr:txBody>
    </xdr:sp>
    <xdr:clientData/>
  </xdr:twoCellAnchor>
  <xdr:twoCellAnchor>
    <xdr:from>
      <xdr:col>3</xdr:col>
      <xdr:colOff>2743199</xdr:colOff>
      <xdr:row>52</xdr:row>
      <xdr:rowOff>42862</xdr:rowOff>
    </xdr:from>
    <xdr:to>
      <xdr:col>5</xdr:col>
      <xdr:colOff>95250</xdr:colOff>
      <xdr:row>60</xdr:row>
      <xdr:rowOff>119062</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6872287" y="9505950"/>
          <a:ext cx="4457701" cy="1333500"/>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Direct Fuel</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Cost Component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3a</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DF)</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Capacity Market Cost Component (3b CM)</a:t>
          </a:r>
        </a:p>
        <a:p>
          <a:pPr marL="171450" indent="-171450" algn="l">
            <a:buFont typeface="Arial" panose="020B0604020202020204" pitchFamily="34" charset="0"/>
            <a:buChar char="•"/>
          </a:pPr>
          <a:r>
            <a:rPr lang="en-GB" sz="1000" b="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Adjustment Allowance  (3c AA)</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Policy Cost Allowance (3d PC)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electricity (3e NC-Elec)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gas (3f NC-Gas)</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Smart Metering Net Cost Change (3i SMNCC)</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1381118</xdr:colOff>
      <xdr:row>65</xdr:row>
      <xdr:rowOff>71446</xdr:rowOff>
    </xdr:from>
    <xdr:to>
      <xdr:col>3</xdr:col>
      <xdr:colOff>2233605</xdr:colOff>
      <xdr:row>69</xdr:row>
      <xdr:rowOff>14288</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3838568" y="11187121"/>
          <a:ext cx="2281237"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sum of previous components by Baseline Value of the Payment Method Adjustment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65</xdr:row>
      <xdr:rowOff>80971</xdr:rowOff>
    </xdr:from>
    <xdr:to>
      <xdr:col>5</xdr:col>
      <xdr:colOff>85725</xdr:colOff>
      <xdr:row>69</xdr:row>
      <xdr:rowOff>33338</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6862762" y="10958521"/>
          <a:ext cx="445770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Payment Method Adjustment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Percentage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69</xdr:row>
      <xdr:rowOff>147646</xdr:rowOff>
    </xdr:from>
    <xdr:to>
      <xdr:col>3</xdr:col>
      <xdr:colOff>2224080</xdr:colOff>
      <xdr:row>74</xdr:row>
      <xdr:rowOff>104775</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3981443" y="11653846"/>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Baseline Value for P</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ayment Method Additional Administrative Cost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and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index</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using CPIH</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twoCellAnchor>
    <xdr:from>
      <xdr:col>3</xdr:col>
      <xdr:colOff>2724149</xdr:colOff>
      <xdr:row>70</xdr:row>
      <xdr:rowOff>8</xdr:rowOff>
    </xdr:from>
    <xdr:to>
      <xdr:col>5</xdr:col>
      <xdr:colOff>85724</xdr:colOff>
      <xdr:row>74</xdr:row>
      <xdr:rowOff>104775</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6853237" y="11663371"/>
          <a:ext cx="4467225"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Payment Method</a:t>
          </a:r>
          <a:r>
            <a:rPr lang="en-GB" sz="1000" baseline="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 Additional Administrative </a:t>
          </a: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Cost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p>
      </xdr:txBody>
    </xdr:sp>
    <xdr:clientData/>
  </xdr:twoCellAnchor>
  <xdr:twoCellAnchor>
    <xdr:from>
      <xdr:col>2</xdr:col>
      <xdr:colOff>1390643</xdr:colOff>
      <xdr:row>60</xdr:row>
      <xdr:rowOff>152408</xdr:rowOff>
    </xdr:from>
    <xdr:to>
      <xdr:col>3</xdr:col>
      <xdr:colOff>2243130</xdr:colOff>
      <xdr:row>64</xdr:row>
      <xdr:rowOff>114300</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4000493" y="10244146"/>
          <a:ext cx="2371725"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 Baseline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Value for Operating Cost Allowance and index using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61</xdr:row>
      <xdr:rowOff>4771</xdr:rowOff>
    </xdr:from>
    <xdr:to>
      <xdr:col>5</xdr:col>
      <xdr:colOff>104775</xdr:colOff>
      <xdr:row>64</xdr:row>
      <xdr:rowOff>114300</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6862762" y="10253671"/>
          <a:ext cx="447675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Operating Cost Allowance (3h OC)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75</xdr:row>
      <xdr:rowOff>90496</xdr:rowOff>
    </xdr:from>
    <xdr:to>
      <xdr:col>3</xdr:col>
      <xdr:colOff>2224080</xdr:colOff>
      <xdr:row>80</xdr:row>
      <xdr:rowOff>47625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3981443" y="12539671"/>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by Baseline Value of the EBIT Margin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2724150</xdr:colOff>
      <xdr:row>75</xdr:row>
      <xdr:rowOff>109546</xdr:rowOff>
    </xdr:from>
    <xdr:to>
      <xdr:col>5</xdr:col>
      <xdr:colOff>76200</xdr:colOff>
      <xdr:row>80</xdr:row>
      <xdr:rowOff>57150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6853238" y="12558721"/>
          <a:ext cx="4457700"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EBIT Margin Percentage (3k EBIT)</a:t>
          </a:r>
          <a:endParaRPr lang="en-GB" sz="8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1362071</xdr:colOff>
      <xdr:row>81</xdr:row>
      <xdr:rowOff>61921</xdr:rowOff>
    </xdr:from>
    <xdr:to>
      <xdr:col>3</xdr:col>
      <xdr:colOff>2214558</xdr:colOff>
      <xdr:row>87</xdr:row>
      <xdr:rowOff>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3971921" y="13454071"/>
          <a:ext cx="2371725" cy="881054"/>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except the Network Cost Allowance, by Baseline Value of the Headroom Allowance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2705100</xdr:colOff>
      <xdr:row>81</xdr:row>
      <xdr:rowOff>71446</xdr:rowOff>
    </xdr:from>
    <xdr:to>
      <xdr:col>5</xdr:col>
      <xdr:colOff>95250</xdr:colOff>
      <xdr:row>87</xdr:row>
      <xdr:rowOff>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6834188" y="13463596"/>
          <a:ext cx="4495800" cy="871529"/>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Headroom Allowance Percentage (3l HAP)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719138</xdr:colOff>
      <xdr:row>92</xdr:row>
      <xdr:rowOff>109545</xdr:rowOff>
    </xdr:from>
    <xdr:to>
      <xdr:col>2</xdr:col>
      <xdr:colOff>690563</xdr:colOff>
      <xdr:row>99</xdr:row>
      <xdr:rowOff>76208</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719138" y="15230483"/>
          <a:ext cx="2581275" cy="1066800"/>
        </a:xfrm>
        <a:prstGeom prst="rect">
          <a:avLst/>
        </a:prstGeom>
        <a:solidFill>
          <a:schemeClr val="accent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Outputs</a:t>
          </a:r>
          <a:r>
            <a:rPr lang="en-GB" sz="1000" baseline="0">
              <a:latin typeface="Verdana" panose="020B0604030504040204" pitchFamily="34" charset="0"/>
              <a:ea typeface="Verdana" panose="020B0604030504040204" pitchFamily="34" charset="0"/>
              <a:cs typeface="Verdana" panose="020B0604030504040204" pitchFamily="34" charset="0"/>
            </a:rPr>
            <a:t> summarised on sheet '1a Default tariff cap'</a:t>
          </a:r>
        </a:p>
        <a:p>
          <a:pPr algn="ctr"/>
          <a:endParaRPr lang="en-GB" sz="1000" b="1"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1" baseline="0">
              <a:latin typeface="Verdana" panose="020B0604030504040204" pitchFamily="34" charset="0"/>
              <a:ea typeface="Verdana" panose="020B0604030504040204" pitchFamily="34" charset="0"/>
              <a:cs typeface="Verdana" panose="020B0604030504040204" pitchFamily="34" charset="0"/>
            </a:rPr>
            <a:t>This shows the levels of the default tariff cap</a:t>
          </a:r>
          <a:endParaRPr lang="en-GB" sz="1000" b="1">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1119187</xdr:colOff>
      <xdr:row>87</xdr:row>
      <xdr:rowOff>71437</xdr:rowOff>
    </xdr:from>
    <xdr:to>
      <xdr:col>1</xdr:col>
      <xdr:colOff>1462087</xdr:colOff>
      <xdr:row>92</xdr:row>
      <xdr:rowOff>33337</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rot="16200000">
          <a:off x="1645443" y="146089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1157288</xdr:colOff>
      <xdr:row>92</xdr:row>
      <xdr:rowOff>90495</xdr:rowOff>
    </xdr:from>
    <xdr:to>
      <xdr:col>3</xdr:col>
      <xdr:colOff>2219325</xdr:colOff>
      <xdr:row>99</xdr:row>
      <xdr:rowOff>57158</xdr:rowOff>
    </xdr:to>
    <xdr:sp macro="" textlink="">
      <xdr:nvSpPr>
        <xdr:cNvPr id="33" name="Rectangle 32">
          <a:extLst>
            <a:ext uri="{FF2B5EF4-FFF2-40B4-BE49-F238E27FC236}">
              <a16:creationId xmlns:a16="http://schemas.microsoft.com/office/drawing/2014/main" id="{00000000-0008-0000-0100-000021000000}"/>
            </a:ext>
          </a:extLst>
        </xdr:cNvPr>
        <xdr:cNvSpPr/>
      </xdr:nvSpPr>
      <xdr:spPr>
        <a:xfrm>
          <a:off x="3767138" y="15211433"/>
          <a:ext cx="2581275" cy="1066800"/>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Additional tables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historical information in sheet '1b Historical level tables'</a:t>
          </a:r>
        </a:p>
        <a:p>
          <a:pPr algn="ctr"/>
          <a:endPar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This is not used to set the default tariff cap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742951</xdr:colOff>
      <xdr:row>87</xdr:row>
      <xdr:rowOff>33337</xdr:rowOff>
    </xdr:from>
    <xdr:to>
      <xdr:col>2</xdr:col>
      <xdr:colOff>1085851</xdr:colOff>
      <xdr:row>91</xdr:row>
      <xdr:rowOff>152400</xdr:rowOff>
    </xdr:to>
    <xdr:sp macro="" textlink="">
      <xdr:nvSpPr>
        <xdr:cNvPr id="34" name="Left Arrow 33">
          <a:extLst>
            <a:ext uri="{FF2B5EF4-FFF2-40B4-BE49-F238E27FC236}">
              <a16:creationId xmlns:a16="http://schemas.microsoft.com/office/drawing/2014/main" id="{00000000-0008-0000-0100-000022000000}"/>
            </a:ext>
          </a:extLst>
        </xdr:cNvPr>
        <xdr:cNvSpPr/>
      </xdr:nvSpPr>
      <xdr:spPr>
        <a:xfrm rot="14112388">
          <a:off x="3150394" y="145708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2013/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2013/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ons.gov.uk/economy/inflationandpriceindices/timeseries/l522/mm23"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G16"/>
  <sheetViews>
    <sheetView tabSelected="1" zoomScaleNormal="100" workbookViewId="0"/>
  </sheetViews>
  <sheetFormatPr defaultColWidth="0" defaultRowHeight="15.75" customHeight="1" zeroHeight="1" x14ac:dyDescent="0.3"/>
  <cols>
    <col min="1" max="3" width="15.61328125" customWidth="1"/>
    <col min="4" max="4" width="136.4609375" customWidth="1"/>
    <col min="5" max="5" width="9" customWidth="1"/>
    <col min="6" max="7" width="0" hidden="1" customWidth="1"/>
    <col min="8" max="16384" width="9" hidden="1"/>
  </cols>
  <sheetData>
    <row r="1" spans="1:7" s="353" customFormat="1" ht="56.9" customHeight="1" x14ac:dyDescent="0.3">
      <c r="C1" s="354"/>
      <c r="D1" s="354"/>
      <c r="E1" s="354"/>
      <c r="F1" s="354"/>
      <c r="G1" s="354"/>
    </row>
    <row r="2" spans="1:7" s="338" customFormat="1" ht="13.5" x14ac:dyDescent="0.3"/>
    <row r="3" spans="1:7" s="338" customFormat="1" ht="17.5" x14ac:dyDescent="0.35">
      <c r="B3" s="339" t="s">
        <v>546</v>
      </c>
    </row>
    <row r="4" spans="1:7" s="338" customFormat="1" ht="14.5" x14ac:dyDescent="0.35">
      <c r="A4" s="340"/>
      <c r="B4" s="340"/>
      <c r="C4" s="340"/>
      <c r="D4" s="340"/>
      <c r="E4" s="340"/>
      <c r="F4" s="340"/>
      <c r="G4" s="340"/>
    </row>
    <row r="5" spans="1:7" s="7" customFormat="1" ht="14.5" x14ac:dyDescent="0.35">
      <c r="A5" s="341"/>
      <c r="B5" s="342" t="s">
        <v>405</v>
      </c>
      <c r="C5" s="342" t="s">
        <v>406</v>
      </c>
      <c r="D5" s="342" t="s">
        <v>407</v>
      </c>
      <c r="E5" s="341"/>
      <c r="F5" s="341"/>
      <c r="G5" s="341"/>
    </row>
    <row r="6" spans="1:7" s="7" customFormat="1" ht="14.5" x14ac:dyDescent="0.35">
      <c r="A6" s="341"/>
      <c r="B6" s="349" t="s">
        <v>408</v>
      </c>
      <c r="C6" s="350">
        <v>43349</v>
      </c>
      <c r="D6" s="351" t="s">
        <v>547</v>
      </c>
      <c r="E6" s="341"/>
      <c r="F6" s="341"/>
      <c r="G6" s="341"/>
    </row>
    <row r="7" spans="1:7" s="7" customFormat="1" ht="123" customHeight="1" x14ac:dyDescent="0.35">
      <c r="A7" s="341"/>
      <c r="B7" s="349" t="s">
        <v>548</v>
      </c>
      <c r="C7" s="350">
        <v>43410</v>
      </c>
      <c r="D7" s="352" t="s">
        <v>550</v>
      </c>
      <c r="E7" s="341"/>
      <c r="F7" s="341"/>
      <c r="G7" s="341"/>
    </row>
    <row r="8" spans="1:7" s="7" customFormat="1" ht="14.5" x14ac:dyDescent="0.35">
      <c r="A8" s="341"/>
      <c r="B8" s="344" t="s">
        <v>564</v>
      </c>
      <c r="C8" s="343">
        <v>43503</v>
      </c>
      <c r="D8" s="375" t="s">
        <v>572</v>
      </c>
      <c r="E8" s="341"/>
      <c r="F8" s="341"/>
      <c r="G8" s="341"/>
    </row>
    <row r="9" spans="1:7" s="7" customFormat="1" ht="14.5" x14ac:dyDescent="0.35">
      <c r="A9" s="341"/>
      <c r="B9" s="374" t="s">
        <v>565</v>
      </c>
      <c r="C9" s="343">
        <v>43684</v>
      </c>
      <c r="D9" s="376" t="s">
        <v>572</v>
      </c>
      <c r="E9" s="341"/>
      <c r="F9" s="341"/>
      <c r="G9" s="341"/>
    </row>
    <row r="10" spans="1:7" s="7" customFormat="1" ht="14.5" x14ac:dyDescent="0.35">
      <c r="A10" s="341"/>
      <c r="B10" s="374" t="s">
        <v>574</v>
      </c>
      <c r="C10" s="343">
        <v>43868</v>
      </c>
      <c r="D10" s="376" t="s">
        <v>572</v>
      </c>
      <c r="E10" s="341"/>
      <c r="F10" s="341"/>
      <c r="G10" s="341"/>
    </row>
    <row r="11" spans="1:7" s="7" customFormat="1" ht="58" x14ac:dyDescent="0.35">
      <c r="A11" s="341"/>
      <c r="B11" s="403" t="s">
        <v>605</v>
      </c>
      <c r="C11" s="402">
        <v>43969</v>
      </c>
      <c r="D11" s="401" t="s">
        <v>606</v>
      </c>
      <c r="E11" s="341"/>
      <c r="F11" s="341"/>
      <c r="G11" s="341"/>
    </row>
    <row r="12" spans="1:7" s="7" customFormat="1" ht="14.5" x14ac:dyDescent="0.35">
      <c r="A12" s="341"/>
      <c r="B12" s="403" t="s">
        <v>625</v>
      </c>
      <c r="C12" s="402">
        <v>44048</v>
      </c>
      <c r="D12" s="401" t="s">
        <v>635</v>
      </c>
      <c r="E12" s="341"/>
      <c r="F12" s="341"/>
      <c r="G12" s="341"/>
    </row>
    <row r="13" spans="1:7" s="7" customFormat="1" ht="15.75" customHeight="1" x14ac:dyDescent="0.35">
      <c r="A13" s="341"/>
      <c r="B13" s="403" t="s">
        <v>634</v>
      </c>
      <c r="C13" s="402">
        <v>44050</v>
      </c>
      <c r="D13" s="401" t="s">
        <v>626</v>
      </c>
      <c r="E13" s="341"/>
      <c r="F13" s="341"/>
      <c r="G13" s="341"/>
    </row>
    <row r="14" spans="1:7" s="7" customFormat="1" ht="15.75" customHeight="1" x14ac:dyDescent="0.35">
      <c r="A14" s="341"/>
      <c r="B14" s="403" t="s">
        <v>636</v>
      </c>
      <c r="C14" s="402">
        <v>44232</v>
      </c>
      <c r="D14" s="401" t="s">
        <v>626</v>
      </c>
      <c r="E14" s="341"/>
      <c r="F14" s="341"/>
      <c r="G14" s="341"/>
    </row>
    <row r="15" spans="1:7" ht="14.5" x14ac:dyDescent="0.35">
      <c r="A15" s="337"/>
      <c r="B15" s="403" t="s">
        <v>648</v>
      </c>
      <c r="C15" s="402">
        <v>44414</v>
      </c>
      <c r="D15" s="401" t="s">
        <v>626</v>
      </c>
      <c r="E15" s="337"/>
      <c r="F15" s="337"/>
      <c r="G15" s="337"/>
    </row>
    <row r="16" spans="1:7" s="195" customFormat="1" ht="15.75" customHeight="1" x14ac:dyDescent="0.3"/>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row>
    <row r="7" spans="1:27" ht="14.65" customHeight="1" x14ac:dyDescent="0.25">
      <c r="B7" s="79" t="s">
        <v>467</v>
      </c>
      <c r="C7" s="81" t="s">
        <v>513</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DF'!H$41="-","-",'3a DF'!H$41)</f>
        <v>253.14985164432846</v>
      </c>
      <c r="H15" s="38">
        <f>IF('3a DF'!I$41="-","-",'3a DF'!I$41)</f>
        <v>213.57444115975193</v>
      </c>
      <c r="I15" s="38">
        <f>IF('3a DF'!J$41="-","-",'3a DF'!J$41)</f>
        <v>174.74989531236287</v>
      </c>
      <c r="J15" s="38">
        <f>IF('3a DF'!K$41="-","-",'3a DF'!K$41)</f>
        <v>160.26701947738721</v>
      </c>
      <c r="K15" s="38">
        <f>IF('3a DF'!L$41="-","-",'3a DF'!L$41)</f>
        <v>200.74683223176862</v>
      </c>
      <c r="L15" s="38">
        <f>IF('3a DF'!M$41="-","-",'3a DF'!M$41)</f>
        <v>199.05760849983216</v>
      </c>
      <c r="M15" s="38">
        <f>IF('3a DF'!N$41="-","-",'3a DF'!N$41)</f>
        <v>215.77106184657606</v>
      </c>
      <c r="N15" s="38">
        <f>IF('3a DF'!O$41="-","-",'3a DF'!O$41)</f>
        <v>243.35846990910571</v>
      </c>
      <c r="O15" s="30"/>
      <c r="P15" s="38">
        <f>IF('3a DF'!Q$41="-","-",'3a DF'!Q$41)</f>
        <v>243.35846990910571</v>
      </c>
      <c r="Q15" s="38">
        <f>IF('3a DF'!R$41="-","-",'3a DF'!R$41)</f>
        <v>281.17733015023742</v>
      </c>
      <c r="R15" s="38">
        <f>IF('3a DF'!S$41="-","-",'3a DF'!S$41)</f>
        <v>230.77888190073497</v>
      </c>
      <c r="S15" s="38">
        <f>IF('3a DF'!T$41="-","-",'3a DF'!T$41)</f>
        <v>206.31785050021912</v>
      </c>
      <c r="T15" s="38">
        <f>IF('3a DF'!U$41="-","-",'3a DF'!U$41)</f>
        <v>145.13269789847291</v>
      </c>
      <c r="U15" s="38">
        <f>IF('3a DF'!V$41="-","-",'3a DF'!V$41)</f>
        <v>187.06626878827944</v>
      </c>
      <c r="V15" s="38">
        <f>IF('3a DF'!W$41="-","-",'3a DF'!W$41)</f>
        <v>276.51257875872909</v>
      </c>
      <c r="W15" s="38" t="str">
        <f>IF('3a DF'!X$41="-","-",'3a DF'!X$41)</f>
        <v>-</v>
      </c>
      <c r="X15" s="38" t="str">
        <f>IF('3a DF'!Y$41="-","-",'3a DF'!Y$41)</f>
        <v>-</v>
      </c>
      <c r="Y15" s="38" t="str">
        <f>IF('3a DF'!Z$41="-","-",'3a DF'!Z$41)</f>
        <v>-</v>
      </c>
      <c r="Z15" s="38" t="str">
        <f>IF('3a DF'!AA$41="-","-",'3a DF'!AA$41)</f>
        <v>-</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AA'!J195="-","-",'3c AA'!J195)</f>
        <v>-</v>
      </c>
      <c r="H17" s="38" t="str">
        <f>IF('3c AA'!K195="-","-",'3c AA'!K195)</f>
        <v>-</v>
      </c>
      <c r="I17" s="38" t="str">
        <f>IF('3c AA'!L195="-","-",'3c AA'!L195)</f>
        <v>-</v>
      </c>
      <c r="J17" s="38" t="str">
        <f>IF('3c AA'!M195="-","-",'3c AA'!M195)</f>
        <v>-</v>
      </c>
      <c r="K17" s="38" t="str">
        <f>IF('3c AA'!N195="-","-",'3c AA'!N195)</f>
        <v>-</v>
      </c>
      <c r="L17" s="38" t="str">
        <f>IF('3c AA'!O195="-","-",'3c AA'!O195)</f>
        <v>-</v>
      </c>
      <c r="M17" s="38" t="str">
        <f>IF('3c AA'!P195="-","-",'3c AA'!P195)</f>
        <v>-</v>
      </c>
      <c r="N17" s="38" t="str">
        <f>IF('3c AA'!Q195="-","-",'3c AA'!Q195)</f>
        <v>-</v>
      </c>
      <c r="O17" s="30"/>
      <c r="P17" s="38" t="str">
        <f>IF('3c AA'!S195="-","-",'3c AA'!S195)</f>
        <v>-</v>
      </c>
      <c r="Q17" s="38" t="str">
        <f>IF('3c AA'!T195="-","-",'3c AA'!T195)</f>
        <v>-</v>
      </c>
      <c r="R17" s="38" t="str">
        <f>IF('3c AA'!U195="-","-",'3c AA'!U195)</f>
        <v>-</v>
      </c>
      <c r="S17" s="38" t="str">
        <f>IF('3c AA'!V195="-","-",'3c AA'!V195)</f>
        <v>-</v>
      </c>
      <c r="T17" s="38">
        <f>IF('3c AA'!W195="-","-",'3c AA'!W195)</f>
        <v>10.705717509101307</v>
      </c>
      <c r="U17" s="38">
        <f>IF('3c AA'!X195="-","-",'3c AA'!X195)</f>
        <v>13.71215092385904</v>
      </c>
      <c r="V17" s="38">
        <f>IF('3c AA'!Y195="-","-",'3c AA'!Y195)</f>
        <v>4.43</v>
      </c>
      <c r="W17" s="38" t="str">
        <f>IF('3c AA'!Z195="-","-",'3c AA'!Z195)</f>
        <v>-</v>
      </c>
      <c r="X17" s="38" t="str">
        <f>IF('3c AA'!AA195="-","-",'3c AA'!AA195)</f>
        <v>-</v>
      </c>
      <c r="Y17" s="38" t="str">
        <f>IF('3c AA'!AB195="-","-",'3c AA'!AB195)</f>
        <v>-</v>
      </c>
      <c r="Z17" s="38" t="str">
        <f>IF('3c AA'!AC195="-","-",'3c AA'!AC195)</f>
        <v>-</v>
      </c>
      <c r="AA17" s="28"/>
    </row>
    <row r="18" spans="1:27" s="29" customFormat="1" ht="11.25" customHeight="1" x14ac:dyDescent="0.25">
      <c r="A18" s="256"/>
      <c r="B18" s="135" t="s">
        <v>2</v>
      </c>
      <c r="C18" s="135" t="s">
        <v>342</v>
      </c>
      <c r="D18" s="127" t="s">
        <v>315</v>
      </c>
      <c r="E18" s="128"/>
      <c r="F18" s="30"/>
      <c r="G18" s="38">
        <f>IF('3d PC'!G$42="-","-",'3d PC'!G$42)</f>
        <v>21.926269106402124</v>
      </c>
      <c r="H18" s="38">
        <f>IF('3d PC'!H$42="-","-",'3d PC'!H$42)</f>
        <v>21.926269106402124</v>
      </c>
      <c r="I18" s="38">
        <f>IF('3d PC'!I$42="-","-",'3d PC'!I$42)</f>
        <v>22.64764819235609</v>
      </c>
      <c r="J18" s="38">
        <f>IF('3d PC'!J$42="-","-",'3d PC'!J$42)</f>
        <v>22.505107470829557</v>
      </c>
      <c r="K18" s="38">
        <f>IF('3d PC'!K$42="-","-",'3d PC'!K$42)</f>
        <v>19.106297226763825</v>
      </c>
      <c r="L18" s="38">
        <f>IF('3d PC'!L$42="-","-",'3d PC'!L$42)</f>
        <v>19.106297226763825</v>
      </c>
      <c r="M18" s="38">
        <f>IF('3d PC'!M$42="-","-",'3d PC'!M$42)</f>
        <v>20.852393125569616</v>
      </c>
      <c r="N18" s="38">
        <f>IF('3d PC'!N$42="-","-",'3d PC'!N$42)</f>
        <v>20.849370287873604</v>
      </c>
      <c r="O18" s="30"/>
      <c r="P18" s="38">
        <f>IF('3d PC'!P$42="-","-",'3d PC'!P$42)</f>
        <v>20.849370287873604</v>
      </c>
      <c r="Q18" s="38">
        <f>IF('3d PC'!Q$42="-","-",'3d PC'!Q$42)</f>
        <v>21.503193401206047</v>
      </c>
      <c r="R18" s="38">
        <f>IF('3d PC'!R$42="-","-",'3d PC'!R$42)</f>
        <v>21.819481548965161</v>
      </c>
      <c r="S18" s="38">
        <f>IF('3d PC'!S$42="-","-",'3d PC'!S$42)</f>
        <v>25.256715910577427</v>
      </c>
      <c r="T18" s="38">
        <f>IF('3d PC'!T$42="-","-",'3d PC'!T$42)</f>
        <v>24.167303215101221</v>
      </c>
      <c r="U18" s="38">
        <f>IF('3d PC'!U$42="-","-",'3d PC'!U$42)</f>
        <v>23.962512789411701</v>
      </c>
      <c r="V18" s="38">
        <f>IF('3d PC'!V$42="-","-",'3d PC'!V$42)</f>
        <v>23.858648398084732</v>
      </c>
      <c r="W18" s="38" t="str">
        <f>IF('3d PC'!W$42="-","-",'3d PC'!W$42)</f>
        <v>-</v>
      </c>
      <c r="X18" s="38" t="str">
        <f>IF('3d PC'!X$42="-","-",'3d PC'!X$42)</f>
        <v>-</v>
      </c>
      <c r="Y18" s="38" t="str">
        <f>IF('3d PC'!Y$42="-","-",'3d PC'!Y$42)</f>
        <v>-</v>
      </c>
      <c r="Z18" s="38" t="str">
        <f>IF('3d PC'!Z$42="-","-",'3d PC'!Z$42)</f>
        <v>-</v>
      </c>
      <c r="AA18" s="28"/>
    </row>
    <row r="19" spans="1:27" s="29" customFormat="1" ht="11.25" customHeight="1" x14ac:dyDescent="0.25">
      <c r="A19" s="256"/>
      <c r="B19" s="135" t="s">
        <v>352</v>
      </c>
      <c r="C19" s="135" t="s">
        <v>343</v>
      </c>
      <c r="D19" s="127" t="s">
        <v>315</v>
      </c>
      <c r="E19" s="128"/>
      <c r="F19" s="30"/>
      <c r="G19" s="38">
        <f>IF('3f NC-Gas'!F44="-","-",'3f NC-Gas'!F44)</f>
        <v>122.92606294287481</v>
      </c>
      <c r="H19" s="38">
        <f>IF('3f NC-Gas'!G44="-","-",'3f NC-Gas'!G44)</f>
        <v>122.80606294058597</v>
      </c>
      <c r="I19" s="38">
        <f>IF('3f NC-Gas'!H44="-","-",'3f NC-Gas'!H44)</f>
        <v>119.11310513845872</v>
      </c>
      <c r="J19" s="38">
        <f>IF('3f NC-Gas'!I44="-","-",'3f NC-Gas'!I44)</f>
        <v>118.76510513182116</v>
      </c>
      <c r="K19" s="38">
        <f>IF('3f NC-Gas'!J44="-","-",'3f NC-Gas'!J44)</f>
        <v>118.84904344104548</v>
      </c>
      <c r="L19" s="38">
        <f>IF('3f NC-Gas'!K44="-","-",'3f NC-Gas'!K44)</f>
        <v>118.87304344150324</v>
      </c>
      <c r="M19" s="38">
        <f>IF('3f NC-Gas'!L44="-","-",'3f NC-Gas'!L44)</f>
        <v>122.22659483103664</v>
      </c>
      <c r="N19" s="38">
        <f>IF('3f NC-Gas'!M44="-","-",'3f NC-Gas'!M44)</f>
        <v>122.29859483240992</v>
      </c>
      <c r="O19" s="30"/>
      <c r="P19" s="38">
        <f>IF('3f NC-Gas'!O44="-","-",'3f NC-Gas'!O44)</f>
        <v>122.29859483240992</v>
      </c>
      <c r="Q19" s="38">
        <f>IF('3f NC-Gas'!P44="-","-",'3f NC-Gas'!P44)</f>
        <v>124.98284395407399</v>
      </c>
      <c r="R19" s="38">
        <f>IF('3f NC-Gas'!Q44="-","-",'3f NC-Gas'!Q44)</f>
        <v>124.53884394560535</v>
      </c>
      <c r="S19" s="38">
        <f>IF('3f NC-Gas'!R44="-","-",'3f NC-Gas'!R44)</f>
        <v>124.38335679735634</v>
      </c>
      <c r="T19" s="38">
        <f>IF('3f NC-Gas'!S44="-","-",'3f NC-Gas'!S44)</f>
        <v>121.71935674654456</v>
      </c>
      <c r="U19" s="38">
        <f>IF('3f NC-Gas'!T44="-","-",'3f NC-Gas'!T44)</f>
        <v>122.4395384114551</v>
      </c>
      <c r="V19" s="38">
        <f>IF('3f NC-Gas'!U44="-","-",'3f NC-Gas'!U44)</f>
        <v>122.00753840321536</v>
      </c>
      <c r="W19" s="38" t="str">
        <f>IF('3f NC-Gas'!V44="-","-",'3f NC-Gas'!V44)</f>
        <v>-</v>
      </c>
      <c r="X19" s="38" t="str">
        <f>IF('3f NC-Gas'!W44="-","-",'3f NC-Gas'!W44)</f>
        <v>-</v>
      </c>
      <c r="Y19" s="38" t="str">
        <f>IF('3f NC-Gas'!X44="-","-",'3f NC-Gas'!X44)</f>
        <v>-</v>
      </c>
      <c r="Z19" s="38" t="str">
        <f>IF('3f NC-Gas'!Y44="-","-",'3f NC-Gas'!Y44)</f>
        <v>-</v>
      </c>
      <c r="AA19" s="28"/>
    </row>
    <row r="20" spans="1:27" s="29" customFormat="1" ht="11.25" customHeight="1" x14ac:dyDescent="0.25">
      <c r="A20" s="256"/>
      <c r="B20" s="135" t="s">
        <v>349</v>
      </c>
      <c r="C20" s="135" t="s">
        <v>344</v>
      </c>
      <c r="D20" s="127" t="s">
        <v>315</v>
      </c>
      <c r="E20" s="128"/>
      <c r="F20" s="30"/>
      <c r="G20" s="38">
        <f>IF('3g CPIH'!C$16="-","-",'3h OC '!$E$12*('3g CPIH'!C$16/'3g CPIH'!$G$16))</f>
        <v>87.194616340508801</v>
      </c>
      <c r="H20" s="38">
        <f>IF('3g CPIH'!D$16="-","-",'3h OC '!$E$12*('3g CPIH'!D$16/'3g CPIH'!$G$16))</f>
        <v>87.369180136986301</v>
      </c>
      <c r="I20" s="38">
        <f>IF('3g CPIH'!E$16="-","-",'3h OC '!$E$12*('3g CPIH'!E$16/'3g CPIH'!$G$16))</f>
        <v>87.631025831702544</v>
      </c>
      <c r="J20" s="38">
        <f>IF('3g CPIH'!F$16="-","-",'3h OC '!$E$12*('3g CPIH'!F$16/'3g CPIH'!$G$16))</f>
        <v>88.15471722113503</v>
      </c>
      <c r="K20" s="38">
        <f>IF('3g CPIH'!G$16="-","-",'3h OC '!$E$12*('3g CPIH'!G$16/'3g CPIH'!$G$16))</f>
        <v>89.202100000000002</v>
      </c>
      <c r="L20" s="38">
        <f>IF('3g CPIH'!H$16="-","-",'3h OC '!$E$12*('3g CPIH'!H$16/'3g CPIH'!$G$16))</f>
        <v>90.33676467710373</v>
      </c>
      <c r="M20" s="38">
        <f>IF('3g CPIH'!I$16="-","-",'3h OC '!$E$12*('3g CPIH'!I$16/'3g CPIH'!$G$16))</f>
        <v>91.645993150684916</v>
      </c>
      <c r="N20" s="38">
        <f>IF('3g CPIH'!J$16="-","-",'3h OC '!$E$12*('3g CPIH'!J$16/'3g CPIH'!$G$16))</f>
        <v>92.431530234833673</v>
      </c>
      <c r="O20" s="30"/>
      <c r="P20" s="38">
        <f>IF('3g CPIH'!L$16="-","-",'3h OC '!$E$12*('3g CPIH'!L$16/'3g CPIH'!$G$16))</f>
        <v>92.431530234833673</v>
      </c>
      <c r="Q20" s="38">
        <f>IF('3g CPIH'!M$16="-","-",'3h OC '!$E$12*('3g CPIH'!M$16/'3g CPIH'!$G$16))</f>
        <v>93.47891301369863</v>
      </c>
      <c r="R20" s="38">
        <f>IF('3g CPIH'!N$16="-","-",'3h OC '!$E$12*('3g CPIH'!N$16/'3g CPIH'!$G$16))</f>
        <v>94.177168199608616</v>
      </c>
      <c r="S20" s="38">
        <f>IF('3g CPIH'!O$16="-","-",'3h OC '!$E$12*('3g CPIH'!O$16/'3g CPIH'!$G$16))</f>
        <v>94.700859589041102</v>
      </c>
      <c r="T20" s="38">
        <f>IF('3g CPIH'!P$16="-","-",'3h OC '!$E$12*('3g CPIH'!P$16/'3g CPIH'!$G$16))</f>
        <v>94.96270528375733</v>
      </c>
      <c r="U20" s="38">
        <f>IF('3g CPIH'!Q$16="-","-",'3h OC '!$E$12*('3g CPIH'!Q$16/'3g CPIH'!$G$16))</f>
        <v>95.48639667318983</v>
      </c>
      <c r="V20" s="38">
        <f>IF('3g CPIH'!R$16="-","-",'3h OC '!$E$12*('3g CPIH'!R$16/'3g CPIH'!$G$16))</f>
        <v>97.232034637964787</v>
      </c>
      <c r="W20" s="38" t="str">
        <f>IF('3g CPIH'!S$16="-","-",'3h OC '!$E$12*('3g CPIH'!S$16/'3g CPIH'!$G$16))</f>
        <v>-</v>
      </c>
      <c r="X20" s="38" t="str">
        <f>IF('3g CPIH'!T$16="-","-",'3h OC '!$E$12*('3g CPIH'!T$16/'3g CPIH'!$G$16))</f>
        <v>-</v>
      </c>
      <c r="Y20" s="38" t="str">
        <f>IF('3g CPIH'!U$16="-","-",'3h OC '!$E$12*('3g CPIH'!U$16/'3g CPIH'!$G$16))</f>
        <v>-</v>
      </c>
      <c r="Z20" s="38" t="str">
        <f>IF('3g CPIH'!V$16="-","-",'3h OC '!$E$12*('3g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SMNCC'!G$47="-","-",'3i SMNCC'!G$47)</f>
        <v>0</v>
      </c>
      <c r="L21" s="38">
        <f>IF('3i SMNCC'!H$47="-","-",'3i SMNCC'!H$47)</f>
        <v>-0.14839729644435984</v>
      </c>
      <c r="M21" s="38">
        <f>IF('3i SMNCC'!I$47="-","-",'3i SMNCC'!I$47)</f>
        <v>1.899695256253338</v>
      </c>
      <c r="N21" s="38">
        <f>IF('3i SMNCC'!J$47="-","-",'3i SMNCC'!J$47)</f>
        <v>12.665365920990935</v>
      </c>
      <c r="O21" s="30"/>
      <c r="P21" s="38">
        <f>IF('3i SMNCC'!L$47="-","-",'3i SMNCC'!L$47)</f>
        <v>12.665365920990935</v>
      </c>
      <c r="Q21" s="38">
        <f>IF('3i SMNCC'!M$47="-","-",'3i SMNCC'!M$47)</f>
        <v>14.640709693750988</v>
      </c>
      <c r="R21" s="38">
        <f>IF('3i SMNCC'!N$47="-","-",'3i SMNCC'!N$47)</f>
        <v>14.927787132222536</v>
      </c>
      <c r="S21" s="38">
        <f>IF('3i SMNCC'!O$47="-","-",'3i SMNCC'!O$47)</f>
        <v>17.170757060355506</v>
      </c>
      <c r="T21" s="38">
        <f>IF('3i SMNCC'!P$47="-","-",'3i SMNCC'!P$47)</f>
        <v>11.164989866554468</v>
      </c>
      <c r="U21" s="38">
        <f>IF('3i SMNCC'!Q$47="-","-",'3i SMNCC'!Q$47)</f>
        <v>10.900121345430581</v>
      </c>
      <c r="V21" s="38">
        <f>IF('3i SMNCC'!R$47="-","-",'3i SMNCC'!R$47)</f>
        <v>7.9767627265742567</v>
      </c>
      <c r="W21" s="38" t="str">
        <f>IF('3i SMNCC'!S$47="-","-",'3i SMNCC'!S$47)</f>
        <v>-</v>
      </c>
      <c r="X21" s="38" t="str">
        <f>IF('3i SMNCC'!T$47="-","-",'3i SMNCC'!T$47)</f>
        <v>-</v>
      </c>
      <c r="Y21" s="38" t="str">
        <f>IF('3i SMNCC'!U$47="-","-",'3i SMNCC'!U$47)</f>
        <v>-</v>
      </c>
      <c r="Z21" s="38" t="str">
        <f>IF('3i SMNCC'!V$47="-","-",'3i SMNCC'!V$47)</f>
        <v>-</v>
      </c>
      <c r="AA21" s="28"/>
    </row>
    <row r="22" spans="1:27" s="29" customFormat="1" ht="11.25" customHeight="1" x14ac:dyDescent="0.25">
      <c r="A22" s="256"/>
      <c r="B22" s="135" t="s">
        <v>349</v>
      </c>
      <c r="C22" s="135" t="s">
        <v>389</v>
      </c>
      <c r="D22" s="127" t="s">
        <v>315</v>
      </c>
      <c r="E22" s="128"/>
      <c r="F22" s="30"/>
      <c r="G22" s="38">
        <f>IF('3g CPIH'!C$16="-","-",'3j PAAC PAP'!$G$20*('3g CPIH'!C$16/'3g CPIH'!$G$16))</f>
        <v>13.137827495107633</v>
      </c>
      <c r="H22" s="38">
        <f>IF('3g CPIH'!D$16="-","-",'3j PAAC PAP'!$G$20*('3g CPIH'!D$16/'3g CPIH'!$G$16))</f>
        <v>13.164129452054794</v>
      </c>
      <c r="I22" s="38">
        <f>IF('3g CPIH'!E$16="-","-",'3j PAAC PAP'!$G$20*('3g CPIH'!E$16/'3g CPIH'!$G$16))</f>
        <v>13.203582387475539</v>
      </c>
      <c r="J22" s="38">
        <f>IF('3g CPIH'!F$16="-","-",'3j PAAC PAP'!$G$20*('3g CPIH'!F$16/'3g CPIH'!$G$16))</f>
        <v>13.282488258317025</v>
      </c>
      <c r="K22" s="38">
        <f>IF('3g CPIH'!G$16="-","-",'3j PAAC PAP'!$G$20*('3g CPIH'!G$16/'3g CPIH'!$G$16))</f>
        <v>13.440300000000001</v>
      </c>
      <c r="L22" s="38">
        <f>IF('3g CPIH'!H$16="-","-",'3j PAAC PAP'!$G$20*('3g CPIH'!H$16/'3g CPIH'!$G$16))</f>
        <v>13.611262720156557</v>
      </c>
      <c r="M22" s="38">
        <f>IF('3g CPIH'!I$16="-","-",'3j PAAC PAP'!$G$20*('3g CPIH'!I$16/'3g CPIH'!$G$16))</f>
        <v>13.808527397260272</v>
      </c>
      <c r="N22" s="38">
        <f>IF('3g CPIH'!J$16="-","-",'3j PAAC PAP'!$G$20*('3g CPIH'!J$16/'3g CPIH'!$G$16))</f>
        <v>13.926886203522507</v>
      </c>
      <c r="O22" s="30"/>
      <c r="P22" s="38">
        <f>IF('3g CPIH'!L$16="-","-",'3j PAAC PAP'!$G$20*('3g CPIH'!L$16/'3g CPIH'!$G$16))</f>
        <v>13.926886203522507</v>
      </c>
      <c r="Q22" s="38">
        <f>IF('3g CPIH'!M$16="-","-",'3j PAAC PAP'!$G$20*('3g CPIH'!M$16/'3g CPIH'!$G$16))</f>
        <v>14.08469794520548</v>
      </c>
      <c r="R22" s="38">
        <f>IF('3g CPIH'!N$16="-","-",'3j PAAC PAP'!$G$20*('3g CPIH'!N$16/'3g CPIH'!$G$16))</f>
        <v>14.189905772994129</v>
      </c>
      <c r="S22" s="38">
        <f>IF('3g CPIH'!O$16="-","-",'3j PAAC PAP'!$G$20*('3g CPIH'!O$16/'3g CPIH'!$G$16))</f>
        <v>14.268811643835617</v>
      </c>
      <c r="T22" s="38">
        <f>IF('3g CPIH'!P$16="-","-",'3j PAAC PAP'!$G$20*('3g CPIH'!P$16/'3g CPIH'!$G$16))</f>
        <v>14.30826457925636</v>
      </c>
      <c r="U22" s="38">
        <f>IF('3g CPIH'!Q$16="-","-",'3j PAAC PAP'!$G$20*('3g CPIH'!Q$16/'3g CPIH'!$G$16))</f>
        <v>14.387170450097848</v>
      </c>
      <c r="V22" s="38">
        <f>IF('3g CPIH'!R$16="-","-",'3j PAAC PAP'!$G$20*('3g CPIH'!R$16/'3g CPIH'!$G$16))</f>
        <v>14.650190019569473</v>
      </c>
      <c r="W22" s="38" t="str">
        <f>IF('3g CPIH'!S$16="-","-",'3j PAAC PAP'!$G$20*('3g CPIH'!S$16/'3g CPIH'!$G$16))</f>
        <v>-</v>
      </c>
      <c r="X22" s="38" t="str">
        <f>IF('3g CPIH'!T$16="-","-",'3j PAAC PAP'!$G$20*('3g CPIH'!T$16/'3g CPIH'!$G$16))</f>
        <v>-</v>
      </c>
      <c r="Y22" s="38" t="str">
        <f>IF('3g CPIH'!U$16="-","-",'3j PAAC PAP'!$G$20*('3g CPIH'!U$16/'3g CPIH'!$G$16))</f>
        <v>-</v>
      </c>
      <c r="Z22" s="38" t="str">
        <f>IF('3g CPIH'!V$16="-","-",'3j PAAC PAP'!$G$20*('3g CPIH'!V$16/'3g CPIH'!$G$16))</f>
        <v>-</v>
      </c>
      <c r="AA22" s="28"/>
    </row>
    <row r="23" spans="1:27" s="29" customFormat="1" ht="11.5" x14ac:dyDescent="0.25">
      <c r="A23" s="256"/>
      <c r="B23" s="135" t="s">
        <v>349</v>
      </c>
      <c r="C23" s="135" t="s">
        <v>404</v>
      </c>
      <c r="D23" s="127" t="s">
        <v>315</v>
      </c>
      <c r="E23" s="128"/>
      <c r="F23" s="30"/>
      <c r="G23" s="38">
        <f>IF(G15="-","-",SUM(G15:G21)*'3j PAAC PAP'!$G$38)</f>
        <v>27.911431118762451</v>
      </c>
      <c r="H23" s="38">
        <f>IF(H15="-","-",SUM(H15:H21)*'3j PAAC PAP'!$G$38)</f>
        <v>25.637954892051198</v>
      </c>
      <c r="I23" s="38">
        <f>IF(I15="-","-",SUM(I15:I21)*'3j PAAC PAP'!$G$38)</f>
        <v>23.24865396584196</v>
      </c>
      <c r="J23" s="38">
        <f>IF(J15="-","-",SUM(J15:J21)*'3j PAAC PAP'!$G$38)</f>
        <v>22.417419075499275</v>
      </c>
      <c r="K23" s="38">
        <f>IF(K15="-","-",SUM(K15:K21)*'3j PAAC PAP'!$G$38)</f>
        <v>24.615621202821117</v>
      </c>
      <c r="L23" s="38">
        <f>IF(L15="-","-",SUM(L15:L21)*'3j PAAC PAP'!$G$38)</f>
        <v>24.576563559783885</v>
      </c>
      <c r="M23" s="38">
        <f>IF(M15="-","-",SUM(M15:M21)*'3j PAAC PAP'!$G$38)</f>
        <v>26.024517236275397</v>
      </c>
      <c r="N23" s="38">
        <f>IF(N15="-","-",SUM(N15:N21)*'3j PAAC PAP'!$G$38)</f>
        <v>28.279973229760611</v>
      </c>
      <c r="O23" s="30"/>
      <c r="P23" s="38">
        <f>IF(P15="-","-",SUM(P15:P21)*'3j PAAC PAP'!$G$38)</f>
        <v>28.279973229760611</v>
      </c>
      <c r="Q23" s="38">
        <f>IF(Q15="-","-",SUM(Q15:Q21)*'3j PAAC PAP'!$G$38)</f>
        <v>30.821452294991147</v>
      </c>
      <c r="R23" s="38">
        <f>IF(R15="-","-",SUM(R15:R21)*'3j PAAC PAP'!$G$38)</f>
        <v>27.971566653041261</v>
      </c>
      <c r="S23" s="38">
        <f>IF(S15="-","-",SUM(S15:S21)*'3j PAAC PAP'!$G$38)</f>
        <v>26.912362109845393</v>
      </c>
      <c r="T23" s="38">
        <f>IF(T15="-","-",SUM(T15:T21)*'3j PAAC PAP'!$G$38)</f>
        <v>23.462138476906588</v>
      </c>
      <c r="U23" s="38">
        <f>IF(U15="-","-",SUM(U15:U21)*'3j PAAC PAP'!$G$38)</f>
        <v>26.091894605280704</v>
      </c>
      <c r="V23" s="38">
        <f>IF(V15="-","-",SUM(V15:V21)*'3j PAAC PAP'!$G$38)</f>
        <v>30.604842324798717</v>
      </c>
      <c r="W23" s="38" t="str">
        <f>IF(W15="-","-",SUM(W15:W21)*'3j PAAC PAP'!$G$38)</f>
        <v>-</v>
      </c>
      <c r="X23" s="38" t="str">
        <f>IF(X15="-","-",SUM(X15:X21)*'3j PAAC PAP'!$G$38)</f>
        <v>-</v>
      </c>
      <c r="Y23" s="38" t="str">
        <f>IF(Y15="-","-",SUM(Y15:Y21)*'3j PAAC PAP'!$G$38)</f>
        <v>-</v>
      </c>
      <c r="Z23" s="38" t="str">
        <f>IF(Z15="-","-",SUM(Z15:Z21)*'3j PAAC PAP'!$G$38)</f>
        <v>-</v>
      </c>
      <c r="AA23" s="28"/>
    </row>
    <row r="24" spans="1:27" s="29" customFormat="1" ht="11.5" x14ac:dyDescent="0.25">
      <c r="A24" s="256"/>
      <c r="B24" s="135" t="s">
        <v>388</v>
      </c>
      <c r="C24" s="135" t="s">
        <v>515</v>
      </c>
      <c r="D24" s="127" t="s">
        <v>315</v>
      </c>
      <c r="E24" s="128"/>
      <c r="F24" s="30"/>
      <c r="G24" s="38">
        <f>IF(G18="-","-",SUM(G15:G23)*'3k EBIT'!$E$12)</f>
        <v>10.192333663894159</v>
      </c>
      <c r="H24" s="38">
        <f>IF(H18="-","-",SUM(H15:H23)*'3k EBIT'!$E$12)</f>
        <v>9.3833706339379361</v>
      </c>
      <c r="I24" s="38">
        <f>IF(I18="-","-",SUM(I15:I23)*'3k EBIT'!$E$12)</f>
        <v>8.5334228649205333</v>
      </c>
      <c r="J24" s="38">
        <f>IF(J18="-","-",SUM(J15:J23)*'3k EBIT'!$E$12)</f>
        <v>8.2389894793064702</v>
      </c>
      <c r="K24" s="38">
        <f>IF(K18="-","-",SUM(K15:K23)*'3k EBIT'!$E$12)</f>
        <v>9.0247170393752629</v>
      </c>
      <c r="L24" s="38">
        <f>IF(L18="-","-",SUM(L15:L23)*'3k EBIT'!$E$12)</f>
        <v>9.0141217503062414</v>
      </c>
      <c r="M24" s="38">
        <f>IF(M18="-","-",SUM(M15:M23)*'3k EBIT'!$E$12)</f>
        <v>9.5334870661159332</v>
      </c>
      <c r="N24" s="38">
        <f>IF(N18="-","-",SUM(N15:N23)*'3k EBIT'!$E$12)</f>
        <v>10.338835771899047</v>
      </c>
      <c r="O24" s="30"/>
      <c r="P24" s="38">
        <f>IF(P18="-","-",SUM(P15:P23)*'3k EBIT'!$E$12)</f>
        <v>10.338835771899047</v>
      </c>
      <c r="Q24" s="38">
        <f>IF(Q18="-","-",SUM(Q15:Q23)*'3k EBIT'!$E$12)</f>
        <v>11.246787272296874</v>
      </c>
      <c r="R24" s="38">
        <f>IF(R18="-","-",SUM(R15:R23)*'3k EBIT'!$E$12)</f>
        <v>10.234121605646635</v>
      </c>
      <c r="S24" s="38">
        <f>IF(S18="-","-",SUM(S15:S23)*'3k EBIT'!$E$12)</f>
        <v>9.858519501222311</v>
      </c>
      <c r="T24" s="38">
        <f>IF(T18="-","-",SUM(T15:T23)*'3k EBIT'!$E$12)</f>
        <v>8.6308296258140551</v>
      </c>
      <c r="U24" s="38">
        <f>IF(U18="-","-",SUM(U15:U23)*'3k EBIT'!$E$12)</f>
        <v>9.5686839736202991</v>
      </c>
      <c r="V24" s="38">
        <f>IF(V18="-","-",SUM(V15:V23)*'3k EBIT'!$E$12)</f>
        <v>11.180615625168761</v>
      </c>
      <c r="W24" s="38" t="str">
        <f>IF(W18="-","-",SUM(W15:W23)*'3k EBIT'!$E$12)</f>
        <v>-</v>
      </c>
      <c r="X24" s="38" t="str">
        <f>IF(X18="-","-",SUM(X15:X23)*'3k EBIT'!$E$12)</f>
        <v>-</v>
      </c>
      <c r="Y24" s="38" t="str">
        <f>IF(Y18="-","-",SUM(Y15:Y23)*'3k EBIT'!$E$12)</f>
        <v>-</v>
      </c>
      <c r="Z24" s="38" t="str">
        <f>IF(Z18="-","-",SUM(Z15:Z23)*'3k EBIT'!$E$12)</f>
        <v>-</v>
      </c>
      <c r="AA24" s="28"/>
    </row>
    <row r="25" spans="1:27" s="29" customFormat="1" ht="11.5" x14ac:dyDescent="0.25">
      <c r="A25" s="256"/>
      <c r="B25" s="135" t="s">
        <v>292</v>
      </c>
      <c r="C25" s="179" t="s">
        <v>516</v>
      </c>
      <c r="D25" s="127" t="s">
        <v>315</v>
      </c>
      <c r="E25" s="127"/>
      <c r="F25" s="30"/>
      <c r="G25" s="38">
        <f>IF(G20="-","-",SUM(G15:G18,G20:G24)*'3l HAP'!$E$13)</f>
        <v>6.0542340142915814</v>
      </c>
      <c r="H25" s="38">
        <f>IF(H20="-","-",SUM(H15:H18,H20:H24)*'3l HAP'!$E$13)</f>
        <v>5.432621311725919</v>
      </c>
      <c r="I25" s="38">
        <f>IF(I20="-","-",SUM(I15:I18,I20:I24)*'3l HAP'!$E$13)</f>
        <v>4.8317383202687694</v>
      </c>
      <c r="J25" s="38">
        <f>IF(J20="-","-",SUM(J15:J18,J20:J24)*'3l HAP'!$E$13)</f>
        <v>4.6099493137244103</v>
      </c>
      <c r="K25" s="38">
        <f>IF(K20="-","-",SUM(K15:K18,K20:K24)*'3l HAP'!$E$13)</f>
        <v>5.2141852390063699</v>
      </c>
      <c r="L25" s="38">
        <f>IF(L20="-","-",SUM(L15:L18,L20:L24)*'3l HAP'!$E$13)</f>
        <v>5.2056693516741666</v>
      </c>
      <c r="M25" s="38">
        <f>IF(M20="-","-",SUM(M15:M18,M20:M24)*'3l HAP'!$E$13)</f>
        <v>5.5567818188277665</v>
      </c>
      <c r="N25" s="38">
        <f>IF(N20="-","-",SUM(N15:N18,N20:N24)*'3l HAP'!$E$13)</f>
        <v>6.1763121684404734</v>
      </c>
      <c r="O25" s="30"/>
      <c r="P25" s="38">
        <f>IF(P20="-","-",SUM(P15:P18,P20:P24)*'3l HAP'!$E$13)</f>
        <v>6.1763121684404734</v>
      </c>
      <c r="Q25" s="38">
        <f>IF(Q20="-","-",SUM(Q15:Q18,Q20:Q24)*'3l HAP'!$E$13)</f>
        <v>6.8366600994968714</v>
      </c>
      <c r="R25" s="38">
        <f>IF(R20="-","-",SUM(R15:R18,R20:R24)*'3l HAP'!$E$13)</f>
        <v>6.0628221824982553</v>
      </c>
      <c r="S25" s="38">
        <f>IF(S20="-","-",SUM(S15:S18,S20:S24)*'3l HAP'!$E$13)</f>
        <v>5.7756677151293268</v>
      </c>
      <c r="T25" s="38">
        <f>IF(T20="-","-",SUM(T15:T18,T20:T24)*'3l HAP'!$E$13)</f>
        <v>4.8686397587471308</v>
      </c>
      <c r="U25" s="38">
        <f>IF(U20="-","-",SUM(U15:U18,U20:U24)*'3l HAP'!$E$13)</f>
        <v>5.5807860965993896</v>
      </c>
      <c r="V25" s="38">
        <f>IF(V20="-","-",SUM(V15:V18,V20:V24)*'3l HAP'!$E$13)</f>
        <v>6.8292310909391167</v>
      </c>
      <c r="W25" s="38" t="str">
        <f>IF(W20="-","-",SUM(W15:W18,W20:W24)*'3l HAP'!$E$13)</f>
        <v>-</v>
      </c>
      <c r="X25" s="38" t="str">
        <f>IF(X20="-","-",SUM(X15:X18,X20:X24)*'3l HAP'!$E$13)</f>
        <v>-</v>
      </c>
      <c r="Y25" s="38" t="str">
        <f>IF(Y20="-","-",SUM(Y15:Y18,Y20:Y24)*'3l HAP'!$E$13)</f>
        <v>-</v>
      </c>
      <c r="Z25" s="38" t="str">
        <f>IF(Z20="-","-",SUM(Z15:Z18,Z20:Z24)*'3l HAP'!$E$13)</f>
        <v>-</v>
      </c>
      <c r="AA25" s="28"/>
    </row>
    <row r="26" spans="1:27" s="29" customFormat="1" ht="11.25" customHeight="1" x14ac:dyDescent="0.25">
      <c r="A26" s="256"/>
      <c r="B26" s="135" t="s">
        <v>44</v>
      </c>
      <c r="C26" s="135" t="str">
        <f>B26&amp;"_"&amp;D26</f>
        <v>Total_Eastern</v>
      </c>
      <c r="D26" s="127" t="s">
        <v>315</v>
      </c>
      <c r="E26" s="128"/>
      <c r="F26" s="30"/>
      <c r="G26" s="38">
        <f t="shared" ref="G26:N26" si="0">IF(G15="-","-",SUM(G15:G25))</f>
        <v>542.49262632617001</v>
      </c>
      <c r="H26" s="38">
        <f t="shared" si="0"/>
        <v>499.29402963349617</v>
      </c>
      <c r="I26" s="38">
        <f t="shared" si="0"/>
        <v>453.95907201338701</v>
      </c>
      <c r="J26" s="38">
        <f t="shared" si="0"/>
        <v>438.24079542802014</v>
      </c>
      <c r="K26" s="38">
        <f t="shared" si="0"/>
        <v>480.19909638078065</v>
      </c>
      <c r="L26" s="38">
        <f t="shared" si="0"/>
        <v>479.63293393067937</v>
      </c>
      <c r="M26" s="38">
        <f t="shared" si="0"/>
        <v>507.3190517285999</v>
      </c>
      <c r="N26" s="38">
        <f t="shared" si="0"/>
        <v>550.32533855883651</v>
      </c>
      <c r="O26" s="30"/>
      <c r="P26" s="38">
        <f t="shared" ref="P26:Z26" si="1">IF(P15="-","-",SUM(P15:P25))</f>
        <v>550.32533855883651</v>
      </c>
      <c r="Q26" s="38">
        <f t="shared" si="1"/>
        <v>598.77258782495733</v>
      </c>
      <c r="R26" s="38">
        <f t="shared" si="1"/>
        <v>544.70057894131685</v>
      </c>
      <c r="S26" s="38">
        <f t="shared" si="1"/>
        <v>524.64490082758209</v>
      </c>
      <c r="T26" s="38">
        <f t="shared" si="1"/>
        <v>459.12264296025592</v>
      </c>
      <c r="U26" s="38">
        <f t="shared" si="1"/>
        <v>509.19552405722402</v>
      </c>
      <c r="V26" s="38">
        <f t="shared" si="1"/>
        <v>595.28244198504433</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DF'!H$41="-","-",'3a DF'!H$41)</f>
        <v>253.14985164432846</v>
      </c>
      <c r="H27" s="129">
        <f>IF('3a DF'!I$41="-","-",'3a DF'!I$41)</f>
        <v>213.57444115975193</v>
      </c>
      <c r="I27" s="129">
        <f>IF('3a DF'!J$41="-","-",'3a DF'!J$41)</f>
        <v>174.74989531236287</v>
      </c>
      <c r="J27" s="129">
        <f>IF('3a DF'!K$41="-","-",'3a DF'!K$41)</f>
        <v>160.26701947738721</v>
      </c>
      <c r="K27" s="129">
        <f>IF('3a DF'!L$41="-","-",'3a DF'!L$41)</f>
        <v>200.74683223176862</v>
      </c>
      <c r="L27" s="129">
        <f>IF('3a DF'!M$41="-","-",'3a DF'!M$41)</f>
        <v>199.05760849983216</v>
      </c>
      <c r="M27" s="129">
        <f>IF('3a DF'!N$41="-","-",'3a DF'!N$41)</f>
        <v>215.77106184657606</v>
      </c>
      <c r="N27" s="129">
        <f>IF('3a DF'!O$41="-","-",'3a DF'!O$41)</f>
        <v>243.35846990910571</v>
      </c>
      <c r="O27" s="30"/>
      <c r="P27" s="129">
        <f>IF('3a DF'!Q$41="-","-",'3a DF'!Q$41)</f>
        <v>243.35846990910571</v>
      </c>
      <c r="Q27" s="129">
        <f>IF('3a DF'!R$41="-","-",'3a DF'!R$41)</f>
        <v>281.17733015023742</v>
      </c>
      <c r="R27" s="129">
        <f>IF('3a DF'!S$41="-","-",'3a DF'!S$41)</f>
        <v>230.77888190073497</v>
      </c>
      <c r="S27" s="129">
        <f>IF('3a DF'!T$41="-","-",'3a DF'!T$41)</f>
        <v>206.31785050021912</v>
      </c>
      <c r="T27" s="129">
        <f>IF('3a DF'!U$41="-","-",'3a DF'!U$41)</f>
        <v>145.13269789847291</v>
      </c>
      <c r="U27" s="129">
        <f>IF('3a DF'!V$41="-","-",'3a DF'!V$41)</f>
        <v>187.06626878827944</v>
      </c>
      <c r="V27" s="129">
        <f>IF('3a DF'!W$41="-","-",'3a DF'!W$41)</f>
        <v>276.51257875872909</v>
      </c>
      <c r="W27" s="129" t="str">
        <f>IF('3a DF'!X$41="-","-",'3a DF'!X$41)</f>
        <v>-</v>
      </c>
      <c r="X27" s="129" t="str">
        <f>IF('3a DF'!Y$41="-","-",'3a DF'!Y$41)</f>
        <v>-</v>
      </c>
      <c r="Y27" s="129" t="str">
        <f>IF('3a DF'!Z$41="-","-",'3a DF'!Z$41)</f>
        <v>-</v>
      </c>
      <c r="Z27" s="129" t="str">
        <f>IF('3a DF'!AA$41="-","-",'3a DF'!AA$41)</f>
        <v>-</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AA'!J196="-","-",'3c AA'!J196)</f>
        <v>-</v>
      </c>
      <c r="H29" s="129" t="str">
        <f>IF('3c AA'!K196="-","-",'3c AA'!K196)</f>
        <v>-</v>
      </c>
      <c r="I29" s="129" t="str">
        <f>IF('3c AA'!L196="-","-",'3c AA'!L196)</f>
        <v>-</v>
      </c>
      <c r="J29" s="129" t="str">
        <f>IF('3c AA'!M196="-","-",'3c AA'!M196)</f>
        <v>-</v>
      </c>
      <c r="K29" s="129" t="str">
        <f>IF('3c AA'!N196="-","-",'3c AA'!N196)</f>
        <v>-</v>
      </c>
      <c r="L29" s="129" t="str">
        <f>IF('3c AA'!O196="-","-",'3c AA'!O196)</f>
        <v>-</v>
      </c>
      <c r="M29" s="129" t="str">
        <f>IF('3c AA'!P196="-","-",'3c AA'!P196)</f>
        <v>-</v>
      </c>
      <c r="N29" s="129" t="str">
        <f>IF('3c AA'!Q196="-","-",'3c AA'!Q196)</f>
        <v>-</v>
      </c>
      <c r="O29" s="30"/>
      <c r="P29" s="129" t="str">
        <f>IF('3c AA'!S196="-","-",'3c AA'!S196)</f>
        <v>-</v>
      </c>
      <c r="Q29" s="129" t="str">
        <f>IF('3c AA'!T196="-","-",'3c AA'!T196)</f>
        <v>-</v>
      </c>
      <c r="R29" s="129" t="str">
        <f>IF('3c AA'!U196="-","-",'3c AA'!U196)</f>
        <v>-</v>
      </c>
      <c r="S29" s="129" t="str">
        <f>IF('3c AA'!V196="-","-",'3c AA'!V196)</f>
        <v>-</v>
      </c>
      <c r="T29" s="129">
        <f>IF('3c AA'!W196="-","-",'3c AA'!W196)</f>
        <v>10.705717509101307</v>
      </c>
      <c r="U29" s="129">
        <f>IF('3c AA'!X196="-","-",'3c AA'!X196)</f>
        <v>13.71215092385904</v>
      </c>
      <c r="V29" s="129">
        <f>IF('3c AA'!Y196="-","-",'3c AA'!Y196)</f>
        <v>4.43</v>
      </c>
      <c r="W29" s="129" t="str">
        <f>IF('3c AA'!Z196="-","-",'3c AA'!Z196)</f>
        <v>-</v>
      </c>
      <c r="X29" s="129" t="str">
        <f>IF('3c AA'!AA196="-","-",'3c AA'!AA196)</f>
        <v>-</v>
      </c>
      <c r="Y29" s="129" t="str">
        <f>IF('3c AA'!AB196="-","-",'3c AA'!AB196)</f>
        <v>-</v>
      </c>
      <c r="Z29" s="129" t="str">
        <f>IF('3c AA'!AC196="-","-",'3c AA'!AC196)</f>
        <v>-</v>
      </c>
      <c r="AA29" s="28"/>
    </row>
    <row r="30" spans="1:27" s="29" customFormat="1" ht="12.4" customHeight="1" x14ac:dyDescent="0.25">
      <c r="A30" s="256"/>
      <c r="B30" s="132" t="s">
        <v>2</v>
      </c>
      <c r="C30" s="132" t="s">
        <v>342</v>
      </c>
      <c r="D30" s="130" t="s">
        <v>317</v>
      </c>
      <c r="E30" s="131"/>
      <c r="F30" s="30"/>
      <c r="G30" s="129">
        <f>IF('3d PC'!G$42="-","-",'3d PC'!G$42)</f>
        <v>21.926269106402124</v>
      </c>
      <c r="H30" s="129">
        <f>IF('3d PC'!H$42="-","-",'3d PC'!H$42)</f>
        <v>21.926269106402124</v>
      </c>
      <c r="I30" s="129">
        <f>IF('3d PC'!I$42="-","-",'3d PC'!I$42)</f>
        <v>22.64764819235609</v>
      </c>
      <c r="J30" s="129">
        <f>IF('3d PC'!J$42="-","-",'3d PC'!J$42)</f>
        <v>22.505107470829557</v>
      </c>
      <c r="K30" s="129">
        <f>IF('3d PC'!K$42="-","-",'3d PC'!K$42)</f>
        <v>19.106297226763825</v>
      </c>
      <c r="L30" s="129">
        <f>IF('3d PC'!L$42="-","-",'3d PC'!L$42)</f>
        <v>19.106297226763825</v>
      </c>
      <c r="M30" s="129">
        <f>IF('3d PC'!M$42="-","-",'3d PC'!M$42)</f>
        <v>20.852393125569616</v>
      </c>
      <c r="N30" s="129">
        <f>IF('3d PC'!N$42="-","-",'3d PC'!N$42)</f>
        <v>20.849370287873604</v>
      </c>
      <c r="O30" s="30"/>
      <c r="P30" s="129">
        <f>IF('3d PC'!P$42="-","-",'3d PC'!P$42)</f>
        <v>20.849370287873604</v>
      </c>
      <c r="Q30" s="129">
        <f>IF('3d PC'!Q$42="-","-",'3d PC'!Q$42)</f>
        <v>21.503193401206047</v>
      </c>
      <c r="R30" s="129">
        <f>IF('3d PC'!R$42="-","-",'3d PC'!R$42)</f>
        <v>21.819481548965161</v>
      </c>
      <c r="S30" s="129">
        <f>IF('3d PC'!S$42="-","-",'3d PC'!S$42)</f>
        <v>25.256715910577427</v>
      </c>
      <c r="T30" s="129">
        <f>IF('3d PC'!T$42="-","-",'3d PC'!T$42)</f>
        <v>24.167303215101221</v>
      </c>
      <c r="U30" s="129">
        <f>IF('3d PC'!U$42="-","-",'3d PC'!U$42)</f>
        <v>23.962512789411701</v>
      </c>
      <c r="V30" s="129">
        <f>IF('3d PC'!V$42="-","-",'3d PC'!V$42)</f>
        <v>23.858648398084732</v>
      </c>
      <c r="W30" s="129" t="str">
        <f>IF('3d PC'!W$42="-","-",'3d PC'!W$42)</f>
        <v>-</v>
      </c>
      <c r="X30" s="129" t="str">
        <f>IF('3d PC'!X$42="-","-",'3d PC'!X$42)</f>
        <v>-</v>
      </c>
      <c r="Y30" s="129" t="str">
        <f>IF('3d PC'!Y$42="-","-",'3d PC'!Y$42)</f>
        <v>-</v>
      </c>
      <c r="Z30" s="129" t="str">
        <f>IF('3d PC'!Z$42="-","-",'3d PC'!Z$42)</f>
        <v>-</v>
      </c>
      <c r="AA30" s="28"/>
    </row>
    <row r="31" spans="1:27" s="29" customFormat="1" ht="11.25" customHeight="1" x14ac:dyDescent="0.25">
      <c r="A31" s="256"/>
      <c r="B31" s="132" t="s">
        <v>352</v>
      </c>
      <c r="C31" s="132" t="s">
        <v>343</v>
      </c>
      <c r="D31" s="130" t="s">
        <v>317</v>
      </c>
      <c r="E31" s="131"/>
      <c r="F31" s="30"/>
      <c r="G31" s="129">
        <f>IF('3f NC-Gas'!F45="-","-",'3f NC-Gas'!F45)</f>
        <v>114.22216973903926</v>
      </c>
      <c r="H31" s="129">
        <f>IF('3f NC-Gas'!G45="-","-",'3f NC-Gas'!G45)</f>
        <v>114.10216973889621</v>
      </c>
      <c r="I31" s="129">
        <f>IF('3f NC-Gas'!H45="-","-",'3f NC-Gas'!H45)</f>
        <v>111.57868109024282</v>
      </c>
      <c r="J31" s="129">
        <f>IF('3f NC-Gas'!I45="-","-",'3f NC-Gas'!I45)</f>
        <v>111.23068108982798</v>
      </c>
      <c r="K31" s="129">
        <f>IF('3f NC-Gas'!J45="-","-",'3f NC-Gas'!J45)</f>
        <v>114.15671534102684</v>
      </c>
      <c r="L31" s="129">
        <f>IF('3f NC-Gas'!K45="-","-",'3f NC-Gas'!K45)</f>
        <v>114.18071534105545</v>
      </c>
      <c r="M31" s="129">
        <f>IF('3f NC-Gas'!L45="-","-",'3f NC-Gas'!L45)</f>
        <v>117.87067745578749</v>
      </c>
      <c r="N31" s="129">
        <f>IF('3f NC-Gas'!M45="-","-",'3f NC-Gas'!M45)</f>
        <v>117.94267745587331</v>
      </c>
      <c r="O31" s="30"/>
      <c r="P31" s="129">
        <f>IF('3f NC-Gas'!O45="-","-",'3f NC-Gas'!O45)</f>
        <v>117.94267745587331</v>
      </c>
      <c r="Q31" s="129">
        <f>IF('3f NC-Gas'!P45="-","-",'3f NC-Gas'!P45)</f>
        <v>118.99587434009605</v>
      </c>
      <c r="R31" s="129">
        <f>IF('3f NC-Gas'!Q45="-","-",'3f NC-Gas'!Q45)</f>
        <v>118.55187433956675</v>
      </c>
      <c r="S31" s="129">
        <f>IF('3f NC-Gas'!R45="-","-",'3f NC-Gas'!R45)</f>
        <v>118.06617531126528</v>
      </c>
      <c r="T31" s="129">
        <f>IF('3f NC-Gas'!S45="-","-",'3f NC-Gas'!S45)</f>
        <v>115.40217530808954</v>
      </c>
      <c r="U31" s="129">
        <f>IF('3f NC-Gas'!T45="-","-",'3f NC-Gas'!T45)</f>
        <v>114.79642864771901</v>
      </c>
      <c r="V31" s="129">
        <f>IF('3f NC-Gas'!U45="-","-",'3f NC-Gas'!U45)</f>
        <v>114.36442864720404</v>
      </c>
      <c r="W31" s="129" t="str">
        <f>IF('3f NC-Gas'!V45="-","-",'3f NC-Gas'!V45)</f>
        <v>-</v>
      </c>
      <c r="X31" s="129" t="str">
        <f>IF('3f NC-Gas'!W45="-","-",'3f NC-Gas'!W45)</f>
        <v>-</v>
      </c>
      <c r="Y31" s="129" t="str">
        <f>IF('3f NC-Gas'!X45="-","-",'3f NC-Gas'!X45)</f>
        <v>-</v>
      </c>
      <c r="Z31" s="129" t="str">
        <f>IF('3f NC-Gas'!Y45="-","-",'3f NC-Gas'!Y45)</f>
        <v>-</v>
      </c>
      <c r="AA31" s="28"/>
    </row>
    <row r="32" spans="1:27" s="29" customFormat="1" ht="11.25" customHeight="1" x14ac:dyDescent="0.25">
      <c r="A32" s="256"/>
      <c r="B32" s="132" t="s">
        <v>349</v>
      </c>
      <c r="C32" s="132" t="s">
        <v>344</v>
      </c>
      <c r="D32" s="130" t="s">
        <v>317</v>
      </c>
      <c r="E32" s="131"/>
      <c r="F32" s="30"/>
      <c r="G32" s="129">
        <f>IF('3g CPIH'!C$16="-","-",'3h OC '!$E$12*('3g CPIH'!C$16/'3g CPIH'!$G$16))</f>
        <v>87.194616340508801</v>
      </c>
      <c r="H32" s="129">
        <f>IF('3g CPIH'!D$16="-","-",'3h OC '!$E$12*('3g CPIH'!D$16/'3g CPIH'!$G$16))</f>
        <v>87.369180136986301</v>
      </c>
      <c r="I32" s="129">
        <f>IF('3g CPIH'!E$16="-","-",'3h OC '!$E$12*('3g CPIH'!E$16/'3g CPIH'!$G$16))</f>
        <v>87.631025831702544</v>
      </c>
      <c r="J32" s="129">
        <f>IF('3g CPIH'!F$16="-","-",'3h OC '!$E$12*('3g CPIH'!F$16/'3g CPIH'!$G$16))</f>
        <v>88.15471722113503</v>
      </c>
      <c r="K32" s="129">
        <f>IF('3g CPIH'!G$16="-","-",'3h OC '!$E$12*('3g CPIH'!G$16/'3g CPIH'!$G$16))</f>
        <v>89.202100000000002</v>
      </c>
      <c r="L32" s="129">
        <f>IF('3g CPIH'!H$16="-","-",'3h OC '!$E$12*('3g CPIH'!H$16/'3g CPIH'!$G$16))</f>
        <v>90.33676467710373</v>
      </c>
      <c r="M32" s="129">
        <f>IF('3g CPIH'!I$16="-","-",'3h OC '!$E$12*('3g CPIH'!I$16/'3g CPIH'!$G$16))</f>
        <v>91.645993150684916</v>
      </c>
      <c r="N32" s="129">
        <f>IF('3g CPIH'!J$16="-","-",'3h OC '!$E$12*('3g CPIH'!J$16/'3g CPIH'!$G$16))</f>
        <v>92.431530234833673</v>
      </c>
      <c r="O32" s="30"/>
      <c r="P32" s="129">
        <f>IF('3g CPIH'!L$16="-","-",'3h OC '!$E$12*('3g CPIH'!L$16/'3g CPIH'!$G$16))</f>
        <v>92.431530234833673</v>
      </c>
      <c r="Q32" s="129">
        <f>IF('3g CPIH'!M$16="-","-",'3h OC '!$E$12*('3g CPIH'!M$16/'3g CPIH'!$G$16))</f>
        <v>93.47891301369863</v>
      </c>
      <c r="R32" s="129">
        <f>IF('3g CPIH'!N$16="-","-",'3h OC '!$E$12*('3g CPIH'!N$16/'3g CPIH'!$G$16))</f>
        <v>94.177168199608616</v>
      </c>
      <c r="S32" s="129">
        <f>IF('3g CPIH'!O$16="-","-",'3h OC '!$E$12*('3g CPIH'!O$16/'3g CPIH'!$G$16))</f>
        <v>94.700859589041102</v>
      </c>
      <c r="T32" s="129">
        <f>IF('3g CPIH'!P$16="-","-",'3h OC '!$E$12*('3g CPIH'!P$16/'3g CPIH'!$G$16))</f>
        <v>94.96270528375733</v>
      </c>
      <c r="U32" s="129">
        <f>IF('3g CPIH'!Q$16="-","-",'3h OC '!$E$12*('3g CPIH'!Q$16/'3g CPIH'!$G$16))</f>
        <v>95.48639667318983</v>
      </c>
      <c r="V32" s="129">
        <f>IF('3g CPIH'!R$16="-","-",'3h OC '!$E$12*('3g CPIH'!R$16/'3g CPIH'!$G$16))</f>
        <v>97.232034637964787</v>
      </c>
      <c r="W32" s="129" t="str">
        <f>IF('3g CPIH'!S$16="-","-",'3h OC '!$E$12*('3g CPIH'!S$16/'3g CPIH'!$G$16))</f>
        <v>-</v>
      </c>
      <c r="X32" s="129" t="str">
        <f>IF('3g CPIH'!T$16="-","-",'3h OC '!$E$12*('3g CPIH'!T$16/'3g CPIH'!$G$16))</f>
        <v>-</v>
      </c>
      <c r="Y32" s="129" t="str">
        <f>IF('3g CPIH'!U$16="-","-",'3h OC '!$E$12*('3g CPIH'!U$16/'3g CPIH'!$G$16))</f>
        <v>-</v>
      </c>
      <c r="Z32" s="129" t="str">
        <f>IF('3g CPIH'!V$16="-","-",'3h OC '!$E$12*('3g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SMNCC'!G$47="-","-",'3i SMNCC'!G$47)</f>
        <v>0</v>
      </c>
      <c r="L33" s="129">
        <f>IF('3i SMNCC'!H$47="-","-",'3i SMNCC'!H$47)</f>
        <v>-0.14839729644435984</v>
      </c>
      <c r="M33" s="129">
        <f>IF('3i SMNCC'!I$47="-","-",'3i SMNCC'!I$47)</f>
        <v>1.899695256253338</v>
      </c>
      <c r="N33" s="129">
        <f>IF('3i SMNCC'!J$47="-","-",'3i SMNCC'!J$47)</f>
        <v>12.665365920990935</v>
      </c>
      <c r="O33" s="30"/>
      <c r="P33" s="129">
        <f>IF('3i SMNCC'!L$47="-","-",'3i SMNCC'!L$47)</f>
        <v>12.665365920990935</v>
      </c>
      <c r="Q33" s="129">
        <f>IF('3i SMNCC'!M$47="-","-",'3i SMNCC'!M$47)</f>
        <v>14.640709693750988</v>
      </c>
      <c r="R33" s="129">
        <f>IF('3i SMNCC'!N$47="-","-",'3i SMNCC'!N$47)</f>
        <v>14.927787132222536</v>
      </c>
      <c r="S33" s="129">
        <f>IF('3i SMNCC'!O$47="-","-",'3i SMNCC'!O$47)</f>
        <v>17.170757060355506</v>
      </c>
      <c r="T33" s="129">
        <f>IF('3i SMNCC'!P$47="-","-",'3i SMNCC'!P$47)</f>
        <v>11.164989866554468</v>
      </c>
      <c r="U33" s="129">
        <f>IF('3i SMNCC'!Q$47="-","-",'3i SMNCC'!Q$47)</f>
        <v>10.900121345430581</v>
      </c>
      <c r="V33" s="129">
        <f>IF('3i SMNCC'!R$47="-","-",'3i SMNCC'!R$47)</f>
        <v>7.9767627265742567</v>
      </c>
      <c r="W33" s="129" t="str">
        <f>IF('3i SMNCC'!S$47="-","-",'3i SMNCC'!S$47)</f>
        <v>-</v>
      </c>
      <c r="X33" s="129" t="str">
        <f>IF('3i SMNCC'!T$47="-","-",'3i SMNCC'!T$47)</f>
        <v>-</v>
      </c>
      <c r="Y33" s="129" t="str">
        <f>IF('3i SMNCC'!U$47="-","-",'3i SMNCC'!U$47)</f>
        <v>-</v>
      </c>
      <c r="Z33" s="129" t="str">
        <f>IF('3i SMNCC'!V$47="-","-",'3i SMNCC'!V$47)</f>
        <v>-</v>
      </c>
      <c r="AA33" s="28"/>
    </row>
    <row r="34" spans="1:27" s="29" customFormat="1" ht="11.5" x14ac:dyDescent="0.25">
      <c r="A34" s="256"/>
      <c r="B34" s="132" t="s">
        <v>349</v>
      </c>
      <c r="C34" s="132" t="s">
        <v>389</v>
      </c>
      <c r="D34" s="130" t="s">
        <v>317</v>
      </c>
      <c r="E34" s="131"/>
      <c r="F34" s="30"/>
      <c r="G34" s="129">
        <f>IF('3g CPIH'!C$16="-","-",'3j PAAC PAP'!$G$20*('3g CPIH'!C$16/'3g CPIH'!$G$16))</f>
        <v>13.137827495107633</v>
      </c>
      <c r="H34" s="129">
        <f>IF('3g CPIH'!D$16="-","-",'3j PAAC PAP'!$G$20*('3g CPIH'!D$16/'3g CPIH'!$G$16))</f>
        <v>13.164129452054794</v>
      </c>
      <c r="I34" s="129">
        <f>IF('3g CPIH'!E$16="-","-",'3j PAAC PAP'!$G$20*('3g CPIH'!E$16/'3g CPIH'!$G$16))</f>
        <v>13.203582387475539</v>
      </c>
      <c r="J34" s="129">
        <f>IF('3g CPIH'!F$16="-","-",'3j PAAC PAP'!$G$20*('3g CPIH'!F$16/'3g CPIH'!$G$16))</f>
        <v>13.282488258317025</v>
      </c>
      <c r="K34" s="129">
        <f>IF('3g CPIH'!G$16="-","-",'3j PAAC PAP'!$G$20*('3g CPIH'!G$16/'3g CPIH'!$G$16))</f>
        <v>13.440300000000001</v>
      </c>
      <c r="L34" s="129">
        <f>IF('3g CPIH'!H$16="-","-",'3j PAAC PAP'!$G$20*('3g CPIH'!H$16/'3g CPIH'!$G$16))</f>
        <v>13.611262720156557</v>
      </c>
      <c r="M34" s="129">
        <f>IF('3g CPIH'!I$16="-","-",'3j PAAC PAP'!$G$20*('3g CPIH'!I$16/'3g CPIH'!$G$16))</f>
        <v>13.808527397260272</v>
      </c>
      <c r="N34" s="129">
        <f>IF('3g CPIH'!J$16="-","-",'3j PAAC PAP'!$G$20*('3g CPIH'!J$16/'3g CPIH'!$G$16))</f>
        <v>13.926886203522507</v>
      </c>
      <c r="O34" s="30"/>
      <c r="P34" s="129">
        <f>IF('3g CPIH'!L$16="-","-",'3j PAAC PAP'!$G$20*('3g CPIH'!L$16/'3g CPIH'!$G$16))</f>
        <v>13.926886203522507</v>
      </c>
      <c r="Q34" s="129">
        <f>IF('3g CPIH'!M$16="-","-",'3j PAAC PAP'!$G$20*('3g CPIH'!M$16/'3g CPIH'!$G$16))</f>
        <v>14.08469794520548</v>
      </c>
      <c r="R34" s="129">
        <f>IF('3g CPIH'!N$16="-","-",'3j PAAC PAP'!$G$20*('3g CPIH'!N$16/'3g CPIH'!$G$16))</f>
        <v>14.189905772994129</v>
      </c>
      <c r="S34" s="129">
        <f>IF('3g CPIH'!O$16="-","-",'3j PAAC PAP'!$G$20*('3g CPIH'!O$16/'3g CPIH'!$G$16))</f>
        <v>14.268811643835617</v>
      </c>
      <c r="T34" s="129">
        <f>IF('3g CPIH'!P$16="-","-",'3j PAAC PAP'!$G$20*('3g CPIH'!P$16/'3g CPIH'!$G$16))</f>
        <v>14.30826457925636</v>
      </c>
      <c r="U34" s="129">
        <f>IF('3g CPIH'!Q$16="-","-",'3j PAAC PAP'!$G$20*('3g CPIH'!Q$16/'3g CPIH'!$G$16))</f>
        <v>14.387170450097848</v>
      </c>
      <c r="V34" s="129">
        <f>IF('3g CPIH'!R$16="-","-",'3j PAAC PAP'!$G$20*('3g CPIH'!R$16/'3g CPIH'!$G$16))</f>
        <v>14.650190019569473</v>
      </c>
      <c r="W34" s="129" t="str">
        <f>IF('3g CPIH'!S$16="-","-",'3j PAAC PAP'!$G$20*('3g CPIH'!S$16/'3g CPIH'!$G$16))</f>
        <v>-</v>
      </c>
      <c r="X34" s="129" t="str">
        <f>IF('3g CPIH'!T$16="-","-",'3j PAAC PAP'!$G$20*('3g CPIH'!T$16/'3g CPIH'!$G$16))</f>
        <v>-</v>
      </c>
      <c r="Y34" s="129" t="str">
        <f>IF('3g CPIH'!U$16="-","-",'3j PAAC PAP'!$G$20*('3g CPIH'!U$16/'3g CPIH'!$G$16))</f>
        <v>-</v>
      </c>
      <c r="Z34" s="129" t="str">
        <f>IF('3g CPIH'!V$16="-","-",'3j PAAC PAP'!$G$20*('3g CPIH'!V$16/'3g CPIH'!$G$16))</f>
        <v>-</v>
      </c>
      <c r="AA34" s="28"/>
    </row>
    <row r="35" spans="1:27" s="29" customFormat="1" ht="11.5" x14ac:dyDescent="0.25">
      <c r="A35" s="256"/>
      <c r="B35" s="132" t="s">
        <v>349</v>
      </c>
      <c r="C35" s="132" t="s">
        <v>404</v>
      </c>
      <c r="D35" s="130" t="s">
        <v>317</v>
      </c>
      <c r="E35" s="131"/>
      <c r="F35" s="30"/>
      <c r="G35" s="129">
        <f>IF(G27="-","-",SUM(G27:G33)*'3j PAAC PAP'!$G$38)</f>
        <v>27.410730958318609</v>
      </c>
      <c r="H35" s="129">
        <f>IF(H27="-","-",SUM(H27:H33)*'3j PAAC PAP'!$G$38)</f>
        <v>25.137254731730792</v>
      </c>
      <c r="I35" s="129">
        <f>IF(I27="-","-",SUM(I27:I33)*'3j PAAC PAP'!$G$38)</f>
        <v>22.815228688044293</v>
      </c>
      <c r="J35" s="129">
        <f>IF(J27="-","-",SUM(J27:J33)*'3j PAAC PAP'!$G$38)</f>
        <v>21.983993798059579</v>
      </c>
      <c r="K35" s="129">
        <f>IF(K27="-","-",SUM(K27:K33)*'3j PAAC PAP'!$G$38)</f>
        <v>24.345690336539448</v>
      </c>
      <c r="L35" s="129">
        <f>IF(L27="-","-",SUM(L27:L33)*'3j PAAC PAP'!$G$38)</f>
        <v>24.306632693477528</v>
      </c>
      <c r="M35" s="129">
        <f>IF(M27="-","-",SUM(M27:M33)*'3j PAAC PAP'!$G$38)</f>
        <v>25.77393873334681</v>
      </c>
      <c r="N35" s="129">
        <f>IF(N27="-","-",SUM(N27:N33)*'3j PAAC PAP'!$G$38)</f>
        <v>28.029394726757964</v>
      </c>
      <c r="O35" s="30"/>
      <c r="P35" s="129">
        <f>IF(P27="-","-",SUM(P27:P33)*'3j PAAC PAP'!$G$38)</f>
        <v>28.029394726757964</v>
      </c>
      <c r="Q35" s="129">
        <f>IF(Q27="-","-",SUM(Q27:Q33)*'3j PAAC PAP'!$G$38)</f>
        <v>30.47704588097745</v>
      </c>
      <c r="R35" s="129">
        <f>IF(R27="-","-",SUM(R27:R33)*'3j PAAC PAP'!$G$38)</f>
        <v>27.627160239484287</v>
      </c>
      <c r="S35" s="129">
        <f>IF(S27="-","-",SUM(S27:S33)*'3j PAAC PAP'!$G$38)</f>
        <v>26.54895992767652</v>
      </c>
      <c r="T35" s="129">
        <f>IF(T27="-","-",SUM(T27:T33)*'3j PAAC PAP'!$G$38)</f>
        <v>23.098736297478023</v>
      </c>
      <c r="U35" s="129">
        <f>IF(U27="-","-",SUM(U27:U33)*'3j PAAC PAP'!$G$38)</f>
        <v>25.652217073012022</v>
      </c>
      <c r="V35" s="129">
        <f>IF(V27="-","-",SUM(V27:V33)*'3j PAAC PAP'!$G$38)</f>
        <v>30.165164792974405</v>
      </c>
      <c r="W35" s="129" t="str">
        <f>IF(W27="-","-",SUM(W27:W33)*'3j PAAC PAP'!$G$38)</f>
        <v>-</v>
      </c>
      <c r="X35" s="129" t="str">
        <f>IF(X27="-","-",SUM(X27:X33)*'3j PAAC PAP'!$G$38)</f>
        <v>-</v>
      </c>
      <c r="Y35" s="129" t="str">
        <f>IF(Y27="-","-",SUM(Y27:Y33)*'3j PAAC PAP'!$G$38)</f>
        <v>-</v>
      </c>
      <c r="Z35" s="129" t="str">
        <f>IF(Z27="-","-",SUM(Z27:Z33)*'3j PAAC PAP'!$G$38)</f>
        <v>-</v>
      </c>
      <c r="AA35" s="28"/>
    </row>
    <row r="36" spans="1:27" s="29" customFormat="1" ht="11.5" x14ac:dyDescent="0.25">
      <c r="A36" s="256"/>
      <c r="B36" s="132" t="s">
        <v>388</v>
      </c>
      <c r="C36" s="132" t="s">
        <v>515</v>
      </c>
      <c r="D36" s="130" t="s">
        <v>317</v>
      </c>
      <c r="E36" s="131"/>
      <c r="F36" s="30"/>
      <c r="G36" s="129">
        <f>IF(G30="-","-",SUM(G27:G35)*'3k EBIT'!$E$12)</f>
        <v>10.014059099614796</v>
      </c>
      <c r="H36" s="129">
        <f>IF(H30="-","-",SUM(H27:H35)*'3k EBIT'!$E$12)</f>
        <v>9.2050960697025221</v>
      </c>
      <c r="I36" s="129">
        <f>IF(I30="-","-",SUM(I27:I35)*'3k EBIT'!$E$12)</f>
        <v>8.3791015591743019</v>
      </c>
      <c r="J36" s="129">
        <f>IF(J30="-","-",SUM(J27:J35)*'3k EBIT'!$E$12)</f>
        <v>8.084668173687696</v>
      </c>
      <c r="K36" s="129">
        <f>IF(K30="-","-",SUM(K27:K35)*'3k EBIT'!$E$12)</f>
        <v>8.92860800771596</v>
      </c>
      <c r="L36" s="129">
        <f>IF(L30="-","-",SUM(L27:L35)*'3k EBIT'!$E$12)</f>
        <v>8.918012718638149</v>
      </c>
      <c r="M36" s="129">
        <f>IF(M30="-","-",SUM(M27:M35)*'3k EBIT'!$E$12)</f>
        <v>9.4442684539473873</v>
      </c>
      <c r="N36" s="129">
        <f>IF(N30="-","-",SUM(N27:N35)*'3k EBIT'!$E$12)</f>
        <v>10.249617159704131</v>
      </c>
      <c r="O36" s="30"/>
      <c r="P36" s="129">
        <f>IF(P30="-","-",SUM(P27:P35)*'3k EBIT'!$E$12)</f>
        <v>10.249617159704131</v>
      </c>
      <c r="Q36" s="129">
        <f>IF(Q30="-","-",SUM(Q27:Q35)*'3k EBIT'!$E$12)</f>
        <v>11.124161181386732</v>
      </c>
      <c r="R36" s="129">
        <f>IF(R30="-","-",SUM(R27:R35)*'3k EBIT'!$E$12)</f>
        <v>10.11149551489911</v>
      </c>
      <c r="S36" s="129">
        <f>IF(S30="-","-",SUM(S27:S35)*'3k EBIT'!$E$12)</f>
        <v>9.7291299567354539</v>
      </c>
      <c r="T36" s="129">
        <f>IF(T30="-","-",SUM(T27:T35)*'3k EBIT'!$E$12)</f>
        <v>8.5014400823028868</v>
      </c>
      <c r="U36" s="129">
        <f>IF(U30="-","-",SUM(U27:U35)*'3k EBIT'!$E$12)</f>
        <v>9.4121365492712794</v>
      </c>
      <c r="V36" s="129">
        <f>IF(V30="-","-",SUM(V27:V35)*'3k EBIT'!$E$12)</f>
        <v>11.024068200977959</v>
      </c>
      <c r="W36" s="129" t="str">
        <f>IF(W30="-","-",SUM(W27:W35)*'3k EBIT'!$E$12)</f>
        <v>-</v>
      </c>
      <c r="X36" s="129" t="str">
        <f>IF(X30="-","-",SUM(X27:X35)*'3k EBIT'!$E$12)</f>
        <v>-</v>
      </c>
      <c r="Y36" s="129" t="str">
        <f>IF(Y30="-","-",SUM(Y27:Y35)*'3k EBIT'!$E$12)</f>
        <v>-</v>
      </c>
      <c r="Z36" s="129" t="str">
        <f>IF(Z30="-","-",SUM(Z27:Z35)*'3k EBIT'!$E$12)</f>
        <v>-</v>
      </c>
      <c r="AA36" s="28"/>
    </row>
    <row r="37" spans="1:27" s="29" customFormat="1" ht="11.25" customHeight="1" x14ac:dyDescent="0.25">
      <c r="A37" s="256"/>
      <c r="B37" s="132" t="s">
        <v>292</v>
      </c>
      <c r="C37" s="177" t="s">
        <v>516</v>
      </c>
      <c r="D37" s="130" t="s">
        <v>317</v>
      </c>
      <c r="E37" s="130"/>
      <c r="F37" s="30"/>
      <c r="G37" s="129">
        <f>IF(G32="-","-",SUM(G27:G30,G32:G36)*'3l HAP'!$E$13)</f>
        <v>6.0442931453469084</v>
      </c>
      <c r="H37" s="129">
        <f>IF(H32="-","-",SUM(H27:H30,H32:H36)*'3l HAP'!$E$13)</f>
        <v>5.4226804427836974</v>
      </c>
      <c r="I37" s="129">
        <f>IF(I32="-","-",SUM(I27:I30,I32:I36)*'3l HAP'!$E$13)</f>
        <v>4.8231331225391028</v>
      </c>
      <c r="J37" s="129">
        <f>IF(J32="-","-",SUM(J27:J30,J32:J36)*'3l HAP'!$E$13)</f>
        <v>4.6013441160018509</v>
      </c>
      <c r="K37" s="129">
        <f>IF(K32="-","-",SUM(K27:K30,K32:K36)*'3l HAP'!$E$13)</f>
        <v>5.2088260488606171</v>
      </c>
      <c r="L37" s="129">
        <f>IF(L32="-","-",SUM(L27:L30,L32:L36)*'3l HAP'!$E$13)</f>
        <v>5.2003101615279226</v>
      </c>
      <c r="M37" s="129">
        <f>IF(M32="-","-",SUM(M27:M30,M32:M36)*'3l HAP'!$E$13)</f>
        <v>5.5518068492656294</v>
      </c>
      <c r="N37" s="129">
        <f>IF(N32="-","-",SUM(N27:N30,N32:N36)*'3l HAP'!$E$13)</f>
        <v>6.1713371988768664</v>
      </c>
      <c r="O37" s="30"/>
      <c r="P37" s="129">
        <f>IF(P32="-","-",SUM(P27:P30,P32:P36)*'3l HAP'!$E$13)</f>
        <v>6.1713371988768664</v>
      </c>
      <c r="Q37" s="129">
        <f>IF(Q32="-","-",SUM(Q27:Q30,Q32:Q36)*'3l HAP'!$E$13)</f>
        <v>6.8298222765922807</v>
      </c>
      <c r="R37" s="129">
        <f>IF(R32="-","-",SUM(R27:R30,R32:R36)*'3l HAP'!$E$13)</f>
        <v>6.055984359602733</v>
      </c>
      <c r="S37" s="129">
        <f>IF(S32="-","-",SUM(S27:S30,S32:S36)*'3l HAP'!$E$13)</f>
        <v>5.7684527514593604</v>
      </c>
      <c r="T37" s="129">
        <f>IF(T32="-","-",SUM(T27:T30,T32:T36)*'3l HAP'!$E$13)</f>
        <v>4.8614247951315708</v>
      </c>
      <c r="U37" s="129">
        <f>IF(U32="-","-",SUM(U27:U30,U32:U36)*'3l HAP'!$E$13)</f>
        <v>5.5720567670095509</v>
      </c>
      <c r="V37" s="129">
        <f>IF(V32="-","-",SUM(V27:V30,V32:V36)*'3l HAP'!$E$13)</f>
        <v>6.8205017613581003</v>
      </c>
      <c r="W37" s="129" t="str">
        <f>IF(W32="-","-",SUM(W27:W30,W32:W36)*'3l HAP'!$E$13)</f>
        <v>-</v>
      </c>
      <c r="X37" s="129" t="str">
        <f>IF(X32="-","-",SUM(X27:X30,X32:X36)*'3l HAP'!$E$13)</f>
        <v>-</v>
      </c>
      <c r="Y37" s="129" t="str">
        <f>IF(Y32="-","-",SUM(Y27:Y30,Y32:Y36)*'3l HAP'!$E$13)</f>
        <v>-</v>
      </c>
      <c r="Z37" s="129" t="str">
        <f>IF(Z32="-","-",SUM(Z27:Z30,Z32:Z36)*'3l HAP'!$E$13)</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533.09981752866656</v>
      </c>
      <c r="H38" s="129">
        <f t="shared" si="2"/>
        <v>489.90122083830829</v>
      </c>
      <c r="I38" s="129">
        <f t="shared" si="2"/>
        <v>445.82829618389752</v>
      </c>
      <c r="J38" s="129">
        <f t="shared" si="2"/>
        <v>430.11001960524595</v>
      </c>
      <c r="K38" s="129">
        <f t="shared" si="2"/>
        <v>475.13536919267534</v>
      </c>
      <c r="L38" s="129">
        <f t="shared" si="2"/>
        <v>474.56920674211091</v>
      </c>
      <c r="M38" s="129">
        <f t="shared" si="2"/>
        <v>502.6183622686915</v>
      </c>
      <c r="N38" s="129">
        <f t="shared" si="2"/>
        <v>545.62464909753862</v>
      </c>
      <c r="O38" s="30"/>
      <c r="P38" s="129">
        <f t="shared" ref="P38:Z38" si="3">IF(P27="-","-",SUM(P27:P37))</f>
        <v>545.62464909753862</v>
      </c>
      <c r="Q38" s="129">
        <f t="shared" si="3"/>
        <v>592.31174788315104</v>
      </c>
      <c r="R38" s="129">
        <f t="shared" si="3"/>
        <v>538.23973900807835</v>
      </c>
      <c r="S38" s="129">
        <f t="shared" si="3"/>
        <v>517.82771265116537</v>
      </c>
      <c r="T38" s="129">
        <f t="shared" si="3"/>
        <v>452.30545483524565</v>
      </c>
      <c r="U38" s="129">
        <f t="shared" si="3"/>
        <v>500.94746000728037</v>
      </c>
      <c r="V38" s="129">
        <f t="shared" si="3"/>
        <v>587.03437794343677</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DF'!H$41="-","-",'3a DF'!H$41)</f>
        <v>253.14985164432846</v>
      </c>
      <c r="H39" s="38">
        <f>IF('3a DF'!I$41="-","-",'3a DF'!I$41)</f>
        <v>213.57444115975193</v>
      </c>
      <c r="I39" s="38">
        <f>IF('3a DF'!J$41="-","-",'3a DF'!J$41)</f>
        <v>174.74989531236287</v>
      </c>
      <c r="J39" s="38">
        <f>IF('3a DF'!K$41="-","-",'3a DF'!K$41)</f>
        <v>160.26701947738721</v>
      </c>
      <c r="K39" s="38">
        <f>IF('3a DF'!L$41="-","-",'3a DF'!L$41)</f>
        <v>200.74683223176862</v>
      </c>
      <c r="L39" s="38">
        <f>IF('3a DF'!M$41="-","-",'3a DF'!M$41)</f>
        <v>199.05760849983216</v>
      </c>
      <c r="M39" s="38">
        <f>IF('3a DF'!N$41="-","-",'3a DF'!N$41)</f>
        <v>215.77106184657606</v>
      </c>
      <c r="N39" s="38">
        <f>IF('3a DF'!O$41="-","-",'3a DF'!O$41)</f>
        <v>243.35846990910571</v>
      </c>
      <c r="O39" s="30"/>
      <c r="P39" s="38">
        <f>IF('3a DF'!Q$41="-","-",'3a DF'!Q$41)</f>
        <v>243.35846990910571</v>
      </c>
      <c r="Q39" s="38">
        <f>IF('3a DF'!R$41="-","-",'3a DF'!R$41)</f>
        <v>281.17733015023742</v>
      </c>
      <c r="R39" s="38">
        <f>IF('3a DF'!S$41="-","-",'3a DF'!S$41)</f>
        <v>230.77888190073497</v>
      </c>
      <c r="S39" s="38">
        <f>IF('3a DF'!T$41="-","-",'3a DF'!T$41)</f>
        <v>206.31785050021912</v>
      </c>
      <c r="T39" s="38">
        <f>IF('3a DF'!U$41="-","-",'3a DF'!U$41)</f>
        <v>145.13269789847291</v>
      </c>
      <c r="U39" s="38">
        <f>IF('3a DF'!V$41="-","-",'3a DF'!V$41)</f>
        <v>187.06626878827944</v>
      </c>
      <c r="V39" s="38">
        <f>IF('3a DF'!W$41="-","-",'3a DF'!W$41)</f>
        <v>276.51257875872909</v>
      </c>
      <c r="W39" s="38" t="str">
        <f>IF('3a DF'!X$41="-","-",'3a DF'!X$41)</f>
        <v>-</v>
      </c>
      <c r="X39" s="38" t="str">
        <f>IF('3a DF'!Y$41="-","-",'3a DF'!Y$41)</f>
        <v>-</v>
      </c>
      <c r="Y39" s="38" t="str">
        <f>IF('3a DF'!Z$41="-","-",'3a DF'!Z$41)</f>
        <v>-</v>
      </c>
      <c r="Z39" s="38" t="str">
        <f>IF('3a DF'!AA$41="-","-",'3a DF'!AA$41)</f>
        <v>-</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AA'!J197="-","-",'3c AA'!J197)</f>
        <v>-</v>
      </c>
      <c r="H41" s="38" t="str">
        <f>IF('3c AA'!K197="-","-",'3c AA'!K197)</f>
        <v>-</v>
      </c>
      <c r="I41" s="38" t="str">
        <f>IF('3c AA'!L197="-","-",'3c AA'!L197)</f>
        <v>-</v>
      </c>
      <c r="J41" s="38" t="str">
        <f>IF('3c AA'!M197="-","-",'3c AA'!M197)</f>
        <v>-</v>
      </c>
      <c r="K41" s="38" t="str">
        <f>IF('3c AA'!N197="-","-",'3c AA'!N197)</f>
        <v>-</v>
      </c>
      <c r="L41" s="38" t="str">
        <f>IF('3c AA'!O197="-","-",'3c AA'!O197)</f>
        <v>-</v>
      </c>
      <c r="M41" s="38" t="str">
        <f>IF('3c AA'!P197="-","-",'3c AA'!P197)</f>
        <v>-</v>
      </c>
      <c r="N41" s="38" t="str">
        <f>IF('3c AA'!Q197="-","-",'3c AA'!Q197)</f>
        <v>-</v>
      </c>
      <c r="O41" s="30"/>
      <c r="P41" s="38" t="str">
        <f>IF('3c AA'!S197="-","-",'3c AA'!S197)</f>
        <v>-</v>
      </c>
      <c r="Q41" s="38" t="str">
        <f>IF('3c AA'!T197="-","-",'3c AA'!T197)</f>
        <v>-</v>
      </c>
      <c r="R41" s="38" t="str">
        <f>IF('3c AA'!U197="-","-",'3c AA'!U197)</f>
        <v>-</v>
      </c>
      <c r="S41" s="38" t="str">
        <f>IF('3c AA'!V197="-","-",'3c AA'!V197)</f>
        <v>-</v>
      </c>
      <c r="T41" s="38">
        <f>IF('3c AA'!W197="-","-",'3c AA'!W197)</f>
        <v>10.705717509101307</v>
      </c>
      <c r="U41" s="38">
        <f>IF('3c AA'!X197="-","-",'3c AA'!X197)</f>
        <v>13.71215092385904</v>
      </c>
      <c r="V41" s="38">
        <f>IF('3c AA'!Y197="-","-",'3c AA'!Y197)</f>
        <v>4.43</v>
      </c>
      <c r="W41" s="38" t="str">
        <f>IF('3c AA'!Z197="-","-",'3c AA'!Z197)</f>
        <v>-</v>
      </c>
      <c r="X41" s="38" t="str">
        <f>IF('3c AA'!AA197="-","-",'3c AA'!AA197)</f>
        <v>-</v>
      </c>
      <c r="Y41" s="38" t="str">
        <f>IF('3c AA'!AB197="-","-",'3c AA'!AB197)</f>
        <v>-</v>
      </c>
      <c r="Z41" s="38" t="str">
        <f>IF('3c AA'!AC197="-","-",'3c AA'!AC197)</f>
        <v>-</v>
      </c>
      <c r="AA41" s="28"/>
    </row>
    <row r="42" spans="1:27" s="29" customFormat="1" ht="11.25" customHeight="1" x14ac:dyDescent="0.25">
      <c r="A42" s="256"/>
      <c r="B42" s="135" t="s">
        <v>2</v>
      </c>
      <c r="C42" s="135" t="s">
        <v>342</v>
      </c>
      <c r="D42" s="127" t="s">
        <v>318</v>
      </c>
      <c r="E42" s="128"/>
      <c r="F42" s="30"/>
      <c r="G42" s="38">
        <f>IF('3d PC'!G$42="-","-",'3d PC'!G$42)</f>
        <v>21.926269106402124</v>
      </c>
      <c r="H42" s="38">
        <f>IF('3d PC'!H$42="-","-",'3d PC'!H$42)</f>
        <v>21.926269106402124</v>
      </c>
      <c r="I42" s="38">
        <f>IF('3d PC'!I$42="-","-",'3d PC'!I$42)</f>
        <v>22.64764819235609</v>
      </c>
      <c r="J42" s="38">
        <f>IF('3d PC'!J$42="-","-",'3d PC'!J$42)</f>
        <v>22.505107470829557</v>
      </c>
      <c r="K42" s="38">
        <f>IF('3d PC'!K$42="-","-",'3d PC'!K$42)</f>
        <v>19.106297226763825</v>
      </c>
      <c r="L42" s="38">
        <f>IF('3d PC'!L$42="-","-",'3d PC'!L$42)</f>
        <v>19.106297226763825</v>
      </c>
      <c r="M42" s="38">
        <f>IF('3d PC'!M$42="-","-",'3d PC'!M$42)</f>
        <v>20.852393125569616</v>
      </c>
      <c r="N42" s="38">
        <f>IF('3d PC'!N$42="-","-",'3d PC'!N$42)</f>
        <v>20.849370287873604</v>
      </c>
      <c r="O42" s="30"/>
      <c r="P42" s="38">
        <f>IF('3d PC'!P$42="-","-",'3d PC'!P$42)</f>
        <v>20.849370287873604</v>
      </c>
      <c r="Q42" s="38">
        <f>IF('3d PC'!Q$42="-","-",'3d PC'!Q$42)</f>
        <v>21.503193401206047</v>
      </c>
      <c r="R42" s="38">
        <f>IF('3d PC'!R$42="-","-",'3d PC'!R$42)</f>
        <v>21.819481548965161</v>
      </c>
      <c r="S42" s="38">
        <f>IF('3d PC'!S$42="-","-",'3d PC'!S$42)</f>
        <v>25.256715910577427</v>
      </c>
      <c r="T42" s="38">
        <f>IF('3d PC'!T$42="-","-",'3d PC'!T$42)</f>
        <v>24.167303215101221</v>
      </c>
      <c r="U42" s="38">
        <f>IF('3d PC'!U$42="-","-",'3d PC'!U$42)</f>
        <v>23.962512789411701</v>
      </c>
      <c r="V42" s="38">
        <f>IF('3d PC'!V$42="-","-",'3d PC'!V$42)</f>
        <v>23.858648398084732</v>
      </c>
      <c r="W42" s="38" t="str">
        <f>IF('3d PC'!W$42="-","-",'3d PC'!W$42)</f>
        <v>-</v>
      </c>
      <c r="X42" s="38" t="str">
        <f>IF('3d PC'!X$42="-","-",'3d PC'!X$42)</f>
        <v>-</v>
      </c>
      <c r="Y42" s="38" t="str">
        <f>IF('3d PC'!Y$42="-","-",'3d PC'!Y$42)</f>
        <v>-</v>
      </c>
      <c r="Z42" s="38" t="str">
        <f>IF('3d PC'!Z$42="-","-",'3d PC'!Z$42)</f>
        <v>-</v>
      </c>
      <c r="AA42" s="28"/>
    </row>
    <row r="43" spans="1:27" s="29" customFormat="1" ht="11.25" customHeight="1" x14ac:dyDescent="0.25">
      <c r="A43" s="256"/>
      <c r="B43" s="135" t="s">
        <v>352</v>
      </c>
      <c r="C43" s="135" t="s">
        <v>343</v>
      </c>
      <c r="D43" s="127" t="s">
        <v>318</v>
      </c>
      <c r="E43" s="128"/>
      <c r="F43" s="30"/>
      <c r="G43" s="38">
        <f>IF('3f NC-Gas'!F46="-","-",'3f NC-Gas'!F46)</f>
        <v>134.42796169637757</v>
      </c>
      <c r="H43" s="38">
        <f>IF('3f NC-Gas'!G46="-","-",'3f NC-Gas'!G46)</f>
        <v>134.3079617029311</v>
      </c>
      <c r="I43" s="38">
        <f>IF('3f NC-Gas'!H46="-","-",'3f NC-Gas'!H46)</f>
        <v>136.01413156004517</v>
      </c>
      <c r="J43" s="38">
        <f>IF('3f NC-Gas'!I46="-","-",'3f NC-Gas'!I46)</f>
        <v>135.66613157905041</v>
      </c>
      <c r="K43" s="38">
        <f>IF('3f NC-Gas'!J46="-","-",'3f NC-Gas'!J46)</f>
        <v>131.33897376654295</v>
      </c>
      <c r="L43" s="38">
        <f>IF('3f NC-Gas'!K46="-","-",'3f NC-Gas'!K46)</f>
        <v>131.36297376523225</v>
      </c>
      <c r="M43" s="38">
        <f>IF('3f NC-Gas'!L46="-","-",'3f NC-Gas'!L46)</f>
        <v>136.4264001474786</v>
      </c>
      <c r="N43" s="38">
        <f>IF('3f NC-Gas'!M46="-","-",'3f NC-Gas'!M46)</f>
        <v>136.49840014354649</v>
      </c>
      <c r="O43" s="30"/>
      <c r="P43" s="38">
        <f>IF('3f NC-Gas'!O46="-","-",'3f NC-Gas'!O46)</f>
        <v>136.49840014354649</v>
      </c>
      <c r="Q43" s="38">
        <f>IF('3f NC-Gas'!P46="-","-",'3f NC-Gas'!P46)</f>
        <v>143.82679144338769</v>
      </c>
      <c r="R43" s="38">
        <f>IF('3f NC-Gas'!Q46="-","-",'3f NC-Gas'!Q46)</f>
        <v>143.38279146763577</v>
      </c>
      <c r="S43" s="38">
        <f>IF('3f NC-Gas'!R46="-","-",'3f NC-Gas'!R46)</f>
        <v>143.97192263725503</v>
      </c>
      <c r="T43" s="38">
        <f>IF('3f NC-Gas'!S46="-","-",'3f NC-Gas'!S46)</f>
        <v>141.30792278274342</v>
      </c>
      <c r="U43" s="38">
        <f>IF('3f NC-Gas'!T46="-","-",'3f NC-Gas'!T46)</f>
        <v>137.10011798842874</v>
      </c>
      <c r="V43" s="38">
        <f>IF('3f NC-Gas'!U46="-","-",'3f NC-Gas'!U46)</f>
        <v>136.66811801202144</v>
      </c>
      <c r="W43" s="38" t="str">
        <f>IF('3f NC-Gas'!V46="-","-",'3f NC-Gas'!V46)</f>
        <v>-</v>
      </c>
      <c r="X43" s="38" t="str">
        <f>IF('3f NC-Gas'!W46="-","-",'3f NC-Gas'!W46)</f>
        <v>-</v>
      </c>
      <c r="Y43" s="38" t="str">
        <f>IF('3f NC-Gas'!X46="-","-",'3f NC-Gas'!X46)</f>
        <v>-</v>
      </c>
      <c r="Z43" s="38" t="str">
        <f>IF('3f NC-Gas'!Y46="-","-",'3f NC-Gas'!Y46)</f>
        <v>-</v>
      </c>
      <c r="AA43" s="28"/>
    </row>
    <row r="44" spans="1:27" s="29" customFormat="1" ht="12.4" customHeight="1" x14ac:dyDescent="0.25">
      <c r="A44" s="256"/>
      <c r="B44" s="135" t="s">
        <v>349</v>
      </c>
      <c r="C44" s="135" t="s">
        <v>344</v>
      </c>
      <c r="D44" s="127" t="s">
        <v>318</v>
      </c>
      <c r="E44" s="128"/>
      <c r="F44" s="30"/>
      <c r="G44" s="38">
        <f>IF('3g CPIH'!C$16="-","-",'3h OC '!$E$12*('3g CPIH'!C$16/'3g CPIH'!$G$16))</f>
        <v>87.194616340508801</v>
      </c>
      <c r="H44" s="38">
        <f>IF('3g CPIH'!D$16="-","-",'3h OC '!$E$12*('3g CPIH'!D$16/'3g CPIH'!$G$16))</f>
        <v>87.369180136986301</v>
      </c>
      <c r="I44" s="38">
        <f>IF('3g CPIH'!E$16="-","-",'3h OC '!$E$12*('3g CPIH'!E$16/'3g CPIH'!$G$16))</f>
        <v>87.631025831702544</v>
      </c>
      <c r="J44" s="38">
        <f>IF('3g CPIH'!F$16="-","-",'3h OC '!$E$12*('3g CPIH'!F$16/'3g CPIH'!$G$16))</f>
        <v>88.15471722113503</v>
      </c>
      <c r="K44" s="38">
        <f>IF('3g CPIH'!G$16="-","-",'3h OC '!$E$12*('3g CPIH'!G$16/'3g CPIH'!$G$16))</f>
        <v>89.202100000000002</v>
      </c>
      <c r="L44" s="38">
        <f>IF('3g CPIH'!H$16="-","-",'3h OC '!$E$12*('3g CPIH'!H$16/'3g CPIH'!$G$16))</f>
        <v>90.33676467710373</v>
      </c>
      <c r="M44" s="38">
        <f>IF('3g CPIH'!I$16="-","-",'3h OC '!$E$12*('3g CPIH'!I$16/'3g CPIH'!$G$16))</f>
        <v>91.645993150684916</v>
      </c>
      <c r="N44" s="38">
        <f>IF('3g CPIH'!J$16="-","-",'3h OC '!$E$12*('3g CPIH'!J$16/'3g CPIH'!$G$16))</f>
        <v>92.431530234833673</v>
      </c>
      <c r="O44" s="30"/>
      <c r="P44" s="38">
        <f>IF('3g CPIH'!L$16="-","-",'3h OC '!$E$12*('3g CPIH'!L$16/'3g CPIH'!$G$16))</f>
        <v>92.431530234833673</v>
      </c>
      <c r="Q44" s="38">
        <f>IF('3g CPIH'!M$16="-","-",'3h OC '!$E$12*('3g CPIH'!M$16/'3g CPIH'!$G$16))</f>
        <v>93.47891301369863</v>
      </c>
      <c r="R44" s="38">
        <f>IF('3g CPIH'!N$16="-","-",'3h OC '!$E$12*('3g CPIH'!N$16/'3g CPIH'!$G$16))</f>
        <v>94.177168199608616</v>
      </c>
      <c r="S44" s="38">
        <f>IF('3g CPIH'!O$16="-","-",'3h OC '!$E$12*('3g CPIH'!O$16/'3g CPIH'!$G$16))</f>
        <v>94.700859589041102</v>
      </c>
      <c r="T44" s="38">
        <f>IF('3g CPIH'!P$16="-","-",'3h OC '!$E$12*('3g CPIH'!P$16/'3g CPIH'!$G$16))</f>
        <v>94.96270528375733</v>
      </c>
      <c r="U44" s="38">
        <f>IF('3g CPIH'!Q$16="-","-",'3h OC '!$E$12*('3g CPIH'!Q$16/'3g CPIH'!$G$16))</f>
        <v>95.48639667318983</v>
      </c>
      <c r="V44" s="38">
        <f>IF('3g CPIH'!R$16="-","-",'3h OC '!$E$12*('3g CPIH'!R$16/'3g CPIH'!$G$16))</f>
        <v>97.232034637964787</v>
      </c>
      <c r="W44" s="38" t="str">
        <f>IF('3g CPIH'!S$16="-","-",'3h OC '!$E$12*('3g CPIH'!S$16/'3g CPIH'!$G$16))</f>
        <v>-</v>
      </c>
      <c r="X44" s="38" t="str">
        <f>IF('3g CPIH'!T$16="-","-",'3h OC '!$E$12*('3g CPIH'!T$16/'3g CPIH'!$G$16))</f>
        <v>-</v>
      </c>
      <c r="Y44" s="38" t="str">
        <f>IF('3g CPIH'!U$16="-","-",'3h OC '!$E$12*('3g CPIH'!U$16/'3g CPIH'!$G$16))</f>
        <v>-</v>
      </c>
      <c r="Z44" s="38" t="str">
        <f>IF('3g CPIH'!V$16="-","-",'3h OC '!$E$12*('3g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SMNCC'!G$47="-","-",'3i SMNCC'!G$47)</f>
        <v>0</v>
      </c>
      <c r="L45" s="38">
        <f>IF('3i SMNCC'!H$47="-","-",'3i SMNCC'!H$47)</f>
        <v>-0.14839729644435984</v>
      </c>
      <c r="M45" s="38">
        <f>IF('3i SMNCC'!I$47="-","-",'3i SMNCC'!I$47)</f>
        <v>1.899695256253338</v>
      </c>
      <c r="N45" s="38">
        <f>IF('3i SMNCC'!J$47="-","-",'3i SMNCC'!J$47)</f>
        <v>12.665365920990935</v>
      </c>
      <c r="O45" s="30"/>
      <c r="P45" s="38">
        <f>IF('3i SMNCC'!L$47="-","-",'3i SMNCC'!L$47)</f>
        <v>12.665365920990935</v>
      </c>
      <c r="Q45" s="38">
        <f>IF('3i SMNCC'!M$47="-","-",'3i SMNCC'!M$47)</f>
        <v>14.640709693750988</v>
      </c>
      <c r="R45" s="38">
        <f>IF('3i SMNCC'!N$47="-","-",'3i SMNCC'!N$47)</f>
        <v>14.927787132222536</v>
      </c>
      <c r="S45" s="38">
        <f>IF('3i SMNCC'!O$47="-","-",'3i SMNCC'!O$47)</f>
        <v>17.170757060355506</v>
      </c>
      <c r="T45" s="38">
        <f>IF('3i SMNCC'!P$47="-","-",'3i SMNCC'!P$47)</f>
        <v>11.164989866554468</v>
      </c>
      <c r="U45" s="38">
        <f>IF('3i SMNCC'!Q$47="-","-",'3i SMNCC'!Q$47)</f>
        <v>10.900121345430581</v>
      </c>
      <c r="V45" s="38">
        <f>IF('3i SMNCC'!R$47="-","-",'3i SMNCC'!R$47)</f>
        <v>7.9767627265742567</v>
      </c>
      <c r="W45" s="38" t="str">
        <f>IF('3i SMNCC'!S$47="-","-",'3i SMNCC'!S$47)</f>
        <v>-</v>
      </c>
      <c r="X45" s="38" t="str">
        <f>IF('3i SMNCC'!T$47="-","-",'3i SMNCC'!T$47)</f>
        <v>-</v>
      </c>
      <c r="Y45" s="38" t="str">
        <f>IF('3i SMNCC'!U$47="-","-",'3i SMNCC'!U$47)</f>
        <v>-</v>
      </c>
      <c r="Z45" s="38" t="str">
        <f>IF('3i SMNCC'!V$47="-","-",'3i SMNCC'!V$47)</f>
        <v>-</v>
      </c>
      <c r="AA45" s="28"/>
    </row>
    <row r="46" spans="1:27" s="29" customFormat="1" ht="11.5" x14ac:dyDescent="0.25">
      <c r="A46" s="256"/>
      <c r="B46" s="135" t="s">
        <v>349</v>
      </c>
      <c r="C46" s="135" t="s">
        <v>389</v>
      </c>
      <c r="D46" s="127" t="s">
        <v>318</v>
      </c>
      <c r="E46" s="128"/>
      <c r="F46" s="30"/>
      <c r="G46" s="38">
        <f>IF('3g CPIH'!C$16="-","-",'3j PAAC PAP'!$G$20*('3g CPIH'!C$16/'3g CPIH'!$G$16))</f>
        <v>13.137827495107633</v>
      </c>
      <c r="H46" s="38">
        <f>IF('3g CPIH'!D$16="-","-",'3j PAAC PAP'!$G$20*('3g CPIH'!D$16/'3g CPIH'!$G$16))</f>
        <v>13.164129452054794</v>
      </c>
      <c r="I46" s="38">
        <f>IF('3g CPIH'!E$16="-","-",'3j PAAC PAP'!$G$20*('3g CPIH'!E$16/'3g CPIH'!$G$16))</f>
        <v>13.203582387475539</v>
      </c>
      <c r="J46" s="38">
        <f>IF('3g CPIH'!F$16="-","-",'3j PAAC PAP'!$G$20*('3g CPIH'!F$16/'3g CPIH'!$G$16))</f>
        <v>13.282488258317025</v>
      </c>
      <c r="K46" s="38">
        <f>IF('3g CPIH'!G$16="-","-",'3j PAAC PAP'!$G$20*('3g CPIH'!G$16/'3g CPIH'!$G$16))</f>
        <v>13.440300000000001</v>
      </c>
      <c r="L46" s="38">
        <f>IF('3g CPIH'!H$16="-","-",'3j PAAC PAP'!$G$20*('3g CPIH'!H$16/'3g CPIH'!$G$16))</f>
        <v>13.611262720156557</v>
      </c>
      <c r="M46" s="38">
        <f>IF('3g CPIH'!I$16="-","-",'3j PAAC PAP'!$G$20*('3g CPIH'!I$16/'3g CPIH'!$G$16))</f>
        <v>13.808527397260272</v>
      </c>
      <c r="N46" s="38">
        <f>IF('3g CPIH'!J$16="-","-",'3j PAAC PAP'!$G$20*('3g CPIH'!J$16/'3g CPIH'!$G$16))</f>
        <v>13.926886203522507</v>
      </c>
      <c r="O46" s="30"/>
      <c r="P46" s="38">
        <f>IF('3g CPIH'!L$16="-","-",'3j PAAC PAP'!$G$20*('3g CPIH'!L$16/'3g CPIH'!$G$16))</f>
        <v>13.926886203522507</v>
      </c>
      <c r="Q46" s="38">
        <f>IF('3g CPIH'!M$16="-","-",'3j PAAC PAP'!$G$20*('3g CPIH'!M$16/'3g CPIH'!$G$16))</f>
        <v>14.08469794520548</v>
      </c>
      <c r="R46" s="38">
        <f>IF('3g CPIH'!N$16="-","-",'3j PAAC PAP'!$G$20*('3g CPIH'!N$16/'3g CPIH'!$G$16))</f>
        <v>14.189905772994129</v>
      </c>
      <c r="S46" s="38">
        <f>IF('3g CPIH'!O$16="-","-",'3j PAAC PAP'!$G$20*('3g CPIH'!O$16/'3g CPIH'!$G$16))</f>
        <v>14.268811643835617</v>
      </c>
      <c r="T46" s="38">
        <f>IF('3g CPIH'!P$16="-","-",'3j PAAC PAP'!$G$20*('3g CPIH'!P$16/'3g CPIH'!$G$16))</f>
        <v>14.30826457925636</v>
      </c>
      <c r="U46" s="38">
        <f>IF('3g CPIH'!Q$16="-","-",'3j PAAC PAP'!$G$20*('3g CPIH'!Q$16/'3g CPIH'!$G$16))</f>
        <v>14.387170450097848</v>
      </c>
      <c r="V46" s="38">
        <f>IF('3g CPIH'!R$16="-","-",'3j PAAC PAP'!$G$20*('3g CPIH'!R$16/'3g CPIH'!$G$16))</f>
        <v>14.650190019569473</v>
      </c>
      <c r="W46" s="38" t="str">
        <f>IF('3g CPIH'!S$16="-","-",'3j PAAC PAP'!$G$20*('3g CPIH'!S$16/'3g CPIH'!$G$16))</f>
        <v>-</v>
      </c>
      <c r="X46" s="38" t="str">
        <f>IF('3g CPIH'!T$16="-","-",'3j PAAC PAP'!$G$20*('3g CPIH'!T$16/'3g CPIH'!$G$16))</f>
        <v>-</v>
      </c>
      <c r="Y46" s="38" t="str">
        <f>IF('3g CPIH'!U$16="-","-",'3j PAAC PAP'!$G$20*('3g CPIH'!U$16/'3g CPIH'!$G$16))</f>
        <v>-</v>
      </c>
      <c r="Z46" s="38" t="str">
        <f>IF('3g CPIH'!V$16="-","-",'3j PAAC PAP'!$G$20*('3g CPIH'!V$16/'3g CPIH'!$G$16))</f>
        <v>-</v>
      </c>
      <c r="AA46" s="28"/>
    </row>
    <row r="47" spans="1:27" s="29" customFormat="1" ht="11.5" x14ac:dyDescent="0.25">
      <c r="A47" s="256"/>
      <c r="B47" s="135" t="s">
        <v>349</v>
      </c>
      <c r="C47" s="135" t="s">
        <v>404</v>
      </c>
      <c r="D47" s="127" t="s">
        <v>318</v>
      </c>
      <c r="E47" s="128"/>
      <c r="F47" s="30"/>
      <c r="G47" s="38">
        <f>IF(G39="-","-",SUM(G39:G45)*'3j PAAC PAP'!$G$38)</f>
        <v>28.573089346456452</v>
      </c>
      <c r="H47" s="38">
        <f>IF(H39="-","-",SUM(H39:H45)*'3j PAAC PAP'!$G$38)</f>
        <v>26.299613120253866</v>
      </c>
      <c r="I47" s="38">
        <f>IF(I39="-","-",SUM(I39:I45)*'3j PAAC PAP'!$G$38)</f>
        <v>24.220902411770144</v>
      </c>
      <c r="J47" s="38">
        <f>IF(J39="-","-",SUM(J39:J45)*'3j PAAC PAP'!$G$38)</f>
        <v>23.389667522902585</v>
      </c>
      <c r="K47" s="38">
        <f>IF(K39="-","-",SUM(K39:K45)*'3j PAAC PAP'!$G$38)</f>
        <v>25.334116934725685</v>
      </c>
      <c r="L47" s="38">
        <f>IF(L39="-","-",SUM(L39:L45)*'3j PAAC PAP'!$G$38)</f>
        <v>25.295059291586721</v>
      </c>
      <c r="M47" s="38">
        <f>IF(M39="-","-",SUM(M39:M45)*'3j PAAC PAP'!$G$38)</f>
        <v>26.841375236909034</v>
      </c>
      <c r="N47" s="38">
        <f>IF(N39="-","-",SUM(N39:N45)*'3j PAAC PAP'!$G$38)</f>
        <v>29.096831230089055</v>
      </c>
      <c r="O47" s="30"/>
      <c r="P47" s="38">
        <f>IF(P39="-","-",SUM(P39:P45)*'3j PAAC PAP'!$G$38)</f>
        <v>29.096831230089055</v>
      </c>
      <c r="Q47" s="38">
        <f>IF(Q39="-","-",SUM(Q39:Q45)*'3j PAAC PAP'!$G$38)</f>
        <v>31.905469218261405</v>
      </c>
      <c r="R47" s="38">
        <f>IF(R39="-","-",SUM(R39:R45)*'3j PAAC PAP'!$G$38)</f>
        <v>29.055583578193584</v>
      </c>
      <c r="S47" s="38">
        <f>IF(S39="-","-",SUM(S39:S45)*'3j PAAC PAP'!$G$38)</f>
        <v>28.039213948351406</v>
      </c>
      <c r="T47" s="38">
        <f>IF(T39="-","-",SUM(T39:T45)*'3j PAAC PAP'!$G$38)</f>
        <v>24.588990326704959</v>
      </c>
      <c r="U47" s="38">
        <f>IF(U39="-","-",SUM(U39:U45)*'3j PAAC PAP'!$G$38)</f>
        <v>26.935259106025683</v>
      </c>
      <c r="V47" s="38">
        <f>IF(V39="-","-",SUM(V39:V45)*'3j PAAC PAP'!$G$38)</f>
        <v>31.448206827374896</v>
      </c>
      <c r="W47" s="38" t="str">
        <f>IF(W39="-","-",SUM(W39:W45)*'3j PAAC PAP'!$G$38)</f>
        <v>-</v>
      </c>
      <c r="X47" s="38" t="str">
        <f>IF(X39="-","-",SUM(X39:X45)*'3j PAAC PAP'!$G$38)</f>
        <v>-</v>
      </c>
      <c r="Y47" s="38" t="str">
        <f>IF(Y39="-","-",SUM(Y39:Y45)*'3j PAAC PAP'!$G$38)</f>
        <v>-</v>
      </c>
      <c r="Z47" s="38" t="str">
        <f>IF(Z39="-","-",SUM(Z39:Z45)*'3j PAAC PAP'!$G$38)</f>
        <v>-</v>
      </c>
      <c r="AA47" s="28"/>
    </row>
    <row r="48" spans="1:27" s="29" customFormat="1" ht="11.25" customHeight="1" x14ac:dyDescent="0.25">
      <c r="A48" s="256"/>
      <c r="B48" s="135" t="s">
        <v>388</v>
      </c>
      <c r="C48" s="135" t="s">
        <v>515</v>
      </c>
      <c r="D48" s="133" t="s">
        <v>318</v>
      </c>
      <c r="E48" s="128"/>
      <c r="F48" s="30"/>
      <c r="G48" s="38">
        <f>IF(G42="-","-",SUM(G39:G47)*'3k EBIT'!$E$12)</f>
        <v>10.427917435505977</v>
      </c>
      <c r="H48" s="38">
        <f>IF(H42="-","-",SUM(H39:H47)*'3k EBIT'!$E$12)</f>
        <v>9.6189544057308662</v>
      </c>
      <c r="I48" s="38">
        <f>IF(I42="-","-",SUM(I39:I47)*'3k EBIT'!$E$12)</f>
        <v>8.879592452554558</v>
      </c>
      <c r="J48" s="38">
        <f>IF(J42="-","-",SUM(J39:J47)*'3k EBIT'!$E$12)</f>
        <v>8.5851590674657139</v>
      </c>
      <c r="K48" s="38">
        <f>IF(K42="-","-",SUM(K39:K47)*'3k EBIT'!$E$12)</f>
        <v>9.280537835255025</v>
      </c>
      <c r="L48" s="38">
        <f>IF(L42="-","-",SUM(L39:L47)*'3k EBIT'!$E$12)</f>
        <v>9.2699425461497835</v>
      </c>
      <c r="M48" s="38">
        <f>IF(M42="-","-",SUM(M39:M47)*'3k EBIT'!$E$12)</f>
        <v>9.8243298012410527</v>
      </c>
      <c r="N48" s="38">
        <f>IF(N42="-","-",SUM(N39:N47)*'3k EBIT'!$E$12)</f>
        <v>10.629678506915504</v>
      </c>
      <c r="O48" s="30"/>
      <c r="P48" s="38">
        <f>IF(P42="-","-",SUM(P39:P47)*'3k EBIT'!$E$12)</f>
        <v>10.629678506915504</v>
      </c>
      <c r="Q48" s="38">
        <f>IF(Q42="-","-",SUM(Q39:Q47)*'3k EBIT'!$E$12)</f>
        <v>11.632752087039799</v>
      </c>
      <c r="R48" s="38">
        <f>IF(R42="-","-",SUM(R39:R47)*'3k EBIT'!$E$12)</f>
        <v>10.620086421059671</v>
      </c>
      <c r="S48" s="38">
        <f>IF(S42="-","-",SUM(S39:S47)*'3k EBIT'!$E$12)</f>
        <v>10.259735710817655</v>
      </c>
      <c r="T48" s="38">
        <f>IF(T42="-","-",SUM(T39:T47)*'3k EBIT'!$E$12)</f>
        <v>9.0320458394300491</v>
      </c>
      <c r="U48" s="38">
        <f>IF(U42="-","-",SUM(U39:U47)*'3k EBIT'!$E$12)</f>
        <v>9.868964362517552</v>
      </c>
      <c r="V48" s="38">
        <f>IF(V42="-","-",SUM(V39:V47)*'3k EBIT'!$E$12)</f>
        <v>11.480896014718013</v>
      </c>
      <c r="W48" s="38" t="str">
        <f>IF(W42="-","-",SUM(W39:W47)*'3k EBIT'!$E$12)</f>
        <v>-</v>
      </c>
      <c r="X48" s="38" t="str">
        <f>IF(X42="-","-",SUM(X39:X47)*'3k EBIT'!$E$12)</f>
        <v>-</v>
      </c>
      <c r="Y48" s="38" t="str">
        <f>IF(Y42="-","-",SUM(Y39:Y47)*'3k EBIT'!$E$12)</f>
        <v>-</v>
      </c>
      <c r="Z48" s="38" t="str">
        <f>IF(Z42="-","-",SUM(Z39:Z47)*'3k EBIT'!$E$12)</f>
        <v>-</v>
      </c>
      <c r="AA48" s="28"/>
    </row>
    <row r="49" spans="1:27" s="29" customFormat="1" ht="11.25" customHeight="1" x14ac:dyDescent="0.25">
      <c r="A49" s="256"/>
      <c r="B49" s="135" t="s">
        <v>292</v>
      </c>
      <c r="C49" s="179" t="s">
        <v>516</v>
      </c>
      <c r="D49" s="133" t="s">
        <v>318</v>
      </c>
      <c r="E49" s="127"/>
      <c r="F49" s="30"/>
      <c r="G49" s="38">
        <f>IF(G44="-","-",SUM(G39:G42,G44:G48)*'3l HAP'!$E$13)</f>
        <v>6.0673705344034188</v>
      </c>
      <c r="H49" s="38">
        <f>IF(H44="-","-",SUM(H39:H42,H44:H48)*'3l HAP'!$E$13)</f>
        <v>5.4457578318478541</v>
      </c>
      <c r="I49" s="38">
        <f>IF(I44="-","-",SUM(I39:I42,I44:I48)*'3l HAP'!$E$13)</f>
        <v>4.8510412786981538</v>
      </c>
      <c r="J49" s="38">
        <f>IF(J44="-","-",SUM(J39:J42,J44:J48)*'3l HAP'!$E$13)</f>
        <v>4.6292522721830816</v>
      </c>
      <c r="K49" s="38">
        <f>IF(K44="-","-",SUM(K39:K42,K44:K48)*'3l HAP'!$E$13)</f>
        <v>5.2284502072896606</v>
      </c>
      <c r="L49" s="38">
        <f>IF(L44="-","-",SUM(L39:L42,L44:L48)*'3l HAP'!$E$13)</f>
        <v>5.2199343199554367</v>
      </c>
      <c r="M49" s="38">
        <f>IF(M44="-","-",SUM(M39:M42,M44:M48)*'3l HAP'!$E$13)</f>
        <v>5.57299966530001</v>
      </c>
      <c r="N49" s="38">
        <f>IF(N44="-","-",SUM(N39:N42,N44:N48)*'3l HAP'!$E$13)</f>
        <v>6.1925300149066578</v>
      </c>
      <c r="O49" s="30"/>
      <c r="P49" s="38">
        <f>IF(P44="-","-",SUM(P39:P42,P44:P48)*'3l HAP'!$E$13)</f>
        <v>6.1925300149066578</v>
      </c>
      <c r="Q49" s="38">
        <f>IF(Q44="-","-",SUM(Q39:Q42,Q44:Q48)*'3l HAP'!$E$13)</f>
        <v>6.8581821021231226</v>
      </c>
      <c r="R49" s="38">
        <f>IF(R44="-","-",SUM(R39:R42,R44:R48)*'3l HAP'!$E$13)</f>
        <v>6.0843441851618731</v>
      </c>
      <c r="S49" s="38">
        <f>IF(S44="-","-",SUM(S39:S42,S44:S48)*'3l HAP'!$E$13)</f>
        <v>5.7980401594215794</v>
      </c>
      <c r="T49" s="38">
        <f>IF(T44="-","-",SUM(T39:T42,T44:T48)*'3l HAP'!$E$13)</f>
        <v>4.891012203263581</v>
      </c>
      <c r="U49" s="38">
        <f>IF(U44="-","-",SUM(U39:U42,U44:U48)*'3l HAP'!$E$13)</f>
        <v>5.5975302014286417</v>
      </c>
      <c r="V49" s="38">
        <f>IF(V44="-","-",SUM(V39:V42,V44:V48)*'3l HAP'!$E$13)</f>
        <v>6.8459751958047255</v>
      </c>
      <c r="W49" s="38" t="str">
        <f>IF(W44="-","-",SUM(W39:W42,W44:W48)*'3l HAP'!$E$13)</f>
        <v>-</v>
      </c>
      <c r="X49" s="38" t="str">
        <f>IF(X44="-","-",SUM(X39:X42,X44:X48)*'3l HAP'!$E$13)</f>
        <v>-</v>
      </c>
      <c r="Y49" s="38" t="str">
        <f>IF(Y44="-","-",SUM(Y39:Y42,Y44:Y48)*'3l HAP'!$E$13)</f>
        <v>-</v>
      </c>
      <c r="Z49" s="38" t="str">
        <f>IF(Z44="-","-",SUM(Z39:Z42,Z44:Z48)*'3l HAP'!$E$13)</f>
        <v>-</v>
      </c>
      <c r="AA49" s="28"/>
    </row>
    <row r="50" spans="1:27" s="29" customFormat="1" ht="11.25" customHeight="1" x14ac:dyDescent="0.25">
      <c r="A50" s="256"/>
      <c r="B50" s="135" t="s">
        <v>44</v>
      </c>
      <c r="C50" s="135" t="str">
        <f>B50&amp;"_"&amp;D50</f>
        <v>Total_London</v>
      </c>
      <c r="D50" s="133" t="s">
        <v>318</v>
      </c>
      <c r="E50" s="128"/>
      <c r="F50" s="30"/>
      <c r="G50" s="38">
        <f t="shared" ref="G50:N50" si="4">IF(G39="-","-",SUM(G39:G49))</f>
        <v>554.90490359909029</v>
      </c>
      <c r="H50" s="38">
        <f t="shared" si="4"/>
        <v>511.70630691595881</v>
      </c>
      <c r="I50" s="38">
        <f t="shared" si="4"/>
        <v>472.19781942696517</v>
      </c>
      <c r="J50" s="38">
        <f t="shared" si="4"/>
        <v>456.47954286927057</v>
      </c>
      <c r="K50" s="38">
        <f t="shared" si="4"/>
        <v>493.67760820234565</v>
      </c>
      <c r="L50" s="38">
        <f t="shared" si="4"/>
        <v>493.11144575033603</v>
      </c>
      <c r="M50" s="38">
        <f t="shared" si="4"/>
        <v>522.64277562727284</v>
      </c>
      <c r="N50" s="38">
        <f t="shared" si="4"/>
        <v>565.64906245178418</v>
      </c>
      <c r="O50" s="30"/>
      <c r="P50" s="38">
        <f t="shared" ref="P50:Z50" si="5">IF(P39="-","-",SUM(P39:P49))</f>
        <v>565.64906245178418</v>
      </c>
      <c r="Q50" s="38">
        <f t="shared" si="5"/>
        <v>619.10803905491048</v>
      </c>
      <c r="R50" s="38">
        <f t="shared" si="5"/>
        <v>565.03603020657636</v>
      </c>
      <c r="S50" s="38">
        <f t="shared" si="5"/>
        <v>545.78390715987439</v>
      </c>
      <c r="T50" s="38">
        <f t="shared" si="5"/>
        <v>480.26164950438556</v>
      </c>
      <c r="U50" s="38">
        <f t="shared" si="5"/>
        <v>525.01649262866908</v>
      </c>
      <c r="V50" s="38">
        <f t="shared" si="5"/>
        <v>611.10341059084146</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DF'!H$41="-","-",'3a DF'!H$41)</f>
        <v>253.14985164432846</v>
      </c>
      <c r="H51" s="129">
        <f>IF('3a DF'!I$41="-","-",'3a DF'!I$41)</f>
        <v>213.57444115975193</v>
      </c>
      <c r="I51" s="129">
        <f>IF('3a DF'!J$41="-","-",'3a DF'!J$41)</f>
        <v>174.74989531236287</v>
      </c>
      <c r="J51" s="129">
        <f>IF('3a DF'!K$41="-","-",'3a DF'!K$41)</f>
        <v>160.26701947738721</v>
      </c>
      <c r="K51" s="129">
        <f>IF('3a DF'!L$41="-","-",'3a DF'!L$41)</f>
        <v>200.74683223176862</v>
      </c>
      <c r="L51" s="129">
        <f>IF('3a DF'!M$41="-","-",'3a DF'!M$41)</f>
        <v>199.05760849983216</v>
      </c>
      <c r="M51" s="129">
        <f>IF('3a DF'!N$41="-","-",'3a DF'!N$41)</f>
        <v>215.77106184657606</v>
      </c>
      <c r="N51" s="129">
        <f>IF('3a DF'!O$41="-","-",'3a DF'!O$41)</f>
        <v>243.35846990910571</v>
      </c>
      <c r="O51" s="30"/>
      <c r="P51" s="129">
        <f>IF('3a DF'!Q$41="-","-",'3a DF'!Q$41)</f>
        <v>243.35846990910571</v>
      </c>
      <c r="Q51" s="129">
        <f>IF('3a DF'!R$41="-","-",'3a DF'!R$41)</f>
        <v>281.17733015023742</v>
      </c>
      <c r="R51" s="129">
        <f>IF('3a DF'!S$41="-","-",'3a DF'!S$41)</f>
        <v>230.77888190073497</v>
      </c>
      <c r="S51" s="129">
        <f>IF('3a DF'!T$41="-","-",'3a DF'!T$41)</f>
        <v>206.31785050021912</v>
      </c>
      <c r="T51" s="129">
        <f>IF('3a DF'!U$41="-","-",'3a DF'!U$41)</f>
        <v>145.13269789847291</v>
      </c>
      <c r="U51" s="129">
        <f>IF('3a DF'!V$41="-","-",'3a DF'!V$41)</f>
        <v>187.06626878827944</v>
      </c>
      <c r="V51" s="129">
        <f>IF('3a DF'!W$41="-","-",'3a DF'!W$41)</f>
        <v>276.51257875872909</v>
      </c>
      <c r="W51" s="129" t="str">
        <f>IF('3a DF'!X$41="-","-",'3a DF'!X$41)</f>
        <v>-</v>
      </c>
      <c r="X51" s="129" t="str">
        <f>IF('3a DF'!Y$41="-","-",'3a DF'!Y$41)</f>
        <v>-</v>
      </c>
      <c r="Y51" s="129" t="str">
        <f>IF('3a DF'!Z$41="-","-",'3a DF'!Z$41)</f>
        <v>-</v>
      </c>
      <c r="Z51" s="129" t="str">
        <f>IF('3a DF'!AA$41="-","-",'3a DF'!AA$41)</f>
        <v>-</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AA'!J198="-","-",'3c AA'!J198)</f>
        <v>-</v>
      </c>
      <c r="H53" s="129" t="str">
        <f>IF('3c AA'!K198="-","-",'3c AA'!K198)</f>
        <v>-</v>
      </c>
      <c r="I53" s="129" t="str">
        <f>IF('3c AA'!L198="-","-",'3c AA'!L198)</f>
        <v>-</v>
      </c>
      <c r="J53" s="129" t="str">
        <f>IF('3c AA'!M198="-","-",'3c AA'!M198)</f>
        <v>-</v>
      </c>
      <c r="K53" s="129" t="str">
        <f>IF('3c AA'!N198="-","-",'3c AA'!N198)</f>
        <v>-</v>
      </c>
      <c r="L53" s="129" t="str">
        <f>IF('3c AA'!O198="-","-",'3c AA'!O198)</f>
        <v>-</v>
      </c>
      <c r="M53" s="129" t="str">
        <f>IF('3c AA'!P198="-","-",'3c AA'!P198)</f>
        <v>-</v>
      </c>
      <c r="N53" s="129" t="str">
        <f>IF('3c AA'!Q198="-","-",'3c AA'!Q198)</f>
        <v>-</v>
      </c>
      <c r="O53" s="30"/>
      <c r="P53" s="129" t="str">
        <f>IF('3c AA'!S198="-","-",'3c AA'!S198)</f>
        <v>-</v>
      </c>
      <c r="Q53" s="129" t="str">
        <f>IF('3c AA'!T198="-","-",'3c AA'!T198)</f>
        <v>-</v>
      </c>
      <c r="R53" s="129" t="str">
        <f>IF('3c AA'!U198="-","-",'3c AA'!U198)</f>
        <v>-</v>
      </c>
      <c r="S53" s="129" t="str">
        <f>IF('3c AA'!V198="-","-",'3c AA'!V198)</f>
        <v>-</v>
      </c>
      <c r="T53" s="129">
        <f>IF('3c AA'!W198="-","-",'3c AA'!W198)</f>
        <v>10.705717509101307</v>
      </c>
      <c r="U53" s="129">
        <f>IF('3c AA'!X198="-","-",'3c AA'!X198)</f>
        <v>13.71215092385904</v>
      </c>
      <c r="V53" s="129">
        <f>IF('3c AA'!Y198="-","-",'3c AA'!Y198)</f>
        <v>4.43</v>
      </c>
      <c r="W53" s="129" t="str">
        <f>IF('3c AA'!Z198="-","-",'3c AA'!Z198)</f>
        <v>-</v>
      </c>
      <c r="X53" s="129" t="str">
        <f>IF('3c AA'!AA198="-","-",'3c AA'!AA198)</f>
        <v>-</v>
      </c>
      <c r="Y53" s="129" t="str">
        <f>IF('3c AA'!AB198="-","-",'3c AA'!AB198)</f>
        <v>-</v>
      </c>
      <c r="Z53" s="129" t="str">
        <f>IF('3c AA'!AC198="-","-",'3c AA'!AC198)</f>
        <v>-</v>
      </c>
      <c r="AA53" s="28"/>
    </row>
    <row r="54" spans="1:27" s="29" customFormat="1" ht="11.25" customHeight="1" x14ac:dyDescent="0.25">
      <c r="A54" s="256"/>
      <c r="B54" s="132" t="s">
        <v>2</v>
      </c>
      <c r="C54" s="132" t="s">
        <v>342</v>
      </c>
      <c r="D54" s="134" t="s">
        <v>319</v>
      </c>
      <c r="E54" s="131"/>
      <c r="F54" s="30"/>
      <c r="G54" s="129">
        <f>IF('3d PC'!G$42="-","-",'3d PC'!G$42)</f>
        <v>21.926269106402124</v>
      </c>
      <c r="H54" s="129">
        <f>IF('3d PC'!H$42="-","-",'3d PC'!H$42)</f>
        <v>21.926269106402124</v>
      </c>
      <c r="I54" s="129">
        <f>IF('3d PC'!I$42="-","-",'3d PC'!I$42)</f>
        <v>22.64764819235609</v>
      </c>
      <c r="J54" s="129">
        <f>IF('3d PC'!J$42="-","-",'3d PC'!J$42)</f>
        <v>22.505107470829557</v>
      </c>
      <c r="K54" s="129">
        <f>IF('3d PC'!K$42="-","-",'3d PC'!K$42)</f>
        <v>19.106297226763825</v>
      </c>
      <c r="L54" s="129">
        <f>IF('3d PC'!L$42="-","-",'3d PC'!L$42)</f>
        <v>19.106297226763825</v>
      </c>
      <c r="M54" s="129">
        <f>IF('3d PC'!M$42="-","-",'3d PC'!M$42)</f>
        <v>20.852393125569616</v>
      </c>
      <c r="N54" s="129">
        <f>IF('3d PC'!N$42="-","-",'3d PC'!N$42)</f>
        <v>20.849370287873604</v>
      </c>
      <c r="O54" s="30"/>
      <c r="P54" s="129">
        <f>IF('3d PC'!P$42="-","-",'3d PC'!P$42)</f>
        <v>20.849370287873604</v>
      </c>
      <c r="Q54" s="129">
        <f>IF('3d PC'!Q$42="-","-",'3d PC'!Q$42)</f>
        <v>21.503193401206047</v>
      </c>
      <c r="R54" s="129">
        <f>IF('3d PC'!R$42="-","-",'3d PC'!R$42)</f>
        <v>21.819481548965161</v>
      </c>
      <c r="S54" s="129">
        <f>IF('3d PC'!S$42="-","-",'3d PC'!S$42)</f>
        <v>25.256715910577427</v>
      </c>
      <c r="T54" s="129">
        <f>IF('3d PC'!T$42="-","-",'3d PC'!T$42)</f>
        <v>24.167303215101221</v>
      </c>
      <c r="U54" s="129">
        <f>IF('3d PC'!U$42="-","-",'3d PC'!U$42)</f>
        <v>23.962512789411701</v>
      </c>
      <c r="V54" s="129">
        <f>IF('3d PC'!V$42="-","-",'3d PC'!V$42)</f>
        <v>23.858648398084732</v>
      </c>
      <c r="W54" s="129" t="str">
        <f>IF('3d PC'!W$42="-","-",'3d PC'!W$42)</f>
        <v>-</v>
      </c>
      <c r="X54" s="129" t="str">
        <f>IF('3d PC'!X$42="-","-",'3d PC'!X$42)</f>
        <v>-</v>
      </c>
      <c r="Y54" s="129" t="str">
        <f>IF('3d PC'!Y$42="-","-",'3d PC'!Y$42)</f>
        <v>-</v>
      </c>
      <c r="Z54" s="129" t="str">
        <f>IF('3d PC'!Z$42="-","-",'3d PC'!Z$42)</f>
        <v>-</v>
      </c>
      <c r="AA54" s="28"/>
    </row>
    <row r="55" spans="1:27" s="29" customFormat="1" ht="11.25" customHeight="1" x14ac:dyDescent="0.25">
      <c r="A55" s="256"/>
      <c r="B55" s="132" t="s">
        <v>352</v>
      </c>
      <c r="C55" s="132" t="s">
        <v>343</v>
      </c>
      <c r="D55" s="134" t="s">
        <v>319</v>
      </c>
      <c r="E55" s="131"/>
      <c r="F55" s="30"/>
      <c r="G55" s="129">
        <f>IF('3f NC-Gas'!F47="-","-",'3f NC-Gas'!F47)</f>
        <v>122.99212443422789</v>
      </c>
      <c r="H55" s="129">
        <f>IF('3f NC-Gas'!G47="-","-",'3f NC-Gas'!G47)</f>
        <v>122.87212443243976</v>
      </c>
      <c r="I55" s="129">
        <f>IF('3f NC-Gas'!H47="-","-",'3f NC-Gas'!H47)</f>
        <v>127.01512339606452</v>
      </c>
      <c r="J55" s="129">
        <f>IF('3f NC-Gas'!I47="-","-",'3f NC-Gas'!I47)</f>
        <v>126.66712339087893</v>
      </c>
      <c r="K55" s="129">
        <f>IF('3f NC-Gas'!J47="-","-",'3f NC-Gas'!J47)</f>
        <v>122.67142956032195</v>
      </c>
      <c r="L55" s="129">
        <f>IF('3f NC-Gas'!K47="-","-",'3f NC-Gas'!K47)</f>
        <v>122.69542956067959</v>
      </c>
      <c r="M55" s="129">
        <f>IF('3f NC-Gas'!L47="-","-",'3f NC-Gas'!L47)</f>
        <v>126.47670472145521</v>
      </c>
      <c r="N55" s="129">
        <f>IF('3f NC-Gas'!M47="-","-",'3f NC-Gas'!M47)</f>
        <v>126.54870472252809</v>
      </c>
      <c r="O55" s="30"/>
      <c r="P55" s="129">
        <f>IF('3f NC-Gas'!O47="-","-",'3f NC-Gas'!O47)</f>
        <v>126.54870472252809</v>
      </c>
      <c r="Q55" s="129">
        <f>IF('3f NC-Gas'!P47="-","-",'3f NC-Gas'!P47)</f>
        <v>133.92510482284666</v>
      </c>
      <c r="R55" s="129">
        <f>IF('3f NC-Gas'!Q47="-","-",'3f NC-Gas'!Q47)</f>
        <v>133.48110481623056</v>
      </c>
      <c r="S55" s="129">
        <f>IF('3f NC-Gas'!R47="-","-",'3f NC-Gas'!R47)</f>
        <v>133.46260491701702</v>
      </c>
      <c r="T55" s="129">
        <f>IF('3f NC-Gas'!S47="-","-",'3f NC-Gas'!S47)</f>
        <v>130.79860487732032</v>
      </c>
      <c r="U55" s="129">
        <f>IF('3f NC-Gas'!T47="-","-",'3f NC-Gas'!T47)</f>
        <v>123.5205609513242</v>
      </c>
      <c r="V55" s="129">
        <f>IF('3f NC-Gas'!U47="-","-",'3f NC-Gas'!U47)</f>
        <v>123.08856094488691</v>
      </c>
      <c r="W55" s="129" t="str">
        <f>IF('3f NC-Gas'!V47="-","-",'3f NC-Gas'!V47)</f>
        <v>-</v>
      </c>
      <c r="X55" s="129" t="str">
        <f>IF('3f NC-Gas'!W47="-","-",'3f NC-Gas'!W47)</f>
        <v>-</v>
      </c>
      <c r="Y55" s="129" t="str">
        <f>IF('3f NC-Gas'!X47="-","-",'3f NC-Gas'!X47)</f>
        <v>-</v>
      </c>
      <c r="Z55" s="129" t="str">
        <f>IF('3f NC-Gas'!Y47="-","-",'3f NC-Gas'!Y47)</f>
        <v>-</v>
      </c>
      <c r="AA55" s="28"/>
    </row>
    <row r="56" spans="1:27" s="29" customFormat="1" ht="11.5" x14ac:dyDescent="0.25">
      <c r="A56" s="256"/>
      <c r="B56" s="132" t="s">
        <v>349</v>
      </c>
      <c r="C56" s="132" t="s">
        <v>344</v>
      </c>
      <c r="D56" s="134" t="s">
        <v>319</v>
      </c>
      <c r="E56" s="131"/>
      <c r="F56" s="30"/>
      <c r="G56" s="129">
        <f>IF('3g CPIH'!C$16="-","-",'3h OC '!$E$12*('3g CPIH'!C$16/'3g CPIH'!$G$16))</f>
        <v>87.194616340508801</v>
      </c>
      <c r="H56" s="129">
        <f>IF('3g CPIH'!D$16="-","-",'3h OC '!$E$12*('3g CPIH'!D$16/'3g CPIH'!$G$16))</f>
        <v>87.369180136986301</v>
      </c>
      <c r="I56" s="129">
        <f>IF('3g CPIH'!E$16="-","-",'3h OC '!$E$12*('3g CPIH'!E$16/'3g CPIH'!$G$16))</f>
        <v>87.631025831702544</v>
      </c>
      <c r="J56" s="129">
        <f>IF('3g CPIH'!F$16="-","-",'3h OC '!$E$12*('3g CPIH'!F$16/'3g CPIH'!$G$16))</f>
        <v>88.15471722113503</v>
      </c>
      <c r="K56" s="129">
        <f>IF('3g CPIH'!G$16="-","-",'3h OC '!$E$12*('3g CPIH'!G$16/'3g CPIH'!$G$16))</f>
        <v>89.202100000000002</v>
      </c>
      <c r="L56" s="129">
        <f>IF('3g CPIH'!H$16="-","-",'3h OC '!$E$12*('3g CPIH'!H$16/'3g CPIH'!$G$16))</f>
        <v>90.33676467710373</v>
      </c>
      <c r="M56" s="129">
        <f>IF('3g CPIH'!I$16="-","-",'3h OC '!$E$12*('3g CPIH'!I$16/'3g CPIH'!$G$16))</f>
        <v>91.645993150684916</v>
      </c>
      <c r="N56" s="129">
        <f>IF('3g CPIH'!J$16="-","-",'3h OC '!$E$12*('3g CPIH'!J$16/'3g CPIH'!$G$16))</f>
        <v>92.431530234833673</v>
      </c>
      <c r="O56" s="30"/>
      <c r="P56" s="129">
        <f>IF('3g CPIH'!L$16="-","-",'3h OC '!$E$12*('3g CPIH'!L$16/'3g CPIH'!$G$16))</f>
        <v>92.431530234833673</v>
      </c>
      <c r="Q56" s="129">
        <f>IF('3g CPIH'!M$16="-","-",'3h OC '!$E$12*('3g CPIH'!M$16/'3g CPIH'!$G$16))</f>
        <v>93.47891301369863</v>
      </c>
      <c r="R56" s="129">
        <f>IF('3g CPIH'!N$16="-","-",'3h OC '!$E$12*('3g CPIH'!N$16/'3g CPIH'!$G$16))</f>
        <v>94.177168199608616</v>
      </c>
      <c r="S56" s="129">
        <f>IF('3g CPIH'!O$16="-","-",'3h OC '!$E$12*('3g CPIH'!O$16/'3g CPIH'!$G$16))</f>
        <v>94.700859589041102</v>
      </c>
      <c r="T56" s="129">
        <f>IF('3g CPIH'!P$16="-","-",'3h OC '!$E$12*('3g CPIH'!P$16/'3g CPIH'!$G$16))</f>
        <v>94.96270528375733</v>
      </c>
      <c r="U56" s="129">
        <f>IF('3g CPIH'!Q$16="-","-",'3h OC '!$E$12*('3g CPIH'!Q$16/'3g CPIH'!$G$16))</f>
        <v>95.48639667318983</v>
      </c>
      <c r="V56" s="129">
        <f>IF('3g CPIH'!R$16="-","-",'3h OC '!$E$12*('3g CPIH'!R$16/'3g CPIH'!$G$16))</f>
        <v>97.232034637964787</v>
      </c>
      <c r="W56" s="129" t="str">
        <f>IF('3g CPIH'!S$16="-","-",'3h OC '!$E$12*('3g CPIH'!S$16/'3g CPIH'!$G$16))</f>
        <v>-</v>
      </c>
      <c r="X56" s="129" t="str">
        <f>IF('3g CPIH'!T$16="-","-",'3h OC '!$E$12*('3g CPIH'!T$16/'3g CPIH'!$G$16))</f>
        <v>-</v>
      </c>
      <c r="Y56" s="129" t="str">
        <f>IF('3g CPIH'!U$16="-","-",'3h OC '!$E$12*('3g CPIH'!U$16/'3g CPIH'!$G$16))</f>
        <v>-</v>
      </c>
      <c r="Z56" s="129" t="str">
        <f>IF('3g CPIH'!V$16="-","-",'3h OC '!$E$12*('3g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SMNCC'!G$47="-","-",'3i SMNCC'!G$47)</f>
        <v>0</v>
      </c>
      <c r="L57" s="129">
        <f>IF('3i SMNCC'!H$47="-","-",'3i SMNCC'!H$47)</f>
        <v>-0.14839729644435984</v>
      </c>
      <c r="M57" s="129">
        <f>IF('3i SMNCC'!I$47="-","-",'3i SMNCC'!I$47)</f>
        <v>1.899695256253338</v>
      </c>
      <c r="N57" s="129">
        <f>IF('3i SMNCC'!J$47="-","-",'3i SMNCC'!J$47)</f>
        <v>12.665365920990935</v>
      </c>
      <c r="O57" s="30"/>
      <c r="P57" s="129">
        <f>IF('3i SMNCC'!L$47="-","-",'3i SMNCC'!L$47)</f>
        <v>12.665365920990935</v>
      </c>
      <c r="Q57" s="129">
        <f>IF('3i SMNCC'!M$47="-","-",'3i SMNCC'!M$47)</f>
        <v>14.640709693750988</v>
      </c>
      <c r="R57" s="129">
        <f>IF('3i SMNCC'!N$47="-","-",'3i SMNCC'!N$47)</f>
        <v>14.927787132222536</v>
      </c>
      <c r="S57" s="129">
        <f>IF('3i SMNCC'!O$47="-","-",'3i SMNCC'!O$47)</f>
        <v>17.170757060355506</v>
      </c>
      <c r="T57" s="129">
        <f>IF('3i SMNCC'!P$47="-","-",'3i SMNCC'!P$47)</f>
        <v>11.164989866554468</v>
      </c>
      <c r="U57" s="129">
        <f>IF('3i SMNCC'!Q$47="-","-",'3i SMNCC'!Q$47)</f>
        <v>10.900121345430581</v>
      </c>
      <c r="V57" s="129">
        <f>IF('3i SMNCC'!R$47="-","-",'3i SMNCC'!R$47)</f>
        <v>7.9767627265742567</v>
      </c>
      <c r="W57" s="129" t="str">
        <f>IF('3i SMNCC'!S$47="-","-",'3i SMNCC'!S$47)</f>
        <v>-</v>
      </c>
      <c r="X57" s="129" t="str">
        <f>IF('3i SMNCC'!T$47="-","-",'3i SMNCC'!T$47)</f>
        <v>-</v>
      </c>
      <c r="Y57" s="129" t="str">
        <f>IF('3i SMNCC'!U$47="-","-",'3i SMNCC'!U$47)</f>
        <v>-</v>
      </c>
      <c r="Z57" s="129" t="str">
        <f>IF('3i SMNCC'!V$47="-","-",'3i SMNCC'!V$47)</f>
        <v>-</v>
      </c>
      <c r="AA57" s="28"/>
    </row>
    <row r="58" spans="1:27" s="29" customFormat="1" ht="12.4" customHeight="1" x14ac:dyDescent="0.25">
      <c r="A58" s="256"/>
      <c r="B58" s="132" t="s">
        <v>349</v>
      </c>
      <c r="C58" s="132" t="s">
        <v>389</v>
      </c>
      <c r="D58" s="134" t="s">
        <v>319</v>
      </c>
      <c r="E58" s="131"/>
      <c r="F58" s="30"/>
      <c r="G58" s="129">
        <f>IF('3g CPIH'!C$16="-","-",'3j PAAC PAP'!$G$20*('3g CPIH'!C$16/'3g CPIH'!$G$16))</f>
        <v>13.137827495107633</v>
      </c>
      <c r="H58" s="129">
        <f>IF('3g CPIH'!D$16="-","-",'3j PAAC PAP'!$G$20*('3g CPIH'!D$16/'3g CPIH'!$G$16))</f>
        <v>13.164129452054794</v>
      </c>
      <c r="I58" s="129">
        <f>IF('3g CPIH'!E$16="-","-",'3j PAAC PAP'!$G$20*('3g CPIH'!E$16/'3g CPIH'!$G$16))</f>
        <v>13.203582387475539</v>
      </c>
      <c r="J58" s="129">
        <f>IF('3g CPIH'!F$16="-","-",'3j PAAC PAP'!$G$20*('3g CPIH'!F$16/'3g CPIH'!$G$16))</f>
        <v>13.282488258317025</v>
      </c>
      <c r="K58" s="129">
        <f>IF('3g CPIH'!G$16="-","-",'3j PAAC PAP'!$G$20*('3g CPIH'!G$16/'3g CPIH'!$G$16))</f>
        <v>13.440300000000001</v>
      </c>
      <c r="L58" s="129">
        <f>IF('3g CPIH'!H$16="-","-",'3j PAAC PAP'!$G$20*('3g CPIH'!H$16/'3g CPIH'!$G$16))</f>
        <v>13.611262720156557</v>
      </c>
      <c r="M58" s="129">
        <f>IF('3g CPIH'!I$16="-","-",'3j PAAC PAP'!$G$20*('3g CPIH'!I$16/'3g CPIH'!$G$16))</f>
        <v>13.808527397260272</v>
      </c>
      <c r="N58" s="129">
        <f>IF('3g CPIH'!J$16="-","-",'3j PAAC PAP'!$G$20*('3g CPIH'!J$16/'3g CPIH'!$G$16))</f>
        <v>13.926886203522507</v>
      </c>
      <c r="O58" s="30"/>
      <c r="P58" s="129">
        <f>IF('3g CPIH'!L$16="-","-",'3j PAAC PAP'!$G$20*('3g CPIH'!L$16/'3g CPIH'!$G$16))</f>
        <v>13.926886203522507</v>
      </c>
      <c r="Q58" s="129">
        <f>IF('3g CPIH'!M$16="-","-",'3j PAAC PAP'!$G$20*('3g CPIH'!M$16/'3g CPIH'!$G$16))</f>
        <v>14.08469794520548</v>
      </c>
      <c r="R58" s="129">
        <f>IF('3g CPIH'!N$16="-","-",'3j PAAC PAP'!$G$20*('3g CPIH'!N$16/'3g CPIH'!$G$16))</f>
        <v>14.189905772994129</v>
      </c>
      <c r="S58" s="129">
        <f>IF('3g CPIH'!O$16="-","-",'3j PAAC PAP'!$G$20*('3g CPIH'!O$16/'3g CPIH'!$G$16))</f>
        <v>14.268811643835617</v>
      </c>
      <c r="T58" s="129">
        <f>IF('3g CPIH'!P$16="-","-",'3j PAAC PAP'!$G$20*('3g CPIH'!P$16/'3g CPIH'!$G$16))</f>
        <v>14.30826457925636</v>
      </c>
      <c r="U58" s="129">
        <f>IF('3g CPIH'!Q$16="-","-",'3j PAAC PAP'!$G$20*('3g CPIH'!Q$16/'3g CPIH'!$G$16))</f>
        <v>14.387170450097848</v>
      </c>
      <c r="V58" s="129">
        <f>IF('3g CPIH'!R$16="-","-",'3j PAAC PAP'!$G$20*('3g CPIH'!R$16/'3g CPIH'!$G$16))</f>
        <v>14.650190019569473</v>
      </c>
      <c r="W58" s="129" t="str">
        <f>IF('3g CPIH'!S$16="-","-",'3j PAAC PAP'!$G$20*('3g CPIH'!S$16/'3g CPIH'!$G$16))</f>
        <v>-</v>
      </c>
      <c r="X58" s="129" t="str">
        <f>IF('3g CPIH'!T$16="-","-",'3j PAAC PAP'!$G$20*('3g CPIH'!T$16/'3g CPIH'!$G$16))</f>
        <v>-</v>
      </c>
      <c r="Y58" s="129" t="str">
        <f>IF('3g CPIH'!U$16="-","-",'3j PAAC PAP'!$G$20*('3g CPIH'!U$16/'3g CPIH'!$G$16))</f>
        <v>-</v>
      </c>
      <c r="Z58" s="129" t="str">
        <f>IF('3g CPIH'!V$16="-","-",'3j PAAC PAP'!$G$20*('3g CPIH'!V$16/'3g CPIH'!$G$16))</f>
        <v>-</v>
      </c>
      <c r="AA58" s="28"/>
    </row>
    <row r="59" spans="1:27" s="29" customFormat="1" ht="11.5" x14ac:dyDescent="0.25">
      <c r="A59" s="256"/>
      <c r="B59" s="132" t="s">
        <v>349</v>
      </c>
      <c r="C59" s="132" t="s">
        <v>404</v>
      </c>
      <c r="D59" s="134" t="s">
        <v>319</v>
      </c>
      <c r="E59" s="131"/>
      <c r="F59" s="30"/>
      <c r="G59" s="129">
        <f>IF(G51="-","-",SUM(G51:G57)*'3j PAAC PAP'!$G$38)</f>
        <v>27.915231372114029</v>
      </c>
      <c r="H59" s="129">
        <f>IF(H51="-","-",SUM(H51:H57)*'3j PAAC PAP'!$G$38)</f>
        <v>25.641755145431581</v>
      </c>
      <c r="I59" s="129">
        <f>IF(I51="-","-",SUM(I51:I57)*'3j PAAC PAP'!$G$38)</f>
        <v>23.703225468128995</v>
      </c>
      <c r="J59" s="129">
        <f>IF(J51="-","-",SUM(J51:J57)*'3j PAAC PAP'!$G$38)</f>
        <v>22.87199057786983</v>
      </c>
      <c r="K59" s="129">
        <f>IF(K51="-","-",SUM(K51:K57)*'3j PAAC PAP'!$G$38)</f>
        <v>24.835507786718619</v>
      </c>
      <c r="L59" s="129">
        <f>IF(L51="-","-",SUM(L51:L57)*'3j PAAC PAP'!$G$38)</f>
        <v>24.796450143675624</v>
      </c>
      <c r="M59" s="129">
        <f>IF(M51="-","-",SUM(M51:M57)*'3j PAAC PAP'!$G$38)</f>
        <v>26.269009057831614</v>
      </c>
      <c r="N59" s="129">
        <f>IF(N51="-","-",SUM(N51:N57)*'3j PAAC PAP'!$G$38)</f>
        <v>28.524465051299551</v>
      </c>
      <c r="O59" s="30"/>
      <c r="P59" s="129">
        <f>IF(P51="-","-",SUM(P51:P57)*'3j PAAC PAP'!$G$38)</f>
        <v>28.524465051299551</v>
      </c>
      <c r="Q59" s="129">
        <f>IF(Q51="-","-",SUM(Q51:Q57)*'3j PAAC PAP'!$G$38)</f>
        <v>31.335864793728163</v>
      </c>
      <c r="R59" s="129">
        <f>IF(R51="-","-",SUM(R51:R57)*'3j PAAC PAP'!$G$38)</f>
        <v>28.485979151884848</v>
      </c>
      <c r="S59" s="129">
        <f>IF(S51="-","-",SUM(S51:S57)*'3j PAAC PAP'!$G$38)</f>
        <v>27.434654937176994</v>
      </c>
      <c r="T59" s="129">
        <f>IF(T51="-","-",SUM(T51:T57)*'3j PAAC PAP'!$G$38)</f>
        <v>23.984431304877592</v>
      </c>
      <c r="U59" s="129">
        <f>IF(U51="-","-",SUM(U51:U57)*'3j PAAC PAP'!$G$38)</f>
        <v>26.154081507909211</v>
      </c>
      <c r="V59" s="129">
        <f>IF(V51="-","-",SUM(V51:V57)*'3j PAAC PAP'!$G$38)</f>
        <v>30.667029227530911</v>
      </c>
      <c r="W59" s="129" t="str">
        <f>IF(W51="-","-",SUM(W51:W57)*'3j PAAC PAP'!$G$38)</f>
        <v>-</v>
      </c>
      <c r="X59" s="129" t="str">
        <f>IF(X51="-","-",SUM(X51:X57)*'3j PAAC PAP'!$G$38)</f>
        <v>-</v>
      </c>
      <c r="Y59" s="129" t="str">
        <f>IF(Y51="-","-",SUM(Y51:Y57)*'3j PAAC PAP'!$G$38)</f>
        <v>-</v>
      </c>
      <c r="Z59" s="129" t="str">
        <f>IF(Z51="-","-",SUM(Z51:Z57)*'3j PAAC PAP'!$G$38)</f>
        <v>-</v>
      </c>
      <c r="AA59" s="28"/>
    </row>
    <row r="60" spans="1:27" s="29" customFormat="1" ht="11.25" customHeight="1" x14ac:dyDescent="0.25">
      <c r="A60" s="256"/>
      <c r="B60" s="132" t="s">
        <v>388</v>
      </c>
      <c r="C60" s="132" t="s">
        <v>515</v>
      </c>
      <c r="D60" s="134" t="s">
        <v>319</v>
      </c>
      <c r="E60" s="131"/>
      <c r="F60" s="30"/>
      <c r="G60" s="129">
        <f>IF(G54="-","-",SUM(G51:G59)*'3k EBIT'!$E$12)</f>
        <v>10.193686746165598</v>
      </c>
      <c r="H60" s="129">
        <f>IF(H54="-","-",SUM(H51:H59)*'3k EBIT'!$E$12)</f>
        <v>9.3847237162196322</v>
      </c>
      <c r="I60" s="129">
        <f>IF(I54="-","-",SUM(I51:I59)*'3k EBIT'!$E$12)</f>
        <v>8.6952732953901393</v>
      </c>
      <c r="J60" s="129">
        <f>IF(J54="-","-",SUM(J51:J59)*'3k EBIT'!$E$12)</f>
        <v>8.4008399098058142</v>
      </c>
      <c r="K60" s="129">
        <f>IF(K54="-","-",SUM(K51:K59)*'3k EBIT'!$E$12)</f>
        <v>9.1030077770903386</v>
      </c>
      <c r="L60" s="129">
        <f>IF(L54="-","-",SUM(L51:L59)*'3k EBIT'!$E$12)</f>
        <v>9.0924124880192654</v>
      </c>
      <c r="M60" s="129">
        <f>IF(M54="-","-",SUM(M51:M59)*'3k EBIT'!$E$12)</f>
        <v>9.6205385120734608</v>
      </c>
      <c r="N60" s="129">
        <f>IF(N54="-","-",SUM(N51:N59)*'3k EBIT'!$E$12)</f>
        <v>10.425887217850422</v>
      </c>
      <c r="O60" s="30"/>
      <c r="P60" s="129">
        <f>IF(P54="-","-",SUM(P51:P59)*'3k EBIT'!$E$12)</f>
        <v>10.425887217850422</v>
      </c>
      <c r="Q60" s="129">
        <f>IF(Q54="-","-",SUM(Q51:Q59)*'3k EBIT'!$E$12)</f>
        <v>11.429944122078803</v>
      </c>
      <c r="R60" s="129">
        <f>IF(R54="-","-",SUM(R51:R59)*'3k EBIT'!$E$12)</f>
        <v>10.417278455466507</v>
      </c>
      <c r="S60" s="129">
        <f>IF(S54="-","-",SUM(S51:S59)*'3k EBIT'!$E$12)</f>
        <v>10.044482146283658</v>
      </c>
      <c r="T60" s="129">
        <f>IF(T54="-","-",SUM(T51:T59)*'3k EBIT'!$E$12)</f>
        <v>8.8167922711030631</v>
      </c>
      <c r="U60" s="129">
        <f>IF(U54="-","-",SUM(U51:U59)*'3k EBIT'!$E$12)</f>
        <v>9.5908256541025931</v>
      </c>
      <c r="V60" s="129">
        <f>IF(V54="-","-",SUM(V51:V59)*'3k EBIT'!$E$12)</f>
        <v>11.202757305687971</v>
      </c>
      <c r="W60" s="129" t="str">
        <f>IF(W54="-","-",SUM(W51:W59)*'3k EBIT'!$E$12)</f>
        <v>-</v>
      </c>
      <c r="X60" s="129" t="str">
        <f>IF(X54="-","-",SUM(X51:X59)*'3k EBIT'!$E$12)</f>
        <v>-</v>
      </c>
      <c r="Y60" s="129" t="str">
        <f>IF(Y54="-","-",SUM(Y51:Y59)*'3k EBIT'!$E$12)</f>
        <v>-</v>
      </c>
      <c r="Z60" s="129" t="str">
        <f>IF(Z54="-","-",SUM(Z51:Z59)*'3k EBIT'!$E$12)</f>
        <v>-</v>
      </c>
      <c r="AA60" s="28"/>
    </row>
    <row r="61" spans="1:27" s="29" customFormat="1" ht="11.25" customHeight="1" x14ac:dyDescent="0.25">
      <c r="A61" s="256"/>
      <c r="B61" s="132" t="s">
        <v>292</v>
      </c>
      <c r="C61" s="177" t="s">
        <v>516</v>
      </c>
      <c r="D61" s="134" t="s">
        <v>319</v>
      </c>
      <c r="E61" s="130"/>
      <c r="F61" s="30"/>
      <c r="G61" s="129">
        <f>IF(G56="-","-",SUM(G51:G54,G56:G60)*'3l HAP'!$E$13)</f>
        <v>6.0543094642784379</v>
      </c>
      <c r="H61" s="129">
        <f>IF(H56="-","-",SUM(H51:H54,H56:H60)*'3l HAP'!$E$13)</f>
        <v>5.4326967617133475</v>
      </c>
      <c r="I61" s="129">
        <f>IF(I56="-","-",SUM(I51:I54,I56:I60)*'3l HAP'!$E$13)</f>
        <v>4.8407633537862598</v>
      </c>
      <c r="J61" s="129">
        <f>IF(J56="-","-",SUM(J51:J54,J56:J60)*'3l HAP'!$E$13)</f>
        <v>4.618974347243558</v>
      </c>
      <c r="K61" s="129">
        <f>IF(K56="-","-",SUM(K51:K54,K56:K60)*'3l HAP'!$E$13)</f>
        <v>5.2185508531720997</v>
      </c>
      <c r="L61" s="129">
        <f>IF(L56="-","-",SUM(L51:L54,L56:L60)*'3l HAP'!$E$13)</f>
        <v>5.2100349658397818</v>
      </c>
      <c r="M61" s="129">
        <f>IF(M56="-","-",SUM(M51:M54,M56:M60)*'3l HAP'!$E$13)</f>
        <v>5.5616359438074348</v>
      </c>
      <c r="N61" s="129">
        <f>IF(N56="-","-",SUM(N51:N54,N56:N60)*'3l HAP'!$E$13)</f>
        <v>6.1811662934197988</v>
      </c>
      <c r="O61" s="30"/>
      <c r="P61" s="129">
        <f>IF(P56="-","-",SUM(P51:P54,P56:P60)*'3l HAP'!$E$13)</f>
        <v>6.1811662934197988</v>
      </c>
      <c r="Q61" s="129">
        <f>IF(Q56="-","-",SUM(Q51:Q54,Q56:Q60)*'3l HAP'!$E$13)</f>
        <v>6.8468732123285356</v>
      </c>
      <c r="R61" s="129">
        <f>IF(R56="-","-",SUM(R51:R54,R56:R60)*'3l HAP'!$E$13)</f>
        <v>6.073035295332037</v>
      </c>
      <c r="S61" s="129">
        <f>IF(S56="-","-",SUM(S51:S54,S56:S60)*'3l HAP'!$E$13)</f>
        <v>5.7860372835006322</v>
      </c>
      <c r="T61" s="129">
        <f>IF(T56="-","-",SUM(T51:T54,T56:T60)*'3l HAP'!$E$13)</f>
        <v>4.879009327131131</v>
      </c>
      <c r="U61" s="129">
        <f>IF(U56="-","-",SUM(U51:U54,U56:U60)*'3l HAP'!$E$13)</f>
        <v>5.5820207513847162</v>
      </c>
      <c r="V61" s="129">
        <f>IF(V56="-","-",SUM(V51:V54,V56:V60)*'3l HAP'!$E$13)</f>
        <v>6.8304657457265012</v>
      </c>
      <c r="W61" s="129" t="str">
        <f>IF(W56="-","-",SUM(W51:W54,W56:W60)*'3l HAP'!$E$13)</f>
        <v>-</v>
      </c>
      <c r="X61" s="129" t="str">
        <f>IF(X56="-","-",SUM(X51:X54,X56:X60)*'3l HAP'!$E$13)</f>
        <v>-</v>
      </c>
      <c r="Y61" s="129" t="str">
        <f>IF(Y56="-","-",SUM(Y51:Y54,Y56:Y60)*'3l HAP'!$E$13)</f>
        <v>-</v>
      </c>
      <c r="Z61" s="129" t="str">
        <f>IF(Z56="-","-",SUM(Z51:Z54,Z56:Z60)*'3l HAP'!$E$13)</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542.56391660313284</v>
      </c>
      <c r="H62" s="129">
        <f t="shared" si="6"/>
        <v>499.36531991099952</v>
      </c>
      <c r="I62" s="129">
        <f t="shared" si="6"/>
        <v>462.48653723726704</v>
      </c>
      <c r="J62" s="129">
        <f t="shared" si="6"/>
        <v>446.76826065346694</v>
      </c>
      <c r="K62" s="129">
        <f t="shared" si="6"/>
        <v>484.32402543583544</v>
      </c>
      <c r="L62" s="129">
        <f t="shared" si="6"/>
        <v>483.7578629856261</v>
      </c>
      <c r="M62" s="129">
        <f t="shared" si="6"/>
        <v>511.90555901151191</v>
      </c>
      <c r="N62" s="129">
        <f t="shared" si="6"/>
        <v>554.91184584142422</v>
      </c>
      <c r="O62" s="30"/>
      <c r="P62" s="129">
        <f t="shared" ref="P62:Z62" si="7">IF(P51="-","-",SUM(P51:P61))</f>
        <v>554.91184584142422</v>
      </c>
      <c r="Q62" s="129">
        <f t="shared" si="7"/>
        <v>608.42263115508081</v>
      </c>
      <c r="R62" s="129">
        <f t="shared" si="7"/>
        <v>554.3506222734394</v>
      </c>
      <c r="S62" s="129">
        <f t="shared" si="7"/>
        <v>534.44277398800705</v>
      </c>
      <c r="T62" s="129">
        <f t="shared" si="7"/>
        <v>468.92051613267574</v>
      </c>
      <c r="U62" s="129">
        <f t="shared" si="7"/>
        <v>510.36210983498927</v>
      </c>
      <c r="V62" s="129">
        <f t="shared" si="7"/>
        <v>596.44902776475465</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DF'!H$41="-","-",'3a DF'!H$41)</f>
        <v>253.14985164432846</v>
      </c>
      <c r="H63" s="38">
        <f>IF('3a DF'!I$41="-","-",'3a DF'!I$41)</f>
        <v>213.57444115975193</v>
      </c>
      <c r="I63" s="38">
        <f>IF('3a DF'!J$41="-","-",'3a DF'!J$41)</f>
        <v>174.74989531236287</v>
      </c>
      <c r="J63" s="38">
        <f>IF('3a DF'!K$41="-","-",'3a DF'!K$41)</f>
        <v>160.26701947738721</v>
      </c>
      <c r="K63" s="38">
        <f>IF('3a DF'!L$41="-","-",'3a DF'!L$41)</f>
        <v>200.74683223176862</v>
      </c>
      <c r="L63" s="38">
        <f>IF('3a DF'!M$41="-","-",'3a DF'!M$41)</f>
        <v>199.05760849983216</v>
      </c>
      <c r="M63" s="38">
        <f>IF('3a DF'!N$41="-","-",'3a DF'!N$41)</f>
        <v>215.77106184657606</v>
      </c>
      <c r="N63" s="38">
        <f>IF('3a DF'!O$41="-","-",'3a DF'!O$41)</f>
        <v>243.35846990910571</v>
      </c>
      <c r="O63" s="30"/>
      <c r="P63" s="38">
        <f>IF('3a DF'!Q$41="-","-",'3a DF'!Q$41)</f>
        <v>243.35846990910571</v>
      </c>
      <c r="Q63" s="38">
        <f>IF('3a DF'!R$41="-","-",'3a DF'!R$41)</f>
        <v>281.17733015023742</v>
      </c>
      <c r="R63" s="38">
        <f>IF('3a DF'!S$41="-","-",'3a DF'!S$41)</f>
        <v>230.77888190073497</v>
      </c>
      <c r="S63" s="38">
        <f>IF('3a DF'!T$41="-","-",'3a DF'!T$41)</f>
        <v>206.31785050021912</v>
      </c>
      <c r="T63" s="38">
        <f>IF('3a DF'!U$41="-","-",'3a DF'!U$41)</f>
        <v>145.13269789847291</v>
      </c>
      <c r="U63" s="38">
        <f>IF('3a DF'!V$41="-","-",'3a DF'!V$41)</f>
        <v>187.06626878827944</v>
      </c>
      <c r="V63" s="38">
        <f>IF('3a DF'!W$41="-","-",'3a DF'!W$41)</f>
        <v>276.51257875872909</v>
      </c>
      <c r="W63" s="38" t="str">
        <f>IF('3a DF'!X$41="-","-",'3a DF'!X$41)</f>
        <v>-</v>
      </c>
      <c r="X63" s="38" t="str">
        <f>IF('3a DF'!Y$41="-","-",'3a DF'!Y$41)</f>
        <v>-</v>
      </c>
      <c r="Y63" s="38" t="str">
        <f>IF('3a DF'!Z$41="-","-",'3a DF'!Z$41)</f>
        <v>-</v>
      </c>
      <c r="Z63" s="38" t="str">
        <f>IF('3a DF'!AA$41="-","-",'3a DF'!AA$41)</f>
        <v>-</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AA'!J199="-","-",'3c AA'!J199)</f>
        <v>-</v>
      </c>
      <c r="H65" s="38" t="str">
        <f>IF('3c AA'!K199="-","-",'3c AA'!K199)</f>
        <v>-</v>
      </c>
      <c r="I65" s="38" t="str">
        <f>IF('3c AA'!L199="-","-",'3c AA'!L199)</f>
        <v>-</v>
      </c>
      <c r="J65" s="38" t="str">
        <f>IF('3c AA'!M199="-","-",'3c AA'!M199)</f>
        <v>-</v>
      </c>
      <c r="K65" s="38" t="str">
        <f>IF('3c AA'!N199="-","-",'3c AA'!N199)</f>
        <v>-</v>
      </c>
      <c r="L65" s="38" t="str">
        <f>IF('3c AA'!O199="-","-",'3c AA'!O199)</f>
        <v>-</v>
      </c>
      <c r="M65" s="38" t="str">
        <f>IF('3c AA'!P199="-","-",'3c AA'!P199)</f>
        <v>-</v>
      </c>
      <c r="N65" s="38" t="str">
        <f>IF('3c AA'!Q199="-","-",'3c AA'!Q199)</f>
        <v>-</v>
      </c>
      <c r="O65" s="30"/>
      <c r="P65" s="38" t="str">
        <f>IF('3c AA'!S199="-","-",'3c AA'!S199)</f>
        <v>-</v>
      </c>
      <c r="Q65" s="38" t="str">
        <f>IF('3c AA'!T199="-","-",'3c AA'!T199)</f>
        <v>-</v>
      </c>
      <c r="R65" s="38" t="str">
        <f>IF('3c AA'!U199="-","-",'3c AA'!U199)</f>
        <v>-</v>
      </c>
      <c r="S65" s="38" t="str">
        <f>IF('3c AA'!V199="-","-",'3c AA'!V199)</f>
        <v>-</v>
      </c>
      <c r="T65" s="38">
        <f>IF('3c AA'!W199="-","-",'3c AA'!W199)</f>
        <v>10.705717509101307</v>
      </c>
      <c r="U65" s="38">
        <f>IF('3c AA'!X199="-","-",'3c AA'!X199)</f>
        <v>13.71215092385904</v>
      </c>
      <c r="V65" s="38">
        <f>IF('3c AA'!Y199="-","-",'3c AA'!Y199)</f>
        <v>4.43</v>
      </c>
      <c r="W65" s="38" t="str">
        <f>IF('3c AA'!Z199="-","-",'3c AA'!Z199)</f>
        <v>-</v>
      </c>
      <c r="X65" s="38" t="str">
        <f>IF('3c AA'!AA199="-","-",'3c AA'!AA199)</f>
        <v>-</v>
      </c>
      <c r="Y65" s="38" t="str">
        <f>IF('3c AA'!AB199="-","-",'3c AA'!AB199)</f>
        <v>-</v>
      </c>
      <c r="Z65" s="38" t="str">
        <f>IF('3c AA'!AC199="-","-",'3c AA'!AC199)</f>
        <v>-</v>
      </c>
      <c r="AA65" s="28"/>
    </row>
    <row r="66" spans="1:27" s="29" customFormat="1" ht="11.25" customHeight="1" x14ac:dyDescent="0.25">
      <c r="A66" s="256"/>
      <c r="B66" s="135" t="s">
        <v>2</v>
      </c>
      <c r="C66" s="135" t="s">
        <v>342</v>
      </c>
      <c r="D66" s="133" t="s">
        <v>320</v>
      </c>
      <c r="E66" s="128"/>
      <c r="F66" s="30"/>
      <c r="G66" s="38">
        <f>IF('3d PC'!G$42="-","-",'3d PC'!G$42)</f>
        <v>21.926269106402124</v>
      </c>
      <c r="H66" s="38">
        <f>IF('3d PC'!H$42="-","-",'3d PC'!H$42)</f>
        <v>21.926269106402124</v>
      </c>
      <c r="I66" s="38">
        <f>IF('3d PC'!I$42="-","-",'3d PC'!I$42)</f>
        <v>22.64764819235609</v>
      </c>
      <c r="J66" s="38">
        <f>IF('3d PC'!J$42="-","-",'3d PC'!J$42)</f>
        <v>22.505107470829557</v>
      </c>
      <c r="K66" s="38">
        <f>IF('3d PC'!K$42="-","-",'3d PC'!K$42)</f>
        <v>19.106297226763825</v>
      </c>
      <c r="L66" s="38">
        <f>IF('3d PC'!L$42="-","-",'3d PC'!L$42)</f>
        <v>19.106297226763825</v>
      </c>
      <c r="M66" s="38">
        <f>IF('3d PC'!M$42="-","-",'3d PC'!M$42)</f>
        <v>20.852393125569616</v>
      </c>
      <c r="N66" s="38">
        <f>IF('3d PC'!N$42="-","-",'3d PC'!N$42)</f>
        <v>20.849370287873604</v>
      </c>
      <c r="O66" s="30"/>
      <c r="P66" s="38">
        <f>IF('3d PC'!P$42="-","-",'3d PC'!P$42)</f>
        <v>20.849370287873604</v>
      </c>
      <c r="Q66" s="38">
        <f>IF('3d PC'!Q$42="-","-",'3d PC'!Q$42)</f>
        <v>21.503193401206047</v>
      </c>
      <c r="R66" s="38">
        <f>IF('3d PC'!R$42="-","-",'3d PC'!R$42)</f>
        <v>21.819481548965161</v>
      </c>
      <c r="S66" s="38">
        <f>IF('3d PC'!S$42="-","-",'3d PC'!S$42)</f>
        <v>25.256715910577427</v>
      </c>
      <c r="T66" s="38">
        <f>IF('3d PC'!T$42="-","-",'3d PC'!T$42)</f>
        <v>24.167303215101221</v>
      </c>
      <c r="U66" s="38">
        <f>IF('3d PC'!U$42="-","-",'3d PC'!U$42)</f>
        <v>23.962512789411701</v>
      </c>
      <c r="V66" s="38">
        <f>IF('3d PC'!V$42="-","-",'3d PC'!V$42)</f>
        <v>23.858648398084732</v>
      </c>
      <c r="W66" s="38" t="str">
        <f>IF('3d PC'!W$42="-","-",'3d PC'!W$42)</f>
        <v>-</v>
      </c>
      <c r="X66" s="38" t="str">
        <f>IF('3d PC'!X$42="-","-",'3d PC'!X$42)</f>
        <v>-</v>
      </c>
      <c r="Y66" s="38" t="str">
        <f>IF('3d PC'!Y$42="-","-",'3d PC'!Y$42)</f>
        <v>-</v>
      </c>
      <c r="Z66" s="38" t="str">
        <f>IF('3d PC'!Z$42="-","-",'3d PC'!Z$42)</f>
        <v>-</v>
      </c>
      <c r="AA66" s="28"/>
    </row>
    <row r="67" spans="1:27" s="29" customFormat="1" ht="11.5" x14ac:dyDescent="0.25">
      <c r="A67" s="256"/>
      <c r="B67" s="135" t="s">
        <v>352</v>
      </c>
      <c r="C67" s="135" t="s">
        <v>343</v>
      </c>
      <c r="D67" s="133" t="s">
        <v>320</v>
      </c>
      <c r="E67" s="128"/>
      <c r="F67" s="30"/>
      <c r="G67" s="38">
        <f>IF('3f NC-Gas'!F48="-","-",'3f NC-Gas'!F48)</f>
        <v>121.65097677363647</v>
      </c>
      <c r="H67" s="38">
        <f>IF('3f NC-Gas'!G48="-","-",'3f NC-Gas'!G48)</f>
        <v>121.53097677344201</v>
      </c>
      <c r="I67" s="38">
        <f>IF('3f NC-Gas'!H48="-","-",'3f NC-Gas'!H48)</f>
        <v>121.41399080369646</v>
      </c>
      <c r="J67" s="38">
        <f>IF('3f NC-Gas'!I48="-","-",'3f NC-Gas'!I48)</f>
        <v>121.06599080313252</v>
      </c>
      <c r="K67" s="38">
        <f>IF('3f NC-Gas'!J48="-","-",'3f NC-Gas'!J48)</f>
        <v>121.93376744124076</v>
      </c>
      <c r="L67" s="38">
        <f>IF('3f NC-Gas'!K48="-","-",'3f NC-Gas'!K48)</f>
        <v>121.95776744127966</v>
      </c>
      <c r="M67" s="38">
        <f>IF('3f NC-Gas'!L48="-","-",'3f NC-Gas'!L48)</f>
        <v>125.68745668211915</v>
      </c>
      <c r="N67" s="38">
        <f>IF('3f NC-Gas'!M48="-","-",'3f NC-Gas'!M48)</f>
        <v>125.75945668223582</v>
      </c>
      <c r="O67" s="30"/>
      <c r="P67" s="38">
        <f>IF('3f NC-Gas'!O48="-","-",'3f NC-Gas'!O48)</f>
        <v>125.75945668223582</v>
      </c>
      <c r="Q67" s="38">
        <f>IF('3f NC-Gas'!P48="-","-",'3f NC-Gas'!P48)</f>
        <v>130.25607066891573</v>
      </c>
      <c r="R67" s="38">
        <f>IF('3f NC-Gas'!Q48="-","-",'3f NC-Gas'!Q48)</f>
        <v>129.81207066819624</v>
      </c>
      <c r="S67" s="38">
        <f>IF('3f NC-Gas'!R48="-","-",'3f NC-Gas'!R48)</f>
        <v>128.72722259193819</v>
      </c>
      <c r="T67" s="38">
        <f>IF('3f NC-Gas'!S48="-","-",'3f NC-Gas'!S48)</f>
        <v>126.06322258762115</v>
      </c>
      <c r="U67" s="38">
        <f>IF('3f NC-Gas'!T48="-","-",'3f NC-Gas'!T48)</f>
        <v>121.44005478738279</v>
      </c>
      <c r="V67" s="38">
        <f>IF('3f NC-Gas'!U48="-","-",'3f NC-Gas'!U48)</f>
        <v>121.00805478668275</v>
      </c>
      <c r="W67" s="38" t="str">
        <f>IF('3f NC-Gas'!V48="-","-",'3f NC-Gas'!V48)</f>
        <v>-</v>
      </c>
      <c r="X67" s="38" t="str">
        <f>IF('3f NC-Gas'!W48="-","-",'3f NC-Gas'!W48)</f>
        <v>-</v>
      </c>
      <c r="Y67" s="38" t="str">
        <f>IF('3f NC-Gas'!X48="-","-",'3f NC-Gas'!X48)</f>
        <v>-</v>
      </c>
      <c r="Z67" s="38" t="str">
        <f>IF('3f NC-Gas'!Y48="-","-",'3f NC-Gas'!Y48)</f>
        <v>-</v>
      </c>
      <c r="AA67" s="28"/>
    </row>
    <row r="68" spans="1:27" s="29" customFormat="1" ht="11.5" x14ac:dyDescent="0.25">
      <c r="A68" s="256"/>
      <c r="B68" s="135" t="s">
        <v>349</v>
      </c>
      <c r="C68" s="135" t="s">
        <v>344</v>
      </c>
      <c r="D68" s="133" t="s">
        <v>320</v>
      </c>
      <c r="E68" s="128"/>
      <c r="F68" s="30"/>
      <c r="G68" s="38">
        <f>IF('3g CPIH'!C$16="-","-",'3h OC '!$E$12*('3g CPIH'!C$16/'3g CPIH'!$G$16))</f>
        <v>87.194616340508801</v>
      </c>
      <c r="H68" s="38">
        <f>IF('3g CPIH'!D$16="-","-",'3h OC '!$E$12*('3g CPIH'!D$16/'3g CPIH'!$G$16))</f>
        <v>87.369180136986301</v>
      </c>
      <c r="I68" s="38">
        <f>IF('3g CPIH'!E$16="-","-",'3h OC '!$E$12*('3g CPIH'!E$16/'3g CPIH'!$G$16))</f>
        <v>87.631025831702544</v>
      </c>
      <c r="J68" s="38">
        <f>IF('3g CPIH'!F$16="-","-",'3h OC '!$E$12*('3g CPIH'!F$16/'3g CPIH'!$G$16))</f>
        <v>88.15471722113503</v>
      </c>
      <c r="K68" s="38">
        <f>IF('3g CPIH'!G$16="-","-",'3h OC '!$E$12*('3g CPIH'!G$16/'3g CPIH'!$G$16))</f>
        <v>89.202100000000002</v>
      </c>
      <c r="L68" s="38">
        <f>IF('3g CPIH'!H$16="-","-",'3h OC '!$E$12*('3g CPIH'!H$16/'3g CPIH'!$G$16))</f>
        <v>90.33676467710373</v>
      </c>
      <c r="M68" s="38">
        <f>IF('3g CPIH'!I$16="-","-",'3h OC '!$E$12*('3g CPIH'!I$16/'3g CPIH'!$G$16))</f>
        <v>91.645993150684916</v>
      </c>
      <c r="N68" s="38">
        <f>IF('3g CPIH'!J$16="-","-",'3h OC '!$E$12*('3g CPIH'!J$16/'3g CPIH'!$G$16))</f>
        <v>92.431530234833673</v>
      </c>
      <c r="O68" s="30"/>
      <c r="P68" s="38">
        <f>IF('3g CPIH'!L$16="-","-",'3h OC '!$E$12*('3g CPIH'!L$16/'3g CPIH'!$G$16))</f>
        <v>92.431530234833673</v>
      </c>
      <c r="Q68" s="38">
        <f>IF('3g CPIH'!M$16="-","-",'3h OC '!$E$12*('3g CPIH'!M$16/'3g CPIH'!$G$16))</f>
        <v>93.47891301369863</v>
      </c>
      <c r="R68" s="38">
        <f>IF('3g CPIH'!N$16="-","-",'3h OC '!$E$12*('3g CPIH'!N$16/'3g CPIH'!$G$16))</f>
        <v>94.177168199608616</v>
      </c>
      <c r="S68" s="38">
        <f>IF('3g CPIH'!O$16="-","-",'3h OC '!$E$12*('3g CPIH'!O$16/'3g CPIH'!$G$16))</f>
        <v>94.700859589041102</v>
      </c>
      <c r="T68" s="38">
        <f>IF('3g CPIH'!P$16="-","-",'3h OC '!$E$12*('3g CPIH'!P$16/'3g CPIH'!$G$16))</f>
        <v>94.96270528375733</v>
      </c>
      <c r="U68" s="38">
        <f>IF('3g CPIH'!Q$16="-","-",'3h OC '!$E$12*('3g CPIH'!Q$16/'3g CPIH'!$G$16))</f>
        <v>95.48639667318983</v>
      </c>
      <c r="V68" s="38">
        <f>IF('3g CPIH'!R$16="-","-",'3h OC '!$E$12*('3g CPIH'!R$16/'3g CPIH'!$G$16))</f>
        <v>97.232034637964787</v>
      </c>
      <c r="W68" s="38" t="str">
        <f>IF('3g CPIH'!S$16="-","-",'3h OC '!$E$12*('3g CPIH'!S$16/'3g CPIH'!$G$16))</f>
        <v>-</v>
      </c>
      <c r="X68" s="38" t="str">
        <f>IF('3g CPIH'!T$16="-","-",'3h OC '!$E$12*('3g CPIH'!T$16/'3g CPIH'!$G$16))</f>
        <v>-</v>
      </c>
      <c r="Y68" s="38" t="str">
        <f>IF('3g CPIH'!U$16="-","-",'3h OC '!$E$12*('3g CPIH'!U$16/'3g CPIH'!$G$16))</f>
        <v>-</v>
      </c>
      <c r="Z68" s="38" t="str">
        <f>IF('3g CPIH'!V$16="-","-",'3h OC '!$E$12*('3g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SMNCC'!G$47="-","-",'3i SMNCC'!G$47)</f>
        <v>0</v>
      </c>
      <c r="L69" s="38">
        <f>IF('3i SMNCC'!H$47="-","-",'3i SMNCC'!H$47)</f>
        <v>-0.14839729644435984</v>
      </c>
      <c r="M69" s="38">
        <f>IF('3i SMNCC'!I$47="-","-",'3i SMNCC'!I$47)</f>
        <v>1.899695256253338</v>
      </c>
      <c r="N69" s="38">
        <f>IF('3i SMNCC'!J$47="-","-",'3i SMNCC'!J$47)</f>
        <v>12.665365920990935</v>
      </c>
      <c r="O69" s="30"/>
      <c r="P69" s="38">
        <f>IF('3i SMNCC'!L$47="-","-",'3i SMNCC'!L$47)</f>
        <v>12.665365920990935</v>
      </c>
      <c r="Q69" s="38">
        <f>IF('3i SMNCC'!M$47="-","-",'3i SMNCC'!M$47)</f>
        <v>14.640709693750988</v>
      </c>
      <c r="R69" s="38">
        <f>IF('3i SMNCC'!N$47="-","-",'3i SMNCC'!N$47)</f>
        <v>14.927787132222536</v>
      </c>
      <c r="S69" s="38">
        <f>IF('3i SMNCC'!O$47="-","-",'3i SMNCC'!O$47)</f>
        <v>17.170757060355506</v>
      </c>
      <c r="T69" s="38">
        <f>IF('3i SMNCC'!P$47="-","-",'3i SMNCC'!P$47)</f>
        <v>11.164989866554468</v>
      </c>
      <c r="U69" s="38">
        <f>IF('3i SMNCC'!Q$47="-","-",'3i SMNCC'!Q$47)</f>
        <v>10.900121345430581</v>
      </c>
      <c r="V69" s="38">
        <f>IF('3i SMNCC'!R$47="-","-",'3i SMNCC'!R$47)</f>
        <v>7.9767627265742567</v>
      </c>
      <c r="W69" s="38" t="str">
        <f>IF('3i SMNCC'!S$47="-","-",'3i SMNCC'!S$47)</f>
        <v>-</v>
      </c>
      <c r="X69" s="38" t="str">
        <f>IF('3i SMNCC'!T$47="-","-",'3i SMNCC'!T$47)</f>
        <v>-</v>
      </c>
      <c r="Y69" s="38" t="str">
        <f>IF('3i SMNCC'!U$47="-","-",'3i SMNCC'!U$47)</f>
        <v>-</v>
      </c>
      <c r="Z69" s="38" t="str">
        <f>IF('3i SMNCC'!V$47="-","-",'3i SMNCC'!V$47)</f>
        <v>-</v>
      </c>
      <c r="AA69" s="28"/>
    </row>
    <row r="70" spans="1:27" s="29" customFormat="1" ht="11.5" x14ac:dyDescent="0.25">
      <c r="A70" s="256"/>
      <c r="B70" s="135" t="s">
        <v>349</v>
      </c>
      <c r="C70" s="135" t="s">
        <v>389</v>
      </c>
      <c r="D70" s="133" t="s">
        <v>320</v>
      </c>
      <c r="E70" s="128"/>
      <c r="F70" s="30"/>
      <c r="G70" s="38">
        <f>IF('3g CPIH'!C$16="-","-",'3j PAAC PAP'!$G$20*('3g CPIH'!C$16/'3g CPIH'!$G$16))</f>
        <v>13.137827495107633</v>
      </c>
      <c r="H70" s="38">
        <f>IF('3g CPIH'!D$16="-","-",'3j PAAC PAP'!$G$20*('3g CPIH'!D$16/'3g CPIH'!$G$16))</f>
        <v>13.164129452054794</v>
      </c>
      <c r="I70" s="38">
        <f>IF('3g CPIH'!E$16="-","-",'3j PAAC PAP'!$G$20*('3g CPIH'!E$16/'3g CPIH'!$G$16))</f>
        <v>13.203582387475539</v>
      </c>
      <c r="J70" s="38">
        <f>IF('3g CPIH'!F$16="-","-",'3j PAAC PAP'!$G$20*('3g CPIH'!F$16/'3g CPIH'!$G$16))</f>
        <v>13.282488258317025</v>
      </c>
      <c r="K70" s="38">
        <f>IF('3g CPIH'!G$16="-","-",'3j PAAC PAP'!$G$20*('3g CPIH'!G$16/'3g CPIH'!$G$16))</f>
        <v>13.440300000000001</v>
      </c>
      <c r="L70" s="38">
        <f>IF('3g CPIH'!H$16="-","-",'3j PAAC PAP'!$G$20*('3g CPIH'!H$16/'3g CPIH'!$G$16))</f>
        <v>13.611262720156557</v>
      </c>
      <c r="M70" s="38">
        <f>IF('3g CPIH'!I$16="-","-",'3j PAAC PAP'!$G$20*('3g CPIH'!I$16/'3g CPIH'!$G$16))</f>
        <v>13.808527397260272</v>
      </c>
      <c r="N70" s="38">
        <f>IF('3g CPIH'!J$16="-","-",'3j PAAC PAP'!$G$20*('3g CPIH'!J$16/'3g CPIH'!$G$16))</f>
        <v>13.926886203522507</v>
      </c>
      <c r="O70" s="30"/>
      <c r="P70" s="38">
        <f>IF('3g CPIH'!L$16="-","-",'3j PAAC PAP'!$G$20*('3g CPIH'!L$16/'3g CPIH'!$G$16))</f>
        <v>13.926886203522507</v>
      </c>
      <c r="Q70" s="38">
        <f>IF('3g CPIH'!M$16="-","-",'3j PAAC PAP'!$G$20*('3g CPIH'!M$16/'3g CPIH'!$G$16))</f>
        <v>14.08469794520548</v>
      </c>
      <c r="R70" s="38">
        <f>IF('3g CPIH'!N$16="-","-",'3j PAAC PAP'!$G$20*('3g CPIH'!N$16/'3g CPIH'!$G$16))</f>
        <v>14.189905772994129</v>
      </c>
      <c r="S70" s="38">
        <f>IF('3g CPIH'!O$16="-","-",'3j PAAC PAP'!$G$20*('3g CPIH'!O$16/'3g CPIH'!$G$16))</f>
        <v>14.268811643835617</v>
      </c>
      <c r="T70" s="38">
        <f>IF('3g CPIH'!P$16="-","-",'3j PAAC PAP'!$G$20*('3g CPIH'!P$16/'3g CPIH'!$G$16))</f>
        <v>14.30826457925636</v>
      </c>
      <c r="U70" s="38">
        <f>IF('3g CPIH'!Q$16="-","-",'3j PAAC PAP'!$G$20*('3g CPIH'!Q$16/'3g CPIH'!$G$16))</f>
        <v>14.387170450097848</v>
      </c>
      <c r="V70" s="38">
        <f>IF('3g CPIH'!R$16="-","-",'3j PAAC PAP'!$G$20*('3g CPIH'!R$16/'3g CPIH'!$G$16))</f>
        <v>14.650190019569473</v>
      </c>
      <c r="W70" s="38" t="str">
        <f>IF('3g CPIH'!S$16="-","-",'3j PAAC PAP'!$G$20*('3g CPIH'!S$16/'3g CPIH'!$G$16))</f>
        <v>-</v>
      </c>
      <c r="X70" s="38" t="str">
        <f>IF('3g CPIH'!T$16="-","-",'3j PAAC PAP'!$G$20*('3g CPIH'!T$16/'3g CPIH'!$G$16))</f>
        <v>-</v>
      </c>
      <c r="Y70" s="38" t="str">
        <f>IF('3g CPIH'!U$16="-","-",'3j PAAC PAP'!$G$20*('3g CPIH'!U$16/'3g CPIH'!$G$16))</f>
        <v>-</v>
      </c>
      <c r="Z70" s="38" t="str">
        <f>IF('3g CPIH'!V$16="-","-",'3j PAAC PAP'!$G$20*('3g CPIH'!V$16/'3g CPIH'!$G$16))</f>
        <v>-</v>
      </c>
      <c r="AA70" s="28"/>
    </row>
    <row r="71" spans="1:27" s="29" customFormat="1" ht="11.25" customHeight="1" x14ac:dyDescent="0.25">
      <c r="A71" s="256"/>
      <c r="B71" s="135" t="s">
        <v>349</v>
      </c>
      <c r="C71" s="135" t="s">
        <v>404</v>
      </c>
      <c r="D71" s="133" t="s">
        <v>320</v>
      </c>
      <c r="E71" s="128"/>
      <c r="F71" s="30"/>
      <c r="G71" s="38">
        <f>IF(G63="-","-",SUM(G63:G69)*'3j PAAC PAP'!$G$38)</f>
        <v>27.838080511790849</v>
      </c>
      <c r="H71" s="38">
        <f>IF(H63="-","-",SUM(H63:H69)*'3j PAAC PAP'!$G$38)</f>
        <v>25.564604285200076</v>
      </c>
      <c r="I71" s="38">
        <f>IF(I63="-","-",SUM(I63:I69)*'3j PAAC PAP'!$G$38)</f>
        <v>23.381014714620427</v>
      </c>
      <c r="J71" s="38">
        <f>IF(J63="-","-",SUM(J63:J69)*'3j PAAC PAP'!$G$38)</f>
        <v>22.54977982462713</v>
      </c>
      <c r="K71" s="38">
        <f>IF(K63="-","-",SUM(K63:K69)*'3j PAAC PAP'!$G$38)</f>
        <v>24.793073035656352</v>
      </c>
      <c r="L71" s="38">
        <f>IF(L63="-","-",SUM(L63:L69)*'3j PAAC PAP'!$G$38)</f>
        <v>24.754015392595022</v>
      </c>
      <c r="M71" s="38">
        <f>IF(M63="-","-",SUM(M63:M69)*'3j PAAC PAP'!$G$38)</f>
        <v>26.223606775120771</v>
      </c>
      <c r="N71" s="38">
        <f>IF(N63="-","-",SUM(N63:N69)*'3j PAAC PAP'!$G$38)</f>
        <v>28.479062768533698</v>
      </c>
      <c r="O71" s="30"/>
      <c r="P71" s="38">
        <f>IF(P63="-","-",SUM(P63:P69)*'3j PAAC PAP'!$G$38)</f>
        <v>28.479062768533698</v>
      </c>
      <c r="Q71" s="38">
        <f>IF(Q63="-","-",SUM(Q63:Q69)*'3j PAAC PAP'!$G$38)</f>
        <v>31.124799934989131</v>
      </c>
      <c r="R71" s="38">
        <f>IF(R63="-","-",SUM(R63:R69)*'3j PAAC PAP'!$G$38)</f>
        <v>28.274914293485025</v>
      </c>
      <c r="S71" s="38">
        <f>IF(S63="-","-",SUM(S63:S69)*'3j PAAC PAP'!$G$38)</f>
        <v>27.16224733354451</v>
      </c>
      <c r="T71" s="38">
        <f>IF(T63="-","-",SUM(T63:T69)*'3j PAAC PAP'!$G$38)</f>
        <v>23.712023703280359</v>
      </c>
      <c r="U71" s="38">
        <f>IF(U63="-","-",SUM(U63:U69)*'3j PAAC PAP'!$G$38)</f>
        <v>26.034398310322317</v>
      </c>
      <c r="V71" s="38">
        <f>IF(V63="-","-",SUM(V63:V69)*'3j PAAC PAP'!$G$38)</f>
        <v>30.54734603027406</v>
      </c>
      <c r="W71" s="38" t="str">
        <f>IF(W63="-","-",SUM(W63:W69)*'3j PAAC PAP'!$G$38)</f>
        <v>-</v>
      </c>
      <c r="X71" s="38" t="str">
        <f>IF(X63="-","-",SUM(X63:X69)*'3j PAAC PAP'!$G$38)</f>
        <v>-</v>
      </c>
      <c r="Y71" s="38" t="str">
        <f>IF(Y63="-","-",SUM(Y63:Y69)*'3j PAAC PAP'!$G$38)</f>
        <v>-</v>
      </c>
      <c r="Z71" s="38" t="str">
        <f>IF(Z63="-","-",SUM(Z63:Z69)*'3j PAAC PAP'!$G$38)</f>
        <v>-</v>
      </c>
      <c r="AA71" s="28"/>
    </row>
    <row r="72" spans="1:27" s="29" customFormat="1" ht="11.25" customHeight="1" x14ac:dyDescent="0.25">
      <c r="A72" s="256"/>
      <c r="B72" s="135" t="s">
        <v>388</v>
      </c>
      <c r="C72" s="135" t="s">
        <v>515</v>
      </c>
      <c r="D72" s="133" t="s">
        <v>320</v>
      </c>
      <c r="E72" s="128"/>
      <c r="F72" s="30"/>
      <c r="G72" s="38">
        <f>IF(G66="-","-",SUM(G63:G71)*'3k EBIT'!$E$12)</f>
        <v>10.166217140412526</v>
      </c>
      <c r="H72" s="38">
        <f>IF(H66="-","-",SUM(H63:H71)*'3k EBIT'!$E$12)</f>
        <v>9.3572541104991984</v>
      </c>
      <c r="I72" s="38">
        <f>IF(I66="-","-",SUM(I63:I71)*'3k EBIT'!$E$12)</f>
        <v>8.5805499814672004</v>
      </c>
      <c r="J72" s="38">
        <f>IF(J66="-","-",SUM(J63:J71)*'3k EBIT'!$E$12)</f>
        <v>8.2861165959775374</v>
      </c>
      <c r="K72" s="38">
        <f>IF(K66="-","-",SUM(K63:K71)*'3k EBIT'!$E$12)</f>
        <v>9.087898860909398</v>
      </c>
      <c r="L72" s="38">
        <f>IF(L66="-","-",SUM(L63:L71)*'3k EBIT'!$E$12)</f>
        <v>9.0773035718317985</v>
      </c>
      <c r="M72" s="38">
        <f>IF(M66="-","-",SUM(M63:M71)*'3k EBIT'!$E$12)</f>
        <v>9.6043730046360576</v>
      </c>
      <c r="N72" s="38">
        <f>IF(N66="-","-",SUM(N63:N71)*'3k EBIT'!$E$12)</f>
        <v>10.409721710393432</v>
      </c>
      <c r="O72" s="30"/>
      <c r="P72" s="38">
        <f>IF(P66="-","-",SUM(P63:P71)*'3k EBIT'!$E$12)</f>
        <v>10.409721710393432</v>
      </c>
      <c r="Q72" s="38">
        <f>IF(Q66="-","-",SUM(Q63:Q71)*'3k EBIT'!$E$12)</f>
        <v>11.35479436440141</v>
      </c>
      <c r="R72" s="38">
        <f>IF(R66="-","-",SUM(R63:R71)*'3k EBIT'!$E$12)</f>
        <v>10.342128697909891</v>
      </c>
      <c r="S72" s="38">
        <f>IF(S66="-","-",SUM(S63:S71)*'3k EBIT'!$E$12)</f>
        <v>9.9474912709443775</v>
      </c>
      <c r="T72" s="38">
        <f>IF(T66="-","-",SUM(T63:T71)*'3k EBIT'!$E$12)</f>
        <v>8.7198013964884353</v>
      </c>
      <c r="U72" s="38">
        <f>IF(U66="-","-",SUM(U63:U71)*'3k EBIT'!$E$12)</f>
        <v>9.5482123865485118</v>
      </c>
      <c r="V72" s="38">
        <f>IF(V66="-","-",SUM(V63:V71)*'3k EBIT'!$E$12)</f>
        <v>11.160144038251405</v>
      </c>
      <c r="W72" s="38" t="str">
        <f>IF(W66="-","-",SUM(W63:W71)*'3k EBIT'!$E$12)</f>
        <v>-</v>
      </c>
      <c r="X72" s="38" t="str">
        <f>IF(X66="-","-",SUM(X63:X71)*'3k EBIT'!$E$12)</f>
        <v>-</v>
      </c>
      <c r="Y72" s="38" t="str">
        <f>IF(Y66="-","-",SUM(Y63:Y71)*'3k EBIT'!$E$12)</f>
        <v>-</v>
      </c>
      <c r="Z72" s="38" t="str">
        <f>IF(Z66="-","-",SUM(Z63:Z71)*'3k EBIT'!$E$12)</f>
        <v>-</v>
      </c>
      <c r="AA72" s="28"/>
    </row>
    <row r="73" spans="1:27" s="29" customFormat="1" ht="11.25" customHeight="1" x14ac:dyDescent="0.25">
      <c r="A73" s="256"/>
      <c r="B73" s="135" t="s">
        <v>292</v>
      </c>
      <c r="C73" s="179" t="s">
        <v>516</v>
      </c>
      <c r="D73" s="133" t="s">
        <v>320</v>
      </c>
      <c r="E73" s="127"/>
      <c r="F73" s="30"/>
      <c r="G73" s="38">
        <f>IF(G68="-","-",SUM(G63:G66,G68:G72)*'3l HAP'!$E$13)</f>
        <v>6.0527777160346155</v>
      </c>
      <c r="H73" s="38">
        <f>IF(H68="-","-",SUM(H63:H66,H68:H72)*'3l HAP'!$E$13)</f>
        <v>5.4311650134713449</v>
      </c>
      <c r="I73" s="38">
        <f>IF(I68="-","-",SUM(I63:I66,I68:I72)*'3l HAP'!$E$13)</f>
        <v>4.8343662021049951</v>
      </c>
      <c r="J73" s="38">
        <f>IF(J68="-","-",SUM(J63:J66,J68:J72)*'3l HAP'!$E$13)</f>
        <v>4.6125771955675718</v>
      </c>
      <c r="K73" s="38">
        <f>IF(K68="-","-",SUM(K63:K66,K68:K72)*'3l HAP'!$E$13)</f>
        <v>5.2177083563399913</v>
      </c>
      <c r="L73" s="38">
        <f>IF(L68="-","-",SUM(L63:L66,L68:L72)*'3l HAP'!$E$13)</f>
        <v>5.2091924690073101</v>
      </c>
      <c r="M73" s="38">
        <f>IF(M68="-","-",SUM(M63:M66,M68:M72)*'3l HAP'!$E$13)</f>
        <v>5.5607345297918744</v>
      </c>
      <c r="N73" s="38">
        <f>IF(N68="-","-",SUM(N63:N66,N68:N72)*'3l HAP'!$E$13)</f>
        <v>6.1802648794031469</v>
      </c>
      <c r="O73" s="30"/>
      <c r="P73" s="38">
        <f>IF(P68="-","-",SUM(P63:P66,P68:P72)*'3l HAP'!$E$13)</f>
        <v>6.1802648794031469</v>
      </c>
      <c r="Q73" s="38">
        <f>IF(Q68="-","-",SUM(Q63:Q66,Q68:Q72)*'3l HAP'!$E$13)</f>
        <v>6.8426827441295837</v>
      </c>
      <c r="R73" s="38">
        <f>IF(R68="-","-",SUM(R63:R66,R68:R72)*'3l HAP'!$E$13)</f>
        <v>6.0688448271398192</v>
      </c>
      <c r="S73" s="38">
        <f>IF(S68="-","-",SUM(S63:S66,S68:S72)*'3l HAP'!$E$13)</f>
        <v>5.7806289203700061</v>
      </c>
      <c r="T73" s="38">
        <f>IF(T68="-","-",SUM(T63:T66,T68:T72)*'3l HAP'!$E$13)</f>
        <v>4.8736009640409126</v>
      </c>
      <c r="U73" s="38">
        <f>IF(U68="-","-",SUM(U63:U66,U68:U72)*'3l HAP'!$E$13)</f>
        <v>5.5796445688385869</v>
      </c>
      <c r="V73" s="38">
        <f>IF(V68="-","-",SUM(V63:V66,V68:V72)*'3l HAP'!$E$13)</f>
        <v>6.8280895631869249</v>
      </c>
      <c r="W73" s="38" t="str">
        <f>IF(W68="-","-",SUM(W63:W66,W68:W72)*'3l HAP'!$E$13)</f>
        <v>-</v>
      </c>
      <c r="X73" s="38" t="str">
        <f>IF(X68="-","-",SUM(X63:X66,X68:X72)*'3l HAP'!$E$13)</f>
        <v>-</v>
      </c>
      <c r="Y73" s="38" t="str">
        <f>IF(Y68="-","-",SUM(Y63:Y66,Y68:Y72)*'3l HAP'!$E$13)</f>
        <v>-</v>
      </c>
      <c r="Z73" s="38" t="str">
        <f>IF(Z68="-","-",SUM(Z63:Z66,Z68:Z72)*'3l HAP'!$E$13)</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541.11661672822152</v>
      </c>
      <c r="H74" s="38">
        <f t="shared" si="8"/>
        <v>497.91802003780771</v>
      </c>
      <c r="I74" s="38">
        <f t="shared" si="8"/>
        <v>456.44207342578613</v>
      </c>
      <c r="J74" s="38">
        <f t="shared" si="8"/>
        <v>440.72379684697353</v>
      </c>
      <c r="K74" s="38">
        <f t="shared" si="8"/>
        <v>483.52797715267883</v>
      </c>
      <c r="L74" s="38">
        <f t="shared" si="8"/>
        <v>482.96181470212565</v>
      </c>
      <c r="M74" s="38">
        <f t="shared" si="8"/>
        <v>511.05384176801209</v>
      </c>
      <c r="N74" s="38">
        <f t="shared" si="8"/>
        <v>554.06012859689247</v>
      </c>
      <c r="O74" s="30"/>
      <c r="P74" s="38">
        <f t="shared" ref="P74:Z74" si="9">IF(P63="-","-",SUM(P63:P73))</f>
        <v>554.06012859689247</v>
      </c>
      <c r="Q74" s="38">
        <f t="shared" si="9"/>
        <v>604.46319191653436</v>
      </c>
      <c r="R74" s="38">
        <f t="shared" si="9"/>
        <v>550.39118304125634</v>
      </c>
      <c r="S74" s="38">
        <f t="shared" si="9"/>
        <v>529.33258482082579</v>
      </c>
      <c r="T74" s="38">
        <f t="shared" si="9"/>
        <v>463.8103270036745</v>
      </c>
      <c r="U74" s="38">
        <f t="shared" si="9"/>
        <v>508.11693102336073</v>
      </c>
      <c r="V74" s="38">
        <f t="shared" si="9"/>
        <v>594.2038489593175</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DF'!H$41="-","-",'3a DF'!H$41)</f>
        <v>253.14985164432846</v>
      </c>
      <c r="H75" s="129">
        <f>IF('3a DF'!I$41="-","-",'3a DF'!I$41)</f>
        <v>213.57444115975193</v>
      </c>
      <c r="I75" s="129">
        <f>IF('3a DF'!J$41="-","-",'3a DF'!J$41)</f>
        <v>174.74989531236287</v>
      </c>
      <c r="J75" s="129">
        <f>IF('3a DF'!K$41="-","-",'3a DF'!K$41)</f>
        <v>160.26701947738721</v>
      </c>
      <c r="K75" s="129">
        <f>IF('3a DF'!L$41="-","-",'3a DF'!L$41)</f>
        <v>200.74683223176862</v>
      </c>
      <c r="L75" s="129">
        <f>IF('3a DF'!M$41="-","-",'3a DF'!M$41)</f>
        <v>199.05760849983216</v>
      </c>
      <c r="M75" s="129">
        <f>IF('3a DF'!N$41="-","-",'3a DF'!N$41)</f>
        <v>215.77106184657606</v>
      </c>
      <c r="N75" s="129">
        <f>IF('3a DF'!O$41="-","-",'3a DF'!O$41)</f>
        <v>243.35846990910571</v>
      </c>
      <c r="O75" s="30"/>
      <c r="P75" s="129">
        <f>IF('3a DF'!Q$41="-","-",'3a DF'!Q$41)</f>
        <v>243.35846990910571</v>
      </c>
      <c r="Q75" s="129">
        <f>IF('3a DF'!R$41="-","-",'3a DF'!R$41)</f>
        <v>281.17733015023742</v>
      </c>
      <c r="R75" s="129">
        <f>IF('3a DF'!S$41="-","-",'3a DF'!S$41)</f>
        <v>230.77888190073497</v>
      </c>
      <c r="S75" s="129">
        <f>IF('3a DF'!T$41="-","-",'3a DF'!T$41)</f>
        <v>206.31785050021912</v>
      </c>
      <c r="T75" s="129">
        <f>IF('3a DF'!U$41="-","-",'3a DF'!U$41)</f>
        <v>145.13269789847291</v>
      </c>
      <c r="U75" s="129">
        <f>IF('3a DF'!V$41="-","-",'3a DF'!V$41)</f>
        <v>187.06626878827944</v>
      </c>
      <c r="V75" s="129">
        <f>IF('3a DF'!W$41="-","-",'3a DF'!W$41)</f>
        <v>276.51257875872909</v>
      </c>
      <c r="W75" s="129" t="str">
        <f>IF('3a DF'!X$41="-","-",'3a DF'!X$41)</f>
        <v>-</v>
      </c>
      <c r="X75" s="129" t="str">
        <f>IF('3a DF'!Y$41="-","-",'3a DF'!Y$41)</f>
        <v>-</v>
      </c>
      <c r="Y75" s="129" t="str">
        <f>IF('3a DF'!Z$41="-","-",'3a DF'!Z$41)</f>
        <v>-</v>
      </c>
      <c r="Z75" s="129" t="str">
        <f>IF('3a DF'!AA$41="-","-",'3a DF'!AA$41)</f>
        <v>-</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AA'!J200="-","-",'3c AA'!J200)</f>
        <v>-</v>
      </c>
      <c r="H77" s="129" t="str">
        <f>IF('3c AA'!K200="-","-",'3c AA'!K200)</f>
        <v>-</v>
      </c>
      <c r="I77" s="129" t="str">
        <f>IF('3c AA'!L200="-","-",'3c AA'!L200)</f>
        <v>-</v>
      </c>
      <c r="J77" s="129" t="str">
        <f>IF('3c AA'!M200="-","-",'3c AA'!M200)</f>
        <v>-</v>
      </c>
      <c r="K77" s="129" t="str">
        <f>IF('3c AA'!N200="-","-",'3c AA'!N200)</f>
        <v>-</v>
      </c>
      <c r="L77" s="129" t="str">
        <f>IF('3c AA'!O200="-","-",'3c AA'!O200)</f>
        <v>-</v>
      </c>
      <c r="M77" s="129" t="str">
        <f>IF('3c AA'!P200="-","-",'3c AA'!P200)</f>
        <v>-</v>
      </c>
      <c r="N77" s="129" t="str">
        <f>IF('3c AA'!Q200="-","-",'3c AA'!Q200)</f>
        <v>-</v>
      </c>
      <c r="O77" s="30"/>
      <c r="P77" s="129" t="str">
        <f>IF('3c AA'!S200="-","-",'3c AA'!S200)</f>
        <v>-</v>
      </c>
      <c r="Q77" s="129" t="str">
        <f>IF('3c AA'!T200="-","-",'3c AA'!T200)</f>
        <v>-</v>
      </c>
      <c r="R77" s="129" t="str">
        <f>IF('3c AA'!U200="-","-",'3c AA'!U200)</f>
        <v>-</v>
      </c>
      <c r="S77" s="129" t="str">
        <f>IF('3c AA'!V200="-","-",'3c AA'!V200)</f>
        <v>-</v>
      </c>
      <c r="T77" s="129">
        <f>IF('3c AA'!W200="-","-",'3c AA'!W200)</f>
        <v>10.705717509101307</v>
      </c>
      <c r="U77" s="129">
        <f>IF('3c AA'!X200="-","-",'3c AA'!X200)</f>
        <v>13.71215092385904</v>
      </c>
      <c r="V77" s="129">
        <f>IF('3c AA'!Y200="-","-",'3c AA'!Y200)</f>
        <v>4.43</v>
      </c>
      <c r="W77" s="129" t="str">
        <f>IF('3c AA'!Z200="-","-",'3c AA'!Z200)</f>
        <v>-</v>
      </c>
      <c r="X77" s="129" t="str">
        <f>IF('3c AA'!AA200="-","-",'3c AA'!AA200)</f>
        <v>-</v>
      </c>
      <c r="Y77" s="129" t="str">
        <f>IF('3c AA'!AB200="-","-",'3c AA'!AB200)</f>
        <v>-</v>
      </c>
      <c r="Z77" s="129" t="str">
        <f>IF('3c AA'!AC200="-","-",'3c AA'!AC200)</f>
        <v>-</v>
      </c>
      <c r="AA77" s="28"/>
    </row>
    <row r="78" spans="1:27" s="29" customFormat="1" ht="11.5" x14ac:dyDescent="0.25">
      <c r="A78" s="256"/>
      <c r="B78" s="132" t="s">
        <v>2</v>
      </c>
      <c r="C78" s="132" t="s">
        <v>342</v>
      </c>
      <c r="D78" s="134" t="s">
        <v>321</v>
      </c>
      <c r="E78" s="131"/>
      <c r="F78" s="30"/>
      <c r="G78" s="129">
        <f>IF('3d PC'!G$42="-","-",'3d PC'!G$42)</f>
        <v>21.926269106402124</v>
      </c>
      <c r="H78" s="129">
        <f>IF('3d PC'!H$42="-","-",'3d PC'!H$42)</f>
        <v>21.926269106402124</v>
      </c>
      <c r="I78" s="129">
        <f>IF('3d PC'!I$42="-","-",'3d PC'!I$42)</f>
        <v>22.64764819235609</v>
      </c>
      <c r="J78" s="129">
        <f>IF('3d PC'!J$42="-","-",'3d PC'!J$42)</f>
        <v>22.505107470829557</v>
      </c>
      <c r="K78" s="129">
        <f>IF('3d PC'!K$42="-","-",'3d PC'!K$42)</f>
        <v>19.106297226763825</v>
      </c>
      <c r="L78" s="129">
        <f>IF('3d PC'!L$42="-","-",'3d PC'!L$42)</f>
        <v>19.106297226763825</v>
      </c>
      <c r="M78" s="129">
        <f>IF('3d PC'!M$42="-","-",'3d PC'!M$42)</f>
        <v>20.852393125569616</v>
      </c>
      <c r="N78" s="129">
        <f>IF('3d PC'!N$42="-","-",'3d PC'!N$42)</f>
        <v>20.849370287873604</v>
      </c>
      <c r="O78" s="30"/>
      <c r="P78" s="129">
        <f>IF('3d PC'!P$42="-","-",'3d PC'!P$42)</f>
        <v>20.849370287873604</v>
      </c>
      <c r="Q78" s="129">
        <f>IF('3d PC'!Q$42="-","-",'3d PC'!Q$42)</f>
        <v>21.503193401206047</v>
      </c>
      <c r="R78" s="129">
        <f>IF('3d PC'!R$42="-","-",'3d PC'!R$42)</f>
        <v>21.819481548965161</v>
      </c>
      <c r="S78" s="129">
        <f>IF('3d PC'!S$42="-","-",'3d PC'!S$42)</f>
        <v>25.256715910577427</v>
      </c>
      <c r="T78" s="129">
        <f>IF('3d PC'!T$42="-","-",'3d PC'!T$42)</f>
        <v>24.167303215101221</v>
      </c>
      <c r="U78" s="129">
        <f>IF('3d PC'!U$42="-","-",'3d PC'!U$42)</f>
        <v>23.962512789411701</v>
      </c>
      <c r="V78" s="129">
        <f>IF('3d PC'!V$42="-","-",'3d PC'!V$42)</f>
        <v>23.858648398084732</v>
      </c>
      <c r="W78" s="129" t="str">
        <f>IF('3d PC'!W$42="-","-",'3d PC'!W$42)</f>
        <v>-</v>
      </c>
      <c r="X78" s="129" t="str">
        <f>IF('3d PC'!X$42="-","-",'3d PC'!X$42)</f>
        <v>-</v>
      </c>
      <c r="Y78" s="129" t="str">
        <f>IF('3d PC'!Y$42="-","-",'3d PC'!Y$42)</f>
        <v>-</v>
      </c>
      <c r="Z78" s="129" t="str">
        <f>IF('3d PC'!Z$42="-","-",'3d PC'!Z$42)</f>
        <v>-</v>
      </c>
      <c r="AA78" s="28"/>
    </row>
    <row r="79" spans="1:27" s="29" customFormat="1" ht="11.5" x14ac:dyDescent="0.25">
      <c r="A79" s="256"/>
      <c r="B79" s="132" t="s">
        <v>352</v>
      </c>
      <c r="C79" s="132" t="s">
        <v>343</v>
      </c>
      <c r="D79" s="134" t="s">
        <v>321</v>
      </c>
      <c r="E79" s="131"/>
      <c r="F79" s="30"/>
      <c r="G79" s="129">
        <f>IF('3f NC-Gas'!F49="-","-",'3f NC-Gas'!F49)</f>
        <v>123.21530141639572</v>
      </c>
      <c r="H79" s="129">
        <f>IF('3f NC-Gas'!G49="-","-",'3f NC-Gas'!G49)</f>
        <v>123.09530141639571</v>
      </c>
      <c r="I79" s="129">
        <f>IF('3f NC-Gas'!H49="-","-",'3f NC-Gas'!H49)</f>
        <v>118.32634141586192</v>
      </c>
      <c r="J79" s="129">
        <f>IF('3f NC-Gas'!I49="-","-",'3f NC-Gas'!I49)</f>
        <v>117.97834141586192</v>
      </c>
      <c r="K79" s="129">
        <f>IF('3f NC-Gas'!J49="-","-",'3f NC-Gas'!J49)</f>
        <v>115.52791571060008</v>
      </c>
      <c r="L79" s="129">
        <f>IF('3f NC-Gas'!K49="-","-",'3f NC-Gas'!K49)</f>
        <v>115.55191571060008</v>
      </c>
      <c r="M79" s="129">
        <f>IF('3f NC-Gas'!L49="-","-",'3f NC-Gas'!L49)</f>
        <v>114.00248669728555</v>
      </c>
      <c r="N79" s="129">
        <f>IF('3f NC-Gas'!M49="-","-",'3f NC-Gas'!M49)</f>
        <v>114.07448669728555</v>
      </c>
      <c r="O79" s="30"/>
      <c r="P79" s="129">
        <f>IF('3f NC-Gas'!O49="-","-",'3f NC-Gas'!O49)</f>
        <v>114.07448669728555</v>
      </c>
      <c r="Q79" s="129">
        <f>IF('3f NC-Gas'!P49="-","-",'3f NC-Gas'!P49)</f>
        <v>122.66333492872354</v>
      </c>
      <c r="R79" s="129">
        <f>IF('3f NC-Gas'!Q49="-","-",'3f NC-Gas'!Q49)</f>
        <v>122.21933492872355</v>
      </c>
      <c r="S79" s="129">
        <f>IF('3f NC-Gas'!R49="-","-",'3f NC-Gas'!R49)</f>
        <v>122.61854888546891</v>
      </c>
      <c r="T79" s="129">
        <f>IF('3f NC-Gas'!S49="-","-",'3f NC-Gas'!S49)</f>
        <v>119.95454888546891</v>
      </c>
      <c r="U79" s="129">
        <f>IF('3f NC-Gas'!T49="-","-",'3f NC-Gas'!T49)</f>
        <v>111.15514265073047</v>
      </c>
      <c r="V79" s="129">
        <f>IF('3f NC-Gas'!U49="-","-",'3f NC-Gas'!U49)</f>
        <v>110.72314265073047</v>
      </c>
      <c r="W79" s="129" t="str">
        <f>IF('3f NC-Gas'!V49="-","-",'3f NC-Gas'!V49)</f>
        <v>-</v>
      </c>
      <c r="X79" s="129" t="str">
        <f>IF('3f NC-Gas'!W49="-","-",'3f NC-Gas'!W49)</f>
        <v>-</v>
      </c>
      <c r="Y79" s="129" t="str">
        <f>IF('3f NC-Gas'!X49="-","-",'3f NC-Gas'!X49)</f>
        <v>-</v>
      </c>
      <c r="Z79" s="129" t="str">
        <f>IF('3f NC-Gas'!Y49="-","-",'3f NC-Gas'!Y49)</f>
        <v>-</v>
      </c>
      <c r="AA79" s="28"/>
    </row>
    <row r="80" spans="1:27" s="29" customFormat="1" ht="11.5" x14ac:dyDescent="0.25">
      <c r="A80" s="256"/>
      <c r="B80" s="132" t="s">
        <v>349</v>
      </c>
      <c r="C80" s="132" t="s">
        <v>344</v>
      </c>
      <c r="D80" s="134" t="s">
        <v>321</v>
      </c>
      <c r="E80" s="131"/>
      <c r="F80" s="30"/>
      <c r="G80" s="129">
        <f>IF('3g CPIH'!C$16="-","-",'3h OC '!$E$12*('3g CPIH'!C$16/'3g CPIH'!$G$16))</f>
        <v>87.194616340508801</v>
      </c>
      <c r="H80" s="129">
        <f>IF('3g CPIH'!D$16="-","-",'3h OC '!$E$12*('3g CPIH'!D$16/'3g CPIH'!$G$16))</f>
        <v>87.369180136986301</v>
      </c>
      <c r="I80" s="129">
        <f>IF('3g CPIH'!E$16="-","-",'3h OC '!$E$12*('3g CPIH'!E$16/'3g CPIH'!$G$16))</f>
        <v>87.631025831702544</v>
      </c>
      <c r="J80" s="129">
        <f>IF('3g CPIH'!F$16="-","-",'3h OC '!$E$12*('3g CPIH'!F$16/'3g CPIH'!$G$16))</f>
        <v>88.15471722113503</v>
      </c>
      <c r="K80" s="129">
        <f>IF('3g CPIH'!G$16="-","-",'3h OC '!$E$12*('3g CPIH'!G$16/'3g CPIH'!$G$16))</f>
        <v>89.202100000000002</v>
      </c>
      <c r="L80" s="129">
        <f>IF('3g CPIH'!H$16="-","-",'3h OC '!$E$12*('3g CPIH'!H$16/'3g CPIH'!$G$16))</f>
        <v>90.33676467710373</v>
      </c>
      <c r="M80" s="129">
        <f>IF('3g CPIH'!I$16="-","-",'3h OC '!$E$12*('3g CPIH'!I$16/'3g CPIH'!$G$16))</f>
        <v>91.645993150684916</v>
      </c>
      <c r="N80" s="129">
        <f>IF('3g CPIH'!J$16="-","-",'3h OC '!$E$12*('3g CPIH'!J$16/'3g CPIH'!$G$16))</f>
        <v>92.431530234833673</v>
      </c>
      <c r="O80" s="30"/>
      <c r="P80" s="129">
        <f>IF('3g CPIH'!L$16="-","-",'3h OC '!$E$12*('3g CPIH'!L$16/'3g CPIH'!$G$16))</f>
        <v>92.431530234833673</v>
      </c>
      <c r="Q80" s="129">
        <f>IF('3g CPIH'!M$16="-","-",'3h OC '!$E$12*('3g CPIH'!M$16/'3g CPIH'!$G$16))</f>
        <v>93.47891301369863</v>
      </c>
      <c r="R80" s="129">
        <f>IF('3g CPIH'!N$16="-","-",'3h OC '!$E$12*('3g CPIH'!N$16/'3g CPIH'!$G$16))</f>
        <v>94.177168199608616</v>
      </c>
      <c r="S80" s="129">
        <f>IF('3g CPIH'!O$16="-","-",'3h OC '!$E$12*('3g CPIH'!O$16/'3g CPIH'!$G$16))</f>
        <v>94.700859589041102</v>
      </c>
      <c r="T80" s="129">
        <f>IF('3g CPIH'!P$16="-","-",'3h OC '!$E$12*('3g CPIH'!P$16/'3g CPIH'!$G$16))</f>
        <v>94.96270528375733</v>
      </c>
      <c r="U80" s="129">
        <f>IF('3g CPIH'!Q$16="-","-",'3h OC '!$E$12*('3g CPIH'!Q$16/'3g CPIH'!$G$16))</f>
        <v>95.48639667318983</v>
      </c>
      <c r="V80" s="129">
        <f>IF('3g CPIH'!R$16="-","-",'3h OC '!$E$12*('3g CPIH'!R$16/'3g CPIH'!$G$16))</f>
        <v>97.232034637964787</v>
      </c>
      <c r="W80" s="129" t="str">
        <f>IF('3g CPIH'!S$16="-","-",'3h OC '!$E$12*('3g CPIH'!S$16/'3g CPIH'!$G$16))</f>
        <v>-</v>
      </c>
      <c r="X80" s="129" t="str">
        <f>IF('3g CPIH'!T$16="-","-",'3h OC '!$E$12*('3g CPIH'!T$16/'3g CPIH'!$G$16))</f>
        <v>-</v>
      </c>
      <c r="Y80" s="129" t="str">
        <f>IF('3g CPIH'!U$16="-","-",'3h OC '!$E$12*('3g CPIH'!U$16/'3g CPIH'!$G$16))</f>
        <v>-</v>
      </c>
      <c r="Z80" s="129" t="str">
        <f>IF('3g CPIH'!V$16="-","-",'3h OC '!$E$12*('3g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SMNCC'!G$47="-","-",'3i SMNCC'!G$47)</f>
        <v>0</v>
      </c>
      <c r="L81" s="129">
        <f>IF('3i SMNCC'!H$47="-","-",'3i SMNCC'!H$47)</f>
        <v>-0.14839729644435984</v>
      </c>
      <c r="M81" s="129">
        <f>IF('3i SMNCC'!I$47="-","-",'3i SMNCC'!I$47)</f>
        <v>1.899695256253338</v>
      </c>
      <c r="N81" s="129">
        <f>IF('3i SMNCC'!J$47="-","-",'3i SMNCC'!J$47)</f>
        <v>12.665365920990935</v>
      </c>
      <c r="O81" s="30"/>
      <c r="P81" s="129">
        <f>IF('3i SMNCC'!L$47="-","-",'3i SMNCC'!L$47)</f>
        <v>12.665365920990935</v>
      </c>
      <c r="Q81" s="129">
        <f>IF('3i SMNCC'!M$47="-","-",'3i SMNCC'!M$47)</f>
        <v>14.640709693750988</v>
      </c>
      <c r="R81" s="129">
        <f>IF('3i SMNCC'!N$47="-","-",'3i SMNCC'!N$47)</f>
        <v>14.927787132222536</v>
      </c>
      <c r="S81" s="129">
        <f>IF('3i SMNCC'!O$47="-","-",'3i SMNCC'!O$47)</f>
        <v>17.170757060355506</v>
      </c>
      <c r="T81" s="129">
        <f>IF('3i SMNCC'!P$47="-","-",'3i SMNCC'!P$47)</f>
        <v>11.164989866554468</v>
      </c>
      <c r="U81" s="129">
        <f>IF('3i SMNCC'!Q$47="-","-",'3i SMNCC'!Q$47)</f>
        <v>10.900121345430581</v>
      </c>
      <c r="V81" s="129">
        <f>IF('3i SMNCC'!R$47="-","-",'3i SMNCC'!R$47)</f>
        <v>7.9767627265742567</v>
      </c>
      <c r="W81" s="129" t="str">
        <f>IF('3i SMNCC'!S$47="-","-",'3i SMNCC'!S$47)</f>
        <v>-</v>
      </c>
      <c r="X81" s="129" t="str">
        <f>IF('3i SMNCC'!T$47="-","-",'3i SMNCC'!T$47)</f>
        <v>-</v>
      </c>
      <c r="Y81" s="129" t="str">
        <f>IF('3i SMNCC'!U$47="-","-",'3i SMNCC'!U$47)</f>
        <v>-</v>
      </c>
      <c r="Z81" s="129" t="str">
        <f>IF('3i SMNCC'!V$47="-","-",'3i SMNCC'!V$47)</f>
        <v>-</v>
      </c>
      <c r="AA81" s="28"/>
    </row>
    <row r="82" spans="1:27" s="29" customFormat="1" ht="11.25" customHeight="1" x14ac:dyDescent="0.25">
      <c r="A82" s="256"/>
      <c r="B82" s="132" t="s">
        <v>349</v>
      </c>
      <c r="C82" s="132" t="s">
        <v>389</v>
      </c>
      <c r="D82" s="134" t="s">
        <v>321</v>
      </c>
      <c r="E82" s="131"/>
      <c r="F82" s="30"/>
      <c r="G82" s="129">
        <f>IF('3g CPIH'!C$16="-","-",'3j PAAC PAP'!$G$20*('3g CPIH'!C$16/'3g CPIH'!$G$16))</f>
        <v>13.137827495107633</v>
      </c>
      <c r="H82" s="129">
        <f>IF('3g CPIH'!D$16="-","-",'3j PAAC PAP'!$G$20*('3g CPIH'!D$16/'3g CPIH'!$G$16))</f>
        <v>13.164129452054794</v>
      </c>
      <c r="I82" s="129">
        <f>IF('3g CPIH'!E$16="-","-",'3j PAAC PAP'!$G$20*('3g CPIH'!E$16/'3g CPIH'!$G$16))</f>
        <v>13.203582387475539</v>
      </c>
      <c r="J82" s="129">
        <f>IF('3g CPIH'!F$16="-","-",'3j PAAC PAP'!$G$20*('3g CPIH'!F$16/'3g CPIH'!$G$16))</f>
        <v>13.282488258317025</v>
      </c>
      <c r="K82" s="129">
        <f>IF('3g CPIH'!G$16="-","-",'3j PAAC PAP'!$G$20*('3g CPIH'!G$16/'3g CPIH'!$G$16))</f>
        <v>13.440300000000001</v>
      </c>
      <c r="L82" s="129">
        <f>IF('3g CPIH'!H$16="-","-",'3j PAAC PAP'!$G$20*('3g CPIH'!H$16/'3g CPIH'!$G$16))</f>
        <v>13.611262720156557</v>
      </c>
      <c r="M82" s="129">
        <f>IF('3g CPIH'!I$16="-","-",'3j PAAC PAP'!$G$20*('3g CPIH'!I$16/'3g CPIH'!$G$16))</f>
        <v>13.808527397260272</v>
      </c>
      <c r="N82" s="129">
        <f>IF('3g CPIH'!J$16="-","-",'3j PAAC PAP'!$G$20*('3g CPIH'!J$16/'3g CPIH'!$G$16))</f>
        <v>13.926886203522507</v>
      </c>
      <c r="O82" s="30"/>
      <c r="P82" s="129">
        <f>IF('3g CPIH'!L$16="-","-",'3j PAAC PAP'!$G$20*('3g CPIH'!L$16/'3g CPIH'!$G$16))</f>
        <v>13.926886203522507</v>
      </c>
      <c r="Q82" s="129">
        <f>IF('3g CPIH'!M$16="-","-",'3j PAAC PAP'!$G$20*('3g CPIH'!M$16/'3g CPIH'!$G$16))</f>
        <v>14.08469794520548</v>
      </c>
      <c r="R82" s="129">
        <f>IF('3g CPIH'!N$16="-","-",'3j PAAC PAP'!$G$20*('3g CPIH'!N$16/'3g CPIH'!$G$16))</f>
        <v>14.189905772994129</v>
      </c>
      <c r="S82" s="129">
        <f>IF('3g CPIH'!O$16="-","-",'3j PAAC PAP'!$G$20*('3g CPIH'!O$16/'3g CPIH'!$G$16))</f>
        <v>14.268811643835617</v>
      </c>
      <c r="T82" s="129">
        <f>IF('3g CPIH'!P$16="-","-",'3j PAAC PAP'!$G$20*('3g CPIH'!P$16/'3g CPIH'!$G$16))</f>
        <v>14.30826457925636</v>
      </c>
      <c r="U82" s="129">
        <f>IF('3g CPIH'!Q$16="-","-",'3j PAAC PAP'!$G$20*('3g CPIH'!Q$16/'3g CPIH'!$G$16))</f>
        <v>14.387170450097848</v>
      </c>
      <c r="V82" s="129">
        <f>IF('3g CPIH'!R$16="-","-",'3j PAAC PAP'!$G$20*('3g CPIH'!R$16/'3g CPIH'!$G$16))</f>
        <v>14.650190019569473</v>
      </c>
      <c r="W82" s="129" t="str">
        <f>IF('3g CPIH'!S$16="-","-",'3j PAAC PAP'!$G$20*('3g CPIH'!S$16/'3g CPIH'!$G$16))</f>
        <v>-</v>
      </c>
      <c r="X82" s="129" t="str">
        <f>IF('3g CPIH'!T$16="-","-",'3j PAAC PAP'!$G$20*('3g CPIH'!T$16/'3g CPIH'!$G$16))</f>
        <v>-</v>
      </c>
      <c r="Y82" s="129" t="str">
        <f>IF('3g CPIH'!U$16="-","-",'3j PAAC PAP'!$G$20*('3g CPIH'!U$16/'3g CPIH'!$G$16))</f>
        <v>-</v>
      </c>
      <c r="Z82" s="129" t="str">
        <f>IF('3g CPIH'!V$16="-","-",'3j PAAC PAP'!$G$20*('3g CPIH'!V$16/'3g CPIH'!$G$16))</f>
        <v>-</v>
      </c>
      <c r="AA82" s="28"/>
    </row>
    <row r="83" spans="1:27" s="29" customFormat="1" ht="11.25" customHeight="1" x14ac:dyDescent="0.25">
      <c r="A83" s="256"/>
      <c r="B83" s="132" t="s">
        <v>349</v>
      </c>
      <c r="C83" s="132" t="s">
        <v>404</v>
      </c>
      <c r="D83" s="134" t="s">
        <v>321</v>
      </c>
      <c r="E83" s="131"/>
      <c r="F83" s="30"/>
      <c r="G83" s="129">
        <f>IF(G75="-","-",SUM(G75:G81)*'3j PAAC PAP'!$G$38)</f>
        <v>27.928069851190216</v>
      </c>
      <c r="H83" s="129">
        <f>IF(H75="-","-",SUM(H75:H81)*'3j PAAC PAP'!$G$38)</f>
        <v>25.654593624610634</v>
      </c>
      <c r="I83" s="129">
        <f>IF(I75="-","-",SUM(I75:I81)*'3j PAAC PAP'!$G$38)</f>
        <v>23.203394595935858</v>
      </c>
      <c r="J83" s="129">
        <f>IF(J75="-","-",SUM(J75:J81)*'3j PAAC PAP'!$G$38)</f>
        <v>22.372159705975008</v>
      </c>
      <c r="K83" s="129">
        <f>IF(K75="-","-",SUM(K75:K81)*'3j PAAC PAP'!$G$38)</f>
        <v>24.424570008999517</v>
      </c>
      <c r="L83" s="129">
        <f>IF(L75="-","-",SUM(L75:L81)*'3j PAAC PAP'!$G$38)</f>
        <v>24.385512365935949</v>
      </c>
      <c r="M83" s="129">
        <f>IF(M75="-","-",SUM(M75:M81)*'3j PAAC PAP'!$G$38)</f>
        <v>25.551417191773229</v>
      </c>
      <c r="N83" s="129">
        <f>IF(N75="-","-",SUM(N75:N81)*'3j PAAC PAP'!$G$38)</f>
        <v>27.806873185179448</v>
      </c>
      <c r="O83" s="30"/>
      <c r="P83" s="129">
        <f>IF(P75="-","-",SUM(P75:P81)*'3j PAAC PAP'!$G$38)</f>
        <v>27.806873185179448</v>
      </c>
      <c r="Q83" s="129">
        <f>IF(Q75="-","-",SUM(Q75:Q81)*'3j PAAC PAP'!$G$38)</f>
        <v>30.688020218798833</v>
      </c>
      <c r="R83" s="129">
        <f>IF(R75="-","-",SUM(R75:R81)*'3j PAAC PAP'!$G$38)</f>
        <v>27.83813457733612</v>
      </c>
      <c r="S83" s="129">
        <f>IF(S75="-","-",SUM(S75:S81)*'3j PAAC PAP'!$G$38)</f>
        <v>26.810839769906156</v>
      </c>
      <c r="T83" s="129">
        <f>IF(T75="-","-",SUM(T75:T81)*'3j PAAC PAP'!$G$38)</f>
        <v>23.36061613989035</v>
      </c>
      <c r="U83" s="129">
        <f>IF(U75="-","-",SUM(U75:U81)*'3j PAAC PAP'!$G$38)</f>
        <v>25.442748454749253</v>
      </c>
      <c r="V83" s="129">
        <f>IF(V75="-","-",SUM(V75:V81)*'3j PAAC PAP'!$G$38)</f>
        <v>29.95569617474127</v>
      </c>
      <c r="W83" s="129" t="str">
        <f>IF(W75="-","-",SUM(W75:W81)*'3j PAAC PAP'!$G$38)</f>
        <v>-</v>
      </c>
      <c r="X83" s="129" t="str">
        <f>IF(X75="-","-",SUM(X75:X81)*'3j PAAC PAP'!$G$38)</f>
        <v>-</v>
      </c>
      <c r="Y83" s="129" t="str">
        <f>IF(Y75="-","-",SUM(Y75:Y81)*'3j PAAC PAP'!$G$38)</f>
        <v>-</v>
      </c>
      <c r="Z83" s="129" t="str">
        <f>IF(Z75="-","-",SUM(Z75:Z81)*'3j PAAC PAP'!$G$38)</f>
        <v>-</v>
      </c>
      <c r="AA83" s="28"/>
    </row>
    <row r="84" spans="1:27" s="29" customFormat="1" ht="11.25" customHeight="1" x14ac:dyDescent="0.25">
      <c r="A84" s="256"/>
      <c r="B84" s="132" t="s">
        <v>388</v>
      </c>
      <c r="C84" s="132" t="s">
        <v>515</v>
      </c>
      <c r="D84" s="134" t="s">
        <v>321</v>
      </c>
      <c r="E84" s="131"/>
      <c r="F84" s="30"/>
      <c r="G84" s="129">
        <f>IF(G78="-","-",SUM(G75:G83)*'3k EBIT'!$E$12)</f>
        <v>10.198257893618973</v>
      </c>
      <c r="H84" s="129">
        <f>IF(H78="-","-",SUM(H75:H83)*'3k EBIT'!$E$12)</f>
        <v>9.3892948637096314</v>
      </c>
      <c r="I84" s="129">
        <f>IF(I78="-","-",SUM(I75:I83)*'3k EBIT'!$E$12)</f>
        <v>8.5173082416649368</v>
      </c>
      <c r="J84" s="129">
        <f>IF(J78="-","-",SUM(J75:J83)*'3k EBIT'!$E$12)</f>
        <v>8.222874856186829</v>
      </c>
      <c r="K84" s="129">
        <f>IF(K78="-","-",SUM(K75:K83)*'3k EBIT'!$E$12)</f>
        <v>8.9566931579700615</v>
      </c>
      <c r="L84" s="129">
        <f>IF(L78="-","-",SUM(L75:L83)*'3k EBIT'!$E$12)</f>
        <v>8.9460978688916626</v>
      </c>
      <c r="M84" s="129">
        <f>IF(M78="-","-",SUM(M75:M83)*'3k EBIT'!$E$12)</f>
        <v>9.3650395381195235</v>
      </c>
      <c r="N84" s="129">
        <f>IF(N78="-","-",SUM(N75:N83)*'3k EBIT'!$E$12)</f>
        <v>10.170388243874511</v>
      </c>
      <c r="O84" s="30"/>
      <c r="P84" s="129">
        <f>IF(P78="-","-",SUM(P75:P83)*'3k EBIT'!$E$12)</f>
        <v>10.170388243874511</v>
      </c>
      <c r="Q84" s="129">
        <f>IF(Q78="-","-",SUM(Q75:Q83)*'3k EBIT'!$E$12)</f>
        <v>11.199278709042192</v>
      </c>
      <c r="R84" s="129">
        <f>IF(R78="-","-",SUM(R75:R83)*'3k EBIT'!$E$12)</f>
        <v>10.186613042565412</v>
      </c>
      <c r="S84" s="129">
        <f>IF(S78="-","-",SUM(S75:S83)*'3k EBIT'!$E$12)</f>
        <v>9.8223724169049333</v>
      </c>
      <c r="T84" s="129">
        <f>IF(T78="-","-",SUM(T75:T83)*'3k EBIT'!$E$12)</f>
        <v>8.5946825425374129</v>
      </c>
      <c r="U84" s="129">
        <f>IF(U78="-","-",SUM(U75:U83)*'3k EBIT'!$E$12)</f>
        <v>9.3375551338830913</v>
      </c>
      <c r="V84" s="129">
        <f>IF(V78="-","-",SUM(V75:V83)*'3k EBIT'!$E$12)</f>
        <v>10.949486785600323</v>
      </c>
      <c r="W84" s="129" t="str">
        <f>IF(W78="-","-",SUM(W75:W83)*'3k EBIT'!$E$12)</f>
        <v>-</v>
      </c>
      <c r="X84" s="129" t="str">
        <f>IF(X78="-","-",SUM(X75:X83)*'3k EBIT'!$E$12)</f>
        <v>-</v>
      </c>
      <c r="Y84" s="129" t="str">
        <f>IF(Y78="-","-",SUM(Y75:Y83)*'3k EBIT'!$E$12)</f>
        <v>-</v>
      </c>
      <c r="Z84" s="129" t="str">
        <f>IF(Z78="-","-",SUM(Z75:Z83)*'3k EBIT'!$E$12)</f>
        <v>-</v>
      </c>
      <c r="AA84" s="28"/>
    </row>
    <row r="85" spans="1:27" s="29" customFormat="1" ht="12.4" customHeight="1" x14ac:dyDescent="0.25">
      <c r="A85" s="256"/>
      <c r="B85" s="132" t="s">
        <v>292</v>
      </c>
      <c r="C85" s="177" t="s">
        <v>516</v>
      </c>
      <c r="D85" s="134" t="s">
        <v>321</v>
      </c>
      <c r="E85" s="130"/>
      <c r="F85" s="30"/>
      <c r="G85" s="129">
        <f>IF(G80="-","-",SUM(G75:G78,G80:G84)*'3l HAP'!$E$13)</f>
        <v>6.0545643586204578</v>
      </c>
      <c r="H85" s="129">
        <f>IF(H80="-","-",SUM(H75:H78,H80:H84)*'3l HAP'!$E$13)</f>
        <v>5.4329516560574085</v>
      </c>
      <c r="I85" s="129">
        <f>IF(I80="-","-",SUM(I75:I78,I80:I84)*'3l HAP'!$E$13)</f>
        <v>4.8308397436348889</v>
      </c>
      <c r="J85" s="129">
        <f>IF(J80="-","-",SUM(J75:J78,J80:J84)*'3l HAP'!$E$13)</f>
        <v>4.6090507370981095</v>
      </c>
      <c r="K85" s="129">
        <f>IF(K80="-","-",SUM(K75:K78,K80:K84)*'3l HAP'!$E$13)</f>
        <v>5.2103921208299742</v>
      </c>
      <c r="L85" s="129">
        <f>IF(L80="-","-",SUM(L75:L78,L80:L84)*'3l HAP'!$E$13)</f>
        <v>5.2018762334972486</v>
      </c>
      <c r="M85" s="129">
        <f>IF(M80="-","-",SUM(M75:M78,M80:M84)*'3l HAP'!$E$13)</f>
        <v>5.5473889208188139</v>
      </c>
      <c r="N85" s="129">
        <f>IF(N80="-","-",SUM(N75:N78,N80:N84)*'3l HAP'!$E$13)</f>
        <v>6.1669192704299531</v>
      </c>
      <c r="O85" s="30"/>
      <c r="P85" s="129">
        <f>IF(P80="-","-",SUM(P75:P78,P80:P84)*'3l HAP'!$E$13)</f>
        <v>6.1669192704299531</v>
      </c>
      <c r="Q85" s="129">
        <f>IF(Q80="-","-",SUM(Q75:Q78,Q80:Q84)*'3l HAP'!$E$13)</f>
        <v>6.8340109475947273</v>
      </c>
      <c r="R85" s="129">
        <f>IF(R80="-","-",SUM(R75:R78,R80:R84)*'3l HAP'!$E$13)</f>
        <v>6.0601730306057835</v>
      </c>
      <c r="S85" s="129">
        <f>IF(S80="-","-",SUM(S75:S78,S80:S84)*'3l HAP'!$E$13)</f>
        <v>5.773652097088787</v>
      </c>
      <c r="T85" s="129">
        <f>IF(T80="-","-",SUM(T75:T78,T80:T84)*'3l HAP'!$E$13)</f>
        <v>4.866624140764622</v>
      </c>
      <c r="U85" s="129">
        <f>IF(U80="-","-",SUM(U75:U78,U80:U84)*'3l HAP'!$E$13)</f>
        <v>5.5678979904668671</v>
      </c>
      <c r="V85" s="129">
        <f>IF(V80="-","-",SUM(V75:V78,V80:V84)*'3l HAP'!$E$13)</f>
        <v>6.8163429848160044</v>
      </c>
      <c r="W85" s="129" t="str">
        <f>IF(W80="-","-",SUM(W75:W78,W80:W84)*'3l HAP'!$E$13)</f>
        <v>-</v>
      </c>
      <c r="X85" s="129" t="str">
        <f>IF(X80="-","-",SUM(X75:X78,X80:X84)*'3l HAP'!$E$13)</f>
        <v>-</v>
      </c>
      <c r="Y85" s="129" t="str">
        <f>IF(Y80="-","-",SUM(Y75:Y78,Y80:Y84)*'3l HAP'!$E$13)</f>
        <v>-</v>
      </c>
      <c r="Z85" s="129" t="str">
        <f>IF(Z80="-","-",SUM(Z75:Z78,Z80:Z84)*'3l HAP'!$E$13)</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542.80475810617247</v>
      </c>
      <c r="H86" s="129">
        <f t="shared" si="10"/>
        <v>499.60616141596853</v>
      </c>
      <c r="I86" s="129">
        <f t="shared" si="10"/>
        <v>453.11003572099463</v>
      </c>
      <c r="J86" s="129">
        <f t="shared" si="10"/>
        <v>437.39175914279076</v>
      </c>
      <c r="K86" s="129">
        <f t="shared" si="10"/>
        <v>476.61510045693205</v>
      </c>
      <c r="L86" s="129">
        <f t="shared" si="10"/>
        <v>476.04893800633681</v>
      </c>
      <c r="M86" s="129">
        <f t="shared" si="10"/>
        <v>498.44400312434129</v>
      </c>
      <c r="N86" s="129">
        <f t="shared" si="10"/>
        <v>541.45028995309588</v>
      </c>
      <c r="O86" s="30"/>
      <c r="P86" s="129">
        <f t="shared" ref="P86:Z86" si="11">IF(P75="-","-",SUM(P75:P85))</f>
        <v>541.45028995309588</v>
      </c>
      <c r="Q86" s="129">
        <f t="shared" si="11"/>
        <v>596.26948900825778</v>
      </c>
      <c r="R86" s="129">
        <f t="shared" si="11"/>
        <v>542.19748013375636</v>
      </c>
      <c r="S86" s="129">
        <f t="shared" si="11"/>
        <v>522.74040787339754</v>
      </c>
      <c r="T86" s="129">
        <f t="shared" si="11"/>
        <v>457.21815006090486</v>
      </c>
      <c r="U86" s="129">
        <f t="shared" si="11"/>
        <v>497.01796520009816</v>
      </c>
      <c r="V86" s="129">
        <f t="shared" si="11"/>
        <v>583.1048831368106</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DF'!H$41="-","-",'3a DF'!H$41)</f>
        <v>253.14985164432846</v>
      </c>
      <c r="H87" s="38">
        <f>IF('3a DF'!I$41="-","-",'3a DF'!I$41)</f>
        <v>213.57444115975193</v>
      </c>
      <c r="I87" s="38">
        <f>IF('3a DF'!J$41="-","-",'3a DF'!J$41)</f>
        <v>174.74989531236287</v>
      </c>
      <c r="J87" s="38">
        <f>IF('3a DF'!K$41="-","-",'3a DF'!K$41)</f>
        <v>160.26701947738721</v>
      </c>
      <c r="K87" s="38">
        <f>IF('3a DF'!L$41="-","-",'3a DF'!L$41)</f>
        <v>200.74683223176862</v>
      </c>
      <c r="L87" s="38">
        <f>IF('3a DF'!M$41="-","-",'3a DF'!M$41)</f>
        <v>199.05760849983216</v>
      </c>
      <c r="M87" s="38">
        <f>IF('3a DF'!N$41="-","-",'3a DF'!N$41)</f>
        <v>215.77106184657606</v>
      </c>
      <c r="N87" s="38">
        <f>IF('3a DF'!O$41="-","-",'3a DF'!O$41)</f>
        <v>243.35846990910571</v>
      </c>
      <c r="O87" s="30"/>
      <c r="P87" s="38">
        <f>IF('3a DF'!Q$41="-","-",'3a DF'!Q$41)</f>
        <v>243.35846990910571</v>
      </c>
      <c r="Q87" s="38">
        <f>IF('3a DF'!R$41="-","-",'3a DF'!R$41)</f>
        <v>281.17733015023742</v>
      </c>
      <c r="R87" s="38">
        <f>IF('3a DF'!S$41="-","-",'3a DF'!S$41)</f>
        <v>230.77888190073497</v>
      </c>
      <c r="S87" s="38">
        <f>IF('3a DF'!T$41="-","-",'3a DF'!T$41)</f>
        <v>206.31785050021912</v>
      </c>
      <c r="T87" s="38">
        <f>IF('3a DF'!U$41="-","-",'3a DF'!U$41)</f>
        <v>145.13269789847291</v>
      </c>
      <c r="U87" s="38">
        <f>IF('3a DF'!V$41="-","-",'3a DF'!V$41)</f>
        <v>187.06626878827944</v>
      </c>
      <c r="V87" s="38">
        <f>IF('3a DF'!W$41="-","-",'3a DF'!W$41)</f>
        <v>276.51257875872909</v>
      </c>
      <c r="W87" s="38" t="str">
        <f>IF('3a DF'!X$41="-","-",'3a DF'!X$41)</f>
        <v>-</v>
      </c>
      <c r="X87" s="38" t="str">
        <f>IF('3a DF'!Y$41="-","-",'3a DF'!Y$41)</f>
        <v>-</v>
      </c>
      <c r="Y87" s="38" t="str">
        <f>IF('3a DF'!Z$41="-","-",'3a DF'!Z$41)</f>
        <v>-</v>
      </c>
      <c r="Z87" s="38" t="str">
        <f>IF('3a DF'!AA$41="-","-",'3a DF'!AA$41)</f>
        <v>-</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AA'!J201="-","-",'3c AA'!J201)</f>
        <v>-</v>
      </c>
      <c r="H89" s="38" t="str">
        <f>IF('3c AA'!K201="-","-",'3c AA'!K201)</f>
        <v>-</v>
      </c>
      <c r="I89" s="38" t="str">
        <f>IF('3c AA'!L201="-","-",'3c AA'!L201)</f>
        <v>-</v>
      </c>
      <c r="J89" s="38" t="str">
        <f>IF('3c AA'!M201="-","-",'3c AA'!M201)</f>
        <v>-</v>
      </c>
      <c r="K89" s="38" t="str">
        <f>IF('3c AA'!N201="-","-",'3c AA'!N201)</f>
        <v>-</v>
      </c>
      <c r="L89" s="38" t="str">
        <f>IF('3c AA'!O201="-","-",'3c AA'!O201)</f>
        <v>-</v>
      </c>
      <c r="M89" s="38" t="str">
        <f>IF('3c AA'!P201="-","-",'3c AA'!P201)</f>
        <v>-</v>
      </c>
      <c r="N89" s="38" t="str">
        <f>IF('3c AA'!Q201="-","-",'3c AA'!Q201)</f>
        <v>-</v>
      </c>
      <c r="O89" s="30"/>
      <c r="P89" s="38" t="str">
        <f>IF('3c AA'!S201="-","-",'3c AA'!S201)</f>
        <v>-</v>
      </c>
      <c r="Q89" s="38" t="str">
        <f>IF('3c AA'!T201="-","-",'3c AA'!T201)</f>
        <v>-</v>
      </c>
      <c r="R89" s="38" t="str">
        <f>IF('3c AA'!U201="-","-",'3c AA'!U201)</f>
        <v>-</v>
      </c>
      <c r="S89" s="38" t="str">
        <f>IF('3c AA'!V201="-","-",'3c AA'!V201)</f>
        <v>-</v>
      </c>
      <c r="T89" s="38">
        <f>IF('3c AA'!W201="-","-",'3c AA'!W201)</f>
        <v>10.705717509101307</v>
      </c>
      <c r="U89" s="38">
        <f>IF('3c AA'!X201="-","-",'3c AA'!X201)</f>
        <v>13.71215092385904</v>
      </c>
      <c r="V89" s="38">
        <f>IF('3c AA'!Y201="-","-",'3c AA'!Y201)</f>
        <v>4.43</v>
      </c>
      <c r="W89" s="38" t="str">
        <f>IF('3c AA'!Z201="-","-",'3c AA'!Z201)</f>
        <v>-</v>
      </c>
      <c r="X89" s="38" t="str">
        <f>IF('3c AA'!AA201="-","-",'3c AA'!AA201)</f>
        <v>-</v>
      </c>
      <c r="Y89" s="38" t="str">
        <f>IF('3c AA'!AB201="-","-",'3c AA'!AB201)</f>
        <v>-</v>
      </c>
      <c r="Z89" s="38" t="str">
        <f>IF('3c AA'!AC201="-","-",'3c AA'!AC201)</f>
        <v>-</v>
      </c>
      <c r="AA89" s="28"/>
    </row>
    <row r="90" spans="1:27" s="29" customFormat="1" ht="11.5" x14ac:dyDescent="0.25">
      <c r="A90" s="256"/>
      <c r="B90" s="135" t="s">
        <v>2</v>
      </c>
      <c r="C90" s="135" t="s">
        <v>342</v>
      </c>
      <c r="D90" s="133" t="s">
        <v>322</v>
      </c>
      <c r="E90" s="128"/>
      <c r="F90" s="30"/>
      <c r="G90" s="38">
        <f>IF('3d PC'!G$42="-","-",'3d PC'!G$42)</f>
        <v>21.926269106402124</v>
      </c>
      <c r="H90" s="38">
        <f>IF('3d PC'!H$42="-","-",'3d PC'!H$42)</f>
        <v>21.926269106402124</v>
      </c>
      <c r="I90" s="38">
        <f>IF('3d PC'!I$42="-","-",'3d PC'!I$42)</f>
        <v>22.64764819235609</v>
      </c>
      <c r="J90" s="38">
        <f>IF('3d PC'!J$42="-","-",'3d PC'!J$42)</f>
        <v>22.505107470829557</v>
      </c>
      <c r="K90" s="38">
        <f>IF('3d PC'!K$42="-","-",'3d PC'!K$42)</f>
        <v>19.106297226763825</v>
      </c>
      <c r="L90" s="38">
        <f>IF('3d PC'!L$42="-","-",'3d PC'!L$42)</f>
        <v>19.106297226763825</v>
      </c>
      <c r="M90" s="38">
        <f>IF('3d PC'!M$42="-","-",'3d PC'!M$42)</f>
        <v>20.852393125569616</v>
      </c>
      <c r="N90" s="38">
        <f>IF('3d PC'!N$42="-","-",'3d PC'!N$42)</f>
        <v>20.849370287873604</v>
      </c>
      <c r="O90" s="30"/>
      <c r="P90" s="38">
        <f>IF('3d PC'!P$42="-","-",'3d PC'!P$42)</f>
        <v>20.849370287873604</v>
      </c>
      <c r="Q90" s="38">
        <f>IF('3d PC'!Q$42="-","-",'3d PC'!Q$42)</f>
        <v>21.503193401206047</v>
      </c>
      <c r="R90" s="38">
        <f>IF('3d PC'!R$42="-","-",'3d PC'!R$42)</f>
        <v>21.819481548965161</v>
      </c>
      <c r="S90" s="38">
        <f>IF('3d PC'!S$42="-","-",'3d PC'!S$42)</f>
        <v>25.256715910577427</v>
      </c>
      <c r="T90" s="38">
        <f>IF('3d PC'!T$42="-","-",'3d PC'!T$42)</f>
        <v>24.167303215101221</v>
      </c>
      <c r="U90" s="38">
        <f>IF('3d PC'!U$42="-","-",'3d PC'!U$42)</f>
        <v>23.962512789411701</v>
      </c>
      <c r="V90" s="38">
        <f>IF('3d PC'!V$42="-","-",'3d PC'!V$42)</f>
        <v>23.858648398084732</v>
      </c>
      <c r="W90" s="38" t="str">
        <f>IF('3d PC'!W$42="-","-",'3d PC'!W$42)</f>
        <v>-</v>
      </c>
      <c r="X90" s="38" t="str">
        <f>IF('3d PC'!X$42="-","-",'3d PC'!X$42)</f>
        <v>-</v>
      </c>
      <c r="Y90" s="38" t="str">
        <f>IF('3d PC'!Y$42="-","-",'3d PC'!Y$42)</f>
        <v>-</v>
      </c>
      <c r="Z90" s="38" t="str">
        <f>IF('3d PC'!Z$42="-","-",'3d PC'!Z$42)</f>
        <v>-</v>
      </c>
      <c r="AA90" s="28"/>
    </row>
    <row r="91" spans="1:27" s="29" customFormat="1" ht="11.5" x14ac:dyDescent="0.25">
      <c r="A91" s="256"/>
      <c r="B91" s="135" t="s">
        <v>352</v>
      </c>
      <c r="C91" s="135" t="s">
        <v>343</v>
      </c>
      <c r="D91" s="133" t="s">
        <v>322</v>
      </c>
      <c r="E91" s="128"/>
      <c r="F91" s="30"/>
      <c r="G91" s="38">
        <f>IF('3f NC-Gas'!F50="-","-",'3f NC-Gas'!F50)</f>
        <v>124.55450199845689</v>
      </c>
      <c r="H91" s="38">
        <f>IF('3f NC-Gas'!G50="-","-",'3f NC-Gas'!G50)</f>
        <v>124.43450200375649</v>
      </c>
      <c r="I91" s="38">
        <f>IF('3f NC-Gas'!H50="-","-",'3f NC-Gas'!H50)</f>
        <v>126.69989052402468</v>
      </c>
      <c r="J91" s="38">
        <f>IF('3f NC-Gas'!I50="-","-",'3f NC-Gas'!I50)</f>
        <v>126.35189053939352</v>
      </c>
      <c r="K91" s="38">
        <f>IF('3f NC-Gas'!J50="-","-",'3f NC-Gas'!J50)</f>
        <v>122.00953552208036</v>
      </c>
      <c r="L91" s="38">
        <f>IF('3f NC-Gas'!K50="-","-",'3f NC-Gas'!K50)</f>
        <v>122.03353552102044</v>
      </c>
      <c r="M91" s="38">
        <f>IF('3f NC-Gas'!L50="-","-",'3f NC-Gas'!L50)</f>
        <v>124.85616486669934</v>
      </c>
      <c r="N91" s="38">
        <f>IF('3f NC-Gas'!M50="-","-",'3f NC-Gas'!M50)</f>
        <v>124.92816486351958</v>
      </c>
      <c r="O91" s="30"/>
      <c r="P91" s="38">
        <f>IF('3f NC-Gas'!O50="-","-",'3f NC-Gas'!O50)</f>
        <v>124.92816486351958</v>
      </c>
      <c r="Q91" s="38">
        <f>IF('3f NC-Gas'!P50="-","-",'3f NC-Gas'!P50)</f>
        <v>130.3743170994253</v>
      </c>
      <c r="R91" s="38">
        <f>IF('3f NC-Gas'!Q50="-","-",'3f NC-Gas'!Q50)</f>
        <v>129.93031711903382</v>
      </c>
      <c r="S91" s="38">
        <f>IF('3f NC-Gas'!R50="-","-",'3f NC-Gas'!R50)</f>
        <v>131.66552691870848</v>
      </c>
      <c r="T91" s="38">
        <f>IF('3f NC-Gas'!S50="-","-",'3f NC-Gas'!S50)</f>
        <v>129.00152703635956</v>
      </c>
      <c r="U91" s="38">
        <f>IF('3f NC-Gas'!T50="-","-",'3f NC-Gas'!T50)</f>
        <v>121.04857775819487</v>
      </c>
      <c r="V91" s="38">
        <f>IF('3f NC-Gas'!U50="-","-",'3f NC-Gas'!U50)</f>
        <v>120.61657777727342</v>
      </c>
      <c r="W91" s="38" t="str">
        <f>IF('3f NC-Gas'!V50="-","-",'3f NC-Gas'!V50)</f>
        <v>-</v>
      </c>
      <c r="X91" s="38" t="str">
        <f>IF('3f NC-Gas'!W50="-","-",'3f NC-Gas'!W50)</f>
        <v>-</v>
      </c>
      <c r="Y91" s="38" t="str">
        <f>IF('3f NC-Gas'!X50="-","-",'3f NC-Gas'!X50)</f>
        <v>-</v>
      </c>
      <c r="Z91" s="38" t="str">
        <f>IF('3f NC-Gas'!Y50="-","-",'3f NC-Gas'!Y50)</f>
        <v>-</v>
      </c>
      <c r="AA91" s="28"/>
    </row>
    <row r="92" spans="1:27" s="29" customFormat="1" ht="11.5" x14ac:dyDescent="0.25">
      <c r="A92" s="256"/>
      <c r="B92" s="135" t="s">
        <v>349</v>
      </c>
      <c r="C92" s="135" t="s">
        <v>344</v>
      </c>
      <c r="D92" s="133" t="s">
        <v>322</v>
      </c>
      <c r="E92" s="128"/>
      <c r="F92" s="30"/>
      <c r="G92" s="38">
        <f>IF('3g CPIH'!C$16="-","-",'3h OC '!$E$12*('3g CPIH'!C$16/'3g CPIH'!$G$16))</f>
        <v>87.194616340508801</v>
      </c>
      <c r="H92" s="38">
        <f>IF('3g CPIH'!D$16="-","-",'3h OC '!$E$12*('3g CPIH'!D$16/'3g CPIH'!$G$16))</f>
        <v>87.369180136986301</v>
      </c>
      <c r="I92" s="38">
        <f>IF('3g CPIH'!E$16="-","-",'3h OC '!$E$12*('3g CPIH'!E$16/'3g CPIH'!$G$16))</f>
        <v>87.631025831702544</v>
      </c>
      <c r="J92" s="38">
        <f>IF('3g CPIH'!F$16="-","-",'3h OC '!$E$12*('3g CPIH'!F$16/'3g CPIH'!$G$16))</f>
        <v>88.15471722113503</v>
      </c>
      <c r="K92" s="38">
        <f>IF('3g CPIH'!G$16="-","-",'3h OC '!$E$12*('3g CPIH'!G$16/'3g CPIH'!$G$16))</f>
        <v>89.202100000000002</v>
      </c>
      <c r="L92" s="38">
        <f>IF('3g CPIH'!H$16="-","-",'3h OC '!$E$12*('3g CPIH'!H$16/'3g CPIH'!$G$16))</f>
        <v>90.33676467710373</v>
      </c>
      <c r="M92" s="38">
        <f>IF('3g CPIH'!I$16="-","-",'3h OC '!$E$12*('3g CPIH'!I$16/'3g CPIH'!$G$16))</f>
        <v>91.645993150684916</v>
      </c>
      <c r="N92" s="38">
        <f>IF('3g CPIH'!J$16="-","-",'3h OC '!$E$12*('3g CPIH'!J$16/'3g CPIH'!$G$16))</f>
        <v>92.431530234833673</v>
      </c>
      <c r="O92" s="30"/>
      <c r="P92" s="38">
        <f>IF('3g CPIH'!L$16="-","-",'3h OC '!$E$12*('3g CPIH'!L$16/'3g CPIH'!$G$16))</f>
        <v>92.431530234833673</v>
      </c>
      <c r="Q92" s="38">
        <f>IF('3g CPIH'!M$16="-","-",'3h OC '!$E$12*('3g CPIH'!M$16/'3g CPIH'!$G$16))</f>
        <v>93.47891301369863</v>
      </c>
      <c r="R92" s="38">
        <f>IF('3g CPIH'!N$16="-","-",'3h OC '!$E$12*('3g CPIH'!N$16/'3g CPIH'!$G$16))</f>
        <v>94.177168199608616</v>
      </c>
      <c r="S92" s="38">
        <f>IF('3g CPIH'!O$16="-","-",'3h OC '!$E$12*('3g CPIH'!O$16/'3g CPIH'!$G$16))</f>
        <v>94.700859589041102</v>
      </c>
      <c r="T92" s="38">
        <f>IF('3g CPIH'!P$16="-","-",'3h OC '!$E$12*('3g CPIH'!P$16/'3g CPIH'!$G$16))</f>
        <v>94.96270528375733</v>
      </c>
      <c r="U92" s="38">
        <f>IF('3g CPIH'!Q$16="-","-",'3h OC '!$E$12*('3g CPIH'!Q$16/'3g CPIH'!$G$16))</f>
        <v>95.48639667318983</v>
      </c>
      <c r="V92" s="38">
        <f>IF('3g CPIH'!R$16="-","-",'3h OC '!$E$12*('3g CPIH'!R$16/'3g CPIH'!$G$16))</f>
        <v>97.232034637964787</v>
      </c>
      <c r="W92" s="38" t="str">
        <f>IF('3g CPIH'!S$16="-","-",'3h OC '!$E$12*('3g CPIH'!S$16/'3g CPIH'!$G$16))</f>
        <v>-</v>
      </c>
      <c r="X92" s="38" t="str">
        <f>IF('3g CPIH'!T$16="-","-",'3h OC '!$E$12*('3g CPIH'!T$16/'3g CPIH'!$G$16))</f>
        <v>-</v>
      </c>
      <c r="Y92" s="38" t="str">
        <f>IF('3g CPIH'!U$16="-","-",'3h OC '!$E$12*('3g CPIH'!U$16/'3g CPIH'!$G$16))</f>
        <v>-</v>
      </c>
      <c r="Z92" s="38" t="str">
        <f>IF('3g CPIH'!V$16="-","-",'3h OC '!$E$12*('3g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SMNCC'!G$47="-","-",'3i SMNCC'!G$47)</f>
        <v>0</v>
      </c>
      <c r="L93" s="38">
        <f>IF('3i SMNCC'!H$47="-","-",'3i SMNCC'!H$47)</f>
        <v>-0.14839729644435984</v>
      </c>
      <c r="M93" s="38">
        <f>IF('3i SMNCC'!I$47="-","-",'3i SMNCC'!I$47)</f>
        <v>1.899695256253338</v>
      </c>
      <c r="N93" s="38">
        <f>IF('3i SMNCC'!J$47="-","-",'3i SMNCC'!J$47)</f>
        <v>12.665365920990935</v>
      </c>
      <c r="O93" s="30"/>
      <c r="P93" s="38">
        <f>IF('3i SMNCC'!L$47="-","-",'3i SMNCC'!L$47)</f>
        <v>12.665365920990935</v>
      </c>
      <c r="Q93" s="38">
        <f>IF('3i SMNCC'!M$47="-","-",'3i SMNCC'!M$47)</f>
        <v>14.640709693750988</v>
      </c>
      <c r="R93" s="38">
        <f>IF('3i SMNCC'!N$47="-","-",'3i SMNCC'!N$47)</f>
        <v>14.927787132222536</v>
      </c>
      <c r="S93" s="38">
        <f>IF('3i SMNCC'!O$47="-","-",'3i SMNCC'!O$47)</f>
        <v>17.170757060355506</v>
      </c>
      <c r="T93" s="38">
        <f>IF('3i SMNCC'!P$47="-","-",'3i SMNCC'!P$47)</f>
        <v>11.164989866554468</v>
      </c>
      <c r="U93" s="38">
        <f>IF('3i SMNCC'!Q$47="-","-",'3i SMNCC'!Q$47)</f>
        <v>10.900121345430581</v>
      </c>
      <c r="V93" s="38">
        <f>IF('3i SMNCC'!R$47="-","-",'3i SMNCC'!R$47)</f>
        <v>7.9767627265742567</v>
      </c>
      <c r="W93" s="38" t="str">
        <f>IF('3i SMNCC'!S$47="-","-",'3i SMNCC'!S$47)</f>
        <v>-</v>
      </c>
      <c r="X93" s="38" t="str">
        <f>IF('3i SMNCC'!T$47="-","-",'3i SMNCC'!T$47)</f>
        <v>-</v>
      </c>
      <c r="Y93" s="38" t="str">
        <f>IF('3i SMNCC'!U$47="-","-",'3i SMNCC'!U$47)</f>
        <v>-</v>
      </c>
      <c r="Z93" s="38" t="str">
        <f>IF('3i SMNCC'!V$47="-","-",'3i SMNCC'!V$47)</f>
        <v>-</v>
      </c>
      <c r="AA93" s="28"/>
    </row>
    <row r="94" spans="1:27" s="29" customFormat="1" ht="11.25" customHeight="1" x14ac:dyDescent="0.25">
      <c r="A94" s="256"/>
      <c r="B94" s="135" t="s">
        <v>349</v>
      </c>
      <c r="C94" s="135" t="s">
        <v>389</v>
      </c>
      <c r="D94" s="133" t="s">
        <v>322</v>
      </c>
      <c r="E94" s="128"/>
      <c r="F94" s="30"/>
      <c r="G94" s="38">
        <f>IF('3g CPIH'!C$16="-","-",'3j PAAC PAP'!$G$20*('3g CPIH'!C$16/'3g CPIH'!$G$16))</f>
        <v>13.137827495107633</v>
      </c>
      <c r="H94" s="38">
        <f>IF('3g CPIH'!D$16="-","-",'3j PAAC PAP'!$G$20*('3g CPIH'!D$16/'3g CPIH'!$G$16))</f>
        <v>13.164129452054794</v>
      </c>
      <c r="I94" s="38">
        <f>IF('3g CPIH'!E$16="-","-",'3j PAAC PAP'!$G$20*('3g CPIH'!E$16/'3g CPIH'!$G$16))</f>
        <v>13.203582387475539</v>
      </c>
      <c r="J94" s="38">
        <f>IF('3g CPIH'!F$16="-","-",'3j PAAC PAP'!$G$20*('3g CPIH'!F$16/'3g CPIH'!$G$16))</f>
        <v>13.282488258317025</v>
      </c>
      <c r="K94" s="38">
        <f>IF('3g CPIH'!G$16="-","-",'3j PAAC PAP'!$G$20*('3g CPIH'!G$16/'3g CPIH'!$G$16))</f>
        <v>13.440300000000001</v>
      </c>
      <c r="L94" s="38">
        <f>IF('3g CPIH'!H$16="-","-",'3j PAAC PAP'!$G$20*('3g CPIH'!H$16/'3g CPIH'!$G$16))</f>
        <v>13.611262720156557</v>
      </c>
      <c r="M94" s="38">
        <f>IF('3g CPIH'!I$16="-","-",'3j PAAC PAP'!$G$20*('3g CPIH'!I$16/'3g CPIH'!$G$16))</f>
        <v>13.808527397260272</v>
      </c>
      <c r="N94" s="38">
        <f>IF('3g CPIH'!J$16="-","-",'3j PAAC PAP'!$G$20*('3g CPIH'!J$16/'3g CPIH'!$G$16))</f>
        <v>13.926886203522507</v>
      </c>
      <c r="O94" s="30"/>
      <c r="P94" s="38">
        <f>IF('3g CPIH'!L$16="-","-",'3j PAAC PAP'!$G$20*('3g CPIH'!L$16/'3g CPIH'!$G$16))</f>
        <v>13.926886203522507</v>
      </c>
      <c r="Q94" s="38">
        <f>IF('3g CPIH'!M$16="-","-",'3j PAAC PAP'!$G$20*('3g CPIH'!M$16/'3g CPIH'!$G$16))</f>
        <v>14.08469794520548</v>
      </c>
      <c r="R94" s="38">
        <f>IF('3g CPIH'!N$16="-","-",'3j PAAC PAP'!$G$20*('3g CPIH'!N$16/'3g CPIH'!$G$16))</f>
        <v>14.189905772994129</v>
      </c>
      <c r="S94" s="38">
        <f>IF('3g CPIH'!O$16="-","-",'3j PAAC PAP'!$G$20*('3g CPIH'!O$16/'3g CPIH'!$G$16))</f>
        <v>14.268811643835617</v>
      </c>
      <c r="T94" s="38">
        <f>IF('3g CPIH'!P$16="-","-",'3j PAAC PAP'!$G$20*('3g CPIH'!P$16/'3g CPIH'!$G$16))</f>
        <v>14.30826457925636</v>
      </c>
      <c r="U94" s="38">
        <f>IF('3g CPIH'!Q$16="-","-",'3j PAAC PAP'!$G$20*('3g CPIH'!Q$16/'3g CPIH'!$G$16))</f>
        <v>14.387170450097848</v>
      </c>
      <c r="V94" s="38">
        <f>IF('3g CPIH'!R$16="-","-",'3j PAAC PAP'!$G$20*('3g CPIH'!R$16/'3g CPIH'!$G$16))</f>
        <v>14.650190019569473</v>
      </c>
      <c r="W94" s="38" t="str">
        <f>IF('3g CPIH'!S$16="-","-",'3j PAAC PAP'!$G$20*('3g CPIH'!S$16/'3g CPIH'!$G$16))</f>
        <v>-</v>
      </c>
      <c r="X94" s="38" t="str">
        <f>IF('3g CPIH'!T$16="-","-",'3j PAAC PAP'!$G$20*('3g CPIH'!T$16/'3g CPIH'!$G$16))</f>
        <v>-</v>
      </c>
      <c r="Y94" s="38" t="str">
        <f>IF('3g CPIH'!U$16="-","-",'3j PAAC PAP'!$G$20*('3g CPIH'!U$16/'3g CPIH'!$G$16))</f>
        <v>-</v>
      </c>
      <c r="Z94" s="38" t="str">
        <f>IF('3g CPIH'!V$16="-","-",'3j PAAC PAP'!$G$20*('3g CPIH'!V$16/'3g CPIH'!$G$16))</f>
        <v>-</v>
      </c>
      <c r="AA94" s="28"/>
    </row>
    <row r="95" spans="1:27" s="29" customFormat="1" ht="11.25" customHeight="1" x14ac:dyDescent="0.25">
      <c r="A95" s="256"/>
      <c r="B95" s="135" t="s">
        <v>349</v>
      </c>
      <c r="C95" s="135" t="s">
        <v>404</v>
      </c>
      <c r="D95" s="133" t="s">
        <v>322</v>
      </c>
      <c r="E95" s="128"/>
      <c r="F95" s="30"/>
      <c r="G95" s="38">
        <f>IF(G87="-","-",SUM(G87:G93)*'3j PAAC PAP'!$G$38)</f>
        <v>28.005108703873866</v>
      </c>
      <c r="H95" s="38">
        <f>IF(H87="-","-",SUM(H87:H93)*'3j PAAC PAP'!$G$38)</f>
        <v>25.731632477599149</v>
      </c>
      <c r="I95" s="38">
        <f>IF(I87="-","-",SUM(I87:I93)*'3j PAAC PAP'!$G$38)</f>
        <v>23.685091381932025</v>
      </c>
      <c r="J95" s="38">
        <f>IF(J87="-","-",SUM(J87:J93)*'3j PAAC PAP'!$G$38)</f>
        <v>22.853856492855286</v>
      </c>
      <c r="K95" s="38">
        <f>IF(K87="-","-",SUM(K87:K93)*'3j PAAC PAP'!$G$38)</f>
        <v>24.797431670274733</v>
      </c>
      <c r="L95" s="38">
        <f>IF(L87="-","-",SUM(L87:L93)*'3j PAAC PAP'!$G$38)</f>
        <v>24.758374027150193</v>
      </c>
      <c r="M95" s="38">
        <f>IF(M87="-","-",SUM(M87:M93)*'3j PAAC PAP'!$G$38)</f>
        <v>26.175785882146929</v>
      </c>
      <c r="N95" s="38">
        <f>IF(N87="-","-",SUM(N87:N93)*'3j PAAC PAP'!$G$38)</f>
        <v>28.431241875370223</v>
      </c>
      <c r="O95" s="30"/>
      <c r="P95" s="38">
        <f>IF(P87="-","-",SUM(P87:P93)*'3j PAAC PAP'!$G$38)</f>
        <v>28.431241875370223</v>
      </c>
      <c r="Q95" s="38">
        <f>IF(Q87="-","-",SUM(Q87:Q93)*'3j PAAC PAP'!$G$38)</f>
        <v>31.131602179150622</v>
      </c>
      <c r="R95" s="38">
        <f>IF(R87="-","-",SUM(R87:R93)*'3j PAAC PAP'!$G$38)</f>
        <v>28.28171653881591</v>
      </c>
      <c r="S95" s="38">
        <f>IF(S87="-","-",SUM(S87:S93)*'3j PAAC PAP'!$G$38)</f>
        <v>27.331276228246299</v>
      </c>
      <c r="T95" s="38">
        <f>IF(T87="-","-",SUM(T87:T93)*'3j PAAC PAP'!$G$38)</f>
        <v>23.881052604998484</v>
      </c>
      <c r="U95" s="38">
        <f>IF(U87="-","-",SUM(U87:U93)*'3j PAAC PAP'!$G$38)</f>
        <v>26.011878202741251</v>
      </c>
      <c r="V95" s="38">
        <f>IF(V87="-","-",SUM(V87:V93)*'3j PAAC PAP'!$G$38)</f>
        <v>30.524825923830782</v>
      </c>
      <c r="W95" s="38" t="str">
        <f>IF(W87="-","-",SUM(W87:W93)*'3j PAAC PAP'!$G$38)</f>
        <v>-</v>
      </c>
      <c r="X95" s="38" t="str">
        <f>IF(X87="-","-",SUM(X87:X93)*'3j PAAC PAP'!$G$38)</f>
        <v>-</v>
      </c>
      <c r="Y95" s="38" t="str">
        <f>IF(Y87="-","-",SUM(Y87:Y93)*'3j PAAC PAP'!$G$38)</f>
        <v>-</v>
      </c>
      <c r="Z95" s="38" t="str">
        <f>IF(Z87="-","-",SUM(Z87:Z93)*'3j PAAC PAP'!$G$38)</f>
        <v>-</v>
      </c>
      <c r="AA95" s="28"/>
    </row>
    <row r="96" spans="1:27" s="29" customFormat="1" ht="11.25" customHeight="1" x14ac:dyDescent="0.25">
      <c r="A96" s="256"/>
      <c r="B96" s="135" t="s">
        <v>388</v>
      </c>
      <c r="C96" s="135" t="s">
        <v>515</v>
      </c>
      <c r="D96" s="133" t="s">
        <v>322</v>
      </c>
      <c r="E96" s="128"/>
      <c r="F96" s="30"/>
      <c r="G96" s="38">
        <f>IF(G90="-","-",SUM(G87:G95)*'3k EBIT'!$E$12)</f>
        <v>10.22568761899111</v>
      </c>
      <c r="H96" s="38">
        <f>IF(H90="-","-",SUM(H87:H95)*'3k EBIT'!$E$12)</f>
        <v>9.4167245891903146</v>
      </c>
      <c r="I96" s="38">
        <f>IF(I90="-","-",SUM(I87:I95)*'3k EBIT'!$E$12)</f>
        <v>8.6888166441430066</v>
      </c>
      <c r="J96" s="38">
        <f>IF(J90="-","-",SUM(J87:J95)*'3k EBIT'!$E$12)</f>
        <v>8.3943832589796852</v>
      </c>
      <c r="K96" s="38">
        <f>IF(K90="-","-",SUM(K87:K95)*'3k EBIT'!$E$12)</f>
        <v>9.0894507551343899</v>
      </c>
      <c r="L96" s="38">
        <f>IF(L90="-","-",SUM(L87:L95)*'3k EBIT'!$E$12)</f>
        <v>9.0788554660342822</v>
      </c>
      <c r="M96" s="38">
        <f>IF(M90="-","-",SUM(M87:M95)*'3k EBIT'!$E$12)</f>
        <v>9.5873463496998887</v>
      </c>
      <c r="N96" s="38">
        <f>IF(N90="-","-",SUM(N87:N95)*'3k EBIT'!$E$12)</f>
        <v>10.392695055389746</v>
      </c>
      <c r="O96" s="30"/>
      <c r="P96" s="38">
        <f>IF(P90="-","-",SUM(P87:P95)*'3k EBIT'!$E$12)</f>
        <v>10.392695055389746</v>
      </c>
      <c r="Q96" s="38">
        <f>IF(Q90="-","-",SUM(Q87:Q95)*'3k EBIT'!$E$12)</f>
        <v>11.357216307132438</v>
      </c>
      <c r="R96" s="38">
        <f>IF(R90="-","-",SUM(R87:R95)*'3k EBIT'!$E$12)</f>
        <v>10.344550641057282</v>
      </c>
      <c r="S96" s="38">
        <f>IF(S90="-","-",SUM(S87:S95)*'3k EBIT'!$E$12)</f>
        <v>10.00767410077785</v>
      </c>
      <c r="T96" s="38">
        <f>IF(T90="-","-",SUM(T87:T95)*'3k EBIT'!$E$12)</f>
        <v>8.7799842288200765</v>
      </c>
      <c r="U96" s="38">
        <f>IF(U90="-","-",SUM(U87:U95)*'3k EBIT'!$E$12)</f>
        <v>9.5401940900035687</v>
      </c>
      <c r="V96" s="38">
        <f>IF(V90="-","-",SUM(V87:V95)*'3k EBIT'!$E$12)</f>
        <v>11.152125742111572</v>
      </c>
      <c r="W96" s="38" t="str">
        <f>IF(W90="-","-",SUM(W87:W95)*'3k EBIT'!$E$12)</f>
        <v>-</v>
      </c>
      <c r="X96" s="38" t="str">
        <f>IF(X90="-","-",SUM(X87:X95)*'3k EBIT'!$E$12)</f>
        <v>-</v>
      </c>
      <c r="Y96" s="38" t="str">
        <f>IF(Y90="-","-",SUM(Y87:Y95)*'3k EBIT'!$E$12)</f>
        <v>-</v>
      </c>
      <c r="Z96" s="38" t="str">
        <f>IF(Z90="-","-",SUM(Z87:Z95)*'3k EBIT'!$E$12)</f>
        <v>-</v>
      </c>
      <c r="AA96" s="28"/>
    </row>
    <row r="97" spans="1:27" s="29" customFormat="1" ht="11.25" customHeight="1" x14ac:dyDescent="0.25">
      <c r="A97" s="256"/>
      <c r="B97" s="135" t="s">
        <v>292</v>
      </c>
      <c r="C97" s="179" t="s">
        <v>516</v>
      </c>
      <c r="D97" s="133" t="s">
        <v>322</v>
      </c>
      <c r="E97" s="127"/>
      <c r="F97" s="30"/>
      <c r="G97" s="38">
        <f>IF(G92="-","-",SUM(G87:G90,G92:G96)*'3l HAP'!$E$13)</f>
        <v>6.0560938830717719</v>
      </c>
      <c r="H97" s="38">
        <f>IF(H92="-","-",SUM(H87:H90,H92:H96)*'3l HAP'!$E$13)</f>
        <v>5.4344811805147764</v>
      </c>
      <c r="I97" s="38">
        <f>IF(I92="-","-",SUM(I87:I90,I92:I96)*'3l HAP'!$E$13)</f>
        <v>4.8404033207993402</v>
      </c>
      <c r="J97" s="38">
        <f>IF(J92="-","-",SUM(J87:J90,J92:J96)*'3l HAP'!$E$13)</f>
        <v>4.6186143142801148</v>
      </c>
      <c r="K97" s="38">
        <f>IF(K92="-","-",SUM(K87:K90,K92:K96)*'3l HAP'!$E$13)</f>
        <v>5.2177948923927886</v>
      </c>
      <c r="L97" s="38">
        <f>IF(L92="-","-",SUM(L87:L90,L92:L96)*'3l HAP'!$E$13)</f>
        <v>5.2092790050588507</v>
      </c>
      <c r="M97" s="38">
        <f>IF(M92="-","-",SUM(M87:M90,M92:M96)*'3l HAP'!$E$13)</f>
        <v>5.5597850968429245</v>
      </c>
      <c r="N97" s="38">
        <f>IF(N92="-","-",SUM(N87:N90,N92:N96)*'3l HAP'!$E$13)</f>
        <v>6.1793154464504312</v>
      </c>
      <c r="O97" s="30"/>
      <c r="P97" s="38">
        <f>IF(P92="-","-",SUM(P87:P90,P92:P96)*'3l HAP'!$E$13)</f>
        <v>6.1793154464504312</v>
      </c>
      <c r="Q97" s="38">
        <f>IF(Q92="-","-",SUM(Q87:Q90,Q92:Q96)*'3l HAP'!$E$13)</f>
        <v>6.8428177954498768</v>
      </c>
      <c r="R97" s="38">
        <f>IF(R92="-","-",SUM(R87:R90,R92:R96)*'3l HAP'!$E$13)</f>
        <v>6.0689798784833293</v>
      </c>
      <c r="S97" s="38">
        <f>IF(S92="-","-",SUM(S87:S90,S92:S96)*'3l HAP'!$E$13)</f>
        <v>5.7839848092289277</v>
      </c>
      <c r="T97" s="38">
        <f>IF(T92="-","-",SUM(T87:T90,T92:T96)*'3l HAP'!$E$13)</f>
        <v>4.8769568530391361</v>
      </c>
      <c r="U97" s="38">
        <f>IF(U92="-","-",SUM(U87:U90,U92:U96)*'3l HAP'!$E$13)</f>
        <v>5.5791974560637776</v>
      </c>
      <c r="V97" s="38">
        <f>IF(V92="-","-",SUM(V87:V90,V92:V96)*'3l HAP'!$E$13)</f>
        <v>6.8276424504347055</v>
      </c>
      <c r="W97" s="38" t="str">
        <f>IF(W92="-","-",SUM(W87:W90,W92:W96)*'3l HAP'!$E$13)</f>
        <v>-</v>
      </c>
      <c r="X97" s="38" t="str">
        <f>IF(X92="-","-",SUM(X87:X90,X92:X96)*'3l HAP'!$E$13)</f>
        <v>-</v>
      </c>
      <c r="Y97" s="38" t="str">
        <f>IF(Y92="-","-",SUM(Y87:Y90,Y92:Y96)*'3l HAP'!$E$13)</f>
        <v>-</v>
      </c>
      <c r="Z97" s="38" t="str">
        <f>IF(Z92="-","-",SUM(Z87:Z90,Z92:Z96)*'3l HAP'!$E$13)</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544.2499567907405</v>
      </c>
      <c r="H98" s="38">
        <f t="shared" si="12"/>
        <v>501.05136010625586</v>
      </c>
      <c r="I98" s="38">
        <f t="shared" si="12"/>
        <v>462.14635359479604</v>
      </c>
      <c r="J98" s="38">
        <f t="shared" si="12"/>
        <v>446.42807703317749</v>
      </c>
      <c r="K98" s="38">
        <f t="shared" si="12"/>
        <v>483.60974229841474</v>
      </c>
      <c r="L98" s="38">
        <f t="shared" si="12"/>
        <v>483.04357984667564</v>
      </c>
      <c r="M98" s="38">
        <f t="shared" si="12"/>
        <v>510.15675297173328</v>
      </c>
      <c r="N98" s="38">
        <f t="shared" si="12"/>
        <v>553.16303979705629</v>
      </c>
      <c r="O98" s="30"/>
      <c r="P98" s="38">
        <f t="shared" ref="P98:Z98" si="13">IF(P87="-","-",SUM(P87:P97))</f>
        <v>553.16303979705629</v>
      </c>
      <c r="Q98" s="38">
        <f t="shared" si="13"/>
        <v>604.59079758525672</v>
      </c>
      <c r="R98" s="38">
        <f t="shared" si="13"/>
        <v>550.51878873191572</v>
      </c>
      <c r="S98" s="38">
        <f t="shared" si="13"/>
        <v>532.50345676099039</v>
      </c>
      <c r="T98" s="38">
        <f t="shared" si="13"/>
        <v>466.98119907546084</v>
      </c>
      <c r="U98" s="38">
        <f t="shared" si="13"/>
        <v>507.69446847727187</v>
      </c>
      <c r="V98" s="38">
        <f t="shared" si="13"/>
        <v>593.78138643457294</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DF'!H$41="-","-",'3a DF'!H$41)</f>
        <v>253.14985164432846</v>
      </c>
      <c r="H99" s="129">
        <f>IF('3a DF'!I$41="-","-",'3a DF'!I$41)</f>
        <v>213.57444115975193</v>
      </c>
      <c r="I99" s="129">
        <f>IF('3a DF'!J$41="-","-",'3a DF'!J$41)</f>
        <v>174.74989531236287</v>
      </c>
      <c r="J99" s="129">
        <f>IF('3a DF'!K$41="-","-",'3a DF'!K$41)</f>
        <v>160.26701947738721</v>
      </c>
      <c r="K99" s="129">
        <f>IF('3a DF'!L$41="-","-",'3a DF'!L$41)</f>
        <v>200.74683223176862</v>
      </c>
      <c r="L99" s="129">
        <f>IF('3a DF'!M$41="-","-",'3a DF'!M$41)</f>
        <v>199.05760849983216</v>
      </c>
      <c r="M99" s="129">
        <f>IF('3a DF'!N$41="-","-",'3a DF'!N$41)</f>
        <v>215.77106184657606</v>
      </c>
      <c r="N99" s="129">
        <f>IF('3a DF'!O$41="-","-",'3a DF'!O$41)</f>
        <v>243.35846990910571</v>
      </c>
      <c r="O99" s="30"/>
      <c r="P99" s="129">
        <f>IF('3a DF'!Q$41="-","-",'3a DF'!Q$41)</f>
        <v>243.35846990910571</v>
      </c>
      <c r="Q99" s="129">
        <f>IF('3a DF'!R$41="-","-",'3a DF'!R$41)</f>
        <v>281.17733015023742</v>
      </c>
      <c r="R99" s="129">
        <f>IF('3a DF'!S$41="-","-",'3a DF'!S$41)</f>
        <v>230.77888190073497</v>
      </c>
      <c r="S99" s="129">
        <f>IF('3a DF'!T$41="-","-",'3a DF'!T$41)</f>
        <v>206.31785050021912</v>
      </c>
      <c r="T99" s="129">
        <f>IF('3a DF'!U$41="-","-",'3a DF'!U$41)</f>
        <v>145.13269789847291</v>
      </c>
      <c r="U99" s="129">
        <f>IF('3a DF'!V$41="-","-",'3a DF'!V$41)</f>
        <v>187.06626878827944</v>
      </c>
      <c r="V99" s="129">
        <f>IF('3a DF'!W$41="-","-",'3a DF'!W$41)</f>
        <v>276.51257875872909</v>
      </c>
      <c r="W99" s="129" t="str">
        <f>IF('3a DF'!X$41="-","-",'3a DF'!X$41)</f>
        <v>-</v>
      </c>
      <c r="X99" s="129" t="str">
        <f>IF('3a DF'!Y$41="-","-",'3a DF'!Y$41)</f>
        <v>-</v>
      </c>
      <c r="Y99" s="129" t="str">
        <f>IF('3a DF'!Z$41="-","-",'3a DF'!Z$41)</f>
        <v>-</v>
      </c>
      <c r="Z99" s="129" t="str">
        <f>IF('3a DF'!AA$41="-","-",'3a DF'!AA$41)</f>
        <v>-</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AA'!J202="-","-",'3c AA'!J202)</f>
        <v>-</v>
      </c>
      <c r="H101" s="129" t="str">
        <f>IF('3c AA'!K202="-","-",'3c AA'!K202)</f>
        <v>-</v>
      </c>
      <c r="I101" s="129" t="str">
        <f>IF('3c AA'!L202="-","-",'3c AA'!L202)</f>
        <v>-</v>
      </c>
      <c r="J101" s="129" t="str">
        <f>IF('3c AA'!M202="-","-",'3c AA'!M202)</f>
        <v>-</v>
      </c>
      <c r="K101" s="129" t="str">
        <f>IF('3c AA'!N202="-","-",'3c AA'!N202)</f>
        <v>-</v>
      </c>
      <c r="L101" s="129" t="str">
        <f>IF('3c AA'!O202="-","-",'3c AA'!O202)</f>
        <v>-</v>
      </c>
      <c r="M101" s="129" t="str">
        <f>IF('3c AA'!P202="-","-",'3c AA'!P202)</f>
        <v>-</v>
      </c>
      <c r="N101" s="129" t="str">
        <f>IF('3c AA'!Q202="-","-",'3c AA'!Q202)</f>
        <v>-</v>
      </c>
      <c r="O101" s="30"/>
      <c r="P101" s="129" t="str">
        <f>IF('3c AA'!S202="-","-",'3c AA'!S202)</f>
        <v>-</v>
      </c>
      <c r="Q101" s="129" t="str">
        <f>IF('3c AA'!T202="-","-",'3c AA'!T202)</f>
        <v>-</v>
      </c>
      <c r="R101" s="129" t="str">
        <f>IF('3c AA'!U202="-","-",'3c AA'!U202)</f>
        <v>-</v>
      </c>
      <c r="S101" s="129" t="str">
        <f>IF('3c AA'!V202="-","-",'3c AA'!V202)</f>
        <v>-</v>
      </c>
      <c r="T101" s="129">
        <f>IF('3c AA'!W202="-","-",'3c AA'!W202)</f>
        <v>10.705717509101307</v>
      </c>
      <c r="U101" s="129">
        <f>IF('3c AA'!X202="-","-",'3c AA'!X202)</f>
        <v>13.71215092385904</v>
      </c>
      <c r="V101" s="129">
        <f>IF('3c AA'!Y202="-","-",'3c AA'!Y202)</f>
        <v>4.43</v>
      </c>
      <c r="W101" s="129" t="str">
        <f>IF('3c AA'!Z202="-","-",'3c AA'!Z202)</f>
        <v>-</v>
      </c>
      <c r="X101" s="129" t="str">
        <f>IF('3c AA'!AA202="-","-",'3c AA'!AA202)</f>
        <v>-</v>
      </c>
      <c r="Y101" s="129" t="str">
        <f>IF('3c AA'!AB202="-","-",'3c AA'!AB202)</f>
        <v>-</v>
      </c>
      <c r="Z101" s="129" t="str">
        <f>IF('3c AA'!AC202="-","-",'3c AA'!AC202)</f>
        <v>-</v>
      </c>
      <c r="AA101" s="28"/>
    </row>
    <row r="102" spans="1:27" s="29" customFormat="1" ht="11.5" x14ac:dyDescent="0.25">
      <c r="A102" s="256"/>
      <c r="B102" s="132" t="s">
        <v>2</v>
      </c>
      <c r="C102" s="132" t="s">
        <v>342</v>
      </c>
      <c r="D102" s="134" t="s">
        <v>323</v>
      </c>
      <c r="E102" s="131"/>
      <c r="F102" s="30"/>
      <c r="G102" s="129">
        <f>IF('3d PC'!G$42="-","-",'3d PC'!G$42)</f>
        <v>21.926269106402124</v>
      </c>
      <c r="H102" s="129">
        <f>IF('3d PC'!H$42="-","-",'3d PC'!H$42)</f>
        <v>21.926269106402124</v>
      </c>
      <c r="I102" s="129">
        <f>IF('3d PC'!I$42="-","-",'3d PC'!I$42)</f>
        <v>22.64764819235609</v>
      </c>
      <c r="J102" s="129">
        <f>IF('3d PC'!J$42="-","-",'3d PC'!J$42)</f>
        <v>22.505107470829557</v>
      </c>
      <c r="K102" s="129">
        <f>IF('3d PC'!K$42="-","-",'3d PC'!K$42)</f>
        <v>19.106297226763825</v>
      </c>
      <c r="L102" s="129">
        <f>IF('3d PC'!L$42="-","-",'3d PC'!L$42)</f>
        <v>19.106297226763825</v>
      </c>
      <c r="M102" s="129">
        <f>IF('3d PC'!M$42="-","-",'3d PC'!M$42)</f>
        <v>20.852393125569616</v>
      </c>
      <c r="N102" s="129">
        <f>IF('3d PC'!N$42="-","-",'3d PC'!N$42)</f>
        <v>20.849370287873604</v>
      </c>
      <c r="O102" s="30"/>
      <c r="P102" s="129">
        <f>IF('3d PC'!P$42="-","-",'3d PC'!P$42)</f>
        <v>20.849370287873604</v>
      </c>
      <c r="Q102" s="129">
        <f>IF('3d PC'!Q$42="-","-",'3d PC'!Q$42)</f>
        <v>21.503193401206047</v>
      </c>
      <c r="R102" s="129">
        <f>IF('3d PC'!R$42="-","-",'3d PC'!R$42)</f>
        <v>21.819481548965161</v>
      </c>
      <c r="S102" s="129">
        <f>IF('3d PC'!S$42="-","-",'3d PC'!S$42)</f>
        <v>25.256715910577427</v>
      </c>
      <c r="T102" s="129">
        <f>IF('3d PC'!T$42="-","-",'3d PC'!T$42)</f>
        <v>24.167303215101221</v>
      </c>
      <c r="U102" s="129">
        <f>IF('3d PC'!U$42="-","-",'3d PC'!U$42)</f>
        <v>23.962512789411701</v>
      </c>
      <c r="V102" s="129">
        <f>IF('3d PC'!V$42="-","-",'3d PC'!V$42)</f>
        <v>23.858648398084732</v>
      </c>
      <c r="W102" s="129" t="str">
        <f>IF('3d PC'!W$42="-","-",'3d PC'!W$42)</f>
        <v>-</v>
      </c>
      <c r="X102" s="129" t="str">
        <f>IF('3d PC'!X$42="-","-",'3d PC'!X$42)</f>
        <v>-</v>
      </c>
      <c r="Y102" s="129" t="str">
        <f>IF('3d PC'!Y$42="-","-",'3d PC'!Y$42)</f>
        <v>-</v>
      </c>
      <c r="Z102" s="129" t="str">
        <f>IF('3d PC'!Z$42="-","-",'3d PC'!Z$42)</f>
        <v>-</v>
      </c>
      <c r="AA102" s="28"/>
    </row>
    <row r="103" spans="1:27" s="29" customFormat="1" ht="11.5" x14ac:dyDescent="0.25">
      <c r="A103" s="256"/>
      <c r="B103" s="132" t="s">
        <v>352</v>
      </c>
      <c r="C103" s="132" t="s">
        <v>343</v>
      </c>
      <c r="D103" s="134" t="s">
        <v>323</v>
      </c>
      <c r="E103" s="131"/>
      <c r="F103" s="30"/>
      <c r="G103" s="129">
        <f>IF('3f NC-Gas'!F51="-","-",'3f NC-Gas'!F51)</f>
        <v>137.46522368866408</v>
      </c>
      <c r="H103" s="129">
        <f>IF('3f NC-Gas'!G51="-","-",'3f NC-Gas'!G51)</f>
        <v>137.34522368837796</v>
      </c>
      <c r="I103" s="129">
        <f>IF('3f NC-Gas'!H51="-","-",'3f NC-Gas'!H51)</f>
        <v>137.17207637429522</v>
      </c>
      <c r="J103" s="129">
        <f>IF('3f NC-Gas'!I51="-","-",'3f NC-Gas'!I51)</f>
        <v>136.82407637346552</v>
      </c>
      <c r="K103" s="129">
        <f>IF('3f NC-Gas'!J51="-","-",'3f NC-Gas'!J51)</f>
        <v>133.63288526126215</v>
      </c>
      <c r="L103" s="129">
        <f>IF('3f NC-Gas'!K51="-","-",'3f NC-Gas'!K51)</f>
        <v>133.65688526131936</v>
      </c>
      <c r="M103" s="129">
        <f>IF('3f NC-Gas'!L51="-","-",'3f NC-Gas'!L51)</f>
        <v>139.85820031131738</v>
      </c>
      <c r="N103" s="129">
        <f>IF('3f NC-Gas'!M51="-","-",'3f NC-Gas'!M51)</f>
        <v>139.93020031148905</v>
      </c>
      <c r="O103" s="30"/>
      <c r="P103" s="129">
        <f>IF('3f NC-Gas'!O51="-","-",'3f NC-Gas'!O51)</f>
        <v>139.93020031148905</v>
      </c>
      <c r="Q103" s="129">
        <f>IF('3f NC-Gas'!P51="-","-",'3f NC-Gas'!P51)</f>
        <v>147.55778196828953</v>
      </c>
      <c r="R103" s="129">
        <f>IF('3f NC-Gas'!Q51="-","-",'3f NC-Gas'!Q51)</f>
        <v>147.11378196723095</v>
      </c>
      <c r="S103" s="129">
        <f>IF('3f NC-Gas'!R51="-","-",'3f NC-Gas'!R51)</f>
        <v>146.38670058799391</v>
      </c>
      <c r="T103" s="129">
        <f>IF('3f NC-Gas'!S51="-","-",'3f NC-Gas'!S51)</f>
        <v>143.72270058164244</v>
      </c>
      <c r="U103" s="129">
        <f>IF('3f NC-Gas'!T51="-","-",'3f NC-Gas'!T51)</f>
        <v>135.00206945426558</v>
      </c>
      <c r="V103" s="129">
        <f>IF('3f NC-Gas'!U51="-","-",'3f NC-Gas'!U51)</f>
        <v>134.57006945323562</v>
      </c>
      <c r="W103" s="129" t="str">
        <f>IF('3f NC-Gas'!V51="-","-",'3f NC-Gas'!V51)</f>
        <v>-</v>
      </c>
      <c r="X103" s="129" t="str">
        <f>IF('3f NC-Gas'!W51="-","-",'3f NC-Gas'!W51)</f>
        <v>-</v>
      </c>
      <c r="Y103" s="129" t="str">
        <f>IF('3f NC-Gas'!X51="-","-",'3f NC-Gas'!X51)</f>
        <v>-</v>
      </c>
      <c r="Z103" s="129" t="str">
        <f>IF('3f NC-Gas'!Y51="-","-",'3f NC-Gas'!Y51)</f>
        <v>-</v>
      </c>
      <c r="AA103" s="28"/>
    </row>
    <row r="104" spans="1:27" s="29" customFormat="1" ht="11.25" customHeight="1" x14ac:dyDescent="0.25">
      <c r="A104" s="256"/>
      <c r="B104" s="132" t="s">
        <v>349</v>
      </c>
      <c r="C104" s="132" t="s">
        <v>344</v>
      </c>
      <c r="D104" s="134" t="s">
        <v>323</v>
      </c>
      <c r="E104" s="131"/>
      <c r="F104" s="30"/>
      <c r="G104" s="129">
        <f>IF('3g CPIH'!C$16="-","-",'3h OC '!$E$12*('3g CPIH'!C$16/'3g CPIH'!$G$16))</f>
        <v>87.194616340508801</v>
      </c>
      <c r="H104" s="129">
        <f>IF('3g CPIH'!D$16="-","-",'3h OC '!$E$12*('3g CPIH'!D$16/'3g CPIH'!$G$16))</f>
        <v>87.369180136986301</v>
      </c>
      <c r="I104" s="129">
        <f>IF('3g CPIH'!E$16="-","-",'3h OC '!$E$12*('3g CPIH'!E$16/'3g CPIH'!$G$16))</f>
        <v>87.631025831702544</v>
      </c>
      <c r="J104" s="129">
        <f>IF('3g CPIH'!F$16="-","-",'3h OC '!$E$12*('3g CPIH'!F$16/'3g CPIH'!$G$16))</f>
        <v>88.15471722113503</v>
      </c>
      <c r="K104" s="129">
        <f>IF('3g CPIH'!G$16="-","-",'3h OC '!$E$12*('3g CPIH'!G$16/'3g CPIH'!$G$16))</f>
        <v>89.202100000000002</v>
      </c>
      <c r="L104" s="129">
        <f>IF('3g CPIH'!H$16="-","-",'3h OC '!$E$12*('3g CPIH'!H$16/'3g CPIH'!$G$16))</f>
        <v>90.33676467710373</v>
      </c>
      <c r="M104" s="129">
        <f>IF('3g CPIH'!I$16="-","-",'3h OC '!$E$12*('3g CPIH'!I$16/'3g CPIH'!$G$16))</f>
        <v>91.645993150684916</v>
      </c>
      <c r="N104" s="129">
        <f>IF('3g CPIH'!J$16="-","-",'3h OC '!$E$12*('3g CPIH'!J$16/'3g CPIH'!$G$16))</f>
        <v>92.431530234833673</v>
      </c>
      <c r="O104" s="30"/>
      <c r="P104" s="129">
        <f>IF('3g CPIH'!L$16="-","-",'3h OC '!$E$12*('3g CPIH'!L$16/'3g CPIH'!$G$16))</f>
        <v>92.431530234833673</v>
      </c>
      <c r="Q104" s="129">
        <f>IF('3g CPIH'!M$16="-","-",'3h OC '!$E$12*('3g CPIH'!M$16/'3g CPIH'!$G$16))</f>
        <v>93.47891301369863</v>
      </c>
      <c r="R104" s="129">
        <f>IF('3g CPIH'!N$16="-","-",'3h OC '!$E$12*('3g CPIH'!N$16/'3g CPIH'!$G$16))</f>
        <v>94.177168199608616</v>
      </c>
      <c r="S104" s="129">
        <f>IF('3g CPIH'!O$16="-","-",'3h OC '!$E$12*('3g CPIH'!O$16/'3g CPIH'!$G$16))</f>
        <v>94.700859589041102</v>
      </c>
      <c r="T104" s="129">
        <f>IF('3g CPIH'!P$16="-","-",'3h OC '!$E$12*('3g CPIH'!P$16/'3g CPIH'!$G$16))</f>
        <v>94.96270528375733</v>
      </c>
      <c r="U104" s="129">
        <f>IF('3g CPIH'!Q$16="-","-",'3h OC '!$E$12*('3g CPIH'!Q$16/'3g CPIH'!$G$16))</f>
        <v>95.48639667318983</v>
      </c>
      <c r="V104" s="129">
        <f>IF('3g CPIH'!R$16="-","-",'3h OC '!$E$12*('3g CPIH'!R$16/'3g CPIH'!$G$16))</f>
        <v>97.232034637964787</v>
      </c>
      <c r="W104" s="129" t="str">
        <f>IF('3g CPIH'!S$16="-","-",'3h OC '!$E$12*('3g CPIH'!S$16/'3g CPIH'!$G$16))</f>
        <v>-</v>
      </c>
      <c r="X104" s="129" t="str">
        <f>IF('3g CPIH'!T$16="-","-",'3h OC '!$E$12*('3g CPIH'!T$16/'3g CPIH'!$G$16))</f>
        <v>-</v>
      </c>
      <c r="Y104" s="129" t="str">
        <f>IF('3g CPIH'!U$16="-","-",'3h OC '!$E$12*('3g CPIH'!U$16/'3g CPIH'!$G$16))</f>
        <v>-</v>
      </c>
      <c r="Z104" s="129" t="str">
        <f>IF('3g CPIH'!V$16="-","-",'3h OC '!$E$12*('3g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SMNCC'!G$47="-","-",'3i SMNCC'!G$47)</f>
        <v>0</v>
      </c>
      <c r="L105" s="129">
        <f>IF('3i SMNCC'!H$47="-","-",'3i SMNCC'!H$47)</f>
        <v>-0.14839729644435984</v>
      </c>
      <c r="M105" s="129">
        <f>IF('3i SMNCC'!I$47="-","-",'3i SMNCC'!I$47)</f>
        <v>1.899695256253338</v>
      </c>
      <c r="N105" s="129">
        <f>IF('3i SMNCC'!J$47="-","-",'3i SMNCC'!J$47)</f>
        <v>12.665365920990935</v>
      </c>
      <c r="O105" s="30"/>
      <c r="P105" s="129">
        <f>IF('3i SMNCC'!L$47="-","-",'3i SMNCC'!L$47)</f>
        <v>12.665365920990935</v>
      </c>
      <c r="Q105" s="129">
        <f>IF('3i SMNCC'!M$47="-","-",'3i SMNCC'!M$47)</f>
        <v>14.640709693750988</v>
      </c>
      <c r="R105" s="129">
        <f>IF('3i SMNCC'!N$47="-","-",'3i SMNCC'!N$47)</f>
        <v>14.927787132222536</v>
      </c>
      <c r="S105" s="129">
        <f>IF('3i SMNCC'!O$47="-","-",'3i SMNCC'!O$47)</f>
        <v>17.170757060355506</v>
      </c>
      <c r="T105" s="129">
        <f>IF('3i SMNCC'!P$47="-","-",'3i SMNCC'!P$47)</f>
        <v>11.164989866554468</v>
      </c>
      <c r="U105" s="129">
        <f>IF('3i SMNCC'!Q$47="-","-",'3i SMNCC'!Q$47)</f>
        <v>10.900121345430581</v>
      </c>
      <c r="V105" s="129">
        <f>IF('3i SMNCC'!R$47="-","-",'3i SMNCC'!R$47)</f>
        <v>7.9767627265742567</v>
      </c>
      <c r="W105" s="129" t="str">
        <f>IF('3i SMNCC'!S$47="-","-",'3i SMNCC'!S$47)</f>
        <v>-</v>
      </c>
      <c r="X105" s="129" t="str">
        <f>IF('3i SMNCC'!T$47="-","-",'3i SMNCC'!T$47)</f>
        <v>-</v>
      </c>
      <c r="Y105" s="129" t="str">
        <f>IF('3i SMNCC'!U$47="-","-",'3i SMNCC'!U$47)</f>
        <v>-</v>
      </c>
      <c r="Z105" s="129" t="str">
        <f>IF('3i SMNCC'!V$47="-","-",'3i SMNCC'!V$47)</f>
        <v>-</v>
      </c>
      <c r="AA105" s="28"/>
    </row>
    <row r="106" spans="1:27" s="29" customFormat="1" ht="11.25" customHeight="1" x14ac:dyDescent="0.25">
      <c r="A106" s="256"/>
      <c r="B106" s="132" t="s">
        <v>349</v>
      </c>
      <c r="C106" s="132" t="s">
        <v>389</v>
      </c>
      <c r="D106" s="134" t="s">
        <v>323</v>
      </c>
      <c r="E106" s="131"/>
      <c r="F106" s="30"/>
      <c r="G106" s="129">
        <f>IF('3g CPIH'!C$16="-","-",'3j PAAC PAP'!$G$20*('3g CPIH'!C$16/'3g CPIH'!$G$16))</f>
        <v>13.137827495107633</v>
      </c>
      <c r="H106" s="129">
        <f>IF('3g CPIH'!D$16="-","-",'3j PAAC PAP'!$G$20*('3g CPIH'!D$16/'3g CPIH'!$G$16))</f>
        <v>13.164129452054794</v>
      </c>
      <c r="I106" s="129">
        <f>IF('3g CPIH'!E$16="-","-",'3j PAAC PAP'!$G$20*('3g CPIH'!E$16/'3g CPIH'!$G$16))</f>
        <v>13.203582387475539</v>
      </c>
      <c r="J106" s="129">
        <f>IF('3g CPIH'!F$16="-","-",'3j PAAC PAP'!$G$20*('3g CPIH'!F$16/'3g CPIH'!$G$16))</f>
        <v>13.282488258317025</v>
      </c>
      <c r="K106" s="129">
        <f>IF('3g CPIH'!G$16="-","-",'3j PAAC PAP'!$G$20*('3g CPIH'!G$16/'3g CPIH'!$G$16))</f>
        <v>13.440300000000001</v>
      </c>
      <c r="L106" s="129">
        <f>IF('3g CPIH'!H$16="-","-",'3j PAAC PAP'!$G$20*('3g CPIH'!H$16/'3g CPIH'!$G$16))</f>
        <v>13.611262720156557</v>
      </c>
      <c r="M106" s="129">
        <f>IF('3g CPIH'!I$16="-","-",'3j PAAC PAP'!$G$20*('3g CPIH'!I$16/'3g CPIH'!$G$16))</f>
        <v>13.808527397260272</v>
      </c>
      <c r="N106" s="129">
        <f>IF('3g CPIH'!J$16="-","-",'3j PAAC PAP'!$G$20*('3g CPIH'!J$16/'3g CPIH'!$G$16))</f>
        <v>13.926886203522507</v>
      </c>
      <c r="O106" s="30"/>
      <c r="P106" s="129">
        <f>IF('3g CPIH'!L$16="-","-",'3j PAAC PAP'!$G$20*('3g CPIH'!L$16/'3g CPIH'!$G$16))</f>
        <v>13.926886203522507</v>
      </c>
      <c r="Q106" s="129">
        <f>IF('3g CPIH'!M$16="-","-",'3j PAAC PAP'!$G$20*('3g CPIH'!M$16/'3g CPIH'!$G$16))</f>
        <v>14.08469794520548</v>
      </c>
      <c r="R106" s="129">
        <f>IF('3g CPIH'!N$16="-","-",'3j PAAC PAP'!$G$20*('3g CPIH'!N$16/'3g CPIH'!$G$16))</f>
        <v>14.189905772994129</v>
      </c>
      <c r="S106" s="129">
        <f>IF('3g CPIH'!O$16="-","-",'3j PAAC PAP'!$G$20*('3g CPIH'!O$16/'3g CPIH'!$G$16))</f>
        <v>14.268811643835617</v>
      </c>
      <c r="T106" s="129">
        <f>IF('3g CPIH'!P$16="-","-",'3j PAAC PAP'!$G$20*('3g CPIH'!P$16/'3g CPIH'!$G$16))</f>
        <v>14.30826457925636</v>
      </c>
      <c r="U106" s="129">
        <f>IF('3g CPIH'!Q$16="-","-",'3j PAAC PAP'!$G$20*('3g CPIH'!Q$16/'3g CPIH'!$G$16))</f>
        <v>14.387170450097848</v>
      </c>
      <c r="V106" s="129">
        <f>IF('3g CPIH'!R$16="-","-",'3j PAAC PAP'!$G$20*('3g CPIH'!R$16/'3g CPIH'!$G$16))</f>
        <v>14.650190019569473</v>
      </c>
      <c r="W106" s="129" t="str">
        <f>IF('3g CPIH'!S$16="-","-",'3j PAAC PAP'!$G$20*('3g CPIH'!S$16/'3g CPIH'!$G$16))</f>
        <v>-</v>
      </c>
      <c r="X106" s="129" t="str">
        <f>IF('3g CPIH'!T$16="-","-",'3j PAAC PAP'!$G$20*('3g CPIH'!T$16/'3g CPIH'!$G$16))</f>
        <v>-</v>
      </c>
      <c r="Y106" s="129" t="str">
        <f>IF('3g CPIH'!U$16="-","-",'3j PAAC PAP'!$G$20*('3g CPIH'!U$16/'3g CPIH'!$G$16))</f>
        <v>-</v>
      </c>
      <c r="Z106" s="129" t="str">
        <f>IF('3g CPIH'!V$16="-","-",'3j PAAC PAP'!$G$20*('3g CPIH'!V$16/'3g CPIH'!$G$16))</f>
        <v>-</v>
      </c>
      <c r="AA106" s="28"/>
    </row>
    <row r="107" spans="1:27" s="29" customFormat="1" ht="11.25" customHeight="1" x14ac:dyDescent="0.25">
      <c r="A107" s="256"/>
      <c r="B107" s="132" t="s">
        <v>349</v>
      </c>
      <c r="C107" s="132" t="s">
        <v>404</v>
      </c>
      <c r="D107" s="134" t="s">
        <v>323</v>
      </c>
      <c r="E107" s="131"/>
      <c r="F107" s="30"/>
      <c r="G107" s="129">
        <f>IF(G99="-","-",SUM(G99:G105)*'3j PAAC PAP'!$G$38)</f>
        <v>28.747810879824726</v>
      </c>
      <c r="H107" s="129">
        <f>IF(H99="-","-",SUM(H99:H105)*'3j PAAC PAP'!$G$38)</f>
        <v>26.474334653228684</v>
      </c>
      <c r="I107" s="129">
        <f>IF(I99="-","-",SUM(I99:I105)*'3j PAAC PAP'!$G$38)</f>
        <v>24.287514345154687</v>
      </c>
      <c r="J107" s="129">
        <f>IF(J99="-","-",SUM(J99:J105)*'3j PAAC PAP'!$G$38)</f>
        <v>23.45627945514611</v>
      </c>
      <c r="K107" s="129">
        <f>IF(K99="-","-",SUM(K99:K105)*'3j PAAC PAP'!$G$38)</f>
        <v>25.466076487370906</v>
      </c>
      <c r="L107" s="129">
        <f>IF(L99="-","-",SUM(L99:L105)*'3j PAAC PAP'!$G$38)</f>
        <v>25.427018844310624</v>
      </c>
      <c r="M107" s="129">
        <f>IF(M99="-","-",SUM(M99:M105)*'3j PAAC PAP'!$G$38)</f>
        <v>27.038792973134026</v>
      </c>
      <c r="N107" s="129">
        <f>IF(N99="-","-",SUM(N99:N105)*'3j PAAC PAP'!$G$38)</f>
        <v>29.294248966550121</v>
      </c>
      <c r="O107" s="30"/>
      <c r="P107" s="129">
        <f>IF(P99="-","-",SUM(P99:P105)*'3j PAAC PAP'!$G$38)</f>
        <v>29.294248966550121</v>
      </c>
      <c r="Q107" s="129">
        <f>IF(Q99="-","-",SUM(Q99:Q105)*'3j PAAC PAP'!$G$38)</f>
        <v>32.120098179196908</v>
      </c>
      <c r="R107" s="129">
        <f>IF(R99="-","-",SUM(R99:R105)*'3j PAAC PAP'!$G$38)</f>
        <v>29.270212537673299</v>
      </c>
      <c r="S107" s="129">
        <f>IF(S99="-","-",SUM(S99:S105)*'3j PAAC PAP'!$G$38)</f>
        <v>28.17812646474561</v>
      </c>
      <c r="T107" s="129">
        <f>IF(T99="-","-",SUM(T99:T105)*'3j PAAC PAP'!$G$38)</f>
        <v>24.727902834364428</v>
      </c>
      <c r="U107" s="129">
        <f>IF(U99="-","-",SUM(U99:U105)*'3j PAAC PAP'!$G$38)</f>
        <v>26.814566766049413</v>
      </c>
      <c r="V107" s="129">
        <f>IF(V99="-","-",SUM(V99:V105)*'3j PAAC PAP'!$G$38)</f>
        <v>31.327514485982181</v>
      </c>
      <c r="W107" s="129" t="str">
        <f>IF(W99="-","-",SUM(W99:W105)*'3j PAAC PAP'!$G$38)</f>
        <v>-</v>
      </c>
      <c r="X107" s="129" t="str">
        <f>IF(X99="-","-",SUM(X99:X105)*'3j PAAC PAP'!$G$38)</f>
        <v>-</v>
      </c>
      <c r="Y107" s="129" t="str">
        <f>IF(Y99="-","-",SUM(Y99:Y105)*'3j PAAC PAP'!$G$38)</f>
        <v>-</v>
      </c>
      <c r="Z107" s="129" t="str">
        <f>IF(Z99="-","-",SUM(Z99:Z105)*'3j PAAC PAP'!$G$38)</f>
        <v>-</v>
      </c>
      <c r="AA107" s="28"/>
    </row>
    <row r="108" spans="1:27" s="29" customFormat="1" ht="11.25" customHeight="1" x14ac:dyDescent="0.25">
      <c r="A108" s="256"/>
      <c r="B108" s="132" t="s">
        <v>388</v>
      </c>
      <c r="C108" s="132" t="s">
        <v>515</v>
      </c>
      <c r="D108" s="134" t="s">
        <v>323</v>
      </c>
      <c r="E108" s="131"/>
      <c r="F108" s="30"/>
      <c r="G108" s="129">
        <f>IF(G102="-","-",SUM(G99:G107)*'3k EBIT'!$E$12)</f>
        <v>10.49012713243086</v>
      </c>
      <c r="H108" s="129">
        <f>IF(H102="-","-",SUM(H99:H107)*'3k EBIT'!$E$12)</f>
        <v>9.6811641025156572</v>
      </c>
      <c r="I108" s="129">
        <f>IF(I102="-","-",SUM(I99:I107)*'3k EBIT'!$E$12)</f>
        <v>8.903309667642743</v>
      </c>
      <c r="J108" s="129">
        <f>IF(J102="-","-",SUM(J99:J107)*'3k EBIT'!$E$12)</f>
        <v>8.608876282147639</v>
      </c>
      <c r="K108" s="129">
        <f>IF(K102="-","-",SUM(K99:K107)*'3k EBIT'!$E$12)</f>
        <v>9.3275221057003819</v>
      </c>
      <c r="L108" s="129">
        <f>IF(L102="-","-",SUM(L99:L107)*'3k EBIT'!$E$12)</f>
        <v>9.3169268166231536</v>
      </c>
      <c r="M108" s="129">
        <f>IF(M102="-","-",SUM(M99:M107)*'3k EBIT'!$E$12)</f>
        <v>9.894620493529489</v>
      </c>
      <c r="N108" s="129">
        <f>IF(N102="-","-",SUM(N99:N107)*'3k EBIT'!$E$12)</f>
        <v>10.699969199287994</v>
      </c>
      <c r="O108" s="30"/>
      <c r="P108" s="129">
        <f>IF(P102="-","-",SUM(P99:P107)*'3k EBIT'!$E$12)</f>
        <v>10.699969199287994</v>
      </c>
      <c r="Q108" s="129">
        <f>IF(Q102="-","-",SUM(Q99:Q107)*'3k EBIT'!$E$12)</f>
        <v>11.709170845241497</v>
      </c>
      <c r="R108" s="129">
        <f>IF(R102="-","-",SUM(R99:R107)*'3k EBIT'!$E$12)</f>
        <v>10.696505178743033</v>
      </c>
      <c r="S108" s="129">
        <f>IF(S102="-","-",SUM(S99:S107)*'3k EBIT'!$E$12)</f>
        <v>10.309195587785087</v>
      </c>
      <c r="T108" s="129">
        <f>IF(T102="-","-",SUM(T99:T107)*'3k EBIT'!$E$12)</f>
        <v>9.0815057132874752</v>
      </c>
      <c r="U108" s="129">
        <f>IF(U102="-","-",SUM(U99:U107)*'3k EBIT'!$E$12)</f>
        <v>9.8259917892672206</v>
      </c>
      <c r="V108" s="129">
        <f>IF(V102="-","-",SUM(V99:V107)*'3k EBIT'!$E$12)</f>
        <v>11.437923440963354</v>
      </c>
      <c r="W108" s="129" t="str">
        <f>IF(W102="-","-",SUM(W99:W107)*'3k EBIT'!$E$12)</f>
        <v>-</v>
      </c>
      <c r="X108" s="129" t="str">
        <f>IF(X102="-","-",SUM(X99:X107)*'3k EBIT'!$E$12)</f>
        <v>-</v>
      </c>
      <c r="Y108" s="129" t="str">
        <f>IF(Y102="-","-",SUM(Y99:Y107)*'3k EBIT'!$E$12)</f>
        <v>-</v>
      </c>
      <c r="Z108" s="129" t="str">
        <f>IF(Z102="-","-",SUM(Z99:Z107)*'3k EBIT'!$E$12)</f>
        <v>-</v>
      </c>
      <c r="AA108" s="28"/>
    </row>
    <row r="109" spans="1:27" s="29" customFormat="1" ht="11.25" customHeight="1" x14ac:dyDescent="0.25">
      <c r="A109" s="256"/>
      <c r="B109" s="132" t="s">
        <v>292</v>
      </c>
      <c r="C109" s="177" t="s">
        <v>516</v>
      </c>
      <c r="D109" s="134" t="s">
        <v>323</v>
      </c>
      <c r="E109" s="130"/>
      <c r="F109" s="30"/>
      <c r="G109" s="129">
        <f>IF(G104="-","-",SUM(G99:G102,G104:G108)*'3l HAP'!$E$13)</f>
        <v>6.0708394445461398</v>
      </c>
      <c r="H109" s="129">
        <f>IF(H104="-","-",SUM(H99:H102,H104:H108)*'3l HAP'!$E$13)</f>
        <v>5.4492267419827654</v>
      </c>
      <c r="I109" s="129">
        <f>IF(I104="-","-",SUM(I99:I102,I104:I108)*'3l HAP'!$E$13)</f>
        <v>4.8523637877609431</v>
      </c>
      <c r="J109" s="129">
        <f>IF(J104="-","-",SUM(J99:J102,J104:J108)*'3l HAP'!$E$13)</f>
        <v>4.630574781223217</v>
      </c>
      <c r="K109" s="129">
        <f>IF(K104="-","-",SUM(K99:K102,K104:K108)*'3l HAP'!$E$13)</f>
        <v>5.23107012380353</v>
      </c>
      <c r="L109" s="129">
        <f>IF(L104="-","-",SUM(L99:L102,L104:L108)*'3l HAP'!$E$13)</f>
        <v>5.2225542364708684</v>
      </c>
      <c r="M109" s="129">
        <f>IF(M104="-","-",SUM(M99:M102,M104:M108)*'3l HAP'!$E$13)</f>
        <v>5.5769191844018753</v>
      </c>
      <c r="N109" s="129">
        <f>IF(N104="-","-",SUM(N99:N102,N104:N108)*'3l HAP'!$E$13)</f>
        <v>6.19644953401321</v>
      </c>
      <c r="O109" s="30"/>
      <c r="P109" s="129">
        <f>IF(P104="-","-",SUM(P99:P102,P104:P108)*'3l HAP'!$E$13)</f>
        <v>6.19644953401321</v>
      </c>
      <c r="Q109" s="129">
        <f>IF(Q104="-","-",SUM(Q99:Q102,Q104:Q108)*'3l HAP'!$E$13)</f>
        <v>6.8624433317790094</v>
      </c>
      <c r="R109" s="129">
        <f>IF(R104="-","-",SUM(R99:R102,R104:R108)*'3l HAP'!$E$13)</f>
        <v>6.0886054147888569</v>
      </c>
      <c r="S109" s="129">
        <f>IF(S104="-","-",SUM(S99:S102,S104:S108)*'3l HAP'!$E$13)</f>
        <v>5.8007981196327867</v>
      </c>
      <c r="T109" s="129">
        <f>IF(T104="-","-",SUM(T99:T102,T104:T108)*'3l HAP'!$E$13)</f>
        <v>4.8937701633013697</v>
      </c>
      <c r="U109" s="129">
        <f>IF(U104="-","-",SUM(U99:U102,U104:U108)*'3l HAP'!$E$13)</f>
        <v>5.5951339834340921</v>
      </c>
      <c r="V109" s="129">
        <f>IF(V104="-","-",SUM(V99:V102,V104:V108)*'3l HAP'!$E$13)</f>
        <v>6.8435789777820526</v>
      </c>
      <c r="W109" s="129" t="str">
        <f>IF(W104="-","-",SUM(W99:W102,W104:W108)*'3l HAP'!$E$13)</f>
        <v>-</v>
      </c>
      <c r="X109" s="129" t="str">
        <f>IF(X104="-","-",SUM(X99:X102,X104:X108)*'3l HAP'!$E$13)</f>
        <v>-</v>
      </c>
      <c r="Y109" s="129" t="str">
        <f>IF(Y104="-","-",SUM(Y99:Y102,Y104:Y108)*'3l HAP'!$E$13)</f>
        <v>-</v>
      </c>
      <c r="Z109" s="129" t="str">
        <f>IF(Z104="-","-",SUM(Z99:Z102,Z104:Z108)*'3l HAP'!$E$13)</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558.18256573181282</v>
      </c>
      <c r="H110" s="129">
        <f t="shared" si="14"/>
        <v>514.98396904130027</v>
      </c>
      <c r="I110" s="129">
        <f t="shared" si="14"/>
        <v>473.44741589875065</v>
      </c>
      <c r="J110" s="129">
        <f t="shared" si="14"/>
        <v>457.72913931965132</v>
      </c>
      <c r="K110" s="129">
        <f t="shared" si="14"/>
        <v>496.15308343666942</v>
      </c>
      <c r="L110" s="129">
        <f t="shared" si="14"/>
        <v>495.58692098613579</v>
      </c>
      <c r="M110" s="129">
        <f t="shared" si="14"/>
        <v>526.34620373872701</v>
      </c>
      <c r="N110" s="129">
        <f t="shared" si="14"/>
        <v>569.35249056766691</v>
      </c>
      <c r="O110" s="30"/>
      <c r="P110" s="129">
        <f t="shared" ref="P110:Z110" si="15">IF(P99="-","-",SUM(P99:P109))</f>
        <v>569.35249056766691</v>
      </c>
      <c r="Q110" s="129">
        <f t="shared" si="15"/>
        <v>623.13433852860544</v>
      </c>
      <c r="R110" s="129">
        <f t="shared" si="15"/>
        <v>569.06232965296147</v>
      </c>
      <c r="S110" s="129">
        <f t="shared" si="15"/>
        <v>548.38981546418609</v>
      </c>
      <c r="T110" s="129">
        <f t="shared" si="15"/>
        <v>482.86755764483934</v>
      </c>
      <c r="U110" s="129">
        <f t="shared" si="15"/>
        <v>522.75238296328473</v>
      </c>
      <c r="V110" s="129">
        <f t="shared" si="15"/>
        <v>608.83930089888554</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DF'!H$41="-","-",'3a DF'!H$41)</f>
        <v>253.14985164432846</v>
      </c>
      <c r="H111" s="38">
        <f>IF('3a DF'!I$41="-","-",'3a DF'!I$41)</f>
        <v>213.57444115975193</v>
      </c>
      <c r="I111" s="38">
        <f>IF('3a DF'!J$41="-","-",'3a DF'!J$41)</f>
        <v>174.74989531236287</v>
      </c>
      <c r="J111" s="38">
        <f>IF('3a DF'!K$41="-","-",'3a DF'!K$41)</f>
        <v>160.26701947738721</v>
      </c>
      <c r="K111" s="38">
        <f>IF('3a DF'!L$41="-","-",'3a DF'!L$41)</f>
        <v>200.74683223176862</v>
      </c>
      <c r="L111" s="38">
        <f>IF('3a DF'!M$41="-","-",'3a DF'!M$41)</f>
        <v>199.05760849983216</v>
      </c>
      <c r="M111" s="38">
        <f>IF('3a DF'!N$41="-","-",'3a DF'!N$41)</f>
        <v>215.77106184657606</v>
      </c>
      <c r="N111" s="38">
        <f>IF('3a DF'!O$41="-","-",'3a DF'!O$41)</f>
        <v>243.35846990910571</v>
      </c>
      <c r="O111" s="30"/>
      <c r="P111" s="38">
        <f>IF('3a DF'!Q$41="-","-",'3a DF'!Q$41)</f>
        <v>243.35846990910571</v>
      </c>
      <c r="Q111" s="38">
        <f>IF('3a DF'!R$41="-","-",'3a DF'!R$41)</f>
        <v>281.17733015023742</v>
      </c>
      <c r="R111" s="38">
        <f>IF('3a DF'!S$41="-","-",'3a DF'!S$41)</f>
        <v>230.77888190073497</v>
      </c>
      <c r="S111" s="38">
        <f>IF('3a DF'!T$41="-","-",'3a DF'!T$41)</f>
        <v>206.31785050021912</v>
      </c>
      <c r="T111" s="38">
        <f>IF('3a DF'!U$41="-","-",'3a DF'!U$41)</f>
        <v>145.13269789847291</v>
      </c>
      <c r="U111" s="38">
        <f>IF('3a DF'!V$41="-","-",'3a DF'!V$41)</f>
        <v>187.06626878827944</v>
      </c>
      <c r="V111" s="38">
        <f>IF('3a DF'!W$41="-","-",'3a DF'!W$41)</f>
        <v>276.51257875872909</v>
      </c>
      <c r="W111" s="38" t="str">
        <f>IF('3a DF'!X$41="-","-",'3a DF'!X$41)</f>
        <v>-</v>
      </c>
      <c r="X111" s="38" t="str">
        <f>IF('3a DF'!Y$41="-","-",'3a DF'!Y$41)</f>
        <v>-</v>
      </c>
      <c r="Y111" s="38" t="str">
        <f>IF('3a DF'!Z$41="-","-",'3a DF'!Z$41)</f>
        <v>-</v>
      </c>
      <c r="Z111" s="38" t="str">
        <f>IF('3a DF'!AA$41="-","-",'3a DF'!AA$41)</f>
        <v>-</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AA'!J203="-","-",'3c AA'!J203)</f>
        <v>-</v>
      </c>
      <c r="H113" s="38" t="str">
        <f>IF('3c AA'!K203="-","-",'3c AA'!K203)</f>
        <v>-</v>
      </c>
      <c r="I113" s="38" t="str">
        <f>IF('3c AA'!L203="-","-",'3c AA'!L203)</f>
        <v>-</v>
      </c>
      <c r="J113" s="38" t="str">
        <f>IF('3c AA'!M203="-","-",'3c AA'!M203)</f>
        <v>-</v>
      </c>
      <c r="K113" s="38" t="str">
        <f>IF('3c AA'!N203="-","-",'3c AA'!N203)</f>
        <v>-</v>
      </c>
      <c r="L113" s="38" t="str">
        <f>IF('3c AA'!O203="-","-",'3c AA'!O203)</f>
        <v>-</v>
      </c>
      <c r="M113" s="38" t="str">
        <f>IF('3c AA'!P203="-","-",'3c AA'!P203)</f>
        <v>-</v>
      </c>
      <c r="N113" s="38" t="str">
        <f>IF('3c AA'!Q203="-","-",'3c AA'!Q203)</f>
        <v>-</v>
      </c>
      <c r="O113" s="30"/>
      <c r="P113" s="38" t="str">
        <f>IF('3c AA'!S203="-","-",'3c AA'!S203)</f>
        <v>-</v>
      </c>
      <c r="Q113" s="38" t="str">
        <f>IF('3c AA'!T203="-","-",'3c AA'!T203)</f>
        <v>-</v>
      </c>
      <c r="R113" s="38" t="str">
        <f>IF('3c AA'!U203="-","-",'3c AA'!U203)</f>
        <v>-</v>
      </c>
      <c r="S113" s="38" t="str">
        <f>IF('3c AA'!V203="-","-",'3c AA'!V203)</f>
        <v>-</v>
      </c>
      <c r="T113" s="38">
        <f>IF('3c AA'!W203="-","-",'3c AA'!W203)</f>
        <v>10.705717509101307</v>
      </c>
      <c r="U113" s="38">
        <f>IF('3c AA'!X203="-","-",'3c AA'!X203)</f>
        <v>13.71215092385904</v>
      </c>
      <c r="V113" s="38">
        <f>IF('3c AA'!Y203="-","-",'3c AA'!Y203)</f>
        <v>4.43</v>
      </c>
      <c r="W113" s="38" t="str">
        <f>IF('3c AA'!Z203="-","-",'3c AA'!Z203)</f>
        <v>-</v>
      </c>
      <c r="X113" s="38" t="str">
        <f>IF('3c AA'!AA203="-","-",'3c AA'!AA203)</f>
        <v>-</v>
      </c>
      <c r="Y113" s="38" t="str">
        <f>IF('3c AA'!AB203="-","-",'3c AA'!AB203)</f>
        <v>-</v>
      </c>
      <c r="Z113" s="38" t="str">
        <f>IF('3c AA'!AC203="-","-",'3c AA'!AC203)</f>
        <v>-</v>
      </c>
      <c r="AA113" s="28"/>
    </row>
    <row r="114" spans="1:27" s="29" customFormat="1" ht="12.4" customHeight="1" x14ac:dyDescent="0.25">
      <c r="A114" s="256"/>
      <c r="B114" s="135" t="s">
        <v>2</v>
      </c>
      <c r="C114" s="135" t="s">
        <v>342</v>
      </c>
      <c r="D114" s="133" t="s">
        <v>324</v>
      </c>
      <c r="E114" s="128"/>
      <c r="F114" s="30"/>
      <c r="G114" s="38">
        <f>IF('3d PC'!G$42="-","-",'3d PC'!G$42)</f>
        <v>21.926269106402124</v>
      </c>
      <c r="H114" s="38">
        <f>IF('3d PC'!H$42="-","-",'3d PC'!H$42)</f>
        <v>21.926269106402124</v>
      </c>
      <c r="I114" s="38">
        <f>IF('3d PC'!I$42="-","-",'3d PC'!I$42)</f>
        <v>22.64764819235609</v>
      </c>
      <c r="J114" s="38">
        <f>IF('3d PC'!J$42="-","-",'3d PC'!J$42)</f>
        <v>22.505107470829557</v>
      </c>
      <c r="K114" s="38">
        <f>IF('3d PC'!K$42="-","-",'3d PC'!K$42)</f>
        <v>19.106297226763825</v>
      </c>
      <c r="L114" s="38">
        <f>IF('3d PC'!L$42="-","-",'3d PC'!L$42)</f>
        <v>19.106297226763825</v>
      </c>
      <c r="M114" s="38">
        <f>IF('3d PC'!M$42="-","-",'3d PC'!M$42)</f>
        <v>20.852393125569616</v>
      </c>
      <c r="N114" s="38">
        <f>IF('3d PC'!N$42="-","-",'3d PC'!N$42)</f>
        <v>20.849370287873604</v>
      </c>
      <c r="O114" s="30"/>
      <c r="P114" s="38">
        <f>IF('3d PC'!P$42="-","-",'3d PC'!P$42)</f>
        <v>20.849370287873604</v>
      </c>
      <c r="Q114" s="38">
        <f>IF('3d PC'!Q$42="-","-",'3d PC'!Q$42)</f>
        <v>21.503193401206047</v>
      </c>
      <c r="R114" s="38">
        <f>IF('3d PC'!R$42="-","-",'3d PC'!R$42)</f>
        <v>21.819481548965161</v>
      </c>
      <c r="S114" s="38">
        <f>IF('3d PC'!S$42="-","-",'3d PC'!S$42)</f>
        <v>25.256715910577427</v>
      </c>
      <c r="T114" s="38">
        <f>IF('3d PC'!T$42="-","-",'3d PC'!T$42)</f>
        <v>24.167303215101221</v>
      </c>
      <c r="U114" s="38">
        <f>IF('3d PC'!U$42="-","-",'3d PC'!U$42)</f>
        <v>23.962512789411701</v>
      </c>
      <c r="V114" s="38">
        <f>IF('3d PC'!V$42="-","-",'3d PC'!V$42)</f>
        <v>23.858648398084732</v>
      </c>
      <c r="W114" s="38" t="str">
        <f>IF('3d PC'!W$42="-","-",'3d PC'!W$42)</f>
        <v>-</v>
      </c>
      <c r="X114" s="38" t="str">
        <f>IF('3d PC'!X$42="-","-",'3d PC'!X$42)</f>
        <v>-</v>
      </c>
      <c r="Y114" s="38" t="str">
        <f>IF('3d PC'!Y$42="-","-",'3d PC'!Y$42)</f>
        <v>-</v>
      </c>
      <c r="Z114" s="38" t="str">
        <f>IF('3d PC'!Z$42="-","-",'3d PC'!Z$42)</f>
        <v>-</v>
      </c>
      <c r="AA114" s="28"/>
    </row>
    <row r="115" spans="1:27" s="29" customFormat="1" ht="11.25" customHeight="1" x14ac:dyDescent="0.25">
      <c r="A115" s="256"/>
      <c r="B115" s="135" t="s">
        <v>352</v>
      </c>
      <c r="C115" s="135" t="s">
        <v>343</v>
      </c>
      <c r="D115" s="133" t="s">
        <v>324</v>
      </c>
      <c r="E115" s="128"/>
      <c r="F115" s="30"/>
      <c r="G115" s="38">
        <f>IF('3f NC-Gas'!F52="-","-",'3f NC-Gas'!F52)</f>
        <v>128.26455915916478</v>
      </c>
      <c r="H115" s="38">
        <f>IF('3f NC-Gas'!G52="-","-",'3f NC-Gas'!G52)</f>
        <v>128.14455915824388</v>
      </c>
      <c r="I115" s="38">
        <f>IF('3f NC-Gas'!H52="-","-",'3f NC-Gas'!H52)</f>
        <v>135.60814189994264</v>
      </c>
      <c r="J115" s="38">
        <f>IF('3f NC-Gas'!I52="-","-",'3f NC-Gas'!I52)</f>
        <v>135.26014189727204</v>
      </c>
      <c r="K115" s="38">
        <f>IF('3f NC-Gas'!J52="-","-",'3f NC-Gas'!J52)</f>
        <v>132.52066043685861</v>
      </c>
      <c r="L115" s="38">
        <f>IF('3f NC-Gas'!K52="-","-",'3f NC-Gas'!K52)</f>
        <v>132.54466043704281</v>
      </c>
      <c r="M115" s="38">
        <f>IF('3f NC-Gas'!L52="-","-",'3f NC-Gas'!L52)</f>
        <v>140.09940757171941</v>
      </c>
      <c r="N115" s="38">
        <f>IF('3f NC-Gas'!M52="-","-",'3f NC-Gas'!M52)</f>
        <v>140.17140757227193</v>
      </c>
      <c r="O115" s="30"/>
      <c r="P115" s="38">
        <f>IF('3f NC-Gas'!O52="-","-",'3f NC-Gas'!O52)</f>
        <v>140.17140757227193</v>
      </c>
      <c r="Q115" s="38">
        <f>IF('3f NC-Gas'!P52="-","-",'3f NC-Gas'!P52)</f>
        <v>141.96531913399983</v>
      </c>
      <c r="R115" s="38">
        <f>IF('3f NC-Gas'!Q52="-","-",'3f NC-Gas'!Q52)</f>
        <v>141.52131913059253</v>
      </c>
      <c r="S115" s="38">
        <f>IF('3f NC-Gas'!R52="-","-",'3f NC-Gas'!R52)</f>
        <v>142.27338876596374</v>
      </c>
      <c r="T115" s="38">
        <f>IF('3f NC-Gas'!S52="-","-",'3f NC-Gas'!S52)</f>
        <v>139.60938874551994</v>
      </c>
      <c r="U115" s="38">
        <f>IF('3f NC-Gas'!T52="-","-",'3f NC-Gas'!T52)</f>
        <v>122.12537685853026</v>
      </c>
      <c r="V115" s="38">
        <f>IF('3f NC-Gas'!U52="-","-",'3f NC-Gas'!U52)</f>
        <v>121.69337685521504</v>
      </c>
      <c r="W115" s="38" t="str">
        <f>IF('3f NC-Gas'!V52="-","-",'3f NC-Gas'!V52)</f>
        <v>-</v>
      </c>
      <c r="X115" s="38" t="str">
        <f>IF('3f NC-Gas'!W52="-","-",'3f NC-Gas'!W52)</f>
        <v>-</v>
      </c>
      <c r="Y115" s="38" t="str">
        <f>IF('3f NC-Gas'!X52="-","-",'3f NC-Gas'!X52)</f>
        <v>-</v>
      </c>
      <c r="Z115" s="38" t="str">
        <f>IF('3f NC-Gas'!Y52="-","-",'3f NC-Gas'!Y52)</f>
        <v>-</v>
      </c>
      <c r="AA115" s="28"/>
    </row>
    <row r="116" spans="1:27" s="29" customFormat="1" ht="11.25" customHeight="1" x14ac:dyDescent="0.25">
      <c r="A116" s="256"/>
      <c r="B116" s="135" t="s">
        <v>349</v>
      </c>
      <c r="C116" s="135" t="s">
        <v>344</v>
      </c>
      <c r="D116" s="133" t="s">
        <v>324</v>
      </c>
      <c r="E116" s="128"/>
      <c r="F116" s="30"/>
      <c r="G116" s="38">
        <f>IF('3g CPIH'!C$16="-","-",'3h OC '!$E$12*('3g CPIH'!C$16/'3g CPIH'!$G$16))</f>
        <v>87.194616340508801</v>
      </c>
      <c r="H116" s="38">
        <f>IF('3g CPIH'!D$16="-","-",'3h OC '!$E$12*('3g CPIH'!D$16/'3g CPIH'!$G$16))</f>
        <v>87.369180136986301</v>
      </c>
      <c r="I116" s="38">
        <f>IF('3g CPIH'!E$16="-","-",'3h OC '!$E$12*('3g CPIH'!E$16/'3g CPIH'!$G$16))</f>
        <v>87.631025831702544</v>
      </c>
      <c r="J116" s="38">
        <f>IF('3g CPIH'!F$16="-","-",'3h OC '!$E$12*('3g CPIH'!F$16/'3g CPIH'!$G$16))</f>
        <v>88.15471722113503</v>
      </c>
      <c r="K116" s="38">
        <f>IF('3g CPIH'!G$16="-","-",'3h OC '!$E$12*('3g CPIH'!G$16/'3g CPIH'!$G$16))</f>
        <v>89.202100000000002</v>
      </c>
      <c r="L116" s="38">
        <f>IF('3g CPIH'!H$16="-","-",'3h OC '!$E$12*('3g CPIH'!H$16/'3g CPIH'!$G$16))</f>
        <v>90.33676467710373</v>
      </c>
      <c r="M116" s="38">
        <f>IF('3g CPIH'!I$16="-","-",'3h OC '!$E$12*('3g CPIH'!I$16/'3g CPIH'!$G$16))</f>
        <v>91.645993150684916</v>
      </c>
      <c r="N116" s="38">
        <f>IF('3g CPIH'!J$16="-","-",'3h OC '!$E$12*('3g CPIH'!J$16/'3g CPIH'!$G$16))</f>
        <v>92.431530234833673</v>
      </c>
      <c r="O116" s="30"/>
      <c r="P116" s="38">
        <f>IF('3g CPIH'!L$16="-","-",'3h OC '!$E$12*('3g CPIH'!L$16/'3g CPIH'!$G$16))</f>
        <v>92.431530234833673</v>
      </c>
      <c r="Q116" s="38">
        <f>IF('3g CPIH'!M$16="-","-",'3h OC '!$E$12*('3g CPIH'!M$16/'3g CPIH'!$G$16))</f>
        <v>93.47891301369863</v>
      </c>
      <c r="R116" s="38">
        <f>IF('3g CPIH'!N$16="-","-",'3h OC '!$E$12*('3g CPIH'!N$16/'3g CPIH'!$G$16))</f>
        <v>94.177168199608616</v>
      </c>
      <c r="S116" s="38">
        <f>IF('3g CPIH'!O$16="-","-",'3h OC '!$E$12*('3g CPIH'!O$16/'3g CPIH'!$G$16))</f>
        <v>94.700859589041102</v>
      </c>
      <c r="T116" s="38">
        <f>IF('3g CPIH'!P$16="-","-",'3h OC '!$E$12*('3g CPIH'!P$16/'3g CPIH'!$G$16))</f>
        <v>94.96270528375733</v>
      </c>
      <c r="U116" s="38">
        <f>IF('3g CPIH'!Q$16="-","-",'3h OC '!$E$12*('3g CPIH'!Q$16/'3g CPIH'!$G$16))</f>
        <v>95.48639667318983</v>
      </c>
      <c r="V116" s="38">
        <f>IF('3g CPIH'!R$16="-","-",'3h OC '!$E$12*('3g CPIH'!R$16/'3g CPIH'!$G$16))</f>
        <v>97.232034637964787</v>
      </c>
      <c r="W116" s="38" t="str">
        <f>IF('3g CPIH'!S$16="-","-",'3h OC '!$E$12*('3g CPIH'!S$16/'3g CPIH'!$G$16))</f>
        <v>-</v>
      </c>
      <c r="X116" s="38" t="str">
        <f>IF('3g CPIH'!T$16="-","-",'3h OC '!$E$12*('3g CPIH'!T$16/'3g CPIH'!$G$16))</f>
        <v>-</v>
      </c>
      <c r="Y116" s="38" t="str">
        <f>IF('3g CPIH'!U$16="-","-",'3h OC '!$E$12*('3g CPIH'!U$16/'3g CPIH'!$G$16))</f>
        <v>-</v>
      </c>
      <c r="Z116" s="38" t="str">
        <f>IF('3g CPIH'!V$16="-","-",'3h OC '!$E$12*('3g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SMNCC'!G$47="-","-",'3i SMNCC'!G$47)</f>
        <v>0</v>
      </c>
      <c r="L117" s="38">
        <f>IF('3i SMNCC'!H$47="-","-",'3i SMNCC'!H$47)</f>
        <v>-0.14839729644435984</v>
      </c>
      <c r="M117" s="38">
        <f>IF('3i SMNCC'!I$47="-","-",'3i SMNCC'!I$47)</f>
        <v>1.899695256253338</v>
      </c>
      <c r="N117" s="38">
        <f>IF('3i SMNCC'!J$47="-","-",'3i SMNCC'!J$47)</f>
        <v>12.665365920990935</v>
      </c>
      <c r="O117" s="30"/>
      <c r="P117" s="38">
        <f>IF('3i SMNCC'!L$47="-","-",'3i SMNCC'!L$47)</f>
        <v>12.665365920990935</v>
      </c>
      <c r="Q117" s="38">
        <f>IF('3i SMNCC'!M$47="-","-",'3i SMNCC'!M$47)</f>
        <v>14.640709693750988</v>
      </c>
      <c r="R117" s="38">
        <f>IF('3i SMNCC'!N$47="-","-",'3i SMNCC'!N$47)</f>
        <v>14.927787132222536</v>
      </c>
      <c r="S117" s="38">
        <f>IF('3i SMNCC'!O$47="-","-",'3i SMNCC'!O$47)</f>
        <v>17.170757060355506</v>
      </c>
      <c r="T117" s="38">
        <f>IF('3i SMNCC'!P$47="-","-",'3i SMNCC'!P$47)</f>
        <v>11.164989866554468</v>
      </c>
      <c r="U117" s="38">
        <f>IF('3i SMNCC'!Q$47="-","-",'3i SMNCC'!Q$47)</f>
        <v>10.900121345430581</v>
      </c>
      <c r="V117" s="38">
        <f>IF('3i SMNCC'!R$47="-","-",'3i SMNCC'!R$47)</f>
        <v>7.9767627265742567</v>
      </c>
      <c r="W117" s="38" t="str">
        <f>IF('3i SMNCC'!S$47="-","-",'3i SMNCC'!S$47)</f>
        <v>-</v>
      </c>
      <c r="X117" s="38" t="str">
        <f>IF('3i SMNCC'!T$47="-","-",'3i SMNCC'!T$47)</f>
        <v>-</v>
      </c>
      <c r="Y117" s="38" t="str">
        <f>IF('3i SMNCC'!U$47="-","-",'3i SMNCC'!U$47)</f>
        <v>-</v>
      </c>
      <c r="Z117" s="38" t="str">
        <f>IF('3i SMNCC'!V$47="-","-",'3i SMNCC'!V$47)</f>
        <v>-</v>
      </c>
      <c r="AA117" s="28"/>
    </row>
    <row r="118" spans="1:27" s="29" customFormat="1" ht="11.25" customHeight="1" x14ac:dyDescent="0.25">
      <c r="A118" s="256"/>
      <c r="B118" s="135" t="s">
        <v>349</v>
      </c>
      <c r="C118" s="135" t="s">
        <v>389</v>
      </c>
      <c r="D118" s="133" t="s">
        <v>324</v>
      </c>
      <c r="E118" s="128"/>
      <c r="F118" s="30"/>
      <c r="G118" s="38">
        <f>IF('3g CPIH'!C$16="-","-",'3j PAAC PAP'!$G$20*('3g CPIH'!C$16/'3g CPIH'!$G$16))</f>
        <v>13.137827495107633</v>
      </c>
      <c r="H118" s="38">
        <f>IF('3g CPIH'!D$16="-","-",'3j PAAC PAP'!$G$20*('3g CPIH'!D$16/'3g CPIH'!$G$16))</f>
        <v>13.164129452054794</v>
      </c>
      <c r="I118" s="38">
        <f>IF('3g CPIH'!E$16="-","-",'3j PAAC PAP'!$G$20*('3g CPIH'!E$16/'3g CPIH'!$G$16))</f>
        <v>13.203582387475539</v>
      </c>
      <c r="J118" s="38">
        <f>IF('3g CPIH'!F$16="-","-",'3j PAAC PAP'!$G$20*('3g CPIH'!F$16/'3g CPIH'!$G$16))</f>
        <v>13.282488258317025</v>
      </c>
      <c r="K118" s="38">
        <f>IF('3g CPIH'!G$16="-","-",'3j PAAC PAP'!$G$20*('3g CPIH'!G$16/'3g CPIH'!$G$16))</f>
        <v>13.440300000000001</v>
      </c>
      <c r="L118" s="38">
        <f>IF('3g CPIH'!H$16="-","-",'3j PAAC PAP'!$G$20*('3g CPIH'!H$16/'3g CPIH'!$G$16))</f>
        <v>13.611262720156557</v>
      </c>
      <c r="M118" s="38">
        <f>IF('3g CPIH'!I$16="-","-",'3j PAAC PAP'!$G$20*('3g CPIH'!I$16/'3g CPIH'!$G$16))</f>
        <v>13.808527397260272</v>
      </c>
      <c r="N118" s="38">
        <f>IF('3g CPIH'!J$16="-","-",'3j PAAC PAP'!$G$20*('3g CPIH'!J$16/'3g CPIH'!$G$16))</f>
        <v>13.926886203522507</v>
      </c>
      <c r="O118" s="30"/>
      <c r="P118" s="38">
        <f>IF('3g CPIH'!L$16="-","-",'3j PAAC PAP'!$G$20*('3g CPIH'!L$16/'3g CPIH'!$G$16))</f>
        <v>13.926886203522507</v>
      </c>
      <c r="Q118" s="38">
        <f>IF('3g CPIH'!M$16="-","-",'3j PAAC PAP'!$G$20*('3g CPIH'!M$16/'3g CPIH'!$G$16))</f>
        <v>14.08469794520548</v>
      </c>
      <c r="R118" s="38">
        <f>IF('3g CPIH'!N$16="-","-",'3j PAAC PAP'!$G$20*('3g CPIH'!N$16/'3g CPIH'!$G$16))</f>
        <v>14.189905772994129</v>
      </c>
      <c r="S118" s="38">
        <f>IF('3g CPIH'!O$16="-","-",'3j PAAC PAP'!$G$20*('3g CPIH'!O$16/'3g CPIH'!$G$16))</f>
        <v>14.268811643835617</v>
      </c>
      <c r="T118" s="38">
        <f>IF('3g CPIH'!P$16="-","-",'3j PAAC PAP'!$G$20*('3g CPIH'!P$16/'3g CPIH'!$G$16))</f>
        <v>14.30826457925636</v>
      </c>
      <c r="U118" s="38">
        <f>IF('3g CPIH'!Q$16="-","-",'3j PAAC PAP'!$G$20*('3g CPIH'!Q$16/'3g CPIH'!$G$16))</f>
        <v>14.387170450097848</v>
      </c>
      <c r="V118" s="38">
        <f>IF('3g CPIH'!R$16="-","-",'3j PAAC PAP'!$G$20*('3g CPIH'!R$16/'3g CPIH'!$G$16))</f>
        <v>14.650190019569473</v>
      </c>
      <c r="W118" s="38" t="str">
        <f>IF('3g CPIH'!S$16="-","-",'3j PAAC PAP'!$G$20*('3g CPIH'!S$16/'3g CPIH'!$G$16))</f>
        <v>-</v>
      </c>
      <c r="X118" s="38" t="str">
        <f>IF('3g CPIH'!T$16="-","-",'3j PAAC PAP'!$G$20*('3g CPIH'!T$16/'3g CPIH'!$G$16))</f>
        <v>-</v>
      </c>
      <c r="Y118" s="38" t="str">
        <f>IF('3g CPIH'!U$16="-","-",'3j PAAC PAP'!$G$20*('3g CPIH'!U$16/'3g CPIH'!$G$16))</f>
        <v>-</v>
      </c>
      <c r="Z118" s="38" t="str">
        <f>IF('3g CPIH'!V$16="-","-",'3j PAAC PAP'!$G$20*('3g CPIH'!V$16/'3g CPIH'!$G$16))</f>
        <v>-</v>
      </c>
      <c r="AA118" s="28"/>
    </row>
    <row r="119" spans="1:27" s="29" customFormat="1" ht="11.25" customHeight="1" x14ac:dyDescent="0.25">
      <c r="A119" s="256"/>
      <c r="B119" s="135" t="s">
        <v>349</v>
      </c>
      <c r="C119" s="135" t="s">
        <v>404</v>
      </c>
      <c r="D119" s="133" t="s">
        <v>324</v>
      </c>
      <c r="E119" s="128"/>
      <c r="F119" s="30"/>
      <c r="G119" s="38">
        <f>IF(G111="-","-",SUM(G111:G117)*'3j PAAC PAP'!$G$38)</f>
        <v>28.21853345210075</v>
      </c>
      <c r="H119" s="38">
        <f>IF(H111="-","-",SUM(H111:H117)*'3j PAAC PAP'!$G$38)</f>
        <v>25.94505722546819</v>
      </c>
      <c r="I119" s="38">
        <f>IF(I111="-","-",SUM(I111:I117)*'3j PAAC PAP'!$G$38)</f>
        <v>24.197547450583084</v>
      </c>
      <c r="J119" s="38">
        <f>IF(J111="-","-",SUM(J111:J117)*'3j PAAC PAP'!$G$38)</f>
        <v>23.366312560468604</v>
      </c>
      <c r="K119" s="38">
        <f>IF(K111="-","-",SUM(K111:K117)*'3j PAAC PAP'!$G$38)</f>
        <v>25.402094642122265</v>
      </c>
      <c r="L119" s="38">
        <f>IF(L111="-","-",SUM(L111:L117)*'3j PAAC PAP'!$G$38)</f>
        <v>25.363036999069294</v>
      </c>
      <c r="M119" s="38">
        <f>IF(M111="-","-",SUM(M111:M117)*'3j PAAC PAP'!$G$38)</f>
        <v>27.052668661995913</v>
      </c>
      <c r="N119" s="38">
        <f>IF(N111="-","-",SUM(N111:N117)*'3j PAAC PAP'!$G$38)</f>
        <v>29.308124655433915</v>
      </c>
      <c r="O119" s="30"/>
      <c r="P119" s="38">
        <f>IF(P111="-","-",SUM(P111:P117)*'3j PAAC PAP'!$G$38)</f>
        <v>29.308124655433915</v>
      </c>
      <c r="Q119" s="38">
        <f>IF(Q111="-","-",SUM(Q111:Q117)*'3j PAAC PAP'!$G$38)</f>
        <v>31.798386162191559</v>
      </c>
      <c r="R119" s="38">
        <f>IF(R111="-","-",SUM(R111:R117)*'3j PAAC PAP'!$G$38)</f>
        <v>28.948500520532836</v>
      </c>
      <c r="S119" s="38">
        <f>IF(S111="-","-",SUM(S111:S117)*'3j PAAC PAP'!$G$38)</f>
        <v>27.9415040888715</v>
      </c>
      <c r="T119" s="38">
        <f>IF(T111="-","-",SUM(T111:T117)*'3j PAAC PAP'!$G$38)</f>
        <v>24.491280457679643</v>
      </c>
      <c r="U119" s="38">
        <f>IF(U111="-","-",SUM(U111:U117)*'3j PAAC PAP'!$G$38)</f>
        <v>26.073822147787144</v>
      </c>
      <c r="V119" s="38">
        <f>IF(V111="-","-",SUM(V111:V117)*'3j PAAC PAP'!$G$38)</f>
        <v>30.586769867588448</v>
      </c>
      <c r="W119" s="38" t="str">
        <f>IF(W111="-","-",SUM(W111:W117)*'3j PAAC PAP'!$G$38)</f>
        <v>-</v>
      </c>
      <c r="X119" s="38" t="str">
        <f>IF(X111="-","-",SUM(X111:X117)*'3j PAAC PAP'!$G$38)</f>
        <v>-</v>
      </c>
      <c r="Y119" s="38" t="str">
        <f>IF(Y111="-","-",SUM(Y111:Y117)*'3j PAAC PAP'!$G$38)</f>
        <v>-</v>
      </c>
      <c r="Z119" s="38" t="str">
        <f>IF(Z111="-","-",SUM(Z111:Z117)*'3j PAAC PAP'!$G$38)</f>
        <v>-</v>
      </c>
      <c r="AA119" s="28"/>
    </row>
    <row r="120" spans="1:27" s="29" customFormat="1" ht="11.25" customHeight="1" x14ac:dyDescent="0.25">
      <c r="A120" s="256"/>
      <c r="B120" s="135" t="s">
        <v>388</v>
      </c>
      <c r="C120" s="135" t="s">
        <v>515</v>
      </c>
      <c r="D120" s="133" t="s">
        <v>324</v>
      </c>
      <c r="E120" s="128"/>
      <c r="F120" s="30"/>
      <c r="G120" s="38">
        <f>IF(G114="-","-",SUM(G111:G119)*'3k EBIT'!$E$12)</f>
        <v>10.301677616603358</v>
      </c>
      <c r="H120" s="38">
        <f>IF(H114="-","-",SUM(H111:H119)*'3k EBIT'!$E$12)</f>
        <v>9.4927145866751559</v>
      </c>
      <c r="I120" s="38">
        <f>IF(I114="-","-",SUM(I111:I119)*'3k EBIT'!$E$12)</f>
        <v>8.8712769059294203</v>
      </c>
      <c r="J120" s="38">
        <f>IF(J114="-","-",SUM(J111:J119)*'3k EBIT'!$E$12)</f>
        <v>8.5768435203966096</v>
      </c>
      <c r="K120" s="38">
        <f>IF(K114="-","-",SUM(K111:K119)*'3k EBIT'!$E$12)</f>
        <v>9.3047413349225572</v>
      </c>
      <c r="L120" s="38">
        <f>IF(L114="-","-",SUM(L111:L119)*'3k EBIT'!$E$12)</f>
        <v>9.294146045847933</v>
      </c>
      <c r="M120" s="38">
        <f>IF(M114="-","-",SUM(M111:M119)*'3k EBIT'!$E$12)</f>
        <v>9.8995609400908329</v>
      </c>
      <c r="N120" s="38">
        <f>IF(N114="-","-",SUM(N111:N119)*'3k EBIT'!$E$12)</f>
        <v>10.704909645857137</v>
      </c>
      <c r="O120" s="30"/>
      <c r="P120" s="38">
        <f>IF(P114="-","-",SUM(P111:P119)*'3k EBIT'!$E$12)</f>
        <v>10.704909645857137</v>
      </c>
      <c r="Q120" s="38">
        <f>IF(Q114="-","-",SUM(Q111:Q119)*'3k EBIT'!$E$12)</f>
        <v>11.594625106721615</v>
      </c>
      <c r="R120" s="38">
        <f>IF(R114="-","-",SUM(R111:R119)*'3k EBIT'!$E$12)</f>
        <v>10.581959440175044</v>
      </c>
      <c r="S120" s="38">
        <f>IF(S114="-","-",SUM(S111:S119)*'3k EBIT'!$E$12)</f>
        <v>10.224946062240077</v>
      </c>
      <c r="T120" s="38">
        <f>IF(T114="-","-",SUM(T111:T119)*'3k EBIT'!$E$12)</f>
        <v>8.9972561874538233</v>
      </c>
      <c r="U120" s="38">
        <f>IF(U114="-","-",SUM(U111:U119)*'3k EBIT'!$E$12)</f>
        <v>9.5622492653065141</v>
      </c>
      <c r="V120" s="38">
        <f>IF(V114="-","-",SUM(V111:V119)*'3k EBIT'!$E$12)</f>
        <v>11.174180916955843</v>
      </c>
      <c r="W120" s="38" t="str">
        <f>IF(W114="-","-",SUM(W111:W119)*'3k EBIT'!$E$12)</f>
        <v>-</v>
      </c>
      <c r="X120" s="38" t="str">
        <f>IF(X114="-","-",SUM(X111:X119)*'3k EBIT'!$E$12)</f>
        <v>-</v>
      </c>
      <c r="Y120" s="38" t="str">
        <f>IF(Y114="-","-",SUM(Y111:Y119)*'3k EBIT'!$E$12)</f>
        <v>-</v>
      </c>
      <c r="Z120" s="38" t="str">
        <f>IF(Z114="-","-",SUM(Z111:Z119)*'3k EBIT'!$E$12)</f>
        <v>-</v>
      </c>
      <c r="AA120" s="28"/>
    </row>
    <row r="121" spans="1:27" s="29" customFormat="1" ht="11.5" x14ac:dyDescent="0.25">
      <c r="A121" s="256"/>
      <c r="B121" s="135" t="s">
        <v>292</v>
      </c>
      <c r="C121" s="179" t="s">
        <v>516</v>
      </c>
      <c r="D121" s="133" t="s">
        <v>324</v>
      </c>
      <c r="E121" s="127"/>
      <c r="F121" s="30"/>
      <c r="G121" s="38">
        <f>IF(G116="-","-",SUM(G111:G114,G116:G120)*'3l HAP'!$E$13)</f>
        <v>6.0603312043656024</v>
      </c>
      <c r="H121" s="38">
        <f>IF(H116="-","-",SUM(H111:H114,H116:H120)*'3l HAP'!$E$13)</f>
        <v>5.4387185018015023</v>
      </c>
      <c r="I121" s="38">
        <f>IF(I116="-","-",SUM(I111:I114,I116:I120)*'3l HAP'!$E$13)</f>
        <v>4.850577590793276</v>
      </c>
      <c r="J121" s="38">
        <f>IF(J116="-","-",SUM(J111:J114,J116:J120)*'3l HAP'!$E$13)</f>
        <v>4.6287885842534466</v>
      </c>
      <c r="K121" s="38">
        <f>IF(K116="-","-",SUM(K111:K114,K116:K120)*'3l HAP'!$E$13)</f>
        <v>5.2297998323422865</v>
      </c>
      <c r="L121" s="38">
        <f>IF(L116="-","-",SUM(L111:L114,L116:L120)*'3l HAP'!$E$13)</f>
        <v>5.2212839450097706</v>
      </c>
      <c r="M121" s="38">
        <f>IF(M116="-","-",SUM(M111:M114,M116:M120)*'3l HAP'!$E$13)</f>
        <v>5.5771946714406075</v>
      </c>
      <c r="N121" s="38">
        <f>IF(N116="-","-",SUM(N111:N114,N116:N120)*'3l HAP'!$E$13)</f>
        <v>6.1967250210523765</v>
      </c>
      <c r="O121" s="30"/>
      <c r="P121" s="38">
        <f>IF(P116="-","-",SUM(P111:P114,P116:P120)*'3l HAP'!$E$13)</f>
        <v>6.1967250210523765</v>
      </c>
      <c r="Q121" s="38">
        <f>IF(Q116="-","-",SUM(Q111:Q114,Q116:Q120)*'3l HAP'!$E$13)</f>
        <v>6.8560560819803644</v>
      </c>
      <c r="R121" s="38">
        <f>IF(R116="-","-",SUM(R111:R114,R116:R120)*'3l HAP'!$E$13)</f>
        <v>6.0822181649875304</v>
      </c>
      <c r="S121" s="38">
        <f>IF(S116="-","-",SUM(S111:S114,S116:S120)*'3l HAP'!$E$13)</f>
        <v>5.7961002341241095</v>
      </c>
      <c r="T121" s="38">
        <f>IF(T116="-","-",SUM(T111:T114,T116:T120)*'3l HAP'!$E$13)</f>
        <v>4.8890722777765969</v>
      </c>
      <c r="U121" s="38">
        <f>IF(U116="-","-",SUM(U111:U114,U116:U120)*'3l HAP'!$E$13)</f>
        <v>5.5804272871848051</v>
      </c>
      <c r="V121" s="38">
        <f>IF(V116="-","-",SUM(V111:V114,V116:V120)*'3l HAP'!$E$13)</f>
        <v>6.8288722815301561</v>
      </c>
      <c r="W121" s="38" t="str">
        <f>IF(W116="-","-",SUM(W111:W114,W116:W120)*'3l HAP'!$E$13)</f>
        <v>-</v>
      </c>
      <c r="X121" s="38" t="str">
        <f>IF(X116="-","-",SUM(X111:X114,X116:X120)*'3l HAP'!$E$13)</f>
        <v>-</v>
      </c>
      <c r="Y121" s="38" t="str">
        <f>IF(Y116="-","-",SUM(Y111:Y114,Y116:Y120)*'3l HAP'!$E$13)</f>
        <v>-</v>
      </c>
      <c r="Z121" s="38" t="str">
        <f>IF(Z116="-","-",SUM(Z111:Z114,Z116:Z120)*'3l HAP'!$E$13)</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548.2536660185815</v>
      </c>
      <c r="H122" s="38">
        <f t="shared" si="16"/>
        <v>505.05506932738388</v>
      </c>
      <c r="I122" s="38">
        <f t="shared" si="16"/>
        <v>471.75969557114547</v>
      </c>
      <c r="J122" s="38">
        <f t="shared" si="16"/>
        <v>456.04141899005953</v>
      </c>
      <c r="K122" s="38">
        <f t="shared" si="16"/>
        <v>494.95282570477809</v>
      </c>
      <c r="L122" s="38">
        <f t="shared" si="16"/>
        <v>494.38666325438169</v>
      </c>
      <c r="M122" s="38">
        <f t="shared" si="16"/>
        <v>526.60650262159095</v>
      </c>
      <c r="N122" s="38">
        <f t="shared" si="16"/>
        <v>569.61278945094182</v>
      </c>
      <c r="O122" s="30"/>
      <c r="P122" s="38">
        <f t="shared" ref="P122:Z122" si="17">IF(P111="-","-",SUM(P111:P121))</f>
        <v>569.61278945094182</v>
      </c>
      <c r="Q122" s="38">
        <f t="shared" si="17"/>
        <v>617.09923068899195</v>
      </c>
      <c r="R122" s="38">
        <f t="shared" si="17"/>
        <v>563.02722181081344</v>
      </c>
      <c r="S122" s="38">
        <f t="shared" si="17"/>
        <v>543.95093385522807</v>
      </c>
      <c r="T122" s="38">
        <f t="shared" si="17"/>
        <v>478.42867602067361</v>
      </c>
      <c r="U122" s="38">
        <f t="shared" si="17"/>
        <v>508.85649652907716</v>
      </c>
      <c r="V122" s="38">
        <f t="shared" si="17"/>
        <v>594.94341446221188</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DF'!H$41="-","-",'3a DF'!H$41)</f>
        <v>253.14985164432846</v>
      </c>
      <c r="H123" s="129">
        <f>IF('3a DF'!I$41="-","-",'3a DF'!I$41)</f>
        <v>213.57444115975193</v>
      </c>
      <c r="I123" s="129">
        <f>IF('3a DF'!J$41="-","-",'3a DF'!J$41)</f>
        <v>174.74989531236287</v>
      </c>
      <c r="J123" s="129">
        <f>IF('3a DF'!K$41="-","-",'3a DF'!K$41)</f>
        <v>160.26701947738721</v>
      </c>
      <c r="K123" s="129">
        <f>IF('3a DF'!L$41="-","-",'3a DF'!L$41)</f>
        <v>200.74683223176862</v>
      </c>
      <c r="L123" s="129">
        <f>IF('3a DF'!M$41="-","-",'3a DF'!M$41)</f>
        <v>199.05760849983216</v>
      </c>
      <c r="M123" s="129">
        <f>IF('3a DF'!N$41="-","-",'3a DF'!N$41)</f>
        <v>215.77106184657606</v>
      </c>
      <c r="N123" s="129">
        <f>IF('3a DF'!O$41="-","-",'3a DF'!O$41)</f>
        <v>243.35846990910571</v>
      </c>
      <c r="O123" s="30"/>
      <c r="P123" s="129">
        <f>IF('3a DF'!Q$41="-","-",'3a DF'!Q$41)</f>
        <v>243.35846990910571</v>
      </c>
      <c r="Q123" s="129">
        <f>IF('3a DF'!R$41="-","-",'3a DF'!R$41)</f>
        <v>281.17733015023742</v>
      </c>
      <c r="R123" s="129">
        <f>IF('3a DF'!S$41="-","-",'3a DF'!S$41)</f>
        <v>230.77888190073497</v>
      </c>
      <c r="S123" s="129">
        <f>IF('3a DF'!T$41="-","-",'3a DF'!T$41)</f>
        <v>206.31785050021912</v>
      </c>
      <c r="T123" s="129">
        <f>IF('3a DF'!U$41="-","-",'3a DF'!U$41)</f>
        <v>145.13269789847291</v>
      </c>
      <c r="U123" s="129">
        <f>IF('3a DF'!V$41="-","-",'3a DF'!V$41)</f>
        <v>187.06626878827944</v>
      </c>
      <c r="V123" s="129">
        <f>IF('3a DF'!W$41="-","-",'3a DF'!W$41)</f>
        <v>276.51257875872909</v>
      </c>
      <c r="W123" s="129" t="str">
        <f>IF('3a DF'!X$41="-","-",'3a DF'!X$41)</f>
        <v>-</v>
      </c>
      <c r="X123" s="129" t="str">
        <f>IF('3a DF'!Y$41="-","-",'3a DF'!Y$41)</f>
        <v>-</v>
      </c>
      <c r="Y123" s="129" t="str">
        <f>IF('3a DF'!Z$41="-","-",'3a DF'!Z$41)</f>
        <v>-</v>
      </c>
      <c r="Z123" s="129" t="str">
        <f>IF('3a DF'!AA$41="-","-",'3a DF'!AA$41)</f>
        <v>-</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AA'!J204="-","-",'3c AA'!J204)</f>
        <v>-</v>
      </c>
      <c r="H125" s="129" t="str">
        <f>IF('3c AA'!K204="-","-",'3c AA'!K204)</f>
        <v>-</v>
      </c>
      <c r="I125" s="129" t="str">
        <f>IF('3c AA'!L204="-","-",'3c AA'!L204)</f>
        <v>-</v>
      </c>
      <c r="J125" s="129" t="str">
        <f>IF('3c AA'!M204="-","-",'3c AA'!M204)</f>
        <v>-</v>
      </c>
      <c r="K125" s="129" t="str">
        <f>IF('3c AA'!N204="-","-",'3c AA'!N204)</f>
        <v>-</v>
      </c>
      <c r="L125" s="129" t="str">
        <f>IF('3c AA'!O204="-","-",'3c AA'!O204)</f>
        <v>-</v>
      </c>
      <c r="M125" s="129" t="str">
        <f>IF('3c AA'!P204="-","-",'3c AA'!P204)</f>
        <v>-</v>
      </c>
      <c r="N125" s="129" t="str">
        <f>IF('3c AA'!Q204="-","-",'3c AA'!Q204)</f>
        <v>-</v>
      </c>
      <c r="O125" s="30"/>
      <c r="P125" s="129" t="str">
        <f>IF('3c AA'!S204="-","-",'3c AA'!S204)</f>
        <v>-</v>
      </c>
      <c r="Q125" s="129" t="str">
        <f>IF('3c AA'!T204="-","-",'3c AA'!T204)</f>
        <v>-</v>
      </c>
      <c r="R125" s="129" t="str">
        <f>IF('3c AA'!U204="-","-",'3c AA'!U204)</f>
        <v>-</v>
      </c>
      <c r="S125" s="129" t="str">
        <f>IF('3c AA'!V204="-","-",'3c AA'!V204)</f>
        <v>-</v>
      </c>
      <c r="T125" s="129">
        <f>IF('3c AA'!W204="-","-",'3c AA'!W204)</f>
        <v>10.705717509101307</v>
      </c>
      <c r="U125" s="129">
        <f>IF('3c AA'!X204="-","-",'3c AA'!X204)</f>
        <v>13.71215092385904</v>
      </c>
      <c r="V125" s="129">
        <f>IF('3c AA'!Y204="-","-",'3c AA'!Y204)</f>
        <v>4.43</v>
      </c>
      <c r="W125" s="129" t="str">
        <f>IF('3c AA'!Z204="-","-",'3c AA'!Z204)</f>
        <v>-</v>
      </c>
      <c r="X125" s="129" t="str">
        <f>IF('3c AA'!AA204="-","-",'3c AA'!AA204)</f>
        <v>-</v>
      </c>
      <c r="Y125" s="129" t="str">
        <f>IF('3c AA'!AB204="-","-",'3c AA'!AB204)</f>
        <v>-</v>
      </c>
      <c r="Z125" s="129" t="str">
        <f>IF('3c AA'!AC204="-","-",'3c AA'!AC204)</f>
        <v>-</v>
      </c>
      <c r="AA125" s="28"/>
    </row>
    <row r="126" spans="1:27" s="29" customFormat="1" ht="11.25" customHeight="1" x14ac:dyDescent="0.25">
      <c r="A126" s="256"/>
      <c r="B126" s="132" t="s">
        <v>2</v>
      </c>
      <c r="C126" s="132" t="s">
        <v>342</v>
      </c>
      <c r="D126" s="134" t="s">
        <v>325</v>
      </c>
      <c r="E126" s="131"/>
      <c r="F126" s="30"/>
      <c r="G126" s="129">
        <f>IF('3d PC'!G$42="-","-",'3d PC'!G$42)</f>
        <v>21.926269106402124</v>
      </c>
      <c r="H126" s="129">
        <f>IF('3d PC'!H$42="-","-",'3d PC'!H$42)</f>
        <v>21.926269106402124</v>
      </c>
      <c r="I126" s="129">
        <f>IF('3d PC'!I$42="-","-",'3d PC'!I$42)</f>
        <v>22.64764819235609</v>
      </c>
      <c r="J126" s="129">
        <f>IF('3d PC'!J$42="-","-",'3d PC'!J$42)</f>
        <v>22.505107470829557</v>
      </c>
      <c r="K126" s="129">
        <f>IF('3d PC'!K$42="-","-",'3d PC'!K$42)</f>
        <v>19.106297226763825</v>
      </c>
      <c r="L126" s="129">
        <f>IF('3d PC'!L$42="-","-",'3d PC'!L$42)</f>
        <v>19.106297226763825</v>
      </c>
      <c r="M126" s="129">
        <f>IF('3d PC'!M$42="-","-",'3d PC'!M$42)</f>
        <v>20.852393125569616</v>
      </c>
      <c r="N126" s="129">
        <f>IF('3d PC'!N$42="-","-",'3d PC'!N$42)</f>
        <v>20.849370287873604</v>
      </c>
      <c r="O126" s="30"/>
      <c r="P126" s="129">
        <f>IF('3d PC'!P$42="-","-",'3d PC'!P$42)</f>
        <v>20.849370287873604</v>
      </c>
      <c r="Q126" s="129">
        <f>IF('3d PC'!Q$42="-","-",'3d PC'!Q$42)</f>
        <v>21.503193401206047</v>
      </c>
      <c r="R126" s="129">
        <f>IF('3d PC'!R$42="-","-",'3d PC'!R$42)</f>
        <v>21.819481548965161</v>
      </c>
      <c r="S126" s="129">
        <f>IF('3d PC'!S$42="-","-",'3d PC'!S$42)</f>
        <v>25.256715910577427</v>
      </c>
      <c r="T126" s="129">
        <f>IF('3d PC'!T$42="-","-",'3d PC'!T$42)</f>
        <v>24.167303215101221</v>
      </c>
      <c r="U126" s="129">
        <f>IF('3d PC'!U$42="-","-",'3d PC'!U$42)</f>
        <v>23.962512789411701</v>
      </c>
      <c r="V126" s="129">
        <f>IF('3d PC'!V$42="-","-",'3d PC'!V$42)</f>
        <v>23.858648398084732</v>
      </c>
      <c r="W126" s="129" t="str">
        <f>IF('3d PC'!W$42="-","-",'3d PC'!W$42)</f>
        <v>-</v>
      </c>
      <c r="X126" s="129" t="str">
        <f>IF('3d PC'!X$42="-","-",'3d PC'!X$42)</f>
        <v>-</v>
      </c>
      <c r="Y126" s="129" t="str">
        <f>IF('3d PC'!Y$42="-","-",'3d PC'!Y$42)</f>
        <v>-</v>
      </c>
      <c r="Z126" s="129" t="str">
        <f>IF('3d PC'!Z$42="-","-",'3d PC'!Z$42)</f>
        <v>-</v>
      </c>
      <c r="AA126" s="28"/>
    </row>
    <row r="127" spans="1:27" s="29" customFormat="1" ht="11.25" customHeight="1" x14ac:dyDescent="0.25">
      <c r="A127" s="256"/>
      <c r="B127" s="132" t="s">
        <v>352</v>
      </c>
      <c r="C127" s="132" t="s">
        <v>343</v>
      </c>
      <c r="D127" s="134" t="s">
        <v>325</v>
      </c>
      <c r="E127" s="131"/>
      <c r="F127" s="30"/>
      <c r="G127" s="129">
        <f>IF('3f NC-Gas'!F53="-","-",'3f NC-Gas'!F53)</f>
        <v>117.25912991101427</v>
      </c>
      <c r="H127" s="129">
        <f>IF('3f NC-Gas'!G53="-","-",'3f NC-Gas'!G53)</f>
        <v>117.13912991501969</v>
      </c>
      <c r="I127" s="129">
        <f>IF('3f NC-Gas'!H53="-","-",'3f NC-Gas'!H53)</f>
        <v>119.52683006717739</v>
      </c>
      <c r="J127" s="129">
        <f>IF('3f NC-Gas'!I53="-","-",'3f NC-Gas'!I53)</f>
        <v>119.17883007879314</v>
      </c>
      <c r="K127" s="129">
        <f>IF('3f NC-Gas'!J53="-","-",'3f NC-Gas'!J53)</f>
        <v>121.42513481279587</v>
      </c>
      <c r="L127" s="129">
        <f>IF('3f NC-Gas'!K53="-","-",'3f NC-Gas'!K53)</f>
        <v>121.44913481199478</v>
      </c>
      <c r="M127" s="129">
        <f>IF('3f NC-Gas'!L53="-","-",'3f NC-Gas'!L53)</f>
        <v>122.70618502036943</v>
      </c>
      <c r="N127" s="129">
        <f>IF('3f NC-Gas'!M53="-","-",'3f NC-Gas'!M53)</f>
        <v>122.77818501796618</v>
      </c>
      <c r="O127" s="30"/>
      <c r="P127" s="129">
        <f>IF('3f NC-Gas'!O53="-","-",'3f NC-Gas'!O53)</f>
        <v>122.77818501796618</v>
      </c>
      <c r="Q127" s="129">
        <f>IF('3f NC-Gas'!P53="-","-",'3f NC-Gas'!P53)</f>
        <v>129.08535083090231</v>
      </c>
      <c r="R127" s="129">
        <f>IF('3f NC-Gas'!Q53="-","-",'3f NC-Gas'!Q53)</f>
        <v>128.64135084572243</v>
      </c>
      <c r="S127" s="129">
        <f>IF('3f NC-Gas'!R53="-","-",'3f NC-Gas'!R53)</f>
        <v>127.49027461518759</v>
      </c>
      <c r="T127" s="129">
        <f>IF('3f NC-Gas'!S53="-","-",'3f NC-Gas'!S53)</f>
        <v>124.82627470410817</v>
      </c>
      <c r="U127" s="129">
        <f>IF('3f NC-Gas'!T53="-","-",'3f NC-Gas'!T53)</f>
        <v>135.64689009330851</v>
      </c>
      <c r="V127" s="129">
        <f>IF('3f NC-Gas'!U53="-","-",'3f NC-Gas'!U53)</f>
        <v>135.21489010772808</v>
      </c>
      <c r="W127" s="129" t="str">
        <f>IF('3f NC-Gas'!V53="-","-",'3f NC-Gas'!V53)</f>
        <v>-</v>
      </c>
      <c r="X127" s="129" t="str">
        <f>IF('3f NC-Gas'!W53="-","-",'3f NC-Gas'!W53)</f>
        <v>-</v>
      </c>
      <c r="Y127" s="129" t="str">
        <f>IF('3f NC-Gas'!X53="-","-",'3f NC-Gas'!X53)</f>
        <v>-</v>
      </c>
      <c r="Z127" s="129" t="str">
        <f>IF('3f NC-Gas'!Y53="-","-",'3f NC-Gas'!Y53)</f>
        <v>-</v>
      </c>
      <c r="AA127" s="28"/>
    </row>
    <row r="128" spans="1:27" s="29" customFormat="1" ht="12.4" customHeight="1" x14ac:dyDescent="0.25">
      <c r="A128" s="256"/>
      <c r="B128" s="132" t="s">
        <v>349</v>
      </c>
      <c r="C128" s="132" t="s">
        <v>344</v>
      </c>
      <c r="D128" s="134" t="s">
        <v>325</v>
      </c>
      <c r="E128" s="131"/>
      <c r="F128" s="30"/>
      <c r="G128" s="129">
        <f>IF('3g CPIH'!C$16="-","-",'3h OC '!$E$12*('3g CPIH'!C$16/'3g CPIH'!$G$16))</f>
        <v>87.194616340508801</v>
      </c>
      <c r="H128" s="129">
        <f>IF('3g CPIH'!D$16="-","-",'3h OC '!$E$12*('3g CPIH'!D$16/'3g CPIH'!$G$16))</f>
        <v>87.369180136986301</v>
      </c>
      <c r="I128" s="129">
        <f>IF('3g CPIH'!E$16="-","-",'3h OC '!$E$12*('3g CPIH'!E$16/'3g CPIH'!$G$16))</f>
        <v>87.631025831702544</v>
      </c>
      <c r="J128" s="129">
        <f>IF('3g CPIH'!F$16="-","-",'3h OC '!$E$12*('3g CPIH'!F$16/'3g CPIH'!$G$16))</f>
        <v>88.15471722113503</v>
      </c>
      <c r="K128" s="129">
        <f>IF('3g CPIH'!G$16="-","-",'3h OC '!$E$12*('3g CPIH'!G$16/'3g CPIH'!$G$16))</f>
        <v>89.202100000000002</v>
      </c>
      <c r="L128" s="129">
        <f>IF('3g CPIH'!H$16="-","-",'3h OC '!$E$12*('3g CPIH'!H$16/'3g CPIH'!$G$16))</f>
        <v>90.33676467710373</v>
      </c>
      <c r="M128" s="129">
        <f>IF('3g CPIH'!I$16="-","-",'3h OC '!$E$12*('3g CPIH'!I$16/'3g CPIH'!$G$16))</f>
        <v>91.645993150684916</v>
      </c>
      <c r="N128" s="129">
        <f>IF('3g CPIH'!J$16="-","-",'3h OC '!$E$12*('3g CPIH'!J$16/'3g CPIH'!$G$16))</f>
        <v>92.431530234833673</v>
      </c>
      <c r="O128" s="30"/>
      <c r="P128" s="129">
        <f>IF('3g CPIH'!L$16="-","-",'3h OC '!$E$12*('3g CPIH'!L$16/'3g CPIH'!$G$16))</f>
        <v>92.431530234833673</v>
      </c>
      <c r="Q128" s="129">
        <f>IF('3g CPIH'!M$16="-","-",'3h OC '!$E$12*('3g CPIH'!M$16/'3g CPIH'!$G$16))</f>
        <v>93.47891301369863</v>
      </c>
      <c r="R128" s="129">
        <f>IF('3g CPIH'!N$16="-","-",'3h OC '!$E$12*('3g CPIH'!N$16/'3g CPIH'!$G$16))</f>
        <v>94.177168199608616</v>
      </c>
      <c r="S128" s="129">
        <f>IF('3g CPIH'!O$16="-","-",'3h OC '!$E$12*('3g CPIH'!O$16/'3g CPIH'!$G$16))</f>
        <v>94.700859589041102</v>
      </c>
      <c r="T128" s="129">
        <f>IF('3g CPIH'!P$16="-","-",'3h OC '!$E$12*('3g CPIH'!P$16/'3g CPIH'!$G$16))</f>
        <v>94.96270528375733</v>
      </c>
      <c r="U128" s="129">
        <f>IF('3g CPIH'!Q$16="-","-",'3h OC '!$E$12*('3g CPIH'!Q$16/'3g CPIH'!$G$16))</f>
        <v>95.48639667318983</v>
      </c>
      <c r="V128" s="129">
        <f>IF('3g CPIH'!R$16="-","-",'3h OC '!$E$12*('3g CPIH'!R$16/'3g CPIH'!$G$16))</f>
        <v>97.232034637964787</v>
      </c>
      <c r="W128" s="129" t="str">
        <f>IF('3g CPIH'!S$16="-","-",'3h OC '!$E$12*('3g CPIH'!S$16/'3g CPIH'!$G$16))</f>
        <v>-</v>
      </c>
      <c r="X128" s="129" t="str">
        <f>IF('3g CPIH'!T$16="-","-",'3h OC '!$E$12*('3g CPIH'!T$16/'3g CPIH'!$G$16))</f>
        <v>-</v>
      </c>
      <c r="Y128" s="129" t="str">
        <f>IF('3g CPIH'!U$16="-","-",'3h OC '!$E$12*('3g CPIH'!U$16/'3g CPIH'!$G$16))</f>
        <v>-</v>
      </c>
      <c r="Z128" s="129" t="str">
        <f>IF('3g CPIH'!V$16="-","-",'3h OC '!$E$12*('3g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SMNCC'!G$47="-","-",'3i SMNCC'!G$47)</f>
        <v>0</v>
      </c>
      <c r="L129" s="129">
        <f>IF('3i SMNCC'!H$47="-","-",'3i SMNCC'!H$47)</f>
        <v>-0.14839729644435984</v>
      </c>
      <c r="M129" s="129">
        <f>IF('3i SMNCC'!I$47="-","-",'3i SMNCC'!I$47)</f>
        <v>1.899695256253338</v>
      </c>
      <c r="N129" s="129">
        <f>IF('3i SMNCC'!J$47="-","-",'3i SMNCC'!J$47)</f>
        <v>12.665365920990935</v>
      </c>
      <c r="O129" s="30"/>
      <c r="P129" s="129">
        <f>IF('3i SMNCC'!L$47="-","-",'3i SMNCC'!L$47)</f>
        <v>12.665365920990935</v>
      </c>
      <c r="Q129" s="129">
        <f>IF('3i SMNCC'!M$47="-","-",'3i SMNCC'!M$47)</f>
        <v>14.640709693750988</v>
      </c>
      <c r="R129" s="129">
        <f>IF('3i SMNCC'!N$47="-","-",'3i SMNCC'!N$47)</f>
        <v>14.927787132222536</v>
      </c>
      <c r="S129" s="129">
        <f>IF('3i SMNCC'!O$47="-","-",'3i SMNCC'!O$47)</f>
        <v>17.170757060355506</v>
      </c>
      <c r="T129" s="129">
        <f>IF('3i SMNCC'!P$47="-","-",'3i SMNCC'!P$47)</f>
        <v>11.164989866554468</v>
      </c>
      <c r="U129" s="129">
        <f>IF('3i SMNCC'!Q$47="-","-",'3i SMNCC'!Q$47)</f>
        <v>10.900121345430581</v>
      </c>
      <c r="V129" s="129">
        <f>IF('3i SMNCC'!R$47="-","-",'3i SMNCC'!R$47)</f>
        <v>7.9767627265742567</v>
      </c>
      <c r="W129" s="129" t="str">
        <f>IF('3i SMNCC'!S$47="-","-",'3i SMNCC'!S$47)</f>
        <v>-</v>
      </c>
      <c r="X129" s="129" t="str">
        <f>IF('3i SMNCC'!T$47="-","-",'3i SMNCC'!T$47)</f>
        <v>-</v>
      </c>
      <c r="Y129" s="129" t="str">
        <f>IF('3i SMNCC'!U$47="-","-",'3i SMNCC'!U$47)</f>
        <v>-</v>
      </c>
      <c r="Z129" s="129" t="str">
        <f>IF('3i SMNCC'!V$47="-","-",'3i SMNCC'!V$47)</f>
        <v>-</v>
      </c>
      <c r="AA129" s="28"/>
    </row>
    <row r="130" spans="1:27" s="29" customFormat="1" ht="11.25" customHeight="1" x14ac:dyDescent="0.25">
      <c r="A130" s="256"/>
      <c r="B130" s="132" t="s">
        <v>349</v>
      </c>
      <c r="C130" s="132" t="s">
        <v>389</v>
      </c>
      <c r="D130" s="134" t="s">
        <v>325</v>
      </c>
      <c r="E130" s="131"/>
      <c r="F130" s="30"/>
      <c r="G130" s="129">
        <f>IF('3g CPIH'!C$16="-","-",'3j PAAC PAP'!$G$20*('3g CPIH'!C$16/'3g CPIH'!$G$16))</f>
        <v>13.137827495107633</v>
      </c>
      <c r="H130" s="129">
        <f>IF('3g CPIH'!D$16="-","-",'3j PAAC PAP'!$G$20*('3g CPIH'!D$16/'3g CPIH'!$G$16))</f>
        <v>13.164129452054794</v>
      </c>
      <c r="I130" s="129">
        <f>IF('3g CPIH'!E$16="-","-",'3j PAAC PAP'!$G$20*('3g CPIH'!E$16/'3g CPIH'!$G$16))</f>
        <v>13.203582387475539</v>
      </c>
      <c r="J130" s="129">
        <f>IF('3g CPIH'!F$16="-","-",'3j PAAC PAP'!$G$20*('3g CPIH'!F$16/'3g CPIH'!$G$16))</f>
        <v>13.282488258317025</v>
      </c>
      <c r="K130" s="129">
        <f>IF('3g CPIH'!G$16="-","-",'3j PAAC PAP'!$G$20*('3g CPIH'!G$16/'3g CPIH'!$G$16))</f>
        <v>13.440300000000001</v>
      </c>
      <c r="L130" s="129">
        <f>IF('3g CPIH'!H$16="-","-",'3j PAAC PAP'!$G$20*('3g CPIH'!H$16/'3g CPIH'!$G$16))</f>
        <v>13.611262720156557</v>
      </c>
      <c r="M130" s="129">
        <f>IF('3g CPIH'!I$16="-","-",'3j PAAC PAP'!$G$20*('3g CPIH'!I$16/'3g CPIH'!$G$16))</f>
        <v>13.808527397260272</v>
      </c>
      <c r="N130" s="129">
        <f>IF('3g CPIH'!J$16="-","-",'3j PAAC PAP'!$G$20*('3g CPIH'!J$16/'3g CPIH'!$G$16))</f>
        <v>13.926886203522507</v>
      </c>
      <c r="O130" s="30"/>
      <c r="P130" s="129">
        <f>IF('3g CPIH'!L$16="-","-",'3j PAAC PAP'!$G$20*('3g CPIH'!L$16/'3g CPIH'!$G$16))</f>
        <v>13.926886203522507</v>
      </c>
      <c r="Q130" s="129">
        <f>IF('3g CPIH'!M$16="-","-",'3j PAAC PAP'!$G$20*('3g CPIH'!M$16/'3g CPIH'!$G$16))</f>
        <v>14.08469794520548</v>
      </c>
      <c r="R130" s="129">
        <f>IF('3g CPIH'!N$16="-","-",'3j PAAC PAP'!$G$20*('3g CPIH'!N$16/'3g CPIH'!$G$16))</f>
        <v>14.189905772994129</v>
      </c>
      <c r="S130" s="129">
        <f>IF('3g CPIH'!O$16="-","-",'3j PAAC PAP'!$G$20*('3g CPIH'!O$16/'3g CPIH'!$G$16))</f>
        <v>14.268811643835617</v>
      </c>
      <c r="T130" s="129">
        <f>IF('3g CPIH'!P$16="-","-",'3j PAAC PAP'!$G$20*('3g CPIH'!P$16/'3g CPIH'!$G$16))</f>
        <v>14.30826457925636</v>
      </c>
      <c r="U130" s="129">
        <f>IF('3g CPIH'!Q$16="-","-",'3j PAAC PAP'!$G$20*('3g CPIH'!Q$16/'3g CPIH'!$G$16))</f>
        <v>14.387170450097848</v>
      </c>
      <c r="V130" s="129">
        <f>IF('3g CPIH'!R$16="-","-",'3j PAAC PAP'!$G$20*('3g CPIH'!R$16/'3g CPIH'!$G$16))</f>
        <v>14.650190019569473</v>
      </c>
      <c r="W130" s="129" t="str">
        <f>IF('3g CPIH'!S$16="-","-",'3j PAAC PAP'!$G$20*('3g CPIH'!S$16/'3g CPIH'!$G$16))</f>
        <v>-</v>
      </c>
      <c r="X130" s="129" t="str">
        <f>IF('3g CPIH'!T$16="-","-",'3j PAAC PAP'!$G$20*('3g CPIH'!T$16/'3g CPIH'!$G$16))</f>
        <v>-</v>
      </c>
      <c r="Y130" s="129" t="str">
        <f>IF('3g CPIH'!U$16="-","-",'3j PAAC PAP'!$G$20*('3g CPIH'!U$16/'3g CPIH'!$G$16))</f>
        <v>-</v>
      </c>
      <c r="Z130" s="129" t="str">
        <f>IF('3g CPIH'!V$16="-","-",'3j PAAC PAP'!$G$20*('3g CPIH'!V$16/'3g CPIH'!$G$16))</f>
        <v>-</v>
      </c>
      <c r="AA130" s="28"/>
    </row>
    <row r="131" spans="1:27" s="29" customFormat="1" ht="11.25" customHeight="1" x14ac:dyDescent="0.25">
      <c r="A131" s="256"/>
      <c r="B131" s="132" t="s">
        <v>349</v>
      </c>
      <c r="C131" s="132" t="s">
        <v>404</v>
      </c>
      <c r="D131" s="134" t="s">
        <v>325</v>
      </c>
      <c r="E131" s="131"/>
      <c r="F131" s="30"/>
      <c r="G131" s="129">
        <f>IF(G123="-","-",SUM(G123:G129)*'3j PAAC PAP'!$G$38)</f>
        <v>27.585435129171643</v>
      </c>
      <c r="H131" s="129">
        <f>IF(H123="-","-",SUM(H123:H129)*'3j PAAC PAP'!$G$38)</f>
        <v>25.311958902822475</v>
      </c>
      <c r="I131" s="129">
        <f>IF(I123="-","-",SUM(I123:I129)*'3j PAAC PAP'!$G$38)</f>
        <v>23.272453906091432</v>
      </c>
      <c r="J131" s="129">
        <f>IF(J123="-","-",SUM(J123:J129)*'3j PAAC PAP'!$G$38)</f>
        <v>22.441219016798787</v>
      </c>
      <c r="K131" s="129">
        <f>IF(K123="-","-",SUM(K123:K129)*'3j PAAC PAP'!$G$38)</f>
        <v>24.763813435072432</v>
      </c>
      <c r="L131" s="129">
        <f>IF(L123="-","-",SUM(L123:L129)*'3j PAAC PAP'!$G$38)</f>
        <v>24.724755791962782</v>
      </c>
      <c r="M131" s="129">
        <f>IF(M123="-","-",SUM(M123:M129)*'3j PAAC PAP'!$G$38)</f>
        <v>26.052106141506957</v>
      </c>
      <c r="N131" s="129">
        <f>IF(N123="-","-",SUM(N123:N129)*'3j PAAC PAP'!$G$38)</f>
        <v>28.307562134774919</v>
      </c>
      <c r="O131" s="30"/>
      <c r="P131" s="129">
        <f>IF(P123="-","-",SUM(P123:P129)*'3j PAAC PAP'!$G$38)</f>
        <v>28.307562134774919</v>
      </c>
      <c r="Q131" s="129">
        <f>IF(Q123="-","-",SUM(Q123:Q129)*'3j PAAC PAP'!$G$38)</f>
        <v>31.057453105587573</v>
      </c>
      <c r="R131" s="129">
        <f>IF(R123="-","-",SUM(R123:R129)*'3j PAAC PAP'!$G$38)</f>
        <v>28.207567464977398</v>
      </c>
      <c r="S131" s="129">
        <f>IF(S123="-","-",SUM(S123:S129)*'3j PAAC PAP'!$G$38)</f>
        <v>27.091090664233956</v>
      </c>
      <c r="T131" s="129">
        <f>IF(T123="-","-",SUM(T123:T129)*'3j PAAC PAP'!$G$38)</f>
        <v>23.640867039333394</v>
      </c>
      <c r="U131" s="129">
        <f>IF(U123="-","-",SUM(U123:U129)*'3j PAAC PAP'!$G$38)</f>
        <v>26.851660718130997</v>
      </c>
      <c r="V131" s="129">
        <f>IF(V123="-","-",SUM(V123:V129)*'3j PAAC PAP'!$G$38)</f>
        <v>31.364608438952516</v>
      </c>
      <c r="W131" s="129" t="str">
        <f>IF(W123="-","-",SUM(W123:W129)*'3j PAAC PAP'!$G$38)</f>
        <v>-</v>
      </c>
      <c r="X131" s="129" t="str">
        <f>IF(X123="-","-",SUM(X123:X129)*'3j PAAC PAP'!$G$38)</f>
        <v>-</v>
      </c>
      <c r="Y131" s="129" t="str">
        <f>IF(Y123="-","-",SUM(Y123:Y129)*'3j PAAC PAP'!$G$38)</f>
        <v>-</v>
      </c>
      <c r="Z131" s="129" t="str">
        <f>IF(Z123="-","-",SUM(Z123:Z129)*'3j PAAC PAP'!$G$38)</f>
        <v>-</v>
      </c>
      <c r="AA131" s="28"/>
    </row>
    <row r="132" spans="1:27" s="29" customFormat="1" ht="11.5" x14ac:dyDescent="0.25">
      <c r="A132" s="256"/>
      <c r="B132" s="132" t="s">
        <v>388</v>
      </c>
      <c r="C132" s="132" t="s">
        <v>515</v>
      </c>
      <c r="D132" s="134" t="s">
        <v>325</v>
      </c>
      <c r="E132" s="131"/>
      <c r="F132" s="30"/>
      <c r="G132" s="129">
        <f>IF(G126="-","-",SUM(G123:G131)*'3k EBIT'!$E$12)</f>
        <v>10.076262614606689</v>
      </c>
      <c r="H132" s="129">
        <f>IF(H126="-","-",SUM(H123:H131)*'3k EBIT'!$E$12)</f>
        <v>9.2672995847793871</v>
      </c>
      <c r="I132" s="129">
        <f>IF(I126="-","-",SUM(I123:I131)*'3k EBIT'!$E$12)</f>
        <v>8.5418968465827092</v>
      </c>
      <c r="J132" s="129">
        <f>IF(J126="-","-",SUM(J123:J131)*'3k EBIT'!$E$12)</f>
        <v>8.2474634613425142</v>
      </c>
      <c r="K132" s="129">
        <f>IF(K126="-","-",SUM(K123:K131)*'3k EBIT'!$E$12)</f>
        <v>9.0774809642175693</v>
      </c>
      <c r="L132" s="129">
        <f>IF(L126="-","-",SUM(L123:L131)*'3k EBIT'!$E$12)</f>
        <v>9.0668856751227622</v>
      </c>
      <c r="M132" s="129">
        <f>IF(M126="-","-",SUM(M123:M131)*'3k EBIT'!$E$12)</f>
        <v>9.5433101108194567</v>
      </c>
      <c r="N132" s="129">
        <f>IF(N126="-","-",SUM(N123:N131)*'3k EBIT'!$E$12)</f>
        <v>10.348658816525219</v>
      </c>
      <c r="O132" s="30"/>
      <c r="P132" s="129">
        <f>IF(P126="-","-",SUM(P123:P131)*'3k EBIT'!$E$12)</f>
        <v>10.348658816525219</v>
      </c>
      <c r="Q132" s="129">
        <f>IF(Q126="-","-",SUM(Q123:Q131)*'3k EBIT'!$E$12)</f>
        <v>11.330815489186916</v>
      </c>
      <c r="R132" s="129">
        <f>IF(R126="-","-",SUM(R123:R131)*'3k EBIT'!$E$12)</f>
        <v>10.318149823013682</v>
      </c>
      <c r="S132" s="129">
        <f>IF(S126="-","-",SUM(S123:S131)*'3k EBIT'!$E$12)</f>
        <v>9.9221559001594652</v>
      </c>
      <c r="T132" s="129">
        <f>IF(T126="-","-",SUM(T123:T131)*'3k EBIT'!$E$12)</f>
        <v>8.6944660276132293</v>
      </c>
      <c r="U132" s="129">
        <f>IF(U126="-","-",SUM(U123:U131)*'3k EBIT'!$E$12)</f>
        <v>9.839199111068119</v>
      </c>
      <c r="V132" s="129">
        <f>IF(V126="-","-",SUM(V123:V131)*'3k EBIT'!$E$12)</f>
        <v>11.451130763080693</v>
      </c>
      <c r="W132" s="129" t="str">
        <f>IF(W126="-","-",SUM(W123:W131)*'3k EBIT'!$E$12)</f>
        <v>-</v>
      </c>
      <c r="X132" s="129" t="str">
        <f>IF(X126="-","-",SUM(X123:X131)*'3k EBIT'!$E$12)</f>
        <v>-</v>
      </c>
      <c r="Y132" s="129" t="str">
        <f>IF(Y126="-","-",SUM(Y123:Y131)*'3k EBIT'!$E$12)</f>
        <v>-</v>
      </c>
      <c r="Z132" s="129" t="str">
        <f>IF(Z126="-","-",SUM(Z123:Z131)*'3k EBIT'!$E$12)</f>
        <v>-</v>
      </c>
      <c r="AA132" s="28"/>
    </row>
    <row r="133" spans="1:27" s="29" customFormat="1" ht="11.5" x14ac:dyDescent="0.25">
      <c r="A133" s="256"/>
      <c r="B133" s="132" t="s">
        <v>292</v>
      </c>
      <c r="C133" s="177" t="s">
        <v>516</v>
      </c>
      <c r="D133" s="134" t="s">
        <v>325</v>
      </c>
      <c r="E133" s="130"/>
      <c r="F133" s="30"/>
      <c r="G133" s="129">
        <f>IF(G128="-","-",SUM(G123:G126,G128:G132)*'3l HAP'!$E$13)</f>
        <v>6.0477617107753643</v>
      </c>
      <c r="H133" s="129">
        <f>IF(H128="-","-",SUM(H123:H126,H128:H132)*'3l HAP'!$E$13)</f>
        <v>5.4261490082168908</v>
      </c>
      <c r="I133" s="129">
        <f>IF(I128="-","-",SUM(I123:I126,I128:I132)*'3l HAP'!$E$13)</f>
        <v>4.8322108427594772</v>
      </c>
      <c r="J133" s="129">
        <f>IF(J128="-","-",SUM(J123:J126,J128:J132)*'3l HAP'!$E$13)</f>
        <v>4.6104218362359664</v>
      </c>
      <c r="K133" s="129">
        <f>IF(K128="-","-",SUM(K123:K126,K128:K132)*'3l HAP'!$E$13)</f>
        <v>5.217127438102378</v>
      </c>
      <c r="L133" s="129">
        <f>IF(L128="-","-",SUM(L123:L126,L128:L132)*'3l HAP'!$E$13)</f>
        <v>5.2086115507687358</v>
      </c>
      <c r="M133" s="129">
        <f>IF(M128="-","-",SUM(M123:M126,M128:M132)*'3l HAP'!$E$13)</f>
        <v>5.5573295671867653</v>
      </c>
      <c r="N133" s="129">
        <f>IF(N128="-","-",SUM(N123:N126,N128:N132)*'3l HAP'!$E$13)</f>
        <v>6.1768599167951601</v>
      </c>
      <c r="O133" s="30"/>
      <c r="P133" s="129">
        <f>IF(P128="-","-",SUM(P123:P126,P128:P132)*'3l HAP'!$E$13)</f>
        <v>6.1768599167951601</v>
      </c>
      <c r="Q133" s="129">
        <f>IF(Q128="-","-",SUM(Q123:Q126,Q128:Q132)*'3l HAP'!$E$13)</f>
        <v>6.8413456444883005</v>
      </c>
      <c r="R133" s="129">
        <f>IF(R128="-","-",SUM(R123:R126,R128:R132)*'3l HAP'!$E$13)</f>
        <v>6.0675077275162836</v>
      </c>
      <c r="S133" s="129">
        <f>IF(S128="-","-",SUM(S123:S126,S128:S132)*'3l HAP'!$E$13)</f>
        <v>5.7792161804109687</v>
      </c>
      <c r="T133" s="129">
        <f>IF(T128="-","-",SUM(T123:T126,T128:T132)*'3l HAP'!$E$13)</f>
        <v>4.8721882241883634</v>
      </c>
      <c r="U133" s="129">
        <f>IF(U128="-","-",SUM(U123:U126,U128:U132)*'3l HAP'!$E$13)</f>
        <v>5.5958704443850049</v>
      </c>
      <c r="V133" s="129">
        <f>IF(V128="-","-",SUM(V123:V126,V128:V132)*'3l HAP'!$E$13)</f>
        <v>6.8443154387506118</v>
      </c>
      <c r="W133" s="129" t="str">
        <f>IF(W128="-","-",SUM(W123:W126,W128:W132)*'3l HAP'!$E$13)</f>
        <v>-</v>
      </c>
      <c r="X133" s="129" t="str">
        <f>IF(X128="-","-",SUM(X123:X126,X128:X132)*'3l HAP'!$E$13)</f>
        <v>-</v>
      </c>
      <c r="Y133" s="129" t="str">
        <f>IF(Y128="-","-",SUM(Y123:Y126,Y128:Y132)*'3l HAP'!$E$13)</f>
        <v>-</v>
      </c>
      <c r="Z133" s="129" t="str">
        <f>IF(Z128="-","-",SUM(Z123:Z126,Z128:Z132)*'3l HAP'!$E$13)</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536.37715395191492</v>
      </c>
      <c r="H134" s="129">
        <f t="shared" si="18"/>
        <v>493.17855726603358</v>
      </c>
      <c r="I134" s="129">
        <f t="shared" si="18"/>
        <v>454.40554338650804</v>
      </c>
      <c r="J134" s="129">
        <f t="shared" si="18"/>
        <v>438.68726682083928</v>
      </c>
      <c r="K134" s="129">
        <f t="shared" si="18"/>
        <v>482.97908610872065</v>
      </c>
      <c r="L134" s="129">
        <f t="shared" si="18"/>
        <v>482.41292365726093</v>
      </c>
      <c r="M134" s="129">
        <f t="shared" si="18"/>
        <v>507.8366016162268</v>
      </c>
      <c r="N134" s="129">
        <f t="shared" si="18"/>
        <v>550.8428884423879</v>
      </c>
      <c r="O134" s="30"/>
      <c r="P134" s="129">
        <f t="shared" ref="P134:Z134" si="19">IF(P123="-","-",SUM(P123:P133))</f>
        <v>550.8428884423879</v>
      </c>
      <c r="Q134" s="129">
        <f t="shared" si="19"/>
        <v>603.19980927426366</v>
      </c>
      <c r="R134" s="129">
        <f t="shared" si="19"/>
        <v>549.12780041575513</v>
      </c>
      <c r="S134" s="129">
        <f t="shared" si="19"/>
        <v>527.99773206402074</v>
      </c>
      <c r="T134" s="129">
        <f t="shared" si="19"/>
        <v>462.47547434748674</v>
      </c>
      <c r="U134" s="129">
        <f t="shared" si="19"/>
        <v>523.44824133716099</v>
      </c>
      <c r="V134" s="129">
        <f t="shared" si="19"/>
        <v>609.5351592894342</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DF'!H$41="-","-",'3a DF'!H$41)</f>
        <v>253.14985164432846</v>
      </c>
      <c r="H135" s="38">
        <f>IF('3a DF'!I$41="-","-",'3a DF'!I$41)</f>
        <v>213.57444115975193</v>
      </c>
      <c r="I135" s="38">
        <f>IF('3a DF'!J$41="-","-",'3a DF'!J$41)</f>
        <v>174.74989531236287</v>
      </c>
      <c r="J135" s="38">
        <f>IF('3a DF'!K$41="-","-",'3a DF'!K$41)</f>
        <v>160.26701947738721</v>
      </c>
      <c r="K135" s="38">
        <f>IF('3a DF'!L$41="-","-",'3a DF'!L$41)</f>
        <v>200.74683223176862</v>
      </c>
      <c r="L135" s="38">
        <f>IF('3a DF'!M$41="-","-",'3a DF'!M$41)</f>
        <v>199.05760849983216</v>
      </c>
      <c r="M135" s="38">
        <f>IF('3a DF'!N$41="-","-",'3a DF'!N$41)</f>
        <v>215.77106184657606</v>
      </c>
      <c r="N135" s="38">
        <f>IF('3a DF'!O$41="-","-",'3a DF'!O$41)</f>
        <v>243.35846990910571</v>
      </c>
      <c r="O135" s="30"/>
      <c r="P135" s="38">
        <f>IF('3a DF'!Q$41="-","-",'3a DF'!Q$41)</f>
        <v>243.35846990910571</v>
      </c>
      <c r="Q135" s="38">
        <f>IF('3a DF'!R$41="-","-",'3a DF'!R$41)</f>
        <v>281.17733015023742</v>
      </c>
      <c r="R135" s="38">
        <f>IF('3a DF'!S$41="-","-",'3a DF'!S$41)</f>
        <v>230.77888190073497</v>
      </c>
      <c r="S135" s="38">
        <f>IF('3a DF'!T$41="-","-",'3a DF'!T$41)</f>
        <v>206.31785050021912</v>
      </c>
      <c r="T135" s="38">
        <f>IF('3a DF'!U$41="-","-",'3a DF'!U$41)</f>
        <v>145.13269789847291</v>
      </c>
      <c r="U135" s="38">
        <f>IF('3a DF'!V$41="-","-",'3a DF'!V$41)</f>
        <v>187.06626878827944</v>
      </c>
      <c r="V135" s="38">
        <f>IF('3a DF'!W$41="-","-",'3a DF'!W$41)</f>
        <v>276.51257875872909</v>
      </c>
      <c r="W135" s="38" t="str">
        <f>IF('3a DF'!X$41="-","-",'3a DF'!X$41)</f>
        <v>-</v>
      </c>
      <c r="X135" s="38" t="str">
        <f>IF('3a DF'!Y$41="-","-",'3a DF'!Y$41)</f>
        <v>-</v>
      </c>
      <c r="Y135" s="38" t="str">
        <f>IF('3a DF'!Z$41="-","-",'3a DF'!Z$41)</f>
        <v>-</v>
      </c>
      <c r="Z135" s="38" t="str">
        <f>IF('3a DF'!AA$41="-","-",'3a DF'!AA$41)</f>
        <v>-</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AA'!J205="-","-",'3c AA'!J205)</f>
        <v>-</v>
      </c>
      <c r="H137" s="38" t="str">
        <f>IF('3c AA'!K205="-","-",'3c AA'!K205)</f>
        <v>-</v>
      </c>
      <c r="I137" s="38" t="str">
        <f>IF('3c AA'!L205="-","-",'3c AA'!L205)</f>
        <v>-</v>
      </c>
      <c r="J137" s="38" t="str">
        <f>IF('3c AA'!M205="-","-",'3c AA'!M205)</f>
        <v>-</v>
      </c>
      <c r="K137" s="38" t="str">
        <f>IF('3c AA'!N205="-","-",'3c AA'!N205)</f>
        <v>-</v>
      </c>
      <c r="L137" s="38" t="str">
        <f>IF('3c AA'!O205="-","-",'3c AA'!O205)</f>
        <v>-</v>
      </c>
      <c r="M137" s="38" t="str">
        <f>IF('3c AA'!P205="-","-",'3c AA'!P205)</f>
        <v>-</v>
      </c>
      <c r="N137" s="38" t="str">
        <f>IF('3c AA'!Q205="-","-",'3c AA'!Q205)</f>
        <v>-</v>
      </c>
      <c r="O137" s="30"/>
      <c r="P137" s="38" t="str">
        <f>IF('3c AA'!S205="-","-",'3c AA'!S205)</f>
        <v>-</v>
      </c>
      <c r="Q137" s="38" t="str">
        <f>IF('3c AA'!T205="-","-",'3c AA'!T205)</f>
        <v>-</v>
      </c>
      <c r="R137" s="38" t="str">
        <f>IF('3c AA'!U205="-","-",'3c AA'!U205)</f>
        <v>-</v>
      </c>
      <c r="S137" s="38" t="str">
        <f>IF('3c AA'!V205="-","-",'3c AA'!V205)</f>
        <v>-</v>
      </c>
      <c r="T137" s="38">
        <f>IF('3c AA'!W205="-","-",'3c AA'!W205)</f>
        <v>10.705717509101307</v>
      </c>
      <c r="U137" s="38">
        <f>IF('3c AA'!X205="-","-",'3c AA'!X205)</f>
        <v>13.71215092385904</v>
      </c>
      <c r="V137" s="38">
        <f>IF('3c AA'!Y205="-","-",'3c AA'!Y205)</f>
        <v>4.43</v>
      </c>
      <c r="W137" s="38" t="str">
        <f>IF('3c AA'!Z205="-","-",'3c AA'!Z205)</f>
        <v>-</v>
      </c>
      <c r="X137" s="38" t="str">
        <f>IF('3c AA'!AA205="-","-",'3c AA'!AA205)</f>
        <v>-</v>
      </c>
      <c r="Y137" s="38" t="str">
        <f>IF('3c AA'!AB205="-","-",'3c AA'!AB205)</f>
        <v>-</v>
      </c>
      <c r="Z137" s="38" t="str">
        <f>IF('3c AA'!AC205="-","-",'3c AA'!AC205)</f>
        <v>-</v>
      </c>
      <c r="AA137" s="28"/>
    </row>
    <row r="138" spans="1:27" s="29" customFormat="1" ht="11.25" customHeight="1" x14ac:dyDescent="0.25">
      <c r="A138" s="256"/>
      <c r="B138" s="135" t="s">
        <v>2</v>
      </c>
      <c r="C138" s="135" t="s">
        <v>342</v>
      </c>
      <c r="D138" s="133" t="s">
        <v>326</v>
      </c>
      <c r="E138" s="128"/>
      <c r="F138" s="30"/>
      <c r="G138" s="38">
        <f>IF('3d PC'!G$42="-","-",'3d PC'!G$42)</f>
        <v>21.926269106402124</v>
      </c>
      <c r="H138" s="38">
        <f>IF('3d PC'!H$42="-","-",'3d PC'!H$42)</f>
        <v>21.926269106402124</v>
      </c>
      <c r="I138" s="38">
        <f>IF('3d PC'!I$42="-","-",'3d PC'!I$42)</f>
        <v>22.64764819235609</v>
      </c>
      <c r="J138" s="38">
        <f>IF('3d PC'!J$42="-","-",'3d PC'!J$42)</f>
        <v>22.505107470829557</v>
      </c>
      <c r="K138" s="38">
        <f>IF('3d PC'!K$42="-","-",'3d PC'!K$42)</f>
        <v>19.106297226763825</v>
      </c>
      <c r="L138" s="38">
        <f>IF('3d PC'!L$42="-","-",'3d PC'!L$42)</f>
        <v>19.106297226763825</v>
      </c>
      <c r="M138" s="38">
        <f>IF('3d PC'!M$42="-","-",'3d PC'!M$42)</f>
        <v>20.852393125569616</v>
      </c>
      <c r="N138" s="38">
        <f>IF('3d PC'!N$42="-","-",'3d PC'!N$42)</f>
        <v>20.849370287873604</v>
      </c>
      <c r="O138" s="30"/>
      <c r="P138" s="38">
        <f>IF('3d PC'!P$42="-","-",'3d PC'!P$42)</f>
        <v>20.849370287873604</v>
      </c>
      <c r="Q138" s="38">
        <f>IF('3d PC'!Q$42="-","-",'3d PC'!Q$42)</f>
        <v>21.503193401206047</v>
      </c>
      <c r="R138" s="38">
        <f>IF('3d PC'!R$42="-","-",'3d PC'!R$42)</f>
        <v>21.819481548965161</v>
      </c>
      <c r="S138" s="38">
        <f>IF('3d PC'!S$42="-","-",'3d PC'!S$42)</f>
        <v>25.256715910577427</v>
      </c>
      <c r="T138" s="38">
        <f>IF('3d PC'!T$42="-","-",'3d PC'!T$42)</f>
        <v>24.167303215101221</v>
      </c>
      <c r="U138" s="38">
        <f>IF('3d PC'!U$42="-","-",'3d PC'!U$42)</f>
        <v>23.962512789411701</v>
      </c>
      <c r="V138" s="38">
        <f>IF('3d PC'!V$42="-","-",'3d PC'!V$42)</f>
        <v>23.858648398084732</v>
      </c>
      <c r="W138" s="38" t="str">
        <f>IF('3d PC'!W$42="-","-",'3d PC'!W$42)</f>
        <v>-</v>
      </c>
      <c r="X138" s="38" t="str">
        <f>IF('3d PC'!X$42="-","-",'3d PC'!X$42)</f>
        <v>-</v>
      </c>
      <c r="Y138" s="38" t="str">
        <f>IF('3d PC'!Y$42="-","-",'3d PC'!Y$42)</f>
        <v>-</v>
      </c>
      <c r="Z138" s="38" t="str">
        <f>IF('3d PC'!Z$42="-","-",'3d PC'!Z$42)</f>
        <v>-</v>
      </c>
      <c r="AA138" s="28"/>
    </row>
    <row r="139" spans="1:27" s="29" customFormat="1" ht="11.25" customHeight="1" x14ac:dyDescent="0.25">
      <c r="A139" s="256"/>
      <c r="B139" s="135" t="s">
        <v>352</v>
      </c>
      <c r="C139" s="135" t="s">
        <v>343</v>
      </c>
      <c r="D139" s="133" t="s">
        <v>326</v>
      </c>
      <c r="E139" s="128"/>
      <c r="F139" s="30"/>
      <c r="G139" s="38">
        <f>IF('3f NC-Gas'!F54="-","-",'3f NC-Gas'!F54)</f>
        <v>131.21426541432564</v>
      </c>
      <c r="H139" s="38">
        <f>IF('3f NC-Gas'!G54="-","-",'3f NC-Gas'!G54)</f>
        <v>131.09426542047683</v>
      </c>
      <c r="I139" s="38">
        <f>IF('3f NC-Gas'!H54="-","-",'3f NC-Gas'!H54)</f>
        <v>135.2478202516063</v>
      </c>
      <c r="J139" s="38">
        <f>IF('3f NC-Gas'!I54="-","-",'3f NC-Gas'!I54)</f>
        <v>134.89982026944477</v>
      </c>
      <c r="K139" s="38">
        <f>IF('3f NC-Gas'!J54="-","-",'3f NC-Gas'!J54)</f>
        <v>133.31609533843078</v>
      </c>
      <c r="L139" s="38">
        <f>IF('3f NC-Gas'!K54="-","-",'3f NC-Gas'!K54)</f>
        <v>133.34009533720052</v>
      </c>
      <c r="M139" s="38">
        <f>IF('3f NC-Gas'!L54="-","-",'3f NC-Gas'!L54)</f>
        <v>140.85566212422739</v>
      </c>
      <c r="N139" s="38">
        <f>IF('3f NC-Gas'!M54="-","-",'3f NC-Gas'!M54)</f>
        <v>140.9276621205367</v>
      </c>
      <c r="O139" s="30"/>
      <c r="P139" s="38">
        <f>IF('3f NC-Gas'!O54="-","-",'3f NC-Gas'!O54)</f>
        <v>140.9276621205367</v>
      </c>
      <c r="Q139" s="38">
        <f>IF('3f NC-Gas'!P54="-","-",'3f NC-Gas'!P54)</f>
        <v>150.79038998511555</v>
      </c>
      <c r="R139" s="38">
        <f>IF('3f NC-Gas'!Q54="-","-",'3f NC-Gas'!Q54)</f>
        <v>150.34639000787499</v>
      </c>
      <c r="S139" s="38">
        <f>IF('3f NC-Gas'!R54="-","-",'3f NC-Gas'!R54)</f>
        <v>142.51282308408926</v>
      </c>
      <c r="T139" s="38">
        <f>IF('3f NC-Gas'!S54="-","-",'3f NC-Gas'!S54)</f>
        <v>139.8488232206459</v>
      </c>
      <c r="U139" s="38">
        <f>IF('3f NC-Gas'!T54="-","-",'3f NC-Gas'!T54)</f>
        <v>138.18989605661486</v>
      </c>
      <c r="V139" s="38">
        <f>IF('3f NC-Gas'!U54="-","-",'3f NC-Gas'!U54)</f>
        <v>137.75789607875916</v>
      </c>
      <c r="W139" s="38" t="str">
        <f>IF('3f NC-Gas'!V54="-","-",'3f NC-Gas'!V54)</f>
        <v>-</v>
      </c>
      <c r="X139" s="38" t="str">
        <f>IF('3f NC-Gas'!W54="-","-",'3f NC-Gas'!W54)</f>
        <v>-</v>
      </c>
      <c r="Y139" s="38" t="str">
        <f>IF('3f NC-Gas'!X54="-","-",'3f NC-Gas'!X54)</f>
        <v>-</v>
      </c>
      <c r="Z139" s="38" t="str">
        <f>IF('3f NC-Gas'!Y54="-","-",'3f NC-Gas'!Y54)</f>
        <v>-</v>
      </c>
      <c r="AA139" s="28"/>
    </row>
    <row r="140" spans="1:27" s="29" customFormat="1" ht="11.25" customHeight="1" x14ac:dyDescent="0.25">
      <c r="A140" s="256"/>
      <c r="B140" s="135" t="s">
        <v>349</v>
      </c>
      <c r="C140" s="135" t="s">
        <v>344</v>
      </c>
      <c r="D140" s="133" t="s">
        <v>326</v>
      </c>
      <c r="E140" s="128"/>
      <c r="F140" s="30"/>
      <c r="G140" s="38">
        <f>IF('3g CPIH'!C$16="-","-",'3h OC '!$E$12*('3g CPIH'!C$16/'3g CPIH'!$G$16))</f>
        <v>87.194616340508801</v>
      </c>
      <c r="H140" s="38">
        <f>IF('3g CPIH'!D$16="-","-",'3h OC '!$E$12*('3g CPIH'!D$16/'3g CPIH'!$G$16))</f>
        <v>87.369180136986301</v>
      </c>
      <c r="I140" s="38">
        <f>IF('3g CPIH'!E$16="-","-",'3h OC '!$E$12*('3g CPIH'!E$16/'3g CPIH'!$G$16))</f>
        <v>87.631025831702544</v>
      </c>
      <c r="J140" s="38">
        <f>IF('3g CPIH'!F$16="-","-",'3h OC '!$E$12*('3g CPIH'!F$16/'3g CPIH'!$G$16))</f>
        <v>88.15471722113503</v>
      </c>
      <c r="K140" s="38">
        <f>IF('3g CPIH'!G$16="-","-",'3h OC '!$E$12*('3g CPIH'!G$16/'3g CPIH'!$G$16))</f>
        <v>89.202100000000002</v>
      </c>
      <c r="L140" s="38">
        <f>IF('3g CPIH'!H$16="-","-",'3h OC '!$E$12*('3g CPIH'!H$16/'3g CPIH'!$G$16))</f>
        <v>90.33676467710373</v>
      </c>
      <c r="M140" s="38">
        <f>IF('3g CPIH'!I$16="-","-",'3h OC '!$E$12*('3g CPIH'!I$16/'3g CPIH'!$G$16))</f>
        <v>91.645993150684916</v>
      </c>
      <c r="N140" s="38">
        <f>IF('3g CPIH'!J$16="-","-",'3h OC '!$E$12*('3g CPIH'!J$16/'3g CPIH'!$G$16))</f>
        <v>92.431530234833673</v>
      </c>
      <c r="O140" s="30"/>
      <c r="P140" s="38">
        <f>IF('3g CPIH'!L$16="-","-",'3h OC '!$E$12*('3g CPIH'!L$16/'3g CPIH'!$G$16))</f>
        <v>92.431530234833673</v>
      </c>
      <c r="Q140" s="38">
        <f>IF('3g CPIH'!M$16="-","-",'3h OC '!$E$12*('3g CPIH'!M$16/'3g CPIH'!$G$16))</f>
        <v>93.47891301369863</v>
      </c>
      <c r="R140" s="38">
        <f>IF('3g CPIH'!N$16="-","-",'3h OC '!$E$12*('3g CPIH'!N$16/'3g CPIH'!$G$16))</f>
        <v>94.177168199608616</v>
      </c>
      <c r="S140" s="38">
        <f>IF('3g CPIH'!O$16="-","-",'3h OC '!$E$12*('3g CPIH'!O$16/'3g CPIH'!$G$16))</f>
        <v>94.700859589041102</v>
      </c>
      <c r="T140" s="38">
        <f>IF('3g CPIH'!P$16="-","-",'3h OC '!$E$12*('3g CPIH'!P$16/'3g CPIH'!$G$16))</f>
        <v>94.96270528375733</v>
      </c>
      <c r="U140" s="38">
        <f>IF('3g CPIH'!Q$16="-","-",'3h OC '!$E$12*('3g CPIH'!Q$16/'3g CPIH'!$G$16))</f>
        <v>95.48639667318983</v>
      </c>
      <c r="V140" s="38">
        <f>IF('3g CPIH'!R$16="-","-",'3h OC '!$E$12*('3g CPIH'!R$16/'3g CPIH'!$G$16))</f>
        <v>97.232034637964787</v>
      </c>
      <c r="W140" s="38" t="str">
        <f>IF('3g CPIH'!S$16="-","-",'3h OC '!$E$12*('3g CPIH'!S$16/'3g CPIH'!$G$16))</f>
        <v>-</v>
      </c>
      <c r="X140" s="38" t="str">
        <f>IF('3g CPIH'!T$16="-","-",'3h OC '!$E$12*('3g CPIH'!T$16/'3g CPIH'!$G$16))</f>
        <v>-</v>
      </c>
      <c r="Y140" s="38" t="str">
        <f>IF('3g CPIH'!U$16="-","-",'3h OC '!$E$12*('3g CPIH'!U$16/'3g CPIH'!$G$16))</f>
        <v>-</v>
      </c>
      <c r="Z140" s="38" t="str">
        <f>IF('3g CPIH'!V$16="-","-",'3h OC '!$E$12*('3g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SMNCC'!G$47="-","-",'3i SMNCC'!G$47)</f>
        <v>0</v>
      </c>
      <c r="L141" s="38">
        <f>IF('3i SMNCC'!H$47="-","-",'3i SMNCC'!H$47)</f>
        <v>-0.14839729644435984</v>
      </c>
      <c r="M141" s="38">
        <f>IF('3i SMNCC'!I$47="-","-",'3i SMNCC'!I$47)</f>
        <v>1.899695256253338</v>
      </c>
      <c r="N141" s="38">
        <f>IF('3i SMNCC'!J$47="-","-",'3i SMNCC'!J$47)</f>
        <v>12.665365920990935</v>
      </c>
      <c r="O141" s="30"/>
      <c r="P141" s="38">
        <f>IF('3i SMNCC'!L$47="-","-",'3i SMNCC'!L$47)</f>
        <v>12.665365920990935</v>
      </c>
      <c r="Q141" s="38">
        <f>IF('3i SMNCC'!M$47="-","-",'3i SMNCC'!M$47)</f>
        <v>14.640709693750988</v>
      </c>
      <c r="R141" s="38">
        <f>IF('3i SMNCC'!N$47="-","-",'3i SMNCC'!N$47)</f>
        <v>14.927787132222536</v>
      </c>
      <c r="S141" s="38">
        <f>IF('3i SMNCC'!O$47="-","-",'3i SMNCC'!O$47)</f>
        <v>17.170757060355506</v>
      </c>
      <c r="T141" s="38">
        <f>IF('3i SMNCC'!P$47="-","-",'3i SMNCC'!P$47)</f>
        <v>11.164989866554468</v>
      </c>
      <c r="U141" s="38">
        <f>IF('3i SMNCC'!Q$47="-","-",'3i SMNCC'!Q$47)</f>
        <v>10.900121345430581</v>
      </c>
      <c r="V141" s="38">
        <f>IF('3i SMNCC'!R$47="-","-",'3i SMNCC'!R$47)</f>
        <v>7.9767627265742567</v>
      </c>
      <c r="W141" s="38" t="str">
        <f>IF('3i SMNCC'!S$47="-","-",'3i SMNCC'!S$47)</f>
        <v>-</v>
      </c>
      <c r="X141" s="38" t="str">
        <f>IF('3i SMNCC'!T$47="-","-",'3i SMNCC'!T$47)</f>
        <v>-</v>
      </c>
      <c r="Y141" s="38" t="str">
        <f>IF('3i SMNCC'!U$47="-","-",'3i SMNCC'!U$47)</f>
        <v>-</v>
      </c>
      <c r="Z141" s="38" t="str">
        <f>IF('3i SMNCC'!V$47="-","-",'3i SMNCC'!V$47)</f>
        <v>-</v>
      </c>
      <c r="AA141" s="28"/>
    </row>
    <row r="142" spans="1:27" s="29" customFormat="1" ht="12.4" customHeight="1" x14ac:dyDescent="0.25">
      <c r="A142" s="256"/>
      <c r="B142" s="135" t="s">
        <v>349</v>
      </c>
      <c r="C142" s="135" t="s">
        <v>389</v>
      </c>
      <c r="D142" s="133" t="s">
        <v>326</v>
      </c>
      <c r="E142" s="128"/>
      <c r="F142" s="30"/>
      <c r="G142" s="38">
        <f>IF('3g CPIH'!C$16="-","-",'3j PAAC PAP'!$G$20*('3g CPIH'!C$16/'3g CPIH'!$G$16))</f>
        <v>13.137827495107633</v>
      </c>
      <c r="H142" s="38">
        <f>IF('3g CPIH'!D$16="-","-",'3j PAAC PAP'!$G$20*('3g CPIH'!D$16/'3g CPIH'!$G$16))</f>
        <v>13.164129452054794</v>
      </c>
      <c r="I142" s="38">
        <f>IF('3g CPIH'!E$16="-","-",'3j PAAC PAP'!$G$20*('3g CPIH'!E$16/'3g CPIH'!$G$16))</f>
        <v>13.203582387475539</v>
      </c>
      <c r="J142" s="38">
        <f>IF('3g CPIH'!F$16="-","-",'3j PAAC PAP'!$G$20*('3g CPIH'!F$16/'3g CPIH'!$G$16))</f>
        <v>13.282488258317025</v>
      </c>
      <c r="K142" s="38">
        <f>IF('3g CPIH'!G$16="-","-",'3j PAAC PAP'!$G$20*('3g CPIH'!G$16/'3g CPIH'!$G$16))</f>
        <v>13.440300000000001</v>
      </c>
      <c r="L142" s="38">
        <f>IF('3g CPIH'!H$16="-","-",'3j PAAC PAP'!$G$20*('3g CPIH'!H$16/'3g CPIH'!$G$16))</f>
        <v>13.611262720156557</v>
      </c>
      <c r="M142" s="38">
        <f>IF('3g CPIH'!I$16="-","-",'3j PAAC PAP'!$G$20*('3g CPIH'!I$16/'3g CPIH'!$G$16))</f>
        <v>13.808527397260272</v>
      </c>
      <c r="N142" s="38">
        <f>IF('3g CPIH'!J$16="-","-",'3j PAAC PAP'!$G$20*('3g CPIH'!J$16/'3g CPIH'!$G$16))</f>
        <v>13.926886203522507</v>
      </c>
      <c r="O142" s="30"/>
      <c r="P142" s="38">
        <f>IF('3g CPIH'!L$16="-","-",'3j PAAC PAP'!$G$20*('3g CPIH'!L$16/'3g CPIH'!$G$16))</f>
        <v>13.926886203522507</v>
      </c>
      <c r="Q142" s="38">
        <f>IF('3g CPIH'!M$16="-","-",'3j PAAC PAP'!$G$20*('3g CPIH'!M$16/'3g CPIH'!$G$16))</f>
        <v>14.08469794520548</v>
      </c>
      <c r="R142" s="38">
        <f>IF('3g CPIH'!N$16="-","-",'3j PAAC PAP'!$G$20*('3g CPIH'!N$16/'3g CPIH'!$G$16))</f>
        <v>14.189905772994129</v>
      </c>
      <c r="S142" s="38">
        <f>IF('3g CPIH'!O$16="-","-",'3j PAAC PAP'!$G$20*('3g CPIH'!O$16/'3g CPIH'!$G$16))</f>
        <v>14.268811643835617</v>
      </c>
      <c r="T142" s="38">
        <f>IF('3g CPIH'!P$16="-","-",'3j PAAC PAP'!$G$20*('3g CPIH'!P$16/'3g CPIH'!$G$16))</f>
        <v>14.30826457925636</v>
      </c>
      <c r="U142" s="38">
        <f>IF('3g CPIH'!Q$16="-","-",'3j PAAC PAP'!$G$20*('3g CPIH'!Q$16/'3g CPIH'!$G$16))</f>
        <v>14.387170450097848</v>
      </c>
      <c r="V142" s="38">
        <f>IF('3g CPIH'!R$16="-","-",'3j PAAC PAP'!$G$20*('3g CPIH'!R$16/'3g CPIH'!$G$16))</f>
        <v>14.650190019569473</v>
      </c>
      <c r="W142" s="38" t="str">
        <f>IF('3g CPIH'!S$16="-","-",'3j PAAC PAP'!$G$20*('3g CPIH'!S$16/'3g CPIH'!$G$16))</f>
        <v>-</v>
      </c>
      <c r="X142" s="38" t="str">
        <f>IF('3g CPIH'!T$16="-","-",'3j PAAC PAP'!$G$20*('3g CPIH'!T$16/'3g CPIH'!$G$16))</f>
        <v>-</v>
      </c>
      <c r="Y142" s="38" t="str">
        <f>IF('3g CPIH'!U$16="-","-",'3j PAAC PAP'!$G$20*('3g CPIH'!U$16/'3g CPIH'!$G$16))</f>
        <v>-</v>
      </c>
      <c r="Z142" s="38" t="str">
        <f>IF('3g CPIH'!V$16="-","-",'3j PAAC PAP'!$G$20*('3g CPIH'!V$16/'3g CPIH'!$G$16))</f>
        <v>-</v>
      </c>
      <c r="AA142" s="28"/>
    </row>
    <row r="143" spans="1:27" s="29" customFormat="1" ht="11.25" customHeight="1" x14ac:dyDescent="0.25">
      <c r="A143" s="256"/>
      <c r="B143" s="135" t="s">
        <v>349</v>
      </c>
      <c r="C143" s="135" t="s">
        <v>404</v>
      </c>
      <c r="D143" s="133" t="s">
        <v>326</v>
      </c>
      <c r="E143" s="128"/>
      <c r="F143" s="30"/>
      <c r="G143" s="38">
        <f>IF(G135="-","-",SUM(G135:G141)*'3j PAAC PAP'!$G$38)</f>
        <v>28.388218254135136</v>
      </c>
      <c r="H143" s="38">
        <f>IF(H135="-","-",SUM(H135:H141)*'3j PAAC PAP'!$G$38)</f>
        <v>26.114742027909401</v>
      </c>
      <c r="I143" s="38">
        <f>IF(I135="-","-",SUM(I135:I141)*'3j PAAC PAP'!$G$38)</f>
        <v>24.176819587440885</v>
      </c>
      <c r="J143" s="38">
        <f>IF(J135="-","-",SUM(J135:J141)*'3j PAAC PAP'!$G$38)</f>
        <v>23.345584698506212</v>
      </c>
      <c r="K143" s="38">
        <f>IF(K135="-","-",SUM(K135:K141)*'3j PAAC PAP'!$G$38)</f>
        <v>25.447852830270108</v>
      </c>
      <c r="L143" s="38">
        <f>IF(L135="-","-",SUM(L135:L141)*'3j PAAC PAP'!$G$38)</f>
        <v>25.408795187135766</v>
      </c>
      <c r="M143" s="38">
        <f>IF(M135="-","-",SUM(M135:M141)*'3j PAAC PAP'!$G$38)</f>
        <v>27.096172961383491</v>
      </c>
      <c r="N143" s="38">
        <f>IF(N135="-","-",SUM(N135:N141)*'3j PAAC PAP'!$G$38)</f>
        <v>29.351628954577393</v>
      </c>
      <c r="O143" s="30"/>
      <c r="P143" s="38">
        <f>IF(P135="-","-",SUM(P135:P141)*'3j PAAC PAP'!$G$38)</f>
        <v>29.351628954577393</v>
      </c>
      <c r="Q143" s="38">
        <f>IF(Q135="-","-",SUM(Q135:Q141)*'3j PAAC PAP'!$G$38)</f>
        <v>32.30605718797284</v>
      </c>
      <c r="R143" s="38">
        <f>IF(R135="-","-",SUM(R135:R141)*'3j PAAC PAP'!$G$38)</f>
        <v>29.456171547819388</v>
      </c>
      <c r="S143" s="38">
        <f>IF(S135="-","-",SUM(S135:S141)*'3j PAAC PAP'!$G$38)</f>
        <v>27.955277787455991</v>
      </c>
      <c r="T143" s="38">
        <f>IF(T135="-","-",SUM(T135:T141)*'3j PAAC PAP'!$G$38)</f>
        <v>24.505054165295739</v>
      </c>
      <c r="U143" s="38">
        <f>IF(U135="-","-",SUM(U135:U141)*'3j PAAC PAP'!$G$38)</f>
        <v>26.997949679176163</v>
      </c>
      <c r="V143" s="38">
        <f>IF(V135="-","-",SUM(V135:V141)*'3j PAAC PAP'!$G$38)</f>
        <v>31.510897400442051</v>
      </c>
      <c r="W143" s="38" t="str">
        <f>IF(W135="-","-",SUM(W135:W141)*'3j PAAC PAP'!$G$38)</f>
        <v>-</v>
      </c>
      <c r="X143" s="38" t="str">
        <f>IF(X135="-","-",SUM(X135:X141)*'3j PAAC PAP'!$G$38)</f>
        <v>-</v>
      </c>
      <c r="Y143" s="38" t="str">
        <f>IF(Y135="-","-",SUM(Y135:Y141)*'3j PAAC PAP'!$G$38)</f>
        <v>-</v>
      </c>
      <c r="Z143" s="38" t="str">
        <f>IF(Z135="-","-",SUM(Z135:Z141)*'3j PAAC PAP'!$G$38)</f>
        <v>-</v>
      </c>
      <c r="AA143" s="28"/>
    </row>
    <row r="144" spans="1:27" s="29" customFormat="1" ht="11.5" x14ac:dyDescent="0.25">
      <c r="A144" s="256"/>
      <c r="B144" s="135" t="s">
        <v>388</v>
      </c>
      <c r="C144" s="135" t="s">
        <v>515</v>
      </c>
      <c r="D144" s="133" t="s">
        <v>326</v>
      </c>
      <c r="E144" s="128"/>
      <c r="F144" s="30"/>
      <c r="G144" s="38">
        <f>IF(G138="-","-",SUM(G135:G143)*'3k EBIT'!$E$12)</f>
        <v>10.362093982599117</v>
      </c>
      <c r="H144" s="38">
        <f>IF(H138="-","-",SUM(H135:H143)*'3k EBIT'!$E$12)</f>
        <v>9.5531309528157635</v>
      </c>
      <c r="I144" s="38">
        <f>IF(I138="-","-",SUM(I135:I143)*'3k EBIT'!$E$12)</f>
        <v>8.8638967389911034</v>
      </c>
      <c r="J144" s="38">
        <f>IF(J138="-","-",SUM(J135:J143)*'3k EBIT'!$E$12)</f>
        <v>8.5694633538783638</v>
      </c>
      <c r="K144" s="38">
        <f>IF(K138="-","-",SUM(K135:K143)*'3k EBIT'!$E$12)</f>
        <v>9.3210335626842546</v>
      </c>
      <c r="L144" s="38">
        <f>IF(L138="-","-",SUM(L135:L143)*'3k EBIT'!$E$12)</f>
        <v>9.3104382735806581</v>
      </c>
      <c r="M144" s="38">
        <f>IF(M138="-","-",SUM(M135:M143)*'3k EBIT'!$E$12)</f>
        <v>9.915050669534347</v>
      </c>
      <c r="N144" s="38">
        <f>IF(N138="-","-",SUM(N135:N143)*'3k EBIT'!$E$12)</f>
        <v>10.720399375213741</v>
      </c>
      <c r="O144" s="30"/>
      <c r="P144" s="38">
        <f>IF(P138="-","-",SUM(P135:P143)*'3k EBIT'!$E$12)</f>
        <v>10.720399375213741</v>
      </c>
      <c r="Q144" s="38">
        <f>IF(Q138="-","-",SUM(Q135:Q143)*'3k EBIT'!$E$12)</f>
        <v>11.775381651393355</v>
      </c>
      <c r="R144" s="38">
        <f>IF(R138="-","-",SUM(R135:R143)*'3k EBIT'!$E$12)</f>
        <v>10.762715985382737</v>
      </c>
      <c r="S144" s="38">
        <f>IF(S138="-","-",SUM(S135:S143)*'3k EBIT'!$E$12)</f>
        <v>10.229850195107716</v>
      </c>
      <c r="T144" s="38">
        <f>IF(T138="-","-",SUM(T135:T143)*'3k EBIT'!$E$12)</f>
        <v>9.0021603235371721</v>
      </c>
      <c r="U144" s="38">
        <f>IF(U138="-","-",SUM(U135:U143)*'3k EBIT'!$E$12)</f>
        <v>9.8912853751629601</v>
      </c>
      <c r="V144" s="38">
        <f>IF(V138="-","-",SUM(V135:V143)*'3k EBIT'!$E$12)</f>
        <v>11.503217027333754</v>
      </c>
      <c r="W144" s="38" t="str">
        <f>IF(W138="-","-",SUM(W135:W143)*'3k EBIT'!$E$12)</f>
        <v>-</v>
      </c>
      <c r="X144" s="38" t="str">
        <f>IF(X138="-","-",SUM(X135:X143)*'3k EBIT'!$E$12)</f>
        <v>-</v>
      </c>
      <c r="Y144" s="38" t="str">
        <f>IF(Y138="-","-",SUM(Y135:Y143)*'3k EBIT'!$E$12)</f>
        <v>-</v>
      </c>
      <c r="Z144" s="38" t="str">
        <f>IF(Z138="-","-",SUM(Z135:Z143)*'3k EBIT'!$E$12)</f>
        <v>-</v>
      </c>
      <c r="AA144" s="28"/>
    </row>
    <row r="145" spans="1:27" s="29" customFormat="1" ht="11.5" x14ac:dyDescent="0.25">
      <c r="A145" s="256"/>
      <c r="B145" s="135" t="s">
        <v>292</v>
      </c>
      <c r="C145" s="179" t="s">
        <v>516</v>
      </c>
      <c r="D145" s="133" t="s">
        <v>326</v>
      </c>
      <c r="E145" s="127"/>
      <c r="F145" s="30"/>
      <c r="G145" s="38">
        <f>IF(G140="-","-",SUM(G135:G138,G140:G144)*'3l HAP'!$E$13)</f>
        <v>6.0637001155667321</v>
      </c>
      <c r="H145" s="38">
        <f>IF(H140="-","-",SUM(H135:H138,H140:H144)*'3l HAP'!$E$13)</f>
        <v>5.4420874130107091</v>
      </c>
      <c r="I145" s="38">
        <f>IF(I140="-","-",SUM(I135:I138,I140:I144)*'3l HAP'!$E$13)</f>
        <v>4.8501660611248667</v>
      </c>
      <c r="J145" s="38">
        <f>IF(J140="-","-",SUM(J135:J138,J140:J144)*'3l HAP'!$E$13)</f>
        <v>4.6283770546084613</v>
      </c>
      <c r="K145" s="38">
        <f>IF(K140="-","-",SUM(K135:K138,K140:K144)*'3l HAP'!$E$13)</f>
        <v>5.2307083124816174</v>
      </c>
      <c r="L145" s="38">
        <f>IF(L140="-","-",SUM(L135:L138,L140:L144)*'3l HAP'!$E$13)</f>
        <v>5.2221924251474858</v>
      </c>
      <c r="M145" s="38">
        <f>IF(M140="-","-",SUM(M135:M138,M140:M144)*'3l HAP'!$E$13)</f>
        <v>5.5780584030167235</v>
      </c>
      <c r="N145" s="38">
        <f>IF(N140="-","-",SUM(N135:N138,N140:N144)*'3l HAP'!$E$13)</f>
        <v>6.1975887526236466</v>
      </c>
      <c r="O145" s="30"/>
      <c r="P145" s="38">
        <f>IF(P140="-","-",SUM(P135:P138,P140:P144)*'3l HAP'!$E$13)</f>
        <v>6.1975887526236466</v>
      </c>
      <c r="Q145" s="38">
        <f>IF(Q140="-","-",SUM(Q135:Q138,Q140:Q144)*'3l HAP'!$E$13)</f>
        <v>6.8661353500393671</v>
      </c>
      <c r="R145" s="38">
        <f>IF(R140="-","-",SUM(R135:R138,R140:R144)*'3l HAP'!$E$13)</f>
        <v>6.0922974330764177</v>
      </c>
      <c r="S145" s="38">
        <f>IF(S140="-","-",SUM(S135:S138,S140:S144)*'3l HAP'!$E$13)</f>
        <v>5.7963736962543999</v>
      </c>
      <c r="T145" s="38">
        <f>IF(T140="-","-",SUM(T135:T138,T140:T144)*'3l HAP'!$E$13)</f>
        <v>4.8893457400862008</v>
      </c>
      <c r="U145" s="38">
        <f>IF(U140="-","-",SUM(U135:U138,U140:U144)*'3l HAP'!$E$13)</f>
        <v>5.5987748560562798</v>
      </c>
      <c r="V145" s="38">
        <f>IF(V140="-","-",SUM(V135:V138,V140:V144)*'3l HAP'!$E$13)</f>
        <v>6.8472198504307089</v>
      </c>
      <c r="W145" s="38" t="str">
        <f>IF(W140="-","-",SUM(W135:W138,W140:W144)*'3l HAP'!$E$13)</f>
        <v>-</v>
      </c>
      <c r="X145" s="38" t="str">
        <f>IF(X140="-","-",SUM(X135:X138,X140:X144)*'3l HAP'!$E$13)</f>
        <v>-</v>
      </c>
      <c r="Y145" s="38" t="str">
        <f>IF(Y140="-","-",SUM(Y135:Y138,Y140:Y144)*'3l HAP'!$E$13)</f>
        <v>-</v>
      </c>
      <c r="Z145" s="38" t="str">
        <f>IF(Z140="-","-",SUM(Z135:Z138,Z140:Z144)*'3l HAP'!$E$13)</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551.4368423529736</v>
      </c>
      <c r="H146" s="38">
        <f t="shared" si="20"/>
        <v>508.23824566940783</v>
      </c>
      <c r="I146" s="38">
        <f t="shared" si="20"/>
        <v>471.37085436306018</v>
      </c>
      <c r="J146" s="38">
        <f t="shared" si="20"/>
        <v>455.65257780410661</v>
      </c>
      <c r="K146" s="38">
        <f t="shared" si="20"/>
        <v>495.81121950239918</v>
      </c>
      <c r="L146" s="38">
        <f t="shared" si="20"/>
        <v>495.2450570504763</v>
      </c>
      <c r="M146" s="38">
        <f t="shared" si="20"/>
        <v>527.42261493450621</v>
      </c>
      <c r="N146" s="38">
        <f t="shared" si="20"/>
        <v>570.42890175927812</v>
      </c>
      <c r="O146" s="30"/>
      <c r="P146" s="38">
        <f t="shared" ref="P146:Z146" si="21">IF(P135="-","-",SUM(P135:P145))</f>
        <v>570.42890175927812</v>
      </c>
      <c r="Q146" s="38">
        <f t="shared" si="21"/>
        <v>626.62280837861954</v>
      </c>
      <c r="R146" s="38">
        <f t="shared" si="21"/>
        <v>572.55079952867902</v>
      </c>
      <c r="S146" s="38">
        <f t="shared" si="21"/>
        <v>544.20931946693599</v>
      </c>
      <c r="T146" s="38">
        <f t="shared" si="21"/>
        <v>478.68706180180862</v>
      </c>
      <c r="U146" s="38">
        <f t="shared" si="21"/>
        <v>526.19252693727867</v>
      </c>
      <c r="V146" s="38">
        <f t="shared" si="21"/>
        <v>612.2794448978882</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DF'!H$41="-","-",'3a DF'!H$41)</f>
        <v>253.14985164432846</v>
      </c>
      <c r="H147" s="129">
        <f>IF('3a DF'!I$41="-","-",'3a DF'!I$41)</f>
        <v>213.57444115975193</v>
      </c>
      <c r="I147" s="129">
        <f>IF('3a DF'!J$41="-","-",'3a DF'!J$41)</f>
        <v>174.74989531236287</v>
      </c>
      <c r="J147" s="129">
        <f>IF('3a DF'!K$41="-","-",'3a DF'!K$41)</f>
        <v>160.26701947738721</v>
      </c>
      <c r="K147" s="129">
        <f>IF('3a DF'!L$41="-","-",'3a DF'!L$41)</f>
        <v>200.74683223176862</v>
      </c>
      <c r="L147" s="129">
        <f>IF('3a DF'!M$41="-","-",'3a DF'!M$41)</f>
        <v>199.05760849983216</v>
      </c>
      <c r="M147" s="129">
        <f>IF('3a DF'!N$41="-","-",'3a DF'!N$41)</f>
        <v>215.77106184657606</v>
      </c>
      <c r="N147" s="129">
        <f>IF('3a DF'!O$41="-","-",'3a DF'!O$41)</f>
        <v>243.35846990910571</v>
      </c>
      <c r="O147" s="30"/>
      <c r="P147" s="129">
        <f>IF('3a DF'!Q$41="-","-",'3a DF'!Q$41)</f>
        <v>243.35846990910571</v>
      </c>
      <c r="Q147" s="129">
        <f>IF('3a DF'!R$41="-","-",'3a DF'!R$41)</f>
        <v>281.17733015023742</v>
      </c>
      <c r="R147" s="129">
        <f>IF('3a DF'!S$41="-","-",'3a DF'!S$41)</f>
        <v>230.77888190073497</v>
      </c>
      <c r="S147" s="129">
        <f>IF('3a DF'!T$41="-","-",'3a DF'!T$41)</f>
        <v>206.31785050021912</v>
      </c>
      <c r="T147" s="129">
        <f>IF('3a DF'!U$41="-","-",'3a DF'!U$41)</f>
        <v>145.13269789847291</v>
      </c>
      <c r="U147" s="129">
        <f>IF('3a DF'!V$41="-","-",'3a DF'!V$41)</f>
        <v>187.06626878827944</v>
      </c>
      <c r="V147" s="129">
        <f>IF('3a DF'!W$41="-","-",'3a DF'!W$41)</f>
        <v>276.51257875872909</v>
      </c>
      <c r="W147" s="129" t="str">
        <f>IF('3a DF'!X$41="-","-",'3a DF'!X$41)</f>
        <v>-</v>
      </c>
      <c r="X147" s="129" t="str">
        <f>IF('3a DF'!Y$41="-","-",'3a DF'!Y$41)</f>
        <v>-</v>
      </c>
      <c r="Y147" s="129" t="str">
        <f>IF('3a DF'!Z$41="-","-",'3a DF'!Z$41)</f>
        <v>-</v>
      </c>
      <c r="Z147" s="129" t="str">
        <f>IF('3a DF'!AA$41="-","-",'3a DF'!AA$41)</f>
        <v>-</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AA'!J206="-","-",'3c AA'!J206)</f>
        <v>-</v>
      </c>
      <c r="H149" s="129" t="str">
        <f>IF('3c AA'!K206="-","-",'3c AA'!K206)</f>
        <v>-</v>
      </c>
      <c r="I149" s="129" t="str">
        <f>IF('3c AA'!L206="-","-",'3c AA'!L206)</f>
        <v>-</v>
      </c>
      <c r="J149" s="129" t="str">
        <f>IF('3c AA'!M206="-","-",'3c AA'!M206)</f>
        <v>-</v>
      </c>
      <c r="K149" s="129" t="str">
        <f>IF('3c AA'!N206="-","-",'3c AA'!N206)</f>
        <v>-</v>
      </c>
      <c r="L149" s="129" t="str">
        <f>IF('3c AA'!O206="-","-",'3c AA'!O206)</f>
        <v>-</v>
      </c>
      <c r="M149" s="129" t="str">
        <f>IF('3c AA'!P206="-","-",'3c AA'!P206)</f>
        <v>-</v>
      </c>
      <c r="N149" s="129" t="str">
        <f>IF('3c AA'!Q206="-","-",'3c AA'!Q206)</f>
        <v>-</v>
      </c>
      <c r="O149" s="30"/>
      <c r="P149" s="129" t="str">
        <f>IF('3c AA'!S206="-","-",'3c AA'!S206)</f>
        <v>-</v>
      </c>
      <c r="Q149" s="129" t="str">
        <f>IF('3c AA'!T206="-","-",'3c AA'!T206)</f>
        <v>-</v>
      </c>
      <c r="R149" s="129" t="str">
        <f>IF('3c AA'!U206="-","-",'3c AA'!U206)</f>
        <v>-</v>
      </c>
      <c r="S149" s="129" t="str">
        <f>IF('3c AA'!V206="-","-",'3c AA'!V206)</f>
        <v>-</v>
      </c>
      <c r="T149" s="129">
        <f>IF('3c AA'!W206="-","-",'3c AA'!W206)</f>
        <v>10.705717509101307</v>
      </c>
      <c r="U149" s="129">
        <f>IF('3c AA'!X206="-","-",'3c AA'!X206)</f>
        <v>13.71215092385904</v>
      </c>
      <c r="V149" s="129">
        <f>IF('3c AA'!Y206="-","-",'3c AA'!Y206)</f>
        <v>4.43</v>
      </c>
      <c r="W149" s="129" t="str">
        <f>IF('3c AA'!Z206="-","-",'3c AA'!Z206)</f>
        <v>-</v>
      </c>
      <c r="X149" s="129" t="str">
        <f>IF('3c AA'!AA206="-","-",'3c AA'!AA206)</f>
        <v>-</v>
      </c>
      <c r="Y149" s="129" t="str">
        <f>IF('3c AA'!AB206="-","-",'3c AA'!AB206)</f>
        <v>-</v>
      </c>
      <c r="Z149" s="129" t="str">
        <f>IF('3c AA'!AC206="-","-",'3c AA'!AC206)</f>
        <v>-</v>
      </c>
      <c r="AA149" s="28"/>
    </row>
    <row r="150" spans="1:27" s="29" customFormat="1" ht="11.25" customHeight="1" x14ac:dyDescent="0.25">
      <c r="A150" s="256"/>
      <c r="B150" s="132" t="s">
        <v>2</v>
      </c>
      <c r="C150" s="132" t="s">
        <v>342</v>
      </c>
      <c r="D150" s="134" t="s">
        <v>327</v>
      </c>
      <c r="E150" s="131"/>
      <c r="F150" s="30"/>
      <c r="G150" s="129">
        <f>IF('3d PC'!G$42="-","-",'3d PC'!G$42)</f>
        <v>21.926269106402124</v>
      </c>
      <c r="H150" s="129">
        <f>IF('3d PC'!H$42="-","-",'3d PC'!H$42)</f>
        <v>21.926269106402124</v>
      </c>
      <c r="I150" s="129">
        <f>IF('3d PC'!I$42="-","-",'3d PC'!I$42)</f>
        <v>22.64764819235609</v>
      </c>
      <c r="J150" s="129">
        <f>IF('3d PC'!J$42="-","-",'3d PC'!J$42)</f>
        <v>22.505107470829557</v>
      </c>
      <c r="K150" s="129">
        <f>IF('3d PC'!K$42="-","-",'3d PC'!K$42)</f>
        <v>19.106297226763825</v>
      </c>
      <c r="L150" s="129">
        <f>IF('3d PC'!L$42="-","-",'3d PC'!L$42)</f>
        <v>19.106297226763825</v>
      </c>
      <c r="M150" s="129">
        <f>IF('3d PC'!M$42="-","-",'3d PC'!M$42)</f>
        <v>20.852393125569616</v>
      </c>
      <c r="N150" s="129">
        <f>IF('3d PC'!N$42="-","-",'3d PC'!N$42)</f>
        <v>20.849370287873604</v>
      </c>
      <c r="O150" s="30"/>
      <c r="P150" s="129">
        <f>IF('3d PC'!P$42="-","-",'3d PC'!P$42)</f>
        <v>20.849370287873604</v>
      </c>
      <c r="Q150" s="129">
        <f>IF('3d PC'!Q$42="-","-",'3d PC'!Q$42)</f>
        <v>21.503193401206047</v>
      </c>
      <c r="R150" s="129">
        <f>IF('3d PC'!R$42="-","-",'3d PC'!R$42)</f>
        <v>21.819481548965161</v>
      </c>
      <c r="S150" s="129">
        <f>IF('3d PC'!S$42="-","-",'3d PC'!S$42)</f>
        <v>25.256715910577427</v>
      </c>
      <c r="T150" s="129">
        <f>IF('3d PC'!T$42="-","-",'3d PC'!T$42)</f>
        <v>24.167303215101221</v>
      </c>
      <c r="U150" s="129">
        <f>IF('3d PC'!U$42="-","-",'3d PC'!U$42)</f>
        <v>23.962512789411701</v>
      </c>
      <c r="V150" s="129">
        <f>IF('3d PC'!V$42="-","-",'3d PC'!V$42)</f>
        <v>23.858648398084732</v>
      </c>
      <c r="W150" s="129" t="str">
        <f>IF('3d PC'!W$42="-","-",'3d PC'!W$42)</f>
        <v>-</v>
      </c>
      <c r="X150" s="129" t="str">
        <f>IF('3d PC'!X$42="-","-",'3d PC'!X$42)</f>
        <v>-</v>
      </c>
      <c r="Y150" s="129" t="str">
        <f>IF('3d PC'!Y$42="-","-",'3d PC'!Y$42)</f>
        <v>-</v>
      </c>
      <c r="Z150" s="129" t="str">
        <f>IF('3d PC'!Z$42="-","-",'3d PC'!Z$42)</f>
        <v>-</v>
      </c>
      <c r="AA150" s="28"/>
    </row>
    <row r="151" spans="1:27" s="29" customFormat="1" ht="11.25" customHeight="1" x14ac:dyDescent="0.25">
      <c r="A151" s="256"/>
      <c r="B151" s="132" t="s">
        <v>352</v>
      </c>
      <c r="C151" s="132" t="s">
        <v>343</v>
      </c>
      <c r="D151" s="134" t="s">
        <v>327</v>
      </c>
      <c r="E151" s="131"/>
      <c r="F151" s="30"/>
      <c r="G151" s="129">
        <f>IF('3f NC-Gas'!F55="-","-",'3f NC-Gas'!F55)</f>
        <v>112.87642100972228</v>
      </c>
      <c r="H151" s="129">
        <f>IF('3f NC-Gas'!G55="-","-",'3f NC-Gas'!G55)</f>
        <v>112.75642101444296</v>
      </c>
      <c r="I151" s="129">
        <f>IF('3f NC-Gas'!H55="-","-",'3f NC-Gas'!H55)</f>
        <v>113.60237542192557</v>
      </c>
      <c r="J151" s="129">
        <f>IF('3f NC-Gas'!I55="-","-",'3f NC-Gas'!I55)</f>
        <v>113.25437543561557</v>
      </c>
      <c r="K151" s="129">
        <f>IF('3f NC-Gas'!J55="-","-",'3f NC-Gas'!J55)</f>
        <v>114.0082032933804</v>
      </c>
      <c r="L151" s="129">
        <f>IF('3f NC-Gas'!K55="-","-",'3f NC-Gas'!K55)</f>
        <v>114.03220329243628</v>
      </c>
      <c r="M151" s="129">
        <f>IF('3f NC-Gas'!L55="-","-",'3f NC-Gas'!L55)</f>
        <v>115.35194889108359</v>
      </c>
      <c r="N151" s="129">
        <f>IF('3f NC-Gas'!M55="-","-",'3f NC-Gas'!M55)</f>
        <v>115.42394888825118</v>
      </c>
      <c r="O151" s="30"/>
      <c r="P151" s="129">
        <f>IF('3f NC-Gas'!O55="-","-",'3f NC-Gas'!O55)</f>
        <v>115.42394888825118</v>
      </c>
      <c r="Q151" s="129">
        <f>IF('3f NC-Gas'!P55="-","-",'3f NC-Gas'!P55)</f>
        <v>121.27843709343988</v>
      </c>
      <c r="R151" s="129">
        <f>IF('3f NC-Gas'!Q55="-","-",'3f NC-Gas'!Q55)</f>
        <v>120.83443711090642</v>
      </c>
      <c r="S151" s="129">
        <f>IF('3f NC-Gas'!R55="-","-",'3f NC-Gas'!R55)</f>
        <v>121.37198584620985</v>
      </c>
      <c r="T151" s="129">
        <f>IF('3f NC-Gas'!S55="-","-",'3f NC-Gas'!S55)</f>
        <v>118.70798595100914</v>
      </c>
      <c r="U151" s="129">
        <f>IF('3f NC-Gas'!T55="-","-",'3f NC-Gas'!T55)</f>
        <v>114.27549598241158</v>
      </c>
      <c r="V151" s="129">
        <f>IF('3f NC-Gas'!U55="-","-",'3f NC-Gas'!U55)</f>
        <v>113.84349599940606</v>
      </c>
      <c r="W151" s="129" t="str">
        <f>IF('3f NC-Gas'!V55="-","-",'3f NC-Gas'!V55)</f>
        <v>-</v>
      </c>
      <c r="X151" s="129" t="str">
        <f>IF('3f NC-Gas'!W55="-","-",'3f NC-Gas'!W55)</f>
        <v>-</v>
      </c>
      <c r="Y151" s="129" t="str">
        <f>IF('3f NC-Gas'!X55="-","-",'3f NC-Gas'!X55)</f>
        <v>-</v>
      </c>
      <c r="Z151" s="129" t="str">
        <f>IF('3f NC-Gas'!Y55="-","-",'3f NC-Gas'!Y55)</f>
        <v>-</v>
      </c>
      <c r="AA151" s="28"/>
    </row>
    <row r="152" spans="1:27" s="29" customFormat="1" ht="11.25" customHeight="1" x14ac:dyDescent="0.25">
      <c r="A152" s="256"/>
      <c r="B152" s="132" t="s">
        <v>349</v>
      </c>
      <c r="C152" s="132" t="s">
        <v>344</v>
      </c>
      <c r="D152" s="134" t="s">
        <v>327</v>
      </c>
      <c r="E152" s="131"/>
      <c r="F152" s="30"/>
      <c r="G152" s="129">
        <f>IF('3g CPIH'!C$16="-","-",'3h OC '!$E$12*('3g CPIH'!C$16/'3g CPIH'!$G$16))</f>
        <v>87.194616340508801</v>
      </c>
      <c r="H152" s="129">
        <f>IF('3g CPIH'!D$16="-","-",'3h OC '!$E$12*('3g CPIH'!D$16/'3g CPIH'!$G$16))</f>
        <v>87.369180136986301</v>
      </c>
      <c r="I152" s="129">
        <f>IF('3g CPIH'!E$16="-","-",'3h OC '!$E$12*('3g CPIH'!E$16/'3g CPIH'!$G$16))</f>
        <v>87.631025831702544</v>
      </c>
      <c r="J152" s="129">
        <f>IF('3g CPIH'!F$16="-","-",'3h OC '!$E$12*('3g CPIH'!F$16/'3g CPIH'!$G$16))</f>
        <v>88.15471722113503</v>
      </c>
      <c r="K152" s="129">
        <f>IF('3g CPIH'!G$16="-","-",'3h OC '!$E$12*('3g CPIH'!G$16/'3g CPIH'!$G$16))</f>
        <v>89.202100000000002</v>
      </c>
      <c r="L152" s="129">
        <f>IF('3g CPIH'!H$16="-","-",'3h OC '!$E$12*('3g CPIH'!H$16/'3g CPIH'!$G$16))</f>
        <v>90.33676467710373</v>
      </c>
      <c r="M152" s="129">
        <f>IF('3g CPIH'!I$16="-","-",'3h OC '!$E$12*('3g CPIH'!I$16/'3g CPIH'!$G$16))</f>
        <v>91.645993150684916</v>
      </c>
      <c r="N152" s="129">
        <f>IF('3g CPIH'!J$16="-","-",'3h OC '!$E$12*('3g CPIH'!J$16/'3g CPIH'!$G$16))</f>
        <v>92.431530234833673</v>
      </c>
      <c r="O152" s="30"/>
      <c r="P152" s="129">
        <f>IF('3g CPIH'!L$16="-","-",'3h OC '!$E$12*('3g CPIH'!L$16/'3g CPIH'!$G$16))</f>
        <v>92.431530234833673</v>
      </c>
      <c r="Q152" s="129">
        <f>IF('3g CPIH'!M$16="-","-",'3h OC '!$E$12*('3g CPIH'!M$16/'3g CPIH'!$G$16))</f>
        <v>93.47891301369863</v>
      </c>
      <c r="R152" s="129">
        <f>IF('3g CPIH'!N$16="-","-",'3h OC '!$E$12*('3g CPIH'!N$16/'3g CPIH'!$G$16))</f>
        <v>94.177168199608616</v>
      </c>
      <c r="S152" s="129">
        <f>IF('3g CPIH'!O$16="-","-",'3h OC '!$E$12*('3g CPIH'!O$16/'3g CPIH'!$G$16))</f>
        <v>94.700859589041102</v>
      </c>
      <c r="T152" s="129">
        <f>IF('3g CPIH'!P$16="-","-",'3h OC '!$E$12*('3g CPIH'!P$16/'3g CPIH'!$G$16))</f>
        <v>94.96270528375733</v>
      </c>
      <c r="U152" s="129">
        <f>IF('3g CPIH'!Q$16="-","-",'3h OC '!$E$12*('3g CPIH'!Q$16/'3g CPIH'!$G$16))</f>
        <v>95.48639667318983</v>
      </c>
      <c r="V152" s="129">
        <f>IF('3g CPIH'!R$16="-","-",'3h OC '!$E$12*('3g CPIH'!R$16/'3g CPIH'!$G$16))</f>
        <v>97.232034637964787</v>
      </c>
      <c r="W152" s="129" t="str">
        <f>IF('3g CPIH'!S$16="-","-",'3h OC '!$E$12*('3g CPIH'!S$16/'3g CPIH'!$G$16))</f>
        <v>-</v>
      </c>
      <c r="X152" s="129" t="str">
        <f>IF('3g CPIH'!T$16="-","-",'3h OC '!$E$12*('3g CPIH'!T$16/'3g CPIH'!$G$16))</f>
        <v>-</v>
      </c>
      <c r="Y152" s="129" t="str">
        <f>IF('3g CPIH'!U$16="-","-",'3h OC '!$E$12*('3g CPIH'!U$16/'3g CPIH'!$G$16))</f>
        <v>-</v>
      </c>
      <c r="Z152" s="129" t="str">
        <f>IF('3g CPIH'!V$16="-","-",'3h OC '!$E$12*('3g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SMNCC'!G$47="-","-",'3i SMNCC'!G$47)</f>
        <v>0</v>
      </c>
      <c r="L153" s="129">
        <f>IF('3i SMNCC'!H$47="-","-",'3i SMNCC'!H$47)</f>
        <v>-0.14839729644435984</v>
      </c>
      <c r="M153" s="129">
        <f>IF('3i SMNCC'!I$47="-","-",'3i SMNCC'!I$47)</f>
        <v>1.899695256253338</v>
      </c>
      <c r="N153" s="129">
        <f>IF('3i SMNCC'!J$47="-","-",'3i SMNCC'!J$47)</f>
        <v>12.665365920990935</v>
      </c>
      <c r="O153" s="30"/>
      <c r="P153" s="129">
        <f>IF('3i SMNCC'!L$47="-","-",'3i SMNCC'!L$47)</f>
        <v>12.665365920990935</v>
      </c>
      <c r="Q153" s="129">
        <f>IF('3i SMNCC'!M$47="-","-",'3i SMNCC'!M$47)</f>
        <v>14.640709693750988</v>
      </c>
      <c r="R153" s="129">
        <f>IF('3i SMNCC'!N$47="-","-",'3i SMNCC'!N$47)</f>
        <v>14.927787132222536</v>
      </c>
      <c r="S153" s="129">
        <f>IF('3i SMNCC'!O$47="-","-",'3i SMNCC'!O$47)</f>
        <v>17.170757060355506</v>
      </c>
      <c r="T153" s="129">
        <f>IF('3i SMNCC'!P$47="-","-",'3i SMNCC'!P$47)</f>
        <v>11.164989866554468</v>
      </c>
      <c r="U153" s="129">
        <f>IF('3i SMNCC'!Q$47="-","-",'3i SMNCC'!Q$47)</f>
        <v>10.900121345430581</v>
      </c>
      <c r="V153" s="129">
        <f>IF('3i SMNCC'!R$47="-","-",'3i SMNCC'!R$47)</f>
        <v>7.9767627265742567</v>
      </c>
      <c r="W153" s="129" t="str">
        <f>IF('3i SMNCC'!S$47="-","-",'3i SMNCC'!S$47)</f>
        <v>-</v>
      </c>
      <c r="X153" s="129" t="str">
        <f>IF('3i SMNCC'!T$47="-","-",'3i SMNCC'!T$47)</f>
        <v>-</v>
      </c>
      <c r="Y153" s="129" t="str">
        <f>IF('3i SMNCC'!U$47="-","-",'3i SMNCC'!U$47)</f>
        <v>-</v>
      </c>
      <c r="Z153" s="129" t="str">
        <f>IF('3i SMNCC'!V$47="-","-",'3i SMNCC'!V$47)</f>
        <v>-</v>
      </c>
      <c r="AA153" s="28"/>
    </row>
    <row r="154" spans="1:27" s="29" customFormat="1" ht="11.25" customHeight="1" x14ac:dyDescent="0.25">
      <c r="A154" s="256"/>
      <c r="B154" s="132" t="s">
        <v>349</v>
      </c>
      <c r="C154" s="132" t="s">
        <v>389</v>
      </c>
      <c r="D154" s="134" t="s">
        <v>327</v>
      </c>
      <c r="E154" s="131"/>
      <c r="F154" s="30"/>
      <c r="G154" s="129">
        <f>IF('3g CPIH'!C$16="-","-",'3j PAAC PAP'!$G$20*('3g CPIH'!C$16/'3g CPIH'!$G$16))</f>
        <v>13.137827495107633</v>
      </c>
      <c r="H154" s="129">
        <f>IF('3g CPIH'!D$16="-","-",'3j PAAC PAP'!$G$20*('3g CPIH'!D$16/'3g CPIH'!$G$16))</f>
        <v>13.164129452054794</v>
      </c>
      <c r="I154" s="129">
        <f>IF('3g CPIH'!E$16="-","-",'3j PAAC PAP'!$G$20*('3g CPIH'!E$16/'3g CPIH'!$G$16))</f>
        <v>13.203582387475539</v>
      </c>
      <c r="J154" s="129">
        <f>IF('3g CPIH'!F$16="-","-",'3j PAAC PAP'!$G$20*('3g CPIH'!F$16/'3g CPIH'!$G$16))</f>
        <v>13.282488258317025</v>
      </c>
      <c r="K154" s="129">
        <f>IF('3g CPIH'!G$16="-","-",'3j PAAC PAP'!$G$20*('3g CPIH'!G$16/'3g CPIH'!$G$16))</f>
        <v>13.440300000000001</v>
      </c>
      <c r="L154" s="129">
        <f>IF('3g CPIH'!H$16="-","-",'3j PAAC PAP'!$G$20*('3g CPIH'!H$16/'3g CPIH'!$G$16))</f>
        <v>13.611262720156557</v>
      </c>
      <c r="M154" s="129">
        <f>IF('3g CPIH'!I$16="-","-",'3j PAAC PAP'!$G$20*('3g CPIH'!I$16/'3g CPIH'!$G$16))</f>
        <v>13.808527397260272</v>
      </c>
      <c r="N154" s="129">
        <f>IF('3g CPIH'!J$16="-","-",'3j PAAC PAP'!$G$20*('3g CPIH'!J$16/'3g CPIH'!$G$16))</f>
        <v>13.926886203522507</v>
      </c>
      <c r="O154" s="30"/>
      <c r="P154" s="129">
        <f>IF('3g CPIH'!L$16="-","-",'3j PAAC PAP'!$G$20*('3g CPIH'!L$16/'3g CPIH'!$G$16))</f>
        <v>13.926886203522507</v>
      </c>
      <c r="Q154" s="129">
        <f>IF('3g CPIH'!M$16="-","-",'3j PAAC PAP'!$G$20*('3g CPIH'!M$16/'3g CPIH'!$G$16))</f>
        <v>14.08469794520548</v>
      </c>
      <c r="R154" s="129">
        <f>IF('3g CPIH'!N$16="-","-",'3j PAAC PAP'!$G$20*('3g CPIH'!N$16/'3g CPIH'!$G$16))</f>
        <v>14.189905772994129</v>
      </c>
      <c r="S154" s="129">
        <f>IF('3g CPIH'!O$16="-","-",'3j PAAC PAP'!$G$20*('3g CPIH'!O$16/'3g CPIH'!$G$16))</f>
        <v>14.268811643835617</v>
      </c>
      <c r="T154" s="129">
        <f>IF('3g CPIH'!P$16="-","-",'3j PAAC PAP'!$G$20*('3g CPIH'!P$16/'3g CPIH'!$G$16))</f>
        <v>14.30826457925636</v>
      </c>
      <c r="U154" s="129">
        <f>IF('3g CPIH'!Q$16="-","-",'3j PAAC PAP'!$G$20*('3g CPIH'!Q$16/'3g CPIH'!$G$16))</f>
        <v>14.387170450097848</v>
      </c>
      <c r="V154" s="129">
        <f>IF('3g CPIH'!R$16="-","-",'3j PAAC PAP'!$G$20*('3g CPIH'!R$16/'3g CPIH'!$G$16))</f>
        <v>14.650190019569473</v>
      </c>
      <c r="W154" s="129" t="str">
        <f>IF('3g CPIH'!S$16="-","-",'3j PAAC PAP'!$G$20*('3g CPIH'!S$16/'3g CPIH'!$G$16))</f>
        <v>-</v>
      </c>
      <c r="X154" s="129" t="str">
        <f>IF('3g CPIH'!T$16="-","-",'3j PAAC PAP'!$G$20*('3g CPIH'!T$16/'3g CPIH'!$G$16))</f>
        <v>-</v>
      </c>
      <c r="Y154" s="129" t="str">
        <f>IF('3g CPIH'!U$16="-","-",'3j PAAC PAP'!$G$20*('3g CPIH'!U$16/'3g CPIH'!$G$16))</f>
        <v>-</v>
      </c>
      <c r="Z154" s="129" t="str">
        <f>IF('3g CPIH'!V$16="-","-",'3j PAAC PAP'!$G$20*('3g CPIH'!V$16/'3g CPIH'!$G$16))</f>
        <v>-</v>
      </c>
      <c r="AA154" s="28"/>
    </row>
    <row r="155" spans="1:27" s="29" customFormat="1" ht="11.5" x14ac:dyDescent="0.25">
      <c r="A155" s="256"/>
      <c r="B155" s="132" t="s">
        <v>349</v>
      </c>
      <c r="C155" s="132" t="s">
        <v>404</v>
      </c>
      <c r="D155" s="134" t="s">
        <v>327</v>
      </c>
      <c r="E155" s="131"/>
      <c r="F155" s="30"/>
      <c r="G155" s="129">
        <f>IF(G147="-","-",SUM(G147:G153)*'3j PAAC PAP'!$G$38)</f>
        <v>27.333315416915919</v>
      </c>
      <c r="H155" s="129">
        <f>IF(H147="-","-",SUM(H147:H153)*'3j PAAC PAP'!$G$38)</f>
        <v>25.059839190607899</v>
      </c>
      <c r="I155" s="129">
        <f>IF(I147="-","-",SUM(I147:I153)*'3j PAAC PAP'!$G$38)</f>
        <v>22.931643728168673</v>
      </c>
      <c r="J155" s="129">
        <f>IF(J147="-","-",SUM(J147:J153)*'3j PAAC PAP'!$G$38)</f>
        <v>22.100408838995353</v>
      </c>
      <c r="K155" s="129">
        <f>IF(K147="-","-",SUM(K147:K153)*'3j PAAC PAP'!$G$38)</f>
        <v>24.337147032486538</v>
      </c>
      <c r="L155" s="129">
        <f>IF(L147="-","-",SUM(L147:L153)*'3j PAAC PAP'!$G$38)</f>
        <v>24.298089389368659</v>
      </c>
      <c r="M155" s="129">
        <f>IF(M147="-","-",SUM(M147:M153)*'3j PAAC PAP'!$G$38)</f>
        <v>25.62904635393366</v>
      </c>
      <c r="N155" s="129">
        <f>IF(N147="-","-",SUM(N147:N153)*'3j PAAC PAP'!$G$38)</f>
        <v>27.884502347176934</v>
      </c>
      <c r="O155" s="30"/>
      <c r="P155" s="129">
        <f>IF(P147="-","-",SUM(P147:P153)*'3j PAAC PAP'!$G$38)</f>
        <v>27.884502347176934</v>
      </c>
      <c r="Q155" s="129">
        <f>IF(Q147="-","-",SUM(Q147:Q153)*'3j PAAC PAP'!$G$38)</f>
        <v>30.608352585926308</v>
      </c>
      <c r="R155" s="129">
        <f>IF(R147="-","-",SUM(R147:R153)*'3j PAAC PAP'!$G$38)</f>
        <v>27.758466945468371</v>
      </c>
      <c r="S155" s="129">
        <f>IF(S147="-","-",SUM(S147:S153)*'3j PAAC PAP'!$G$38)</f>
        <v>26.739129984509738</v>
      </c>
      <c r="T155" s="129">
        <f>IF(T147="-","-",SUM(T147:T153)*'3j PAAC PAP'!$G$38)</f>
        <v>23.288906360522617</v>
      </c>
      <c r="U155" s="129">
        <f>IF(U147="-","-",SUM(U147:U153)*'3j PAAC PAP'!$G$38)</f>
        <v>25.622249900507544</v>
      </c>
      <c r="V155" s="129">
        <f>IF(V147="-","-",SUM(V147:V153)*'3j PAAC PAP'!$G$38)</f>
        <v>30.135197621477179</v>
      </c>
      <c r="W155" s="129" t="str">
        <f>IF(W147="-","-",SUM(W147:W153)*'3j PAAC PAP'!$G$38)</f>
        <v>-</v>
      </c>
      <c r="X155" s="129" t="str">
        <f>IF(X147="-","-",SUM(X147:X153)*'3j PAAC PAP'!$G$38)</f>
        <v>-</v>
      </c>
      <c r="Y155" s="129" t="str">
        <f>IF(Y147="-","-",SUM(Y147:Y153)*'3j PAAC PAP'!$G$38)</f>
        <v>-</v>
      </c>
      <c r="Z155" s="129" t="str">
        <f>IF(Z147="-","-",SUM(Z147:Z153)*'3j PAAC PAP'!$G$38)</f>
        <v>-</v>
      </c>
      <c r="AA155" s="28"/>
    </row>
    <row r="156" spans="1:27" s="29" customFormat="1" ht="11.5" x14ac:dyDescent="0.25">
      <c r="A156" s="256"/>
      <c r="B156" s="132" t="s">
        <v>388</v>
      </c>
      <c r="C156" s="132" t="s">
        <v>515</v>
      </c>
      <c r="D156" s="134" t="s">
        <v>327</v>
      </c>
      <c r="E156" s="182"/>
      <c r="F156" s="30"/>
      <c r="G156" s="129">
        <f>IF(G150="-","-",SUM(G147:G155)*'3k EBIT'!$E$12)</f>
        <v>9.9864952540194967</v>
      </c>
      <c r="H156" s="129">
        <f>IF(H150="-","-",SUM(H147:H155)*'3k EBIT'!$E$12)</f>
        <v>9.1775322242068444</v>
      </c>
      <c r="I156" s="129">
        <f>IF(I150="-","-",SUM(I147:I155)*'3k EBIT'!$E$12)</f>
        <v>8.4205511974874625</v>
      </c>
      <c r="J156" s="129">
        <f>IF(J150="-","-",SUM(J147:J155)*'3k EBIT'!$E$12)</f>
        <v>8.1261178122897544</v>
      </c>
      <c r="K156" s="129">
        <f>IF(K150="-","-",SUM(K147:K155)*'3k EBIT'!$E$12)</f>
        <v>8.9255661596642462</v>
      </c>
      <c r="L156" s="129">
        <f>IF(L150="-","-",SUM(L147:L155)*'3k EBIT'!$E$12)</f>
        <v>8.9149708705665116</v>
      </c>
      <c r="M156" s="129">
        <f>IF(M150="-","-",SUM(M147:M155)*'3k EBIT'!$E$12)</f>
        <v>9.3926794435017307</v>
      </c>
      <c r="N156" s="129">
        <f>IF(N150="-","-",SUM(N147:N155)*'3k EBIT'!$E$12)</f>
        <v>10.1980281491987</v>
      </c>
      <c r="O156" s="30"/>
      <c r="P156" s="129">
        <f>IF(P150="-","-",SUM(P147:P155)*'3k EBIT'!$E$12)</f>
        <v>10.1980281491987</v>
      </c>
      <c r="Q156" s="129">
        <f>IF(Q150="-","-",SUM(Q147:Q155)*'3k EBIT'!$E$12)</f>
        <v>11.170913005054945</v>
      </c>
      <c r="R156" s="129">
        <f>IF(R150="-","-",SUM(R147:R155)*'3k EBIT'!$E$12)</f>
        <v>10.158247338935915</v>
      </c>
      <c r="S156" s="129">
        <f>IF(S150="-","-",SUM(S147:S155)*'3k EBIT'!$E$12)</f>
        <v>9.7968401088370065</v>
      </c>
      <c r="T156" s="129">
        <f>IF(T150="-","-",SUM(T147:T155)*'3k EBIT'!$E$12)</f>
        <v>8.5691502366160002</v>
      </c>
      <c r="U156" s="129">
        <f>IF(U150="-","-",SUM(U147:U155)*'3k EBIT'!$E$12)</f>
        <v>9.4014667212125378</v>
      </c>
      <c r="V156" s="129">
        <f>IF(V150="-","-",SUM(V147:V155)*'3k EBIT'!$E$12)</f>
        <v>11.01339837327785</v>
      </c>
      <c r="W156" s="129" t="str">
        <f>IF(W150="-","-",SUM(W147:W155)*'3k EBIT'!$E$12)</f>
        <v>-</v>
      </c>
      <c r="X156" s="129" t="str">
        <f>IF(X150="-","-",SUM(X147:X155)*'3k EBIT'!$E$12)</f>
        <v>-</v>
      </c>
      <c r="Y156" s="129" t="str">
        <f>IF(Y150="-","-",SUM(Y147:Y155)*'3k EBIT'!$E$12)</f>
        <v>-</v>
      </c>
      <c r="Z156" s="129" t="str">
        <f>IF(Z150="-","-",SUM(Z147:Z155)*'3k EBIT'!$E$12)</f>
        <v>-</v>
      </c>
      <c r="AA156" s="28"/>
    </row>
    <row r="157" spans="1:27" s="29" customFormat="1" ht="11.5" x14ac:dyDescent="0.25">
      <c r="A157" s="256"/>
      <c r="B157" s="132" t="s">
        <v>292</v>
      </c>
      <c r="C157" s="177" t="s">
        <v>516</v>
      </c>
      <c r="D157" s="134" t="s">
        <v>327</v>
      </c>
      <c r="E157" s="134"/>
      <c r="F157" s="30"/>
      <c r="G157" s="129">
        <f>IF(G152="-","-",SUM(G147:G150,G152:G156)*'3l HAP'!$E$13)</f>
        <v>6.0427561421418714</v>
      </c>
      <c r="H157" s="129">
        <f>IF(H152="-","-",SUM(H147:H150,H152:H156)*'3l HAP'!$E$13)</f>
        <v>5.4211434395842142</v>
      </c>
      <c r="I157" s="129">
        <f>IF(I152="-","-",SUM(I147:I150,I152:I156)*'3l HAP'!$E$13)</f>
        <v>4.8254444192961072</v>
      </c>
      <c r="J157" s="129">
        <f>IF(J152="-","-",SUM(J147:J150,J152:J156)*'3l HAP'!$E$13)</f>
        <v>4.6036554127749643</v>
      </c>
      <c r="K157" s="129">
        <f>IF(K152="-","-",SUM(K147:K150,K152:K156)*'3l HAP'!$E$13)</f>
        <v>5.2086564306486522</v>
      </c>
      <c r="L157" s="129">
        <f>IF(L152="-","-",SUM(L147:L150,L152:L156)*'3l HAP'!$E$13)</f>
        <v>5.2001405433148475</v>
      </c>
      <c r="M157" s="129">
        <f>IF(M152="-","-",SUM(M147:M150,M152:M156)*'3l HAP'!$E$13)</f>
        <v>5.5489301652367065</v>
      </c>
      <c r="N157" s="129">
        <f>IF(N152="-","-",SUM(N147:N150,N152:N156)*'3l HAP'!$E$13)</f>
        <v>6.1684605148446101</v>
      </c>
      <c r="O157" s="30"/>
      <c r="P157" s="129">
        <f>IF(P152="-","-",SUM(P147:P150,P152:P156)*'3l HAP'!$E$13)</f>
        <v>6.1684605148446101</v>
      </c>
      <c r="Q157" s="129">
        <f>IF(Q152="-","-",SUM(Q147:Q150,Q152:Q156)*'3l HAP'!$E$13)</f>
        <v>6.8324292315097637</v>
      </c>
      <c r="R157" s="129">
        <f>IF(R152="-","-",SUM(R147:R150,R152:R156)*'3l HAP'!$E$13)</f>
        <v>6.0585913145407684</v>
      </c>
      <c r="S157" s="129">
        <f>IF(S152="-","-",SUM(S147:S150,S152:S156)*'3l HAP'!$E$13)</f>
        <v>5.7722283755983748</v>
      </c>
      <c r="T157" s="129">
        <f>IF(T152="-","-",SUM(T147:T150,T152:T156)*'3l HAP'!$E$13)</f>
        <v>4.8652004193939042</v>
      </c>
      <c r="U157" s="129">
        <f>IF(U152="-","-",SUM(U147:U150,U152:U156)*'3l HAP'!$E$13)</f>
        <v>5.5714618006843049</v>
      </c>
      <c r="V157" s="129">
        <f>IF(V152="-","-",SUM(V147:V150,V152:V156)*'3l HAP'!$E$13)</f>
        <v>6.8199067950528516</v>
      </c>
      <c r="W157" s="129" t="str">
        <f>IF(W152="-","-",SUM(W147:W150,W152:W156)*'3l HAP'!$E$13)</f>
        <v>-</v>
      </c>
      <c r="X157" s="129" t="str">
        <f>IF(X152="-","-",SUM(X147:X150,X152:X156)*'3l HAP'!$E$13)</f>
        <v>-</v>
      </c>
      <c r="Y157" s="129" t="str">
        <f>IF(Y152="-","-",SUM(Y147:Y150,Y152:Y156)*'3l HAP'!$E$13)</f>
        <v>-</v>
      </c>
      <c r="Z157" s="129" t="str">
        <f>IF(Z152="-","-",SUM(Z147:Z150,Z152:Z156)*'3l HAP'!$E$13)</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531.64755240914656</v>
      </c>
      <c r="H158" s="129">
        <f t="shared" si="22"/>
        <v>488.44895572403709</v>
      </c>
      <c r="I158" s="129">
        <f t="shared" si="22"/>
        <v>448.0121664907748</v>
      </c>
      <c r="J158" s="129">
        <f t="shared" si="22"/>
        <v>432.29388992734448</v>
      </c>
      <c r="K158" s="129">
        <f t="shared" si="22"/>
        <v>474.97510237471226</v>
      </c>
      <c r="L158" s="129">
        <f t="shared" si="22"/>
        <v>474.40893992309816</v>
      </c>
      <c r="M158" s="129">
        <f t="shared" si="22"/>
        <v>499.90027563009994</v>
      </c>
      <c r="N158" s="129">
        <f t="shared" si="22"/>
        <v>542.90656245579771</v>
      </c>
      <c r="O158" s="30"/>
      <c r="P158" s="129">
        <f t="shared" ref="P158:Z158" si="23">IF(P147="-","-",SUM(P147:P157))</f>
        <v>542.90656245579771</v>
      </c>
      <c r="Q158" s="129">
        <f t="shared" si="23"/>
        <v>594.77497612002946</v>
      </c>
      <c r="R158" s="129">
        <f t="shared" si="23"/>
        <v>540.70296726437687</v>
      </c>
      <c r="S158" s="129">
        <f t="shared" si="23"/>
        <v>521.39517901918373</v>
      </c>
      <c r="T158" s="129">
        <f t="shared" si="23"/>
        <v>455.87292131978523</v>
      </c>
      <c r="U158" s="129">
        <f t="shared" si="23"/>
        <v>500.38529537508447</v>
      </c>
      <c r="V158" s="129">
        <f t="shared" si="23"/>
        <v>586.47221333013624</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DF'!H$41="-","-",'3a DF'!H$41)</f>
        <v>253.14985164432846</v>
      </c>
      <c r="H159" s="38">
        <f>IF('3a DF'!I$41="-","-",'3a DF'!I$41)</f>
        <v>213.57444115975193</v>
      </c>
      <c r="I159" s="38">
        <f>IF('3a DF'!J$41="-","-",'3a DF'!J$41)</f>
        <v>174.74989531236287</v>
      </c>
      <c r="J159" s="38">
        <f>IF('3a DF'!K$41="-","-",'3a DF'!K$41)</f>
        <v>160.26701947738721</v>
      </c>
      <c r="K159" s="38">
        <f>IF('3a DF'!L$41="-","-",'3a DF'!L$41)</f>
        <v>200.74683223176862</v>
      </c>
      <c r="L159" s="38">
        <f>IF('3a DF'!M$41="-","-",'3a DF'!M$41)</f>
        <v>199.05760849983216</v>
      </c>
      <c r="M159" s="38">
        <f>IF('3a DF'!N$41="-","-",'3a DF'!N$41)</f>
        <v>215.77106184657606</v>
      </c>
      <c r="N159" s="38">
        <f>IF('3a DF'!O$41="-","-",'3a DF'!O$41)</f>
        <v>243.35846990910571</v>
      </c>
      <c r="O159" s="30"/>
      <c r="P159" s="38">
        <f>IF('3a DF'!Q$41="-","-",'3a DF'!Q$41)</f>
        <v>243.35846990910571</v>
      </c>
      <c r="Q159" s="38">
        <f>IF('3a DF'!R$41="-","-",'3a DF'!R$41)</f>
        <v>281.17733015023742</v>
      </c>
      <c r="R159" s="38">
        <f>IF('3a DF'!S$41="-","-",'3a DF'!S$41)</f>
        <v>230.77888190073497</v>
      </c>
      <c r="S159" s="38">
        <f>IF('3a DF'!T$41="-","-",'3a DF'!T$41)</f>
        <v>206.31785050021912</v>
      </c>
      <c r="T159" s="38">
        <f>IF('3a DF'!U$41="-","-",'3a DF'!U$41)</f>
        <v>145.13269789847291</v>
      </c>
      <c r="U159" s="38">
        <f>IF('3a DF'!V$41="-","-",'3a DF'!V$41)</f>
        <v>187.06626878827944</v>
      </c>
      <c r="V159" s="38">
        <f>IF('3a DF'!W$41="-","-",'3a DF'!W$41)</f>
        <v>276.51257875872909</v>
      </c>
      <c r="W159" s="38" t="str">
        <f>IF('3a DF'!X$41="-","-",'3a DF'!X$41)</f>
        <v>-</v>
      </c>
      <c r="X159" s="38" t="str">
        <f>IF('3a DF'!Y$41="-","-",'3a DF'!Y$41)</f>
        <v>-</v>
      </c>
      <c r="Y159" s="38" t="str">
        <f>IF('3a DF'!Z$41="-","-",'3a DF'!Z$41)</f>
        <v>-</v>
      </c>
      <c r="Z159" s="38" t="str">
        <f>IF('3a DF'!AA$41="-","-",'3a DF'!AA$41)</f>
        <v>-</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AA'!J207="-","-",'3c AA'!J207)</f>
        <v>-</v>
      </c>
      <c r="H161" s="38" t="str">
        <f>IF('3c AA'!K207="-","-",'3c AA'!K207)</f>
        <v>-</v>
      </c>
      <c r="I161" s="38" t="str">
        <f>IF('3c AA'!L207="-","-",'3c AA'!L207)</f>
        <v>-</v>
      </c>
      <c r="J161" s="38" t="str">
        <f>IF('3c AA'!M207="-","-",'3c AA'!M207)</f>
        <v>-</v>
      </c>
      <c r="K161" s="38" t="str">
        <f>IF('3c AA'!N207="-","-",'3c AA'!N207)</f>
        <v>-</v>
      </c>
      <c r="L161" s="38" t="str">
        <f>IF('3c AA'!O207="-","-",'3c AA'!O207)</f>
        <v>-</v>
      </c>
      <c r="M161" s="38" t="str">
        <f>IF('3c AA'!P207="-","-",'3c AA'!P207)</f>
        <v>-</v>
      </c>
      <c r="N161" s="38" t="str">
        <f>IF('3c AA'!Q207="-","-",'3c AA'!Q207)</f>
        <v>-</v>
      </c>
      <c r="O161" s="30"/>
      <c r="P161" s="38" t="str">
        <f>IF('3c AA'!S207="-","-",'3c AA'!S207)</f>
        <v>-</v>
      </c>
      <c r="Q161" s="38" t="str">
        <f>IF('3c AA'!T207="-","-",'3c AA'!T207)</f>
        <v>-</v>
      </c>
      <c r="R161" s="38" t="str">
        <f>IF('3c AA'!U207="-","-",'3c AA'!U207)</f>
        <v>-</v>
      </c>
      <c r="S161" s="38" t="str">
        <f>IF('3c AA'!V207="-","-",'3c AA'!V207)</f>
        <v>-</v>
      </c>
      <c r="T161" s="38">
        <f>IF('3c AA'!W207="-","-",'3c AA'!W207)</f>
        <v>10.705717509101307</v>
      </c>
      <c r="U161" s="38">
        <f>IF('3c AA'!X207="-","-",'3c AA'!X207)</f>
        <v>13.71215092385904</v>
      </c>
      <c r="V161" s="38">
        <f>IF('3c AA'!Y207="-","-",'3c AA'!Y207)</f>
        <v>4.43</v>
      </c>
      <c r="W161" s="38" t="str">
        <f>IF('3c AA'!Z207="-","-",'3c AA'!Z207)</f>
        <v>-</v>
      </c>
      <c r="X161" s="38" t="str">
        <f>IF('3c AA'!AA207="-","-",'3c AA'!AA207)</f>
        <v>-</v>
      </c>
      <c r="Y161" s="38" t="str">
        <f>IF('3c AA'!AB207="-","-",'3c AA'!AB207)</f>
        <v>-</v>
      </c>
      <c r="Z161" s="38" t="str">
        <f>IF('3c AA'!AC207="-","-",'3c AA'!AC207)</f>
        <v>-</v>
      </c>
      <c r="AA161" s="28"/>
    </row>
    <row r="162" spans="1:27" s="29" customFormat="1" ht="11.25" customHeight="1" x14ac:dyDescent="0.25">
      <c r="A162" s="256"/>
      <c r="B162" s="135" t="s">
        <v>2</v>
      </c>
      <c r="C162" s="135" t="s">
        <v>342</v>
      </c>
      <c r="D162" s="133" t="s">
        <v>328</v>
      </c>
      <c r="E162" s="181"/>
      <c r="F162" s="30"/>
      <c r="G162" s="38">
        <f>IF('3d PC'!G$42="-","-",'3d PC'!G$42)</f>
        <v>21.926269106402124</v>
      </c>
      <c r="H162" s="38">
        <f>IF('3d PC'!H$42="-","-",'3d PC'!H$42)</f>
        <v>21.926269106402124</v>
      </c>
      <c r="I162" s="38">
        <f>IF('3d PC'!I$42="-","-",'3d PC'!I$42)</f>
        <v>22.64764819235609</v>
      </c>
      <c r="J162" s="38">
        <f>IF('3d PC'!J$42="-","-",'3d PC'!J$42)</f>
        <v>22.505107470829557</v>
      </c>
      <c r="K162" s="38">
        <f>IF('3d PC'!K$42="-","-",'3d PC'!K$42)</f>
        <v>19.106297226763825</v>
      </c>
      <c r="L162" s="38">
        <f>IF('3d PC'!L$42="-","-",'3d PC'!L$42)</f>
        <v>19.106297226763825</v>
      </c>
      <c r="M162" s="38">
        <f>IF('3d PC'!M$42="-","-",'3d PC'!M$42)</f>
        <v>20.852393125569616</v>
      </c>
      <c r="N162" s="38">
        <f>IF('3d PC'!N$42="-","-",'3d PC'!N$42)</f>
        <v>20.849370287873604</v>
      </c>
      <c r="O162" s="30"/>
      <c r="P162" s="38">
        <f>IF('3d PC'!P$42="-","-",'3d PC'!P$42)</f>
        <v>20.849370287873604</v>
      </c>
      <c r="Q162" s="38">
        <f>IF('3d PC'!Q$42="-","-",'3d PC'!Q$42)</f>
        <v>21.503193401206047</v>
      </c>
      <c r="R162" s="38">
        <f>IF('3d PC'!R$42="-","-",'3d PC'!R$42)</f>
        <v>21.819481548965161</v>
      </c>
      <c r="S162" s="38">
        <f>IF('3d PC'!S$42="-","-",'3d PC'!S$42)</f>
        <v>25.256715910577427</v>
      </c>
      <c r="T162" s="38">
        <f>IF('3d PC'!T$42="-","-",'3d PC'!T$42)</f>
        <v>24.167303215101221</v>
      </c>
      <c r="U162" s="38">
        <f>IF('3d PC'!U$42="-","-",'3d PC'!U$42)</f>
        <v>23.962512789411701</v>
      </c>
      <c r="V162" s="38">
        <f>IF('3d PC'!V$42="-","-",'3d PC'!V$42)</f>
        <v>23.858648398084732</v>
      </c>
      <c r="W162" s="38" t="str">
        <f>IF('3d PC'!W$42="-","-",'3d PC'!W$42)</f>
        <v>-</v>
      </c>
      <c r="X162" s="38" t="str">
        <f>IF('3d PC'!X$42="-","-",'3d PC'!X$42)</f>
        <v>-</v>
      </c>
      <c r="Y162" s="38" t="str">
        <f>IF('3d PC'!Y$42="-","-",'3d PC'!Y$42)</f>
        <v>-</v>
      </c>
      <c r="Z162" s="38" t="str">
        <f>IF('3d PC'!Z$42="-","-",'3d PC'!Z$42)</f>
        <v>-</v>
      </c>
      <c r="AA162" s="28"/>
    </row>
    <row r="163" spans="1:27" s="29" customFormat="1" ht="11.25" customHeight="1" x14ac:dyDescent="0.25">
      <c r="A163" s="256"/>
      <c r="B163" s="135" t="s">
        <v>352</v>
      </c>
      <c r="C163" s="135" t="s">
        <v>343</v>
      </c>
      <c r="D163" s="133" t="s">
        <v>328</v>
      </c>
      <c r="E163" s="181"/>
      <c r="F163" s="30"/>
      <c r="G163" s="38">
        <f>IF('3f NC-Gas'!F56="-","-",'3f NC-Gas'!F56)</f>
        <v>108.45356419022889</v>
      </c>
      <c r="H163" s="38">
        <f>IF('3f NC-Gas'!G56="-","-",'3f NC-Gas'!G56)</f>
        <v>108.33356418640227</v>
      </c>
      <c r="I163" s="38">
        <f>IF('3f NC-Gas'!H56="-","-",'3f NC-Gas'!H56)</f>
        <v>120.97434724310997</v>
      </c>
      <c r="J163" s="38">
        <f>IF('3f NC-Gas'!I56="-","-",'3f NC-Gas'!I56)</f>
        <v>120.62634723201279</v>
      </c>
      <c r="K163" s="38">
        <f>IF('3f NC-Gas'!J56="-","-",'3f NC-Gas'!J56)</f>
        <v>116.38071491606703</v>
      </c>
      <c r="L163" s="38">
        <f>IF('3f NC-Gas'!K56="-","-",'3f NC-Gas'!K56)</f>
        <v>116.40471491683236</v>
      </c>
      <c r="M163" s="38">
        <f>IF('3f NC-Gas'!L56="-","-",'3f NC-Gas'!L56)</f>
        <v>120.67304283265682</v>
      </c>
      <c r="N163" s="38">
        <f>IF('3f NC-Gas'!M56="-","-",'3f NC-Gas'!M56)</f>
        <v>120.74504283495278</v>
      </c>
      <c r="O163" s="30"/>
      <c r="P163" s="38">
        <f>IF('3f NC-Gas'!O56="-","-",'3f NC-Gas'!O56)</f>
        <v>120.74504283495278</v>
      </c>
      <c r="Q163" s="38">
        <f>IF('3f NC-Gas'!P56="-","-",'3f NC-Gas'!P56)</f>
        <v>124.35987626838403</v>
      </c>
      <c r="R163" s="38">
        <f>IF('3f NC-Gas'!Q56="-","-",'3f NC-Gas'!Q56)</f>
        <v>123.91587625422555</v>
      </c>
      <c r="S163" s="38">
        <f>IF('3f NC-Gas'!R56="-","-",'3f NC-Gas'!R56)</f>
        <v>134.24032048035727</v>
      </c>
      <c r="T163" s="38">
        <f>IF('3f NC-Gas'!S56="-","-",'3f NC-Gas'!S56)</f>
        <v>131.57632039540636</v>
      </c>
      <c r="U163" s="38">
        <f>IF('3f NC-Gas'!T56="-","-",'3f NC-Gas'!T56)</f>
        <v>117.37108663910885</v>
      </c>
      <c r="V163" s="38">
        <f>IF('3f NC-Gas'!U56="-","-",'3f NC-Gas'!U56)</f>
        <v>116.93908662533303</v>
      </c>
      <c r="W163" s="38" t="str">
        <f>IF('3f NC-Gas'!V56="-","-",'3f NC-Gas'!V56)</f>
        <v>-</v>
      </c>
      <c r="X163" s="38" t="str">
        <f>IF('3f NC-Gas'!W56="-","-",'3f NC-Gas'!W56)</f>
        <v>-</v>
      </c>
      <c r="Y163" s="38" t="str">
        <f>IF('3f NC-Gas'!X56="-","-",'3f NC-Gas'!X56)</f>
        <v>-</v>
      </c>
      <c r="Z163" s="38" t="str">
        <f>IF('3f NC-Gas'!Y56="-","-",'3f NC-Gas'!Y56)</f>
        <v>-</v>
      </c>
      <c r="AA163" s="28"/>
    </row>
    <row r="164" spans="1:27" s="29" customFormat="1" ht="11.25" customHeight="1" x14ac:dyDescent="0.25">
      <c r="A164" s="256"/>
      <c r="B164" s="135" t="s">
        <v>349</v>
      </c>
      <c r="C164" s="135" t="s">
        <v>344</v>
      </c>
      <c r="D164" s="133" t="s">
        <v>328</v>
      </c>
      <c r="E164" s="181"/>
      <c r="F164" s="30"/>
      <c r="G164" s="38">
        <f>IF('3g CPIH'!C$16="-","-",'3h OC '!$E$12*('3g CPIH'!C$16/'3g CPIH'!$G$16))</f>
        <v>87.194616340508801</v>
      </c>
      <c r="H164" s="38">
        <f>IF('3g CPIH'!D$16="-","-",'3h OC '!$E$12*('3g CPIH'!D$16/'3g CPIH'!$G$16))</f>
        <v>87.369180136986301</v>
      </c>
      <c r="I164" s="38">
        <f>IF('3g CPIH'!E$16="-","-",'3h OC '!$E$12*('3g CPIH'!E$16/'3g CPIH'!$G$16))</f>
        <v>87.631025831702544</v>
      </c>
      <c r="J164" s="38">
        <f>IF('3g CPIH'!F$16="-","-",'3h OC '!$E$12*('3g CPIH'!F$16/'3g CPIH'!$G$16))</f>
        <v>88.15471722113503</v>
      </c>
      <c r="K164" s="38">
        <f>IF('3g CPIH'!G$16="-","-",'3h OC '!$E$12*('3g CPIH'!G$16/'3g CPIH'!$G$16))</f>
        <v>89.202100000000002</v>
      </c>
      <c r="L164" s="38">
        <f>IF('3g CPIH'!H$16="-","-",'3h OC '!$E$12*('3g CPIH'!H$16/'3g CPIH'!$G$16))</f>
        <v>90.33676467710373</v>
      </c>
      <c r="M164" s="38">
        <f>IF('3g CPIH'!I$16="-","-",'3h OC '!$E$12*('3g CPIH'!I$16/'3g CPIH'!$G$16))</f>
        <v>91.645993150684916</v>
      </c>
      <c r="N164" s="38">
        <f>IF('3g CPIH'!J$16="-","-",'3h OC '!$E$12*('3g CPIH'!J$16/'3g CPIH'!$G$16))</f>
        <v>92.431530234833673</v>
      </c>
      <c r="O164" s="30"/>
      <c r="P164" s="38">
        <f>IF('3g CPIH'!L$16="-","-",'3h OC '!$E$12*('3g CPIH'!L$16/'3g CPIH'!$G$16))</f>
        <v>92.431530234833673</v>
      </c>
      <c r="Q164" s="38">
        <f>IF('3g CPIH'!M$16="-","-",'3h OC '!$E$12*('3g CPIH'!M$16/'3g CPIH'!$G$16))</f>
        <v>93.47891301369863</v>
      </c>
      <c r="R164" s="38">
        <f>IF('3g CPIH'!N$16="-","-",'3h OC '!$E$12*('3g CPIH'!N$16/'3g CPIH'!$G$16))</f>
        <v>94.177168199608616</v>
      </c>
      <c r="S164" s="38">
        <f>IF('3g CPIH'!O$16="-","-",'3h OC '!$E$12*('3g CPIH'!O$16/'3g CPIH'!$G$16))</f>
        <v>94.700859589041102</v>
      </c>
      <c r="T164" s="38">
        <f>IF('3g CPIH'!P$16="-","-",'3h OC '!$E$12*('3g CPIH'!P$16/'3g CPIH'!$G$16))</f>
        <v>94.96270528375733</v>
      </c>
      <c r="U164" s="38">
        <f>IF('3g CPIH'!Q$16="-","-",'3h OC '!$E$12*('3g CPIH'!Q$16/'3g CPIH'!$G$16))</f>
        <v>95.48639667318983</v>
      </c>
      <c r="V164" s="38">
        <f>IF('3g CPIH'!R$16="-","-",'3h OC '!$E$12*('3g CPIH'!R$16/'3g CPIH'!$G$16))</f>
        <v>97.232034637964787</v>
      </c>
      <c r="W164" s="38" t="str">
        <f>IF('3g CPIH'!S$16="-","-",'3h OC '!$E$12*('3g CPIH'!S$16/'3g CPIH'!$G$16))</f>
        <v>-</v>
      </c>
      <c r="X164" s="38" t="str">
        <f>IF('3g CPIH'!T$16="-","-",'3h OC '!$E$12*('3g CPIH'!T$16/'3g CPIH'!$G$16))</f>
        <v>-</v>
      </c>
      <c r="Y164" s="38" t="str">
        <f>IF('3g CPIH'!U$16="-","-",'3h OC '!$E$12*('3g CPIH'!U$16/'3g CPIH'!$G$16))</f>
        <v>-</v>
      </c>
      <c r="Z164" s="38" t="str">
        <f>IF('3g CPIH'!V$16="-","-",'3h OC '!$E$12*('3g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SMNCC'!G$47="-","-",'3i SMNCC'!G$47)</f>
        <v>0</v>
      </c>
      <c r="L165" s="38">
        <f>IF('3i SMNCC'!H$47="-","-",'3i SMNCC'!H$47)</f>
        <v>-0.14839729644435984</v>
      </c>
      <c r="M165" s="38">
        <f>IF('3i SMNCC'!I$47="-","-",'3i SMNCC'!I$47)</f>
        <v>1.899695256253338</v>
      </c>
      <c r="N165" s="38">
        <f>IF('3i SMNCC'!J$47="-","-",'3i SMNCC'!J$47)</f>
        <v>12.665365920990935</v>
      </c>
      <c r="O165" s="30"/>
      <c r="P165" s="38">
        <f>IF('3i SMNCC'!L$47="-","-",'3i SMNCC'!L$47)</f>
        <v>12.665365920990935</v>
      </c>
      <c r="Q165" s="38">
        <f>IF('3i SMNCC'!M$47="-","-",'3i SMNCC'!M$47)</f>
        <v>14.640709693750988</v>
      </c>
      <c r="R165" s="38">
        <f>IF('3i SMNCC'!N$47="-","-",'3i SMNCC'!N$47)</f>
        <v>14.927787132222536</v>
      </c>
      <c r="S165" s="38">
        <f>IF('3i SMNCC'!O$47="-","-",'3i SMNCC'!O$47)</f>
        <v>17.170757060355506</v>
      </c>
      <c r="T165" s="38">
        <f>IF('3i SMNCC'!P$47="-","-",'3i SMNCC'!P$47)</f>
        <v>11.164989866554468</v>
      </c>
      <c r="U165" s="38">
        <f>IF('3i SMNCC'!Q$47="-","-",'3i SMNCC'!Q$47)</f>
        <v>10.900121345430581</v>
      </c>
      <c r="V165" s="38">
        <f>IF('3i SMNCC'!R$47="-","-",'3i SMNCC'!R$47)</f>
        <v>7.9767627265742567</v>
      </c>
      <c r="W165" s="38" t="str">
        <f>IF('3i SMNCC'!S$47="-","-",'3i SMNCC'!S$47)</f>
        <v>-</v>
      </c>
      <c r="X165" s="38" t="str">
        <f>IF('3i SMNCC'!T$47="-","-",'3i SMNCC'!T$47)</f>
        <v>-</v>
      </c>
      <c r="Y165" s="38" t="str">
        <f>IF('3i SMNCC'!U$47="-","-",'3i SMNCC'!U$47)</f>
        <v>-</v>
      </c>
      <c r="Z165" s="38" t="str">
        <f>IF('3i SMNCC'!V$47="-","-",'3i SMNCC'!V$47)</f>
        <v>-</v>
      </c>
      <c r="AA165" s="28"/>
    </row>
    <row r="166" spans="1:27" s="29" customFormat="1" ht="11.5" x14ac:dyDescent="0.25">
      <c r="A166" s="256"/>
      <c r="B166" s="135" t="s">
        <v>349</v>
      </c>
      <c r="C166" s="135" t="s">
        <v>389</v>
      </c>
      <c r="D166" s="133" t="s">
        <v>328</v>
      </c>
      <c r="E166" s="181"/>
      <c r="F166" s="30"/>
      <c r="G166" s="38">
        <f>IF('3g CPIH'!C$16="-","-",'3j PAAC PAP'!$G$20*('3g CPIH'!C$16/'3g CPIH'!$G$16))</f>
        <v>13.137827495107633</v>
      </c>
      <c r="H166" s="38">
        <f>IF('3g CPIH'!D$16="-","-",'3j PAAC PAP'!$G$20*('3g CPIH'!D$16/'3g CPIH'!$G$16))</f>
        <v>13.164129452054794</v>
      </c>
      <c r="I166" s="38">
        <f>IF('3g CPIH'!E$16="-","-",'3j PAAC PAP'!$G$20*('3g CPIH'!E$16/'3g CPIH'!$G$16))</f>
        <v>13.203582387475539</v>
      </c>
      <c r="J166" s="38">
        <f>IF('3g CPIH'!F$16="-","-",'3j PAAC PAP'!$G$20*('3g CPIH'!F$16/'3g CPIH'!$G$16))</f>
        <v>13.282488258317025</v>
      </c>
      <c r="K166" s="38">
        <f>IF('3g CPIH'!G$16="-","-",'3j PAAC PAP'!$G$20*('3g CPIH'!G$16/'3g CPIH'!$G$16))</f>
        <v>13.440300000000001</v>
      </c>
      <c r="L166" s="38">
        <f>IF('3g CPIH'!H$16="-","-",'3j PAAC PAP'!$G$20*('3g CPIH'!H$16/'3g CPIH'!$G$16))</f>
        <v>13.611262720156557</v>
      </c>
      <c r="M166" s="38">
        <f>IF('3g CPIH'!I$16="-","-",'3j PAAC PAP'!$G$20*('3g CPIH'!I$16/'3g CPIH'!$G$16))</f>
        <v>13.808527397260272</v>
      </c>
      <c r="N166" s="38">
        <f>IF('3g CPIH'!J$16="-","-",'3j PAAC PAP'!$G$20*('3g CPIH'!J$16/'3g CPIH'!$G$16))</f>
        <v>13.926886203522507</v>
      </c>
      <c r="O166" s="30"/>
      <c r="P166" s="38">
        <f>IF('3g CPIH'!L$16="-","-",'3j PAAC PAP'!$G$20*('3g CPIH'!L$16/'3g CPIH'!$G$16))</f>
        <v>13.926886203522507</v>
      </c>
      <c r="Q166" s="38">
        <f>IF('3g CPIH'!M$16="-","-",'3j PAAC PAP'!$G$20*('3g CPIH'!M$16/'3g CPIH'!$G$16))</f>
        <v>14.08469794520548</v>
      </c>
      <c r="R166" s="38">
        <f>IF('3g CPIH'!N$16="-","-",'3j PAAC PAP'!$G$20*('3g CPIH'!N$16/'3g CPIH'!$G$16))</f>
        <v>14.189905772994129</v>
      </c>
      <c r="S166" s="38">
        <f>IF('3g CPIH'!O$16="-","-",'3j PAAC PAP'!$G$20*('3g CPIH'!O$16/'3g CPIH'!$G$16))</f>
        <v>14.268811643835617</v>
      </c>
      <c r="T166" s="38">
        <f>IF('3g CPIH'!P$16="-","-",'3j PAAC PAP'!$G$20*('3g CPIH'!P$16/'3g CPIH'!$G$16))</f>
        <v>14.30826457925636</v>
      </c>
      <c r="U166" s="38">
        <f>IF('3g CPIH'!Q$16="-","-",'3j PAAC PAP'!$G$20*('3g CPIH'!Q$16/'3g CPIH'!$G$16))</f>
        <v>14.387170450097848</v>
      </c>
      <c r="V166" s="38">
        <f>IF('3g CPIH'!R$16="-","-",'3j PAAC PAP'!$G$20*('3g CPIH'!R$16/'3g CPIH'!$G$16))</f>
        <v>14.650190019569473</v>
      </c>
      <c r="W166" s="38" t="str">
        <f>IF('3g CPIH'!S$16="-","-",'3j PAAC PAP'!$G$20*('3g CPIH'!S$16/'3g CPIH'!$G$16))</f>
        <v>-</v>
      </c>
      <c r="X166" s="38" t="str">
        <f>IF('3g CPIH'!T$16="-","-",'3j PAAC PAP'!$G$20*('3g CPIH'!T$16/'3g CPIH'!$G$16))</f>
        <v>-</v>
      </c>
      <c r="Y166" s="38" t="str">
        <f>IF('3g CPIH'!U$16="-","-",'3j PAAC PAP'!$G$20*('3g CPIH'!U$16/'3g CPIH'!$G$16))</f>
        <v>-</v>
      </c>
      <c r="Z166" s="38" t="str">
        <f>IF('3g CPIH'!V$16="-","-",'3j PAAC PAP'!$G$20*('3g CPIH'!V$16/'3g CPIH'!$G$16))</f>
        <v>-</v>
      </c>
      <c r="AA166" s="28"/>
    </row>
    <row r="167" spans="1:27" s="29" customFormat="1" ht="11.5" x14ac:dyDescent="0.25">
      <c r="A167" s="256"/>
      <c r="B167" s="135" t="s">
        <v>349</v>
      </c>
      <c r="C167" s="135" t="s">
        <v>404</v>
      </c>
      <c r="D167" s="133" t="s">
        <v>328</v>
      </c>
      <c r="E167" s="181"/>
      <c r="F167" s="30"/>
      <c r="G167" s="38">
        <f>IF(G159="-","-",SUM(G159:G165)*'3j PAAC PAP'!$G$38)</f>
        <v>27.078886155517743</v>
      </c>
      <c r="H167" s="38">
        <f>IF(H159="-","-",SUM(H159:H165)*'3j PAAC PAP'!$G$38)</f>
        <v>24.805409928718028</v>
      </c>
      <c r="I167" s="38">
        <f>IF(I159="-","-",SUM(I159:I165)*'3j PAAC PAP'!$G$38)</f>
        <v>23.355723779154133</v>
      </c>
      <c r="J167" s="38">
        <f>IF(J159="-","-",SUM(J159:J165)*'3j PAAC PAP'!$G$38)</f>
        <v>22.524488888554895</v>
      </c>
      <c r="K167" s="38">
        <f>IF(K159="-","-",SUM(K159:K165)*'3j PAAC PAP'!$G$38)</f>
        <v>24.473628136093208</v>
      </c>
      <c r="L167" s="38">
        <f>IF(L159="-","-",SUM(L159:L165)*'3j PAAC PAP'!$G$38)</f>
        <v>24.434570493073672</v>
      </c>
      <c r="M167" s="38">
        <f>IF(M159="-","-",SUM(M159:M165)*'3j PAAC PAP'!$G$38)</f>
        <v>25.935147604016599</v>
      </c>
      <c r="N167" s="38">
        <f>IF(N159="-","-",SUM(N159:N165)*'3j PAAC PAP'!$G$38)</f>
        <v>28.19060359755489</v>
      </c>
      <c r="O167" s="30"/>
      <c r="P167" s="38">
        <f>IF(P159="-","-",SUM(P159:P165)*'3j PAAC PAP'!$G$38)</f>
        <v>28.19060359755489</v>
      </c>
      <c r="Q167" s="38">
        <f>IF(Q159="-","-",SUM(Q159:Q165)*'3j PAAC PAP'!$G$38)</f>
        <v>30.785615455904143</v>
      </c>
      <c r="R167" s="38">
        <f>IF(R159="-","-",SUM(R159:R165)*'3j PAAC PAP'!$G$38)</f>
        <v>27.935729813626949</v>
      </c>
      <c r="S167" s="38">
        <f>IF(S159="-","-",SUM(S159:S165)*'3j PAAC PAP'!$G$38)</f>
        <v>27.479393802673705</v>
      </c>
      <c r="T167" s="38">
        <f>IF(T159="-","-",SUM(T159:T165)*'3j PAAC PAP'!$G$38)</f>
        <v>24.02917016777101</v>
      </c>
      <c r="U167" s="38">
        <f>IF(U159="-","-",SUM(U159:U165)*'3j PAAC PAP'!$G$38)</f>
        <v>25.80032684862471</v>
      </c>
      <c r="V167" s="38">
        <f>IF(V159="-","-",SUM(V159:V165)*'3j PAAC PAP'!$G$38)</f>
        <v>30.313274567824255</v>
      </c>
      <c r="W167" s="38" t="str">
        <f>IF(W159="-","-",SUM(W159:W165)*'3j PAAC PAP'!$G$38)</f>
        <v>-</v>
      </c>
      <c r="X167" s="38" t="str">
        <f>IF(X159="-","-",SUM(X159:X165)*'3j PAAC PAP'!$G$38)</f>
        <v>-</v>
      </c>
      <c r="Y167" s="38" t="str">
        <f>IF(Y159="-","-",SUM(Y159:Y165)*'3j PAAC PAP'!$G$38)</f>
        <v>-</v>
      </c>
      <c r="Z167" s="38" t="str">
        <f>IF(Z159="-","-",SUM(Z159:Z165)*'3j PAAC PAP'!$G$38)</f>
        <v>-</v>
      </c>
      <c r="AA167" s="28"/>
    </row>
    <row r="168" spans="1:27" s="29" customFormat="1" ht="11.5" x14ac:dyDescent="0.25">
      <c r="A168" s="256"/>
      <c r="B168" s="135" t="s">
        <v>388</v>
      </c>
      <c r="C168" s="135" t="s">
        <v>515</v>
      </c>
      <c r="D168" s="133" t="s">
        <v>328</v>
      </c>
      <c r="E168" s="181"/>
      <c r="F168" s="30"/>
      <c r="G168" s="38">
        <f>IF(G162="-","-",SUM(G159:G167)*'3k EBIT'!$E$12)</f>
        <v>9.8959055772047879</v>
      </c>
      <c r="H168" s="38">
        <f>IF(H162="-","-",SUM(H159:H167)*'3k EBIT'!$E$12)</f>
        <v>9.0869425472170686</v>
      </c>
      <c r="I168" s="38">
        <f>IF(I162="-","-",SUM(I159:I167)*'3k EBIT'!$E$12)</f>
        <v>8.5715451301476495</v>
      </c>
      <c r="J168" s="38">
        <f>IF(J162="-","-",SUM(J159:J167)*'3k EBIT'!$E$12)</f>
        <v>8.2771117444422444</v>
      </c>
      <c r="K168" s="38">
        <f>IF(K162="-","-",SUM(K159:K167)*'3k EBIT'!$E$12)</f>
        <v>8.974160330787095</v>
      </c>
      <c r="L168" s="38">
        <f>IF(L162="-","-",SUM(L159:L167)*'3k EBIT'!$E$12)</f>
        <v>8.9635650417243742</v>
      </c>
      <c r="M168" s="38">
        <f>IF(M162="-","-",SUM(M159:M167)*'3k EBIT'!$E$12)</f>
        <v>9.5016669599737256</v>
      </c>
      <c r="N168" s="38">
        <f>IF(N162="-","-",SUM(N159:N167)*'3k EBIT'!$E$12)</f>
        <v>10.307015665775738</v>
      </c>
      <c r="O168" s="30"/>
      <c r="P168" s="38">
        <f>IF(P162="-","-",SUM(P159:P167)*'3k EBIT'!$E$12)</f>
        <v>10.307015665775738</v>
      </c>
      <c r="Q168" s="38">
        <f>IF(Q162="-","-",SUM(Q159:Q167)*'3k EBIT'!$E$12)</f>
        <v>11.234027546260993</v>
      </c>
      <c r="R168" s="38">
        <f>IF(R162="-","-",SUM(R159:R167)*'3k EBIT'!$E$12)</f>
        <v>10.221361879494214</v>
      </c>
      <c r="S168" s="38">
        <f>IF(S162="-","-",SUM(S159:S167)*'3k EBIT'!$E$12)</f>
        <v>10.060411443661373</v>
      </c>
      <c r="T168" s="38">
        <f>IF(T162="-","-",SUM(T159:T167)*'3k EBIT'!$E$12)</f>
        <v>8.8327215675538717</v>
      </c>
      <c r="U168" s="38">
        <f>IF(U162="-","-",SUM(U159:U167)*'3k EBIT'!$E$12)</f>
        <v>9.464871115382584</v>
      </c>
      <c r="V168" s="38">
        <f>IF(V162="-","-",SUM(V159:V167)*'3k EBIT'!$E$12)</f>
        <v>11.076802766817654</v>
      </c>
      <c r="W168" s="38" t="str">
        <f>IF(W162="-","-",SUM(W159:W167)*'3k EBIT'!$E$12)</f>
        <v>-</v>
      </c>
      <c r="X168" s="38" t="str">
        <f>IF(X162="-","-",SUM(X159:X167)*'3k EBIT'!$E$12)</f>
        <v>-</v>
      </c>
      <c r="Y168" s="38" t="str">
        <f>IF(Y162="-","-",SUM(Y159:Y167)*'3k EBIT'!$E$12)</f>
        <v>-</v>
      </c>
      <c r="Z168" s="38" t="str">
        <f>IF(Z162="-","-",SUM(Z159:Z167)*'3k EBIT'!$E$12)</f>
        <v>-</v>
      </c>
      <c r="AA168" s="28"/>
    </row>
    <row r="169" spans="1:27" s="29" customFormat="1" ht="11.25" customHeight="1" x14ac:dyDescent="0.25">
      <c r="A169" s="256"/>
      <c r="B169" s="135" t="s">
        <v>292</v>
      </c>
      <c r="C169" s="136" t="s">
        <v>516</v>
      </c>
      <c r="D169" s="133" t="s">
        <v>328</v>
      </c>
      <c r="E169" s="127"/>
      <c r="F169" s="30"/>
      <c r="G169" s="38">
        <f>IF(G164="-","-",SUM(G159:G162,G164:G168)*'3l HAP'!$E$13)</f>
        <v>6.0377047198674969</v>
      </c>
      <c r="H169" s="38">
        <f>IF(H164="-","-",SUM(H159:H162,H164:H168)*'3l HAP'!$E$13)</f>
        <v>5.4160920173000768</v>
      </c>
      <c r="I169" s="38">
        <f>IF(I164="-","-",SUM(I159:I162,I164:I168)*'3l HAP'!$E$13)</f>
        <v>4.8338640774906629</v>
      </c>
      <c r="J169" s="38">
        <f>IF(J164="-","-",SUM(J159:J162,J164:J168)*'3l HAP'!$E$13)</f>
        <v>4.6120750709412111</v>
      </c>
      <c r="K169" s="38">
        <f>IF(K164="-","-",SUM(K159:K162,K164:K168)*'3l HAP'!$E$13)</f>
        <v>5.2113661177459676</v>
      </c>
      <c r="L169" s="38">
        <f>IF(L164="-","-",SUM(L159:L162,L164:L168)*'3l HAP'!$E$13)</f>
        <v>5.202850230414116</v>
      </c>
      <c r="M169" s="38">
        <f>IF(M164="-","-",SUM(M159:M162,M164:M168)*'3l HAP'!$E$13)</f>
        <v>5.5550074798678368</v>
      </c>
      <c r="N169" s="38">
        <f>IF(N164="-","-",SUM(N159:N162,N164:N168)*'3l HAP'!$E$13)</f>
        <v>6.174537829481598</v>
      </c>
      <c r="O169" s="30"/>
      <c r="P169" s="38">
        <f>IF(P164="-","-",SUM(P159:P162,P164:P168)*'3l HAP'!$E$13)</f>
        <v>6.174537829481598</v>
      </c>
      <c r="Q169" s="38">
        <f>IF(Q164="-","-",SUM(Q159:Q162,Q164:Q168)*'3l HAP'!$E$13)</f>
        <v>6.8359485971869063</v>
      </c>
      <c r="R169" s="38">
        <f>IF(R164="-","-",SUM(R159:R162,R164:R168)*'3l HAP'!$E$13)</f>
        <v>6.0621106801817932</v>
      </c>
      <c r="S169" s="38">
        <f>IF(S164="-","-",SUM(S159:S162,S164:S168)*'3l HAP'!$E$13)</f>
        <v>5.7869255260732775</v>
      </c>
      <c r="T169" s="38">
        <f>IF(T164="-","-",SUM(T159:T162,T164:T168)*'3l HAP'!$E$13)</f>
        <v>4.8798975696520888</v>
      </c>
      <c r="U169" s="38">
        <f>IF(U164="-","-",SUM(U159:U162,U164:U168)*'3l HAP'!$E$13)</f>
        <v>5.5749973290167318</v>
      </c>
      <c r="V169" s="38">
        <f>IF(V164="-","-",SUM(V159:V162,V164:V168)*'3l HAP'!$E$13)</f>
        <v>6.8234423233501351</v>
      </c>
      <c r="W169" s="38" t="str">
        <f>IF(W164="-","-",SUM(W159:W162,W164:W168)*'3l HAP'!$E$13)</f>
        <v>-</v>
      </c>
      <c r="X169" s="38" t="str">
        <f>IF(X164="-","-",SUM(X159:X162,X164:X168)*'3l HAP'!$E$13)</f>
        <v>-</v>
      </c>
      <c r="Y169" s="38" t="str">
        <f>IF(Y164="-","-",SUM(Y159:Y162,Y164:Y168)*'3l HAP'!$E$13)</f>
        <v>-</v>
      </c>
      <c r="Z169" s="38" t="str">
        <f>IF(Z164="-","-",SUM(Z159:Z162,Z164:Z168)*'3l HAP'!$E$13)</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526.87462522916587</v>
      </c>
      <c r="H170" s="38">
        <f t="shared" si="24"/>
        <v>483.67602853483254</v>
      </c>
      <c r="I170" s="38">
        <f t="shared" si="24"/>
        <v>455.96763195379947</v>
      </c>
      <c r="J170" s="38">
        <f t="shared" si="24"/>
        <v>440.24935536361994</v>
      </c>
      <c r="K170" s="38">
        <f t="shared" si="24"/>
        <v>477.53539895922569</v>
      </c>
      <c r="L170" s="38">
        <f t="shared" si="24"/>
        <v>476.96923650945649</v>
      </c>
      <c r="M170" s="38">
        <f t="shared" si="24"/>
        <v>505.64253565285912</v>
      </c>
      <c r="N170" s="38">
        <f t="shared" si="24"/>
        <v>548.6488224840914</v>
      </c>
      <c r="O170" s="30"/>
      <c r="P170" s="38">
        <f t="shared" ref="P170:Z170" si="25">IF(P159="-","-",SUM(P159:P169))</f>
        <v>548.6488224840914</v>
      </c>
      <c r="Q170" s="38">
        <f t="shared" si="25"/>
        <v>598.10031207183454</v>
      </c>
      <c r="R170" s="38">
        <f t="shared" si="25"/>
        <v>544.02830318205395</v>
      </c>
      <c r="S170" s="38">
        <f t="shared" si="25"/>
        <v>535.28204595679438</v>
      </c>
      <c r="T170" s="38">
        <f t="shared" si="25"/>
        <v>469.75978805262685</v>
      </c>
      <c r="U170" s="38">
        <f t="shared" si="25"/>
        <v>503.7259029024014</v>
      </c>
      <c r="V170" s="38">
        <f t="shared" si="25"/>
        <v>589.81282082424741</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DF'!H$41="-","-",'3a DF'!H$41)</f>
        <v>253.14985164432846</v>
      </c>
      <c r="H171" s="129">
        <f>IF('3a DF'!I$41="-","-",'3a DF'!I$41)</f>
        <v>213.57444115975193</v>
      </c>
      <c r="I171" s="129">
        <f>IF('3a DF'!J$41="-","-",'3a DF'!J$41)</f>
        <v>174.74989531236287</v>
      </c>
      <c r="J171" s="129">
        <f>IF('3a DF'!K$41="-","-",'3a DF'!K$41)</f>
        <v>160.26701947738721</v>
      </c>
      <c r="K171" s="129">
        <f>IF('3a DF'!L$41="-","-",'3a DF'!L$41)</f>
        <v>200.74683223176862</v>
      </c>
      <c r="L171" s="129">
        <f>IF('3a DF'!M$41="-","-",'3a DF'!M$41)</f>
        <v>199.05760849983216</v>
      </c>
      <c r="M171" s="129">
        <f>IF('3a DF'!N$41="-","-",'3a DF'!N$41)</f>
        <v>215.77106184657606</v>
      </c>
      <c r="N171" s="129">
        <f>IF('3a DF'!O$41="-","-",'3a DF'!O$41)</f>
        <v>243.35846990910571</v>
      </c>
      <c r="O171" s="30"/>
      <c r="P171" s="129">
        <f>IF('3a DF'!Q$41="-","-",'3a DF'!Q$41)</f>
        <v>243.35846990910571</v>
      </c>
      <c r="Q171" s="129">
        <f>IF('3a DF'!R$41="-","-",'3a DF'!R$41)</f>
        <v>281.17733015023742</v>
      </c>
      <c r="R171" s="129">
        <f>IF('3a DF'!S$41="-","-",'3a DF'!S$41)</f>
        <v>230.77888190073497</v>
      </c>
      <c r="S171" s="129">
        <f>IF('3a DF'!T$41="-","-",'3a DF'!T$41)</f>
        <v>206.31785050021912</v>
      </c>
      <c r="T171" s="129">
        <f>IF('3a DF'!U$41="-","-",'3a DF'!U$41)</f>
        <v>145.13269789847291</v>
      </c>
      <c r="U171" s="129">
        <f>IF('3a DF'!V$41="-","-",'3a DF'!V$41)</f>
        <v>187.06626878827944</v>
      </c>
      <c r="V171" s="129">
        <f>IF('3a DF'!W$41="-","-",'3a DF'!W$41)</f>
        <v>276.51257875872909</v>
      </c>
      <c r="W171" s="129" t="str">
        <f>IF('3a DF'!X$41="-","-",'3a DF'!X$41)</f>
        <v>-</v>
      </c>
      <c r="X171" s="129" t="str">
        <f>IF('3a DF'!Y$41="-","-",'3a DF'!Y$41)</f>
        <v>-</v>
      </c>
      <c r="Y171" s="129" t="str">
        <f>IF('3a DF'!Z$41="-","-",'3a DF'!Z$41)</f>
        <v>-</v>
      </c>
      <c r="Z171" s="129" t="str">
        <f>IF('3a DF'!AA$41="-","-",'3a DF'!AA$41)</f>
        <v>-</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AA'!J208="-","-",'3c AA'!J208)</f>
        <v>-</v>
      </c>
      <c r="H173" s="129" t="str">
        <f>IF('3c AA'!K208="-","-",'3c AA'!K208)</f>
        <v>-</v>
      </c>
      <c r="I173" s="129" t="str">
        <f>IF('3c AA'!L208="-","-",'3c AA'!L208)</f>
        <v>-</v>
      </c>
      <c r="J173" s="129" t="str">
        <f>IF('3c AA'!M208="-","-",'3c AA'!M208)</f>
        <v>-</v>
      </c>
      <c r="K173" s="129" t="str">
        <f>IF('3c AA'!N208="-","-",'3c AA'!N208)</f>
        <v>-</v>
      </c>
      <c r="L173" s="129" t="str">
        <f>IF('3c AA'!O208="-","-",'3c AA'!O208)</f>
        <v>-</v>
      </c>
      <c r="M173" s="129" t="str">
        <f>IF('3c AA'!P208="-","-",'3c AA'!P208)</f>
        <v>-</v>
      </c>
      <c r="N173" s="129" t="str">
        <f>IF('3c AA'!Q208="-","-",'3c AA'!Q208)</f>
        <v>-</v>
      </c>
      <c r="O173" s="30"/>
      <c r="P173" s="129" t="str">
        <f>IF('3c AA'!S208="-","-",'3c AA'!S208)</f>
        <v>-</v>
      </c>
      <c r="Q173" s="129" t="str">
        <f>IF('3c AA'!T208="-","-",'3c AA'!T208)</f>
        <v>-</v>
      </c>
      <c r="R173" s="129" t="str">
        <f>IF('3c AA'!U208="-","-",'3c AA'!U208)</f>
        <v>-</v>
      </c>
      <c r="S173" s="129" t="str">
        <f>IF('3c AA'!V208="-","-",'3c AA'!V208)</f>
        <v>-</v>
      </c>
      <c r="T173" s="129">
        <f>IF('3c AA'!W208="-","-",'3c AA'!W208)</f>
        <v>10.705717509101307</v>
      </c>
      <c r="U173" s="129">
        <f>IF('3c AA'!X208="-","-",'3c AA'!X208)</f>
        <v>13.71215092385904</v>
      </c>
      <c r="V173" s="129">
        <f>IF('3c AA'!Y208="-","-",'3c AA'!Y208)</f>
        <v>4.43</v>
      </c>
      <c r="W173" s="129" t="str">
        <f>IF('3c AA'!Z208="-","-",'3c AA'!Z208)</f>
        <v>-</v>
      </c>
      <c r="X173" s="129" t="str">
        <f>IF('3c AA'!AA208="-","-",'3c AA'!AA208)</f>
        <v>-</v>
      </c>
      <c r="Y173" s="129" t="str">
        <f>IF('3c AA'!AB208="-","-",'3c AA'!AB208)</f>
        <v>-</v>
      </c>
      <c r="Z173" s="129" t="str">
        <f>IF('3c AA'!AC208="-","-",'3c AA'!AC208)</f>
        <v>-</v>
      </c>
      <c r="AA173" s="28"/>
    </row>
    <row r="174" spans="1:27" s="29" customFormat="1" ht="11.25" customHeight="1" x14ac:dyDescent="0.25">
      <c r="A174" s="256"/>
      <c r="B174" s="132" t="s">
        <v>2</v>
      </c>
      <c r="C174" s="178" t="s">
        <v>342</v>
      </c>
      <c r="D174" s="134" t="s">
        <v>329</v>
      </c>
      <c r="E174" s="131"/>
      <c r="F174" s="30"/>
      <c r="G174" s="129">
        <f>IF('3d PC'!G$42="-","-",'3d PC'!G$42)</f>
        <v>21.926269106402124</v>
      </c>
      <c r="H174" s="129">
        <f>IF('3d PC'!H$42="-","-",'3d PC'!H$42)</f>
        <v>21.926269106402124</v>
      </c>
      <c r="I174" s="129">
        <f>IF('3d PC'!I$42="-","-",'3d PC'!I$42)</f>
        <v>22.64764819235609</v>
      </c>
      <c r="J174" s="129">
        <f>IF('3d PC'!J$42="-","-",'3d PC'!J$42)</f>
        <v>22.505107470829557</v>
      </c>
      <c r="K174" s="129">
        <f>IF('3d PC'!K$42="-","-",'3d PC'!K$42)</f>
        <v>19.106297226763825</v>
      </c>
      <c r="L174" s="129">
        <f>IF('3d PC'!L$42="-","-",'3d PC'!L$42)</f>
        <v>19.106297226763825</v>
      </c>
      <c r="M174" s="129">
        <f>IF('3d PC'!M$42="-","-",'3d PC'!M$42)</f>
        <v>20.852393125569616</v>
      </c>
      <c r="N174" s="129">
        <f>IF('3d PC'!N$42="-","-",'3d PC'!N$42)</f>
        <v>20.849370287873604</v>
      </c>
      <c r="O174" s="30"/>
      <c r="P174" s="129">
        <f>IF('3d PC'!P$42="-","-",'3d PC'!P$42)</f>
        <v>20.849370287873604</v>
      </c>
      <c r="Q174" s="129">
        <f>IF('3d PC'!Q$42="-","-",'3d PC'!Q$42)</f>
        <v>21.503193401206047</v>
      </c>
      <c r="R174" s="129">
        <f>IF('3d PC'!R$42="-","-",'3d PC'!R$42)</f>
        <v>21.819481548965161</v>
      </c>
      <c r="S174" s="129">
        <f>IF('3d PC'!S$42="-","-",'3d PC'!S$42)</f>
        <v>25.256715910577427</v>
      </c>
      <c r="T174" s="129">
        <f>IF('3d PC'!T$42="-","-",'3d PC'!T$42)</f>
        <v>24.167303215101221</v>
      </c>
      <c r="U174" s="129">
        <f>IF('3d PC'!U$42="-","-",'3d PC'!U$42)</f>
        <v>23.962512789411701</v>
      </c>
      <c r="V174" s="129">
        <f>IF('3d PC'!V$42="-","-",'3d PC'!V$42)</f>
        <v>23.858648398084732</v>
      </c>
      <c r="W174" s="129" t="str">
        <f>IF('3d PC'!W$42="-","-",'3d PC'!W$42)</f>
        <v>-</v>
      </c>
      <c r="X174" s="129" t="str">
        <f>IF('3d PC'!X$42="-","-",'3d PC'!X$42)</f>
        <v>-</v>
      </c>
      <c r="Y174" s="129" t="str">
        <f>IF('3d PC'!Y$42="-","-",'3d PC'!Y$42)</f>
        <v>-</v>
      </c>
      <c r="Z174" s="129" t="str">
        <f>IF('3d PC'!Z$42="-","-",'3d PC'!Z$42)</f>
        <v>-</v>
      </c>
      <c r="AA174" s="28"/>
    </row>
    <row r="175" spans="1:27" s="29" customFormat="1" ht="11.25" customHeight="1" x14ac:dyDescent="0.25">
      <c r="A175" s="256"/>
      <c r="B175" s="132" t="s">
        <v>352</v>
      </c>
      <c r="C175" s="178" t="s">
        <v>343</v>
      </c>
      <c r="D175" s="134" t="s">
        <v>329</v>
      </c>
      <c r="E175" s="131"/>
      <c r="F175" s="30"/>
      <c r="G175" s="129">
        <f>IF('3f NC-Gas'!F57="-","-",'3f NC-Gas'!F57)</f>
        <v>108.41773651861108</v>
      </c>
      <c r="H175" s="129">
        <f>IF('3f NC-Gas'!G57="-","-",'3f NC-Gas'!G57)</f>
        <v>108.29773651861107</v>
      </c>
      <c r="I175" s="129">
        <f>IF('3f NC-Gas'!H57="-","-",'3f NC-Gas'!H57)</f>
        <v>120.97937311923182</v>
      </c>
      <c r="J175" s="129">
        <f>IF('3f NC-Gas'!I57="-","-",'3f NC-Gas'!I57)</f>
        <v>120.63137311923182</v>
      </c>
      <c r="K175" s="129">
        <f>IF('3f NC-Gas'!J57="-","-",'3f NC-Gas'!J57)</f>
        <v>116.38255397526829</v>
      </c>
      <c r="L175" s="129">
        <f>IF('3f NC-Gas'!K57="-","-",'3f NC-Gas'!K57)</f>
        <v>116.4065539752683</v>
      </c>
      <c r="M175" s="129">
        <f>IF('3f NC-Gas'!L57="-","-",'3f NC-Gas'!L57)</f>
        <v>120.68792920353981</v>
      </c>
      <c r="N175" s="129">
        <f>IF('3f NC-Gas'!M57="-","-",'3f NC-Gas'!M57)</f>
        <v>120.75992920353981</v>
      </c>
      <c r="O175" s="30"/>
      <c r="P175" s="129">
        <f>IF('3f NC-Gas'!O57="-","-",'3f NC-Gas'!O57)</f>
        <v>120.75992920353981</v>
      </c>
      <c r="Q175" s="129">
        <f>IF('3f NC-Gas'!P57="-","-",'3f NC-Gas'!P57)</f>
        <v>124.36459188902195</v>
      </c>
      <c r="R175" s="129">
        <f>IF('3f NC-Gas'!Q57="-","-",'3f NC-Gas'!Q57)</f>
        <v>123.92059188902195</v>
      </c>
      <c r="S175" s="129">
        <f>IF('3f NC-Gas'!R57="-","-",'3f NC-Gas'!R57)</f>
        <v>134.26658823529411</v>
      </c>
      <c r="T175" s="129">
        <f>IF('3f NC-Gas'!S57="-","-",'3f NC-Gas'!S57)</f>
        <v>131.60258823529409</v>
      </c>
      <c r="U175" s="129">
        <f>IF('3f NC-Gas'!T57="-","-",'3f NC-Gas'!T57)</f>
        <v>117.38616328992188</v>
      </c>
      <c r="V175" s="129">
        <f>IF('3f NC-Gas'!U57="-","-",'3f NC-Gas'!U57)</f>
        <v>116.95416328992189</v>
      </c>
      <c r="W175" s="129" t="str">
        <f>IF('3f NC-Gas'!V57="-","-",'3f NC-Gas'!V57)</f>
        <v>-</v>
      </c>
      <c r="X175" s="129" t="str">
        <f>IF('3f NC-Gas'!W57="-","-",'3f NC-Gas'!W57)</f>
        <v>-</v>
      </c>
      <c r="Y175" s="129" t="str">
        <f>IF('3f NC-Gas'!X57="-","-",'3f NC-Gas'!X57)</f>
        <v>-</v>
      </c>
      <c r="Z175" s="129" t="str">
        <f>IF('3f NC-Gas'!Y57="-","-",'3f NC-Gas'!Y57)</f>
        <v>-</v>
      </c>
      <c r="AA175" s="28"/>
    </row>
    <row r="176" spans="1:27" s="29" customFormat="1" ht="11.25" customHeight="1" x14ac:dyDescent="0.25">
      <c r="A176" s="256"/>
      <c r="B176" s="132" t="s">
        <v>349</v>
      </c>
      <c r="C176" s="178" t="s">
        <v>344</v>
      </c>
      <c r="D176" s="134" t="s">
        <v>329</v>
      </c>
      <c r="E176" s="131"/>
      <c r="F176" s="30"/>
      <c r="G176" s="129">
        <f>IF('3g CPIH'!C$16="-","-",'3h OC '!$E$12*('3g CPIH'!C$16/'3g CPIH'!$G$16))</f>
        <v>87.194616340508801</v>
      </c>
      <c r="H176" s="129">
        <f>IF('3g CPIH'!D$16="-","-",'3h OC '!$E$12*('3g CPIH'!D$16/'3g CPIH'!$G$16))</f>
        <v>87.369180136986301</v>
      </c>
      <c r="I176" s="129">
        <f>IF('3g CPIH'!E$16="-","-",'3h OC '!$E$12*('3g CPIH'!E$16/'3g CPIH'!$G$16))</f>
        <v>87.631025831702544</v>
      </c>
      <c r="J176" s="129">
        <f>IF('3g CPIH'!F$16="-","-",'3h OC '!$E$12*('3g CPIH'!F$16/'3g CPIH'!$G$16))</f>
        <v>88.15471722113503</v>
      </c>
      <c r="K176" s="129">
        <f>IF('3g CPIH'!G$16="-","-",'3h OC '!$E$12*('3g CPIH'!G$16/'3g CPIH'!$G$16))</f>
        <v>89.202100000000002</v>
      </c>
      <c r="L176" s="129">
        <f>IF('3g CPIH'!H$16="-","-",'3h OC '!$E$12*('3g CPIH'!H$16/'3g CPIH'!$G$16))</f>
        <v>90.33676467710373</v>
      </c>
      <c r="M176" s="129">
        <f>IF('3g CPIH'!I$16="-","-",'3h OC '!$E$12*('3g CPIH'!I$16/'3g CPIH'!$G$16))</f>
        <v>91.645993150684916</v>
      </c>
      <c r="N176" s="129">
        <f>IF('3g CPIH'!J$16="-","-",'3h OC '!$E$12*('3g CPIH'!J$16/'3g CPIH'!$G$16))</f>
        <v>92.431530234833673</v>
      </c>
      <c r="O176" s="30"/>
      <c r="P176" s="129">
        <f>IF('3g CPIH'!L$16="-","-",'3h OC '!$E$12*('3g CPIH'!L$16/'3g CPIH'!$G$16))</f>
        <v>92.431530234833673</v>
      </c>
      <c r="Q176" s="129">
        <f>IF('3g CPIH'!M$16="-","-",'3h OC '!$E$12*('3g CPIH'!M$16/'3g CPIH'!$G$16))</f>
        <v>93.47891301369863</v>
      </c>
      <c r="R176" s="129">
        <f>IF('3g CPIH'!N$16="-","-",'3h OC '!$E$12*('3g CPIH'!N$16/'3g CPIH'!$G$16))</f>
        <v>94.177168199608616</v>
      </c>
      <c r="S176" s="129">
        <f>IF('3g CPIH'!O$16="-","-",'3h OC '!$E$12*('3g CPIH'!O$16/'3g CPIH'!$G$16))</f>
        <v>94.700859589041102</v>
      </c>
      <c r="T176" s="129">
        <f>IF('3g CPIH'!P$16="-","-",'3h OC '!$E$12*('3g CPIH'!P$16/'3g CPIH'!$G$16))</f>
        <v>94.96270528375733</v>
      </c>
      <c r="U176" s="129">
        <f>IF('3g CPIH'!Q$16="-","-",'3h OC '!$E$12*('3g CPIH'!Q$16/'3g CPIH'!$G$16))</f>
        <v>95.48639667318983</v>
      </c>
      <c r="V176" s="129">
        <f>IF('3g CPIH'!R$16="-","-",'3h OC '!$E$12*('3g CPIH'!R$16/'3g CPIH'!$G$16))</f>
        <v>97.232034637964787</v>
      </c>
      <c r="W176" s="129" t="str">
        <f>IF('3g CPIH'!S$16="-","-",'3h OC '!$E$12*('3g CPIH'!S$16/'3g CPIH'!$G$16))</f>
        <v>-</v>
      </c>
      <c r="X176" s="129" t="str">
        <f>IF('3g CPIH'!T$16="-","-",'3h OC '!$E$12*('3g CPIH'!T$16/'3g CPIH'!$G$16))</f>
        <v>-</v>
      </c>
      <c r="Y176" s="129" t="str">
        <f>IF('3g CPIH'!U$16="-","-",'3h OC '!$E$12*('3g CPIH'!U$16/'3g CPIH'!$G$16))</f>
        <v>-</v>
      </c>
      <c r="Z176" s="129" t="str">
        <f>IF('3g CPIH'!V$16="-","-",'3h OC '!$E$12*('3g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SMNCC'!G$47="-","-",'3i SMNCC'!G$47)</f>
        <v>0</v>
      </c>
      <c r="L177" s="129">
        <f>IF('3i SMNCC'!H$47="-","-",'3i SMNCC'!H$47)</f>
        <v>-0.14839729644435984</v>
      </c>
      <c r="M177" s="129">
        <f>IF('3i SMNCC'!I$47="-","-",'3i SMNCC'!I$47)</f>
        <v>1.899695256253338</v>
      </c>
      <c r="N177" s="129">
        <f>IF('3i SMNCC'!J$47="-","-",'3i SMNCC'!J$47)</f>
        <v>12.665365920990935</v>
      </c>
      <c r="O177" s="30"/>
      <c r="P177" s="129">
        <f>IF('3i SMNCC'!L$47="-","-",'3i SMNCC'!L$47)</f>
        <v>12.665365920990935</v>
      </c>
      <c r="Q177" s="129">
        <f>IF('3i SMNCC'!M$47="-","-",'3i SMNCC'!M$47)</f>
        <v>14.640709693750988</v>
      </c>
      <c r="R177" s="129">
        <f>IF('3i SMNCC'!N$47="-","-",'3i SMNCC'!N$47)</f>
        <v>14.927787132222536</v>
      </c>
      <c r="S177" s="129">
        <f>IF('3i SMNCC'!O$47="-","-",'3i SMNCC'!O$47)</f>
        <v>17.170757060355506</v>
      </c>
      <c r="T177" s="129">
        <f>IF('3i SMNCC'!P$47="-","-",'3i SMNCC'!P$47)</f>
        <v>11.164989866554468</v>
      </c>
      <c r="U177" s="129">
        <f>IF('3i SMNCC'!Q$47="-","-",'3i SMNCC'!Q$47)</f>
        <v>10.900121345430581</v>
      </c>
      <c r="V177" s="129">
        <f>IF('3i SMNCC'!R$47="-","-",'3i SMNCC'!R$47)</f>
        <v>7.9767627265742567</v>
      </c>
      <c r="W177" s="129" t="str">
        <f>IF('3i SMNCC'!S$47="-","-",'3i SMNCC'!S$47)</f>
        <v>-</v>
      </c>
      <c r="X177" s="129" t="str">
        <f>IF('3i SMNCC'!T$47="-","-",'3i SMNCC'!T$47)</f>
        <v>-</v>
      </c>
      <c r="Y177" s="129" t="str">
        <f>IF('3i SMNCC'!U$47="-","-",'3i SMNCC'!U$47)</f>
        <v>-</v>
      </c>
      <c r="Z177" s="129" t="str">
        <f>IF('3i SMNCC'!V$47="-","-",'3i SMNCC'!V$47)</f>
        <v>-</v>
      </c>
      <c r="AA177" s="28"/>
    </row>
    <row r="178" spans="1:27" s="29" customFormat="1" ht="12.4" customHeight="1" x14ac:dyDescent="0.25">
      <c r="A178" s="256"/>
      <c r="B178" s="132" t="s">
        <v>349</v>
      </c>
      <c r="C178" s="178" t="s">
        <v>389</v>
      </c>
      <c r="D178" s="134" t="s">
        <v>329</v>
      </c>
      <c r="E178" s="131"/>
      <c r="F178" s="30"/>
      <c r="G178" s="129">
        <f>IF('3g CPIH'!C$16="-","-",'3j PAAC PAP'!$G$20*('3g CPIH'!C$16/'3g CPIH'!$G$16))</f>
        <v>13.137827495107633</v>
      </c>
      <c r="H178" s="129">
        <f>IF('3g CPIH'!D$16="-","-",'3j PAAC PAP'!$G$20*('3g CPIH'!D$16/'3g CPIH'!$G$16))</f>
        <v>13.164129452054794</v>
      </c>
      <c r="I178" s="129">
        <f>IF('3g CPIH'!E$16="-","-",'3j PAAC PAP'!$G$20*('3g CPIH'!E$16/'3g CPIH'!$G$16))</f>
        <v>13.203582387475539</v>
      </c>
      <c r="J178" s="129">
        <f>IF('3g CPIH'!F$16="-","-",'3j PAAC PAP'!$G$20*('3g CPIH'!F$16/'3g CPIH'!$G$16))</f>
        <v>13.282488258317025</v>
      </c>
      <c r="K178" s="129">
        <f>IF('3g CPIH'!G$16="-","-",'3j PAAC PAP'!$G$20*('3g CPIH'!G$16/'3g CPIH'!$G$16))</f>
        <v>13.440300000000001</v>
      </c>
      <c r="L178" s="129">
        <f>IF('3g CPIH'!H$16="-","-",'3j PAAC PAP'!$G$20*('3g CPIH'!H$16/'3g CPIH'!$G$16))</f>
        <v>13.611262720156557</v>
      </c>
      <c r="M178" s="129">
        <f>IF('3g CPIH'!I$16="-","-",'3j PAAC PAP'!$G$20*('3g CPIH'!I$16/'3g CPIH'!$G$16))</f>
        <v>13.808527397260272</v>
      </c>
      <c r="N178" s="129">
        <f>IF('3g CPIH'!J$16="-","-",'3j PAAC PAP'!$G$20*('3g CPIH'!J$16/'3g CPIH'!$G$16))</f>
        <v>13.926886203522507</v>
      </c>
      <c r="O178" s="30"/>
      <c r="P178" s="129">
        <f>IF('3g CPIH'!L$16="-","-",'3j PAAC PAP'!$G$20*('3g CPIH'!L$16/'3g CPIH'!$G$16))</f>
        <v>13.926886203522507</v>
      </c>
      <c r="Q178" s="129">
        <f>IF('3g CPIH'!M$16="-","-",'3j PAAC PAP'!$G$20*('3g CPIH'!M$16/'3g CPIH'!$G$16))</f>
        <v>14.08469794520548</v>
      </c>
      <c r="R178" s="129">
        <f>IF('3g CPIH'!N$16="-","-",'3j PAAC PAP'!$G$20*('3g CPIH'!N$16/'3g CPIH'!$G$16))</f>
        <v>14.189905772994129</v>
      </c>
      <c r="S178" s="129">
        <f>IF('3g CPIH'!O$16="-","-",'3j PAAC PAP'!$G$20*('3g CPIH'!O$16/'3g CPIH'!$G$16))</f>
        <v>14.268811643835617</v>
      </c>
      <c r="T178" s="129">
        <f>IF('3g CPIH'!P$16="-","-",'3j PAAC PAP'!$G$20*('3g CPIH'!P$16/'3g CPIH'!$G$16))</f>
        <v>14.30826457925636</v>
      </c>
      <c r="U178" s="129">
        <f>IF('3g CPIH'!Q$16="-","-",'3j PAAC PAP'!$G$20*('3g CPIH'!Q$16/'3g CPIH'!$G$16))</f>
        <v>14.387170450097848</v>
      </c>
      <c r="V178" s="129">
        <f>IF('3g CPIH'!R$16="-","-",'3j PAAC PAP'!$G$20*('3g CPIH'!R$16/'3g CPIH'!$G$16))</f>
        <v>14.650190019569473</v>
      </c>
      <c r="W178" s="129" t="str">
        <f>IF('3g CPIH'!S$16="-","-",'3j PAAC PAP'!$G$20*('3g CPIH'!S$16/'3g CPIH'!$G$16))</f>
        <v>-</v>
      </c>
      <c r="X178" s="129" t="str">
        <f>IF('3g CPIH'!T$16="-","-",'3j PAAC PAP'!$G$20*('3g CPIH'!T$16/'3g CPIH'!$G$16))</f>
        <v>-</v>
      </c>
      <c r="Y178" s="129" t="str">
        <f>IF('3g CPIH'!U$16="-","-",'3j PAAC PAP'!$G$20*('3g CPIH'!U$16/'3g CPIH'!$G$16))</f>
        <v>-</v>
      </c>
      <c r="Z178" s="129" t="str">
        <f>IF('3g CPIH'!V$16="-","-",'3j PAAC PAP'!$G$20*('3g CPIH'!V$16/'3g CPIH'!$G$16))</f>
        <v>-</v>
      </c>
      <c r="AA178" s="28"/>
    </row>
    <row r="179" spans="1:27" s="29" customFormat="1" ht="11.25" customHeight="1" x14ac:dyDescent="0.25">
      <c r="A179" s="256"/>
      <c r="B179" s="132" t="s">
        <v>349</v>
      </c>
      <c r="C179" s="132" t="s">
        <v>404</v>
      </c>
      <c r="D179" s="134" t="s">
        <v>329</v>
      </c>
      <c r="E179" s="131"/>
      <c r="F179" s="30"/>
      <c r="G179" s="129">
        <f>IF(G171="-","-",SUM(G171:G177)*'3j PAAC PAP'!$G$38)</f>
        <v>27.076825132880259</v>
      </c>
      <c r="H179" s="129">
        <f>IF(H171="-","-",SUM(H171:H177)*'3j PAAC PAP'!$G$38)</f>
        <v>24.803348906300673</v>
      </c>
      <c r="I179" s="129">
        <f>IF(I171="-","-",SUM(I171:I177)*'3j PAAC PAP'!$G$38)</f>
        <v>23.356012897703909</v>
      </c>
      <c r="J179" s="129">
        <f>IF(J171="-","-",SUM(J171:J177)*'3j PAAC PAP'!$G$38)</f>
        <v>22.524778007743059</v>
      </c>
      <c r="K179" s="129">
        <f>IF(K171="-","-",SUM(K171:K177)*'3j PAAC PAP'!$G$38)</f>
        <v>24.473733929812823</v>
      </c>
      <c r="L179" s="129">
        <f>IF(L171="-","-",SUM(L171:L177)*'3j PAAC PAP'!$G$38)</f>
        <v>24.434676286749252</v>
      </c>
      <c r="M179" s="129">
        <f>IF(M171="-","-",SUM(M171:M177)*'3j PAAC PAP'!$G$38)</f>
        <v>25.936003957388014</v>
      </c>
      <c r="N179" s="129">
        <f>IF(N171="-","-",SUM(N171:N177)*'3j PAAC PAP'!$G$38)</f>
        <v>28.191459950794233</v>
      </c>
      <c r="O179" s="30"/>
      <c r="P179" s="129">
        <f>IF(P171="-","-",SUM(P171:P177)*'3j PAAC PAP'!$G$38)</f>
        <v>28.191459950794233</v>
      </c>
      <c r="Q179" s="129">
        <f>IF(Q171="-","-",SUM(Q171:Q177)*'3j PAAC PAP'!$G$38)</f>
        <v>30.785886726696962</v>
      </c>
      <c r="R179" s="129">
        <f>IF(R171="-","-",SUM(R171:R177)*'3j PAAC PAP'!$G$38)</f>
        <v>27.936001085234246</v>
      </c>
      <c r="S179" s="129">
        <f>IF(S171="-","-",SUM(S171:S177)*'3j PAAC PAP'!$G$38)</f>
        <v>27.480904881544202</v>
      </c>
      <c r="T179" s="129">
        <f>IF(T171="-","-",SUM(T171:T177)*'3j PAAC PAP'!$G$38)</f>
        <v>24.030681251528392</v>
      </c>
      <c r="U179" s="129">
        <f>IF(U171="-","-",SUM(U171:U177)*'3j PAAC PAP'!$G$38)</f>
        <v>25.801194148039382</v>
      </c>
      <c r="V179" s="129">
        <f>IF(V171="-","-",SUM(V171:V177)*'3j PAAC PAP'!$G$38)</f>
        <v>30.314141868031392</v>
      </c>
      <c r="W179" s="129" t="str">
        <f>IF(W171="-","-",SUM(W171:W177)*'3j PAAC PAP'!$G$38)</f>
        <v>-</v>
      </c>
      <c r="X179" s="129" t="str">
        <f>IF(X171="-","-",SUM(X171:X177)*'3j PAAC PAP'!$G$38)</f>
        <v>-</v>
      </c>
      <c r="Y179" s="129" t="str">
        <f>IF(Y171="-","-",SUM(Y171:Y177)*'3j PAAC PAP'!$G$38)</f>
        <v>-</v>
      </c>
      <c r="Z179" s="129" t="str">
        <f>IF(Z171="-","-",SUM(Z171:Z177)*'3j PAAC PAP'!$G$38)</f>
        <v>-</v>
      </c>
      <c r="AA179" s="28"/>
    </row>
    <row r="180" spans="1:27" x14ac:dyDescent="0.25">
      <c r="A180" s="256"/>
      <c r="B180" s="132" t="s">
        <v>388</v>
      </c>
      <c r="C180" s="178" t="s">
        <v>515</v>
      </c>
      <c r="D180" s="134" t="s">
        <v>329</v>
      </c>
      <c r="E180" s="131"/>
      <c r="F180" s="30"/>
      <c r="G180" s="129">
        <f>IF(G174="-","-",SUM(G171:G179)*'3k EBIT'!$E$12)</f>
        <v>9.8951717489744535</v>
      </c>
      <c r="H180" s="129">
        <f>IF(H174="-","-",SUM(H171:H179)*'3k EBIT'!$E$12)</f>
        <v>9.0862087190651106</v>
      </c>
      <c r="I180" s="129">
        <f>IF(I174="-","-",SUM(I171:I179)*'3k EBIT'!$E$12)</f>
        <v>8.5716480709644483</v>
      </c>
      <c r="J180" s="129">
        <f>IF(J174="-","-",SUM(J171:J179)*'3k EBIT'!$E$12)</f>
        <v>8.2772146854863387</v>
      </c>
      <c r="K180" s="129">
        <f>IF(K174="-","-",SUM(K171:K179)*'3k EBIT'!$E$12)</f>
        <v>8.9741979986984681</v>
      </c>
      <c r="L180" s="129">
        <f>IF(L174="-","-",SUM(L171:L179)*'3k EBIT'!$E$12)</f>
        <v>8.9636027096200692</v>
      </c>
      <c r="M180" s="129">
        <f>IF(M174="-","-",SUM(M171:M179)*'3k EBIT'!$E$12)</f>
        <v>9.5019718650570848</v>
      </c>
      <c r="N180" s="129">
        <f>IF(N174="-","-",SUM(N171:N179)*'3k EBIT'!$E$12)</f>
        <v>10.307320570812072</v>
      </c>
      <c r="O180" s="30"/>
      <c r="P180" s="129">
        <f>IF(P174="-","-",SUM(P171:P179)*'3k EBIT'!$E$12)</f>
        <v>10.307320570812072</v>
      </c>
      <c r="Q180" s="129">
        <f>IF(Q174="-","-",SUM(Q171:Q179)*'3k EBIT'!$E$12)</f>
        <v>11.234124132374225</v>
      </c>
      <c r="R180" s="129">
        <f>IF(R174="-","-",SUM(R171:R179)*'3k EBIT'!$E$12)</f>
        <v>10.221458465897442</v>
      </c>
      <c r="S180" s="129">
        <f>IF(S174="-","-",SUM(S171:S179)*'3k EBIT'!$E$12)</f>
        <v>10.060949464114554</v>
      </c>
      <c r="T180" s="129">
        <f>IF(T174="-","-",SUM(T171:T179)*'3k EBIT'!$E$12)</f>
        <v>8.8332595897470316</v>
      </c>
      <c r="U180" s="129">
        <f>IF(U174="-","-",SUM(U171:U179)*'3k EBIT'!$E$12)</f>
        <v>9.4651799178105946</v>
      </c>
      <c r="V180" s="129">
        <f>IF(V174="-","-",SUM(V171:V179)*'3k EBIT'!$E$12)</f>
        <v>11.077111569527823</v>
      </c>
      <c r="W180" s="129" t="str">
        <f>IF(W174="-","-",SUM(W171:W179)*'3k EBIT'!$E$12)</f>
        <v>-</v>
      </c>
      <c r="X180" s="129" t="str">
        <f>IF(X174="-","-",SUM(X171:X179)*'3k EBIT'!$E$12)</f>
        <v>-</v>
      </c>
      <c r="Y180" s="129" t="str">
        <f>IF(Y174="-","-",SUM(Y171:Y179)*'3k EBIT'!$E$12)</f>
        <v>-</v>
      </c>
      <c r="Z180" s="129" t="str">
        <f>IF(Z174="-","-",SUM(Z171:Z179)*'3k EBIT'!$E$12)</f>
        <v>-</v>
      </c>
    </row>
    <row r="181" spans="1:27" x14ac:dyDescent="0.25">
      <c r="A181" s="256"/>
      <c r="B181" s="132" t="s">
        <v>292</v>
      </c>
      <c r="C181" s="176" t="s">
        <v>516</v>
      </c>
      <c r="D181" s="134" t="s">
        <v>329</v>
      </c>
      <c r="E181" s="130"/>
      <c r="F181" s="30"/>
      <c r="G181" s="129">
        <f>IF(G176="-","-",SUM(G171:G174,G176:G180)*'3l HAP'!$E$13)</f>
        <v>6.0376638004559409</v>
      </c>
      <c r="H181" s="129">
        <f>IF(H176="-","-",SUM(H171:H174,H176:H180)*'3l HAP'!$E$13)</f>
        <v>5.4160510978928924</v>
      </c>
      <c r="I181" s="129">
        <f>IF(I176="-","-",SUM(I171:I174,I176:I180)*'3l HAP'!$E$13)</f>
        <v>4.8338698176318493</v>
      </c>
      <c r="J181" s="129">
        <f>IF(J176="-","-",SUM(J171:J174,J176:J180)*'3l HAP'!$E$13)</f>
        <v>4.6120808110950708</v>
      </c>
      <c r="K181" s="129">
        <f>IF(K176="-","-",SUM(K171:K174,K176:K180)*'3l HAP'!$E$13)</f>
        <v>5.2113682181677063</v>
      </c>
      <c r="L181" s="129">
        <f>IF(L176="-","-",SUM(L171:L174,L176:L180)*'3l HAP'!$E$13)</f>
        <v>5.2028523308349808</v>
      </c>
      <c r="M181" s="129">
        <f>IF(M176="-","-",SUM(M171:M174,M176:M180)*'3l HAP'!$E$13)</f>
        <v>5.5550244818528736</v>
      </c>
      <c r="N181" s="129">
        <f>IF(N176="-","-",SUM(N171:N174,N176:N180)*'3l HAP'!$E$13)</f>
        <v>6.174554831464012</v>
      </c>
      <c r="O181" s="30"/>
      <c r="P181" s="129">
        <f>IF(P176="-","-",SUM(P171:P174,P176:P180)*'3l HAP'!$E$13)</f>
        <v>6.174554831464012</v>
      </c>
      <c r="Q181" s="129">
        <f>IF(Q176="-","-",SUM(Q171:Q174,Q176:Q180)*'3l HAP'!$E$13)</f>
        <v>6.8359539829798681</v>
      </c>
      <c r="R181" s="129">
        <f>IF(R176="-","-",SUM(R171:R174,R176:R180)*'3l HAP'!$E$13)</f>
        <v>6.0621160659909252</v>
      </c>
      <c r="S181" s="129">
        <f>IF(S176="-","-",SUM(S171:S174,S176:S180)*'3l HAP'!$E$13)</f>
        <v>5.7869555269364747</v>
      </c>
      <c r="T181" s="129">
        <f>IF(T176="-","-",SUM(T171:T174,T176:T180)*'3l HAP'!$E$13)</f>
        <v>4.8799275706123115</v>
      </c>
      <c r="U181" s="129">
        <f>IF(U176="-","-",SUM(U171:U174,U176:U180)*'3l HAP'!$E$13)</f>
        <v>5.5750145483238098</v>
      </c>
      <c r="V181" s="129">
        <f>IF(V176="-","-",SUM(V171:V174,V176:V180)*'3l HAP'!$E$13)</f>
        <v>6.8234595426729481</v>
      </c>
      <c r="W181" s="129" t="str">
        <f>IF(W176="-","-",SUM(W171:W174,W176:W180)*'3l HAP'!$E$13)</f>
        <v>-</v>
      </c>
      <c r="X181" s="129" t="str">
        <f>IF(X176="-","-",SUM(X171:X174,X176:X180)*'3l HAP'!$E$13)</f>
        <v>-</v>
      </c>
      <c r="Y181" s="129" t="str">
        <f>IF(Y176="-","-",SUM(Y171:Y174,Y176:Y180)*'3l HAP'!$E$13)</f>
        <v>-</v>
      </c>
      <c r="Z181" s="129" t="str">
        <f>IF(Z176="-","-",SUM(Z171:Z174,Z176:Z180)*'3l HAP'!$E$13)</f>
        <v>-</v>
      </c>
    </row>
    <row r="182" spans="1:27" x14ac:dyDescent="0.25">
      <c r="A182" s="256"/>
      <c r="B182" s="132" t="s">
        <v>44</v>
      </c>
      <c r="C182" s="178" t="str">
        <f>B182&amp;"_"&amp;D182</f>
        <v>Total_Northern Scotland</v>
      </c>
      <c r="D182" s="134" t="s">
        <v>329</v>
      </c>
      <c r="E182" s="131"/>
      <c r="F182" s="30"/>
      <c r="G182" s="129">
        <f t="shared" ref="G182:N182" si="26">IF(G171="-","-",SUM(G171:G181))</f>
        <v>526.83596178726873</v>
      </c>
      <c r="H182" s="129">
        <f t="shared" si="26"/>
        <v>483.6373650970649</v>
      </c>
      <c r="I182" s="129">
        <f t="shared" si="26"/>
        <v>455.97305562942904</v>
      </c>
      <c r="J182" s="129">
        <f t="shared" si="26"/>
        <v>440.25477905122511</v>
      </c>
      <c r="K182" s="129">
        <f t="shared" si="26"/>
        <v>477.53738358047974</v>
      </c>
      <c r="L182" s="129">
        <f t="shared" si="26"/>
        <v>476.97122112988444</v>
      </c>
      <c r="M182" s="129">
        <f t="shared" si="26"/>
        <v>505.658600284182</v>
      </c>
      <c r="N182" s="129">
        <f t="shared" si="26"/>
        <v>548.66488711293653</v>
      </c>
      <c r="O182" s="30"/>
      <c r="P182" s="129">
        <f t="shared" ref="P182:Z182" si="27">IF(P171="-","-",SUM(P171:P181))</f>
        <v>548.66488711293653</v>
      </c>
      <c r="Q182" s="129">
        <f t="shared" si="27"/>
        <v>598.10540093517147</v>
      </c>
      <c r="R182" s="129">
        <f t="shared" si="27"/>
        <v>544.03339206066994</v>
      </c>
      <c r="S182" s="129">
        <f t="shared" si="27"/>
        <v>535.31039281191806</v>
      </c>
      <c r="T182" s="129">
        <f t="shared" si="27"/>
        <v>469.78813499942544</v>
      </c>
      <c r="U182" s="129">
        <f t="shared" si="27"/>
        <v>503.74217287436414</v>
      </c>
      <c r="V182" s="129">
        <f t="shared" si="27"/>
        <v>589.8290908110763</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253.14985164432846</v>
      </c>
      <c r="H183" s="38">
        <f t="shared" si="28"/>
        <v>213.57444115975201</v>
      </c>
      <c r="I183" s="38">
        <f t="shared" si="28"/>
        <v>174.74989531236287</v>
      </c>
      <c r="J183" s="38">
        <f t="shared" si="28"/>
        <v>160.26701947738724</v>
      </c>
      <c r="K183" s="38">
        <f t="shared" si="28"/>
        <v>200.74683223176862</v>
      </c>
      <c r="L183" s="38">
        <f t="shared" si="28"/>
        <v>199.05760849983216</v>
      </c>
      <c r="M183" s="38">
        <f t="shared" si="28"/>
        <v>215.77106184657609</v>
      </c>
      <c r="N183" s="38">
        <f t="shared" si="28"/>
        <v>243.35846990910571</v>
      </c>
      <c r="O183" s="30"/>
      <c r="P183" s="38">
        <f t="shared" ref="P183:Z183" si="29">IF(P15="-","-",AVERAGE(P15,P27,P39,P51,P63,P75,P87,P99,P111,P123,P135,P147,P159,P171))</f>
        <v>243.35846990910571</v>
      </c>
      <c r="Q183" s="38">
        <f t="shared" si="29"/>
        <v>281.17733015023748</v>
      </c>
      <c r="R183" s="38">
        <f t="shared" si="29"/>
        <v>230.77888190073506</v>
      </c>
      <c r="S183" s="38">
        <f t="shared" si="29"/>
        <v>206.31785050021912</v>
      </c>
      <c r="T183" s="38">
        <f t="shared" si="29"/>
        <v>145.13269789847294</v>
      </c>
      <c r="U183" s="38">
        <f t="shared" si="29"/>
        <v>187.0662687882795</v>
      </c>
      <c r="V183" s="38">
        <f t="shared" si="29"/>
        <v>276.51257875872903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10.705717509101307</v>
      </c>
      <c r="U185" s="38">
        <f t="shared" si="28"/>
        <v>13.71215092385904</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21.92626910640212</v>
      </c>
      <c r="H186" s="38">
        <f t="shared" si="31"/>
        <v>21.92626910640212</v>
      </c>
      <c r="I186" s="38">
        <f t="shared" si="31"/>
        <v>22.64764819235609</v>
      </c>
      <c r="J186" s="38">
        <f t="shared" si="31"/>
        <v>22.505107470829557</v>
      </c>
      <c r="K186" s="38">
        <f t="shared" si="31"/>
        <v>19.106297226763822</v>
      </c>
      <c r="L186" s="38">
        <f t="shared" si="31"/>
        <v>19.106297226763822</v>
      </c>
      <c r="M186" s="38">
        <f t="shared" si="31"/>
        <v>20.852393125569616</v>
      </c>
      <c r="N186" s="38">
        <f t="shared" si="31"/>
        <v>20.849370287873601</v>
      </c>
      <c r="O186" s="30"/>
      <c r="P186" s="38">
        <f t="shared" ref="P186:Z186" si="32">IF(P18="-","-",AVERAGE(P18,P30,P42,P54,P66,P78,P90,P102,P114,P126,P138,P150,P162,P174))</f>
        <v>20.849370287873601</v>
      </c>
      <c r="Q186" s="38">
        <f t="shared" si="32"/>
        <v>21.50319340120604</v>
      </c>
      <c r="R186" s="38">
        <f t="shared" si="32"/>
        <v>21.819481548965165</v>
      </c>
      <c r="S186" s="38">
        <f t="shared" si="32"/>
        <v>25.256715910577434</v>
      </c>
      <c r="T186" s="38">
        <f t="shared" si="32"/>
        <v>24.167303215101221</v>
      </c>
      <c r="U186" s="38">
        <f t="shared" si="32"/>
        <v>23.962512789411697</v>
      </c>
      <c r="V186" s="38">
        <f t="shared" si="32"/>
        <v>23.858648398084732</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121.99571420662426</v>
      </c>
      <c r="H187" s="38">
        <f t="shared" si="31"/>
        <v>121.87571420785873</v>
      </c>
      <c r="I187" s="38">
        <f t="shared" si="31"/>
        <v>124.5194448789774</v>
      </c>
      <c r="J187" s="38">
        <f t="shared" si="31"/>
        <v>124.17144488255728</v>
      </c>
      <c r="K187" s="38">
        <f t="shared" si="31"/>
        <v>122.43954491549439</v>
      </c>
      <c r="L187" s="38">
        <f t="shared" si="31"/>
        <v>122.46354491524748</v>
      </c>
      <c r="M187" s="38">
        <f t="shared" si="31"/>
        <v>126.26991866834115</v>
      </c>
      <c r="N187" s="38">
        <f t="shared" si="31"/>
        <v>126.34191866760045</v>
      </c>
      <c r="O187" s="30"/>
      <c r="P187" s="38">
        <f t="shared" ref="P187:Z187" si="33">IF(P19="-","-",AVERAGE(P19,P31,P43,P55,P67,P79,P91,P103,P115,P127,P139,P151,P163,P175))</f>
        <v>126.34191866760045</v>
      </c>
      <c r="Q187" s="38">
        <f t="shared" si="33"/>
        <v>131.74472031618731</v>
      </c>
      <c r="R187" s="38">
        <f t="shared" si="33"/>
        <v>131.30072032075481</v>
      </c>
      <c r="S187" s="38">
        <f t="shared" si="33"/>
        <v>132.24553140529321</v>
      </c>
      <c r="T187" s="38">
        <f t="shared" si="33"/>
        <v>129.58153143269809</v>
      </c>
      <c r="U187" s="38">
        <f t="shared" si="33"/>
        <v>123.6783856835283</v>
      </c>
      <c r="V187" s="38">
        <f t="shared" si="33"/>
        <v>123.24638568797238</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87.194616340508816</v>
      </c>
      <c r="H188" s="38">
        <f t="shared" si="31"/>
        <v>87.369180136986316</v>
      </c>
      <c r="I188" s="38">
        <f t="shared" si="31"/>
        <v>87.631025831702559</v>
      </c>
      <c r="J188" s="38">
        <f t="shared" si="31"/>
        <v>88.15471722113503</v>
      </c>
      <c r="K188" s="38">
        <f t="shared" si="31"/>
        <v>89.202099999999987</v>
      </c>
      <c r="L188" s="38">
        <f t="shared" si="31"/>
        <v>90.336764677103716</v>
      </c>
      <c r="M188" s="38">
        <f t="shared" si="31"/>
        <v>91.64599315068493</v>
      </c>
      <c r="N188" s="38">
        <f t="shared" si="31"/>
        <v>92.431530234833659</v>
      </c>
      <c r="O188" s="30"/>
      <c r="P188" s="38">
        <f t="shared" ref="P188:Z188" si="34">IF(P20="-","-",AVERAGE(P20,P32,P44,P56,P68,P80,P92,P104,P116,P128,P140,P152,P164,P176))</f>
        <v>92.431530234833659</v>
      </c>
      <c r="Q188" s="38">
        <f t="shared" si="34"/>
        <v>93.478913013698644</v>
      </c>
      <c r="R188" s="38">
        <f t="shared" si="34"/>
        <v>94.177168199608587</v>
      </c>
      <c r="S188" s="38">
        <f t="shared" si="34"/>
        <v>94.700859589041102</v>
      </c>
      <c r="T188" s="38">
        <f t="shared" si="34"/>
        <v>94.96270528375733</v>
      </c>
      <c r="U188" s="38">
        <f t="shared" si="34"/>
        <v>95.486396673189816</v>
      </c>
      <c r="V188" s="38">
        <f t="shared" si="34"/>
        <v>97.232034637964787</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-0.14839729644435984</v>
      </c>
      <c r="M189" s="38">
        <f t="shared" si="31"/>
        <v>1.899695256253338</v>
      </c>
      <c r="N189" s="38">
        <f t="shared" si="31"/>
        <v>12.665365920990933</v>
      </c>
      <c r="O189" s="30"/>
      <c r="P189" s="38">
        <f t="shared" ref="P189:Z189" si="35">IF(P21="-","-",AVERAGE(P21,P33,P45,P57,P69,P81,P93,P105,P117,P129,P141,P153,P165,P177))</f>
        <v>12.665365920990933</v>
      </c>
      <c r="Q189" s="38">
        <f t="shared" si="35"/>
        <v>14.640709693750987</v>
      </c>
      <c r="R189" s="38">
        <f t="shared" si="35"/>
        <v>14.927787132222536</v>
      </c>
      <c r="S189" s="38">
        <f t="shared" si="35"/>
        <v>17.170757060355502</v>
      </c>
      <c r="T189" s="38">
        <f t="shared" si="35"/>
        <v>11.164989866554466</v>
      </c>
      <c r="U189" s="38">
        <f t="shared" si="35"/>
        <v>10.900121345430581</v>
      </c>
      <c r="V189" s="38">
        <f t="shared" si="35"/>
        <v>7.9767627265742549</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13.137827495107635</v>
      </c>
      <c r="H190" s="38">
        <f t="shared" si="31"/>
        <v>13.164129452054794</v>
      </c>
      <c r="I190" s="38">
        <f t="shared" si="31"/>
        <v>13.203582387475537</v>
      </c>
      <c r="J190" s="38">
        <f t="shared" si="31"/>
        <v>13.282488258317025</v>
      </c>
      <c r="K190" s="38">
        <f t="shared" si="31"/>
        <v>13.440300000000006</v>
      </c>
      <c r="L190" s="38">
        <f t="shared" si="31"/>
        <v>13.611262720156558</v>
      </c>
      <c r="M190" s="38">
        <f t="shared" si="31"/>
        <v>13.808527397260272</v>
      </c>
      <c r="N190" s="38">
        <f t="shared" si="31"/>
        <v>13.926886203522512</v>
      </c>
      <c r="O190" s="30"/>
      <c r="P190" s="38">
        <f t="shared" ref="P190:Z190" si="36">IF(P22="-","-",AVERAGE(P22,P34,P46,P58,P70,P82,P94,P106,P118,P130,P142,P154,P166,P178))</f>
        <v>13.926886203522512</v>
      </c>
      <c r="Q190" s="38">
        <f t="shared" si="36"/>
        <v>14.084697945205479</v>
      </c>
      <c r="R190" s="38">
        <f t="shared" si="36"/>
        <v>14.189905772994129</v>
      </c>
      <c r="S190" s="38">
        <f t="shared" si="36"/>
        <v>14.268811643835617</v>
      </c>
      <c r="T190" s="38">
        <f t="shared" si="36"/>
        <v>14.30826457925636</v>
      </c>
      <c r="U190" s="38">
        <f t="shared" si="36"/>
        <v>14.387170450097843</v>
      </c>
      <c r="V190" s="38">
        <f t="shared" si="36"/>
        <v>14.65019001956947</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27.857911877360909</v>
      </c>
      <c r="H191" s="38">
        <f t="shared" si="31"/>
        <v>25.584435650852328</v>
      </c>
      <c r="I191" s="38">
        <f t="shared" si="31"/>
        <v>23.559659065755035</v>
      </c>
      <c r="J191" s="38">
        <f t="shared" si="31"/>
        <v>22.728424176000122</v>
      </c>
      <c r="K191" s="38">
        <f t="shared" si="31"/>
        <v>24.822168390640268</v>
      </c>
      <c r="L191" s="38">
        <f t="shared" si="31"/>
        <v>24.7831107475625</v>
      </c>
      <c r="M191" s="38">
        <f t="shared" si="31"/>
        <v>26.257113483340181</v>
      </c>
      <c r="N191" s="38">
        <f t="shared" si="31"/>
        <v>28.512569476703785</v>
      </c>
      <c r="O191" s="30"/>
      <c r="P191" s="38">
        <f t="shared" ref="P191:Z191" si="37">IF(P23="-","-",AVERAGE(P23,P35,P47,P59,P71,P83,P95,P107,P119,P131,P143,P155,P167,P179))</f>
        <v>28.512569476703785</v>
      </c>
      <c r="Q191" s="38">
        <f t="shared" si="37"/>
        <v>31.210435994598072</v>
      </c>
      <c r="R191" s="38">
        <f t="shared" si="37"/>
        <v>28.360550353398107</v>
      </c>
      <c r="S191" s="38">
        <f t="shared" si="37"/>
        <v>27.364641566341572</v>
      </c>
      <c r="T191" s="38">
        <f t="shared" si="37"/>
        <v>23.91441793790225</v>
      </c>
      <c r="U191" s="38">
        <f t="shared" si="37"/>
        <v>26.163160533453983</v>
      </c>
      <c r="V191" s="38">
        <f t="shared" si="37"/>
        <v>30.676108253701649</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10.173278108902995</v>
      </c>
      <c r="H192" s="38">
        <f t="shared" si="31"/>
        <v>9.3643150790189331</v>
      </c>
      <c r="I192" s="38">
        <f t="shared" si="31"/>
        <v>8.644156399790015</v>
      </c>
      <c r="J192" s="38">
        <f t="shared" si="31"/>
        <v>8.3497230143852299</v>
      </c>
      <c r="K192" s="38">
        <f t="shared" si="31"/>
        <v>9.098258277866071</v>
      </c>
      <c r="L192" s="38">
        <f t="shared" si="31"/>
        <v>9.0876629887826166</v>
      </c>
      <c r="M192" s="38">
        <f t="shared" si="31"/>
        <v>9.6163030863099976</v>
      </c>
      <c r="N192" s="38">
        <f t="shared" si="31"/>
        <v>10.421651792049815</v>
      </c>
      <c r="O192" s="30"/>
      <c r="P192" s="38">
        <f t="shared" ref="P192:Z192" si="38">IF(P24="-","-",AVERAGE(P24,P36,P48,P60,P72,P84,P96,P108,P120,P132,P144,P156,P168,P180))</f>
        <v>10.421651792049815</v>
      </c>
      <c r="Q192" s="38">
        <f t="shared" si="38"/>
        <v>11.385285129972273</v>
      </c>
      <c r="R192" s="38">
        <f t="shared" si="38"/>
        <v>10.372619463589043</v>
      </c>
      <c r="S192" s="38">
        <f t="shared" si="38"/>
        <v>10.019553847542252</v>
      </c>
      <c r="T192" s="38">
        <f t="shared" si="38"/>
        <v>8.7918639737360404</v>
      </c>
      <c r="U192" s="38">
        <f t="shared" si="38"/>
        <v>9.5940582460826764</v>
      </c>
      <c r="V192" s="38">
        <f t="shared" si="38"/>
        <v>11.205989897890928</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6.0531714466975961</v>
      </c>
      <c r="H193" s="38">
        <f t="shared" si="31"/>
        <v>5.4315587441359563</v>
      </c>
      <c r="I193" s="38">
        <f t="shared" si="31"/>
        <v>4.8379129956206208</v>
      </c>
      <c r="J193" s="38">
        <f t="shared" si="31"/>
        <v>4.6161239890879306</v>
      </c>
      <c r="K193" s="38">
        <f t="shared" si="31"/>
        <v>5.2182860136559741</v>
      </c>
      <c r="L193" s="38">
        <f t="shared" si="31"/>
        <v>5.2097701263229661</v>
      </c>
      <c r="M193" s="38">
        <f t="shared" si="31"/>
        <v>5.5613997698327031</v>
      </c>
      <c r="N193" s="38">
        <f t="shared" si="31"/>
        <v>6.180930119442996</v>
      </c>
      <c r="O193" s="30"/>
      <c r="P193" s="38">
        <f t="shared" ref="P193:Z193" si="39">IF(P25="-","-",AVERAGE(P25,P37,P49,P61,P73,P85,P97,P109,P121,P133,P145,P157,P169,P181))</f>
        <v>6.180930119442996</v>
      </c>
      <c r="Q193" s="38">
        <f t="shared" si="39"/>
        <v>6.8443829569770429</v>
      </c>
      <c r="R193" s="38">
        <f t="shared" si="39"/>
        <v>6.0705450399933136</v>
      </c>
      <c r="S193" s="38">
        <f t="shared" si="39"/>
        <v>5.7846472425163586</v>
      </c>
      <c r="T193" s="38">
        <f t="shared" si="39"/>
        <v>4.8776192862234939</v>
      </c>
      <c r="U193" s="38">
        <f t="shared" si="39"/>
        <v>5.5822010057768976</v>
      </c>
      <c r="V193" s="38">
        <f t="shared" si="39"/>
        <v>6.8306460001311109</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541.48864022593273</v>
      </c>
      <c r="H194" s="38">
        <f t="shared" si="31"/>
        <v>498.29004353706102</v>
      </c>
      <c r="I194" s="38">
        <f t="shared" si="31"/>
        <v>459.79332506404</v>
      </c>
      <c r="J194" s="38">
        <f t="shared" si="31"/>
        <v>444.07504848969944</v>
      </c>
      <c r="K194" s="38">
        <f t="shared" si="31"/>
        <v>484.07378705618913</v>
      </c>
      <c r="L194" s="38">
        <f t="shared" si="31"/>
        <v>483.50762460532735</v>
      </c>
      <c r="M194" s="38">
        <f t="shared" si="31"/>
        <v>511.68240578416817</v>
      </c>
      <c r="N194" s="38">
        <f t="shared" si="31"/>
        <v>554.68869261212342</v>
      </c>
      <c r="O194" s="30"/>
      <c r="P194" s="38">
        <f t="shared" ref="P194:Z194" si="40">IF(P26="-","-",AVERAGE(P26,P38,P50,P62,P74,P86,P98,P110,P122,P134,P146,P158,P170,P182))</f>
        <v>554.68869261212342</v>
      </c>
      <c r="Q194" s="38">
        <f t="shared" si="40"/>
        <v>606.06966860183309</v>
      </c>
      <c r="R194" s="38">
        <f t="shared" si="40"/>
        <v>551.99765973226056</v>
      </c>
      <c r="S194" s="38">
        <f t="shared" si="40"/>
        <v>533.12936876572223</v>
      </c>
      <c r="T194" s="38">
        <f t="shared" si="40"/>
        <v>467.60711098280353</v>
      </c>
      <c r="U194" s="38">
        <f t="shared" si="40"/>
        <v>510.53242643911034</v>
      </c>
      <c r="V194" s="38">
        <f t="shared" si="40"/>
        <v>596.61934438061837</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514</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DF'!H27="-","-",'3a DF'!H27)</f>
        <v>260.73395089416721</v>
      </c>
      <c r="H15" s="38">
        <f>IF('3a DF'!I27="-","-",'3a DF'!I27)</f>
        <v>233.40363035843541</v>
      </c>
      <c r="I15" s="38">
        <f>IF('3a DF'!J27="-","-",'3a DF'!J27)</f>
        <v>210.47136632119404</v>
      </c>
      <c r="J15" s="38">
        <f>IF('3a DF'!K27="-","-",'3a DF'!K27)</f>
        <v>200.47886633503191</v>
      </c>
      <c r="K15" s="38">
        <f>IF('3a DF'!L27="-","-",'3a DF'!L27)</f>
        <v>233.95859831850581</v>
      </c>
      <c r="L15" s="38">
        <f>IF('3a DF'!M27="-","-",'3a DF'!M27)</f>
        <v>225.30398433506039</v>
      </c>
      <c r="M15" s="38">
        <f>IF('3a DF'!N27="-","-",'3a DF'!N27)</f>
        <v>236.91196719508665</v>
      </c>
      <c r="N15" s="38">
        <f>IF('3a DF'!O27="-","-",'3a DF'!O27)</f>
        <v>264.41481139513786</v>
      </c>
      <c r="O15" s="30"/>
      <c r="P15" s="38">
        <f>IF('3a DF'!Q27="-","-",'3a DF'!Q27)</f>
        <v>264.41481139513786</v>
      </c>
      <c r="Q15" s="38">
        <f>IF('3a DF'!R27="-","-",'3a DF'!R27)</f>
        <v>308.15230705341878</v>
      </c>
      <c r="R15" s="38">
        <f>IF('3a DF'!S27="-","-",'3a DF'!S27)</f>
        <v>275.91572274259261</v>
      </c>
      <c r="S15" s="38">
        <f>IF('3a DF'!T27="-","-",'3a DF'!T27)</f>
        <v>252.83853271636613</v>
      </c>
      <c r="T15" s="38">
        <f>IF('3a DF'!U27="-","-",'3a DF'!U27)</f>
        <v>211.21929602604527</v>
      </c>
      <c r="U15" s="38">
        <f>IF('3a DF'!V27="-","-",'3a DF'!V27)</f>
        <v>252.2868754752844</v>
      </c>
      <c r="V15" s="38">
        <f>IF('3a DF'!W27="-","-",'3a DF'!W27)</f>
        <v>350.24152025239607</v>
      </c>
      <c r="W15" s="38" t="str">
        <f>IF('3a DF'!X27="-","-",'3a DF'!X27)</f>
        <v>-</v>
      </c>
      <c r="X15" s="38" t="str">
        <f>IF('3a DF'!Y27="-","-",'3a DF'!Y27)</f>
        <v>-</v>
      </c>
      <c r="Y15" s="38" t="str">
        <f>IF('3a DF'!Z27="-","-",'3a DF'!Z27)</f>
        <v>-</v>
      </c>
      <c r="Z15" s="38" t="str">
        <f>IF('3a DF'!AA27="-","-",'3a DF'!AA27)</f>
        <v>-</v>
      </c>
      <c r="AA15" s="28"/>
    </row>
    <row r="16" spans="1:27" s="29" customFormat="1" ht="11.25" customHeight="1" x14ac:dyDescent="0.25">
      <c r="A16" s="256"/>
      <c r="B16" s="135" t="s">
        <v>350</v>
      </c>
      <c r="C16" s="135" t="s">
        <v>300</v>
      </c>
      <c r="D16" s="127" t="s">
        <v>315</v>
      </c>
      <c r="E16" s="128"/>
      <c r="F16" s="30"/>
      <c r="G16" s="38">
        <f>IF('3b CM'!G27="-","-",'3b CM'!G27)</f>
        <v>6.1011775675744784E-2</v>
      </c>
      <c r="H16" s="38">
        <f>IF('3b CM'!H27="-","-",'3b CM'!H27)</f>
        <v>9.1517663513617176E-2</v>
      </c>
      <c r="I16" s="38">
        <f>IF('3b CM'!I27="-","-",'3b CM'!I27)</f>
        <v>0.28817917361843015</v>
      </c>
      <c r="J16" s="38">
        <f>IF('3b CM'!J27="-","-",'3b CM'!J27)</f>
        <v>0.29306386680507518</v>
      </c>
      <c r="K16" s="38">
        <f>IF('3b CM'!K27="-","-",'3b CM'!K27)</f>
        <v>3.764051807175814</v>
      </c>
      <c r="L16" s="38">
        <f>IF('3b CM'!L27="-","-",'3b CM'!L27)</f>
        <v>3.6515106030784503</v>
      </c>
      <c r="M16" s="38">
        <f>IF('3b CM'!M27="-","-",'3b CM'!M27)</f>
        <v>12.607940425782811</v>
      </c>
      <c r="N16" s="38">
        <f>IF('3b CM'!N27="-","-",'3b CM'!N27)</f>
        <v>11.985466800237363</v>
      </c>
      <c r="O16" s="30"/>
      <c r="P16" s="38">
        <f>IF('3b CM'!P27="-","-",'3b CM'!P27)</f>
        <v>11.985466800237363</v>
      </c>
      <c r="Q16" s="38">
        <f>IF('3b CM'!Q27="-","-",'3b CM'!Q27)</f>
        <v>16.232234302150637</v>
      </c>
      <c r="R16" s="38">
        <f>IF('3b CM'!R27="-","-",'3b CM'!R27)</f>
        <v>15.590984993531084</v>
      </c>
      <c r="S16" s="38">
        <f>IF('3b CM'!S27="-","-",'3b CM'!S27)</f>
        <v>18.428315219925938</v>
      </c>
      <c r="T16" s="38">
        <f>IF('3b CM'!T27="-","-",'3b CM'!T27)</f>
        <v>18.777418188378089</v>
      </c>
      <c r="U16" s="38">
        <f>IF('3b CM'!U27="-","-",'3b CM'!U27)</f>
        <v>14.349836437258105</v>
      </c>
      <c r="V16" s="38">
        <f>IF('3b CM'!V27="-","-",'3b CM'!V27)</f>
        <v>14.505573419733921</v>
      </c>
      <c r="W16" s="38" t="str">
        <f>IF('3b CM'!W27="-","-",'3b CM'!W27)</f>
        <v>-</v>
      </c>
      <c r="X16" s="38" t="str">
        <f>IF('3b CM'!X27="-","-",'3b CM'!X27)</f>
        <v>-</v>
      </c>
      <c r="Y16" s="38" t="str">
        <f>IF('3b CM'!Y27="-","-",'3b CM'!Y27)</f>
        <v>-</v>
      </c>
      <c r="Z16" s="38" t="str">
        <f>IF('3b CM'!Z27="-","-",'3b CM'!Z27)</f>
        <v>-</v>
      </c>
      <c r="AA16" s="28"/>
    </row>
    <row r="17" spans="1:27" s="29" customFormat="1" ht="11.25" customHeight="1" x14ac:dyDescent="0.25">
      <c r="A17" s="256"/>
      <c r="B17" s="135" t="s">
        <v>596</v>
      </c>
      <c r="C17" s="135" t="s">
        <v>597</v>
      </c>
      <c r="D17" s="127" t="s">
        <v>315</v>
      </c>
      <c r="E17" s="128"/>
      <c r="F17" s="30"/>
      <c r="G17" s="38" t="str">
        <f>IF('3c AA'!J139="-","-",'3c AA'!J139)</f>
        <v>-</v>
      </c>
      <c r="H17" s="38" t="str">
        <f>IF('3c AA'!K139="-","-",'3c AA'!K139)</f>
        <v>-</v>
      </c>
      <c r="I17" s="38" t="str">
        <f>IF('3c AA'!L139="-","-",'3c AA'!L139)</f>
        <v>-</v>
      </c>
      <c r="J17" s="38" t="str">
        <f>IF('3c AA'!M139="-","-",'3c AA'!M139)</f>
        <v>-</v>
      </c>
      <c r="K17" s="38" t="str">
        <f>IF('3c AA'!N139="-","-",'3c AA'!N139)</f>
        <v>-</v>
      </c>
      <c r="L17" s="38" t="str">
        <f>IF('3c AA'!O139="-","-",'3c AA'!O139)</f>
        <v>-</v>
      </c>
      <c r="M17" s="38" t="str">
        <f>IF('3c AA'!P139="-","-",'3c AA'!P139)</f>
        <v>-</v>
      </c>
      <c r="N17" s="38" t="str">
        <f>IF('3c AA'!Q139="-","-",'3c AA'!Q139)</f>
        <v>-</v>
      </c>
      <c r="O17" s="30"/>
      <c r="P17" s="38" t="str">
        <f>IF('3c AA'!S139="-","-",'3c AA'!S139)</f>
        <v>-</v>
      </c>
      <c r="Q17" s="38" t="str">
        <f>IF('3c AA'!T139="-","-",'3c AA'!T139)</f>
        <v>-</v>
      </c>
      <c r="R17" s="38" t="str">
        <f>IF('3c AA'!U139="-","-",'3c AA'!U139)</f>
        <v>-</v>
      </c>
      <c r="S17" s="38" t="str">
        <f>IF('3c AA'!V139="-","-",'3c AA'!V139)</f>
        <v>-</v>
      </c>
      <c r="T17" s="38">
        <f>IF('3c AA'!W139="-","-",'3c AA'!W139)</f>
        <v>6.589438471117524</v>
      </c>
      <c r="U17" s="38">
        <f>IF('3c AA'!X139="-","-",'3c AA'!X139)</f>
        <v>9.9756950960531068</v>
      </c>
      <c r="V17" s="38">
        <f>IF('3c AA'!Y139="-","-",'3c AA'!Y139)</f>
        <v>4.43</v>
      </c>
      <c r="W17" s="38" t="str">
        <f>IF('3c AA'!Z139="-","-",'3c AA'!Z139)</f>
        <v>-</v>
      </c>
      <c r="X17" s="38" t="str">
        <f>IF('3c AA'!AA139="-","-",'3c AA'!AA139)</f>
        <v>-</v>
      </c>
      <c r="Y17" s="38" t="str">
        <f>IF('3c AA'!AB139="-","-",'3c AA'!AB139)</f>
        <v>-</v>
      </c>
      <c r="Z17" s="38" t="str">
        <f>IF('3c AA'!AC139="-","-",'3c AA'!AC139)</f>
        <v>-</v>
      </c>
      <c r="AA17" s="28"/>
    </row>
    <row r="18" spans="1:27" s="29" customFormat="1" ht="11.25" customHeight="1" x14ac:dyDescent="0.25">
      <c r="A18" s="256"/>
      <c r="B18" s="135" t="s">
        <v>2</v>
      </c>
      <c r="C18" s="135" t="s">
        <v>342</v>
      </c>
      <c r="D18" s="127" t="s">
        <v>315</v>
      </c>
      <c r="E18" s="128"/>
      <c r="F18" s="30"/>
      <c r="G18" s="38">
        <f>IF('3d PC'!G28="-","-",'3d PC'!G28)</f>
        <v>90.751581677013888</v>
      </c>
      <c r="H18" s="38">
        <f>IF('3d PC'!H28="-","-",'3d PC'!H28)</f>
        <v>90.724179330427219</v>
      </c>
      <c r="I18" s="38">
        <f>IF('3d PC'!I28="-","-",'3d PC'!I28)</f>
        <v>115.10761401173286</v>
      </c>
      <c r="J18" s="38">
        <f>IF('3d PC'!J28="-","-",'3d PC'!J28)</f>
        <v>113.85347761575416</v>
      </c>
      <c r="K18" s="38">
        <f>IF('3d PC'!K28="-","-",'3d PC'!K28)</f>
        <v>130.72086516861378</v>
      </c>
      <c r="L18" s="38">
        <f>IF('3d PC'!L28="-","-",'3d PC'!L28)</f>
        <v>129.50020713456647</v>
      </c>
      <c r="M18" s="38">
        <f>IF('3d PC'!M28="-","-",'3d PC'!M28)</f>
        <v>157.96553067682373</v>
      </c>
      <c r="N18" s="38">
        <f>IF('3d PC'!N28="-","-",'3d PC'!N28)</f>
        <v>155.10061463500364</v>
      </c>
      <c r="O18" s="30"/>
      <c r="P18" s="38">
        <f>IF('3d PC'!P28="-","-",'3d PC'!P28)</f>
        <v>155.10061463500364</v>
      </c>
      <c r="Q18" s="38">
        <f>IF('3d PC'!Q28="-","-",'3d PC'!Q28)</f>
        <v>173.81966110102195</v>
      </c>
      <c r="R18" s="38">
        <f>IF('3d PC'!R28="-","-",'3d PC'!R28)</f>
        <v>176.53610865608502</v>
      </c>
      <c r="S18" s="38">
        <f>IF('3d PC'!S28="-","-",'3d PC'!S28)</f>
        <v>192.6703258827352</v>
      </c>
      <c r="T18" s="38">
        <f>IF('3d PC'!T28="-","-",'3d PC'!T28)</f>
        <v>196.26249622783303</v>
      </c>
      <c r="U18" s="38">
        <f>IF('3d PC'!U28="-","-",'3d PC'!U28)</f>
        <v>212.21613616985917</v>
      </c>
      <c r="V18" s="38">
        <f>IF('3d PC'!V28="-","-",'3d PC'!V28)</f>
        <v>192.82556660839967</v>
      </c>
      <c r="W18" s="38" t="str">
        <f>IF('3d PC'!W28="-","-",'3d PC'!W28)</f>
        <v>-</v>
      </c>
      <c r="X18" s="38" t="str">
        <f>IF('3d PC'!X28="-","-",'3d PC'!X28)</f>
        <v>-</v>
      </c>
      <c r="Y18" s="38" t="str">
        <f>IF('3d PC'!Y28="-","-",'3d PC'!Y28)</f>
        <v>-</v>
      </c>
      <c r="Z18" s="38" t="str">
        <f>IF('3d PC'!Z28="-","-",'3d PC'!Z28)</f>
        <v>-</v>
      </c>
      <c r="AA18" s="28"/>
    </row>
    <row r="19" spans="1:27" s="29" customFormat="1" ht="11.25" customHeight="1" x14ac:dyDescent="0.25">
      <c r="A19" s="256"/>
      <c r="B19" s="135" t="s">
        <v>352</v>
      </c>
      <c r="C19" s="135" t="s">
        <v>343</v>
      </c>
      <c r="D19" s="127" t="s">
        <v>315</v>
      </c>
      <c r="E19" s="128"/>
      <c r="F19" s="30"/>
      <c r="G19" s="38">
        <f>IF('3e NC-Elec'!H56="-","-",'3e NC-Elec'!H56)</f>
        <v>117.76146035839815</v>
      </c>
      <c r="H19" s="38">
        <f>IF('3e NC-Elec'!I56="-","-",'3e NC-Elec'!I56)</f>
        <v>118.77940541119861</v>
      </c>
      <c r="I19" s="38">
        <f>IF('3e NC-Elec'!J56="-","-",'3e NC-Elec'!J56)</f>
        <v>126.3326086625446</v>
      </c>
      <c r="J19" s="38">
        <f>IF('3e NC-Elec'!K56="-","-",'3e NC-Elec'!K56)</f>
        <v>125.56697672878055</v>
      </c>
      <c r="K19" s="38">
        <f>IF('3e NC-Elec'!L56="-","-",'3e NC-Elec'!L56)</f>
        <v>132.73306661449806</v>
      </c>
      <c r="L19" s="38">
        <f>IF('3e NC-Elec'!M56="-","-",'3e NC-Elec'!M56)</f>
        <v>133.95339348999687</v>
      </c>
      <c r="M19" s="38">
        <f>IF('3e NC-Elec'!N56="-","-",'3e NC-Elec'!N56)</f>
        <v>134.90410404654338</v>
      </c>
      <c r="N19" s="38">
        <f>IF('3e NC-Elec'!O56="-","-",'3e NC-Elec'!O56)</f>
        <v>134.36748921946702</v>
      </c>
      <c r="O19" s="30"/>
      <c r="P19" s="38">
        <f>IF('3e NC-Elec'!Q56="-","-",'3e NC-Elec'!Q56)</f>
        <v>134.36748921946702</v>
      </c>
      <c r="Q19" s="38">
        <f>IF('3e NC-Elec'!R56="-","-",'3e NC-Elec'!R56)</f>
        <v>145.23677929145097</v>
      </c>
      <c r="R19" s="38">
        <f>IF('3e NC-Elec'!S56="-","-",'3e NC-Elec'!S56)</f>
        <v>145.97886195046786</v>
      </c>
      <c r="S19" s="38">
        <f>IF('3e NC-Elec'!T56="-","-",'3e NC-Elec'!T56)</f>
        <v>148.09669915607566</v>
      </c>
      <c r="T19" s="38">
        <f>IF('3e NC-Elec'!U56="-","-",'3e NC-Elec'!U56)</f>
        <v>151.17345700232457</v>
      </c>
      <c r="U19" s="38">
        <f>IF('3e NC-Elec'!V56="-","-",'3e NC-Elec'!V56)</f>
        <v>159.31107697024689</v>
      </c>
      <c r="V19" s="38">
        <f>IF('3e NC-Elec'!W56="-","-",'3e NC-Elec'!W56)</f>
        <v>158.21398496696992</v>
      </c>
      <c r="W19" s="38" t="str">
        <f>IF('3e NC-Elec'!X56="-","-",'3e NC-Elec'!X56)</f>
        <v>-</v>
      </c>
      <c r="X19" s="38" t="str">
        <f>IF('3e NC-Elec'!Y56="-","-",'3e NC-Elec'!Y56)</f>
        <v>-</v>
      </c>
      <c r="Y19" s="38" t="str">
        <f>IF('3e NC-Elec'!Z56="-","-",'3e NC-Elec'!Z56)</f>
        <v>-</v>
      </c>
      <c r="Z19" s="38" t="str">
        <f>IF('3e NC-Elec'!AA56="-","-",'3e NC-Elec'!AA56)</f>
        <v>-</v>
      </c>
      <c r="AA19" s="28"/>
    </row>
    <row r="20" spans="1:27" s="29" customFormat="1" ht="11.25" customHeight="1" x14ac:dyDescent="0.25">
      <c r="A20" s="256"/>
      <c r="B20" s="135" t="s">
        <v>349</v>
      </c>
      <c r="C20" s="135" t="s">
        <v>344</v>
      </c>
      <c r="D20" s="127" t="s">
        <v>315</v>
      </c>
      <c r="E20" s="128"/>
      <c r="F20" s="30"/>
      <c r="G20" s="38">
        <f>IF('3g CPIH'!C$16="-","-",'3h OC '!$E$10*('3g CPIH'!C$16/'3g CPIH'!$G$16))</f>
        <v>76.502677103718199</v>
      </c>
      <c r="H20" s="38">
        <f>IF('3g CPIH'!D$16="-","-",'3h OC '!$E$10*('3g CPIH'!D$16/'3g CPIH'!$G$16))</f>
        <v>76.655835616438353</v>
      </c>
      <c r="I20" s="38">
        <f>IF('3g CPIH'!E$16="-","-",'3h OC '!$E$10*('3g CPIH'!E$16/'3g CPIH'!$G$16))</f>
        <v>76.885573385518597</v>
      </c>
      <c r="J20" s="38">
        <f>IF('3g CPIH'!F$16="-","-",'3h OC '!$E$10*('3g CPIH'!F$16/'3g CPIH'!$G$16))</f>
        <v>77.345048923679059</v>
      </c>
      <c r="K20" s="38">
        <f>IF('3g CPIH'!G$16="-","-",'3h OC '!$E$10*('3g CPIH'!G$16/'3g CPIH'!$G$16))</f>
        <v>78.263999999999996</v>
      </c>
      <c r="L20" s="38">
        <f>IF('3g CPIH'!H$16="-","-",'3h OC '!$E$10*('3g CPIH'!H$16/'3g CPIH'!$G$16))</f>
        <v>79.259530332681024</v>
      </c>
      <c r="M20" s="38">
        <f>IF('3g CPIH'!I$16="-","-",'3h OC '!$E$10*('3g CPIH'!I$16/'3g CPIH'!$G$16))</f>
        <v>80.408219178082177</v>
      </c>
      <c r="N20" s="38">
        <f>IF('3g CPIH'!J$16="-","-",'3h OC '!$E$10*('3g CPIH'!J$16/'3g CPIH'!$G$16))</f>
        <v>81.097432485322898</v>
      </c>
      <c r="O20" s="30"/>
      <c r="P20" s="38">
        <f>IF('3g CPIH'!L$16="-","-",'3h OC '!$E$10*('3g CPIH'!L$16/'3g CPIH'!$G$16))</f>
        <v>81.097432485322898</v>
      </c>
      <c r="Q20" s="38">
        <f>IF('3g CPIH'!M$16="-","-",'3h OC '!$E$10*('3g CPIH'!M$16/'3g CPIH'!$G$16))</f>
        <v>82.016383561643835</v>
      </c>
      <c r="R20" s="38">
        <f>IF('3g CPIH'!N$16="-","-",'3h OC '!$E$10*('3g CPIH'!N$16/'3g CPIH'!$G$16))</f>
        <v>82.62901761252445</v>
      </c>
      <c r="S20" s="38">
        <f>IF('3g CPIH'!O$16="-","-",'3h OC '!$E$10*('3g CPIH'!O$16/'3g CPIH'!$G$16))</f>
        <v>83.088493150684926</v>
      </c>
      <c r="T20" s="38">
        <f>IF('3g CPIH'!P$16="-","-",'3h OC '!$E$10*('3g CPIH'!P$16/'3g CPIH'!$G$16))</f>
        <v>83.318230919765156</v>
      </c>
      <c r="U20" s="38">
        <f>IF('3g CPIH'!Q$16="-","-",'3h OC '!$E$10*('3g CPIH'!Q$16/'3g CPIH'!$G$16))</f>
        <v>83.777706457925632</v>
      </c>
      <c r="V20" s="38">
        <f>IF('3g CPIH'!R$16="-","-",'3h OC '!$E$10*('3g CPIH'!R$16/'3g CPIH'!$G$16))</f>
        <v>85.309291585127198</v>
      </c>
      <c r="W20" s="38" t="str">
        <f>IF('3g CPIH'!S$16="-","-",'3h OC '!$E$10*('3g CPIH'!S$16/'3g CPIH'!$G$16))</f>
        <v>-</v>
      </c>
      <c r="X20" s="38" t="str">
        <f>IF('3g CPIH'!T$16="-","-",'3h OC '!$E$10*('3g CPIH'!T$16/'3g CPIH'!$G$16))</f>
        <v>-</v>
      </c>
      <c r="Y20" s="38" t="str">
        <f>IF('3g CPIH'!U$16="-","-",'3h OC '!$E$10*('3g CPIH'!U$16/'3g CPIH'!$G$16))</f>
        <v>-</v>
      </c>
      <c r="Z20" s="38" t="str">
        <f>IF('3g CPIH'!V$16="-","-",'3h OC '!$E$10*('3g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SMNCC'!G$46)</f>
        <v>0</v>
      </c>
      <c r="L21" s="38">
        <f>IF('3i SMNCC'!H$46="-","-",'3i SMNCC'!H$46)</f>
        <v>-0.18995111249132623</v>
      </c>
      <c r="M21" s="38">
        <f>IF('3i SMNCC'!I$46="-","-",'3i SMNCC'!I$46)</f>
        <v>2.3898870370752556</v>
      </c>
      <c r="N21" s="38">
        <f>IF('3i SMNCC'!J$46="-","-",'3i SMNCC'!J$46)</f>
        <v>11.485481460604181</v>
      </c>
      <c r="O21" s="30"/>
      <c r="P21" s="38">
        <f>IF('3i SMNCC'!L$46="-","-",'3i SMNCC'!L$46)</f>
        <v>11.485481460604181</v>
      </c>
      <c r="Q21" s="38">
        <f>IF('3i SMNCC'!M$46="-","-",'3i SMNCC'!M$46)</f>
        <v>13.905095596481768</v>
      </c>
      <c r="R21" s="38">
        <f>IF('3i SMNCC'!N$46="-","-",'3i SMNCC'!N$46)</f>
        <v>14.008016342776511</v>
      </c>
      <c r="S21" s="38">
        <f>IF('3i SMNCC'!O$46="-","-",'3i SMNCC'!O$46)</f>
        <v>16.592254432324484</v>
      </c>
      <c r="T21" s="38">
        <f>IF('3i SMNCC'!P$46="-","-",'3i SMNCC'!P$46)</f>
        <v>16.855736391237045</v>
      </c>
      <c r="U21" s="38">
        <f>IF('3i SMNCC'!Q$46="-","-",'3i SMNCC'!Q$46)</f>
        <v>16.48610584262476</v>
      </c>
      <c r="V21" s="38">
        <f>IF('3i SMNCC'!R$46="-","-",'3i SMNCC'!R$46)</f>
        <v>16.529685824397358</v>
      </c>
      <c r="W21" s="38" t="str">
        <f>IF('3i SMNCC'!S$46="-","-",'3i SMNCC'!S$46)</f>
        <v>-</v>
      </c>
      <c r="X21" s="38" t="str">
        <f>IF('3i SMNCC'!T$46="-","-",'3i SMNCC'!T$46)</f>
        <v>-</v>
      </c>
      <c r="Y21" s="38" t="str">
        <f>IF('3i SMNCC'!U$46="-","-",'3i SMNCC'!U$46)</f>
        <v>-</v>
      </c>
      <c r="Z21" s="38" t="str">
        <f>IF('3i SMNCC'!V$46="-","-",'3i SMNCC'!V$46)</f>
        <v>-</v>
      </c>
      <c r="AA21" s="28"/>
    </row>
    <row r="22" spans="1:27" s="29" customFormat="1" ht="11.25" customHeight="1" x14ac:dyDescent="0.25">
      <c r="A22" s="256"/>
      <c r="B22" s="135" t="s">
        <v>349</v>
      </c>
      <c r="C22" s="135" t="s">
        <v>389</v>
      </c>
      <c r="D22" s="127" t="s">
        <v>315</v>
      </c>
      <c r="E22" s="128"/>
      <c r="F22" s="30"/>
      <c r="G22" s="38">
        <f>IF('3g CPIH'!C$16="-","-",'3j PAAC PAP'!$G$16*('3g CPIH'!C$16/'3g CPIH'!$G$16))</f>
        <v>3.3460635029354204</v>
      </c>
      <c r="H22" s="38">
        <f>IF('3g CPIH'!D$16="-","-",'3j PAAC PAP'!$G$16*('3g CPIH'!D$16/'3g CPIH'!$G$16))</f>
        <v>3.3527623287671227</v>
      </c>
      <c r="I22" s="38">
        <f>IF('3g CPIH'!E$16="-","-",'3j PAAC PAP'!$G$16*('3g CPIH'!E$16/'3g CPIH'!$G$16))</f>
        <v>3.3628105675146771</v>
      </c>
      <c r="J22" s="38">
        <f>IF('3g CPIH'!F$16="-","-",'3j PAAC PAP'!$G$16*('3g CPIH'!F$16/'3g CPIH'!$G$16))</f>
        <v>3.3829070450097847</v>
      </c>
      <c r="K22" s="38">
        <f>IF('3g CPIH'!G$16="-","-",'3j PAAC PAP'!$G$16*('3g CPIH'!G$16/'3g CPIH'!$G$16))</f>
        <v>3.4230999999999998</v>
      </c>
      <c r="L22" s="38">
        <f>IF('3g CPIH'!H$16="-","-",'3j PAAC PAP'!$G$16*('3g CPIH'!H$16/'3g CPIH'!$G$16))</f>
        <v>3.4666423679060667</v>
      </c>
      <c r="M22" s="38">
        <f>IF('3g CPIH'!I$16="-","-",'3j PAAC PAP'!$G$16*('3g CPIH'!I$16/'3g CPIH'!$G$16))</f>
        <v>3.516883561643835</v>
      </c>
      <c r="N22" s="38">
        <f>IF('3g CPIH'!J$16="-","-",'3j PAAC PAP'!$G$16*('3g CPIH'!J$16/'3g CPIH'!$G$16))</f>
        <v>3.547028277886497</v>
      </c>
      <c r="O22" s="30"/>
      <c r="P22" s="38">
        <f>IF('3g CPIH'!L$16="-","-",'3j PAAC PAP'!$G$16*('3g CPIH'!L$16/'3g CPIH'!$G$16))</f>
        <v>3.547028277886497</v>
      </c>
      <c r="Q22" s="38">
        <f>IF('3g CPIH'!M$16="-","-",'3j PAAC PAP'!$G$16*('3g CPIH'!M$16/'3g CPIH'!$G$16))</f>
        <v>3.5872212328767121</v>
      </c>
      <c r="R22" s="38">
        <f>IF('3g CPIH'!N$16="-","-",'3j PAAC PAP'!$G$16*('3g CPIH'!N$16/'3g CPIH'!$G$16))</f>
        <v>3.6140165362035224</v>
      </c>
      <c r="S22" s="38">
        <f>IF('3g CPIH'!O$16="-","-",'3j PAAC PAP'!$G$16*('3g CPIH'!O$16/'3g CPIH'!$G$16))</f>
        <v>3.6341130136986299</v>
      </c>
      <c r="T22" s="38">
        <f>IF('3g CPIH'!P$16="-","-",'3j PAAC PAP'!$G$16*('3g CPIH'!P$16/'3g CPIH'!$G$16))</f>
        <v>3.6441612524461835</v>
      </c>
      <c r="U22" s="38">
        <f>IF('3g CPIH'!Q$16="-","-",'3j PAAC PAP'!$G$16*('3g CPIH'!Q$16/'3g CPIH'!$G$16))</f>
        <v>3.6642577299412915</v>
      </c>
      <c r="V22" s="38">
        <f>IF('3g CPIH'!R$16="-","-",'3j PAAC PAP'!$G$16*('3g CPIH'!R$16/'3g CPIH'!$G$16))</f>
        <v>3.7312459882583173</v>
      </c>
      <c r="W22" s="38" t="str">
        <f>IF('3g CPIH'!S$16="-","-",'3j PAAC PAP'!$G$16*('3g CPIH'!S$16/'3g CPIH'!$G$16))</f>
        <v>-</v>
      </c>
      <c r="X22" s="38" t="str">
        <f>IF('3g CPIH'!T$16="-","-",'3j PAAC PAP'!$G$16*('3g CPIH'!T$16/'3g CPIH'!$G$16))</f>
        <v>-</v>
      </c>
      <c r="Y22" s="38" t="str">
        <f>IF('3g CPIH'!U$16="-","-",'3j PAAC PAP'!$G$16*('3g CPIH'!U$16/'3g CPIH'!$G$16))</f>
        <v>-</v>
      </c>
      <c r="Z22" s="38" t="str">
        <f>IF('3g CPIH'!V$16="-","-",'3j PAAC PAP'!$G$16*('3g CPIH'!V$16/'3g CPIH'!$G$16))</f>
        <v>-</v>
      </c>
      <c r="AA22" s="28"/>
    </row>
    <row r="23" spans="1:27" s="29" customFormat="1" ht="11.5" x14ac:dyDescent="0.25">
      <c r="A23" s="256"/>
      <c r="B23" s="135" t="s">
        <v>349</v>
      </c>
      <c r="C23" s="135" t="s">
        <v>404</v>
      </c>
      <c r="D23" s="127" t="s">
        <v>315</v>
      </c>
      <c r="E23" s="128"/>
      <c r="F23" s="30"/>
      <c r="G23" s="38">
        <f>IF(G15="-","-",SUM(G15:G21)*'3j PAAC PAP'!$G$34)</f>
        <v>2.6122499231377461</v>
      </c>
      <c r="H23" s="38">
        <f>IF(H15="-","-",SUM(H15:H21)*'3j PAAC PAP'!$G$34)</f>
        <v>2.4870667642667432</v>
      </c>
      <c r="I23" s="38">
        <f>IF(I15="-","-",SUM(I15:I21)*'3j PAAC PAP'!$G$34)</f>
        <v>2.5322024446803568</v>
      </c>
      <c r="J23" s="38">
        <f>IF(J15="-","-",SUM(J15:J21)*'3j PAAC PAP'!$G$34)</f>
        <v>2.4769341565876632</v>
      </c>
      <c r="K23" s="38">
        <f>IF(K15="-","-",SUM(K15:K21)*'3j PAAC PAP'!$G$34)</f>
        <v>2.7732026250154855</v>
      </c>
      <c r="L23" s="38">
        <f>IF(L15="-","-",SUM(L15:L21)*'3j PAAC PAP'!$G$34)</f>
        <v>2.7350969375109204</v>
      </c>
      <c r="M23" s="38">
        <f>IF(M15="-","-",SUM(M15:M21)*'3j PAAC PAP'!$G$34)</f>
        <v>2.9921480860052601</v>
      </c>
      <c r="N23" s="38">
        <f>IF(N15="-","-",SUM(N15:N21)*'3j PAAC PAP'!$G$34)</f>
        <v>3.1513479026357696</v>
      </c>
      <c r="O23" s="30"/>
      <c r="P23" s="38">
        <f>IF(P15="-","-",SUM(P15:P21)*'3j PAAC PAP'!$G$34)</f>
        <v>3.1513479026357696</v>
      </c>
      <c r="Q23" s="38">
        <f>IF(Q15="-","-",SUM(Q15:Q21)*'3j PAAC PAP'!$G$34)</f>
        <v>3.5385887378969194</v>
      </c>
      <c r="R23" s="38">
        <f>IF(R15="-","-",SUM(R15:R21)*'3j PAAC PAP'!$G$34)</f>
        <v>3.4012125970581204</v>
      </c>
      <c r="S23" s="38">
        <f>IF(S15="-","-",SUM(S15:S21)*'3j PAAC PAP'!$G$34)</f>
        <v>3.4062661739911255</v>
      </c>
      <c r="T23" s="38">
        <f>IF(T15="-","-",SUM(T15:T21)*'3j PAAC PAP'!$G$34)</f>
        <v>3.2745624064629899</v>
      </c>
      <c r="U23" s="38">
        <f>IF(U15="-","-",SUM(U15:U21)*'3j PAAC PAP'!$G$34)</f>
        <v>3.5818588277021211</v>
      </c>
      <c r="V23" s="38">
        <f>IF(V15="-","-",SUM(V15:V21)*'3j PAAC PAP'!$G$34)</f>
        <v>3.934358210036518</v>
      </c>
      <c r="W23" s="38" t="str">
        <f>IF(W15="-","-",SUM(W15:W21)*'3j PAAC PAP'!$G$34)</f>
        <v>-</v>
      </c>
      <c r="X23" s="38" t="str">
        <f>IF(X15="-","-",SUM(X15:X21)*'3j PAAC PAP'!$G$34)</f>
        <v>-</v>
      </c>
      <c r="Y23" s="38" t="str">
        <f>IF(Y15="-","-",SUM(Y15:Y21)*'3j PAAC PAP'!$G$34)</f>
        <v>-</v>
      </c>
      <c r="Z23" s="38" t="str">
        <f>IF(Z15="-","-",SUM(Z15:Z21)*'3j PAAC PAP'!$G$34)</f>
        <v>-</v>
      </c>
      <c r="AA23" s="28"/>
    </row>
    <row r="24" spans="1:27" s="29" customFormat="1" ht="11.5" x14ac:dyDescent="0.25">
      <c r="A24" s="256"/>
      <c r="B24" s="135" t="s">
        <v>388</v>
      </c>
      <c r="C24" s="135" t="s">
        <v>515</v>
      </c>
      <c r="D24" s="127" t="s">
        <v>315</v>
      </c>
      <c r="E24" s="128"/>
      <c r="F24" s="30"/>
      <c r="G24" s="38">
        <f>IF(G15="-","-",SUM(G15:G23)*'3k EBIT'!$E$10)</f>
        <v>10.686661899712377</v>
      </c>
      <c r="H24" s="38">
        <f>IF(H15="-","-",SUM(H15:H23)*'3k EBIT'!$E$10)</f>
        <v>10.177775490257973</v>
      </c>
      <c r="I24" s="38">
        <f>IF(I15="-","-",SUM(I15:I23)*'3k EBIT'!$E$10)</f>
        <v>10.361499507249853</v>
      </c>
      <c r="J24" s="38">
        <f>IF(J15="-","-",SUM(J15:J23)*'3k EBIT'!$E$10)</f>
        <v>10.137158415840483</v>
      </c>
      <c r="K24" s="38">
        <f>IF(K15="-","-",SUM(K15:K23)*'3k EBIT'!$E$10)</f>
        <v>11.342615179650812</v>
      </c>
      <c r="L24" s="38">
        <f>IF(L15="-","-",SUM(L15:L23)*'3k EBIT'!$E$10)</f>
        <v>11.188514260062364</v>
      </c>
      <c r="M24" s="38">
        <f>IF(M15="-","-",SUM(M15:M23)*'3k EBIT'!$E$10)</f>
        <v>12.234701302250009</v>
      </c>
      <c r="N24" s="38">
        <f>IF(N15="-","-",SUM(N15:N23)*'3k EBIT'!$E$10)</f>
        <v>12.882618850710486</v>
      </c>
      <c r="O24" s="30"/>
      <c r="P24" s="38">
        <f>IF(P15="-","-",SUM(P15:P23)*'3k EBIT'!$E$10)</f>
        <v>12.882618850710486</v>
      </c>
      <c r="Q24" s="38">
        <f>IF(Q15="-","-",SUM(Q15:Q23)*'3k EBIT'!$E$10)</f>
        <v>14.457984830344602</v>
      </c>
      <c r="R24" s="38">
        <f>IF(R15="-","-",SUM(R15:R23)*'3k EBIT'!$E$10)</f>
        <v>13.899908897640238</v>
      </c>
      <c r="S24" s="38">
        <f>IF(S15="-","-",SUM(S15:S23)*'3k EBIT'!$E$10)</f>
        <v>13.920846835076693</v>
      </c>
      <c r="T24" s="38">
        <f>IF(T15="-","-",SUM(T15:T23)*'3k EBIT'!$E$10)</f>
        <v>13.385511386080493</v>
      </c>
      <c r="U24" s="38">
        <f>IF(U15="-","-",SUM(U15:U23)*'3k EBIT'!$E$10)</f>
        <v>14.635420465165552</v>
      </c>
      <c r="V24" s="38">
        <f>IF(V15="-","-",SUM(V15:V23)*'3k EBIT'!$E$10)</f>
        <v>16.070040721733818</v>
      </c>
      <c r="W24" s="38" t="str">
        <f>IF(W15="-","-",SUM(W15:W23)*'3k EBIT'!$E$10)</f>
        <v>-</v>
      </c>
      <c r="X24" s="38" t="str">
        <f>IF(X15="-","-",SUM(X15:X23)*'3k EBIT'!$E$10)</f>
        <v>-</v>
      </c>
      <c r="Y24" s="38" t="str">
        <f>IF(Y15="-","-",SUM(Y15:Y23)*'3k EBIT'!$E$10)</f>
        <v>-</v>
      </c>
      <c r="Z24" s="38" t="str">
        <f>IF(Z15="-","-",SUM(Z15:Z23)*'3k EBIT'!$E$10)</f>
        <v>-</v>
      </c>
      <c r="AA24" s="28"/>
    </row>
    <row r="25" spans="1:27" s="29" customFormat="1" ht="11.5" x14ac:dyDescent="0.25">
      <c r="A25" s="256"/>
      <c r="B25" s="135" t="s">
        <v>292</v>
      </c>
      <c r="C25" s="179" t="s">
        <v>516</v>
      </c>
      <c r="D25" s="127" t="s">
        <v>315</v>
      </c>
      <c r="E25" s="127"/>
      <c r="F25" s="30"/>
      <c r="G25" s="38">
        <f>IF(G15="-","-",SUM(G15:G18,G20:G24)*'3l HAP'!$E$11)</f>
        <v>6.5107677350026956</v>
      </c>
      <c r="H25" s="38">
        <f>IF(H15="-","-",SUM(H15:H18,H20:H24)*'3l HAP'!$E$11)</f>
        <v>6.1037270097303908</v>
      </c>
      <c r="I25" s="38">
        <f>IF(I15="-","-",SUM(I15:I18,I20:I24)*'3l HAP'!$E$11)</f>
        <v>6.1347143620699001</v>
      </c>
      <c r="J25" s="38">
        <f>IF(J15="-","-",SUM(J15:J18,J20:J24)*'3l HAP'!$E$11)</f>
        <v>5.9730515285478463</v>
      </c>
      <c r="K25" s="38">
        <f>IF(K15="-","-",SUM(K15:K18,K20:K24)*'3l HAP'!$E$11)</f>
        <v>6.7970320270018973</v>
      </c>
      <c r="L25" s="38">
        <f>IF(L15="-","-",SUM(L15:L18,L20:L24)*'3l HAP'!$E$11)</f>
        <v>6.6604183458614594</v>
      </c>
      <c r="M25" s="38">
        <f>IF(M15="-","-",SUM(M15:M18,M20:M24)*'3l HAP'!$E$11)</f>
        <v>7.4526683693321187</v>
      </c>
      <c r="N25" s="38">
        <f>IF(N15="-","-",SUM(N15:N18,N20:N24)*'3l HAP'!$E$11)</f>
        <v>7.9597963632641751</v>
      </c>
      <c r="O25" s="30"/>
      <c r="P25" s="38">
        <f>IF(P15="-","-",SUM(P15:P18,P20:P24)*'3l HAP'!$E$11)</f>
        <v>7.9597963632641751</v>
      </c>
      <c r="Q25" s="38">
        <f>IF(Q15="-","-",SUM(Q15:Q18,Q20:Q24)*'3l HAP'!$E$11)</f>
        <v>9.0146024442042414</v>
      </c>
      <c r="R25" s="38">
        <f>IF(R15="-","-",SUM(R15:R18,R20:R24)*'3l HAP'!$E$11)</f>
        <v>8.5736962248483213</v>
      </c>
      <c r="S25" s="38">
        <f>IF(S15="-","-",SUM(S15:S18,S20:S24)*'3l HAP'!$E$11)</f>
        <v>8.5588232974465406</v>
      </c>
      <c r="T25" s="38">
        <f>IF(T15="-","-",SUM(T15:T18,T20:T24)*'3l HAP'!$E$11)</f>
        <v>8.101258429434786</v>
      </c>
      <c r="U25" s="38">
        <f>IF(U15="-","-",SUM(U15:U18,U20:U24)*'3l HAP'!$E$11)</f>
        <v>8.9452687601190597</v>
      </c>
      <c r="V25" s="38">
        <f>IF(V15="-","-",SUM(V15:V18,V20:V24)*'3l HAP'!$E$11)</f>
        <v>10.066818994694223</v>
      </c>
      <c r="W25" s="38" t="str">
        <f>IF(W15="-","-",SUM(W15:W18,W20:W24)*'3l HAP'!$E$11)</f>
        <v>-</v>
      </c>
      <c r="X25" s="38" t="str">
        <f>IF(X15="-","-",SUM(X15:X18,X20:X24)*'3l HAP'!$E$11)</f>
        <v>-</v>
      </c>
      <c r="Y25" s="38" t="str">
        <f>IF(Y15="-","-",SUM(Y15:Y18,Y20:Y24)*'3l HAP'!$E$11)</f>
        <v>-</v>
      </c>
      <c r="Z25" s="38" t="str">
        <f>IF(Z15="-","-",SUM(Z15:Z18,Z20:Z24)*'3l HAP'!$E$11)</f>
        <v>-</v>
      </c>
      <c r="AA25" s="28"/>
    </row>
    <row r="26" spans="1:27" s="29" customFormat="1" ht="11.25" customHeight="1" x14ac:dyDescent="0.25">
      <c r="A26" s="256"/>
      <c r="B26" s="135" t="s">
        <v>44</v>
      </c>
      <c r="C26" s="135" t="str">
        <f>B26&amp;"_"&amp;D26</f>
        <v>Total_Eastern</v>
      </c>
      <c r="D26" s="127" t="s">
        <v>315</v>
      </c>
      <c r="E26" s="128"/>
      <c r="F26" s="30"/>
      <c r="G26" s="38">
        <f t="shared" ref="G26:N26" si="0">IF(G15="-","-",SUM(G15:G25))</f>
        <v>568.96642486976134</v>
      </c>
      <c r="H26" s="38">
        <f t="shared" si="0"/>
        <v>541.77589997303539</v>
      </c>
      <c r="I26" s="38">
        <f t="shared" si="0"/>
        <v>551.47656843612333</v>
      </c>
      <c r="J26" s="38">
        <f t="shared" si="0"/>
        <v>539.50748461603666</v>
      </c>
      <c r="K26" s="38">
        <f t="shared" si="0"/>
        <v>603.77653174046168</v>
      </c>
      <c r="L26" s="38">
        <f t="shared" si="0"/>
        <v>595.52934669423257</v>
      </c>
      <c r="M26" s="38">
        <f t="shared" si="0"/>
        <v>651.38404987862521</v>
      </c>
      <c r="N26" s="38">
        <f t="shared" si="0"/>
        <v>685.99208739026994</v>
      </c>
      <c r="O26" s="30"/>
      <c r="P26" s="38">
        <f t="shared" ref="P26:Z26" si="1">IF(P15="-","-",SUM(P15:P25))</f>
        <v>685.99208739026994</v>
      </c>
      <c r="Q26" s="38">
        <f t="shared" si="1"/>
        <v>769.96085815149024</v>
      </c>
      <c r="R26" s="38">
        <f t="shared" si="1"/>
        <v>740.14754655372758</v>
      </c>
      <c r="S26" s="38">
        <f t="shared" si="1"/>
        <v>741.23466987832524</v>
      </c>
      <c r="T26" s="38">
        <f t="shared" si="1"/>
        <v>712.60156670112519</v>
      </c>
      <c r="U26" s="38">
        <f t="shared" si="1"/>
        <v>779.23023823218011</v>
      </c>
      <c r="V26" s="38">
        <f t="shared" si="1"/>
        <v>855.85808657174709</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DF'!H28="-","-",'3a DF'!H28)</f>
        <v>255.30562071691679</v>
      </c>
      <c r="H27" s="129">
        <f>IF('3a DF'!I28="-","-",'3a DF'!I28)</f>
        <v>228.54430166031443</v>
      </c>
      <c r="I27" s="129">
        <f>IF('3a DF'!J28="-","-",'3a DF'!J28)</f>
        <v>206.08947410757813</v>
      </c>
      <c r="J27" s="129">
        <f>IF('3a DF'!K28="-","-",'3a DF'!K28)</f>
        <v>196.30501219637722</v>
      </c>
      <c r="K27" s="129">
        <f>IF('3a DF'!L28="-","-",'3a DF'!L28)</f>
        <v>229.08771550817684</v>
      </c>
      <c r="L27" s="129">
        <f>IF('3a DF'!M28="-","-",'3a DF'!M28)</f>
        <v>220.61328558629179</v>
      </c>
      <c r="M27" s="129">
        <f>IF('3a DF'!N28="-","-",'3a DF'!N28)</f>
        <v>234.21714797993431</v>
      </c>
      <c r="N27" s="129">
        <f>IF('3a DF'!O28="-","-",'3a DF'!O28)</f>
        <v>261.40715364380213</v>
      </c>
      <c r="O27" s="30"/>
      <c r="P27" s="129">
        <f>IF('3a DF'!Q28="-","-",'3a DF'!Q28)</f>
        <v>261.40715364380213</v>
      </c>
      <c r="Q27" s="129">
        <f>IF('3a DF'!R28="-","-",'3a DF'!R28)</f>
        <v>302.73222346308756</v>
      </c>
      <c r="R27" s="129">
        <f>IF('3a DF'!S28="-","-",'3a DF'!S28)</f>
        <v>271.08457965045949</v>
      </c>
      <c r="S27" s="129">
        <f>IF('3a DF'!T28="-","-",'3a DF'!T28)</f>
        <v>249.08593865992586</v>
      </c>
      <c r="T27" s="129">
        <f>IF('3a DF'!U28="-","-",'3a DF'!U28)</f>
        <v>208.09846604607478</v>
      </c>
      <c r="U27" s="129">
        <f>IF('3a DF'!V28="-","-",'3a DF'!V28)</f>
        <v>248.44337230258066</v>
      </c>
      <c r="V27" s="129">
        <f>IF('3a DF'!W28="-","-",'3a DF'!W28)</f>
        <v>344.903293725764</v>
      </c>
      <c r="W27" s="129" t="str">
        <f>IF('3a DF'!X28="-","-",'3a DF'!X28)</f>
        <v>-</v>
      </c>
      <c r="X27" s="129" t="str">
        <f>IF('3a DF'!Y28="-","-",'3a DF'!Y28)</f>
        <v>-</v>
      </c>
      <c r="Y27" s="129" t="str">
        <f>IF('3a DF'!Z28="-","-",'3a DF'!Z28)</f>
        <v>-</v>
      </c>
      <c r="Z27" s="129" t="str">
        <f>IF('3a DF'!AA28="-","-",'3a DF'!AA28)</f>
        <v>-</v>
      </c>
      <c r="AA27" s="28"/>
    </row>
    <row r="28" spans="1:27" s="29" customFormat="1" ht="11.25" customHeight="1" x14ac:dyDescent="0.25">
      <c r="A28" s="256"/>
      <c r="B28" s="132" t="s">
        <v>350</v>
      </c>
      <c r="C28" s="132" t="s">
        <v>300</v>
      </c>
      <c r="D28" s="130" t="s">
        <v>317</v>
      </c>
      <c r="E28" s="131"/>
      <c r="F28" s="30"/>
      <c r="G28" s="129">
        <f>IF('3b CM'!G28="-","-",'3b CM'!G28)</f>
        <v>5.8990794744677166E-2</v>
      </c>
      <c r="H28" s="129">
        <f>IF('3b CM'!H28="-","-",'3b CM'!H28)</f>
        <v>8.8486192117015749E-2</v>
      </c>
      <c r="I28" s="129">
        <f>IF('3b CM'!I28="-","-",'3b CM'!I28)</f>
        <v>0.27863339973850021</v>
      </c>
      <c r="J28" s="129">
        <f>IF('3b CM'!J28="-","-",'3b CM'!J28)</f>
        <v>0.28335629019649178</v>
      </c>
      <c r="K28" s="129">
        <f>IF('3b CM'!K28="-","-",'3b CM'!K28)</f>
        <v>3.6393696971798395</v>
      </c>
      <c r="L28" s="129">
        <f>IF('3b CM'!L28="-","-",'3b CM'!L28)</f>
        <v>3.5305563574975185</v>
      </c>
      <c r="M28" s="129">
        <f>IF('3b CM'!M28="-","-",'3b CM'!M28)</f>
        <v>12.281250309832373</v>
      </c>
      <c r="N28" s="129">
        <f>IF('3b CM'!N28="-","-",'3b CM'!N28)</f>
        <v>11.674905883350215</v>
      </c>
      <c r="O28" s="30"/>
      <c r="P28" s="129">
        <f>IF('3b CM'!P28="-","-",'3b CM'!P28)</f>
        <v>11.674905883350215</v>
      </c>
      <c r="Q28" s="129">
        <f>IF('3b CM'!Q28="-","-",'3b CM'!Q28)</f>
        <v>15.642753831643274</v>
      </c>
      <c r="R28" s="129">
        <f>IF('3b CM'!R28="-","-",'3b CM'!R28)</f>
        <v>15.024679064961514</v>
      </c>
      <c r="S28" s="129">
        <f>IF('3b CM'!S28="-","-",'3b CM'!S28)</f>
        <v>17.898495738038093</v>
      </c>
      <c r="T28" s="129">
        <f>IF('3b CM'!T28="-","-",'3b CM'!T28)</f>
        <v>18.237258369771993</v>
      </c>
      <c r="U28" s="129">
        <f>IF('3b CM'!U28="-","-",'3b CM'!U28)</f>
        <v>13.950265991922514</v>
      </c>
      <c r="V28" s="129">
        <f>IF('3b CM'!V28="-","-",'3b CM'!V28)</f>
        <v>14.101705309051653</v>
      </c>
      <c r="W28" s="129" t="str">
        <f>IF('3b CM'!W28="-","-",'3b CM'!W28)</f>
        <v>-</v>
      </c>
      <c r="X28" s="129" t="str">
        <f>IF('3b CM'!X28="-","-",'3b CM'!X28)</f>
        <v>-</v>
      </c>
      <c r="Y28" s="129" t="str">
        <f>IF('3b CM'!Y28="-","-",'3b CM'!Y28)</f>
        <v>-</v>
      </c>
      <c r="Z28" s="129" t="str">
        <f>IF('3b CM'!Z28="-","-",'3b CM'!Z28)</f>
        <v>-</v>
      </c>
      <c r="AA28" s="28"/>
    </row>
    <row r="29" spans="1:27" s="29" customFormat="1" ht="12.4" customHeight="1" x14ac:dyDescent="0.25">
      <c r="A29" s="256"/>
      <c r="B29" s="132" t="s">
        <v>596</v>
      </c>
      <c r="C29" s="132" t="s">
        <v>597</v>
      </c>
      <c r="D29" s="130" t="s">
        <v>317</v>
      </c>
      <c r="E29" s="131"/>
      <c r="F29" s="30"/>
      <c r="G29" s="129" t="str">
        <f>IF('3c AA'!J140="-","-",'3c AA'!J140)</f>
        <v>-</v>
      </c>
      <c r="H29" s="129" t="str">
        <f>IF('3c AA'!K140="-","-",'3c AA'!K140)</f>
        <v>-</v>
      </c>
      <c r="I29" s="129" t="str">
        <f>IF('3c AA'!L140="-","-",'3c AA'!L140)</f>
        <v>-</v>
      </c>
      <c r="J29" s="129" t="str">
        <f>IF('3c AA'!M140="-","-",'3c AA'!M140)</f>
        <v>-</v>
      </c>
      <c r="K29" s="129" t="str">
        <f>IF('3c AA'!N140="-","-",'3c AA'!N140)</f>
        <v>-</v>
      </c>
      <c r="L29" s="129" t="str">
        <f>IF('3c AA'!O140="-","-",'3c AA'!O140)</f>
        <v>-</v>
      </c>
      <c r="M29" s="129" t="str">
        <f>IF('3c AA'!P140="-","-",'3c AA'!P140)</f>
        <v>-</v>
      </c>
      <c r="N29" s="129" t="str">
        <f>IF('3c AA'!Q140="-","-",'3c AA'!Q140)</f>
        <v>-</v>
      </c>
      <c r="O29" s="30"/>
      <c r="P29" s="129" t="str">
        <f>IF('3c AA'!S140="-","-",'3c AA'!S140)</f>
        <v>-</v>
      </c>
      <c r="Q29" s="129" t="str">
        <f>IF('3c AA'!T140="-","-",'3c AA'!T140)</f>
        <v>-</v>
      </c>
      <c r="R29" s="129" t="str">
        <f>IF('3c AA'!U140="-","-",'3c AA'!U140)</f>
        <v>-</v>
      </c>
      <c r="S29" s="129" t="str">
        <f>IF('3c AA'!V140="-","-",'3c AA'!V140)</f>
        <v>-</v>
      </c>
      <c r="T29" s="129">
        <f>IF('3c AA'!W140="-","-",'3c AA'!W140)</f>
        <v>6.5144851219082414</v>
      </c>
      <c r="U29" s="129">
        <f>IF('3c AA'!X140="-","-",'3c AA'!X140)</f>
        <v>9.9756950960531068</v>
      </c>
      <c r="V29" s="129">
        <f>IF('3c AA'!Y140="-","-",'3c AA'!Y140)</f>
        <v>4.43</v>
      </c>
      <c r="W29" s="129" t="str">
        <f>IF('3c AA'!Z140="-","-",'3c AA'!Z140)</f>
        <v>-</v>
      </c>
      <c r="X29" s="129" t="str">
        <f>IF('3c AA'!AA140="-","-",'3c AA'!AA140)</f>
        <v>-</v>
      </c>
      <c r="Y29" s="129" t="str">
        <f>IF('3c AA'!AB140="-","-",'3c AA'!AB140)</f>
        <v>-</v>
      </c>
      <c r="Z29" s="129" t="str">
        <f>IF('3c AA'!AC140="-","-",'3c AA'!AC140)</f>
        <v>-</v>
      </c>
      <c r="AA29" s="28"/>
    </row>
    <row r="30" spans="1:27" s="29" customFormat="1" ht="12.4" customHeight="1" x14ac:dyDescent="0.25">
      <c r="A30" s="256"/>
      <c r="B30" s="132" t="s">
        <v>2</v>
      </c>
      <c r="C30" s="132" t="s">
        <v>342</v>
      </c>
      <c r="D30" s="130" t="s">
        <v>317</v>
      </c>
      <c r="E30" s="131"/>
      <c r="F30" s="30"/>
      <c r="G30" s="129">
        <f>IF('3d PC'!G29="-","-",'3d PC'!G29)</f>
        <v>90.726713861208424</v>
      </c>
      <c r="H30" s="129">
        <f>IF('3d PC'!H29="-","-",'3d PC'!H29)</f>
        <v>90.699648717954958</v>
      </c>
      <c r="I30" s="129">
        <f>IF('3d PC'!I29="-","-",'3d PC'!I29)</f>
        <v>114.99952994364455</v>
      </c>
      <c r="J30" s="129">
        <f>IF('3d PC'!J29="-","-",'3d PC'!J29)</f>
        <v>113.7684169653958</v>
      </c>
      <c r="K30" s="129">
        <f>IF('3d PC'!K29="-","-",'3d PC'!K29)</f>
        <v>130.43540208664726</v>
      </c>
      <c r="L30" s="129">
        <f>IF('3d PC'!L29="-","-",'3d PC'!L29)</f>
        <v>129.24944666151694</v>
      </c>
      <c r="M30" s="129">
        <f>IF('3d PC'!M29="-","-",'3d PC'!M29)</f>
        <v>157.71890509862112</v>
      </c>
      <c r="N30" s="129">
        <f>IF('3d PC'!N29="-","-",'3d PC'!N29)</f>
        <v>154.88739331336086</v>
      </c>
      <c r="O30" s="30"/>
      <c r="P30" s="129">
        <f>IF('3d PC'!P29="-","-",'3d PC'!P29)</f>
        <v>154.88739331336086</v>
      </c>
      <c r="Q30" s="129">
        <f>IF('3d PC'!Q29="-","-",'3d PC'!Q29)</f>
        <v>173.32745775336986</v>
      </c>
      <c r="R30" s="129">
        <f>IF('3d PC'!R29="-","-",'3d PC'!R29)</f>
        <v>176.02949617899671</v>
      </c>
      <c r="S30" s="129">
        <f>IF('3d PC'!S29="-","-",'3d PC'!S29)</f>
        <v>192.06243928647606</v>
      </c>
      <c r="T30" s="129">
        <f>IF('3d PC'!T29="-","-",'3d PC'!T29)</f>
        <v>195.59367578411286</v>
      </c>
      <c r="U30" s="129">
        <f>IF('3d PC'!U29="-","-",'3d PC'!U29)</f>
        <v>211.4118537542615</v>
      </c>
      <c r="V30" s="129">
        <f>IF('3d PC'!V29="-","-",'3d PC'!V29)</f>
        <v>192.30704107029561</v>
      </c>
      <c r="W30" s="129" t="str">
        <f>IF('3d PC'!W29="-","-",'3d PC'!W29)</f>
        <v>-</v>
      </c>
      <c r="X30" s="129" t="str">
        <f>IF('3d PC'!X29="-","-",'3d PC'!X29)</f>
        <v>-</v>
      </c>
      <c r="Y30" s="129" t="str">
        <f>IF('3d PC'!Y29="-","-",'3d PC'!Y29)</f>
        <v>-</v>
      </c>
      <c r="Z30" s="129" t="str">
        <f>IF('3d PC'!Z29="-","-",'3d PC'!Z29)</f>
        <v>-</v>
      </c>
      <c r="AA30" s="28"/>
    </row>
    <row r="31" spans="1:27" s="29" customFormat="1" ht="11.25" customHeight="1" x14ac:dyDescent="0.25">
      <c r="A31" s="256"/>
      <c r="B31" s="132" t="s">
        <v>352</v>
      </c>
      <c r="C31" s="132" t="s">
        <v>343</v>
      </c>
      <c r="D31" s="130" t="s">
        <v>317</v>
      </c>
      <c r="E31" s="131"/>
      <c r="F31" s="30"/>
      <c r="G31" s="129">
        <f>IF('3e NC-Elec'!H57="-","-",'3e NC-Elec'!H57)</f>
        <v>111.29688620225096</v>
      </c>
      <c r="H31" s="129">
        <f>IF('3e NC-Elec'!I57="-","-",'3e NC-Elec'!I57)</f>
        <v>112.2936382273312</v>
      </c>
      <c r="I31" s="129">
        <f>IF('3e NC-Elec'!J57="-","-",'3e NC-Elec'!J57)</f>
        <v>128.15384175965798</v>
      </c>
      <c r="J31" s="129">
        <f>IF('3e NC-Elec'!K57="-","-",'3e NC-Elec'!K57)</f>
        <v>127.40414984028969</v>
      </c>
      <c r="K31" s="129">
        <f>IF('3e NC-Elec'!L57="-","-",'3e NC-Elec'!L57)</f>
        <v>123.62398104502108</v>
      </c>
      <c r="L31" s="129">
        <f>IF('3e NC-Elec'!M57="-","-",'3e NC-Elec'!M57)</f>
        <v>124.81890142020927</v>
      </c>
      <c r="M31" s="129">
        <f>IF('3e NC-Elec'!N57="-","-",'3e NC-Elec'!N57)</f>
        <v>130.60103161021058</v>
      </c>
      <c r="N31" s="129">
        <f>IF('3e NC-Elec'!O57="-","-",'3e NC-Elec'!O57)</f>
        <v>130.07052065354765</v>
      </c>
      <c r="O31" s="30"/>
      <c r="P31" s="129">
        <f>IF('3e NC-Elec'!Q57="-","-",'3e NC-Elec'!Q57)</f>
        <v>130.07052065354765</v>
      </c>
      <c r="Q31" s="129">
        <f>IF('3e NC-Elec'!R57="-","-",'3e NC-Elec'!R57)</f>
        <v>137.27191781173417</v>
      </c>
      <c r="R31" s="129">
        <f>IF('3e NC-Elec'!S57="-","-",'3e NC-Elec'!S57)</f>
        <v>138.11848951088291</v>
      </c>
      <c r="S31" s="129">
        <f>IF('3e NC-Elec'!T57="-","-",'3e NC-Elec'!T57)</f>
        <v>136.72315021651806</v>
      </c>
      <c r="T31" s="129">
        <f>IF('3e NC-Elec'!U57="-","-",'3e NC-Elec'!U57)</f>
        <v>139.84546997964978</v>
      </c>
      <c r="U31" s="129">
        <f>IF('3e NC-Elec'!V57="-","-",'3e NC-Elec'!V57)</f>
        <v>155.42096930525969</v>
      </c>
      <c r="V31" s="129">
        <f>IF('3e NC-Elec'!W57="-","-",'3e NC-Elec'!W57)</f>
        <v>154.52095469621435</v>
      </c>
      <c r="W31" s="129" t="str">
        <f>IF('3e NC-Elec'!X57="-","-",'3e NC-Elec'!X57)</f>
        <v>-</v>
      </c>
      <c r="X31" s="129" t="str">
        <f>IF('3e NC-Elec'!Y57="-","-",'3e NC-Elec'!Y57)</f>
        <v>-</v>
      </c>
      <c r="Y31" s="129" t="str">
        <f>IF('3e NC-Elec'!Z57="-","-",'3e NC-Elec'!Z57)</f>
        <v>-</v>
      </c>
      <c r="Z31" s="129" t="str">
        <f>IF('3e NC-Elec'!AA57="-","-",'3e NC-Elec'!AA57)</f>
        <v>-</v>
      </c>
      <c r="AA31" s="28"/>
    </row>
    <row r="32" spans="1:27" s="29" customFormat="1" ht="11.25" customHeight="1" x14ac:dyDescent="0.25">
      <c r="A32" s="256"/>
      <c r="B32" s="132" t="s">
        <v>349</v>
      </c>
      <c r="C32" s="132" t="s">
        <v>344</v>
      </c>
      <c r="D32" s="130" t="s">
        <v>317</v>
      </c>
      <c r="E32" s="131"/>
      <c r="F32" s="30"/>
      <c r="G32" s="129">
        <f>IF('3g CPIH'!C$16="-","-",'3h OC '!$E$10*('3g CPIH'!C$16/'3g CPIH'!$G$16))</f>
        <v>76.502677103718199</v>
      </c>
      <c r="H32" s="129">
        <f>IF('3g CPIH'!D$16="-","-",'3h OC '!$E$10*('3g CPIH'!D$16/'3g CPIH'!$G$16))</f>
        <v>76.655835616438353</v>
      </c>
      <c r="I32" s="129">
        <f>IF('3g CPIH'!E$16="-","-",'3h OC '!$E$10*('3g CPIH'!E$16/'3g CPIH'!$G$16))</f>
        <v>76.885573385518597</v>
      </c>
      <c r="J32" s="129">
        <f>IF('3g CPIH'!F$16="-","-",'3h OC '!$E$10*('3g CPIH'!F$16/'3g CPIH'!$G$16))</f>
        <v>77.345048923679059</v>
      </c>
      <c r="K32" s="129">
        <f>IF('3g CPIH'!G$16="-","-",'3h OC '!$E$10*('3g CPIH'!G$16/'3g CPIH'!$G$16))</f>
        <v>78.263999999999996</v>
      </c>
      <c r="L32" s="129">
        <f>IF('3g CPIH'!H$16="-","-",'3h OC '!$E$10*('3g CPIH'!H$16/'3g CPIH'!$G$16))</f>
        <v>79.259530332681024</v>
      </c>
      <c r="M32" s="129">
        <f>IF('3g CPIH'!I$16="-","-",'3h OC '!$E$10*('3g CPIH'!I$16/'3g CPIH'!$G$16))</f>
        <v>80.408219178082177</v>
      </c>
      <c r="N32" s="129">
        <f>IF('3g CPIH'!J$16="-","-",'3h OC '!$E$10*('3g CPIH'!J$16/'3g CPIH'!$G$16))</f>
        <v>81.097432485322898</v>
      </c>
      <c r="O32" s="30"/>
      <c r="P32" s="129">
        <f>IF('3g CPIH'!L$16="-","-",'3h OC '!$E$10*('3g CPIH'!L$16/'3g CPIH'!$G$16))</f>
        <v>81.097432485322898</v>
      </c>
      <c r="Q32" s="129">
        <f>IF('3g CPIH'!M$16="-","-",'3h OC '!$E$10*('3g CPIH'!M$16/'3g CPIH'!$G$16))</f>
        <v>82.016383561643835</v>
      </c>
      <c r="R32" s="129">
        <f>IF('3g CPIH'!N$16="-","-",'3h OC '!$E$10*('3g CPIH'!N$16/'3g CPIH'!$G$16))</f>
        <v>82.62901761252445</v>
      </c>
      <c r="S32" s="129">
        <f>IF('3g CPIH'!O$16="-","-",'3h OC '!$E$10*('3g CPIH'!O$16/'3g CPIH'!$G$16))</f>
        <v>83.088493150684926</v>
      </c>
      <c r="T32" s="129">
        <f>IF('3g CPIH'!P$16="-","-",'3h OC '!$E$10*('3g CPIH'!P$16/'3g CPIH'!$G$16))</f>
        <v>83.318230919765156</v>
      </c>
      <c r="U32" s="129">
        <f>IF('3g CPIH'!Q$16="-","-",'3h OC '!$E$10*('3g CPIH'!Q$16/'3g CPIH'!$G$16))</f>
        <v>83.777706457925632</v>
      </c>
      <c r="V32" s="129">
        <f>IF('3g CPIH'!R$16="-","-",'3h OC '!$E$10*('3g CPIH'!R$16/'3g CPIH'!$G$16))</f>
        <v>85.309291585127198</v>
      </c>
      <c r="W32" s="129" t="str">
        <f>IF('3g CPIH'!S$16="-","-",'3h OC '!$E$10*('3g CPIH'!S$16/'3g CPIH'!$G$16))</f>
        <v>-</v>
      </c>
      <c r="X32" s="129" t="str">
        <f>IF('3g CPIH'!T$16="-","-",'3h OC '!$E$10*('3g CPIH'!T$16/'3g CPIH'!$G$16))</f>
        <v>-</v>
      </c>
      <c r="Y32" s="129" t="str">
        <f>IF('3g CPIH'!U$16="-","-",'3h OC '!$E$10*('3g CPIH'!U$16/'3g CPIH'!$G$16))</f>
        <v>-</v>
      </c>
      <c r="Z32" s="129" t="str">
        <f>IF('3g CPIH'!V$16="-","-",'3h OC '!$E$10*('3g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SMNCC'!G$46)</f>
        <v>0</v>
      </c>
      <c r="L33" s="129">
        <f>IF('3i SMNCC'!H$46="-","-",'3i SMNCC'!H$46)</f>
        <v>-0.18995111249132623</v>
      </c>
      <c r="M33" s="129">
        <f>IF('3i SMNCC'!I$46="-","-",'3i SMNCC'!I$46)</f>
        <v>2.3898870370752556</v>
      </c>
      <c r="N33" s="129">
        <f>IF('3i SMNCC'!J$46="-","-",'3i SMNCC'!J$46)</f>
        <v>11.485481460604181</v>
      </c>
      <c r="O33" s="30"/>
      <c r="P33" s="129">
        <f>IF('3i SMNCC'!L$46="-","-",'3i SMNCC'!L$46)</f>
        <v>11.485481460604181</v>
      </c>
      <c r="Q33" s="129">
        <f>IF('3i SMNCC'!M$46="-","-",'3i SMNCC'!M$46)</f>
        <v>13.905095596481768</v>
      </c>
      <c r="R33" s="129">
        <f>IF('3i SMNCC'!N$46="-","-",'3i SMNCC'!N$46)</f>
        <v>14.008016342776511</v>
      </c>
      <c r="S33" s="129">
        <f>IF('3i SMNCC'!O$46="-","-",'3i SMNCC'!O$46)</f>
        <v>16.592254432324484</v>
      </c>
      <c r="T33" s="129">
        <f>IF('3i SMNCC'!P$46="-","-",'3i SMNCC'!P$46)</f>
        <v>16.855736391237045</v>
      </c>
      <c r="U33" s="129">
        <f>IF('3i SMNCC'!Q$46="-","-",'3i SMNCC'!Q$46)</f>
        <v>16.48610584262476</v>
      </c>
      <c r="V33" s="129">
        <f>IF('3i SMNCC'!R$46="-","-",'3i SMNCC'!R$46)</f>
        <v>16.529685824397358</v>
      </c>
      <c r="W33" s="129" t="str">
        <f>IF('3i SMNCC'!S$46="-","-",'3i SMNCC'!S$46)</f>
        <v>-</v>
      </c>
      <c r="X33" s="129" t="str">
        <f>IF('3i SMNCC'!T$46="-","-",'3i SMNCC'!T$46)</f>
        <v>-</v>
      </c>
      <c r="Y33" s="129" t="str">
        <f>IF('3i SMNCC'!U$46="-","-",'3i SMNCC'!U$46)</f>
        <v>-</v>
      </c>
      <c r="Z33" s="129" t="str">
        <f>IF('3i SMNCC'!V$46="-","-",'3i SMNCC'!V$46)</f>
        <v>-</v>
      </c>
      <c r="AA33" s="28"/>
    </row>
    <row r="34" spans="1:27" s="29" customFormat="1" ht="11.5" x14ac:dyDescent="0.25">
      <c r="A34" s="256"/>
      <c r="B34" s="132" t="s">
        <v>349</v>
      </c>
      <c r="C34" s="132" t="s">
        <v>389</v>
      </c>
      <c r="D34" s="130" t="s">
        <v>317</v>
      </c>
      <c r="E34" s="131"/>
      <c r="F34" s="30"/>
      <c r="G34" s="129">
        <f>IF('3g CPIH'!C$16="-","-",'3j PAAC PAP'!$G$16*('3g CPIH'!C$16/'3g CPIH'!$G$16))</f>
        <v>3.3460635029354204</v>
      </c>
      <c r="H34" s="129">
        <f>IF('3g CPIH'!D$16="-","-",'3j PAAC PAP'!$G$16*('3g CPIH'!D$16/'3g CPIH'!$G$16))</f>
        <v>3.3527623287671227</v>
      </c>
      <c r="I34" s="129">
        <f>IF('3g CPIH'!E$16="-","-",'3j PAAC PAP'!$G$16*('3g CPIH'!E$16/'3g CPIH'!$G$16))</f>
        <v>3.3628105675146771</v>
      </c>
      <c r="J34" s="129">
        <f>IF('3g CPIH'!F$16="-","-",'3j PAAC PAP'!$G$16*('3g CPIH'!F$16/'3g CPIH'!$G$16))</f>
        <v>3.3829070450097847</v>
      </c>
      <c r="K34" s="129">
        <f>IF('3g CPIH'!G$16="-","-",'3j PAAC PAP'!$G$16*('3g CPIH'!G$16/'3g CPIH'!$G$16))</f>
        <v>3.4230999999999998</v>
      </c>
      <c r="L34" s="129">
        <f>IF('3g CPIH'!H$16="-","-",'3j PAAC PAP'!$G$16*('3g CPIH'!H$16/'3g CPIH'!$G$16))</f>
        <v>3.4666423679060667</v>
      </c>
      <c r="M34" s="129">
        <f>IF('3g CPIH'!I$16="-","-",'3j PAAC PAP'!$G$16*('3g CPIH'!I$16/'3g CPIH'!$G$16))</f>
        <v>3.516883561643835</v>
      </c>
      <c r="N34" s="129">
        <f>IF('3g CPIH'!J$16="-","-",'3j PAAC PAP'!$G$16*('3g CPIH'!J$16/'3g CPIH'!$G$16))</f>
        <v>3.547028277886497</v>
      </c>
      <c r="O34" s="30"/>
      <c r="P34" s="129">
        <f>IF('3g CPIH'!L$16="-","-",'3j PAAC PAP'!$G$16*('3g CPIH'!L$16/'3g CPIH'!$G$16))</f>
        <v>3.547028277886497</v>
      </c>
      <c r="Q34" s="129">
        <f>IF('3g CPIH'!M$16="-","-",'3j PAAC PAP'!$G$16*('3g CPIH'!M$16/'3g CPIH'!$G$16))</f>
        <v>3.5872212328767121</v>
      </c>
      <c r="R34" s="129">
        <f>IF('3g CPIH'!N$16="-","-",'3j PAAC PAP'!$G$16*('3g CPIH'!N$16/'3g CPIH'!$G$16))</f>
        <v>3.6140165362035224</v>
      </c>
      <c r="S34" s="129">
        <f>IF('3g CPIH'!O$16="-","-",'3j PAAC PAP'!$G$16*('3g CPIH'!O$16/'3g CPIH'!$G$16))</f>
        <v>3.6341130136986299</v>
      </c>
      <c r="T34" s="129">
        <f>IF('3g CPIH'!P$16="-","-",'3j PAAC PAP'!$G$16*('3g CPIH'!P$16/'3g CPIH'!$G$16))</f>
        <v>3.6441612524461835</v>
      </c>
      <c r="U34" s="129">
        <f>IF('3g CPIH'!Q$16="-","-",'3j PAAC PAP'!$G$16*('3g CPIH'!Q$16/'3g CPIH'!$G$16))</f>
        <v>3.6642577299412915</v>
      </c>
      <c r="V34" s="129">
        <f>IF('3g CPIH'!R$16="-","-",'3j PAAC PAP'!$G$16*('3g CPIH'!R$16/'3g CPIH'!$G$16))</f>
        <v>3.7312459882583173</v>
      </c>
      <c r="W34" s="129" t="str">
        <f>IF('3g CPIH'!S$16="-","-",'3j PAAC PAP'!$G$16*('3g CPIH'!S$16/'3g CPIH'!$G$16))</f>
        <v>-</v>
      </c>
      <c r="X34" s="129" t="str">
        <f>IF('3g CPIH'!T$16="-","-",'3j PAAC PAP'!$G$16*('3g CPIH'!T$16/'3g CPIH'!$G$16))</f>
        <v>-</v>
      </c>
      <c r="Y34" s="129" t="str">
        <f>IF('3g CPIH'!U$16="-","-",'3j PAAC PAP'!$G$16*('3g CPIH'!U$16/'3g CPIH'!$G$16))</f>
        <v>-</v>
      </c>
      <c r="Z34" s="129" t="str">
        <f>IF('3g CPIH'!V$16="-","-",'3j PAAC PAP'!$G$16*('3g CPIH'!V$16/'3g CPIH'!$G$16))</f>
        <v>-</v>
      </c>
      <c r="AA34" s="28"/>
    </row>
    <row r="35" spans="1:27" s="29" customFormat="1" ht="11.5" x14ac:dyDescent="0.25">
      <c r="A35" s="256"/>
      <c r="B35" s="132" t="s">
        <v>349</v>
      </c>
      <c r="C35" s="132" t="s">
        <v>404</v>
      </c>
      <c r="D35" s="130" t="s">
        <v>317</v>
      </c>
      <c r="E35" s="131"/>
      <c r="F35" s="30"/>
      <c r="G35" s="129">
        <f>IF(G27="-","-",SUM(G27:G33)*'3j PAAC PAP'!$G$34)</f>
        <v>2.5552017932169235</v>
      </c>
      <c r="H35" s="129">
        <f>IF(H27="-","-",SUM(H27:H33)*'3j PAAC PAP'!$G$34)</f>
        <v>2.4326372232421507</v>
      </c>
      <c r="I35" s="129">
        <f>IF(I27="-","-",SUM(I27:I33)*'3j PAAC PAP'!$G$34)</f>
        <v>2.5193841537251154</v>
      </c>
      <c r="J35" s="129">
        <f>IF(J27="-","-",SUM(J27:J33)*'3j PAAC PAP'!$G$34)</f>
        <v>2.4652972404574802</v>
      </c>
      <c r="K35" s="129">
        <f>IF(K27="-","-",SUM(K27:K33)*'3j PAAC PAP'!$G$34)</f>
        <v>2.7043315414610016</v>
      </c>
      <c r="L35" s="129">
        <f>IF(L27="-","-",SUM(L27:L33)*'3j PAAC PAP'!$G$34)</f>
        <v>2.6671505476099453</v>
      </c>
      <c r="M35" s="129">
        <f>IF(M27="-","-",SUM(M27:M33)*'3j PAAC PAP'!$G$34)</f>
        <v>2.9559122876490354</v>
      </c>
      <c r="N35" s="129">
        <f>IF(N27="-","-",SUM(N27:N33)*'3j PAAC PAP'!$G$34)</f>
        <v>3.1138811392877823</v>
      </c>
      <c r="O35" s="30"/>
      <c r="P35" s="129">
        <f>IF(P27="-","-",SUM(P27:P33)*'3j PAAC PAP'!$G$34)</f>
        <v>3.1138811392877823</v>
      </c>
      <c r="Q35" s="129">
        <f>IF(Q27="-","-",SUM(Q27:Q33)*'3j PAAC PAP'!$G$34)</f>
        <v>3.4693514520379587</v>
      </c>
      <c r="R35" s="129">
        <f>IF(R27="-","-",SUM(R27:R33)*'3j PAAC PAP'!$G$34)</f>
        <v>3.3353360162338395</v>
      </c>
      <c r="S35" s="129">
        <f>IF(S27="-","-",SUM(S27:S33)*'3j PAAC PAP'!$G$34)</f>
        <v>3.3284273923222689</v>
      </c>
      <c r="T35" s="129">
        <f>IF(T27="-","-",SUM(T27:T33)*'3j PAAC PAP'!$G$34)</f>
        <v>3.1992654620235204</v>
      </c>
      <c r="U35" s="129">
        <f>IF(U27="-","-",SUM(U27:U33)*'3j PAAC PAP'!$G$34)</f>
        <v>3.5390841264405046</v>
      </c>
      <c r="V35" s="129">
        <f>IF(V27="-","-",SUM(V27:V33)*'3j PAAC PAP'!$G$34)</f>
        <v>3.8867200390011294</v>
      </c>
      <c r="W35" s="129" t="str">
        <f>IF(W27="-","-",SUM(W27:W33)*'3j PAAC PAP'!$G$34)</f>
        <v>-</v>
      </c>
      <c r="X35" s="129" t="str">
        <f>IF(X27="-","-",SUM(X27:X33)*'3j PAAC PAP'!$G$34)</f>
        <v>-</v>
      </c>
      <c r="Y35" s="129" t="str">
        <f>IF(Y27="-","-",SUM(Y27:Y33)*'3j PAAC PAP'!$G$34)</f>
        <v>-</v>
      </c>
      <c r="Z35" s="129" t="str">
        <f>IF(Z27="-","-",SUM(Z27:Z33)*'3j PAAC PAP'!$G$34)</f>
        <v>-</v>
      </c>
      <c r="AA35" s="28"/>
    </row>
    <row r="36" spans="1:27" s="29" customFormat="1" ht="11.5" x14ac:dyDescent="0.25">
      <c r="A36" s="256"/>
      <c r="B36" s="132" t="s">
        <v>388</v>
      </c>
      <c r="C36" s="132" t="s">
        <v>515</v>
      </c>
      <c r="D36" s="130" t="s">
        <v>317</v>
      </c>
      <c r="E36" s="131"/>
      <c r="F36" s="30"/>
      <c r="G36" s="129">
        <f>IF(G27="-","-",SUM(G27:G35)*'3k EBIT'!$E$10)</f>
        <v>10.454694438187634</v>
      </c>
      <c r="H36" s="129">
        <f>IF(H27="-","-",SUM(H27:H35)*'3k EBIT'!$E$10)</f>
        <v>9.9564556594246874</v>
      </c>
      <c r="I36" s="129">
        <f>IF(I27="-","-",SUM(I27:I35)*'3k EBIT'!$E$10)</f>
        <v>10.309378142042968</v>
      </c>
      <c r="J36" s="129">
        <f>IF(J27="-","-",SUM(J27:J35)*'3k EBIT'!$E$10)</f>
        <v>10.089840722895222</v>
      </c>
      <c r="K36" s="129">
        <f>IF(K27="-","-",SUM(K27:K35)*'3k EBIT'!$E$10)</f>
        <v>11.062573564846517</v>
      </c>
      <c r="L36" s="129">
        <f>IF(L27="-","-",SUM(L27:L35)*'3k EBIT'!$E$10)</f>
        <v>10.912232607938531</v>
      </c>
      <c r="M36" s="129">
        <f>IF(M27="-","-",SUM(M27:M35)*'3k EBIT'!$E$10)</f>
        <v>12.087360343437128</v>
      </c>
      <c r="N36" s="129">
        <f>IF(N27="-","-",SUM(N27:N35)*'3k EBIT'!$E$10)</f>
        <v>12.730272577529517</v>
      </c>
      <c r="O36" s="30"/>
      <c r="P36" s="129">
        <f>IF(P27="-","-",SUM(P27:P35)*'3k EBIT'!$E$10)</f>
        <v>12.730272577529517</v>
      </c>
      <c r="Q36" s="129">
        <f>IF(Q27="-","-",SUM(Q27:Q35)*'3k EBIT'!$E$10)</f>
        <v>14.176454174285283</v>
      </c>
      <c r="R36" s="129">
        <f>IF(R27="-","-",SUM(R27:R35)*'3k EBIT'!$E$10)</f>
        <v>13.632043443523738</v>
      </c>
      <c r="S36" s="129">
        <f>IF(S27="-","-",SUM(S27:S35)*'3k EBIT'!$E$10)</f>
        <v>13.604341024685295</v>
      </c>
      <c r="T36" s="129">
        <f>IF(T27="-","-",SUM(T27:T35)*'3k EBIT'!$E$10)</f>
        <v>13.079341120965134</v>
      </c>
      <c r="U36" s="129">
        <f>IF(U27="-","-",SUM(U27:U35)*'3k EBIT'!$E$10)</f>
        <v>14.461491207836559</v>
      </c>
      <c r="V36" s="129">
        <f>IF(V27="-","-",SUM(V27:V35)*'3k EBIT'!$E$10)</f>
        <v>15.87633576379571</v>
      </c>
      <c r="W36" s="129" t="str">
        <f>IF(W27="-","-",SUM(W27:W35)*'3k EBIT'!$E$10)</f>
        <v>-</v>
      </c>
      <c r="X36" s="129" t="str">
        <f>IF(X27="-","-",SUM(X27:X35)*'3k EBIT'!$E$10)</f>
        <v>-</v>
      </c>
      <c r="Y36" s="129" t="str">
        <f>IF(Y27="-","-",SUM(Y27:Y35)*'3k EBIT'!$E$10)</f>
        <v>-</v>
      </c>
      <c r="Z36" s="129" t="str">
        <f>IF(Z27="-","-",SUM(Z27:Z35)*'3k EBIT'!$E$10)</f>
        <v>-</v>
      </c>
      <c r="AA36" s="28"/>
    </row>
    <row r="37" spans="1:27" s="29" customFormat="1" ht="11.25" customHeight="1" x14ac:dyDescent="0.25">
      <c r="A37" s="256"/>
      <c r="B37" s="132" t="s">
        <v>292</v>
      </c>
      <c r="C37" s="177" t="s">
        <v>516</v>
      </c>
      <c r="D37" s="130" t="s">
        <v>317</v>
      </c>
      <c r="E37" s="130"/>
      <c r="F37" s="30"/>
      <c r="G37" s="129">
        <f>IF(G27="-","-",SUM(G27:G30,G32:G36)*'3l HAP'!$E$11)</f>
        <v>6.426666396730198</v>
      </c>
      <c r="H37" s="129">
        <f>IF(H27="-","-",SUM(H27:H30,H32:H36)*'3l HAP'!$E$11)</f>
        <v>6.0281407952379062</v>
      </c>
      <c r="I37" s="129">
        <f>IF(I27="-","-",SUM(I27:I30,I32:I36)*'3l HAP'!$E$11)</f>
        <v>6.0678860781482227</v>
      </c>
      <c r="J37" s="129">
        <f>IF(J27="-","-",SUM(J27:J30,J32:J36)*'3l HAP'!$E$11)</f>
        <v>5.9096914740613062</v>
      </c>
      <c r="K37" s="129">
        <f>IF(K27="-","-",SUM(K27:K30,K32:K36)*'3l HAP'!$E$11)</f>
        <v>6.7146040652036767</v>
      </c>
      <c r="L37" s="129">
        <f>IF(L27="-","-",SUM(L27:L30,L32:L36)*'3l HAP'!$E$11)</f>
        <v>6.5812597075219834</v>
      </c>
      <c r="M37" s="129">
        <f>IF(M27="-","-",SUM(M27:M30,M32:M36)*'3l HAP'!$E$11)</f>
        <v>7.4021318588232647</v>
      </c>
      <c r="N37" s="129">
        <f>IF(N27="-","-",SUM(N27:N30,N32:N36)*'3l HAP'!$E$11)</f>
        <v>7.9053134977047295</v>
      </c>
      <c r="O37" s="30"/>
      <c r="P37" s="129">
        <f>IF(P27="-","-",SUM(P27:P30,P32:P36)*'3l HAP'!$E$11)</f>
        <v>7.9053134977047295</v>
      </c>
      <c r="Q37" s="129">
        <f>IF(Q27="-","-",SUM(Q27:Q30,Q32:Q36)*'3l HAP'!$E$11)</f>
        <v>8.9142744741389031</v>
      </c>
      <c r="R37" s="129">
        <f>IF(R27="-","-",SUM(R27:R30,R32:R36)*'3l HAP'!$E$11)</f>
        <v>8.4823685433255971</v>
      </c>
      <c r="S37" s="129">
        <f>IF(S27="-","-",SUM(S27:S30,S32:S36)*'3l HAP'!$E$11)</f>
        <v>8.4814508140036953</v>
      </c>
      <c r="T37" s="129">
        <f>IF(T27="-","-",SUM(T27:T30,T32:T36)*'3l HAP'!$E$11)</f>
        <v>8.031183224276452</v>
      </c>
      <c r="U37" s="129">
        <f>IF(U27="-","-",SUM(U27:U30,U32:U36)*'3l HAP'!$E$11)</f>
        <v>8.8681976577728552</v>
      </c>
      <c r="V37" s="129">
        <f>IF(V27="-","-",SUM(V27:V30,V32:V36)*'3l HAP'!$E$11)</f>
        <v>9.9716237499546239</v>
      </c>
      <c r="W37" s="129" t="str">
        <f>IF(W27="-","-",SUM(W27:W30,W32:W36)*'3l HAP'!$E$11)</f>
        <v>-</v>
      </c>
      <c r="X37" s="129" t="str">
        <f>IF(X27="-","-",SUM(X27:X30,X32:X36)*'3l HAP'!$E$11)</f>
        <v>-</v>
      </c>
      <c r="Y37" s="129" t="str">
        <f>IF(Y27="-","-",SUM(Y27:Y30,Y32:Y36)*'3l HAP'!$E$11)</f>
        <v>-</v>
      </c>
      <c r="Z37" s="129" t="str">
        <f>IF(Z27="-","-",SUM(Z27:Z30,Z32:Z36)*'3l HAP'!$E$11)</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556.67351480990919</v>
      </c>
      <c r="H38" s="129">
        <f t="shared" si="2"/>
        <v>530.05190642082789</v>
      </c>
      <c r="I38" s="129">
        <f t="shared" si="2"/>
        <v>548.66651153756879</v>
      </c>
      <c r="J38" s="129">
        <f t="shared" si="2"/>
        <v>536.95372069836208</v>
      </c>
      <c r="K38" s="129">
        <f t="shared" si="2"/>
        <v>588.95507750853619</v>
      </c>
      <c r="L38" s="129">
        <f t="shared" si="2"/>
        <v>580.90905447668172</v>
      </c>
      <c r="M38" s="129">
        <f t="shared" si="2"/>
        <v>643.57872926530911</v>
      </c>
      <c r="N38" s="129">
        <f t="shared" si="2"/>
        <v>677.91938293239639</v>
      </c>
      <c r="O38" s="30"/>
      <c r="P38" s="129">
        <f t="shared" ref="P38:Z38" si="3">IF(P27="-","-",SUM(P27:P37))</f>
        <v>677.91938293239639</v>
      </c>
      <c r="Q38" s="129">
        <f t="shared" si="3"/>
        <v>755.04313335129916</v>
      </c>
      <c r="R38" s="129">
        <f t="shared" si="3"/>
        <v>725.95804289988826</v>
      </c>
      <c r="S38" s="129">
        <f t="shared" si="3"/>
        <v>724.49910372867737</v>
      </c>
      <c r="T38" s="129">
        <f t="shared" si="3"/>
        <v>696.4172736722312</v>
      </c>
      <c r="U38" s="129">
        <f t="shared" si="3"/>
        <v>769.99899947261895</v>
      </c>
      <c r="V38" s="129">
        <f t="shared" si="3"/>
        <v>845.56789775186007</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DF'!H29="-","-",'3a DF'!H29)</f>
        <v>257.51079589823433</v>
      </c>
      <c r="H39" s="38">
        <f>IF('3a DF'!I29="-","-",'3a DF'!I29)</f>
        <v>230.51832879076954</v>
      </c>
      <c r="I39" s="38">
        <f>IF('3a DF'!J29="-","-",'3a DF'!J29)</f>
        <v>207.86955005011575</v>
      </c>
      <c r="J39" s="38">
        <f>IF('3a DF'!K29="-","-",'3a DF'!K29)</f>
        <v>198.00057588842645</v>
      </c>
      <c r="K39" s="38">
        <f>IF('3a DF'!L29="-","-",'3a DF'!L29)</f>
        <v>231.06643631802345</v>
      </c>
      <c r="L39" s="38">
        <f>IF('3a DF'!M29="-","-",'3a DF'!M29)</f>
        <v>222.51880940781095</v>
      </c>
      <c r="M39" s="38">
        <f>IF('3a DF'!N29="-","-",'3a DF'!N29)</f>
        <v>238.82164682330844</v>
      </c>
      <c r="N39" s="38">
        <f>IF('3a DF'!O29="-","-",'3a DF'!O29)</f>
        <v>266.54618358667256</v>
      </c>
      <c r="O39" s="30"/>
      <c r="P39" s="38">
        <f>IF('3a DF'!Q29="-","-",'3a DF'!Q29)</f>
        <v>266.54618358667256</v>
      </c>
      <c r="Q39" s="38">
        <f>IF('3a DF'!R29="-","-",'3a DF'!R29)</f>
        <v>309.55777766368232</v>
      </c>
      <c r="R39" s="38">
        <f>IF('3a DF'!S29="-","-",'3a DF'!S29)</f>
        <v>277.16998848458883</v>
      </c>
      <c r="S39" s="38">
        <f>IF('3a DF'!T29="-","-",'3a DF'!T29)</f>
        <v>254.75346138464033</v>
      </c>
      <c r="T39" s="38">
        <f>IF('3a DF'!U29="-","-",'3a DF'!U29)</f>
        <v>212.81343464675621</v>
      </c>
      <c r="U39" s="38">
        <f>IF('3a DF'!V29="-","-",'3a DF'!V29)</f>
        <v>254.71519815414416</v>
      </c>
      <c r="V39" s="38">
        <f>IF('3a DF'!W29="-","-",'3a DF'!W29)</f>
        <v>353.60968283194467</v>
      </c>
      <c r="W39" s="38" t="str">
        <f>IF('3a DF'!X29="-","-",'3a DF'!X29)</f>
        <v>-</v>
      </c>
      <c r="X39" s="38" t="str">
        <f>IF('3a DF'!Y29="-","-",'3a DF'!Y29)</f>
        <v>-</v>
      </c>
      <c r="Y39" s="38" t="str">
        <f>IF('3a DF'!Z29="-","-",'3a DF'!Z29)</f>
        <v>-</v>
      </c>
      <c r="Z39" s="38" t="str">
        <f>IF('3a DF'!AA29="-","-",'3a DF'!AA29)</f>
        <v>-</v>
      </c>
      <c r="AA39" s="28"/>
    </row>
    <row r="40" spans="1:27" s="29" customFormat="1" ht="11.25" customHeight="1" x14ac:dyDescent="0.25">
      <c r="A40" s="256"/>
      <c r="B40" s="135" t="s">
        <v>350</v>
      </c>
      <c r="C40" s="135" t="s">
        <v>300</v>
      </c>
      <c r="D40" s="127" t="s">
        <v>318</v>
      </c>
      <c r="E40" s="128"/>
      <c r="F40" s="30"/>
      <c r="G40" s="38">
        <f>IF('3b CM'!G29="-","-",'3b CM'!G29)</f>
        <v>5.9973974657088445E-2</v>
      </c>
      <c r="H40" s="38">
        <f>IF('3b CM'!H29="-","-",'3b CM'!H29)</f>
        <v>8.9960961985632665E-2</v>
      </c>
      <c r="I40" s="38">
        <f>IF('3b CM'!I29="-","-",'3b CM'!I29)</f>
        <v>0.28327728973414185</v>
      </c>
      <c r="J40" s="38">
        <f>IF('3b CM'!J29="-","-",'3b CM'!J29)</f>
        <v>0.28807889503309997</v>
      </c>
      <c r="K40" s="38">
        <f>IF('3b CM'!K29="-","-",'3b CM'!K29)</f>
        <v>3.7000258587995032</v>
      </c>
      <c r="L40" s="38">
        <f>IF('3b CM'!L29="-","-",'3b CM'!L29)</f>
        <v>3.5893989634558103</v>
      </c>
      <c r="M40" s="38">
        <f>IF('3b CM'!M29="-","-",'3b CM'!M29)</f>
        <v>12.700873646217769</v>
      </c>
      <c r="N40" s="38">
        <f>IF('3b CM'!N29="-","-",'3b CM'!N29)</f>
        <v>12.073811763058139</v>
      </c>
      <c r="O40" s="30"/>
      <c r="P40" s="38">
        <f>IF('3b CM'!P29="-","-",'3b CM'!P29)</f>
        <v>12.073811763058139</v>
      </c>
      <c r="Q40" s="38">
        <f>IF('3b CM'!Q29="-","-",'3b CM'!Q29)</f>
        <v>16.247831079086424</v>
      </c>
      <c r="R40" s="38">
        <f>IF('3b CM'!R29="-","-",'3b CM'!R29)</f>
        <v>15.60601504808902</v>
      </c>
      <c r="S40" s="38">
        <f>IF('3b CM'!S29="-","-",'3b CM'!S29)</f>
        <v>18.53705369524036</v>
      </c>
      <c r="T40" s="38">
        <f>IF('3b CM'!T29="-","-",'3b CM'!T29)</f>
        <v>18.888230457310328</v>
      </c>
      <c r="U40" s="38">
        <f>IF('3b CM'!U29="-","-",'3b CM'!U29)</f>
        <v>14.512324658129021</v>
      </c>
      <c r="V40" s="38">
        <f>IF('3b CM'!V29="-","-",'3b CM'!V29)</f>
        <v>14.669668216155127</v>
      </c>
      <c r="W40" s="38" t="str">
        <f>IF('3b CM'!W29="-","-",'3b CM'!W29)</f>
        <v>-</v>
      </c>
      <c r="X40" s="38" t="str">
        <f>IF('3b CM'!X29="-","-",'3b CM'!X29)</f>
        <v>-</v>
      </c>
      <c r="Y40" s="38" t="str">
        <f>IF('3b CM'!Y29="-","-",'3b CM'!Y29)</f>
        <v>-</v>
      </c>
      <c r="Z40" s="38" t="str">
        <f>IF('3b CM'!Z29="-","-",'3b CM'!Z29)</f>
        <v>-</v>
      </c>
      <c r="AA40" s="28"/>
    </row>
    <row r="41" spans="1:27" s="29" customFormat="1" ht="11.25" customHeight="1" x14ac:dyDescent="0.25">
      <c r="A41" s="256"/>
      <c r="B41" s="135" t="s">
        <v>596</v>
      </c>
      <c r="C41" s="135" t="s">
        <v>597</v>
      </c>
      <c r="D41" s="127" t="s">
        <v>318</v>
      </c>
      <c r="E41" s="128"/>
      <c r="F41" s="30"/>
      <c r="G41" s="38" t="str">
        <f>IF('3c AA'!J141="-","-",'3c AA'!J141)</f>
        <v>-</v>
      </c>
      <c r="H41" s="38" t="str">
        <f>IF('3c AA'!K141="-","-",'3c AA'!K141)</f>
        <v>-</v>
      </c>
      <c r="I41" s="38" t="str">
        <f>IF('3c AA'!L141="-","-",'3c AA'!L141)</f>
        <v>-</v>
      </c>
      <c r="J41" s="38" t="str">
        <f>IF('3c AA'!M141="-","-",'3c AA'!M141)</f>
        <v>-</v>
      </c>
      <c r="K41" s="38" t="str">
        <f>IF('3c AA'!N141="-","-",'3c AA'!N141)</f>
        <v>-</v>
      </c>
      <c r="L41" s="38" t="str">
        <f>IF('3c AA'!O141="-","-",'3c AA'!O141)</f>
        <v>-</v>
      </c>
      <c r="M41" s="38" t="str">
        <f>IF('3c AA'!P141="-","-",'3c AA'!P141)</f>
        <v>-</v>
      </c>
      <c r="N41" s="38" t="str">
        <f>IF('3c AA'!Q141="-","-",'3c AA'!Q141)</f>
        <v>-</v>
      </c>
      <c r="O41" s="30"/>
      <c r="P41" s="38" t="str">
        <f>IF('3c AA'!S141="-","-",'3c AA'!S141)</f>
        <v>-</v>
      </c>
      <c r="Q41" s="38" t="str">
        <f>IF('3c AA'!T141="-","-",'3c AA'!T141)</f>
        <v>-</v>
      </c>
      <c r="R41" s="38" t="str">
        <f>IF('3c AA'!U141="-","-",'3c AA'!U141)</f>
        <v>-</v>
      </c>
      <c r="S41" s="38" t="str">
        <f>IF('3c AA'!V141="-","-",'3c AA'!V141)</f>
        <v>-</v>
      </c>
      <c r="T41" s="38">
        <f>IF('3c AA'!W141="-","-",'3c AA'!W141)</f>
        <v>6.6425540505401202</v>
      </c>
      <c r="U41" s="38">
        <f>IF('3c AA'!X141="-","-",'3c AA'!X141)</f>
        <v>9.9756950960531068</v>
      </c>
      <c r="V41" s="38">
        <f>IF('3c AA'!Y141="-","-",'3c AA'!Y141)</f>
        <v>4.43</v>
      </c>
      <c r="W41" s="38" t="str">
        <f>IF('3c AA'!Z141="-","-",'3c AA'!Z141)</f>
        <v>-</v>
      </c>
      <c r="X41" s="38" t="str">
        <f>IF('3c AA'!AA141="-","-",'3c AA'!AA141)</f>
        <v>-</v>
      </c>
      <c r="Y41" s="38" t="str">
        <f>IF('3c AA'!AB141="-","-",'3c AA'!AB141)</f>
        <v>-</v>
      </c>
      <c r="Z41" s="38" t="str">
        <f>IF('3c AA'!AC141="-","-",'3c AA'!AC141)</f>
        <v>-</v>
      </c>
      <c r="AA41" s="28"/>
    </row>
    <row r="42" spans="1:27" s="29" customFormat="1" ht="11.25" customHeight="1" x14ac:dyDescent="0.25">
      <c r="A42" s="256"/>
      <c r="B42" s="135" t="s">
        <v>2</v>
      </c>
      <c r="C42" s="135" t="s">
        <v>342</v>
      </c>
      <c r="D42" s="127" t="s">
        <v>318</v>
      </c>
      <c r="E42" s="128"/>
      <c r="F42" s="30"/>
      <c r="G42" s="38">
        <f>IF('3d PC'!G30="-","-",'3d PC'!G30)</f>
        <v>90.736815527100234</v>
      </c>
      <c r="H42" s="38">
        <f>IF('3d PC'!H30="-","-",'3d PC'!H30)</f>
        <v>90.709613408220818</v>
      </c>
      <c r="I42" s="38">
        <f>IF('3d PC'!I30="-","-",'3d PC'!I30)</f>
        <v>115.04343692123767</v>
      </c>
      <c r="J42" s="38">
        <f>IF('3d PC'!J30="-","-",'3d PC'!J30)</f>
        <v>113.80297101379854</v>
      </c>
      <c r="K42" s="38">
        <f>IF('3d PC'!K30="-","-",'3d PC'!K30)</f>
        <v>130.55136651406212</v>
      </c>
      <c r="L42" s="38">
        <f>IF('3d PC'!L30="-","-",'3d PC'!L30)</f>
        <v>129.35131370051138</v>
      </c>
      <c r="M42" s="38">
        <f>IF('3d PC'!M30="-","-",'3d PC'!M30)</f>
        <v>158.13146094168721</v>
      </c>
      <c r="N42" s="38">
        <f>IF('3d PC'!N30="-","-",'3d PC'!N30)</f>
        <v>155.24267863089204</v>
      </c>
      <c r="O42" s="30"/>
      <c r="P42" s="38">
        <f>IF('3d PC'!P30="-","-",'3d PC'!P30)</f>
        <v>155.24267863089204</v>
      </c>
      <c r="Q42" s="38">
        <f>IF('3d PC'!Q30="-","-",'3d PC'!Q30)</f>
        <v>173.93458119995154</v>
      </c>
      <c r="R42" s="38">
        <f>IF('3d PC'!R30="-","-",'3d PC'!R30)</f>
        <v>176.65446601512321</v>
      </c>
      <c r="S42" s="38">
        <f>IF('3d PC'!S30="-","-",'3d PC'!S30)</f>
        <v>192.96197457269477</v>
      </c>
      <c r="T42" s="38">
        <f>IF('3d PC'!T30="-","-",'3d PC'!T30)</f>
        <v>196.583200885628</v>
      </c>
      <c r="U42" s="38">
        <f>IF('3d PC'!U30="-","-",'3d PC'!U30)</f>
        <v>212.69390638830228</v>
      </c>
      <c r="V42" s="38">
        <f>IF('3d PC'!V30="-","-",'3d PC'!V30)</f>
        <v>193.12446024640511</v>
      </c>
      <c r="W42" s="38" t="str">
        <f>IF('3d PC'!W30="-","-",'3d PC'!W30)</f>
        <v>-</v>
      </c>
      <c r="X42" s="38" t="str">
        <f>IF('3d PC'!X30="-","-",'3d PC'!X30)</f>
        <v>-</v>
      </c>
      <c r="Y42" s="38" t="str">
        <f>IF('3d PC'!Y30="-","-",'3d PC'!Y30)</f>
        <v>-</v>
      </c>
      <c r="Z42" s="38" t="str">
        <f>IF('3d PC'!Z30="-","-",'3d PC'!Z30)</f>
        <v>-</v>
      </c>
      <c r="AA42" s="28"/>
    </row>
    <row r="43" spans="1:27" s="29" customFormat="1" ht="11.25" customHeight="1" x14ac:dyDescent="0.25">
      <c r="A43" s="256"/>
      <c r="B43" s="135" t="s">
        <v>352</v>
      </c>
      <c r="C43" s="135" t="s">
        <v>343</v>
      </c>
      <c r="D43" s="127" t="s">
        <v>318</v>
      </c>
      <c r="E43" s="128"/>
      <c r="F43" s="30"/>
      <c r="G43" s="38">
        <f>IF('3e NC-Elec'!H58="-","-",'3e NC-Elec'!H58)</f>
        <v>110.54531622717285</v>
      </c>
      <c r="H43" s="38">
        <f>IF('3e NC-Elec'!I58="-","-",'3e NC-Elec'!I58)</f>
        <v>111.55067759199838</v>
      </c>
      <c r="I43" s="38">
        <f>IF('3e NC-Elec'!J58="-","-",'3e NC-Elec'!J58)</f>
        <v>124.119909995697</v>
      </c>
      <c r="J43" s="38">
        <f>IF('3e NC-Elec'!K58="-","-",'3e NC-Elec'!K58)</f>
        <v>123.36374269200469</v>
      </c>
      <c r="K43" s="38">
        <f>IF('3e NC-Elec'!L58="-","-",'3e NC-Elec'!L58)</f>
        <v>109.90215750230416</v>
      </c>
      <c r="L43" s="38">
        <f>IF('3e NC-Elec'!M58="-","-",'3e NC-Elec'!M58)</f>
        <v>111.10739887531298</v>
      </c>
      <c r="M43" s="38">
        <f>IF('3e NC-Elec'!N58="-","-",'3e NC-Elec'!N58)</f>
        <v>116.3946621602914</v>
      </c>
      <c r="N43" s="38">
        <f>IF('3e NC-Elec'!O58="-","-",'3e NC-Elec'!O58)</f>
        <v>115.85372183452623</v>
      </c>
      <c r="O43" s="30"/>
      <c r="P43" s="38">
        <f>IF('3e NC-Elec'!Q58="-","-",'3e NC-Elec'!Q58)</f>
        <v>115.85372183452623</v>
      </c>
      <c r="Q43" s="38">
        <f>IF('3e NC-Elec'!R58="-","-",'3e NC-Elec'!R58)</f>
        <v>128.51239077263389</v>
      </c>
      <c r="R43" s="38">
        <f>IF('3e NC-Elec'!S58="-","-",'3e NC-Elec'!S58)</f>
        <v>129.44389241576127</v>
      </c>
      <c r="S43" s="38">
        <f>IF('3e NC-Elec'!T58="-","-",'3e NC-Elec'!T58)</f>
        <v>135.52001714237909</v>
      </c>
      <c r="T43" s="38">
        <f>IF('3e NC-Elec'!U58="-","-",'3e NC-Elec'!U58)</f>
        <v>138.77207037844124</v>
      </c>
      <c r="U43" s="38">
        <f>IF('3e NC-Elec'!V58="-","-",'3e NC-Elec'!V58)</f>
        <v>150.64812166288925</v>
      </c>
      <c r="V43" s="38">
        <f>IF('3e NC-Elec'!W58="-","-",'3e NC-Elec'!W58)</f>
        <v>149.45516654386975</v>
      </c>
      <c r="W43" s="38" t="str">
        <f>IF('3e NC-Elec'!X58="-","-",'3e NC-Elec'!X58)</f>
        <v>-</v>
      </c>
      <c r="X43" s="38" t="str">
        <f>IF('3e NC-Elec'!Y58="-","-",'3e NC-Elec'!Y58)</f>
        <v>-</v>
      </c>
      <c r="Y43" s="38" t="str">
        <f>IF('3e NC-Elec'!Z58="-","-",'3e NC-Elec'!Z58)</f>
        <v>-</v>
      </c>
      <c r="Z43" s="38" t="str">
        <f>IF('3e NC-Elec'!AA58="-","-",'3e NC-Elec'!AA58)</f>
        <v>-</v>
      </c>
      <c r="AA43" s="28"/>
    </row>
    <row r="44" spans="1:27" s="29" customFormat="1" ht="12.4" customHeight="1" x14ac:dyDescent="0.25">
      <c r="A44" s="256"/>
      <c r="B44" s="135" t="s">
        <v>349</v>
      </c>
      <c r="C44" s="135" t="s">
        <v>344</v>
      </c>
      <c r="D44" s="127" t="s">
        <v>318</v>
      </c>
      <c r="E44" s="128"/>
      <c r="F44" s="30"/>
      <c r="G44" s="38">
        <f>IF('3g CPIH'!C$16="-","-",'3h OC '!$E$10*('3g CPIH'!C$16/'3g CPIH'!$G$16))</f>
        <v>76.502677103718199</v>
      </c>
      <c r="H44" s="38">
        <f>IF('3g CPIH'!D$16="-","-",'3h OC '!$E$10*('3g CPIH'!D$16/'3g CPIH'!$G$16))</f>
        <v>76.655835616438353</v>
      </c>
      <c r="I44" s="38">
        <f>IF('3g CPIH'!E$16="-","-",'3h OC '!$E$10*('3g CPIH'!E$16/'3g CPIH'!$G$16))</f>
        <v>76.885573385518597</v>
      </c>
      <c r="J44" s="38">
        <f>IF('3g CPIH'!F$16="-","-",'3h OC '!$E$10*('3g CPIH'!F$16/'3g CPIH'!$G$16))</f>
        <v>77.345048923679059</v>
      </c>
      <c r="K44" s="38">
        <f>IF('3g CPIH'!G$16="-","-",'3h OC '!$E$10*('3g CPIH'!G$16/'3g CPIH'!$G$16))</f>
        <v>78.263999999999996</v>
      </c>
      <c r="L44" s="38">
        <f>IF('3g CPIH'!H$16="-","-",'3h OC '!$E$10*('3g CPIH'!H$16/'3g CPIH'!$G$16))</f>
        <v>79.259530332681024</v>
      </c>
      <c r="M44" s="38">
        <f>IF('3g CPIH'!I$16="-","-",'3h OC '!$E$10*('3g CPIH'!I$16/'3g CPIH'!$G$16))</f>
        <v>80.408219178082177</v>
      </c>
      <c r="N44" s="38">
        <f>IF('3g CPIH'!J$16="-","-",'3h OC '!$E$10*('3g CPIH'!J$16/'3g CPIH'!$G$16))</f>
        <v>81.097432485322898</v>
      </c>
      <c r="O44" s="30"/>
      <c r="P44" s="38">
        <f>IF('3g CPIH'!L$16="-","-",'3h OC '!$E$10*('3g CPIH'!L$16/'3g CPIH'!$G$16))</f>
        <v>81.097432485322898</v>
      </c>
      <c r="Q44" s="38">
        <f>IF('3g CPIH'!M$16="-","-",'3h OC '!$E$10*('3g CPIH'!M$16/'3g CPIH'!$G$16))</f>
        <v>82.016383561643835</v>
      </c>
      <c r="R44" s="38">
        <f>IF('3g CPIH'!N$16="-","-",'3h OC '!$E$10*('3g CPIH'!N$16/'3g CPIH'!$G$16))</f>
        <v>82.62901761252445</v>
      </c>
      <c r="S44" s="38">
        <f>IF('3g CPIH'!O$16="-","-",'3h OC '!$E$10*('3g CPIH'!O$16/'3g CPIH'!$G$16))</f>
        <v>83.088493150684926</v>
      </c>
      <c r="T44" s="38">
        <f>IF('3g CPIH'!P$16="-","-",'3h OC '!$E$10*('3g CPIH'!P$16/'3g CPIH'!$G$16))</f>
        <v>83.318230919765156</v>
      </c>
      <c r="U44" s="38">
        <f>IF('3g CPIH'!Q$16="-","-",'3h OC '!$E$10*('3g CPIH'!Q$16/'3g CPIH'!$G$16))</f>
        <v>83.777706457925632</v>
      </c>
      <c r="V44" s="38">
        <f>IF('3g CPIH'!R$16="-","-",'3h OC '!$E$10*('3g CPIH'!R$16/'3g CPIH'!$G$16))</f>
        <v>85.309291585127198</v>
      </c>
      <c r="W44" s="38" t="str">
        <f>IF('3g CPIH'!S$16="-","-",'3h OC '!$E$10*('3g CPIH'!S$16/'3g CPIH'!$G$16))</f>
        <v>-</v>
      </c>
      <c r="X44" s="38" t="str">
        <f>IF('3g CPIH'!T$16="-","-",'3h OC '!$E$10*('3g CPIH'!T$16/'3g CPIH'!$G$16))</f>
        <v>-</v>
      </c>
      <c r="Y44" s="38" t="str">
        <f>IF('3g CPIH'!U$16="-","-",'3h OC '!$E$10*('3g CPIH'!U$16/'3g CPIH'!$G$16))</f>
        <v>-</v>
      </c>
      <c r="Z44" s="38" t="str">
        <f>IF('3g CPIH'!V$16="-","-",'3h OC '!$E$10*('3g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SMNCC'!G$46)</f>
        <v>0</v>
      </c>
      <c r="L45" s="38">
        <f>IF('3i SMNCC'!H$46="-","-",'3i SMNCC'!H$46)</f>
        <v>-0.18995111249132623</v>
      </c>
      <c r="M45" s="38">
        <f>IF('3i SMNCC'!I$46="-","-",'3i SMNCC'!I$46)</f>
        <v>2.3898870370752556</v>
      </c>
      <c r="N45" s="38">
        <f>IF('3i SMNCC'!J$46="-","-",'3i SMNCC'!J$46)</f>
        <v>11.485481460604181</v>
      </c>
      <c r="O45" s="30"/>
      <c r="P45" s="38">
        <f>IF('3i SMNCC'!L$46="-","-",'3i SMNCC'!L$46)</f>
        <v>11.485481460604181</v>
      </c>
      <c r="Q45" s="38">
        <f>IF('3i SMNCC'!M$46="-","-",'3i SMNCC'!M$46)</f>
        <v>13.905095596481768</v>
      </c>
      <c r="R45" s="38">
        <f>IF('3i SMNCC'!N$46="-","-",'3i SMNCC'!N$46)</f>
        <v>14.008016342776511</v>
      </c>
      <c r="S45" s="38">
        <f>IF('3i SMNCC'!O$46="-","-",'3i SMNCC'!O$46)</f>
        <v>16.592254432324484</v>
      </c>
      <c r="T45" s="38">
        <f>IF('3i SMNCC'!P$46="-","-",'3i SMNCC'!P$46)</f>
        <v>16.855736391237045</v>
      </c>
      <c r="U45" s="38">
        <f>IF('3i SMNCC'!Q$46="-","-",'3i SMNCC'!Q$46)</f>
        <v>16.48610584262476</v>
      </c>
      <c r="V45" s="38">
        <f>IF('3i SMNCC'!R$46="-","-",'3i SMNCC'!R$46)</f>
        <v>16.529685824397358</v>
      </c>
      <c r="W45" s="38" t="str">
        <f>IF('3i SMNCC'!S$46="-","-",'3i SMNCC'!S$46)</f>
        <v>-</v>
      </c>
      <c r="X45" s="38" t="str">
        <f>IF('3i SMNCC'!T$46="-","-",'3i SMNCC'!T$46)</f>
        <v>-</v>
      </c>
      <c r="Y45" s="38" t="str">
        <f>IF('3i SMNCC'!U$46="-","-",'3i SMNCC'!U$46)</f>
        <v>-</v>
      </c>
      <c r="Z45" s="38" t="str">
        <f>IF('3i SMNCC'!V$46="-","-",'3i SMNCC'!V$46)</f>
        <v>-</v>
      </c>
      <c r="AA45" s="28"/>
    </row>
    <row r="46" spans="1:27" s="29" customFormat="1" ht="11.5" x14ac:dyDescent="0.25">
      <c r="A46" s="256"/>
      <c r="B46" s="135" t="s">
        <v>349</v>
      </c>
      <c r="C46" s="135" t="s">
        <v>389</v>
      </c>
      <c r="D46" s="127" t="s">
        <v>318</v>
      </c>
      <c r="E46" s="128"/>
      <c r="F46" s="30"/>
      <c r="G46" s="38">
        <f>IF('3g CPIH'!C$16="-","-",'3j PAAC PAP'!$G$16*('3g CPIH'!C$16/'3g CPIH'!$G$16))</f>
        <v>3.3460635029354204</v>
      </c>
      <c r="H46" s="38">
        <f>IF('3g CPIH'!D$16="-","-",'3j PAAC PAP'!$G$16*('3g CPIH'!D$16/'3g CPIH'!$G$16))</f>
        <v>3.3527623287671227</v>
      </c>
      <c r="I46" s="38">
        <f>IF('3g CPIH'!E$16="-","-",'3j PAAC PAP'!$G$16*('3g CPIH'!E$16/'3g CPIH'!$G$16))</f>
        <v>3.3628105675146771</v>
      </c>
      <c r="J46" s="38">
        <f>IF('3g CPIH'!F$16="-","-",'3j PAAC PAP'!$G$16*('3g CPIH'!F$16/'3g CPIH'!$G$16))</f>
        <v>3.3829070450097847</v>
      </c>
      <c r="K46" s="38">
        <f>IF('3g CPIH'!G$16="-","-",'3j PAAC PAP'!$G$16*('3g CPIH'!G$16/'3g CPIH'!$G$16))</f>
        <v>3.4230999999999998</v>
      </c>
      <c r="L46" s="38">
        <f>IF('3g CPIH'!H$16="-","-",'3j PAAC PAP'!$G$16*('3g CPIH'!H$16/'3g CPIH'!$G$16))</f>
        <v>3.4666423679060667</v>
      </c>
      <c r="M46" s="38">
        <f>IF('3g CPIH'!I$16="-","-",'3j PAAC PAP'!$G$16*('3g CPIH'!I$16/'3g CPIH'!$G$16))</f>
        <v>3.516883561643835</v>
      </c>
      <c r="N46" s="38">
        <f>IF('3g CPIH'!J$16="-","-",'3j PAAC PAP'!$G$16*('3g CPIH'!J$16/'3g CPIH'!$G$16))</f>
        <v>3.547028277886497</v>
      </c>
      <c r="O46" s="30"/>
      <c r="P46" s="38">
        <f>IF('3g CPIH'!L$16="-","-",'3j PAAC PAP'!$G$16*('3g CPIH'!L$16/'3g CPIH'!$G$16))</f>
        <v>3.547028277886497</v>
      </c>
      <c r="Q46" s="38">
        <f>IF('3g CPIH'!M$16="-","-",'3j PAAC PAP'!$G$16*('3g CPIH'!M$16/'3g CPIH'!$G$16))</f>
        <v>3.5872212328767121</v>
      </c>
      <c r="R46" s="38">
        <f>IF('3g CPIH'!N$16="-","-",'3j PAAC PAP'!$G$16*('3g CPIH'!N$16/'3g CPIH'!$G$16))</f>
        <v>3.6140165362035224</v>
      </c>
      <c r="S46" s="38">
        <f>IF('3g CPIH'!O$16="-","-",'3j PAAC PAP'!$G$16*('3g CPIH'!O$16/'3g CPIH'!$G$16))</f>
        <v>3.6341130136986299</v>
      </c>
      <c r="T46" s="38">
        <f>IF('3g CPIH'!P$16="-","-",'3j PAAC PAP'!$G$16*('3g CPIH'!P$16/'3g CPIH'!$G$16))</f>
        <v>3.6441612524461835</v>
      </c>
      <c r="U46" s="38">
        <f>IF('3g CPIH'!Q$16="-","-",'3j PAAC PAP'!$G$16*('3g CPIH'!Q$16/'3g CPIH'!$G$16))</f>
        <v>3.6642577299412915</v>
      </c>
      <c r="V46" s="38">
        <f>IF('3g CPIH'!R$16="-","-",'3j PAAC PAP'!$G$16*('3g CPIH'!R$16/'3g CPIH'!$G$16))</f>
        <v>3.7312459882583173</v>
      </c>
      <c r="W46" s="38" t="str">
        <f>IF('3g CPIH'!S$16="-","-",'3j PAAC PAP'!$G$16*('3g CPIH'!S$16/'3g CPIH'!$G$16))</f>
        <v>-</v>
      </c>
      <c r="X46" s="38" t="str">
        <f>IF('3g CPIH'!T$16="-","-",'3j PAAC PAP'!$G$16*('3g CPIH'!T$16/'3g CPIH'!$G$16))</f>
        <v>-</v>
      </c>
      <c r="Y46" s="38" t="str">
        <f>IF('3g CPIH'!U$16="-","-",'3j PAAC PAP'!$G$16*('3g CPIH'!U$16/'3g CPIH'!$G$16))</f>
        <v>-</v>
      </c>
      <c r="Z46" s="38" t="str">
        <f>IF('3g CPIH'!V$16="-","-",'3j PAAC PAP'!$G$16*('3g CPIH'!V$16/'3g CPIH'!$G$16))</f>
        <v>-</v>
      </c>
      <c r="AA46" s="28"/>
    </row>
    <row r="47" spans="1:27" s="29" customFormat="1" ht="11.5" x14ac:dyDescent="0.25">
      <c r="A47" s="256"/>
      <c r="B47" s="135" t="s">
        <v>349</v>
      </c>
      <c r="C47" s="135" t="s">
        <v>404</v>
      </c>
      <c r="D47" s="127" t="s">
        <v>318</v>
      </c>
      <c r="E47" s="128"/>
      <c r="F47" s="30"/>
      <c r="G47" s="38">
        <f>IF(G39="-","-",SUM(G39:G45)*'3j PAAC PAP'!$G$34)</f>
        <v>2.562211799806005</v>
      </c>
      <c r="H47" s="38">
        <f>IF(H39="-","-",SUM(H39:H45)*'3j PAAC PAP'!$G$34)</f>
        <v>2.4385838567440095</v>
      </c>
      <c r="I47" s="38">
        <f>IF(I39="-","-",SUM(I39:I45)*'3j PAAC PAP'!$G$34)</f>
        <v>2.5088295642160632</v>
      </c>
      <c r="J47" s="38">
        <f>IF(J39="-","-",SUM(J39:J45)*'3j PAAC PAP'!$G$34)</f>
        <v>2.4542627977383393</v>
      </c>
      <c r="K47" s="38">
        <f>IF(K39="-","-",SUM(K39:K45)*'3j PAAC PAP'!$G$34)</f>
        <v>2.6489743579206038</v>
      </c>
      <c r="L47" s="38">
        <f>IF(L39="-","-",SUM(L39:L45)*'3j PAAC PAP'!$G$34)</f>
        <v>2.6114162898006055</v>
      </c>
      <c r="M47" s="38">
        <f>IF(M39="-","-",SUM(M39:M45)*'3j PAAC PAP'!$G$34)</f>
        <v>2.9139405444789657</v>
      </c>
      <c r="N47" s="38">
        <f>IF(N39="-","-",SUM(N39:N45)*'3j PAAC PAP'!$G$34)</f>
        <v>3.0740444965165103</v>
      </c>
      <c r="O47" s="30"/>
      <c r="P47" s="38">
        <f>IF(P39="-","-",SUM(P39:P45)*'3j PAAC PAP'!$G$34)</f>
        <v>3.0740444965165103</v>
      </c>
      <c r="Q47" s="38">
        <f>IF(Q39="-","-",SUM(Q39:Q45)*'3j PAAC PAP'!$G$34)</f>
        <v>3.4658970505544739</v>
      </c>
      <c r="R47" s="38">
        <f>IF(R39="-","-",SUM(R39:R45)*'3j PAAC PAP'!$G$34)</f>
        <v>3.3287175408676801</v>
      </c>
      <c r="S47" s="38">
        <f>IF(S39="-","-",SUM(S39:S45)*'3j PAAC PAP'!$G$34)</f>
        <v>3.3571552754529357</v>
      </c>
      <c r="T47" s="38">
        <f>IF(T39="-","-",SUM(T39:T45)*'3j PAAC PAP'!$G$34)</f>
        <v>3.2251583686942396</v>
      </c>
      <c r="U47" s="38">
        <f>IF(U39="-","-",SUM(U39:U45)*'3j PAAC PAP'!$G$34)</f>
        <v>3.5550841528326869</v>
      </c>
      <c r="V47" s="38">
        <f>IF(V39="-","-",SUM(V39:V45)*'3j PAAC PAP'!$G$34)</f>
        <v>3.9107743938164456</v>
      </c>
      <c r="W47" s="38" t="str">
        <f>IF(W39="-","-",SUM(W39:W45)*'3j PAAC PAP'!$G$34)</f>
        <v>-</v>
      </c>
      <c r="X47" s="38" t="str">
        <f>IF(X39="-","-",SUM(X39:X45)*'3j PAAC PAP'!$G$34)</f>
        <v>-</v>
      </c>
      <c r="Y47" s="38" t="str">
        <f>IF(Y39="-","-",SUM(Y39:Y45)*'3j PAAC PAP'!$G$34)</f>
        <v>-</v>
      </c>
      <c r="Z47" s="38" t="str">
        <f>IF(Z39="-","-",SUM(Z39:Z45)*'3j PAAC PAP'!$G$34)</f>
        <v>-</v>
      </c>
      <c r="AA47" s="28"/>
    </row>
    <row r="48" spans="1:27" s="29" customFormat="1" ht="11.25" customHeight="1" x14ac:dyDescent="0.25">
      <c r="A48" s="256"/>
      <c r="B48" s="135" t="s">
        <v>388</v>
      </c>
      <c r="C48" s="135" t="s">
        <v>515</v>
      </c>
      <c r="D48" s="133" t="s">
        <v>318</v>
      </c>
      <c r="E48" s="128"/>
      <c r="F48" s="30"/>
      <c r="G48" s="38">
        <f>IF(G39="-","-",SUM(G39:G47)*'3k EBIT'!$E$10)</f>
        <v>10.483198324923233</v>
      </c>
      <c r="H48" s="38">
        <f>IF(H39="-","-",SUM(H39:H47)*'3k EBIT'!$E$10)</f>
        <v>9.9806356891637638</v>
      </c>
      <c r="I48" s="38">
        <f>IF(I39="-","-",SUM(I39:I47)*'3k EBIT'!$E$10)</f>
        <v>10.266461374407488</v>
      </c>
      <c r="J48" s="38">
        <f>IF(J39="-","-",SUM(J39:J47)*'3k EBIT'!$E$10)</f>
        <v>10.044972789968202</v>
      </c>
      <c r="K48" s="38">
        <f>IF(K39="-","-",SUM(K39:K47)*'3k EBIT'!$E$10)</f>
        <v>10.837481780753894</v>
      </c>
      <c r="L48" s="38">
        <f>IF(L39="-","-",SUM(L39:L47)*'3k EBIT'!$E$10)</f>
        <v>10.685607575322354</v>
      </c>
      <c r="M48" s="38">
        <f>IF(M39="-","-",SUM(M39:M47)*'3k EBIT'!$E$10)</f>
        <v>11.916696051155458</v>
      </c>
      <c r="N48" s="38">
        <f>IF(N39="-","-",SUM(N39:N47)*'3k EBIT'!$E$10)</f>
        <v>12.568289968947159</v>
      </c>
      <c r="O48" s="30"/>
      <c r="P48" s="38">
        <f>IF(P39="-","-",SUM(P39:P47)*'3k EBIT'!$E$10)</f>
        <v>12.568289968947159</v>
      </c>
      <c r="Q48" s="38">
        <f>IF(Q39="-","-",SUM(Q39:Q47)*'3k EBIT'!$E$10)</f>
        <v>14.162407986543048</v>
      </c>
      <c r="R48" s="38">
        <f>IF(R39="-","-",SUM(R39:R47)*'3k EBIT'!$E$10)</f>
        <v>13.60513158976126</v>
      </c>
      <c r="S48" s="38">
        <f>IF(S39="-","-",SUM(S39:S47)*'3k EBIT'!$E$10)</f>
        <v>13.721153515016693</v>
      </c>
      <c r="T48" s="38">
        <f>IF(T39="-","-",SUM(T39:T47)*'3k EBIT'!$E$10)</f>
        <v>13.184626111730653</v>
      </c>
      <c r="U48" s="38">
        <f>IF(U39="-","-",SUM(U39:U47)*'3k EBIT'!$E$10)</f>
        <v>14.526550053966568</v>
      </c>
      <c r="V48" s="38">
        <f>IF(V39="-","-",SUM(V39:V47)*'3k EBIT'!$E$10)</f>
        <v>15.974144888001337</v>
      </c>
      <c r="W48" s="38" t="str">
        <f>IF(W39="-","-",SUM(W39:W47)*'3k EBIT'!$E$10)</f>
        <v>-</v>
      </c>
      <c r="X48" s="38" t="str">
        <f>IF(X39="-","-",SUM(X39:X47)*'3k EBIT'!$E$10)</f>
        <v>-</v>
      </c>
      <c r="Y48" s="38" t="str">
        <f>IF(Y39="-","-",SUM(Y39:Y47)*'3k EBIT'!$E$10)</f>
        <v>-</v>
      </c>
      <c r="Z48" s="38" t="str">
        <f>IF(Z39="-","-",SUM(Z39:Z47)*'3k EBIT'!$E$10)</f>
        <v>-</v>
      </c>
      <c r="AA48" s="28"/>
    </row>
    <row r="49" spans="1:27" s="29" customFormat="1" ht="11.25" customHeight="1" x14ac:dyDescent="0.25">
      <c r="A49" s="256"/>
      <c r="B49" s="135" t="s">
        <v>292</v>
      </c>
      <c r="C49" s="179" t="s">
        <v>516</v>
      </c>
      <c r="D49" s="133" t="s">
        <v>318</v>
      </c>
      <c r="E49" s="127"/>
      <c r="F49" s="30"/>
      <c r="G49" s="38">
        <f>IF(G39="-","-",SUM(G39:G42,G44:G48)*'3l HAP'!$E$11)</f>
        <v>6.4596346186994547</v>
      </c>
      <c r="H49" s="38">
        <f>IF(H39="-","-",SUM(H39:H42,H44:H48)*'3l HAP'!$E$11)</f>
        <v>6.0576510960672394</v>
      </c>
      <c r="I49" s="38">
        <f>IF(I39="-","-",SUM(I39:I42,I44:I48)*'3l HAP'!$E$11)</f>
        <v>6.0938761291353289</v>
      </c>
      <c r="J49" s="38">
        <f>IF(J39="-","-",SUM(J39:J42,J44:J48)*'3l HAP'!$E$11)</f>
        <v>5.9342728048748405</v>
      </c>
      <c r="K49" s="38">
        <f>IF(K39="-","-",SUM(K39:K42,K44:K48)*'3l HAP'!$E$11)</f>
        <v>6.7420543652895821</v>
      </c>
      <c r="L49" s="38">
        <f>IF(L39="-","-",SUM(L39:L42,L44:L48)*'3l HAP'!$E$11)</f>
        <v>6.6073774093334787</v>
      </c>
      <c r="M49" s="38">
        <f>IF(M39="-","-",SUM(M39:M42,M44:M48)*'3l HAP'!$E$11)</f>
        <v>7.4786170575604061</v>
      </c>
      <c r="N49" s="38">
        <f>IF(N39="-","-",SUM(N39:N42,N44:N48)*'3l HAP'!$E$11)</f>
        <v>7.9886413127580065</v>
      </c>
      <c r="O49" s="30"/>
      <c r="P49" s="38">
        <f>IF(P39="-","-",SUM(P39:P42,P44:P48)*'3l HAP'!$E$11)</f>
        <v>7.9886413127580065</v>
      </c>
      <c r="Q49" s="38">
        <f>IF(Q39="-","-",SUM(Q39:Q42,Q44:Q48)*'3l HAP'!$E$11)</f>
        <v>9.0316990174241756</v>
      </c>
      <c r="R49" s="38">
        <f>IF(R39="-","-",SUM(R39:R42,R44:R48)*'3l HAP'!$E$11)</f>
        <v>8.5886356200170102</v>
      </c>
      <c r="S49" s="38">
        <f>IF(S39="-","-",SUM(S39:S42,S44:S48)*'3l HAP'!$E$11)</f>
        <v>8.5890790940010255</v>
      </c>
      <c r="T49" s="38">
        <f>IF(T39="-","-",SUM(T39:T42,T44:T48)*'3l HAP'!$E$11)</f>
        <v>8.1280292316844243</v>
      </c>
      <c r="U49" s="38">
        <f>IF(U39="-","-",SUM(U39:U42,U44:U48)*'3l HAP'!$E$11)</f>
        <v>8.9882098765651168</v>
      </c>
      <c r="V49" s="38">
        <f>IF(V39="-","-",SUM(V39:V42,V44:V48)*'3l HAP'!$E$11)</f>
        <v>10.121161575134881</v>
      </c>
      <c r="W49" s="38" t="str">
        <f>IF(W39="-","-",SUM(W39:W42,W44:W48)*'3l HAP'!$E$11)</f>
        <v>-</v>
      </c>
      <c r="X49" s="38" t="str">
        <f>IF(X39="-","-",SUM(X39:X42,X44:X48)*'3l HAP'!$E$11)</f>
        <v>-</v>
      </c>
      <c r="Y49" s="38" t="str">
        <f>IF(Y39="-","-",SUM(Y39:Y42,Y44:Y48)*'3l HAP'!$E$11)</f>
        <v>-</v>
      </c>
      <c r="Z49" s="38" t="str">
        <f>IF(Z39="-","-",SUM(Z39:Z42,Z44:Z48)*'3l HAP'!$E$11)</f>
        <v>-</v>
      </c>
      <c r="AA49" s="28"/>
    </row>
    <row r="50" spans="1:27" s="29" customFormat="1" ht="11.25" customHeight="1" x14ac:dyDescent="0.25">
      <c r="A50" s="256"/>
      <c r="B50" s="135" t="s">
        <v>44</v>
      </c>
      <c r="C50" s="135" t="str">
        <f>B50&amp;"_"&amp;D50</f>
        <v>Total_London</v>
      </c>
      <c r="D50" s="133" t="s">
        <v>318</v>
      </c>
      <c r="E50" s="128"/>
      <c r="F50" s="30"/>
      <c r="G50" s="38">
        <f t="shared" ref="G50:N50" si="4">IF(G39="-","-",SUM(G39:G49))</f>
        <v>558.20668697724693</v>
      </c>
      <c r="H50" s="38">
        <f t="shared" si="4"/>
        <v>531.35404934015492</v>
      </c>
      <c r="I50" s="38">
        <f t="shared" si="4"/>
        <v>546.43372527757674</v>
      </c>
      <c r="J50" s="38">
        <f t="shared" si="4"/>
        <v>534.616832850533</v>
      </c>
      <c r="K50" s="38">
        <f t="shared" si="4"/>
        <v>577.13559669715335</v>
      </c>
      <c r="L50" s="38">
        <f t="shared" si="4"/>
        <v>569.00754380964315</v>
      </c>
      <c r="M50" s="38">
        <f t="shared" si="4"/>
        <v>634.67288700150084</v>
      </c>
      <c r="N50" s="38">
        <f t="shared" si="4"/>
        <v>669.47731381718427</v>
      </c>
      <c r="O50" s="30"/>
      <c r="P50" s="38">
        <f t="shared" ref="P50:Z50" si="5">IF(P39="-","-",SUM(P39:P49))</f>
        <v>669.47731381718427</v>
      </c>
      <c r="Q50" s="38">
        <f t="shared" si="5"/>
        <v>754.42128516087803</v>
      </c>
      <c r="R50" s="38">
        <f t="shared" si="5"/>
        <v>724.64789720571287</v>
      </c>
      <c r="S50" s="38">
        <f t="shared" si="5"/>
        <v>730.75475527613321</v>
      </c>
      <c r="T50" s="38">
        <f t="shared" si="5"/>
        <v>702.05543269423356</v>
      </c>
      <c r="U50" s="38">
        <f t="shared" si="5"/>
        <v>773.54316007337388</v>
      </c>
      <c r="V50" s="38">
        <f t="shared" si="5"/>
        <v>850.8652820931103</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DF'!H30="-","-",'3a DF'!H30)</f>
        <v>260.46759170384576</v>
      </c>
      <c r="H51" s="129">
        <f>IF('3a DF'!I30="-","-",'3a DF'!I30)</f>
        <v>233.16519113029824</v>
      </c>
      <c r="I51" s="129">
        <f>IF('3a DF'!J30="-","-",'3a DF'!J30)</f>
        <v>210.25635411228563</v>
      </c>
      <c r="J51" s="129">
        <f>IF('3a DF'!K30="-","-",'3a DF'!K30)</f>
        <v>200.2740622106345</v>
      </c>
      <c r="K51" s="129">
        <f>IF('3a DF'!L30="-","-",'3a DF'!L30)</f>
        <v>233.71959214917823</v>
      </c>
      <c r="L51" s="129">
        <f>IF('3a DF'!M30="-","-",'3a DF'!M30)</f>
        <v>225.07381949984091</v>
      </c>
      <c r="M51" s="129">
        <f>IF('3a DF'!N30="-","-",'3a DF'!N30)</f>
        <v>240.31704711393527</v>
      </c>
      <c r="N51" s="129">
        <f>IF('3a DF'!O30="-","-",'3a DF'!O30)</f>
        <v>268.21518321758077</v>
      </c>
      <c r="O51" s="30"/>
      <c r="P51" s="129">
        <f>IF('3a DF'!Q30="-","-",'3a DF'!Q30)</f>
        <v>268.21518321758077</v>
      </c>
      <c r="Q51" s="129">
        <f>IF('3a DF'!R30="-","-",'3a DF'!R30)</f>
        <v>311.70389339714734</v>
      </c>
      <c r="R51" s="129">
        <f>IF('3a DF'!S30="-","-",'3a DF'!S30)</f>
        <v>279.0849371729239</v>
      </c>
      <c r="S51" s="129">
        <f>IF('3a DF'!T30="-","-",'3a DF'!T30)</f>
        <v>256.88152171824601</v>
      </c>
      <c r="T51" s="129">
        <f>IF('3a DF'!U30="-","-",'3a DF'!U30)</f>
        <v>214.58733983309946</v>
      </c>
      <c r="U51" s="129">
        <f>IF('3a DF'!V30="-","-",'3a DF'!V30)</f>
        <v>256.08723122191924</v>
      </c>
      <c r="V51" s="129">
        <f>IF('3a DF'!W30="-","-",'3a DF'!W30)</f>
        <v>355.51156575264434</v>
      </c>
      <c r="W51" s="129" t="str">
        <f>IF('3a DF'!X30="-","-",'3a DF'!X30)</f>
        <v>-</v>
      </c>
      <c r="X51" s="129" t="str">
        <f>IF('3a DF'!Y30="-","-",'3a DF'!Y30)</f>
        <v>-</v>
      </c>
      <c r="Y51" s="129" t="str">
        <f>IF('3a DF'!Z30="-","-",'3a DF'!Z30)</f>
        <v>-</v>
      </c>
      <c r="Z51" s="129" t="str">
        <f>IF('3a DF'!AA30="-","-",'3a DF'!AA30)</f>
        <v>-</v>
      </c>
      <c r="AA51" s="28"/>
    </row>
    <row r="52" spans="1:27" s="29" customFormat="1" ht="11.25" customHeight="1" x14ac:dyDescent="0.25">
      <c r="A52" s="256"/>
      <c r="B52" s="132" t="s">
        <v>350</v>
      </c>
      <c r="C52" s="132" t="s">
        <v>300</v>
      </c>
      <c r="D52" s="134" t="s">
        <v>319</v>
      </c>
      <c r="E52" s="131"/>
      <c r="F52" s="30"/>
      <c r="G52" s="129">
        <f>IF('3b CM'!G30="-","-",'3b CM'!G30)</f>
        <v>6.1339502313215229E-2</v>
      </c>
      <c r="H52" s="129">
        <f>IF('3b CM'!H30="-","-",'3b CM'!H30)</f>
        <v>9.2009253469822833E-2</v>
      </c>
      <c r="I52" s="129">
        <f>IF('3b CM'!I30="-","-",'3b CM'!I30)</f>
        <v>0.28972713695031077</v>
      </c>
      <c r="J52" s="129">
        <f>IF('3b CM'!J30="-","-",'3b CM'!J30)</f>
        <v>0.29463806841727797</v>
      </c>
      <c r="K52" s="129">
        <f>IF('3b CM'!K30="-","-",'3b CM'!K30)</f>
        <v>3.7842705277157025</v>
      </c>
      <c r="L52" s="129">
        <f>IF('3b CM'!L30="-","-",'3b CM'!L30)</f>
        <v>3.6711248050645486</v>
      </c>
      <c r="M52" s="129">
        <f>IF('3b CM'!M30="-","-",'3b CM'!M30)</f>
        <v>12.864546782952862</v>
      </c>
      <c r="N52" s="129">
        <f>IF('3b CM'!N30="-","-",'3b CM'!N30)</f>
        <v>12.229404102503015</v>
      </c>
      <c r="O52" s="30"/>
      <c r="P52" s="129">
        <f>IF('3b CM'!P30="-","-",'3b CM'!P30)</f>
        <v>12.229404102503015</v>
      </c>
      <c r="Q52" s="129">
        <f>IF('3b CM'!Q30="-","-",'3b CM'!Q30)</f>
        <v>16.407577415023749</v>
      </c>
      <c r="R52" s="129">
        <f>IF('3b CM'!R30="-","-",'3b CM'!R30)</f>
        <v>15.759100843440974</v>
      </c>
      <c r="S52" s="129">
        <f>IF('3b CM'!S30="-","-",'3b CM'!S30)</f>
        <v>18.899827505440921</v>
      </c>
      <c r="T52" s="129">
        <f>IF('3b CM'!T30="-","-",'3b CM'!T30)</f>
        <v>19.257432072154582</v>
      </c>
      <c r="U52" s="129">
        <f>IF('3b CM'!U30="-","-",'3b CM'!U30)</f>
        <v>14.689401034415951</v>
      </c>
      <c r="V52" s="129">
        <f>IF('3b CM'!V30="-","-",'3b CM'!V30)</f>
        <v>14.849060449891649</v>
      </c>
      <c r="W52" s="129" t="str">
        <f>IF('3b CM'!W30="-","-",'3b CM'!W30)</f>
        <v>-</v>
      </c>
      <c r="X52" s="129" t="str">
        <f>IF('3b CM'!X30="-","-",'3b CM'!X30)</f>
        <v>-</v>
      </c>
      <c r="Y52" s="129" t="str">
        <f>IF('3b CM'!Y30="-","-",'3b CM'!Y30)</f>
        <v>-</v>
      </c>
      <c r="Z52" s="129" t="str">
        <f>IF('3b CM'!Z30="-","-",'3b CM'!Z30)</f>
        <v>-</v>
      </c>
      <c r="AA52" s="28"/>
    </row>
    <row r="53" spans="1:27" s="29" customFormat="1" ht="11.25" customHeight="1" x14ac:dyDescent="0.25">
      <c r="A53" s="256"/>
      <c r="B53" s="132" t="s">
        <v>596</v>
      </c>
      <c r="C53" s="132" t="s">
        <v>597</v>
      </c>
      <c r="D53" s="134" t="s">
        <v>319</v>
      </c>
      <c r="E53" s="131"/>
      <c r="F53" s="30"/>
      <c r="G53" s="129" t="str">
        <f>IF('3c AA'!J142="-","-",'3c AA'!J142)</f>
        <v>-</v>
      </c>
      <c r="H53" s="129" t="str">
        <f>IF('3c AA'!K142="-","-",'3c AA'!K142)</f>
        <v>-</v>
      </c>
      <c r="I53" s="129" t="str">
        <f>IF('3c AA'!L142="-","-",'3c AA'!L142)</f>
        <v>-</v>
      </c>
      <c r="J53" s="129" t="str">
        <f>IF('3c AA'!M142="-","-",'3c AA'!M142)</f>
        <v>-</v>
      </c>
      <c r="K53" s="129" t="str">
        <f>IF('3c AA'!N142="-","-",'3c AA'!N142)</f>
        <v>-</v>
      </c>
      <c r="L53" s="129" t="str">
        <f>IF('3c AA'!O142="-","-",'3c AA'!O142)</f>
        <v>-</v>
      </c>
      <c r="M53" s="129" t="str">
        <f>IF('3c AA'!P142="-","-",'3c AA'!P142)</f>
        <v>-</v>
      </c>
      <c r="N53" s="129" t="str">
        <f>IF('3c AA'!Q142="-","-",'3c AA'!Q142)</f>
        <v>-</v>
      </c>
      <c r="O53" s="30"/>
      <c r="P53" s="129" t="str">
        <f>IF('3c AA'!S142="-","-",'3c AA'!S142)</f>
        <v>-</v>
      </c>
      <c r="Q53" s="129" t="str">
        <f>IF('3c AA'!T142="-","-",'3c AA'!T142)</f>
        <v>-</v>
      </c>
      <c r="R53" s="129" t="str">
        <f>IF('3c AA'!U142="-","-",'3c AA'!U142)</f>
        <v>-</v>
      </c>
      <c r="S53" s="129" t="str">
        <f>IF('3c AA'!V142="-","-",'3c AA'!V142)</f>
        <v>-</v>
      </c>
      <c r="T53" s="129">
        <f>IF('3c AA'!W142="-","-",'3c AA'!W142)</f>
        <v>6.6841469186482252</v>
      </c>
      <c r="U53" s="129">
        <f>IF('3c AA'!X142="-","-",'3c AA'!X142)</f>
        <v>9.9756950960531068</v>
      </c>
      <c r="V53" s="129">
        <f>IF('3c AA'!Y142="-","-",'3c AA'!Y142)</f>
        <v>4.43</v>
      </c>
      <c r="W53" s="129" t="str">
        <f>IF('3c AA'!Z142="-","-",'3c AA'!Z142)</f>
        <v>-</v>
      </c>
      <c r="X53" s="129" t="str">
        <f>IF('3c AA'!AA142="-","-",'3c AA'!AA142)</f>
        <v>-</v>
      </c>
      <c r="Y53" s="129" t="str">
        <f>IF('3c AA'!AB142="-","-",'3c AA'!AB142)</f>
        <v>-</v>
      </c>
      <c r="Z53" s="129" t="str">
        <f>IF('3c AA'!AC142="-","-",'3c AA'!AC142)</f>
        <v>-</v>
      </c>
      <c r="AA53" s="28"/>
    </row>
    <row r="54" spans="1:27" s="29" customFormat="1" ht="11.25" customHeight="1" x14ac:dyDescent="0.25">
      <c r="A54" s="256"/>
      <c r="B54" s="132" t="s">
        <v>2</v>
      </c>
      <c r="C54" s="132" t="s">
        <v>342</v>
      </c>
      <c r="D54" s="134" t="s">
        <v>319</v>
      </c>
      <c r="E54" s="131"/>
      <c r="F54" s="30"/>
      <c r="G54" s="129">
        <f>IF('3d PC'!G31="-","-",'3d PC'!G31)</f>
        <v>90.750361121481532</v>
      </c>
      <c r="H54" s="129">
        <f>IF('3d PC'!H31="-","-",'3d PC'!H31)</f>
        <v>90.722975326243784</v>
      </c>
      <c r="I54" s="129">
        <f>IF('3d PC'!I31="-","-",'3d PC'!I31)</f>
        <v>115.10231016971058</v>
      </c>
      <c r="J54" s="129">
        <f>IF('3d PC'!J31="-","-",'3d PC'!J31)</f>
        <v>113.84930348025661</v>
      </c>
      <c r="K54" s="129">
        <f>IF('3d PC'!K31="-","-",'3d PC'!K31)</f>
        <v>130.70685761070567</v>
      </c>
      <c r="L54" s="129">
        <f>IF('3d PC'!L31="-","-",'3d PC'!L31)</f>
        <v>129.48790238282052</v>
      </c>
      <c r="M54" s="129">
        <f>IF('3d PC'!M31="-","-",'3d PC'!M31)</f>
        <v>158.28074626311744</v>
      </c>
      <c r="N54" s="129">
        <f>IF('3d PC'!N31="-","-",'3d PC'!N31)</f>
        <v>155.3737006602951</v>
      </c>
      <c r="O54" s="30"/>
      <c r="P54" s="129">
        <f>IF('3d PC'!P31="-","-",'3d PC'!P31)</f>
        <v>155.3737006602951</v>
      </c>
      <c r="Q54" s="129">
        <f>IF('3d PC'!Q31="-","-",'3d PC'!Q31)</f>
        <v>174.1447126513759</v>
      </c>
      <c r="R54" s="129">
        <f>IF('3d PC'!R31="-","-",'3d PC'!R31)</f>
        <v>176.87109289312485</v>
      </c>
      <c r="S54" s="129">
        <f>IF('3d PC'!S31="-","-",'3d PC'!S31)</f>
        <v>193.32937027416159</v>
      </c>
      <c r="T54" s="129">
        <f>IF('3d PC'!T31="-","-",'3d PC'!T31)</f>
        <v>196.98884896082149</v>
      </c>
      <c r="U54" s="129">
        <f>IF('3d PC'!U31="-","-",'3d PC'!U31)</f>
        <v>213.01686204653799</v>
      </c>
      <c r="V54" s="129">
        <f>IF('3d PC'!V31="-","-",'3d PC'!V31)</f>
        <v>193.34244222249444</v>
      </c>
      <c r="W54" s="129" t="str">
        <f>IF('3d PC'!W31="-","-",'3d PC'!W31)</f>
        <v>-</v>
      </c>
      <c r="X54" s="129" t="str">
        <f>IF('3d PC'!X31="-","-",'3d PC'!X31)</f>
        <v>-</v>
      </c>
      <c r="Y54" s="129" t="str">
        <f>IF('3d PC'!Y31="-","-",'3d PC'!Y31)</f>
        <v>-</v>
      </c>
      <c r="Z54" s="129" t="str">
        <f>IF('3d PC'!Z31="-","-",'3d PC'!Z31)</f>
        <v>-</v>
      </c>
      <c r="AA54" s="28"/>
    </row>
    <row r="55" spans="1:27" s="29" customFormat="1" ht="11.25" customHeight="1" x14ac:dyDescent="0.25">
      <c r="A55" s="256"/>
      <c r="B55" s="132" t="s">
        <v>352</v>
      </c>
      <c r="C55" s="132" t="s">
        <v>343</v>
      </c>
      <c r="D55" s="134" t="s">
        <v>319</v>
      </c>
      <c r="E55" s="131"/>
      <c r="F55" s="30"/>
      <c r="G55" s="129">
        <f>IF('3e NC-Elec'!H59="-","-",'3e NC-Elec'!H59)</f>
        <v>163.52075774204974</v>
      </c>
      <c r="H55" s="129">
        <f>IF('3e NC-Elec'!I59="-","-",'3e NC-Elec'!I59)</f>
        <v>164.53766288800597</v>
      </c>
      <c r="I55" s="129">
        <f>IF('3e NC-Elec'!J59="-","-",'3e NC-Elec'!J59)</f>
        <v>158.04556234532978</v>
      </c>
      <c r="J55" s="129">
        <f>IF('3e NC-Elec'!K59="-","-",'3e NC-Elec'!K59)</f>
        <v>157.28071256172785</v>
      </c>
      <c r="K55" s="129">
        <f>IF('3e NC-Elec'!L59="-","-",'3e NC-Elec'!L59)</f>
        <v>161.97693568197934</v>
      </c>
      <c r="L55" s="129">
        <f>IF('3e NC-Elec'!M59="-","-",'3e NC-Elec'!M59)</f>
        <v>163.19601590249755</v>
      </c>
      <c r="M55" s="129">
        <f>IF('3e NC-Elec'!N59="-","-",'3e NC-Elec'!N59)</f>
        <v>164.49100843123352</v>
      </c>
      <c r="N55" s="129">
        <f>IF('3e NC-Elec'!O59="-","-",'3e NC-Elec'!O59)</f>
        <v>163.94668096560429</v>
      </c>
      <c r="O55" s="30"/>
      <c r="P55" s="129">
        <f>IF('3e NC-Elec'!Q59="-","-",'3e NC-Elec'!Q59)</f>
        <v>163.94668096560429</v>
      </c>
      <c r="Q55" s="129">
        <f>IF('3e NC-Elec'!R59="-","-",'3e NC-Elec'!R59)</f>
        <v>183.48741088286067</v>
      </c>
      <c r="R55" s="129">
        <f>IF('3e NC-Elec'!S59="-","-",'3e NC-Elec'!S59)</f>
        <v>184.42059252657737</v>
      </c>
      <c r="S55" s="129">
        <f>IF('3e NC-Elec'!T59="-","-",'3e NC-Elec'!T59)</f>
        <v>191.19060048783135</v>
      </c>
      <c r="T55" s="129">
        <f>IF('3e NC-Elec'!U59="-","-",'3e NC-Elec'!U59)</f>
        <v>194.45463072198299</v>
      </c>
      <c r="U55" s="129">
        <f>IF('3e NC-Elec'!V59="-","-",'3e NC-Elec'!V59)</f>
        <v>200.03254472691287</v>
      </c>
      <c r="V55" s="129">
        <f>IF('3e NC-Elec'!W59="-","-",'3e NC-Elec'!W59)</f>
        <v>198.95523095091761</v>
      </c>
      <c r="W55" s="129" t="str">
        <f>IF('3e NC-Elec'!X59="-","-",'3e NC-Elec'!X59)</f>
        <v>-</v>
      </c>
      <c r="X55" s="129" t="str">
        <f>IF('3e NC-Elec'!Y59="-","-",'3e NC-Elec'!Y59)</f>
        <v>-</v>
      </c>
      <c r="Y55" s="129" t="str">
        <f>IF('3e NC-Elec'!Z59="-","-",'3e NC-Elec'!Z59)</f>
        <v>-</v>
      </c>
      <c r="Z55" s="129" t="str">
        <f>IF('3e NC-Elec'!AA59="-","-",'3e NC-Elec'!AA59)</f>
        <v>-</v>
      </c>
      <c r="AA55" s="28"/>
    </row>
    <row r="56" spans="1:27" s="29" customFormat="1" ht="11.5" x14ac:dyDescent="0.25">
      <c r="A56" s="256"/>
      <c r="B56" s="132" t="s">
        <v>349</v>
      </c>
      <c r="C56" s="132" t="s">
        <v>344</v>
      </c>
      <c r="D56" s="134" t="s">
        <v>319</v>
      </c>
      <c r="E56" s="131"/>
      <c r="F56" s="30"/>
      <c r="G56" s="129">
        <f>IF('3g CPIH'!C$16="-","-",'3h OC '!$E$10*('3g CPIH'!C$16/'3g CPIH'!$G$16))</f>
        <v>76.502677103718199</v>
      </c>
      <c r="H56" s="129">
        <f>IF('3g CPIH'!D$16="-","-",'3h OC '!$E$10*('3g CPIH'!D$16/'3g CPIH'!$G$16))</f>
        <v>76.655835616438353</v>
      </c>
      <c r="I56" s="129">
        <f>IF('3g CPIH'!E$16="-","-",'3h OC '!$E$10*('3g CPIH'!E$16/'3g CPIH'!$G$16))</f>
        <v>76.885573385518597</v>
      </c>
      <c r="J56" s="129">
        <f>IF('3g CPIH'!F$16="-","-",'3h OC '!$E$10*('3g CPIH'!F$16/'3g CPIH'!$G$16))</f>
        <v>77.345048923679059</v>
      </c>
      <c r="K56" s="129">
        <f>IF('3g CPIH'!G$16="-","-",'3h OC '!$E$10*('3g CPIH'!G$16/'3g CPIH'!$G$16))</f>
        <v>78.263999999999996</v>
      </c>
      <c r="L56" s="129">
        <f>IF('3g CPIH'!H$16="-","-",'3h OC '!$E$10*('3g CPIH'!H$16/'3g CPIH'!$G$16))</f>
        <v>79.259530332681024</v>
      </c>
      <c r="M56" s="129">
        <f>IF('3g CPIH'!I$16="-","-",'3h OC '!$E$10*('3g CPIH'!I$16/'3g CPIH'!$G$16))</f>
        <v>80.408219178082177</v>
      </c>
      <c r="N56" s="129">
        <f>IF('3g CPIH'!J$16="-","-",'3h OC '!$E$10*('3g CPIH'!J$16/'3g CPIH'!$G$16))</f>
        <v>81.097432485322898</v>
      </c>
      <c r="O56" s="30"/>
      <c r="P56" s="129">
        <f>IF('3g CPIH'!L$16="-","-",'3h OC '!$E$10*('3g CPIH'!L$16/'3g CPIH'!$G$16))</f>
        <v>81.097432485322898</v>
      </c>
      <c r="Q56" s="129">
        <f>IF('3g CPIH'!M$16="-","-",'3h OC '!$E$10*('3g CPIH'!M$16/'3g CPIH'!$G$16))</f>
        <v>82.016383561643835</v>
      </c>
      <c r="R56" s="129">
        <f>IF('3g CPIH'!N$16="-","-",'3h OC '!$E$10*('3g CPIH'!N$16/'3g CPIH'!$G$16))</f>
        <v>82.62901761252445</v>
      </c>
      <c r="S56" s="129">
        <f>IF('3g CPIH'!O$16="-","-",'3h OC '!$E$10*('3g CPIH'!O$16/'3g CPIH'!$G$16))</f>
        <v>83.088493150684926</v>
      </c>
      <c r="T56" s="129">
        <f>IF('3g CPIH'!P$16="-","-",'3h OC '!$E$10*('3g CPIH'!P$16/'3g CPIH'!$G$16))</f>
        <v>83.318230919765156</v>
      </c>
      <c r="U56" s="129">
        <f>IF('3g CPIH'!Q$16="-","-",'3h OC '!$E$10*('3g CPIH'!Q$16/'3g CPIH'!$G$16))</f>
        <v>83.777706457925632</v>
      </c>
      <c r="V56" s="129">
        <f>IF('3g CPIH'!R$16="-","-",'3h OC '!$E$10*('3g CPIH'!R$16/'3g CPIH'!$G$16))</f>
        <v>85.309291585127198</v>
      </c>
      <c r="W56" s="129" t="str">
        <f>IF('3g CPIH'!S$16="-","-",'3h OC '!$E$10*('3g CPIH'!S$16/'3g CPIH'!$G$16))</f>
        <v>-</v>
      </c>
      <c r="X56" s="129" t="str">
        <f>IF('3g CPIH'!T$16="-","-",'3h OC '!$E$10*('3g CPIH'!T$16/'3g CPIH'!$G$16))</f>
        <v>-</v>
      </c>
      <c r="Y56" s="129" t="str">
        <f>IF('3g CPIH'!U$16="-","-",'3h OC '!$E$10*('3g CPIH'!U$16/'3g CPIH'!$G$16))</f>
        <v>-</v>
      </c>
      <c r="Z56" s="129" t="str">
        <f>IF('3g CPIH'!V$16="-","-",'3h OC '!$E$10*('3g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SMNCC'!G$46)</f>
        <v>0</v>
      </c>
      <c r="L57" s="129">
        <f>IF('3i SMNCC'!H$46="-","-",'3i SMNCC'!H$46)</f>
        <v>-0.18995111249132623</v>
      </c>
      <c r="M57" s="129">
        <f>IF('3i SMNCC'!I$46="-","-",'3i SMNCC'!I$46)</f>
        <v>2.3898870370752556</v>
      </c>
      <c r="N57" s="129">
        <f>IF('3i SMNCC'!J$46="-","-",'3i SMNCC'!J$46)</f>
        <v>11.485481460604181</v>
      </c>
      <c r="O57" s="30"/>
      <c r="P57" s="129">
        <f>IF('3i SMNCC'!L$46="-","-",'3i SMNCC'!L$46)</f>
        <v>11.485481460604181</v>
      </c>
      <c r="Q57" s="129">
        <f>IF('3i SMNCC'!M$46="-","-",'3i SMNCC'!M$46)</f>
        <v>13.905095596481768</v>
      </c>
      <c r="R57" s="129">
        <f>IF('3i SMNCC'!N$46="-","-",'3i SMNCC'!N$46)</f>
        <v>14.008016342776511</v>
      </c>
      <c r="S57" s="129">
        <f>IF('3i SMNCC'!O$46="-","-",'3i SMNCC'!O$46)</f>
        <v>16.592254432324484</v>
      </c>
      <c r="T57" s="129">
        <f>IF('3i SMNCC'!P$46="-","-",'3i SMNCC'!P$46)</f>
        <v>16.855736391237045</v>
      </c>
      <c r="U57" s="129">
        <f>IF('3i SMNCC'!Q$46="-","-",'3i SMNCC'!Q$46)</f>
        <v>16.48610584262476</v>
      </c>
      <c r="V57" s="129">
        <f>IF('3i SMNCC'!R$46="-","-",'3i SMNCC'!R$46)</f>
        <v>16.529685824397358</v>
      </c>
      <c r="W57" s="129" t="str">
        <f>IF('3i SMNCC'!S$46="-","-",'3i SMNCC'!S$46)</f>
        <v>-</v>
      </c>
      <c r="X57" s="129" t="str">
        <f>IF('3i SMNCC'!T$46="-","-",'3i SMNCC'!T$46)</f>
        <v>-</v>
      </c>
      <c r="Y57" s="129" t="str">
        <f>IF('3i SMNCC'!U$46="-","-",'3i SMNCC'!U$46)</f>
        <v>-</v>
      </c>
      <c r="Z57" s="129" t="str">
        <f>IF('3i SMNCC'!V$46="-","-",'3i SMNCC'!V$46)</f>
        <v>-</v>
      </c>
      <c r="AA57" s="28"/>
    </row>
    <row r="58" spans="1:27" s="29" customFormat="1" ht="12.4" customHeight="1" x14ac:dyDescent="0.25">
      <c r="A58" s="256"/>
      <c r="B58" s="132" t="s">
        <v>349</v>
      </c>
      <c r="C58" s="132" t="s">
        <v>389</v>
      </c>
      <c r="D58" s="134" t="s">
        <v>319</v>
      </c>
      <c r="E58" s="131"/>
      <c r="F58" s="30"/>
      <c r="G58" s="129">
        <f>IF('3g CPIH'!C$16="-","-",'3j PAAC PAP'!$G$16*('3g CPIH'!C$16/'3g CPIH'!$G$16))</f>
        <v>3.3460635029354204</v>
      </c>
      <c r="H58" s="129">
        <f>IF('3g CPIH'!D$16="-","-",'3j PAAC PAP'!$G$16*('3g CPIH'!D$16/'3g CPIH'!$G$16))</f>
        <v>3.3527623287671227</v>
      </c>
      <c r="I58" s="129">
        <f>IF('3g CPIH'!E$16="-","-",'3j PAAC PAP'!$G$16*('3g CPIH'!E$16/'3g CPIH'!$G$16))</f>
        <v>3.3628105675146771</v>
      </c>
      <c r="J58" s="129">
        <f>IF('3g CPIH'!F$16="-","-",'3j PAAC PAP'!$G$16*('3g CPIH'!F$16/'3g CPIH'!$G$16))</f>
        <v>3.3829070450097847</v>
      </c>
      <c r="K58" s="129">
        <f>IF('3g CPIH'!G$16="-","-",'3j PAAC PAP'!$G$16*('3g CPIH'!G$16/'3g CPIH'!$G$16))</f>
        <v>3.4230999999999998</v>
      </c>
      <c r="L58" s="129">
        <f>IF('3g CPIH'!H$16="-","-",'3j PAAC PAP'!$G$16*('3g CPIH'!H$16/'3g CPIH'!$G$16))</f>
        <v>3.4666423679060667</v>
      </c>
      <c r="M58" s="129">
        <f>IF('3g CPIH'!I$16="-","-",'3j PAAC PAP'!$G$16*('3g CPIH'!I$16/'3g CPIH'!$G$16))</f>
        <v>3.516883561643835</v>
      </c>
      <c r="N58" s="129">
        <f>IF('3g CPIH'!J$16="-","-",'3j PAAC PAP'!$G$16*('3g CPIH'!J$16/'3g CPIH'!$G$16))</f>
        <v>3.547028277886497</v>
      </c>
      <c r="O58" s="30"/>
      <c r="P58" s="129">
        <f>IF('3g CPIH'!L$16="-","-",'3j PAAC PAP'!$G$16*('3g CPIH'!L$16/'3g CPIH'!$G$16))</f>
        <v>3.547028277886497</v>
      </c>
      <c r="Q58" s="129">
        <f>IF('3g CPIH'!M$16="-","-",'3j PAAC PAP'!$G$16*('3g CPIH'!M$16/'3g CPIH'!$G$16))</f>
        <v>3.5872212328767121</v>
      </c>
      <c r="R58" s="129">
        <f>IF('3g CPIH'!N$16="-","-",'3j PAAC PAP'!$G$16*('3g CPIH'!N$16/'3g CPIH'!$G$16))</f>
        <v>3.6140165362035224</v>
      </c>
      <c r="S58" s="129">
        <f>IF('3g CPIH'!O$16="-","-",'3j PAAC PAP'!$G$16*('3g CPIH'!O$16/'3g CPIH'!$G$16))</f>
        <v>3.6341130136986299</v>
      </c>
      <c r="T58" s="129">
        <f>IF('3g CPIH'!P$16="-","-",'3j PAAC PAP'!$G$16*('3g CPIH'!P$16/'3g CPIH'!$G$16))</f>
        <v>3.6441612524461835</v>
      </c>
      <c r="U58" s="129">
        <f>IF('3g CPIH'!Q$16="-","-",'3j PAAC PAP'!$G$16*('3g CPIH'!Q$16/'3g CPIH'!$G$16))</f>
        <v>3.6642577299412915</v>
      </c>
      <c r="V58" s="129">
        <f>IF('3g CPIH'!R$16="-","-",'3j PAAC PAP'!$G$16*('3g CPIH'!R$16/'3g CPIH'!$G$16))</f>
        <v>3.7312459882583173</v>
      </c>
      <c r="W58" s="129" t="str">
        <f>IF('3g CPIH'!S$16="-","-",'3j PAAC PAP'!$G$16*('3g CPIH'!S$16/'3g CPIH'!$G$16))</f>
        <v>-</v>
      </c>
      <c r="X58" s="129" t="str">
        <f>IF('3g CPIH'!T$16="-","-",'3j PAAC PAP'!$G$16*('3g CPIH'!T$16/'3g CPIH'!$G$16))</f>
        <v>-</v>
      </c>
      <c r="Y58" s="129" t="str">
        <f>IF('3g CPIH'!U$16="-","-",'3j PAAC PAP'!$G$16*('3g CPIH'!U$16/'3g CPIH'!$G$16))</f>
        <v>-</v>
      </c>
      <c r="Z58" s="129" t="str">
        <f>IF('3g CPIH'!V$16="-","-",'3j PAAC PAP'!$G$16*('3g CPIH'!V$16/'3g CPIH'!$G$16))</f>
        <v>-</v>
      </c>
      <c r="AA58" s="28"/>
    </row>
    <row r="59" spans="1:27" s="29" customFormat="1" ht="11.5" x14ac:dyDescent="0.25">
      <c r="A59" s="256"/>
      <c r="B59" s="132" t="s">
        <v>349</v>
      </c>
      <c r="C59" s="132" t="s">
        <v>404</v>
      </c>
      <c r="D59" s="134" t="s">
        <v>319</v>
      </c>
      <c r="E59" s="131"/>
      <c r="F59" s="30"/>
      <c r="G59" s="129">
        <f>IF(G51="-","-",SUM(G51:G57)*'3j PAAC PAP'!$G$34)</f>
        <v>2.829974852251933</v>
      </c>
      <c r="H59" s="129">
        <f>IF(H51="-","-",SUM(H51:H57)*'3j PAAC PAP'!$G$34)</f>
        <v>2.704921204790387</v>
      </c>
      <c r="I59" s="129">
        <f>IF(I51="-","-",SUM(I51:I57)*'3j PAAC PAP'!$G$34)</f>
        <v>2.6829336169389184</v>
      </c>
      <c r="J59" s="129">
        <f>IF(J51="-","-",SUM(J51:J57)*'3j PAAC PAP'!$G$34)</f>
        <v>2.6277234604612074</v>
      </c>
      <c r="K59" s="129">
        <f>IF(K51="-","-",SUM(K51:K57)*'3j PAAC PAP'!$G$34)</f>
        <v>2.9120496254704049</v>
      </c>
      <c r="L59" s="129">
        <f>IF(L51="-","-",SUM(L51:L57)*'3j PAAC PAP'!$G$34)</f>
        <v>2.8739855425046383</v>
      </c>
      <c r="M59" s="129">
        <f>IF(M51="-","-",SUM(M51:M57)*'3j PAAC PAP'!$G$34)</f>
        <v>3.1527844627034138</v>
      </c>
      <c r="N59" s="129">
        <f>IF(N51="-","-",SUM(N51:N57)*'3j PAAC PAP'!$G$34)</f>
        <v>3.3135769675206825</v>
      </c>
      <c r="O59" s="30"/>
      <c r="P59" s="129">
        <f>IF(P51="-","-",SUM(P51:P57)*'3j PAAC PAP'!$G$34)</f>
        <v>3.3135769675206825</v>
      </c>
      <c r="Q59" s="129">
        <f>IF(Q51="-","-",SUM(Q51:Q57)*'3j PAAC PAP'!$G$34)</f>
        <v>3.7410490417926963</v>
      </c>
      <c r="R59" s="129">
        <f>IF(R51="-","-",SUM(R51:R57)*'3j PAAC PAP'!$G$34)</f>
        <v>3.6027704168750878</v>
      </c>
      <c r="S59" s="129">
        <f>IF(S51="-","-",SUM(S51:S57)*'3j PAAC PAP'!$G$34)</f>
        <v>3.6372741753837468</v>
      </c>
      <c r="T59" s="129">
        <f>IF(T51="-","-",SUM(T51:T57)*'3j PAAC PAP'!$G$34)</f>
        <v>3.5040525068035557</v>
      </c>
      <c r="U59" s="129">
        <f>IF(U51="-","-",SUM(U51:U57)*'3j PAAC PAP'!$G$34)</f>
        <v>3.8003977051967008</v>
      </c>
      <c r="V59" s="129">
        <f>IF(V51="-","-",SUM(V51:V57)*'3j PAAC PAP'!$G$34)</f>
        <v>4.1586859466952726</v>
      </c>
      <c r="W59" s="129" t="str">
        <f>IF(W51="-","-",SUM(W51:W57)*'3j PAAC PAP'!$G$34)</f>
        <v>-</v>
      </c>
      <c r="X59" s="129" t="str">
        <f>IF(X51="-","-",SUM(X51:X57)*'3j PAAC PAP'!$G$34)</f>
        <v>-</v>
      </c>
      <c r="Y59" s="129" t="str">
        <f>IF(Y51="-","-",SUM(Y51:Y57)*'3j PAAC PAP'!$G$34)</f>
        <v>-</v>
      </c>
      <c r="Z59" s="129" t="str">
        <f>IF(Z51="-","-",SUM(Z51:Z57)*'3j PAAC PAP'!$G$34)</f>
        <v>-</v>
      </c>
      <c r="AA59" s="28"/>
    </row>
    <row r="60" spans="1:27" s="29" customFormat="1" ht="11.25" customHeight="1" x14ac:dyDescent="0.25">
      <c r="A60" s="256"/>
      <c r="B60" s="132" t="s">
        <v>388</v>
      </c>
      <c r="C60" s="132" t="s">
        <v>515</v>
      </c>
      <c r="D60" s="134" t="s">
        <v>319</v>
      </c>
      <c r="E60" s="131"/>
      <c r="F60" s="30"/>
      <c r="G60" s="129">
        <f>IF(G51="-","-",SUM(G51:G59)*'3k EBIT'!$E$10)</f>
        <v>11.571968730757844</v>
      </c>
      <c r="H60" s="129">
        <f>IF(H51="-","-",SUM(H51:H59)*'3k EBIT'!$E$10)</f>
        <v>11.063608936863528</v>
      </c>
      <c r="I60" s="129">
        <f>IF(I51="-","-",SUM(I51:I59)*'3k EBIT'!$E$10)</f>
        <v>10.974398255201725</v>
      </c>
      <c r="J60" s="129">
        <f>IF(J51="-","-",SUM(J51:J59)*'3k EBIT'!$E$10)</f>
        <v>10.750293536889608</v>
      </c>
      <c r="K60" s="129">
        <f>IF(K51="-","-",SUM(K51:K59)*'3k EBIT'!$E$10)</f>
        <v>11.907190850764916</v>
      </c>
      <c r="L60" s="129">
        <f>IF(L51="-","-",SUM(L51:L59)*'3k EBIT'!$E$10)</f>
        <v>11.753259102352919</v>
      </c>
      <c r="M60" s="129">
        <f>IF(M51="-","-",SUM(M51:M59)*'3k EBIT'!$E$10)</f>
        <v>12.887876306985843</v>
      </c>
      <c r="N60" s="129">
        <f>IF(N51="-","-",SUM(N51:N59)*'3k EBIT'!$E$10)</f>
        <v>13.542269998243563</v>
      </c>
      <c r="O60" s="30"/>
      <c r="P60" s="129">
        <f>IF(P51="-","-",SUM(P51:P59)*'3k EBIT'!$E$10)</f>
        <v>13.542269998243563</v>
      </c>
      <c r="Q60" s="129">
        <f>IF(Q51="-","-",SUM(Q51:Q59)*'3k EBIT'!$E$10)</f>
        <v>15.281223082315597</v>
      </c>
      <c r="R60" s="129">
        <f>IF(R51="-","-",SUM(R51:R59)*'3k EBIT'!$E$10)</f>
        <v>14.719477494863241</v>
      </c>
      <c r="S60" s="129">
        <f>IF(S51="-","-",SUM(S51:S59)*'3k EBIT'!$E$10)</f>
        <v>14.86016491174852</v>
      </c>
      <c r="T60" s="129">
        <f>IF(T51="-","-",SUM(T51:T59)*'3k EBIT'!$E$10)</f>
        <v>14.318657417246538</v>
      </c>
      <c r="U60" s="129">
        <f>IF(U51="-","-",SUM(U51:U59)*'3k EBIT'!$E$10)</f>
        <v>15.524036949654064</v>
      </c>
      <c r="V60" s="129">
        <f>IF(V51="-","-",SUM(V51:V59)*'3k EBIT'!$E$10)</f>
        <v>16.982195698497215</v>
      </c>
      <c r="W60" s="129" t="str">
        <f>IF(W51="-","-",SUM(W51:W59)*'3k EBIT'!$E$10)</f>
        <v>-</v>
      </c>
      <c r="X60" s="129" t="str">
        <f>IF(X51="-","-",SUM(X51:X59)*'3k EBIT'!$E$10)</f>
        <v>-</v>
      </c>
      <c r="Y60" s="129" t="str">
        <f>IF(Y51="-","-",SUM(Y51:Y59)*'3k EBIT'!$E$10)</f>
        <v>-</v>
      </c>
      <c r="Z60" s="129" t="str">
        <f>IF(Z51="-","-",SUM(Z51:Z59)*'3k EBIT'!$E$10)</f>
        <v>-</v>
      </c>
      <c r="AA60" s="28"/>
    </row>
    <row r="61" spans="1:27" s="29" customFormat="1" ht="11.25" customHeight="1" x14ac:dyDescent="0.25">
      <c r="A61" s="256"/>
      <c r="B61" s="132" t="s">
        <v>292</v>
      </c>
      <c r="C61" s="177" t="s">
        <v>516</v>
      </c>
      <c r="D61" s="134" t="s">
        <v>319</v>
      </c>
      <c r="E61" s="130"/>
      <c r="F61" s="30"/>
      <c r="G61" s="129">
        <f>IF(G51="-","-",SUM(G51:G54,G56:G60)*'3l HAP'!$E$11)</f>
        <v>6.5230043861898466</v>
      </c>
      <c r="H61" s="129">
        <f>IF(H51="-","-",SUM(H51:H54,H56:H60)*'3l HAP'!$E$11)</f>
        <v>6.1163846848899919</v>
      </c>
      <c r="I61" s="129">
        <f>IF(I51="-","-",SUM(I51:I54,I56:I60)*'3l HAP'!$E$11)</f>
        <v>6.1426916841611661</v>
      </c>
      <c r="J61" s="129">
        <f>IF(J51="-","-",SUM(J51:J54,J56:J60)*'3l HAP'!$E$11)</f>
        <v>5.9811995432358209</v>
      </c>
      <c r="K61" s="129">
        <f>IF(K51="-","-",SUM(K51:K54,K56:K60)*'3l HAP'!$E$11)</f>
        <v>6.8039224866433061</v>
      </c>
      <c r="L61" s="129">
        <f>IF(L51="-","-",SUM(L51:L54,L56:L60)*'3l HAP'!$E$11)</f>
        <v>6.667457417471665</v>
      </c>
      <c r="M61" s="129">
        <f>IF(M51="-","-",SUM(M51:M54,M56:M60)*'3l HAP'!$E$11)</f>
        <v>7.5228092019338089</v>
      </c>
      <c r="N61" s="129">
        <f>IF(N51="-","-",SUM(N51:N54,N56:N60)*'3l HAP'!$E$11)</f>
        <v>8.0350404938453366</v>
      </c>
      <c r="O61" s="30"/>
      <c r="P61" s="129">
        <f>IF(P51="-","-",SUM(P51:P54,P56:P60)*'3l HAP'!$E$11)</f>
        <v>8.0350404938453366</v>
      </c>
      <c r="Q61" s="129">
        <f>IF(Q51="-","-",SUM(Q51:Q54,Q56:Q60)*'3l HAP'!$E$11)</f>
        <v>9.0889447506835257</v>
      </c>
      <c r="R61" s="129">
        <f>IF(R51="-","-",SUM(R51:R54,R56:R60)*'3l HAP'!$E$11)</f>
        <v>8.642412893567716</v>
      </c>
      <c r="S61" s="129">
        <f>IF(S51="-","-",SUM(S51:S54,S56:S60)*'3l HAP'!$E$11)</f>
        <v>8.6517039238391042</v>
      </c>
      <c r="T61" s="129">
        <f>IF(T51="-","-",SUM(T51:T54,T56:T60)*'3l HAP'!$E$11)</f>
        <v>8.1866411544316069</v>
      </c>
      <c r="U61" s="129">
        <f>IF(U51="-","-",SUM(U51:U54,U56:U60)*'3l HAP'!$E$11)</f>
        <v>9.0338146230877783</v>
      </c>
      <c r="V61" s="129">
        <f>IF(V51="-","-",SUM(V51:V54,V56:V60)*'3l HAP'!$E$11)</f>
        <v>10.173213543745073</v>
      </c>
      <c r="W61" s="129" t="str">
        <f>IF(W51="-","-",SUM(W51:W54,W56:W60)*'3l HAP'!$E$11)</f>
        <v>-</v>
      </c>
      <c r="X61" s="129" t="str">
        <f>IF(X51="-","-",SUM(X51:X54,X56:X60)*'3l HAP'!$E$11)</f>
        <v>-</v>
      </c>
      <c r="Y61" s="129" t="str">
        <f>IF(Y51="-","-",SUM(Y51:Y54,Y56:Y60)*'3l HAP'!$E$11)</f>
        <v>-</v>
      </c>
      <c r="Z61" s="129" t="str">
        <f>IF(Z51="-","-",SUM(Z51:Z54,Z56:Z60)*'3l HAP'!$E$11)</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615.57373864554347</v>
      </c>
      <c r="H62" s="129">
        <f t="shared" si="6"/>
        <v>588.41135136976709</v>
      </c>
      <c r="I62" s="129">
        <f t="shared" si="6"/>
        <v>583.74236127361144</v>
      </c>
      <c r="J62" s="129">
        <f t="shared" si="6"/>
        <v>571.78588883031159</v>
      </c>
      <c r="K62" s="129">
        <f t="shared" si="6"/>
        <v>633.49791893245754</v>
      </c>
      <c r="L62" s="129">
        <f t="shared" si="6"/>
        <v>625.25978624064851</v>
      </c>
      <c r="M62" s="129">
        <f t="shared" si="6"/>
        <v>685.83180833966333</v>
      </c>
      <c r="N62" s="129">
        <f t="shared" si="6"/>
        <v>720.78579862940637</v>
      </c>
      <c r="O62" s="30"/>
      <c r="P62" s="129">
        <f t="shared" ref="P62:Z62" si="7">IF(P51="-","-",SUM(P51:P61))</f>
        <v>720.78579862940637</v>
      </c>
      <c r="Q62" s="129">
        <f t="shared" si="7"/>
        <v>813.36351161220171</v>
      </c>
      <c r="R62" s="129">
        <f t="shared" si="7"/>
        <v>783.35143473287746</v>
      </c>
      <c r="S62" s="129">
        <f t="shared" si="7"/>
        <v>790.7653235933592</v>
      </c>
      <c r="T62" s="129">
        <f t="shared" si="7"/>
        <v>761.79987814863694</v>
      </c>
      <c r="U62" s="129">
        <f t="shared" si="7"/>
        <v>826.08805343426934</v>
      </c>
      <c r="V62" s="129">
        <f t="shared" si="7"/>
        <v>903.97261796266855</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DF'!H31="-","-",'3a DF'!H31)</f>
        <v>255.68421167606365</v>
      </c>
      <c r="H63" s="38">
        <f>IF('3a DF'!I31="-","-",'3a DF'!I31)</f>
        <v>228.88320844242975</v>
      </c>
      <c r="I63" s="38">
        <f>IF('3a DF'!J31="-","-",'3a DF'!J31)</f>
        <v>206.39508277946462</v>
      </c>
      <c r="J63" s="38">
        <f>IF('3a DF'!K31="-","-",'3a DF'!K31)</f>
        <v>196.59611155660309</v>
      </c>
      <c r="K63" s="38">
        <f>IF('3a DF'!L31="-","-",'3a DF'!L31)</f>
        <v>229.42742811497121</v>
      </c>
      <c r="L63" s="38">
        <f>IF('3a DF'!M31="-","-",'3a DF'!M31)</f>
        <v>220.94043151890429</v>
      </c>
      <c r="M63" s="38">
        <f>IF('3a DF'!N31="-","-",'3a DF'!N31)</f>
        <v>235.81729371787185</v>
      </c>
      <c r="N63" s="38">
        <f>IF('3a DF'!O31="-","-",'3a DF'!O31)</f>
        <v>263.19305850336156</v>
      </c>
      <c r="O63" s="30"/>
      <c r="P63" s="38">
        <f>IF('3a DF'!Q31="-","-",'3a DF'!Q31)</f>
        <v>263.19305850336156</v>
      </c>
      <c r="Q63" s="38">
        <f>IF('3a DF'!R31="-","-",'3a DF'!R31)</f>
        <v>305.9800838216521</v>
      </c>
      <c r="R63" s="38">
        <f>IF('3a DF'!S31="-","-",'3a DF'!S31)</f>
        <v>273.98928802978378</v>
      </c>
      <c r="S63" s="38">
        <f>IF('3a DF'!T31="-","-",'3a DF'!T31)</f>
        <v>252.96481223256606</v>
      </c>
      <c r="T63" s="38">
        <f>IF('3a DF'!U31="-","-",'3a DF'!U31)</f>
        <v>211.33626930671991</v>
      </c>
      <c r="U63" s="38">
        <f>IF('3a DF'!V31="-","-",'3a DF'!V31)</f>
        <v>252.80134184619948</v>
      </c>
      <c r="V63" s="38">
        <f>IF('3a DF'!W31="-","-",'3a DF'!W31)</f>
        <v>350.9447732807958</v>
      </c>
      <c r="W63" s="38" t="str">
        <f>IF('3a DF'!X31="-","-",'3a DF'!X31)</f>
        <v>-</v>
      </c>
      <c r="X63" s="38" t="str">
        <f>IF('3a DF'!Y31="-","-",'3a DF'!Y31)</f>
        <v>-</v>
      </c>
      <c r="Y63" s="38" t="str">
        <f>IF('3a DF'!Z31="-","-",'3a DF'!Z31)</f>
        <v>-</v>
      </c>
      <c r="Z63" s="38" t="str">
        <f>IF('3a DF'!AA31="-","-",'3a DF'!AA31)</f>
        <v>-</v>
      </c>
      <c r="AA63" s="28"/>
    </row>
    <row r="64" spans="1:27" s="29" customFormat="1" ht="11.25" customHeight="1" x14ac:dyDescent="0.25">
      <c r="A64" s="256"/>
      <c r="B64" s="135" t="s">
        <v>350</v>
      </c>
      <c r="C64" s="135" t="s">
        <v>300</v>
      </c>
      <c r="D64" s="133" t="s">
        <v>320</v>
      </c>
      <c r="E64" s="128"/>
      <c r="F64" s="30"/>
      <c r="G64" s="38">
        <f>IF('3b CM'!G31="-","-",'3b CM'!G31)</f>
        <v>5.9373142488392754E-2</v>
      </c>
      <c r="H64" s="38">
        <f>IF('3b CM'!H31="-","-",'3b CM'!H31)</f>
        <v>8.9059713732589127E-2</v>
      </c>
      <c r="I64" s="38">
        <f>IF('3b CM'!I31="-","-",'3b CM'!I31)</f>
        <v>0.28043935695902794</v>
      </c>
      <c r="J64" s="38">
        <f>IF('3b CM'!J31="-","-",'3b CM'!J31)</f>
        <v>0.28519285874406208</v>
      </c>
      <c r="K64" s="38">
        <f>IF('3b CM'!K31="-","-",'3b CM'!K31)</f>
        <v>3.6629582044763804</v>
      </c>
      <c r="L64" s="38">
        <f>IF('3b CM'!L31="-","-",'3b CM'!L31)</f>
        <v>3.5534395931479712</v>
      </c>
      <c r="M64" s="38">
        <f>IF('3b CM'!M31="-","-",'3b CM'!M31)</f>
        <v>12.42000229066795</v>
      </c>
      <c r="N64" s="38">
        <f>IF('3b CM'!N31="-","-",'3b CM'!N31)</f>
        <v>11.806807463117455</v>
      </c>
      <c r="O64" s="30"/>
      <c r="P64" s="38">
        <f>IF('3b CM'!P31="-","-",'3b CM'!P31)</f>
        <v>11.806807463117455</v>
      </c>
      <c r="Q64" s="38">
        <f>IF('3b CM'!Q31="-","-",'3b CM'!Q31)</f>
        <v>15.856462264293087</v>
      </c>
      <c r="R64" s="38">
        <f>IF('3b CM'!R31="-","-",'3b CM'!R31)</f>
        <v>15.230011644987618</v>
      </c>
      <c r="S64" s="38">
        <f>IF('3b CM'!S31="-","-",'3b CM'!S31)</f>
        <v>18.26024058740331</v>
      </c>
      <c r="T64" s="38">
        <f>IF('3b CM'!T31="-","-",'3b CM'!T31)</f>
        <v>18.606096829399728</v>
      </c>
      <c r="U64" s="38">
        <f>IF('3b CM'!U31="-","-",'3b CM'!U31)</f>
        <v>14.294736641926631</v>
      </c>
      <c r="V64" s="38">
        <f>IF('3b CM'!V31="-","-",'3b CM'!V31)</f>
        <v>14.449868833392371</v>
      </c>
      <c r="W64" s="38" t="str">
        <f>IF('3b CM'!W31="-","-",'3b CM'!W31)</f>
        <v>-</v>
      </c>
      <c r="X64" s="38" t="str">
        <f>IF('3b CM'!X31="-","-",'3b CM'!X31)</f>
        <v>-</v>
      </c>
      <c r="Y64" s="38" t="str">
        <f>IF('3b CM'!Y31="-","-",'3b CM'!Y31)</f>
        <v>-</v>
      </c>
      <c r="Z64" s="38" t="str">
        <f>IF('3b CM'!Z31="-","-",'3b CM'!Z31)</f>
        <v>-</v>
      </c>
      <c r="AA64" s="28"/>
    </row>
    <row r="65" spans="1:27" s="29" customFormat="1" ht="11.25" customHeight="1" x14ac:dyDescent="0.25">
      <c r="A65" s="256"/>
      <c r="B65" s="135" t="s">
        <v>596</v>
      </c>
      <c r="C65" s="135" t="s">
        <v>597</v>
      </c>
      <c r="D65" s="133" t="s">
        <v>320</v>
      </c>
      <c r="E65" s="128"/>
      <c r="F65" s="30"/>
      <c r="G65" s="38" t="str">
        <f>IF('3c AA'!J143="-","-",'3c AA'!J143)</f>
        <v>-</v>
      </c>
      <c r="H65" s="38" t="str">
        <f>IF('3c AA'!K143="-","-",'3c AA'!K143)</f>
        <v>-</v>
      </c>
      <c r="I65" s="38" t="str">
        <f>IF('3c AA'!L143="-","-",'3c AA'!L143)</f>
        <v>-</v>
      </c>
      <c r="J65" s="38" t="str">
        <f>IF('3c AA'!M143="-","-",'3c AA'!M143)</f>
        <v>-</v>
      </c>
      <c r="K65" s="38" t="str">
        <f>IF('3c AA'!N143="-","-",'3c AA'!N143)</f>
        <v>-</v>
      </c>
      <c r="L65" s="38" t="str">
        <f>IF('3c AA'!O143="-","-",'3c AA'!O143)</f>
        <v>-</v>
      </c>
      <c r="M65" s="38" t="str">
        <f>IF('3c AA'!P143="-","-",'3c AA'!P143)</f>
        <v>-</v>
      </c>
      <c r="N65" s="38" t="str">
        <f>IF('3c AA'!Q143="-","-",'3c AA'!Q143)</f>
        <v>-</v>
      </c>
      <c r="O65" s="30"/>
      <c r="P65" s="38" t="str">
        <f>IF('3c AA'!S143="-","-",'3c AA'!S143)</f>
        <v>-</v>
      </c>
      <c r="Q65" s="38" t="str">
        <f>IF('3c AA'!T143="-","-",'3c AA'!T143)</f>
        <v>-</v>
      </c>
      <c r="R65" s="38" t="str">
        <f>IF('3c AA'!U143="-","-",'3c AA'!U143)</f>
        <v>-</v>
      </c>
      <c r="S65" s="38" t="str">
        <f>IF('3c AA'!V143="-","-",'3c AA'!V143)</f>
        <v>-</v>
      </c>
      <c r="T65" s="38">
        <f>IF('3c AA'!W143="-","-",'3c AA'!W143)</f>
        <v>6.5589913661887502</v>
      </c>
      <c r="U65" s="38">
        <f>IF('3c AA'!X143="-","-",'3c AA'!X143)</f>
        <v>9.9756950960531068</v>
      </c>
      <c r="V65" s="38">
        <f>IF('3c AA'!Y143="-","-",'3c AA'!Y143)</f>
        <v>4.43</v>
      </c>
      <c r="W65" s="38" t="str">
        <f>IF('3c AA'!Z143="-","-",'3c AA'!Z143)</f>
        <v>-</v>
      </c>
      <c r="X65" s="38" t="str">
        <f>IF('3c AA'!AA143="-","-",'3c AA'!AA143)</f>
        <v>-</v>
      </c>
      <c r="Y65" s="38" t="str">
        <f>IF('3c AA'!AB143="-","-",'3c AA'!AB143)</f>
        <v>-</v>
      </c>
      <c r="Z65" s="38" t="str">
        <f>IF('3c AA'!AC143="-","-",'3c AA'!AC143)</f>
        <v>-</v>
      </c>
      <c r="AA65" s="28"/>
    </row>
    <row r="66" spans="1:27" s="29" customFormat="1" ht="11.25" customHeight="1" x14ac:dyDescent="0.25">
      <c r="A66" s="256"/>
      <c r="B66" s="135" t="s">
        <v>2</v>
      </c>
      <c r="C66" s="135" t="s">
        <v>342</v>
      </c>
      <c r="D66" s="133" t="s">
        <v>320</v>
      </c>
      <c r="E66" s="128"/>
      <c r="F66" s="30"/>
      <c r="G66" s="38">
        <f>IF('3d PC'!G32="-","-",'3d PC'!G32)</f>
        <v>90.728447956652246</v>
      </c>
      <c r="H66" s="38">
        <f>IF('3d PC'!H32="-","-",'3d PC'!H32)</f>
        <v>90.70135930003957</v>
      </c>
      <c r="I66" s="38">
        <f>IF('3d PC'!I32="-","-",'3d PC'!I32)</f>
        <v>115.00706783297443</v>
      </c>
      <c r="J66" s="38">
        <f>IF('3d PC'!J32="-","-",'3d PC'!J32)</f>
        <v>113.77434910812336</v>
      </c>
      <c r="K66" s="38">
        <f>IF('3d PC'!K32="-","-",'3d PC'!K32)</f>
        <v>130.45531099905753</v>
      </c>
      <c r="L66" s="38">
        <f>IF('3d PC'!L32="-","-",'3d PC'!L32)</f>
        <v>129.26693529650524</v>
      </c>
      <c r="M66" s="38">
        <f>IF('3d PC'!M32="-","-",'3d PC'!M32)</f>
        <v>157.85791673557029</v>
      </c>
      <c r="N66" s="38">
        <f>IF('3d PC'!N32="-","-",'3d PC'!N32)</f>
        <v>155.00640657171593</v>
      </c>
      <c r="O66" s="30"/>
      <c r="P66" s="38">
        <f>IF('3d PC'!P32="-","-",'3d PC'!P32)</f>
        <v>155.00640657171593</v>
      </c>
      <c r="Q66" s="38">
        <f>IF('3d PC'!Q32="-","-",'3d PC'!Q32)</f>
        <v>173.61262961039927</v>
      </c>
      <c r="R66" s="38">
        <f>IF('3d PC'!R32="-","-",'3d PC'!R32)</f>
        <v>176.32397650300604</v>
      </c>
      <c r="S66" s="38">
        <f>IF('3d PC'!S32="-","-",'3d PC'!S32)</f>
        <v>192.67858728557701</v>
      </c>
      <c r="T66" s="38">
        <f>IF('3d PC'!T32="-","-",'3d PC'!T32)</f>
        <v>196.27378762872695</v>
      </c>
      <c r="U66" s="38">
        <f>IF('3d PC'!U32="-","-",'3d PC'!U32)</f>
        <v>212.30389974291307</v>
      </c>
      <c r="V66" s="38">
        <f>IF('3d PC'!V32="-","-",'3d PC'!V32)</f>
        <v>192.87532967355932</v>
      </c>
      <c r="W66" s="38" t="str">
        <f>IF('3d PC'!W32="-","-",'3d PC'!W32)</f>
        <v>-</v>
      </c>
      <c r="X66" s="38" t="str">
        <f>IF('3d PC'!X32="-","-",'3d PC'!X32)</f>
        <v>-</v>
      </c>
      <c r="Y66" s="38" t="str">
        <f>IF('3d PC'!Y32="-","-",'3d PC'!Y32)</f>
        <v>-</v>
      </c>
      <c r="Z66" s="38" t="str">
        <f>IF('3d PC'!Z32="-","-",'3d PC'!Z32)</f>
        <v>-</v>
      </c>
      <c r="AA66" s="28"/>
    </row>
    <row r="67" spans="1:27" s="29" customFormat="1" ht="11.5" x14ac:dyDescent="0.25">
      <c r="A67" s="256"/>
      <c r="B67" s="135" t="s">
        <v>352</v>
      </c>
      <c r="C67" s="135" t="s">
        <v>343</v>
      </c>
      <c r="D67" s="133" t="s">
        <v>320</v>
      </c>
      <c r="E67" s="128"/>
      <c r="F67" s="30"/>
      <c r="G67" s="38">
        <f>IF('3e NC-Elec'!H60="-","-",'3e NC-Elec'!H60)</f>
        <v>116.19937976530447</v>
      </c>
      <c r="H67" s="38">
        <f>IF('3e NC-Elec'!I60="-","-",'3e NC-Elec'!I60)</f>
        <v>117.19760986714678</v>
      </c>
      <c r="I67" s="38">
        <f>IF('3e NC-Elec'!J60="-","-",'3e NC-Elec'!J60)</f>
        <v>135.76275715081815</v>
      </c>
      <c r="J67" s="38">
        <f>IF('3e NC-Elec'!K60="-","-",'3e NC-Elec'!K60)</f>
        <v>135.01195351842912</v>
      </c>
      <c r="K67" s="38">
        <f>IF('3e NC-Elec'!L60="-","-",'3e NC-Elec'!L60)</f>
        <v>131.14258753630904</v>
      </c>
      <c r="L67" s="38">
        <f>IF('3e NC-Elec'!M60="-","-",'3e NC-Elec'!M60)</f>
        <v>132.33927985075059</v>
      </c>
      <c r="M67" s="38">
        <f>IF('3e NC-Elec'!N60="-","-",'3e NC-Elec'!N60)</f>
        <v>145.47848001922205</v>
      </c>
      <c r="N67" s="38">
        <f>IF('3e NC-Elec'!O60="-","-",'3e NC-Elec'!O60)</f>
        <v>144.94434467017982</v>
      </c>
      <c r="O67" s="30"/>
      <c r="P67" s="38">
        <f>IF('3e NC-Elec'!Q60="-","-",'3e NC-Elec'!Q60)</f>
        <v>144.94434467017982</v>
      </c>
      <c r="Q67" s="38">
        <f>IF('3e NC-Elec'!R60="-","-",'3e NC-Elec'!R60)</f>
        <v>149.30129697869432</v>
      </c>
      <c r="R67" s="38">
        <f>IF('3e NC-Elec'!S60="-","-",'3e NC-Elec'!S60)</f>
        <v>150.12972439965961</v>
      </c>
      <c r="S67" s="38">
        <f>IF('3e NC-Elec'!T60="-","-",'3e NC-Elec'!T60)</f>
        <v>143.56920344878219</v>
      </c>
      <c r="T67" s="38">
        <f>IF('3e NC-Elec'!U60="-","-",'3e NC-Elec'!U60)</f>
        <v>146.7155753822239</v>
      </c>
      <c r="U67" s="38">
        <f>IF('3e NC-Elec'!V60="-","-",'3e NC-Elec'!V60)</f>
        <v>164.89735722029971</v>
      </c>
      <c r="V67" s="38">
        <f>IF('3e NC-Elec'!W60="-","-",'3e NC-Elec'!W60)</f>
        <v>164.01044490105801</v>
      </c>
      <c r="W67" s="38" t="str">
        <f>IF('3e NC-Elec'!X60="-","-",'3e NC-Elec'!X60)</f>
        <v>-</v>
      </c>
      <c r="X67" s="38" t="str">
        <f>IF('3e NC-Elec'!Y60="-","-",'3e NC-Elec'!Y60)</f>
        <v>-</v>
      </c>
      <c r="Y67" s="38" t="str">
        <f>IF('3e NC-Elec'!Z60="-","-",'3e NC-Elec'!Z60)</f>
        <v>-</v>
      </c>
      <c r="Z67" s="38" t="str">
        <f>IF('3e NC-Elec'!AA60="-","-",'3e NC-Elec'!AA60)</f>
        <v>-</v>
      </c>
      <c r="AA67" s="28"/>
    </row>
    <row r="68" spans="1:27" s="29" customFormat="1" ht="11.5" x14ac:dyDescent="0.25">
      <c r="A68" s="256"/>
      <c r="B68" s="135" t="s">
        <v>349</v>
      </c>
      <c r="C68" s="135" t="s">
        <v>344</v>
      </c>
      <c r="D68" s="133" t="s">
        <v>320</v>
      </c>
      <c r="E68" s="128"/>
      <c r="F68" s="30"/>
      <c r="G68" s="38">
        <f>IF('3g CPIH'!C$16="-","-",'3h OC '!$E$10*('3g CPIH'!C$16/'3g CPIH'!$G$16))</f>
        <v>76.502677103718199</v>
      </c>
      <c r="H68" s="38">
        <f>IF('3g CPIH'!D$16="-","-",'3h OC '!$E$10*('3g CPIH'!D$16/'3g CPIH'!$G$16))</f>
        <v>76.655835616438353</v>
      </c>
      <c r="I68" s="38">
        <f>IF('3g CPIH'!E$16="-","-",'3h OC '!$E$10*('3g CPIH'!E$16/'3g CPIH'!$G$16))</f>
        <v>76.885573385518597</v>
      </c>
      <c r="J68" s="38">
        <f>IF('3g CPIH'!F$16="-","-",'3h OC '!$E$10*('3g CPIH'!F$16/'3g CPIH'!$G$16))</f>
        <v>77.345048923679059</v>
      </c>
      <c r="K68" s="38">
        <f>IF('3g CPIH'!G$16="-","-",'3h OC '!$E$10*('3g CPIH'!G$16/'3g CPIH'!$G$16))</f>
        <v>78.263999999999996</v>
      </c>
      <c r="L68" s="38">
        <f>IF('3g CPIH'!H$16="-","-",'3h OC '!$E$10*('3g CPIH'!H$16/'3g CPIH'!$G$16))</f>
        <v>79.259530332681024</v>
      </c>
      <c r="M68" s="38">
        <f>IF('3g CPIH'!I$16="-","-",'3h OC '!$E$10*('3g CPIH'!I$16/'3g CPIH'!$G$16))</f>
        <v>80.408219178082177</v>
      </c>
      <c r="N68" s="38">
        <f>IF('3g CPIH'!J$16="-","-",'3h OC '!$E$10*('3g CPIH'!J$16/'3g CPIH'!$G$16))</f>
        <v>81.097432485322898</v>
      </c>
      <c r="O68" s="30"/>
      <c r="P68" s="38">
        <f>IF('3g CPIH'!L$16="-","-",'3h OC '!$E$10*('3g CPIH'!L$16/'3g CPIH'!$G$16))</f>
        <v>81.097432485322898</v>
      </c>
      <c r="Q68" s="38">
        <f>IF('3g CPIH'!M$16="-","-",'3h OC '!$E$10*('3g CPIH'!M$16/'3g CPIH'!$G$16))</f>
        <v>82.016383561643835</v>
      </c>
      <c r="R68" s="38">
        <f>IF('3g CPIH'!N$16="-","-",'3h OC '!$E$10*('3g CPIH'!N$16/'3g CPIH'!$G$16))</f>
        <v>82.62901761252445</v>
      </c>
      <c r="S68" s="38">
        <f>IF('3g CPIH'!O$16="-","-",'3h OC '!$E$10*('3g CPIH'!O$16/'3g CPIH'!$G$16))</f>
        <v>83.088493150684926</v>
      </c>
      <c r="T68" s="38">
        <f>IF('3g CPIH'!P$16="-","-",'3h OC '!$E$10*('3g CPIH'!P$16/'3g CPIH'!$G$16))</f>
        <v>83.318230919765156</v>
      </c>
      <c r="U68" s="38">
        <f>IF('3g CPIH'!Q$16="-","-",'3h OC '!$E$10*('3g CPIH'!Q$16/'3g CPIH'!$G$16))</f>
        <v>83.777706457925632</v>
      </c>
      <c r="V68" s="38">
        <f>IF('3g CPIH'!R$16="-","-",'3h OC '!$E$10*('3g CPIH'!R$16/'3g CPIH'!$G$16))</f>
        <v>85.309291585127198</v>
      </c>
      <c r="W68" s="38" t="str">
        <f>IF('3g CPIH'!S$16="-","-",'3h OC '!$E$10*('3g CPIH'!S$16/'3g CPIH'!$G$16))</f>
        <v>-</v>
      </c>
      <c r="X68" s="38" t="str">
        <f>IF('3g CPIH'!T$16="-","-",'3h OC '!$E$10*('3g CPIH'!T$16/'3g CPIH'!$G$16))</f>
        <v>-</v>
      </c>
      <c r="Y68" s="38" t="str">
        <f>IF('3g CPIH'!U$16="-","-",'3h OC '!$E$10*('3g CPIH'!U$16/'3g CPIH'!$G$16))</f>
        <v>-</v>
      </c>
      <c r="Z68" s="38" t="str">
        <f>IF('3g CPIH'!V$16="-","-",'3h OC '!$E$10*('3g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SMNCC'!G$46)</f>
        <v>0</v>
      </c>
      <c r="L69" s="38">
        <f>IF('3i SMNCC'!H$46="-","-",'3i SMNCC'!H$46)</f>
        <v>-0.18995111249132623</v>
      </c>
      <c r="M69" s="38">
        <f>IF('3i SMNCC'!I$46="-","-",'3i SMNCC'!I$46)</f>
        <v>2.3898870370752556</v>
      </c>
      <c r="N69" s="38">
        <f>IF('3i SMNCC'!J$46="-","-",'3i SMNCC'!J$46)</f>
        <v>11.485481460604181</v>
      </c>
      <c r="O69" s="30"/>
      <c r="P69" s="38">
        <f>IF('3i SMNCC'!L$46="-","-",'3i SMNCC'!L$46)</f>
        <v>11.485481460604181</v>
      </c>
      <c r="Q69" s="38">
        <f>IF('3i SMNCC'!M$46="-","-",'3i SMNCC'!M$46)</f>
        <v>13.905095596481768</v>
      </c>
      <c r="R69" s="38">
        <f>IF('3i SMNCC'!N$46="-","-",'3i SMNCC'!N$46)</f>
        <v>14.008016342776511</v>
      </c>
      <c r="S69" s="38">
        <f>IF('3i SMNCC'!O$46="-","-",'3i SMNCC'!O$46)</f>
        <v>16.592254432324484</v>
      </c>
      <c r="T69" s="38">
        <f>IF('3i SMNCC'!P$46="-","-",'3i SMNCC'!P$46)</f>
        <v>16.855736391237045</v>
      </c>
      <c r="U69" s="38">
        <f>IF('3i SMNCC'!Q$46="-","-",'3i SMNCC'!Q$46)</f>
        <v>16.48610584262476</v>
      </c>
      <c r="V69" s="38">
        <f>IF('3i SMNCC'!R$46="-","-",'3i SMNCC'!R$46)</f>
        <v>16.529685824397358</v>
      </c>
      <c r="W69" s="38" t="str">
        <f>IF('3i SMNCC'!S$46="-","-",'3i SMNCC'!S$46)</f>
        <v>-</v>
      </c>
      <c r="X69" s="38" t="str">
        <f>IF('3i SMNCC'!T$46="-","-",'3i SMNCC'!T$46)</f>
        <v>-</v>
      </c>
      <c r="Y69" s="38" t="str">
        <f>IF('3i SMNCC'!U$46="-","-",'3i SMNCC'!U$46)</f>
        <v>-</v>
      </c>
      <c r="Z69" s="38" t="str">
        <f>IF('3i SMNCC'!V$46="-","-",'3i SMNCC'!V$46)</f>
        <v>-</v>
      </c>
      <c r="AA69" s="28"/>
    </row>
    <row r="70" spans="1:27" s="29" customFormat="1" ht="11.5" x14ac:dyDescent="0.25">
      <c r="A70" s="256"/>
      <c r="B70" s="135" t="s">
        <v>349</v>
      </c>
      <c r="C70" s="135" t="s">
        <v>389</v>
      </c>
      <c r="D70" s="133" t="s">
        <v>320</v>
      </c>
      <c r="E70" s="128"/>
      <c r="F70" s="30"/>
      <c r="G70" s="38">
        <f>IF('3g CPIH'!C$16="-","-",'3j PAAC PAP'!$G$16*('3g CPIH'!C$16/'3g CPIH'!$G$16))</f>
        <v>3.3460635029354204</v>
      </c>
      <c r="H70" s="38">
        <f>IF('3g CPIH'!D$16="-","-",'3j PAAC PAP'!$G$16*('3g CPIH'!D$16/'3g CPIH'!$G$16))</f>
        <v>3.3527623287671227</v>
      </c>
      <c r="I70" s="38">
        <f>IF('3g CPIH'!E$16="-","-",'3j PAAC PAP'!$G$16*('3g CPIH'!E$16/'3g CPIH'!$G$16))</f>
        <v>3.3628105675146771</v>
      </c>
      <c r="J70" s="38">
        <f>IF('3g CPIH'!F$16="-","-",'3j PAAC PAP'!$G$16*('3g CPIH'!F$16/'3g CPIH'!$G$16))</f>
        <v>3.3829070450097847</v>
      </c>
      <c r="K70" s="38">
        <f>IF('3g CPIH'!G$16="-","-",'3j PAAC PAP'!$G$16*('3g CPIH'!G$16/'3g CPIH'!$G$16))</f>
        <v>3.4230999999999998</v>
      </c>
      <c r="L70" s="38">
        <f>IF('3g CPIH'!H$16="-","-",'3j PAAC PAP'!$G$16*('3g CPIH'!H$16/'3g CPIH'!$G$16))</f>
        <v>3.4666423679060667</v>
      </c>
      <c r="M70" s="38">
        <f>IF('3g CPIH'!I$16="-","-",'3j PAAC PAP'!$G$16*('3g CPIH'!I$16/'3g CPIH'!$G$16))</f>
        <v>3.516883561643835</v>
      </c>
      <c r="N70" s="38">
        <f>IF('3g CPIH'!J$16="-","-",'3j PAAC PAP'!$G$16*('3g CPIH'!J$16/'3g CPIH'!$G$16))</f>
        <v>3.547028277886497</v>
      </c>
      <c r="O70" s="30"/>
      <c r="P70" s="38">
        <f>IF('3g CPIH'!L$16="-","-",'3j PAAC PAP'!$G$16*('3g CPIH'!L$16/'3g CPIH'!$G$16))</f>
        <v>3.547028277886497</v>
      </c>
      <c r="Q70" s="38">
        <f>IF('3g CPIH'!M$16="-","-",'3j PAAC PAP'!$G$16*('3g CPIH'!M$16/'3g CPIH'!$G$16))</f>
        <v>3.5872212328767121</v>
      </c>
      <c r="R70" s="38">
        <f>IF('3g CPIH'!N$16="-","-",'3j PAAC PAP'!$G$16*('3g CPIH'!N$16/'3g CPIH'!$G$16))</f>
        <v>3.6140165362035224</v>
      </c>
      <c r="S70" s="38">
        <f>IF('3g CPIH'!O$16="-","-",'3j PAAC PAP'!$G$16*('3g CPIH'!O$16/'3g CPIH'!$G$16))</f>
        <v>3.6341130136986299</v>
      </c>
      <c r="T70" s="38">
        <f>IF('3g CPIH'!P$16="-","-",'3j PAAC PAP'!$G$16*('3g CPIH'!P$16/'3g CPIH'!$G$16))</f>
        <v>3.6441612524461835</v>
      </c>
      <c r="U70" s="38">
        <f>IF('3g CPIH'!Q$16="-","-",'3j PAAC PAP'!$G$16*('3g CPIH'!Q$16/'3g CPIH'!$G$16))</f>
        <v>3.6642577299412915</v>
      </c>
      <c r="V70" s="38">
        <f>IF('3g CPIH'!R$16="-","-",'3j PAAC PAP'!$G$16*('3g CPIH'!R$16/'3g CPIH'!$G$16))</f>
        <v>3.7312459882583173</v>
      </c>
      <c r="W70" s="38" t="str">
        <f>IF('3g CPIH'!S$16="-","-",'3j PAAC PAP'!$G$16*('3g CPIH'!S$16/'3g CPIH'!$G$16))</f>
        <v>-</v>
      </c>
      <c r="X70" s="38" t="str">
        <f>IF('3g CPIH'!T$16="-","-",'3j PAAC PAP'!$G$16*('3g CPIH'!T$16/'3g CPIH'!$G$16))</f>
        <v>-</v>
      </c>
      <c r="Y70" s="38" t="str">
        <f>IF('3g CPIH'!U$16="-","-",'3j PAAC PAP'!$G$16*('3g CPIH'!U$16/'3g CPIH'!$G$16))</f>
        <v>-</v>
      </c>
      <c r="Z70" s="38" t="str">
        <f>IF('3g CPIH'!V$16="-","-",'3j PAAC PAP'!$G$16*('3g CPIH'!V$16/'3g CPIH'!$G$16))</f>
        <v>-</v>
      </c>
      <c r="AA70" s="28"/>
    </row>
    <row r="71" spans="1:27" s="29" customFormat="1" ht="11.25" customHeight="1" x14ac:dyDescent="0.25">
      <c r="A71" s="256"/>
      <c r="B71" s="135" t="s">
        <v>349</v>
      </c>
      <c r="C71" s="135" t="s">
        <v>404</v>
      </c>
      <c r="D71" s="133" t="s">
        <v>320</v>
      </c>
      <c r="E71" s="128"/>
      <c r="F71" s="30"/>
      <c r="G71" s="38">
        <f>IF(G63="-","-",SUM(G63:G69)*'3j PAAC PAP'!$G$34)</f>
        <v>2.5804871930372704</v>
      </c>
      <c r="H71" s="38">
        <f>IF(H63="-","-",SUM(H63:H69)*'3j PAAC PAP'!$G$34)</f>
        <v>2.4577405710898206</v>
      </c>
      <c r="I71" s="38">
        <f>IF(I63="-","-",SUM(I63:I69)*'3j PAAC PAP'!$G$34)</f>
        <v>2.5573077855404467</v>
      </c>
      <c r="J71" s="38">
        <f>IF(J63="-","-",SUM(J63:J69)*'3j PAAC PAP'!$G$34)</f>
        <v>2.50313857145126</v>
      </c>
      <c r="K71" s="38">
        <f>IF(K63="-","-",SUM(K63:K69)*'3j PAAC PAP'!$G$34)</f>
        <v>2.7421496353151404</v>
      </c>
      <c r="L71" s="38">
        <f>IF(L63="-","-",SUM(L63:L69)*'3j PAAC PAP'!$G$34)</f>
        <v>2.7049020189848765</v>
      </c>
      <c r="M71" s="38">
        <f>IF(M63="-","-",SUM(M63:M69)*'3j PAAC PAP'!$G$34)</f>
        <v>3.036103429911051</v>
      </c>
      <c r="N71" s="38">
        <f>IF(N63="-","-",SUM(N63:N69)*'3j PAAC PAP'!$G$34)</f>
        <v>3.1948154801044888</v>
      </c>
      <c r="O71" s="30"/>
      <c r="P71" s="38">
        <f>IF(P63="-","-",SUM(P63:P69)*'3j PAAC PAP'!$G$34)</f>
        <v>3.1948154801044888</v>
      </c>
      <c r="Q71" s="38">
        <f>IF(Q63="-","-",SUM(Q63:Q69)*'3j PAAC PAP'!$G$34)</f>
        <v>3.5448559614735244</v>
      </c>
      <c r="R71" s="38">
        <f>IF(R63="-","-",SUM(R63:R69)*'3j PAAC PAP'!$G$34)</f>
        <v>3.409115825273684</v>
      </c>
      <c r="S71" s="38">
        <f>IF(S63="-","-",SUM(S63:S69)*'3j PAAC PAP'!$G$34)</f>
        <v>3.3844370871832998</v>
      </c>
      <c r="T71" s="38">
        <f>IF(T63="-","-",SUM(T63:T69)*'3j PAAC PAP'!$G$34)</f>
        <v>3.2528751959269155</v>
      </c>
      <c r="U71" s="38">
        <f>IF(U63="-","-",SUM(U63:U69)*'3j PAAC PAP'!$G$34)</f>
        <v>3.6112133298702527</v>
      </c>
      <c r="V71" s="38">
        <f>IF(V63="-","-",SUM(V63:V69)*'3j PAAC PAP'!$G$34)</f>
        <v>3.9654374001546078</v>
      </c>
      <c r="W71" s="38" t="str">
        <f>IF(W63="-","-",SUM(W63:W69)*'3j PAAC PAP'!$G$34)</f>
        <v>-</v>
      </c>
      <c r="X71" s="38" t="str">
        <f>IF(X63="-","-",SUM(X63:X69)*'3j PAAC PAP'!$G$34)</f>
        <v>-</v>
      </c>
      <c r="Y71" s="38" t="str">
        <f>IF(Y63="-","-",SUM(Y63:Y69)*'3j PAAC PAP'!$G$34)</f>
        <v>-</v>
      </c>
      <c r="Z71" s="38" t="str">
        <f>IF(Z63="-","-",SUM(Z63:Z69)*'3j PAAC PAP'!$G$34)</f>
        <v>-</v>
      </c>
      <c r="AA71" s="28"/>
    </row>
    <row r="72" spans="1:27" s="29" customFormat="1" ht="11.25" customHeight="1" x14ac:dyDescent="0.25">
      <c r="A72" s="256"/>
      <c r="B72" s="135" t="s">
        <v>388</v>
      </c>
      <c r="C72" s="135" t="s">
        <v>515</v>
      </c>
      <c r="D72" s="133" t="s">
        <v>320</v>
      </c>
      <c r="E72" s="128"/>
      <c r="F72" s="30"/>
      <c r="G72" s="38">
        <f>IF(G63="-","-",SUM(G63:G71)*'3k EBIT'!$E$10)</f>
        <v>10.557509202108985</v>
      </c>
      <c r="H72" s="38">
        <f>IF(H63="-","-",SUM(H63:H71)*'3k EBIT'!$E$10)</f>
        <v>10.058530168862223</v>
      </c>
      <c r="I72" s="38">
        <f>IF(I63="-","-",SUM(I63:I71)*'3k EBIT'!$E$10)</f>
        <v>10.463582120617042</v>
      </c>
      <c r="J72" s="38">
        <f>IF(J63="-","-",SUM(J63:J71)*'3k EBIT'!$E$10)</f>
        <v>10.243710052240946</v>
      </c>
      <c r="K72" s="38">
        <f>IF(K63="-","-",SUM(K63:K71)*'3k EBIT'!$E$10)</f>
        <v>11.216348408004825</v>
      </c>
      <c r="L72" s="38">
        <f>IF(L63="-","-",SUM(L63:L71)*'3k EBIT'!$E$10)</f>
        <v>11.065736552692217</v>
      </c>
      <c r="M72" s="38">
        <f>IF(M63="-","-",SUM(M63:M71)*'3k EBIT'!$E$10)</f>
        <v>12.413431254667818</v>
      </c>
      <c r="N72" s="38">
        <f>IF(N63="-","-",SUM(N63:N71)*'3k EBIT'!$E$10)</f>
        <v>13.059365461301287</v>
      </c>
      <c r="O72" s="30"/>
      <c r="P72" s="38">
        <f>IF(P63="-","-",SUM(P63:P71)*'3k EBIT'!$E$10)</f>
        <v>13.059365461301287</v>
      </c>
      <c r="Q72" s="38">
        <f>IF(Q63="-","-",SUM(Q63:Q71)*'3k EBIT'!$E$10)</f>
        <v>14.483468434204902</v>
      </c>
      <c r="R72" s="38">
        <f>IF(R63="-","-",SUM(R63:R71)*'3k EBIT'!$E$10)</f>
        <v>13.93204477640716</v>
      </c>
      <c r="S72" s="38">
        <f>IF(S63="-","-",SUM(S63:S71)*'3k EBIT'!$E$10)</f>
        <v>13.832086031501845</v>
      </c>
      <c r="T72" s="38">
        <f>IF(T63="-","-",SUM(T63:T71)*'3k EBIT'!$E$10)</f>
        <v>13.297327475712386</v>
      </c>
      <c r="U72" s="38">
        <f>IF(U63="-","-",SUM(U63:U71)*'3k EBIT'!$E$10)</f>
        <v>14.754780895765379</v>
      </c>
      <c r="V72" s="38">
        <f>IF(V63="-","-",SUM(V63:V71)*'3k EBIT'!$E$10)</f>
        <v>16.19641402876324</v>
      </c>
      <c r="W72" s="38" t="str">
        <f>IF(W63="-","-",SUM(W63:W71)*'3k EBIT'!$E$10)</f>
        <v>-</v>
      </c>
      <c r="X72" s="38" t="str">
        <f>IF(X63="-","-",SUM(X63:X71)*'3k EBIT'!$E$10)</f>
        <v>-</v>
      </c>
      <c r="Y72" s="38" t="str">
        <f>IF(Y63="-","-",SUM(Y63:Y71)*'3k EBIT'!$E$10)</f>
        <v>-</v>
      </c>
      <c r="Z72" s="38" t="str">
        <f>IF(Z63="-","-",SUM(Z63:Z71)*'3k EBIT'!$E$10)</f>
        <v>-</v>
      </c>
      <c r="AA72" s="28"/>
    </row>
    <row r="73" spans="1:27" s="29" customFormat="1" ht="11.25" customHeight="1" x14ac:dyDescent="0.25">
      <c r="A73" s="256"/>
      <c r="B73" s="135" t="s">
        <v>292</v>
      </c>
      <c r="C73" s="179" t="s">
        <v>516</v>
      </c>
      <c r="D73" s="133" t="s">
        <v>320</v>
      </c>
      <c r="E73" s="127"/>
      <c r="F73" s="30"/>
      <c r="G73" s="38">
        <f>IF(G63="-","-",SUM(G63:G66,G68:G72)*'3l HAP'!$E$11)</f>
        <v>6.4341158483051171</v>
      </c>
      <c r="H73" s="38">
        <f>IF(H63="-","-",SUM(H63:H66,H68:H72)*'3l HAP'!$E$11)</f>
        <v>6.0349981820056424</v>
      </c>
      <c r="I73" s="38">
        <f>IF(I63="-","-",SUM(I63:I66,I68:I72)*'3l HAP'!$E$11)</f>
        <v>6.0753102383143691</v>
      </c>
      <c r="J73" s="38">
        <f>IF(J63="-","-",SUM(J63:J66,J68:J72)*'3l HAP'!$E$11)</f>
        <v>5.9168740372741828</v>
      </c>
      <c r="K73" s="38">
        <f>IF(K63="-","-",SUM(K63:K66,K68:K72)*'3l HAP'!$E$11)</f>
        <v>6.72301975539248</v>
      </c>
      <c r="L73" s="38">
        <f>IF(L63="-","-",SUM(L63:L66,L68:L72)*'3l HAP'!$E$11)</f>
        <v>6.5894407062269247</v>
      </c>
      <c r="M73" s="38">
        <f>IF(M63="-","-",SUM(M63:M66,M68:M72)*'3l HAP'!$E$11)</f>
        <v>7.4355744124255825</v>
      </c>
      <c r="N73" s="38">
        <f>IF(N63="-","-",SUM(N63:N66,N68:N72)*'3l HAP'!$E$11)</f>
        <v>7.941137783493688</v>
      </c>
      <c r="O73" s="30"/>
      <c r="P73" s="38">
        <f>IF(P63="-","-",SUM(P63:P66,P68:P72)*'3l HAP'!$E$11)</f>
        <v>7.941137783493688</v>
      </c>
      <c r="Q73" s="38">
        <f>IF(Q63="-","-",SUM(Q63:Q66,Q68:Q72)*'3l HAP'!$E$11)</f>
        <v>8.9747309612719715</v>
      </c>
      <c r="R73" s="38">
        <f>IF(R63="-","-",SUM(R63:R66,R68:R72)*'3l HAP'!$E$11)</f>
        <v>8.537686669134164</v>
      </c>
      <c r="S73" s="38">
        <f>IF(S63="-","-",SUM(S63:S66,S68:S72)*'3l HAP'!$E$11)</f>
        <v>8.5567131837623762</v>
      </c>
      <c r="T73" s="38">
        <f>IF(T63="-","-",SUM(T63:T66,T68:T72)*'3l HAP'!$E$11)</f>
        <v>8.0985736374764077</v>
      </c>
      <c r="U73" s="38">
        <f>IF(U63="-","-",SUM(U63:U66,U68:U72)*'3l HAP'!$E$11)</f>
        <v>8.9554566279559165</v>
      </c>
      <c r="V73" s="38">
        <f>IF(V63="-","-",SUM(V63:V66,V68:V72)*'3l HAP'!$E$11)</f>
        <v>10.079333594482137</v>
      </c>
      <c r="W73" s="38" t="str">
        <f>IF(W63="-","-",SUM(W63:W66,W68:W72)*'3l HAP'!$E$11)</f>
        <v>-</v>
      </c>
      <c r="X73" s="38" t="str">
        <f>IF(X63="-","-",SUM(X63:X66,X68:X72)*'3l HAP'!$E$11)</f>
        <v>-</v>
      </c>
      <c r="Y73" s="38" t="str">
        <f>IF(Y63="-","-",SUM(Y63:Y66,Y68:Y72)*'3l HAP'!$E$11)</f>
        <v>-</v>
      </c>
      <c r="Z73" s="38" t="str">
        <f>IF(Z63="-","-",SUM(Z63:Z66,Z68:Z72)*'3l HAP'!$E$11)</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562.09226539061376</v>
      </c>
      <c r="H74" s="38">
        <f t="shared" si="8"/>
        <v>535.43110419051186</v>
      </c>
      <c r="I74" s="38">
        <f t="shared" si="8"/>
        <v>556.78993121772135</v>
      </c>
      <c r="J74" s="38">
        <f t="shared" si="8"/>
        <v>545.0592856715549</v>
      </c>
      <c r="K74" s="38">
        <f t="shared" si="8"/>
        <v>597.05690265352655</v>
      </c>
      <c r="L74" s="38">
        <f t="shared" si="8"/>
        <v>588.99638712530782</v>
      </c>
      <c r="M74" s="38">
        <f t="shared" si="8"/>
        <v>660.77379163713772</v>
      </c>
      <c r="N74" s="38">
        <f t="shared" si="8"/>
        <v>695.27587815708773</v>
      </c>
      <c r="O74" s="30"/>
      <c r="P74" s="38">
        <f t="shared" ref="P74:Z74" si="9">IF(P63="-","-",SUM(P63:P73))</f>
        <v>695.27587815708773</v>
      </c>
      <c r="Q74" s="38">
        <f t="shared" si="9"/>
        <v>771.26222842299137</v>
      </c>
      <c r="R74" s="38">
        <f t="shared" si="9"/>
        <v>741.80289833975644</v>
      </c>
      <c r="S74" s="38">
        <f t="shared" si="9"/>
        <v>736.56094045348414</v>
      </c>
      <c r="T74" s="38">
        <f t="shared" si="9"/>
        <v>707.95762538582335</v>
      </c>
      <c r="U74" s="38">
        <f t="shared" si="9"/>
        <v>785.52255143147522</v>
      </c>
      <c r="V74" s="38">
        <f t="shared" si="9"/>
        <v>862.52182510998841</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DF'!H32="-","-",'3a DF'!H32)</f>
        <v>257.52558723627214</v>
      </c>
      <c r="H75" s="129">
        <f>IF('3a DF'!I32="-","-",'3a DF'!I32)</f>
        <v>230.53156969010024</v>
      </c>
      <c r="I75" s="129">
        <f>IF('3a DF'!J32="-","-",'3a DF'!J32)</f>
        <v>207.88149001081462</v>
      </c>
      <c r="J75" s="129">
        <f>IF('3a DF'!K32="-","-",'3a DF'!K32)</f>
        <v>198.01194897839505</v>
      </c>
      <c r="K75" s="129">
        <f>IF('3a DF'!L32="-","-",'3a DF'!L32)</f>
        <v>231.07970870047581</v>
      </c>
      <c r="L75" s="129">
        <f>IF('3a DF'!M32="-","-",'3a DF'!M32)</f>
        <v>222.53159081729802</v>
      </c>
      <c r="M75" s="129">
        <f>IF('3a DF'!N32="-","-",'3a DF'!N32)</f>
        <v>232.84949385538494</v>
      </c>
      <c r="N75" s="129">
        <f>IF('3a DF'!O32="-","-",'3a DF'!O32)</f>
        <v>259.8807300879219</v>
      </c>
      <c r="O75" s="30"/>
      <c r="P75" s="129">
        <f>IF('3a DF'!Q32="-","-",'3a DF'!Q32)</f>
        <v>259.8807300879219</v>
      </c>
      <c r="Q75" s="129">
        <f>IF('3a DF'!R32="-","-",'3a DF'!R32)</f>
        <v>300.3099333395275</v>
      </c>
      <c r="R75" s="129">
        <f>IF('3a DF'!S32="-","-",'3a DF'!S32)</f>
        <v>268.91337443656164</v>
      </c>
      <c r="S75" s="129">
        <f>IF('3a DF'!T32="-","-",'3a DF'!T32)</f>
        <v>246.0952348562511</v>
      </c>
      <c r="T75" s="129">
        <f>IF('3a DF'!U32="-","-",'3a DF'!U32)</f>
        <v>205.59542798457818</v>
      </c>
      <c r="U75" s="129">
        <f>IF('3a DF'!V32="-","-",'3a DF'!V32)</f>
        <v>244.46770477753873</v>
      </c>
      <c r="V75" s="129">
        <f>IF('3a DF'!W32="-","-",'3a DF'!W32)</f>
        <v>339.39133389111936</v>
      </c>
      <c r="W75" s="129" t="str">
        <f>IF('3a DF'!X32="-","-",'3a DF'!X32)</f>
        <v>-</v>
      </c>
      <c r="X75" s="129" t="str">
        <f>IF('3a DF'!Y32="-","-",'3a DF'!Y32)</f>
        <v>-</v>
      </c>
      <c r="Y75" s="129" t="str">
        <f>IF('3a DF'!Z32="-","-",'3a DF'!Z32)</f>
        <v>-</v>
      </c>
      <c r="Z75" s="129" t="str">
        <f>IF('3a DF'!AA32="-","-",'3a DF'!AA32)</f>
        <v>-</v>
      </c>
      <c r="AA75" s="28"/>
    </row>
    <row r="76" spans="1:27" s="29" customFormat="1" ht="11.25" customHeight="1" x14ac:dyDescent="0.25">
      <c r="A76" s="256"/>
      <c r="B76" s="132" t="s">
        <v>350</v>
      </c>
      <c r="C76" s="132" t="s">
        <v>300</v>
      </c>
      <c r="D76" s="134" t="s">
        <v>321</v>
      </c>
      <c r="E76" s="131"/>
      <c r="F76" s="30"/>
      <c r="G76" s="129">
        <f>IF('3b CM'!G32="-","-",'3b CM'!G32)</f>
        <v>6.0006922858012957E-2</v>
      </c>
      <c r="H76" s="129">
        <f>IF('3b CM'!H32="-","-",'3b CM'!H32)</f>
        <v>9.0010384287019435E-2</v>
      </c>
      <c r="I76" s="129">
        <f>IF('3b CM'!I32="-","-",'3b CM'!I32)</f>
        <v>0.28343291518856395</v>
      </c>
      <c r="J76" s="129">
        <f>IF('3b CM'!J32="-","-",'3b CM'!J32)</f>
        <v>0.2882371583693209</v>
      </c>
      <c r="K76" s="129">
        <f>IF('3b CM'!K32="-","-",'3b CM'!K32)</f>
        <v>3.7020585604191414</v>
      </c>
      <c r="L76" s="129">
        <f>IF('3b CM'!L32="-","-",'3b CM'!L32)</f>
        <v>3.5913708894274063</v>
      </c>
      <c r="M76" s="129">
        <f>IF('3b CM'!M32="-","-",'3b CM'!M32)</f>
        <v>12.255924401571948</v>
      </c>
      <c r="N76" s="129">
        <f>IF('3b CM'!N32="-","-",'3b CM'!N32)</f>
        <v>11.650830354565159</v>
      </c>
      <c r="O76" s="30"/>
      <c r="P76" s="129">
        <f>IF('3b CM'!P32="-","-",'3b CM'!P32)</f>
        <v>11.650830354565159</v>
      </c>
      <c r="Q76" s="129">
        <f>IF('3b CM'!Q32="-","-",'3b CM'!Q32)</f>
        <v>15.529494556748226</v>
      </c>
      <c r="R76" s="129">
        <f>IF('3b CM'!R32="-","-",'3b CM'!R32)</f>
        <v>14.916374061202896</v>
      </c>
      <c r="S76" s="129">
        <f>IF('3b CM'!S32="-","-",'3b CM'!S32)</f>
        <v>17.68372351586488</v>
      </c>
      <c r="T76" s="129">
        <f>IF('3b CM'!T32="-","-",'3b CM'!T32)</f>
        <v>18.019604553879944</v>
      </c>
      <c r="U76" s="129">
        <f>IF('3b CM'!U32="-","-",'3b CM'!U32)</f>
        <v>13.701961932538957</v>
      </c>
      <c r="V76" s="129">
        <f>IF('3b CM'!V32="-","-",'3b CM'!V32)</f>
        <v>13.85078071770749</v>
      </c>
      <c r="W76" s="129" t="str">
        <f>IF('3b CM'!W32="-","-",'3b CM'!W32)</f>
        <v>-</v>
      </c>
      <c r="X76" s="129" t="str">
        <f>IF('3b CM'!X32="-","-",'3b CM'!X32)</f>
        <v>-</v>
      </c>
      <c r="Y76" s="129" t="str">
        <f>IF('3b CM'!Y32="-","-",'3b CM'!Y32)</f>
        <v>-</v>
      </c>
      <c r="Z76" s="129" t="str">
        <f>IF('3b CM'!Z32="-","-",'3b CM'!Z32)</f>
        <v>-</v>
      </c>
      <c r="AA76" s="28"/>
    </row>
    <row r="77" spans="1:27" s="29" customFormat="1" ht="11.5" x14ac:dyDescent="0.25">
      <c r="A77" s="256"/>
      <c r="B77" s="132" t="s">
        <v>596</v>
      </c>
      <c r="C77" s="132" t="s">
        <v>597</v>
      </c>
      <c r="D77" s="134" t="s">
        <v>321</v>
      </c>
      <c r="E77" s="131"/>
      <c r="F77" s="30"/>
      <c r="G77" s="129" t="str">
        <f>IF('3c AA'!J144="-","-",'3c AA'!J144)</f>
        <v>-</v>
      </c>
      <c r="H77" s="129" t="str">
        <f>IF('3c AA'!K144="-","-",'3c AA'!K144)</f>
        <v>-</v>
      </c>
      <c r="I77" s="129" t="str">
        <f>IF('3c AA'!L144="-","-",'3c AA'!L144)</f>
        <v>-</v>
      </c>
      <c r="J77" s="129" t="str">
        <f>IF('3c AA'!M144="-","-",'3c AA'!M144)</f>
        <v>-</v>
      </c>
      <c r="K77" s="129" t="str">
        <f>IF('3c AA'!N144="-","-",'3c AA'!N144)</f>
        <v>-</v>
      </c>
      <c r="L77" s="129" t="str">
        <f>IF('3c AA'!O144="-","-",'3c AA'!O144)</f>
        <v>-</v>
      </c>
      <c r="M77" s="129" t="str">
        <f>IF('3c AA'!P144="-","-",'3c AA'!P144)</f>
        <v>-</v>
      </c>
      <c r="N77" s="129" t="str">
        <f>IF('3c AA'!Q144="-","-",'3c AA'!Q144)</f>
        <v>-</v>
      </c>
      <c r="O77" s="30"/>
      <c r="P77" s="129" t="str">
        <f>IF('3c AA'!S144="-","-",'3c AA'!S144)</f>
        <v>-</v>
      </c>
      <c r="Q77" s="129" t="str">
        <f>IF('3c AA'!T144="-","-",'3c AA'!T144)</f>
        <v>-</v>
      </c>
      <c r="R77" s="129" t="str">
        <f>IF('3c AA'!U144="-","-",'3c AA'!U144)</f>
        <v>-</v>
      </c>
      <c r="S77" s="129" t="str">
        <f>IF('3c AA'!V144="-","-",'3c AA'!V144)</f>
        <v>-</v>
      </c>
      <c r="T77" s="129">
        <f>IF('3c AA'!W144="-","-",'3c AA'!W144)</f>
        <v>6.4764453689561785</v>
      </c>
      <c r="U77" s="129">
        <f>IF('3c AA'!X144="-","-",'3c AA'!X144)</f>
        <v>9.9756950960531068</v>
      </c>
      <c r="V77" s="129">
        <f>IF('3c AA'!Y144="-","-",'3c AA'!Y144)</f>
        <v>4.43</v>
      </c>
      <c r="W77" s="129" t="str">
        <f>IF('3c AA'!Z144="-","-",'3c AA'!Z144)</f>
        <v>-</v>
      </c>
      <c r="X77" s="129" t="str">
        <f>IF('3c AA'!AA144="-","-",'3c AA'!AA144)</f>
        <v>-</v>
      </c>
      <c r="Y77" s="129" t="str">
        <f>IF('3c AA'!AB144="-","-",'3c AA'!AB144)</f>
        <v>-</v>
      </c>
      <c r="Z77" s="129" t="str">
        <f>IF('3c AA'!AC144="-","-",'3c AA'!AC144)</f>
        <v>-</v>
      </c>
      <c r="AA77" s="28"/>
    </row>
    <row r="78" spans="1:27" s="29" customFormat="1" ht="11.5" x14ac:dyDescent="0.25">
      <c r="A78" s="256"/>
      <c r="B78" s="132" t="s">
        <v>2</v>
      </c>
      <c r="C78" s="132" t="s">
        <v>342</v>
      </c>
      <c r="D78" s="134" t="s">
        <v>321</v>
      </c>
      <c r="E78" s="131"/>
      <c r="F78" s="30"/>
      <c r="G78" s="129">
        <f>IF('3d PC'!G33="-","-",'3d PC'!G33)</f>
        <v>90.736883480754258</v>
      </c>
      <c r="H78" s="129">
        <f>IF('3d PC'!H33="-","-",'3d PC'!H33)</f>
        <v>90.709680439957424</v>
      </c>
      <c r="I78" s="129">
        <f>IF('3d PC'!I33="-","-",'3d PC'!I33)</f>
        <v>115.04373162743062</v>
      </c>
      <c r="J78" s="129">
        <f>IF('3d PC'!J33="-","-",'3d PC'!J33)</f>
        <v>113.80320299324913</v>
      </c>
      <c r="K78" s="129">
        <f>IF('3d PC'!K33="-","-",'3d PC'!K33)</f>
        <v>130.55214456197515</v>
      </c>
      <c r="L78" s="129">
        <f>IF('3d PC'!L33="-","-",'3d PC'!L33)</f>
        <v>129.35199718556163</v>
      </c>
      <c r="M78" s="129">
        <f>IF('3d PC'!M33="-","-",'3d PC'!M33)</f>
        <v>157.60450975626051</v>
      </c>
      <c r="N78" s="129">
        <f>IF('3d PC'!N33="-","-",'3d PC'!N33)</f>
        <v>154.79018786656889</v>
      </c>
      <c r="O78" s="30"/>
      <c r="P78" s="129">
        <f>IF('3d PC'!P33="-","-",'3d PC'!P33)</f>
        <v>154.79018786656889</v>
      </c>
      <c r="Q78" s="129">
        <f>IF('3d PC'!Q33="-","-",'3d PC'!Q33)</f>
        <v>173.11935670311826</v>
      </c>
      <c r="R78" s="129">
        <f>IF('3d PC'!R33="-","-",'3d PC'!R33)</f>
        <v>175.81410249951685</v>
      </c>
      <c r="S78" s="129">
        <f>IF('3d PC'!S33="-","-",'3d PC'!S33)</f>
        <v>191.59358239945951</v>
      </c>
      <c r="T78" s="129">
        <f>IF('3d PC'!T33="-","-",'3d PC'!T33)</f>
        <v>195.07489064036415</v>
      </c>
      <c r="U78" s="129">
        <f>IF('3d PC'!U33="-","-",'3d PC'!U33)</f>
        <v>210.61312231049638</v>
      </c>
      <c r="V78" s="129">
        <f>IF('3d PC'!V33="-","-",'3d PC'!V33)</f>
        <v>191.80256233131109</v>
      </c>
      <c r="W78" s="129" t="str">
        <f>IF('3d PC'!W33="-","-",'3d PC'!W33)</f>
        <v>-</v>
      </c>
      <c r="X78" s="129" t="str">
        <f>IF('3d PC'!X33="-","-",'3d PC'!X33)</f>
        <v>-</v>
      </c>
      <c r="Y78" s="129" t="str">
        <f>IF('3d PC'!Y33="-","-",'3d PC'!Y33)</f>
        <v>-</v>
      </c>
      <c r="Z78" s="129" t="str">
        <f>IF('3d PC'!Z33="-","-",'3d PC'!Z33)</f>
        <v>-</v>
      </c>
      <c r="AA78" s="28"/>
    </row>
    <row r="79" spans="1:27" s="29" customFormat="1" ht="11.5" x14ac:dyDescent="0.25">
      <c r="A79" s="256"/>
      <c r="B79" s="132" t="s">
        <v>352</v>
      </c>
      <c r="C79" s="132" t="s">
        <v>343</v>
      </c>
      <c r="D79" s="134" t="s">
        <v>321</v>
      </c>
      <c r="E79" s="131"/>
      <c r="F79" s="30"/>
      <c r="G79" s="129">
        <f>IF('3e NC-Elec'!H61="-","-",'3e NC-Elec'!H61)</f>
        <v>135.96504333073955</v>
      </c>
      <c r="H79" s="129">
        <f>IF('3e NC-Elec'!I61="-","-",'3e NC-Elec'!I61)</f>
        <v>136.97046244320143</v>
      </c>
      <c r="I79" s="129">
        <f>IF('3e NC-Elec'!J61="-","-",'3e NC-Elec'!J61)</f>
        <v>146.15425504768555</v>
      </c>
      <c r="J79" s="129">
        <f>IF('3e NC-Elec'!K61="-","-",'3e NC-Elec'!K61)</f>
        <v>145.39804430998433</v>
      </c>
      <c r="K79" s="129">
        <f>IF('3e NC-Elec'!L61="-","-",'3e NC-Elec'!L61)</f>
        <v>138.925741209081</v>
      </c>
      <c r="L79" s="129">
        <f>IF('3e NC-Elec'!M61="-","-",'3e NC-Elec'!M61)</f>
        <v>140.13105181077015</v>
      </c>
      <c r="M79" s="129">
        <f>IF('3e NC-Elec'!N61="-","-",'3e NC-Elec'!N61)</f>
        <v>140.95393927962769</v>
      </c>
      <c r="N79" s="129">
        <f>IF('3e NC-Elec'!O61="-","-",'3e NC-Elec'!O61)</f>
        <v>140.42652611279036</v>
      </c>
      <c r="O79" s="30"/>
      <c r="P79" s="129">
        <f>IF('3e NC-Elec'!Q61="-","-",'3e NC-Elec'!Q61)</f>
        <v>140.42652611279036</v>
      </c>
      <c r="Q79" s="129">
        <f>IF('3e NC-Elec'!R61="-","-",'3e NC-Elec'!R61)</f>
        <v>150.10160358414907</v>
      </c>
      <c r="R79" s="129">
        <f>IF('3e NC-Elec'!S61="-","-",'3e NC-Elec'!S61)</f>
        <v>151.14729777672287</v>
      </c>
      <c r="S79" s="129">
        <f>IF('3e NC-Elec'!T61="-","-",'3e NC-Elec'!T61)</f>
        <v>154.86891587817166</v>
      </c>
      <c r="T79" s="129">
        <f>IF('3e NC-Elec'!U61="-","-",'3e NC-Elec'!U61)</f>
        <v>158.12649489535286</v>
      </c>
      <c r="U79" s="129">
        <f>IF('3e NC-Elec'!V61="-","-",'3e NC-Elec'!V61)</f>
        <v>169.48598733801256</v>
      </c>
      <c r="V79" s="129">
        <f>IF('3e NC-Elec'!W61="-","-",'3e NC-Elec'!W61)</f>
        <v>168.52298450135754</v>
      </c>
      <c r="W79" s="129" t="str">
        <f>IF('3e NC-Elec'!X61="-","-",'3e NC-Elec'!X61)</f>
        <v>-</v>
      </c>
      <c r="X79" s="129" t="str">
        <f>IF('3e NC-Elec'!Y61="-","-",'3e NC-Elec'!Y61)</f>
        <v>-</v>
      </c>
      <c r="Y79" s="129" t="str">
        <f>IF('3e NC-Elec'!Z61="-","-",'3e NC-Elec'!Z61)</f>
        <v>-</v>
      </c>
      <c r="Z79" s="129" t="str">
        <f>IF('3e NC-Elec'!AA61="-","-",'3e NC-Elec'!AA61)</f>
        <v>-</v>
      </c>
      <c r="AA79" s="28"/>
    </row>
    <row r="80" spans="1:27" s="29" customFormat="1" ht="11.5" x14ac:dyDescent="0.25">
      <c r="A80" s="256"/>
      <c r="B80" s="132" t="s">
        <v>349</v>
      </c>
      <c r="C80" s="132" t="s">
        <v>344</v>
      </c>
      <c r="D80" s="134" t="s">
        <v>321</v>
      </c>
      <c r="E80" s="131"/>
      <c r="F80" s="30"/>
      <c r="G80" s="129">
        <f>IF('3g CPIH'!C$16="-","-",'3h OC '!$E$10*('3g CPIH'!C$16/'3g CPIH'!$G$16))</f>
        <v>76.502677103718199</v>
      </c>
      <c r="H80" s="129">
        <f>IF('3g CPIH'!D$16="-","-",'3h OC '!$E$10*('3g CPIH'!D$16/'3g CPIH'!$G$16))</f>
        <v>76.655835616438353</v>
      </c>
      <c r="I80" s="129">
        <f>IF('3g CPIH'!E$16="-","-",'3h OC '!$E$10*('3g CPIH'!E$16/'3g CPIH'!$G$16))</f>
        <v>76.885573385518597</v>
      </c>
      <c r="J80" s="129">
        <f>IF('3g CPIH'!F$16="-","-",'3h OC '!$E$10*('3g CPIH'!F$16/'3g CPIH'!$G$16))</f>
        <v>77.345048923679059</v>
      </c>
      <c r="K80" s="129">
        <f>IF('3g CPIH'!G$16="-","-",'3h OC '!$E$10*('3g CPIH'!G$16/'3g CPIH'!$G$16))</f>
        <v>78.263999999999996</v>
      </c>
      <c r="L80" s="129">
        <f>IF('3g CPIH'!H$16="-","-",'3h OC '!$E$10*('3g CPIH'!H$16/'3g CPIH'!$G$16))</f>
        <v>79.259530332681024</v>
      </c>
      <c r="M80" s="129">
        <f>IF('3g CPIH'!I$16="-","-",'3h OC '!$E$10*('3g CPIH'!I$16/'3g CPIH'!$G$16))</f>
        <v>80.408219178082177</v>
      </c>
      <c r="N80" s="129">
        <f>IF('3g CPIH'!J$16="-","-",'3h OC '!$E$10*('3g CPIH'!J$16/'3g CPIH'!$G$16))</f>
        <v>81.097432485322898</v>
      </c>
      <c r="O80" s="30"/>
      <c r="P80" s="129">
        <f>IF('3g CPIH'!L$16="-","-",'3h OC '!$E$10*('3g CPIH'!L$16/'3g CPIH'!$G$16))</f>
        <v>81.097432485322898</v>
      </c>
      <c r="Q80" s="129">
        <f>IF('3g CPIH'!M$16="-","-",'3h OC '!$E$10*('3g CPIH'!M$16/'3g CPIH'!$G$16))</f>
        <v>82.016383561643835</v>
      </c>
      <c r="R80" s="129">
        <f>IF('3g CPIH'!N$16="-","-",'3h OC '!$E$10*('3g CPIH'!N$16/'3g CPIH'!$G$16))</f>
        <v>82.62901761252445</v>
      </c>
      <c r="S80" s="129">
        <f>IF('3g CPIH'!O$16="-","-",'3h OC '!$E$10*('3g CPIH'!O$16/'3g CPIH'!$G$16))</f>
        <v>83.088493150684926</v>
      </c>
      <c r="T80" s="129">
        <f>IF('3g CPIH'!P$16="-","-",'3h OC '!$E$10*('3g CPIH'!P$16/'3g CPIH'!$G$16))</f>
        <v>83.318230919765156</v>
      </c>
      <c r="U80" s="129">
        <f>IF('3g CPIH'!Q$16="-","-",'3h OC '!$E$10*('3g CPIH'!Q$16/'3g CPIH'!$G$16))</f>
        <v>83.777706457925632</v>
      </c>
      <c r="V80" s="129">
        <f>IF('3g CPIH'!R$16="-","-",'3h OC '!$E$10*('3g CPIH'!R$16/'3g CPIH'!$G$16))</f>
        <v>85.309291585127198</v>
      </c>
      <c r="W80" s="129" t="str">
        <f>IF('3g CPIH'!S$16="-","-",'3h OC '!$E$10*('3g CPIH'!S$16/'3g CPIH'!$G$16))</f>
        <v>-</v>
      </c>
      <c r="X80" s="129" t="str">
        <f>IF('3g CPIH'!T$16="-","-",'3h OC '!$E$10*('3g CPIH'!T$16/'3g CPIH'!$G$16))</f>
        <v>-</v>
      </c>
      <c r="Y80" s="129" t="str">
        <f>IF('3g CPIH'!U$16="-","-",'3h OC '!$E$10*('3g CPIH'!U$16/'3g CPIH'!$G$16))</f>
        <v>-</v>
      </c>
      <c r="Z80" s="129" t="str">
        <f>IF('3g CPIH'!V$16="-","-",'3h OC '!$E$10*('3g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SMNCC'!G$46)</f>
        <v>0</v>
      </c>
      <c r="L81" s="129">
        <f>IF('3i SMNCC'!H$46="-","-",'3i SMNCC'!H$46)</f>
        <v>-0.18995111249132623</v>
      </c>
      <c r="M81" s="129">
        <f>IF('3i SMNCC'!I$46="-","-",'3i SMNCC'!I$46)</f>
        <v>2.3898870370752556</v>
      </c>
      <c r="N81" s="129">
        <f>IF('3i SMNCC'!J$46="-","-",'3i SMNCC'!J$46)</f>
        <v>11.485481460604181</v>
      </c>
      <c r="O81" s="30"/>
      <c r="P81" s="129">
        <f>IF('3i SMNCC'!L$46="-","-",'3i SMNCC'!L$46)</f>
        <v>11.485481460604181</v>
      </c>
      <c r="Q81" s="129">
        <f>IF('3i SMNCC'!M$46="-","-",'3i SMNCC'!M$46)</f>
        <v>13.905095596481768</v>
      </c>
      <c r="R81" s="129">
        <f>IF('3i SMNCC'!N$46="-","-",'3i SMNCC'!N$46)</f>
        <v>14.008016342776511</v>
      </c>
      <c r="S81" s="129">
        <f>IF('3i SMNCC'!O$46="-","-",'3i SMNCC'!O$46)</f>
        <v>16.592254432324484</v>
      </c>
      <c r="T81" s="129">
        <f>IF('3i SMNCC'!P$46="-","-",'3i SMNCC'!P$46)</f>
        <v>16.855736391237045</v>
      </c>
      <c r="U81" s="129">
        <f>IF('3i SMNCC'!Q$46="-","-",'3i SMNCC'!Q$46)</f>
        <v>16.48610584262476</v>
      </c>
      <c r="V81" s="129">
        <f>IF('3i SMNCC'!R$46="-","-",'3i SMNCC'!R$46)</f>
        <v>16.529685824397358</v>
      </c>
      <c r="W81" s="129" t="str">
        <f>IF('3i SMNCC'!S$46="-","-",'3i SMNCC'!S$46)</f>
        <v>-</v>
      </c>
      <c r="X81" s="129" t="str">
        <f>IF('3i SMNCC'!T$46="-","-",'3i SMNCC'!T$46)</f>
        <v>-</v>
      </c>
      <c r="Y81" s="129" t="str">
        <f>IF('3i SMNCC'!U$46="-","-",'3i SMNCC'!U$46)</f>
        <v>-</v>
      </c>
      <c r="Z81" s="129" t="str">
        <f>IF('3i SMNCC'!V$46="-","-",'3i SMNCC'!V$46)</f>
        <v>-</v>
      </c>
      <c r="AA81" s="28"/>
    </row>
    <row r="82" spans="1:27" s="29" customFormat="1" ht="11.25" customHeight="1" x14ac:dyDescent="0.25">
      <c r="A82" s="256"/>
      <c r="B82" s="132" t="s">
        <v>349</v>
      </c>
      <c r="C82" s="132" t="s">
        <v>389</v>
      </c>
      <c r="D82" s="134" t="s">
        <v>321</v>
      </c>
      <c r="E82" s="131"/>
      <c r="F82" s="30"/>
      <c r="G82" s="129">
        <f>IF('3g CPIH'!C$16="-","-",'3j PAAC PAP'!$G$16*('3g CPIH'!C$16/'3g CPIH'!$G$16))</f>
        <v>3.3460635029354204</v>
      </c>
      <c r="H82" s="129">
        <f>IF('3g CPIH'!D$16="-","-",'3j PAAC PAP'!$G$16*('3g CPIH'!D$16/'3g CPIH'!$G$16))</f>
        <v>3.3527623287671227</v>
      </c>
      <c r="I82" s="129">
        <f>IF('3g CPIH'!E$16="-","-",'3j PAAC PAP'!$G$16*('3g CPIH'!E$16/'3g CPIH'!$G$16))</f>
        <v>3.3628105675146771</v>
      </c>
      <c r="J82" s="129">
        <f>IF('3g CPIH'!F$16="-","-",'3j PAAC PAP'!$G$16*('3g CPIH'!F$16/'3g CPIH'!$G$16))</f>
        <v>3.3829070450097847</v>
      </c>
      <c r="K82" s="129">
        <f>IF('3g CPIH'!G$16="-","-",'3j PAAC PAP'!$G$16*('3g CPIH'!G$16/'3g CPIH'!$G$16))</f>
        <v>3.4230999999999998</v>
      </c>
      <c r="L82" s="129">
        <f>IF('3g CPIH'!H$16="-","-",'3j PAAC PAP'!$G$16*('3g CPIH'!H$16/'3g CPIH'!$G$16))</f>
        <v>3.4666423679060667</v>
      </c>
      <c r="M82" s="129">
        <f>IF('3g CPIH'!I$16="-","-",'3j PAAC PAP'!$G$16*('3g CPIH'!I$16/'3g CPIH'!$G$16))</f>
        <v>3.516883561643835</v>
      </c>
      <c r="N82" s="129">
        <f>IF('3g CPIH'!J$16="-","-",'3j PAAC PAP'!$G$16*('3g CPIH'!J$16/'3g CPIH'!$G$16))</f>
        <v>3.547028277886497</v>
      </c>
      <c r="O82" s="30"/>
      <c r="P82" s="129">
        <f>IF('3g CPIH'!L$16="-","-",'3j PAAC PAP'!$G$16*('3g CPIH'!L$16/'3g CPIH'!$G$16))</f>
        <v>3.547028277886497</v>
      </c>
      <c r="Q82" s="129">
        <f>IF('3g CPIH'!M$16="-","-",'3j PAAC PAP'!$G$16*('3g CPIH'!M$16/'3g CPIH'!$G$16))</f>
        <v>3.5872212328767121</v>
      </c>
      <c r="R82" s="129">
        <f>IF('3g CPIH'!N$16="-","-",'3j PAAC PAP'!$G$16*('3g CPIH'!N$16/'3g CPIH'!$G$16))</f>
        <v>3.6140165362035224</v>
      </c>
      <c r="S82" s="129">
        <f>IF('3g CPIH'!O$16="-","-",'3j PAAC PAP'!$G$16*('3g CPIH'!O$16/'3g CPIH'!$G$16))</f>
        <v>3.6341130136986299</v>
      </c>
      <c r="T82" s="129">
        <f>IF('3g CPIH'!P$16="-","-",'3j PAAC PAP'!$G$16*('3g CPIH'!P$16/'3g CPIH'!$G$16))</f>
        <v>3.6441612524461835</v>
      </c>
      <c r="U82" s="129">
        <f>IF('3g CPIH'!Q$16="-","-",'3j PAAC PAP'!$G$16*('3g CPIH'!Q$16/'3g CPIH'!$G$16))</f>
        <v>3.6642577299412915</v>
      </c>
      <c r="V82" s="129">
        <f>IF('3g CPIH'!R$16="-","-",'3j PAAC PAP'!$G$16*('3g CPIH'!R$16/'3g CPIH'!$G$16))</f>
        <v>3.7312459882583173</v>
      </c>
      <c r="W82" s="129" t="str">
        <f>IF('3g CPIH'!S$16="-","-",'3j PAAC PAP'!$G$16*('3g CPIH'!S$16/'3g CPIH'!$G$16))</f>
        <v>-</v>
      </c>
      <c r="X82" s="129" t="str">
        <f>IF('3g CPIH'!T$16="-","-",'3j PAAC PAP'!$G$16*('3g CPIH'!T$16/'3g CPIH'!$G$16))</f>
        <v>-</v>
      </c>
      <c r="Y82" s="129" t="str">
        <f>IF('3g CPIH'!U$16="-","-",'3j PAAC PAP'!$G$16*('3g CPIH'!U$16/'3g CPIH'!$G$16))</f>
        <v>-</v>
      </c>
      <c r="Z82" s="129" t="str">
        <f>IF('3g CPIH'!V$16="-","-",'3j PAAC PAP'!$G$16*('3g CPIH'!V$16/'3g CPIH'!$G$16))</f>
        <v>-</v>
      </c>
      <c r="AA82" s="28"/>
    </row>
    <row r="83" spans="1:27" s="29" customFormat="1" ht="11.25" customHeight="1" x14ac:dyDescent="0.25">
      <c r="A83" s="256"/>
      <c r="B83" s="132" t="s">
        <v>349</v>
      </c>
      <c r="C83" s="132" t="s">
        <v>404</v>
      </c>
      <c r="D83" s="134" t="s">
        <v>321</v>
      </c>
      <c r="E83" s="131"/>
      <c r="F83" s="30"/>
      <c r="G83" s="129">
        <f>IF(G75="-","-",SUM(G75:G81)*'3j PAAC PAP'!$G$34)</f>
        <v>2.6839418879838015</v>
      </c>
      <c r="H83" s="129">
        <f>IF(H75="-","-",SUM(H75:H81)*'3j PAAC PAP'!$G$34)</f>
        <v>2.5603068753350899</v>
      </c>
      <c r="I83" s="129">
        <f>IF(I75="-","-",SUM(I75:I81)*'3j PAAC PAP'!$G$34)</f>
        <v>2.6143452395740492</v>
      </c>
      <c r="J83" s="129">
        <f>IF(J75="-","-",SUM(J75:J81)*'3j PAAC PAP'!$G$34)</f>
        <v>2.5597752645925582</v>
      </c>
      <c r="K83" s="129">
        <f>IF(K75="-","-",SUM(K75:K81)*'3j PAAC PAP'!$G$34)</f>
        <v>2.787958203410918</v>
      </c>
      <c r="L83" s="129">
        <f>IF(L75="-","-",SUM(L75:L81)*'3j PAAC PAP'!$G$34)</f>
        <v>2.7503973733726599</v>
      </c>
      <c r="M83" s="129">
        <f>IF(M75="-","-",SUM(M75:M81)*'3j PAAC PAP'!$G$34)</f>
        <v>2.9982470052093002</v>
      </c>
      <c r="N83" s="129">
        <f>IF(N75="-","-",SUM(N75:N81)*'3j PAAC PAP'!$G$34)</f>
        <v>3.1555590675281637</v>
      </c>
      <c r="O83" s="30"/>
      <c r="P83" s="129">
        <f>IF(P75="-","-",SUM(P75:P81)*'3j PAAC PAP'!$G$34)</f>
        <v>3.1555590675281637</v>
      </c>
      <c r="Q83" s="129">
        <f>IF(Q75="-","-",SUM(Q75:Q81)*'3j PAAC PAP'!$G$34)</f>
        <v>3.5176232170972259</v>
      </c>
      <c r="R83" s="129">
        <f>IF(R75="-","-",SUM(R75:R81)*'3j PAAC PAP'!$G$34)</f>
        <v>3.3857512825424547</v>
      </c>
      <c r="S83" s="129">
        <f>IF(S75="-","-",SUM(S75:S81)*'3j PAAC PAP'!$G$34)</f>
        <v>3.397687669457973</v>
      </c>
      <c r="T83" s="129">
        <f>IF(T75="-","-",SUM(T75:T81)*'3j PAAC PAP'!$G$34)</f>
        <v>3.2710722519892834</v>
      </c>
      <c r="U83" s="129">
        <f>IF(U75="-","-",SUM(U75:U81)*'3j PAAC PAP'!$G$34)</f>
        <v>3.5823606460523405</v>
      </c>
      <c r="V83" s="129">
        <f>IF(V75="-","-",SUM(V75:V81)*'3j PAAC PAP'!$G$34)</f>
        <v>3.9237381535409819</v>
      </c>
      <c r="W83" s="129" t="str">
        <f>IF(W75="-","-",SUM(W75:W81)*'3j PAAC PAP'!$G$34)</f>
        <v>-</v>
      </c>
      <c r="X83" s="129" t="str">
        <f>IF(X75="-","-",SUM(X75:X81)*'3j PAAC PAP'!$G$34)</f>
        <v>-</v>
      </c>
      <c r="Y83" s="129" t="str">
        <f>IF(Y75="-","-",SUM(Y75:Y81)*'3j PAAC PAP'!$G$34)</f>
        <v>-</v>
      </c>
      <c r="Z83" s="129" t="str">
        <f>IF(Z75="-","-",SUM(Z75:Z81)*'3j PAAC PAP'!$G$34)</f>
        <v>-</v>
      </c>
      <c r="AA83" s="28"/>
    </row>
    <row r="84" spans="1:27" s="29" customFormat="1" ht="11.25" customHeight="1" x14ac:dyDescent="0.25">
      <c r="A84" s="256"/>
      <c r="B84" s="132" t="s">
        <v>388</v>
      </c>
      <c r="C84" s="132" t="s">
        <v>515</v>
      </c>
      <c r="D84" s="134" t="s">
        <v>321</v>
      </c>
      <c r="E84" s="131"/>
      <c r="F84" s="30"/>
      <c r="G84" s="129">
        <f>IF(G75="-","-",SUM(G75:G83)*'3k EBIT'!$E$10)</f>
        <v>10.978173700715182</v>
      </c>
      <c r="H84" s="129">
        <f>IF(H75="-","-",SUM(H75:H83)*'3k EBIT'!$E$10)</f>
        <v>10.475582318805982</v>
      </c>
      <c r="I84" s="129">
        <f>IF(I75="-","-",SUM(I75:I83)*'3k EBIT'!$E$10)</f>
        <v>10.695506172156897</v>
      </c>
      <c r="J84" s="129">
        <f>IF(J75="-","-",SUM(J75:J83)*'3k EBIT'!$E$10)</f>
        <v>10.474004541392073</v>
      </c>
      <c r="K84" s="129">
        <f>IF(K75="-","-",SUM(K75:K83)*'3k EBIT'!$E$10)</f>
        <v>11.40261388720649</v>
      </c>
      <c r="L84" s="129">
        <f>IF(L75="-","-",SUM(L75:L83)*'3k EBIT'!$E$10)</f>
        <v>11.25072845134253</v>
      </c>
      <c r="M84" s="129">
        <f>IF(M75="-","-",SUM(M75:M83)*'3k EBIT'!$E$10)</f>
        <v>12.259500551721805</v>
      </c>
      <c r="N84" s="129">
        <f>IF(N75="-","-",SUM(N75:N83)*'3k EBIT'!$E$10)</f>
        <v>12.899742168013027</v>
      </c>
      <c r="O84" s="30"/>
      <c r="P84" s="129">
        <f>IF(P75="-","-",SUM(P75:P83)*'3k EBIT'!$E$10)</f>
        <v>12.899742168013027</v>
      </c>
      <c r="Q84" s="129">
        <f>IF(Q75="-","-",SUM(Q75:Q83)*'3k EBIT'!$E$10)</f>
        <v>14.372735433980532</v>
      </c>
      <c r="R84" s="129">
        <f>IF(R75="-","-",SUM(R75:R83)*'3k EBIT'!$E$10)</f>
        <v>13.837040546214652</v>
      </c>
      <c r="S84" s="129">
        <f>IF(S75="-","-",SUM(S75:S83)*'3k EBIT'!$E$10)</f>
        <v>13.885965167211404</v>
      </c>
      <c r="T84" s="129">
        <f>IF(T75="-","-",SUM(T75:T83)*'3k EBIT'!$E$10)</f>
        <v>13.371319820559965</v>
      </c>
      <c r="U84" s="129">
        <f>IF(U75="-","-",SUM(U75:U83)*'3k EBIT'!$E$10)</f>
        <v>14.637460944476768</v>
      </c>
      <c r="V84" s="129">
        <f>IF(V75="-","-",SUM(V75:V83)*'3k EBIT'!$E$10)</f>
        <v>16.026857754124926</v>
      </c>
      <c r="W84" s="129" t="str">
        <f>IF(W75="-","-",SUM(W75:W83)*'3k EBIT'!$E$10)</f>
        <v>-</v>
      </c>
      <c r="X84" s="129" t="str">
        <f>IF(X75="-","-",SUM(X75:X83)*'3k EBIT'!$E$10)</f>
        <v>-</v>
      </c>
      <c r="Y84" s="129" t="str">
        <f>IF(Y75="-","-",SUM(Y75:Y83)*'3k EBIT'!$E$10)</f>
        <v>-</v>
      </c>
      <c r="Z84" s="129" t="str">
        <f>IF(Z75="-","-",SUM(Z75:Z83)*'3k EBIT'!$E$10)</f>
        <v>-</v>
      </c>
      <c r="AA84" s="28"/>
    </row>
    <row r="85" spans="1:27" s="29" customFormat="1" ht="12.4" customHeight="1" x14ac:dyDescent="0.25">
      <c r="A85" s="256"/>
      <c r="B85" s="132" t="s">
        <v>292</v>
      </c>
      <c r="C85" s="177" t="s">
        <v>516</v>
      </c>
      <c r="D85" s="134" t="s">
        <v>321</v>
      </c>
      <c r="E85" s="130"/>
      <c r="F85" s="30"/>
      <c r="G85" s="129">
        <f>IF(G75="-","-",SUM(G75:G78,G80:G84)*'3l HAP'!$E$11)</f>
        <v>6.4688818406817044</v>
      </c>
      <c r="H85" s="129">
        <f>IF(H75="-","-",SUM(H75:H78,H80:H84)*'3l HAP'!$E$11)</f>
        <v>6.0668753213976929</v>
      </c>
      <c r="I85" s="129">
        <f>IF(I75="-","-",SUM(I75:I78,I80:I84)*'3l HAP'!$E$11)</f>
        <v>6.1018840352923363</v>
      </c>
      <c r="J85" s="129">
        <f>IF(J75="-","-",SUM(J75:J78,J80:J84)*'3l HAP'!$E$11)</f>
        <v>5.9422712937295215</v>
      </c>
      <c r="K85" s="129">
        <f>IF(K75="-","-",SUM(K75:K78,K80:K84)*'3l HAP'!$E$11)</f>
        <v>6.7525988000773705</v>
      </c>
      <c r="L85" s="129">
        <f>IF(L75="-","-",SUM(L75:L78,L80:L84)*'3l HAP'!$E$11)</f>
        <v>6.6179121766129398</v>
      </c>
      <c r="M85" s="129">
        <f>IF(M75="-","-",SUM(M75:M78,M80:M84)*'3l HAP'!$E$11)</f>
        <v>7.383202503344692</v>
      </c>
      <c r="N85" s="129">
        <f>IF(N75="-","-",SUM(N75:N78,N80:N84)*'3l HAP'!$E$11)</f>
        <v>7.8842808664813022</v>
      </c>
      <c r="O85" s="30"/>
      <c r="P85" s="129">
        <f>IF(P75="-","-",SUM(P75:P78,P80:P84)*'3l HAP'!$E$11)</f>
        <v>7.8842808664813022</v>
      </c>
      <c r="Q85" s="129">
        <f>IF(Q75="-","-",SUM(Q75:Q78,Q80:Q84)*'3l HAP'!$E$11)</f>
        <v>8.8776851887548212</v>
      </c>
      <c r="R85" s="129">
        <f>IF(R75="-","-",SUM(R75:R78,R80:R84)*'3l HAP'!$E$11)</f>
        <v>8.4495801478621448</v>
      </c>
      <c r="S85" s="129">
        <f>IF(S75="-","-",SUM(S75:S78,S80:S84)*'3l HAP'!$E$11)</f>
        <v>8.4327922046147155</v>
      </c>
      <c r="T85" s="129">
        <f>IF(T75="-","-",SUM(T75:T78,T80:T84)*'3l HAP'!$E$11)</f>
        <v>7.9885232845396663</v>
      </c>
      <c r="U85" s="129">
        <f>IF(U75="-","-",SUM(U75:U78,U80:U84)*'3l HAP'!$E$11)</f>
        <v>8.7978702471749042</v>
      </c>
      <c r="V85" s="129">
        <f>IF(V75="-","-",SUM(V75:V78,V80:V84)*'3l HAP'!$E$11)</f>
        <v>9.8826090605316335</v>
      </c>
      <c r="W85" s="129" t="str">
        <f>IF(W75="-","-",SUM(W75:W78,W80:W84)*'3l HAP'!$E$11)</f>
        <v>-</v>
      </c>
      <c r="X85" s="129" t="str">
        <f>IF(X75="-","-",SUM(X75:X78,X80:X84)*'3l HAP'!$E$11)</f>
        <v>-</v>
      </c>
      <c r="Y85" s="129" t="str">
        <f>IF(Y75="-","-",SUM(Y75:Y78,Y80:Y84)*'3l HAP'!$E$11)</f>
        <v>-</v>
      </c>
      <c r="Z85" s="129" t="str">
        <f>IF(Z75="-","-",SUM(Z75:Z78,Z80:Z84)*'3l HAP'!$E$11)</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584.26725900665815</v>
      </c>
      <c r="H86" s="129">
        <f t="shared" si="10"/>
        <v>557.41308541829028</v>
      </c>
      <c r="I86" s="129">
        <f t="shared" si="10"/>
        <v>569.02302900117581</v>
      </c>
      <c r="J86" s="129">
        <f t="shared" si="10"/>
        <v>557.2054405084009</v>
      </c>
      <c r="K86" s="129">
        <f t="shared" si="10"/>
        <v>606.88992392264583</v>
      </c>
      <c r="L86" s="129">
        <f t="shared" si="10"/>
        <v>598.76127029248096</v>
      </c>
      <c r="M86" s="129">
        <f t="shared" si="10"/>
        <v>652.61980712992215</v>
      </c>
      <c r="N86" s="129">
        <f t="shared" si="10"/>
        <v>686.81779874768245</v>
      </c>
      <c r="O86" s="30"/>
      <c r="P86" s="129">
        <f t="shared" ref="P86:Z86" si="11">IF(P75="-","-",SUM(P75:P85))</f>
        <v>686.81779874768245</v>
      </c>
      <c r="Q86" s="129">
        <f t="shared" si="11"/>
        <v>765.33713241437795</v>
      </c>
      <c r="R86" s="129">
        <f t="shared" si="11"/>
        <v>736.71457124212782</v>
      </c>
      <c r="S86" s="129">
        <f t="shared" si="11"/>
        <v>739.27276228773928</v>
      </c>
      <c r="T86" s="129">
        <f t="shared" si="11"/>
        <v>711.74190736366859</v>
      </c>
      <c r="U86" s="129">
        <f t="shared" si="11"/>
        <v>779.19023332283552</v>
      </c>
      <c r="V86" s="129">
        <f t="shared" si="11"/>
        <v>853.40108980747584</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DF'!H33="-","-",'3a DF'!H33)</f>
        <v>258.93782864086342</v>
      </c>
      <c r="H87" s="38">
        <f>IF('3a DF'!I33="-","-",'3a DF'!I33)</f>
        <v>231.79577893344458</v>
      </c>
      <c r="I87" s="38">
        <f>IF('3a DF'!J33="-","-",'3a DF'!J33)</f>
        <v>209.02148876042253</v>
      </c>
      <c r="J87" s="38">
        <f>IF('3a DF'!K33="-","-",'3a DF'!K33)</f>
        <v>199.09782427316546</v>
      </c>
      <c r="K87" s="38">
        <f>IF('3a DF'!L33="-","-",'3a DF'!L33)</f>
        <v>232.34692387660624</v>
      </c>
      <c r="L87" s="38">
        <f>IF('3a DF'!M33="-","-",'3a DF'!M33)</f>
        <v>223.75192907476765</v>
      </c>
      <c r="M87" s="38">
        <f>IF('3a DF'!N33="-","-",'3a DF'!N33)</f>
        <v>236.83698592588888</v>
      </c>
      <c r="N87" s="38">
        <f>IF('3a DF'!O33="-","-",'3a DF'!O33)</f>
        <v>264.33112563460907</v>
      </c>
      <c r="O87" s="30"/>
      <c r="P87" s="38">
        <f>IF('3a DF'!Q33="-","-",'3a DF'!Q33)</f>
        <v>264.33112563460907</v>
      </c>
      <c r="Q87" s="38">
        <f>IF('3a DF'!R33="-","-",'3a DF'!R33)</f>
        <v>306.92283944638547</v>
      </c>
      <c r="R87" s="38">
        <f>IF('3a DF'!S33="-","-",'3a DF'!S33)</f>
        <v>274.82677649949125</v>
      </c>
      <c r="S87" s="38">
        <f>IF('3a DF'!T33="-","-",'3a DF'!T33)</f>
        <v>250.85913253680243</v>
      </c>
      <c r="T87" s="38">
        <f>IF('3a DF'!U33="-","-",'3a DF'!U33)</f>
        <v>209.5659140083398</v>
      </c>
      <c r="U87" s="38">
        <f>IF('3a DF'!V33="-","-",'3a DF'!V33)</f>
        <v>248.67053766338475</v>
      </c>
      <c r="V87" s="38">
        <f>IF('3a DF'!W33="-","-",'3a DF'!W33)</f>
        <v>345.22858982708419</v>
      </c>
      <c r="W87" s="38" t="str">
        <f>IF('3a DF'!X33="-","-",'3a DF'!X33)</f>
        <v>-</v>
      </c>
      <c r="X87" s="38" t="str">
        <f>IF('3a DF'!Y33="-","-",'3a DF'!Y33)</f>
        <v>-</v>
      </c>
      <c r="Y87" s="38" t="str">
        <f>IF('3a DF'!Z33="-","-",'3a DF'!Z33)</f>
        <v>-</v>
      </c>
      <c r="Z87" s="38" t="str">
        <f>IF('3a DF'!AA33="-","-",'3a DF'!AA33)</f>
        <v>-</v>
      </c>
      <c r="AA87" s="28"/>
    </row>
    <row r="88" spans="1:27" s="29" customFormat="1" ht="11.5" x14ac:dyDescent="0.25">
      <c r="A88" s="256"/>
      <c r="B88" s="135" t="s">
        <v>350</v>
      </c>
      <c r="C88" s="135" t="s">
        <v>300</v>
      </c>
      <c r="D88" s="133" t="s">
        <v>322</v>
      </c>
      <c r="E88" s="128"/>
      <c r="F88" s="30"/>
      <c r="G88" s="38">
        <f>IF('3b CM'!G33="-","-",'3b CM'!G33)</f>
        <v>6.0192459082068814E-2</v>
      </c>
      <c r="H88" s="38">
        <f>IF('3b CM'!H33="-","-",'3b CM'!H33)</f>
        <v>9.0288688623103228E-2</v>
      </c>
      <c r="I88" s="38">
        <f>IF('3b CM'!I33="-","-",'3b CM'!I33)</f>
        <v>0.28430926528872924</v>
      </c>
      <c r="J88" s="38">
        <f>IF('3b CM'!J33="-","-",'3b CM'!J33)</f>
        <v>0.28912836277456888</v>
      </c>
      <c r="K88" s="38">
        <f>IF('3b CM'!K33="-","-",'3b CM'!K33)</f>
        <v>3.7135050058261001</v>
      </c>
      <c r="L88" s="38">
        <f>IF('3b CM'!L33="-","-",'3b CM'!L33)</f>
        <v>3.6024750981132136</v>
      </c>
      <c r="M88" s="38">
        <f>IF('3b CM'!M33="-","-",'3b CM'!M33)</f>
        <v>12.494315032774898</v>
      </c>
      <c r="N88" s="38">
        <f>IF('3b CM'!N33="-","-",'3b CM'!N33)</f>
        <v>11.877451269582151</v>
      </c>
      <c r="O88" s="30"/>
      <c r="P88" s="38">
        <f>IF('3b CM'!P33="-","-",'3b CM'!P33)</f>
        <v>11.877451269582151</v>
      </c>
      <c r="Q88" s="38">
        <f>IF('3b CM'!Q33="-","-",'3b CM'!Q33)</f>
        <v>15.902600376244944</v>
      </c>
      <c r="R88" s="38">
        <f>IF('3b CM'!R33="-","-",'3b CM'!R33)</f>
        <v>15.274266387209391</v>
      </c>
      <c r="S88" s="38">
        <f>IF('3b CM'!S33="-","-",'3b CM'!S33)</f>
        <v>18.171461627247051</v>
      </c>
      <c r="T88" s="38">
        <f>IF('3b CM'!T33="-","-",'3b CM'!T33)</f>
        <v>18.515788928093528</v>
      </c>
      <c r="U88" s="38">
        <f>IF('3b CM'!U33="-","-",'3b CM'!U33)</f>
        <v>14.006234481024579</v>
      </c>
      <c r="V88" s="38">
        <f>IF('3b CM'!V33="-","-",'3b CM'!V33)</f>
        <v>14.158531899757607</v>
      </c>
      <c r="W88" s="38" t="str">
        <f>IF('3b CM'!W33="-","-",'3b CM'!W33)</f>
        <v>-</v>
      </c>
      <c r="X88" s="38" t="str">
        <f>IF('3b CM'!X33="-","-",'3b CM'!X33)</f>
        <v>-</v>
      </c>
      <c r="Y88" s="38" t="str">
        <f>IF('3b CM'!Y33="-","-",'3b CM'!Y33)</f>
        <v>-</v>
      </c>
      <c r="Z88" s="38" t="str">
        <f>IF('3b CM'!Z33="-","-",'3b CM'!Z33)</f>
        <v>-</v>
      </c>
      <c r="AA88" s="28"/>
    </row>
    <row r="89" spans="1:27" s="29" customFormat="1" ht="11.5" x14ac:dyDescent="0.25">
      <c r="A89" s="256"/>
      <c r="B89" s="135" t="s">
        <v>596</v>
      </c>
      <c r="C89" s="135" t="s">
        <v>597</v>
      </c>
      <c r="D89" s="133" t="s">
        <v>322</v>
      </c>
      <c r="E89" s="128"/>
      <c r="F89" s="30"/>
      <c r="G89" s="38" t="str">
        <f>IF('3c AA'!J145="-","-",'3c AA'!J145)</f>
        <v>-</v>
      </c>
      <c r="H89" s="38" t="str">
        <f>IF('3c AA'!K145="-","-",'3c AA'!K145)</f>
        <v>-</v>
      </c>
      <c r="I89" s="38" t="str">
        <f>IF('3c AA'!L145="-","-",'3c AA'!L145)</f>
        <v>-</v>
      </c>
      <c r="J89" s="38" t="str">
        <f>IF('3c AA'!M145="-","-",'3c AA'!M145)</f>
        <v>-</v>
      </c>
      <c r="K89" s="38" t="str">
        <f>IF('3c AA'!N145="-","-",'3c AA'!N145)</f>
        <v>-</v>
      </c>
      <c r="L89" s="38" t="str">
        <f>IF('3c AA'!O145="-","-",'3c AA'!O145)</f>
        <v>-</v>
      </c>
      <c r="M89" s="38" t="str">
        <f>IF('3c AA'!P145="-","-",'3c AA'!P145)</f>
        <v>-</v>
      </c>
      <c r="N89" s="38" t="str">
        <f>IF('3c AA'!Q145="-","-",'3c AA'!Q145)</f>
        <v>-</v>
      </c>
      <c r="O89" s="30"/>
      <c r="P89" s="38" t="str">
        <f>IF('3c AA'!S145="-","-",'3c AA'!S145)</f>
        <v>-</v>
      </c>
      <c r="Q89" s="38" t="str">
        <f>IF('3c AA'!T145="-","-",'3c AA'!T145)</f>
        <v>-</v>
      </c>
      <c r="R89" s="38" t="str">
        <f>IF('3c AA'!U145="-","-",'3c AA'!U145)</f>
        <v>-</v>
      </c>
      <c r="S89" s="38" t="str">
        <f>IF('3c AA'!V145="-","-",'3c AA'!V145)</f>
        <v>-</v>
      </c>
      <c r="T89" s="38">
        <f>IF('3c AA'!W145="-","-",'3c AA'!W145)</f>
        <v>6.5873529519024565</v>
      </c>
      <c r="U89" s="38">
        <f>IF('3c AA'!X145="-","-",'3c AA'!X145)</f>
        <v>9.9756950960531068</v>
      </c>
      <c r="V89" s="38">
        <f>IF('3c AA'!Y145="-","-",'3c AA'!Y145)</f>
        <v>4.43</v>
      </c>
      <c r="W89" s="38" t="str">
        <f>IF('3c AA'!Z145="-","-",'3c AA'!Z145)</f>
        <v>-</v>
      </c>
      <c r="X89" s="38" t="str">
        <f>IF('3c AA'!AA145="-","-",'3c AA'!AA145)</f>
        <v>-</v>
      </c>
      <c r="Y89" s="38" t="str">
        <f>IF('3c AA'!AB145="-","-",'3c AA'!AB145)</f>
        <v>-</v>
      </c>
      <c r="Z89" s="38" t="str">
        <f>IF('3c AA'!AC145="-","-",'3c AA'!AC145)</f>
        <v>-</v>
      </c>
      <c r="AA89" s="28"/>
    </row>
    <row r="90" spans="1:27" s="29" customFormat="1" ht="11.5" x14ac:dyDescent="0.25">
      <c r="A90" s="256"/>
      <c r="B90" s="135" t="s">
        <v>2</v>
      </c>
      <c r="C90" s="135" t="s">
        <v>342</v>
      </c>
      <c r="D90" s="133" t="s">
        <v>322</v>
      </c>
      <c r="E90" s="128"/>
      <c r="F90" s="30"/>
      <c r="G90" s="38">
        <f>IF('3d PC'!G34="-","-",'3d PC'!G34)</f>
        <v>90.74335337588721</v>
      </c>
      <c r="H90" s="38">
        <f>IF('3d PC'!H34="-","-",'3d PC'!H34)</f>
        <v>90.716062603793802</v>
      </c>
      <c r="I90" s="38">
        <f>IF('3d PC'!I34="-","-",'3d PC'!I34)</f>
        <v>115.07185117237076</v>
      </c>
      <c r="J90" s="38">
        <f>IF('3d PC'!J34="-","-",'3d PC'!J34)</f>
        <v>113.82533274703412</v>
      </c>
      <c r="K90" s="38">
        <f>IF('3d PC'!K34="-","-",'3d PC'!K34)</f>
        <v>130.62641127650858</v>
      </c>
      <c r="L90" s="38">
        <f>IF('3d PC'!L34="-","-",'3d PC'!L34)</f>
        <v>129.41723561952793</v>
      </c>
      <c r="M90" s="38">
        <f>IF('3d PC'!M34="-","-",'3d PC'!M34)</f>
        <v>157.96774010569058</v>
      </c>
      <c r="N90" s="38">
        <f>IF('3d PC'!N34="-","-",'3d PC'!N34)</f>
        <v>155.10395298345713</v>
      </c>
      <c r="O90" s="30"/>
      <c r="P90" s="38">
        <f>IF('3d PC'!P34="-","-",'3d PC'!P34)</f>
        <v>155.10395298345713</v>
      </c>
      <c r="Q90" s="38">
        <f>IF('3d PC'!Q34="-","-",'3d PC'!Q34)</f>
        <v>173.71670798449017</v>
      </c>
      <c r="R90" s="38">
        <f>IF('3d PC'!R34="-","-",'3d PC'!R34)</f>
        <v>176.43094440595124</v>
      </c>
      <c r="S90" s="38">
        <f>IF('3d PC'!S34="-","-",'3d PC'!S34)</f>
        <v>192.3634826031502</v>
      </c>
      <c r="T90" s="38">
        <f>IF('3d PC'!T34="-","-",'3d PC'!T34)</f>
        <v>195.92370881203382</v>
      </c>
      <c r="U90" s="38">
        <f>IF('3d PC'!U34="-","-",'3d PC'!U34)</f>
        <v>211.48302337080241</v>
      </c>
      <c r="V90" s="38">
        <f>IF('3d PC'!V34="-","-",'3d PC'!V34)</f>
        <v>192.3605809577291</v>
      </c>
      <c r="W90" s="38" t="str">
        <f>IF('3d PC'!W34="-","-",'3d PC'!W34)</f>
        <v>-</v>
      </c>
      <c r="X90" s="38" t="str">
        <f>IF('3d PC'!X34="-","-",'3d PC'!X34)</f>
        <v>-</v>
      </c>
      <c r="Y90" s="38" t="str">
        <f>IF('3d PC'!Y34="-","-",'3d PC'!Y34)</f>
        <v>-</v>
      </c>
      <c r="Z90" s="38" t="str">
        <f>IF('3d PC'!Z34="-","-",'3d PC'!Z34)</f>
        <v>-</v>
      </c>
      <c r="AA90" s="28"/>
    </row>
    <row r="91" spans="1:27" s="29" customFormat="1" ht="11.5" x14ac:dyDescent="0.25">
      <c r="A91" s="256"/>
      <c r="B91" s="135" t="s">
        <v>352</v>
      </c>
      <c r="C91" s="135" t="s">
        <v>343</v>
      </c>
      <c r="D91" s="133" t="s">
        <v>322</v>
      </c>
      <c r="E91" s="128"/>
      <c r="F91" s="30"/>
      <c r="G91" s="38">
        <f>IF('3e NC-Elec'!H62="-","-",'3e NC-Elec'!H62)</f>
        <v>116.33835677623409</v>
      </c>
      <c r="H91" s="38">
        <f>IF('3e NC-Elec'!I62="-","-",'3e NC-Elec'!I62)</f>
        <v>117.34928949421698</v>
      </c>
      <c r="I91" s="38">
        <f>IF('3e NC-Elec'!J62="-","-",'3e NC-Elec'!J62)</f>
        <v>132.25076214411874</v>
      </c>
      <c r="J91" s="38">
        <f>IF('3e NC-Elec'!K62="-","-",'3e NC-Elec'!K62)</f>
        <v>131.49040443164176</v>
      </c>
      <c r="K91" s="38">
        <f>IF('3e NC-Elec'!L62="-","-",'3e NC-Elec'!L62)</f>
        <v>126.45179788115809</v>
      </c>
      <c r="L91" s="38">
        <f>IF('3e NC-Elec'!M62="-","-",'3e NC-Elec'!M62)</f>
        <v>127.66371827085068</v>
      </c>
      <c r="M91" s="38">
        <f>IF('3e NC-Elec'!N62="-","-",'3e NC-Elec'!N62)</f>
        <v>135.01519162585544</v>
      </c>
      <c r="N91" s="38">
        <f>IF('3e NC-Elec'!O62="-","-",'3e NC-Elec'!O62)</f>
        <v>134.47874663427234</v>
      </c>
      <c r="O91" s="30"/>
      <c r="P91" s="38">
        <f>IF('3e NC-Elec'!Q62="-","-",'3e NC-Elec'!Q62)</f>
        <v>134.47874663427234</v>
      </c>
      <c r="Q91" s="38">
        <f>IF('3e NC-Elec'!R62="-","-",'3e NC-Elec'!R62)</f>
        <v>146.90804361450665</v>
      </c>
      <c r="R91" s="38">
        <f>IF('3e NC-Elec'!S62="-","-",'3e NC-Elec'!S62)</f>
        <v>147.83346798871341</v>
      </c>
      <c r="S91" s="38">
        <f>IF('3e NC-Elec'!T62="-","-",'3e NC-Elec'!T62)</f>
        <v>140.44251795711267</v>
      </c>
      <c r="T91" s="38">
        <f>IF('3e NC-Elec'!U62="-","-",'3e NC-Elec'!U62)</f>
        <v>143.64113908177919</v>
      </c>
      <c r="U91" s="38">
        <f>IF('3e NC-Elec'!V62="-","-",'3e NC-Elec'!V62)</f>
        <v>148.82843590081512</v>
      </c>
      <c r="V91" s="38">
        <f>IF('3e NC-Elec'!W62="-","-",'3e NC-Elec'!W62)</f>
        <v>147.90456002333787</v>
      </c>
      <c r="W91" s="38" t="str">
        <f>IF('3e NC-Elec'!X62="-","-",'3e NC-Elec'!X62)</f>
        <v>-</v>
      </c>
      <c r="X91" s="38" t="str">
        <f>IF('3e NC-Elec'!Y62="-","-",'3e NC-Elec'!Y62)</f>
        <v>-</v>
      </c>
      <c r="Y91" s="38" t="str">
        <f>IF('3e NC-Elec'!Z62="-","-",'3e NC-Elec'!Z62)</f>
        <v>-</v>
      </c>
      <c r="Z91" s="38" t="str">
        <f>IF('3e NC-Elec'!AA62="-","-",'3e NC-Elec'!AA62)</f>
        <v>-</v>
      </c>
      <c r="AA91" s="28"/>
    </row>
    <row r="92" spans="1:27" s="29" customFormat="1" ht="11.5" x14ac:dyDescent="0.25">
      <c r="A92" s="256"/>
      <c r="B92" s="135" t="s">
        <v>349</v>
      </c>
      <c r="C92" s="135" t="s">
        <v>344</v>
      </c>
      <c r="D92" s="133" t="s">
        <v>322</v>
      </c>
      <c r="E92" s="128"/>
      <c r="F92" s="30"/>
      <c r="G92" s="38">
        <f>IF('3g CPIH'!C$16="-","-",'3h OC '!$E$10*('3g CPIH'!C$16/'3g CPIH'!$G$16))</f>
        <v>76.502677103718199</v>
      </c>
      <c r="H92" s="38">
        <f>IF('3g CPIH'!D$16="-","-",'3h OC '!$E$10*('3g CPIH'!D$16/'3g CPIH'!$G$16))</f>
        <v>76.655835616438353</v>
      </c>
      <c r="I92" s="38">
        <f>IF('3g CPIH'!E$16="-","-",'3h OC '!$E$10*('3g CPIH'!E$16/'3g CPIH'!$G$16))</f>
        <v>76.885573385518597</v>
      </c>
      <c r="J92" s="38">
        <f>IF('3g CPIH'!F$16="-","-",'3h OC '!$E$10*('3g CPIH'!F$16/'3g CPIH'!$G$16))</f>
        <v>77.345048923679059</v>
      </c>
      <c r="K92" s="38">
        <f>IF('3g CPIH'!G$16="-","-",'3h OC '!$E$10*('3g CPIH'!G$16/'3g CPIH'!$G$16))</f>
        <v>78.263999999999996</v>
      </c>
      <c r="L92" s="38">
        <f>IF('3g CPIH'!H$16="-","-",'3h OC '!$E$10*('3g CPIH'!H$16/'3g CPIH'!$G$16))</f>
        <v>79.259530332681024</v>
      </c>
      <c r="M92" s="38">
        <f>IF('3g CPIH'!I$16="-","-",'3h OC '!$E$10*('3g CPIH'!I$16/'3g CPIH'!$G$16))</f>
        <v>80.408219178082177</v>
      </c>
      <c r="N92" s="38">
        <f>IF('3g CPIH'!J$16="-","-",'3h OC '!$E$10*('3g CPIH'!J$16/'3g CPIH'!$G$16))</f>
        <v>81.097432485322898</v>
      </c>
      <c r="O92" s="30"/>
      <c r="P92" s="38">
        <f>IF('3g CPIH'!L$16="-","-",'3h OC '!$E$10*('3g CPIH'!L$16/'3g CPIH'!$G$16))</f>
        <v>81.097432485322898</v>
      </c>
      <c r="Q92" s="38">
        <f>IF('3g CPIH'!M$16="-","-",'3h OC '!$E$10*('3g CPIH'!M$16/'3g CPIH'!$G$16))</f>
        <v>82.016383561643835</v>
      </c>
      <c r="R92" s="38">
        <f>IF('3g CPIH'!N$16="-","-",'3h OC '!$E$10*('3g CPIH'!N$16/'3g CPIH'!$G$16))</f>
        <v>82.62901761252445</v>
      </c>
      <c r="S92" s="38">
        <f>IF('3g CPIH'!O$16="-","-",'3h OC '!$E$10*('3g CPIH'!O$16/'3g CPIH'!$G$16))</f>
        <v>83.088493150684926</v>
      </c>
      <c r="T92" s="38">
        <f>IF('3g CPIH'!P$16="-","-",'3h OC '!$E$10*('3g CPIH'!P$16/'3g CPIH'!$G$16))</f>
        <v>83.318230919765156</v>
      </c>
      <c r="U92" s="38">
        <f>IF('3g CPIH'!Q$16="-","-",'3h OC '!$E$10*('3g CPIH'!Q$16/'3g CPIH'!$G$16))</f>
        <v>83.777706457925632</v>
      </c>
      <c r="V92" s="38">
        <f>IF('3g CPIH'!R$16="-","-",'3h OC '!$E$10*('3g CPIH'!R$16/'3g CPIH'!$G$16))</f>
        <v>85.309291585127198</v>
      </c>
      <c r="W92" s="38" t="str">
        <f>IF('3g CPIH'!S$16="-","-",'3h OC '!$E$10*('3g CPIH'!S$16/'3g CPIH'!$G$16))</f>
        <v>-</v>
      </c>
      <c r="X92" s="38" t="str">
        <f>IF('3g CPIH'!T$16="-","-",'3h OC '!$E$10*('3g CPIH'!T$16/'3g CPIH'!$G$16))</f>
        <v>-</v>
      </c>
      <c r="Y92" s="38" t="str">
        <f>IF('3g CPIH'!U$16="-","-",'3h OC '!$E$10*('3g CPIH'!U$16/'3g CPIH'!$G$16))</f>
        <v>-</v>
      </c>
      <c r="Z92" s="38" t="str">
        <f>IF('3g CPIH'!V$16="-","-",'3h OC '!$E$10*('3g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SMNCC'!G$46)</f>
        <v>0</v>
      </c>
      <c r="L93" s="38">
        <f>IF('3i SMNCC'!H$46="-","-",'3i SMNCC'!H$46)</f>
        <v>-0.18995111249132623</v>
      </c>
      <c r="M93" s="38">
        <f>IF('3i SMNCC'!I$46="-","-",'3i SMNCC'!I$46)</f>
        <v>2.3898870370752556</v>
      </c>
      <c r="N93" s="38">
        <f>IF('3i SMNCC'!J$46="-","-",'3i SMNCC'!J$46)</f>
        <v>11.485481460604181</v>
      </c>
      <c r="O93" s="30"/>
      <c r="P93" s="38">
        <f>IF('3i SMNCC'!L$46="-","-",'3i SMNCC'!L$46)</f>
        <v>11.485481460604181</v>
      </c>
      <c r="Q93" s="38">
        <f>IF('3i SMNCC'!M$46="-","-",'3i SMNCC'!M$46)</f>
        <v>13.905095596481768</v>
      </c>
      <c r="R93" s="38">
        <f>IF('3i SMNCC'!N$46="-","-",'3i SMNCC'!N$46)</f>
        <v>14.008016342776511</v>
      </c>
      <c r="S93" s="38">
        <f>IF('3i SMNCC'!O$46="-","-",'3i SMNCC'!O$46)</f>
        <v>16.592254432324484</v>
      </c>
      <c r="T93" s="38">
        <f>IF('3i SMNCC'!P$46="-","-",'3i SMNCC'!P$46)</f>
        <v>16.855736391237045</v>
      </c>
      <c r="U93" s="38">
        <f>IF('3i SMNCC'!Q$46="-","-",'3i SMNCC'!Q$46)</f>
        <v>16.48610584262476</v>
      </c>
      <c r="V93" s="38">
        <f>IF('3i SMNCC'!R$46="-","-",'3i SMNCC'!R$46)</f>
        <v>16.529685824397358</v>
      </c>
      <c r="W93" s="38" t="str">
        <f>IF('3i SMNCC'!S$46="-","-",'3i SMNCC'!S$46)</f>
        <v>-</v>
      </c>
      <c r="X93" s="38" t="str">
        <f>IF('3i SMNCC'!T$46="-","-",'3i SMNCC'!T$46)</f>
        <v>-</v>
      </c>
      <c r="Y93" s="38" t="str">
        <f>IF('3i SMNCC'!U$46="-","-",'3i SMNCC'!U$46)</f>
        <v>-</v>
      </c>
      <c r="Z93" s="38" t="str">
        <f>IF('3i SMNCC'!V$46="-","-",'3i SMNCC'!V$46)</f>
        <v>-</v>
      </c>
      <c r="AA93" s="28"/>
    </row>
    <row r="94" spans="1:27" s="29" customFormat="1" ht="11.25" customHeight="1" x14ac:dyDescent="0.25">
      <c r="A94" s="256"/>
      <c r="B94" s="135" t="s">
        <v>349</v>
      </c>
      <c r="C94" s="135" t="s">
        <v>389</v>
      </c>
      <c r="D94" s="133" t="s">
        <v>322</v>
      </c>
      <c r="E94" s="128"/>
      <c r="F94" s="30"/>
      <c r="G94" s="38">
        <f>IF('3g CPIH'!C$16="-","-",'3j PAAC PAP'!$G$16*('3g CPIH'!C$16/'3g CPIH'!$G$16))</f>
        <v>3.3460635029354204</v>
      </c>
      <c r="H94" s="38">
        <f>IF('3g CPIH'!D$16="-","-",'3j PAAC PAP'!$G$16*('3g CPIH'!D$16/'3g CPIH'!$G$16))</f>
        <v>3.3527623287671227</v>
      </c>
      <c r="I94" s="38">
        <f>IF('3g CPIH'!E$16="-","-",'3j PAAC PAP'!$G$16*('3g CPIH'!E$16/'3g CPIH'!$G$16))</f>
        <v>3.3628105675146771</v>
      </c>
      <c r="J94" s="38">
        <f>IF('3g CPIH'!F$16="-","-",'3j PAAC PAP'!$G$16*('3g CPIH'!F$16/'3g CPIH'!$G$16))</f>
        <v>3.3829070450097847</v>
      </c>
      <c r="K94" s="38">
        <f>IF('3g CPIH'!G$16="-","-",'3j PAAC PAP'!$G$16*('3g CPIH'!G$16/'3g CPIH'!$G$16))</f>
        <v>3.4230999999999998</v>
      </c>
      <c r="L94" s="38">
        <f>IF('3g CPIH'!H$16="-","-",'3j PAAC PAP'!$G$16*('3g CPIH'!H$16/'3g CPIH'!$G$16))</f>
        <v>3.4666423679060667</v>
      </c>
      <c r="M94" s="38">
        <f>IF('3g CPIH'!I$16="-","-",'3j PAAC PAP'!$G$16*('3g CPIH'!I$16/'3g CPIH'!$G$16))</f>
        <v>3.516883561643835</v>
      </c>
      <c r="N94" s="38">
        <f>IF('3g CPIH'!J$16="-","-",'3j PAAC PAP'!$G$16*('3g CPIH'!J$16/'3g CPIH'!$G$16))</f>
        <v>3.547028277886497</v>
      </c>
      <c r="O94" s="30"/>
      <c r="P94" s="38">
        <f>IF('3g CPIH'!L$16="-","-",'3j PAAC PAP'!$G$16*('3g CPIH'!L$16/'3g CPIH'!$G$16))</f>
        <v>3.547028277886497</v>
      </c>
      <c r="Q94" s="38">
        <f>IF('3g CPIH'!M$16="-","-",'3j PAAC PAP'!$G$16*('3g CPIH'!M$16/'3g CPIH'!$G$16))</f>
        <v>3.5872212328767121</v>
      </c>
      <c r="R94" s="38">
        <f>IF('3g CPIH'!N$16="-","-",'3j PAAC PAP'!$G$16*('3g CPIH'!N$16/'3g CPIH'!$G$16))</f>
        <v>3.6140165362035224</v>
      </c>
      <c r="S94" s="38">
        <f>IF('3g CPIH'!O$16="-","-",'3j PAAC PAP'!$G$16*('3g CPIH'!O$16/'3g CPIH'!$G$16))</f>
        <v>3.6341130136986299</v>
      </c>
      <c r="T94" s="38">
        <f>IF('3g CPIH'!P$16="-","-",'3j PAAC PAP'!$G$16*('3g CPIH'!P$16/'3g CPIH'!$G$16))</f>
        <v>3.6441612524461835</v>
      </c>
      <c r="U94" s="38">
        <f>IF('3g CPIH'!Q$16="-","-",'3j PAAC PAP'!$G$16*('3g CPIH'!Q$16/'3g CPIH'!$G$16))</f>
        <v>3.6642577299412915</v>
      </c>
      <c r="V94" s="38">
        <f>IF('3g CPIH'!R$16="-","-",'3j PAAC PAP'!$G$16*('3g CPIH'!R$16/'3g CPIH'!$G$16))</f>
        <v>3.7312459882583173</v>
      </c>
      <c r="W94" s="38" t="str">
        <f>IF('3g CPIH'!S$16="-","-",'3j PAAC PAP'!$G$16*('3g CPIH'!S$16/'3g CPIH'!$G$16))</f>
        <v>-</v>
      </c>
      <c r="X94" s="38" t="str">
        <f>IF('3g CPIH'!T$16="-","-",'3j PAAC PAP'!$G$16*('3g CPIH'!T$16/'3g CPIH'!$G$16))</f>
        <v>-</v>
      </c>
      <c r="Y94" s="38" t="str">
        <f>IF('3g CPIH'!U$16="-","-",'3j PAAC PAP'!$G$16*('3g CPIH'!U$16/'3g CPIH'!$G$16))</f>
        <v>-</v>
      </c>
      <c r="Z94" s="38" t="str">
        <f>IF('3g CPIH'!V$16="-","-",'3j PAAC PAP'!$G$16*('3g CPIH'!V$16/'3g CPIH'!$G$16))</f>
        <v>-</v>
      </c>
      <c r="AA94" s="28"/>
    </row>
    <row r="95" spans="1:27" s="29" customFormat="1" ht="11.25" customHeight="1" x14ac:dyDescent="0.25">
      <c r="A95" s="256"/>
      <c r="B95" s="135" t="s">
        <v>349</v>
      </c>
      <c r="C95" s="135" t="s">
        <v>404</v>
      </c>
      <c r="D95" s="133" t="s">
        <v>322</v>
      </c>
      <c r="E95" s="128"/>
      <c r="F95" s="30"/>
      <c r="G95" s="38">
        <f>IF(G87="-","-",SUM(G87:G93)*'3j PAAC PAP'!$G$34)</f>
        <v>2.5967994063907871</v>
      </c>
      <c r="H95" s="38">
        <f>IF(H87="-","-",SUM(H87:H93)*'3j PAAC PAP'!$G$34)</f>
        <v>2.4724823240405698</v>
      </c>
      <c r="I95" s="38">
        <f>IF(I87="-","-",SUM(I87:I93)*'3j PAAC PAP'!$G$34)</f>
        <v>2.5533979309068648</v>
      </c>
      <c r="J95" s="38">
        <f>IF(J87="-","-",SUM(J87:J93)*'3j PAAC PAP'!$G$34)</f>
        <v>2.4985204776014798</v>
      </c>
      <c r="K95" s="38">
        <f>IF(K87="-","-",SUM(K87:K93)*'3j PAAC PAP'!$G$34)</f>
        <v>2.7347330256599136</v>
      </c>
      <c r="L95" s="38">
        <f>IF(L87="-","-",SUM(L87:L93)*'3j PAAC PAP'!$G$34)</f>
        <v>2.6969346298385872</v>
      </c>
      <c r="M95" s="38">
        <f>IF(M87="-","-",SUM(M87:M93)*'3j PAAC PAP'!$G$34)</f>
        <v>2.9917876540010875</v>
      </c>
      <c r="N95" s="38">
        <f>IF(N87="-","-",SUM(N87:N93)*'3j PAAC PAP'!$G$34)</f>
        <v>3.1509788755791197</v>
      </c>
      <c r="O95" s="30"/>
      <c r="P95" s="38">
        <f>IF(P87="-","-",SUM(P87:P93)*'3j PAAC PAP'!$G$34)</f>
        <v>3.1509788755791197</v>
      </c>
      <c r="Q95" s="38">
        <f>IF(Q87="-","-",SUM(Q87:Q93)*'3j PAAC PAP'!$G$34)</f>
        <v>3.5386328153946973</v>
      </c>
      <c r="R95" s="38">
        <f>IF(R87="-","-",SUM(R87:R93)*'3j PAAC PAP'!$G$34)</f>
        <v>3.4028579134866845</v>
      </c>
      <c r="S95" s="38">
        <f>IF(S87="-","-",SUM(S87:S93)*'3j PAAC PAP'!$G$34)</f>
        <v>3.3574620002828421</v>
      </c>
      <c r="T95" s="38">
        <f>IF(T87="-","-",SUM(T87:T93)*'3j PAAC PAP'!$G$34)</f>
        <v>3.2277160710518209</v>
      </c>
      <c r="U95" s="38">
        <f>IF(U87="-","-",SUM(U87:U93)*'3j PAAC PAP'!$G$34)</f>
        <v>3.5092279579572492</v>
      </c>
      <c r="V95" s="38">
        <f>IF(V87="-","-",SUM(V87:V93)*'3j PAAC PAP'!$G$34)</f>
        <v>3.8571390552020359</v>
      </c>
      <c r="W95" s="38" t="str">
        <f>IF(W87="-","-",SUM(W87:W93)*'3j PAAC PAP'!$G$34)</f>
        <v>-</v>
      </c>
      <c r="X95" s="38" t="str">
        <f>IF(X87="-","-",SUM(X87:X93)*'3j PAAC PAP'!$G$34)</f>
        <v>-</v>
      </c>
      <c r="Y95" s="38" t="str">
        <f>IF(Y87="-","-",SUM(Y87:Y93)*'3j PAAC PAP'!$G$34)</f>
        <v>-</v>
      </c>
      <c r="Z95" s="38" t="str">
        <f>IF(Z87="-","-",SUM(Z87:Z93)*'3j PAAC PAP'!$G$34)</f>
        <v>-</v>
      </c>
      <c r="AA95" s="28"/>
    </row>
    <row r="96" spans="1:27" s="29" customFormat="1" ht="11.25" customHeight="1" x14ac:dyDescent="0.25">
      <c r="A96" s="256"/>
      <c r="B96" s="135" t="s">
        <v>388</v>
      </c>
      <c r="C96" s="135" t="s">
        <v>515</v>
      </c>
      <c r="D96" s="133" t="s">
        <v>322</v>
      </c>
      <c r="E96" s="128"/>
      <c r="F96" s="30"/>
      <c r="G96" s="38">
        <f>IF(G87="-","-",SUM(G87:G95)*'3k EBIT'!$E$10)</f>
        <v>10.623837453862674</v>
      </c>
      <c r="H96" s="38">
        <f>IF(H87="-","-",SUM(H87:H95)*'3k EBIT'!$E$10)</f>
        <v>10.118472659793236</v>
      </c>
      <c r="I96" s="38">
        <f>IF(I87="-","-",SUM(I87:I95)*'3k EBIT'!$E$10)</f>
        <v>10.447683982403895</v>
      </c>
      <c r="J96" s="38">
        <f>IF(J87="-","-",SUM(J87:J95)*'3k EBIT'!$E$10)</f>
        <v>10.224932092141231</v>
      </c>
      <c r="K96" s="38">
        <f>IF(K87="-","-",SUM(K87:K95)*'3k EBIT'!$E$10)</f>
        <v>11.186191203601618</v>
      </c>
      <c r="L96" s="38">
        <f>IF(L87="-","-",SUM(L87:L95)*'3k EBIT'!$E$10)</f>
        <v>11.033339784598159</v>
      </c>
      <c r="M96" s="38">
        <f>IF(M87="-","-",SUM(M87:M95)*'3k EBIT'!$E$10)</f>
        <v>12.233235724023762</v>
      </c>
      <c r="N96" s="38">
        <f>IF(N87="-","-",SUM(N87:N95)*'3k EBIT'!$E$10)</f>
        <v>12.881118323529599</v>
      </c>
      <c r="O96" s="30"/>
      <c r="P96" s="38">
        <f>IF(P87="-","-",SUM(P87:P95)*'3k EBIT'!$E$10)</f>
        <v>12.881118323529599</v>
      </c>
      <c r="Q96" s="38">
        <f>IF(Q87="-","-",SUM(Q87:Q95)*'3k EBIT'!$E$10)</f>
        <v>14.458164056995574</v>
      </c>
      <c r="R96" s="38">
        <f>IF(R87="-","-",SUM(R87:R95)*'3k EBIT'!$E$10)</f>
        <v>13.906599035877351</v>
      </c>
      <c r="S96" s="38">
        <f>IF(S87="-","-",SUM(S87:S95)*'3k EBIT'!$E$10)</f>
        <v>13.722400710679</v>
      </c>
      <c r="T96" s="38">
        <f>IF(T87="-","-",SUM(T87:T95)*'3k EBIT'!$E$10)</f>
        <v>13.19502616733366</v>
      </c>
      <c r="U96" s="38">
        <f>IF(U87="-","-",SUM(U87:U95)*'3k EBIT'!$E$10)</f>
        <v>14.340090916126243</v>
      </c>
      <c r="V96" s="38">
        <f>IF(V87="-","-",SUM(V87:V95)*'3k EBIT'!$E$10)</f>
        <v>15.75605442011619</v>
      </c>
      <c r="W96" s="38" t="str">
        <f>IF(W87="-","-",SUM(W87:W95)*'3k EBIT'!$E$10)</f>
        <v>-</v>
      </c>
      <c r="X96" s="38" t="str">
        <f>IF(X87="-","-",SUM(X87:X95)*'3k EBIT'!$E$10)</f>
        <v>-</v>
      </c>
      <c r="Y96" s="38" t="str">
        <f>IF(Y87="-","-",SUM(Y87:Y95)*'3k EBIT'!$E$10)</f>
        <v>-</v>
      </c>
      <c r="Z96" s="38" t="str">
        <f>IF(Z87="-","-",SUM(Z87:Z95)*'3k EBIT'!$E$10)</f>
        <v>-</v>
      </c>
      <c r="AA96" s="28"/>
    </row>
    <row r="97" spans="1:27" s="29" customFormat="1" ht="11.25" customHeight="1" x14ac:dyDescent="0.25">
      <c r="A97" s="256"/>
      <c r="B97" s="135" t="s">
        <v>292</v>
      </c>
      <c r="C97" s="179" t="s">
        <v>516</v>
      </c>
      <c r="D97" s="133" t="s">
        <v>322</v>
      </c>
      <c r="E97" s="127"/>
      <c r="F97" s="30"/>
      <c r="G97" s="38">
        <f>IF(G87="-","-",SUM(G87:G90,G92:G96)*'3l HAP'!$E$11)</f>
        <v>6.4831922191936533</v>
      </c>
      <c r="H97" s="38">
        <f>IF(H87="-","-",SUM(H87:H90,H92:H96)*'3l HAP'!$E$11)</f>
        <v>6.0789678430709024</v>
      </c>
      <c r="I97" s="38">
        <f>IF(I87="-","-",SUM(I87:I90,I92:I96)*'3l HAP'!$E$11)</f>
        <v>6.1144785916582611</v>
      </c>
      <c r="J97" s="38">
        <f>IF(J87="-","-",SUM(J87:J90,J92:J96)*'3l HAP'!$E$11)</f>
        <v>5.9539631427032997</v>
      </c>
      <c r="K97" s="38">
        <f>IF(K87="-","-",SUM(K87:K90,K92:K96)*'3l HAP'!$E$11)</f>
        <v>6.7684591095076714</v>
      </c>
      <c r="L97" s="38">
        <f>IF(L87="-","-",SUM(L87:L90,L92:L96)*'3l HAP'!$E$11)</f>
        <v>6.632931346173736</v>
      </c>
      <c r="M97" s="38">
        <f>IF(M87="-","-",SUM(M87:M90,M92:M96)*'3l HAP'!$E$11)</f>
        <v>7.4499125928230212</v>
      </c>
      <c r="N97" s="38">
        <f>IF(N87="-","-",SUM(N87:N90,N92:N96)*'3l HAP'!$E$11)</f>
        <v>7.9570111692760639</v>
      </c>
      <c r="O97" s="30"/>
      <c r="P97" s="38">
        <f>IF(P87="-","-",SUM(P87:P90,P92:P96)*'3l HAP'!$E$11)</f>
        <v>7.9570111692760639</v>
      </c>
      <c r="Q97" s="38">
        <f>IF(Q87="-","-",SUM(Q87:Q90,Q92:Q96)*'3l HAP'!$E$11)</f>
        <v>8.9902715714773827</v>
      </c>
      <c r="R97" s="38">
        <f>IF(R87="-","-",SUM(R87:R90,R92:R96)*'3l HAP'!$E$11)</f>
        <v>8.5516982153934702</v>
      </c>
      <c r="S97" s="38">
        <f>IF(S87="-","-",SUM(S87:S90,S92:S96)*'3l HAP'!$E$11)</f>
        <v>8.5179698218961644</v>
      </c>
      <c r="T97" s="38">
        <f>IF(T87="-","-",SUM(T87:T90,T92:T96)*'3l HAP'!$E$11)</f>
        <v>8.0647552573877626</v>
      </c>
      <c r="U97" s="38">
        <f>IF(U87="-","-",SUM(U87:U90,U92:U96)*'3l HAP'!$E$11)</f>
        <v>8.8711704689914122</v>
      </c>
      <c r="V97" s="38">
        <f>IF(V87="-","-",SUM(V87:V90,V92:V96)*'3l HAP'!$E$11)</f>
        <v>9.9758081514438786</v>
      </c>
      <c r="W97" s="38" t="str">
        <f>IF(W87="-","-",SUM(W87:W90,W92:W96)*'3l HAP'!$E$11)</f>
        <v>-</v>
      </c>
      <c r="X97" s="38" t="str">
        <f>IF(X87="-","-",SUM(X87:X90,X92:X96)*'3l HAP'!$E$11)</f>
        <v>-</v>
      </c>
      <c r="Y97" s="38" t="str">
        <f>IF(Y87="-","-",SUM(Y87:Y90,Y92:Y96)*'3l HAP'!$E$11)</f>
        <v>-</v>
      </c>
      <c r="Z97" s="38" t="str">
        <f>IF(Z87="-","-",SUM(Z87:Z90,Z92:Z96)*'3l HAP'!$E$11)</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565.63230093816742</v>
      </c>
      <c r="H98" s="38">
        <f t="shared" si="12"/>
        <v>538.62994049218867</v>
      </c>
      <c r="I98" s="38">
        <f t="shared" si="12"/>
        <v>555.99235580020286</v>
      </c>
      <c r="J98" s="38">
        <f t="shared" si="12"/>
        <v>544.10806149575069</v>
      </c>
      <c r="K98" s="38">
        <f t="shared" si="12"/>
        <v>595.51512137886823</v>
      </c>
      <c r="L98" s="38">
        <f t="shared" si="12"/>
        <v>587.33478541196564</v>
      </c>
      <c r="M98" s="38">
        <f t="shared" si="12"/>
        <v>651.30415843785886</v>
      </c>
      <c r="N98" s="38">
        <f t="shared" si="12"/>
        <v>685.91032711411901</v>
      </c>
      <c r="O98" s="30"/>
      <c r="P98" s="38">
        <f t="shared" ref="P98:Z98" si="13">IF(P87="-","-",SUM(P87:P97))</f>
        <v>685.91032711411901</v>
      </c>
      <c r="Q98" s="38">
        <f t="shared" si="13"/>
        <v>769.94596025649719</v>
      </c>
      <c r="R98" s="38">
        <f t="shared" si="13"/>
        <v>740.47766093762721</v>
      </c>
      <c r="S98" s="38">
        <f t="shared" si="13"/>
        <v>730.7492878538784</v>
      </c>
      <c r="T98" s="38">
        <f t="shared" si="13"/>
        <v>702.53952984137061</v>
      </c>
      <c r="U98" s="38">
        <f t="shared" si="13"/>
        <v>763.61248588564649</v>
      </c>
      <c r="V98" s="38">
        <f t="shared" si="13"/>
        <v>839.24148773245383</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DF'!H34="-","-",'3a DF'!H34)</f>
        <v>254.63286552470055</v>
      </c>
      <c r="H99" s="129">
        <f>IF('3a DF'!I34="-","-",'3a DF'!I34)</f>
        <v>227.94206515192241</v>
      </c>
      <c r="I99" s="129">
        <f>IF('3a DF'!J34="-","-",'3a DF'!J34)</f>
        <v>205.54640825819473</v>
      </c>
      <c r="J99" s="129">
        <f>IF('3a DF'!K34="-","-",'3a DF'!K34)</f>
        <v>195.78772935770593</v>
      </c>
      <c r="K99" s="129">
        <f>IF('3a DF'!L34="-","-",'3a DF'!L34)</f>
        <v>228.48404705133558</v>
      </c>
      <c r="L99" s="129">
        <f>IF('3a DF'!M34="-","-",'3a DF'!M34)</f>
        <v>220.03194807819742</v>
      </c>
      <c r="M99" s="129">
        <f>IF('3a DF'!N34="-","-",'3a DF'!N34)</f>
        <v>235.26656907818526</v>
      </c>
      <c r="N99" s="129">
        <f>IF('3a DF'!O34="-","-",'3a DF'!O34)</f>
        <v>262.57840085876279</v>
      </c>
      <c r="O99" s="30"/>
      <c r="P99" s="129">
        <f>IF('3a DF'!Q34="-","-",'3a DF'!Q34)</f>
        <v>262.57840085876279</v>
      </c>
      <c r="Q99" s="129">
        <f>IF('3a DF'!R34="-","-",'3a DF'!R34)</f>
        <v>305.68875684768193</v>
      </c>
      <c r="R99" s="129">
        <f>IF('3a DF'!S34="-","-",'3a DF'!S34)</f>
        <v>274.85885895571062</v>
      </c>
      <c r="S99" s="129">
        <f>IF('3a DF'!T34="-","-",'3a DF'!T34)</f>
        <v>252.82740618535038</v>
      </c>
      <c r="T99" s="129">
        <f>IF('3a DF'!U34="-","-",'3a DF'!U34)</f>
        <v>211.93049991883504</v>
      </c>
      <c r="U99" s="129">
        <f>IF('3a DF'!V34="-","-",'3a DF'!V34)</f>
        <v>254.39634686017337</v>
      </c>
      <c r="V99" s="129">
        <f>IF('3a DF'!W34="-","-",'3a DF'!W34)</f>
        <v>352.5232271659105</v>
      </c>
      <c r="W99" s="129" t="str">
        <f>IF('3a DF'!X34="-","-",'3a DF'!X34)</f>
        <v>-</v>
      </c>
      <c r="X99" s="129" t="str">
        <f>IF('3a DF'!Y34="-","-",'3a DF'!Y34)</f>
        <v>-</v>
      </c>
      <c r="Y99" s="129" t="str">
        <f>IF('3a DF'!Z34="-","-",'3a DF'!Z34)</f>
        <v>-</v>
      </c>
      <c r="Z99" s="129" t="str">
        <f>IF('3a DF'!AA34="-","-",'3a DF'!AA34)</f>
        <v>-</v>
      </c>
      <c r="AA99" s="28"/>
    </row>
    <row r="100" spans="1:27" s="29" customFormat="1" ht="11.5" x14ac:dyDescent="0.25">
      <c r="A100" s="256"/>
      <c r="B100" s="132" t="s">
        <v>350</v>
      </c>
      <c r="C100" s="132" t="s">
        <v>300</v>
      </c>
      <c r="D100" s="134" t="s">
        <v>323</v>
      </c>
      <c r="E100" s="131"/>
      <c r="F100" s="30"/>
      <c r="G100" s="129">
        <f>IF('3b CM'!G34="-","-",'3b CM'!G34)</f>
        <v>5.8936173638432211E-2</v>
      </c>
      <c r="H100" s="129">
        <f>IF('3b CM'!H34="-","-",'3b CM'!H34)</f>
        <v>8.8404260457648334E-2</v>
      </c>
      <c r="I100" s="129">
        <f>IF('3b CM'!I34="-","-",'3b CM'!I34)</f>
        <v>0.27837540584985404</v>
      </c>
      <c r="J100" s="129">
        <f>IF('3b CM'!J34="-","-",'3b CM'!J34)</f>
        <v>0.28309392326112526</v>
      </c>
      <c r="K100" s="129">
        <f>IF('3b CM'!K34="-","-",'3b CM'!K34)</f>
        <v>3.635999910423199</v>
      </c>
      <c r="L100" s="129">
        <f>IF('3b CM'!L34="-","-",'3b CM'!L34)</f>
        <v>3.5272873238331761</v>
      </c>
      <c r="M100" s="129">
        <f>IF('3b CM'!M34="-","-",'3b CM'!M34)</f>
        <v>12.390661095788976</v>
      </c>
      <c r="N100" s="129">
        <f>IF('3b CM'!N34="-","-",'3b CM'!N34)</f>
        <v>11.778914888658418</v>
      </c>
      <c r="O100" s="30"/>
      <c r="P100" s="129">
        <f>IF('3b CM'!P34="-","-",'3b CM'!P34)</f>
        <v>11.778914888658418</v>
      </c>
      <c r="Q100" s="129">
        <f>IF('3b CM'!Q34="-","-",'3b CM'!Q34)</f>
        <v>15.844126460963835</v>
      </c>
      <c r="R100" s="129">
        <f>IF('3b CM'!R34="-","-",'3b CM'!R34)</f>
        <v>15.35931839476833</v>
      </c>
      <c r="S100" s="129">
        <f>IF('3b CM'!S34="-","-",'3b CM'!S34)</f>
        <v>18.290895530858808</v>
      </c>
      <c r="T100" s="129">
        <f>IF('3b CM'!T34="-","-",'3b CM'!T34)</f>
        <v>18.72308607499177</v>
      </c>
      <c r="U100" s="129">
        <f>IF('3b CM'!U34="-","-",'3b CM'!U34)</f>
        <v>14.449532574548579</v>
      </c>
      <c r="V100" s="129">
        <f>IF('3b CM'!V34="-","-",'3b CM'!V34)</f>
        <v>14.5260420757206</v>
      </c>
      <c r="W100" s="129" t="str">
        <f>IF('3b CM'!W34="-","-",'3b CM'!W34)</f>
        <v>-</v>
      </c>
      <c r="X100" s="129" t="str">
        <f>IF('3b CM'!X34="-","-",'3b CM'!X34)</f>
        <v>-</v>
      </c>
      <c r="Y100" s="129" t="str">
        <f>IF('3b CM'!Y34="-","-",'3b CM'!Y34)</f>
        <v>-</v>
      </c>
      <c r="Z100" s="129" t="str">
        <f>IF('3b CM'!Z34="-","-",'3b CM'!Z34)</f>
        <v>-</v>
      </c>
      <c r="AA100" s="28"/>
    </row>
    <row r="101" spans="1:27" s="29" customFormat="1" ht="11.5" x14ac:dyDescent="0.25">
      <c r="A101" s="256"/>
      <c r="B101" s="132" t="s">
        <v>596</v>
      </c>
      <c r="C101" s="132" t="s">
        <v>597</v>
      </c>
      <c r="D101" s="134" t="s">
        <v>323</v>
      </c>
      <c r="E101" s="131"/>
      <c r="F101" s="30"/>
      <c r="G101" s="129" t="str">
        <f>IF('3c AA'!J146="-","-",'3c AA'!J146)</f>
        <v>-</v>
      </c>
      <c r="H101" s="129" t="str">
        <f>IF('3c AA'!K146="-","-",'3c AA'!K146)</f>
        <v>-</v>
      </c>
      <c r="I101" s="129" t="str">
        <f>IF('3c AA'!L146="-","-",'3c AA'!L146)</f>
        <v>-</v>
      </c>
      <c r="J101" s="129" t="str">
        <f>IF('3c AA'!M146="-","-",'3c AA'!M146)</f>
        <v>-</v>
      </c>
      <c r="K101" s="129" t="str">
        <f>IF('3c AA'!N146="-","-",'3c AA'!N146)</f>
        <v>-</v>
      </c>
      <c r="L101" s="129" t="str">
        <f>IF('3c AA'!O146="-","-",'3c AA'!O146)</f>
        <v>-</v>
      </c>
      <c r="M101" s="129" t="str">
        <f>IF('3c AA'!P146="-","-",'3c AA'!P146)</f>
        <v>-</v>
      </c>
      <c r="N101" s="129" t="str">
        <f>IF('3c AA'!Q146="-","-",'3c AA'!Q146)</f>
        <v>-</v>
      </c>
      <c r="O101" s="30"/>
      <c r="P101" s="129" t="str">
        <f>IF('3c AA'!S146="-","-",'3c AA'!S146)</f>
        <v>-</v>
      </c>
      <c r="Q101" s="129" t="str">
        <f>IF('3c AA'!T146="-","-",'3c AA'!T146)</f>
        <v>-</v>
      </c>
      <c r="R101" s="129" t="str">
        <f>IF('3c AA'!U146="-","-",'3c AA'!U146)</f>
        <v>-</v>
      </c>
      <c r="S101" s="129" t="str">
        <f>IF('3c AA'!V146="-","-",'3c AA'!V146)</f>
        <v>-</v>
      </c>
      <c r="T101" s="129">
        <f>IF('3c AA'!W146="-","-",'3c AA'!W146)</f>
        <v>6.5436735830868322</v>
      </c>
      <c r="U101" s="129">
        <f>IF('3c AA'!X146="-","-",'3c AA'!X146)</f>
        <v>9.9756950960531068</v>
      </c>
      <c r="V101" s="129">
        <f>IF('3c AA'!Y146="-","-",'3c AA'!Y146)</f>
        <v>4.43</v>
      </c>
      <c r="W101" s="129" t="str">
        <f>IF('3c AA'!Z146="-","-",'3c AA'!Z146)</f>
        <v>-</v>
      </c>
      <c r="X101" s="129" t="str">
        <f>IF('3c AA'!AA146="-","-",'3c AA'!AA146)</f>
        <v>-</v>
      </c>
      <c r="Y101" s="129" t="str">
        <f>IF('3c AA'!AB146="-","-",'3c AA'!AB146)</f>
        <v>-</v>
      </c>
      <c r="Z101" s="129" t="str">
        <f>IF('3c AA'!AC146="-","-",'3c AA'!AC146)</f>
        <v>-</v>
      </c>
      <c r="AA101" s="28"/>
    </row>
    <row r="102" spans="1:27" s="29" customFormat="1" ht="11.5" x14ac:dyDescent="0.25">
      <c r="A102" s="256"/>
      <c r="B102" s="132" t="s">
        <v>2</v>
      </c>
      <c r="C102" s="132" t="s">
        <v>342</v>
      </c>
      <c r="D102" s="134" t="s">
        <v>323</v>
      </c>
      <c r="E102" s="131"/>
      <c r="F102" s="30"/>
      <c r="G102" s="129">
        <f>IF('3d PC'!G35="-","-",'3d PC'!G35)</f>
        <v>90.723631750057876</v>
      </c>
      <c r="H102" s="129">
        <f>IF('3d PC'!H35="-","-",'3d PC'!H35)</f>
        <v>90.696608400053904</v>
      </c>
      <c r="I102" s="129">
        <f>IF('3d PC'!I35="-","-",'3d PC'!I35)</f>
        <v>114.98613450044385</v>
      </c>
      <c r="J102" s="129">
        <f>IF('3d PC'!J35="-","-",'3d PC'!J35)</f>
        <v>113.75787490250377</v>
      </c>
      <c r="K102" s="129">
        <f>IF('3d PC'!K35="-","-",'3d PC'!K35)</f>
        <v>130.40002332693211</v>
      </c>
      <c r="L102" s="129">
        <f>IF('3d PC'!L35="-","-",'3d PC'!L35)</f>
        <v>129.21836874100885</v>
      </c>
      <c r="M102" s="129">
        <f>IF('3d PC'!M35="-","-",'3d PC'!M35)</f>
        <v>157.80855471070817</v>
      </c>
      <c r="N102" s="129">
        <f>IF('3d PC'!N35="-","-",'3d PC'!N35)</f>
        <v>154.96389403726522</v>
      </c>
      <c r="O102" s="30"/>
      <c r="P102" s="129">
        <f>IF('3d PC'!P35="-","-",'3d PC'!P35)</f>
        <v>154.96389403726522</v>
      </c>
      <c r="Q102" s="129">
        <f>IF('3d PC'!Q35="-","-",'3d PC'!Q35)</f>
        <v>173.58590637752826</v>
      </c>
      <c r="R102" s="129">
        <f>IF('3d PC'!R35="-","-",'3d PC'!R35)</f>
        <v>176.41487604376499</v>
      </c>
      <c r="S102" s="129">
        <f>IF('3d PC'!S35="-","-",'3d PC'!S35)</f>
        <v>192.65462641076661</v>
      </c>
      <c r="T102" s="129">
        <f>IF('3d PC'!T35="-","-",'3d PC'!T35)</f>
        <v>196.39874296644919</v>
      </c>
      <c r="U102" s="129">
        <f>IF('3d PC'!U35="-","-",'3d PC'!U35)</f>
        <v>212.62732936325557</v>
      </c>
      <c r="V102" s="129">
        <f>IF('3d PC'!V35="-","-",'3d PC'!V35)</f>
        <v>193.01925644641835</v>
      </c>
      <c r="W102" s="129" t="str">
        <f>IF('3d PC'!W35="-","-",'3d PC'!W35)</f>
        <v>-</v>
      </c>
      <c r="X102" s="129" t="str">
        <f>IF('3d PC'!X35="-","-",'3d PC'!X35)</f>
        <v>-</v>
      </c>
      <c r="Y102" s="129" t="str">
        <f>IF('3d PC'!Y35="-","-",'3d PC'!Y35)</f>
        <v>-</v>
      </c>
      <c r="Z102" s="129" t="str">
        <f>IF('3d PC'!Z35="-","-",'3d PC'!Z35)</f>
        <v>-</v>
      </c>
      <c r="AA102" s="28"/>
    </row>
    <row r="103" spans="1:27" s="29" customFormat="1" ht="11.5" x14ac:dyDescent="0.25">
      <c r="A103" s="256"/>
      <c r="B103" s="132" t="s">
        <v>352</v>
      </c>
      <c r="C103" s="132" t="s">
        <v>343</v>
      </c>
      <c r="D103" s="134" t="s">
        <v>323</v>
      </c>
      <c r="E103" s="131"/>
      <c r="F103" s="30"/>
      <c r="G103" s="129">
        <f>IF('3e NC-Elec'!H63="-","-",'3e NC-Elec'!H63)</f>
        <v>117.45591605427997</v>
      </c>
      <c r="H103" s="129">
        <f>IF('3e NC-Elec'!I63="-","-",'3e NC-Elec'!I63)</f>
        <v>118.45004154063247</v>
      </c>
      <c r="I103" s="129">
        <f>IF('3e NC-Elec'!J63="-","-",'3e NC-Elec'!J63)</f>
        <v>125.00781274134755</v>
      </c>
      <c r="J103" s="129">
        <f>IF('3e NC-Elec'!K63="-","-",'3e NC-Elec'!K63)</f>
        <v>124.26009633325042</v>
      </c>
      <c r="K103" s="129">
        <f>IF('3e NC-Elec'!L63="-","-",'3e NC-Elec'!L63)</f>
        <v>130.71196294453443</v>
      </c>
      <c r="L103" s="129">
        <f>IF('3e NC-Elec'!M63="-","-",'3e NC-Elec'!M63)</f>
        <v>131.9037345880792</v>
      </c>
      <c r="M103" s="129">
        <f>IF('3e NC-Elec'!N63="-","-",'3e NC-Elec'!N63)</f>
        <v>138.90464542347891</v>
      </c>
      <c r="N103" s="129">
        <f>IF('3e NC-Elec'!O63="-","-",'3e NC-Elec'!O63)</f>
        <v>138.37175748718158</v>
      </c>
      <c r="O103" s="30"/>
      <c r="P103" s="129">
        <f>IF('3e NC-Elec'!Q63="-","-",'3e NC-Elec'!Q63)</f>
        <v>138.37175748718158</v>
      </c>
      <c r="Q103" s="129">
        <f>IF('3e NC-Elec'!R63="-","-",'3e NC-Elec'!R63)</f>
        <v>144.97310513314227</v>
      </c>
      <c r="R103" s="129">
        <f>IF('3e NC-Elec'!S63="-","-",'3e NC-Elec'!S63)</f>
        <v>146.02465570540605</v>
      </c>
      <c r="S103" s="129">
        <f>IF('3e NC-Elec'!T63="-","-",'3e NC-Elec'!T63)</f>
        <v>137.29797381557304</v>
      </c>
      <c r="T103" s="129">
        <f>IF('3e NC-Elec'!U63="-","-",'3e NC-Elec'!U63)</f>
        <v>140.6043643621513</v>
      </c>
      <c r="U103" s="129">
        <f>IF('3e NC-Elec'!V63="-","-",'3e NC-Elec'!V63)</f>
        <v>156.44619623089989</v>
      </c>
      <c r="V103" s="129">
        <f>IF('3e NC-Elec'!W63="-","-",'3e NC-Elec'!W63)</f>
        <v>155.29985730788752</v>
      </c>
      <c r="W103" s="129" t="str">
        <f>IF('3e NC-Elec'!X63="-","-",'3e NC-Elec'!X63)</f>
        <v>-</v>
      </c>
      <c r="X103" s="129" t="str">
        <f>IF('3e NC-Elec'!Y63="-","-",'3e NC-Elec'!Y63)</f>
        <v>-</v>
      </c>
      <c r="Y103" s="129" t="str">
        <f>IF('3e NC-Elec'!Z63="-","-",'3e NC-Elec'!Z63)</f>
        <v>-</v>
      </c>
      <c r="Z103" s="129" t="str">
        <f>IF('3e NC-Elec'!AA63="-","-",'3e NC-Elec'!AA63)</f>
        <v>-</v>
      </c>
      <c r="AA103" s="28"/>
    </row>
    <row r="104" spans="1:27" s="29" customFormat="1" ht="11.25" customHeight="1" x14ac:dyDescent="0.25">
      <c r="A104" s="256"/>
      <c r="B104" s="132" t="s">
        <v>349</v>
      </c>
      <c r="C104" s="132" t="s">
        <v>344</v>
      </c>
      <c r="D104" s="134" t="s">
        <v>323</v>
      </c>
      <c r="E104" s="131"/>
      <c r="F104" s="30"/>
      <c r="G104" s="129">
        <f>IF('3g CPIH'!C$16="-","-",'3h OC '!$E$10*('3g CPIH'!C$16/'3g CPIH'!$G$16))</f>
        <v>76.502677103718199</v>
      </c>
      <c r="H104" s="129">
        <f>IF('3g CPIH'!D$16="-","-",'3h OC '!$E$10*('3g CPIH'!D$16/'3g CPIH'!$G$16))</f>
        <v>76.655835616438353</v>
      </c>
      <c r="I104" s="129">
        <f>IF('3g CPIH'!E$16="-","-",'3h OC '!$E$10*('3g CPIH'!E$16/'3g CPIH'!$G$16))</f>
        <v>76.885573385518597</v>
      </c>
      <c r="J104" s="129">
        <f>IF('3g CPIH'!F$16="-","-",'3h OC '!$E$10*('3g CPIH'!F$16/'3g CPIH'!$G$16))</f>
        <v>77.345048923679059</v>
      </c>
      <c r="K104" s="129">
        <f>IF('3g CPIH'!G$16="-","-",'3h OC '!$E$10*('3g CPIH'!G$16/'3g CPIH'!$G$16))</f>
        <v>78.263999999999996</v>
      </c>
      <c r="L104" s="129">
        <f>IF('3g CPIH'!H$16="-","-",'3h OC '!$E$10*('3g CPIH'!H$16/'3g CPIH'!$G$16))</f>
        <v>79.259530332681024</v>
      </c>
      <c r="M104" s="129">
        <f>IF('3g CPIH'!I$16="-","-",'3h OC '!$E$10*('3g CPIH'!I$16/'3g CPIH'!$G$16))</f>
        <v>80.408219178082177</v>
      </c>
      <c r="N104" s="129">
        <f>IF('3g CPIH'!J$16="-","-",'3h OC '!$E$10*('3g CPIH'!J$16/'3g CPIH'!$G$16))</f>
        <v>81.097432485322898</v>
      </c>
      <c r="O104" s="30"/>
      <c r="P104" s="129">
        <f>IF('3g CPIH'!L$16="-","-",'3h OC '!$E$10*('3g CPIH'!L$16/'3g CPIH'!$G$16))</f>
        <v>81.097432485322898</v>
      </c>
      <c r="Q104" s="129">
        <f>IF('3g CPIH'!M$16="-","-",'3h OC '!$E$10*('3g CPIH'!M$16/'3g CPIH'!$G$16))</f>
        <v>82.016383561643835</v>
      </c>
      <c r="R104" s="129">
        <f>IF('3g CPIH'!N$16="-","-",'3h OC '!$E$10*('3g CPIH'!N$16/'3g CPIH'!$G$16))</f>
        <v>82.62901761252445</v>
      </c>
      <c r="S104" s="129">
        <f>IF('3g CPIH'!O$16="-","-",'3h OC '!$E$10*('3g CPIH'!O$16/'3g CPIH'!$G$16))</f>
        <v>83.088493150684926</v>
      </c>
      <c r="T104" s="129">
        <f>IF('3g CPIH'!P$16="-","-",'3h OC '!$E$10*('3g CPIH'!P$16/'3g CPIH'!$G$16))</f>
        <v>83.318230919765156</v>
      </c>
      <c r="U104" s="129">
        <f>IF('3g CPIH'!Q$16="-","-",'3h OC '!$E$10*('3g CPIH'!Q$16/'3g CPIH'!$G$16))</f>
        <v>83.777706457925632</v>
      </c>
      <c r="V104" s="129">
        <f>IF('3g CPIH'!R$16="-","-",'3h OC '!$E$10*('3g CPIH'!R$16/'3g CPIH'!$G$16))</f>
        <v>85.309291585127198</v>
      </c>
      <c r="W104" s="129" t="str">
        <f>IF('3g CPIH'!S$16="-","-",'3h OC '!$E$10*('3g CPIH'!S$16/'3g CPIH'!$G$16))</f>
        <v>-</v>
      </c>
      <c r="X104" s="129" t="str">
        <f>IF('3g CPIH'!T$16="-","-",'3h OC '!$E$10*('3g CPIH'!T$16/'3g CPIH'!$G$16))</f>
        <v>-</v>
      </c>
      <c r="Y104" s="129" t="str">
        <f>IF('3g CPIH'!U$16="-","-",'3h OC '!$E$10*('3g CPIH'!U$16/'3g CPIH'!$G$16))</f>
        <v>-</v>
      </c>
      <c r="Z104" s="129" t="str">
        <f>IF('3g CPIH'!V$16="-","-",'3h OC '!$E$10*('3g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SMNCC'!G$46)</f>
        <v>0</v>
      </c>
      <c r="L105" s="129">
        <f>IF('3i SMNCC'!H$46="-","-",'3i SMNCC'!H$46)</f>
        <v>-0.18995111249132623</v>
      </c>
      <c r="M105" s="129">
        <f>IF('3i SMNCC'!I$46="-","-",'3i SMNCC'!I$46)</f>
        <v>2.3898870370752556</v>
      </c>
      <c r="N105" s="129">
        <f>IF('3i SMNCC'!J$46="-","-",'3i SMNCC'!J$46)</f>
        <v>11.485481460604181</v>
      </c>
      <c r="O105" s="30"/>
      <c r="P105" s="129">
        <f>IF('3i SMNCC'!L$46="-","-",'3i SMNCC'!L$46)</f>
        <v>11.485481460604181</v>
      </c>
      <c r="Q105" s="129">
        <f>IF('3i SMNCC'!M$46="-","-",'3i SMNCC'!M$46)</f>
        <v>13.905095596481768</v>
      </c>
      <c r="R105" s="129">
        <f>IF('3i SMNCC'!N$46="-","-",'3i SMNCC'!N$46)</f>
        <v>14.008016342776511</v>
      </c>
      <c r="S105" s="129">
        <f>IF('3i SMNCC'!O$46="-","-",'3i SMNCC'!O$46)</f>
        <v>16.592254432324484</v>
      </c>
      <c r="T105" s="129">
        <f>IF('3i SMNCC'!P$46="-","-",'3i SMNCC'!P$46)</f>
        <v>16.855736391237045</v>
      </c>
      <c r="U105" s="129">
        <f>IF('3i SMNCC'!Q$46="-","-",'3i SMNCC'!Q$46)</f>
        <v>16.48610584262476</v>
      </c>
      <c r="V105" s="129">
        <f>IF('3i SMNCC'!R$46="-","-",'3i SMNCC'!R$46)</f>
        <v>16.529685824397358</v>
      </c>
      <c r="W105" s="129" t="str">
        <f>IF('3i SMNCC'!S$46="-","-",'3i SMNCC'!S$46)</f>
        <v>-</v>
      </c>
      <c r="X105" s="129" t="str">
        <f>IF('3i SMNCC'!T$46="-","-",'3i SMNCC'!T$46)</f>
        <v>-</v>
      </c>
      <c r="Y105" s="129" t="str">
        <f>IF('3i SMNCC'!U$46="-","-",'3i SMNCC'!U$46)</f>
        <v>-</v>
      </c>
      <c r="Z105" s="129" t="str">
        <f>IF('3i SMNCC'!V$46="-","-",'3i SMNCC'!V$46)</f>
        <v>-</v>
      </c>
      <c r="AA105" s="28"/>
    </row>
    <row r="106" spans="1:27" s="29" customFormat="1" ht="11.25" customHeight="1" x14ac:dyDescent="0.25">
      <c r="A106" s="256"/>
      <c r="B106" s="132" t="s">
        <v>349</v>
      </c>
      <c r="C106" s="132" t="s">
        <v>389</v>
      </c>
      <c r="D106" s="134" t="s">
        <v>323</v>
      </c>
      <c r="E106" s="131"/>
      <c r="F106" s="30"/>
      <c r="G106" s="129">
        <f>IF('3g CPIH'!C$16="-","-",'3j PAAC PAP'!$G$16*('3g CPIH'!C$16/'3g CPIH'!$G$16))</f>
        <v>3.3460635029354204</v>
      </c>
      <c r="H106" s="129">
        <f>IF('3g CPIH'!D$16="-","-",'3j PAAC PAP'!$G$16*('3g CPIH'!D$16/'3g CPIH'!$G$16))</f>
        <v>3.3527623287671227</v>
      </c>
      <c r="I106" s="129">
        <f>IF('3g CPIH'!E$16="-","-",'3j PAAC PAP'!$G$16*('3g CPIH'!E$16/'3g CPIH'!$G$16))</f>
        <v>3.3628105675146771</v>
      </c>
      <c r="J106" s="129">
        <f>IF('3g CPIH'!F$16="-","-",'3j PAAC PAP'!$G$16*('3g CPIH'!F$16/'3g CPIH'!$G$16))</f>
        <v>3.3829070450097847</v>
      </c>
      <c r="K106" s="129">
        <f>IF('3g CPIH'!G$16="-","-",'3j PAAC PAP'!$G$16*('3g CPIH'!G$16/'3g CPIH'!$G$16))</f>
        <v>3.4230999999999998</v>
      </c>
      <c r="L106" s="129">
        <f>IF('3g CPIH'!H$16="-","-",'3j PAAC PAP'!$G$16*('3g CPIH'!H$16/'3g CPIH'!$G$16))</f>
        <v>3.4666423679060667</v>
      </c>
      <c r="M106" s="129">
        <f>IF('3g CPIH'!I$16="-","-",'3j PAAC PAP'!$G$16*('3g CPIH'!I$16/'3g CPIH'!$G$16))</f>
        <v>3.516883561643835</v>
      </c>
      <c r="N106" s="129">
        <f>IF('3g CPIH'!J$16="-","-",'3j PAAC PAP'!$G$16*('3g CPIH'!J$16/'3g CPIH'!$G$16))</f>
        <v>3.547028277886497</v>
      </c>
      <c r="O106" s="30"/>
      <c r="P106" s="129">
        <f>IF('3g CPIH'!L$16="-","-",'3j PAAC PAP'!$G$16*('3g CPIH'!L$16/'3g CPIH'!$G$16))</f>
        <v>3.547028277886497</v>
      </c>
      <c r="Q106" s="129">
        <f>IF('3g CPIH'!M$16="-","-",'3j PAAC PAP'!$G$16*('3g CPIH'!M$16/'3g CPIH'!$G$16))</f>
        <v>3.5872212328767121</v>
      </c>
      <c r="R106" s="129">
        <f>IF('3g CPIH'!N$16="-","-",'3j PAAC PAP'!$G$16*('3g CPIH'!N$16/'3g CPIH'!$G$16))</f>
        <v>3.6140165362035224</v>
      </c>
      <c r="S106" s="129">
        <f>IF('3g CPIH'!O$16="-","-",'3j PAAC PAP'!$G$16*('3g CPIH'!O$16/'3g CPIH'!$G$16))</f>
        <v>3.6341130136986299</v>
      </c>
      <c r="T106" s="129">
        <f>IF('3g CPIH'!P$16="-","-",'3j PAAC PAP'!$G$16*('3g CPIH'!P$16/'3g CPIH'!$G$16))</f>
        <v>3.6441612524461835</v>
      </c>
      <c r="U106" s="129">
        <f>IF('3g CPIH'!Q$16="-","-",'3j PAAC PAP'!$G$16*('3g CPIH'!Q$16/'3g CPIH'!$G$16))</f>
        <v>3.6642577299412915</v>
      </c>
      <c r="V106" s="129">
        <f>IF('3g CPIH'!R$16="-","-",'3j PAAC PAP'!$G$16*('3g CPIH'!R$16/'3g CPIH'!$G$16))</f>
        <v>3.7312459882583173</v>
      </c>
      <c r="W106" s="129" t="str">
        <f>IF('3g CPIH'!S$16="-","-",'3j PAAC PAP'!$G$16*('3g CPIH'!S$16/'3g CPIH'!$G$16))</f>
        <v>-</v>
      </c>
      <c r="X106" s="129" t="str">
        <f>IF('3g CPIH'!T$16="-","-",'3j PAAC PAP'!$G$16*('3g CPIH'!T$16/'3g CPIH'!$G$16))</f>
        <v>-</v>
      </c>
      <c r="Y106" s="129" t="str">
        <f>IF('3g CPIH'!U$16="-","-",'3j PAAC PAP'!$G$16*('3g CPIH'!U$16/'3g CPIH'!$G$16))</f>
        <v>-</v>
      </c>
      <c r="Z106" s="129" t="str">
        <f>IF('3g CPIH'!V$16="-","-",'3j PAAC PAP'!$G$16*('3g CPIH'!V$16/'3g CPIH'!$G$16))</f>
        <v>-</v>
      </c>
      <c r="AA106" s="28"/>
    </row>
    <row r="107" spans="1:27" s="29" customFormat="1" ht="11.25" customHeight="1" x14ac:dyDescent="0.25">
      <c r="A107" s="256"/>
      <c r="B107" s="132" t="s">
        <v>349</v>
      </c>
      <c r="C107" s="132" t="s">
        <v>404</v>
      </c>
      <c r="D107" s="134" t="s">
        <v>323</v>
      </c>
      <c r="E107" s="131"/>
      <c r="F107" s="30"/>
      <c r="G107" s="129">
        <f>IF(G99="-","-",SUM(G99:G105)*'3j PAAC PAP'!$G$34)</f>
        <v>2.5814440913382066</v>
      </c>
      <c r="H107" s="129">
        <f>IF(H99="-","-",SUM(H99:H105)*'3j PAAC PAP'!$G$34)</f>
        <v>2.45920452248405</v>
      </c>
      <c r="I107" s="129">
        <f>IF(I99="-","-",SUM(I99:I105)*'3j PAAC PAP'!$G$34)</f>
        <v>2.5016628003384231</v>
      </c>
      <c r="J107" s="129">
        <f>IF(J99="-","-",SUM(J99:J105)*'3j PAAC PAP'!$G$34)</f>
        <v>2.4477223747057559</v>
      </c>
      <c r="K107" s="129">
        <f>IF(K99="-","-",SUM(K99:K105)*'3j PAAC PAP'!$G$34)</f>
        <v>2.7351800150542167</v>
      </c>
      <c r="L107" s="129">
        <f>IF(L99="-","-",SUM(L99:L105)*'3j PAAC PAP'!$G$34)</f>
        <v>2.6981118933149615</v>
      </c>
      <c r="M107" s="129">
        <f>IF(M99="-","-",SUM(M99:M105)*'3j PAAC PAP'!$G$34)</f>
        <v>3.0016286158006036</v>
      </c>
      <c r="N107" s="129">
        <f>IF(N99="-","-",SUM(N99:N105)*'3j PAAC PAP'!$G$34)</f>
        <v>3.1600803675083671</v>
      </c>
      <c r="O107" s="30"/>
      <c r="P107" s="129">
        <f>IF(P99="-","-",SUM(P99:P105)*'3j PAAC PAP'!$G$34)</f>
        <v>3.1600803675083671</v>
      </c>
      <c r="Q107" s="129">
        <f>IF(Q99="-","-",SUM(Q99:Q105)*'3j PAAC PAP'!$G$34)</f>
        <v>3.5225600078560366</v>
      </c>
      <c r="R107" s="129">
        <f>IF(R99="-","-",SUM(R99:R105)*'3j PAAC PAP'!$G$34)</f>
        <v>3.3946846402609951</v>
      </c>
      <c r="S107" s="129">
        <f>IF(S99="-","-",SUM(S99:S105)*'3j PAAC PAP'!$G$34)</f>
        <v>3.3537973946293222</v>
      </c>
      <c r="T107" s="129">
        <f>IF(T99="-","-",SUM(T99:T105)*'3j PAAC PAP'!$G$34)</f>
        <v>3.2275555635602475</v>
      </c>
      <c r="U107" s="129">
        <f>IF(U99="-","-",SUM(U99:U105)*'3j PAAC PAP'!$G$34)</f>
        <v>3.580688554868352</v>
      </c>
      <c r="V107" s="129">
        <f>IF(V99="-","-",SUM(V99:V105)*'3j PAAC PAP'!$G$34)</f>
        <v>3.9323564069005399</v>
      </c>
      <c r="W107" s="129" t="str">
        <f>IF(W99="-","-",SUM(W99:W105)*'3j PAAC PAP'!$G$34)</f>
        <v>-</v>
      </c>
      <c r="X107" s="129" t="str">
        <f>IF(X99="-","-",SUM(X99:X105)*'3j PAAC PAP'!$G$34)</f>
        <v>-</v>
      </c>
      <c r="Y107" s="129" t="str">
        <f>IF(Y99="-","-",SUM(Y99:Y105)*'3j PAAC PAP'!$G$34)</f>
        <v>-</v>
      </c>
      <c r="Z107" s="129" t="str">
        <f>IF(Z99="-","-",SUM(Z99:Z105)*'3j PAAC PAP'!$G$34)</f>
        <v>-</v>
      </c>
      <c r="AA107" s="28"/>
    </row>
    <row r="108" spans="1:27" s="29" customFormat="1" ht="11.25" customHeight="1" x14ac:dyDescent="0.25">
      <c r="A108" s="256"/>
      <c r="B108" s="132" t="s">
        <v>388</v>
      </c>
      <c r="C108" s="132" t="s">
        <v>515</v>
      </c>
      <c r="D108" s="134" t="s">
        <v>323</v>
      </c>
      <c r="E108" s="131"/>
      <c r="F108" s="30"/>
      <c r="G108" s="129">
        <f>IF(G99="-","-",SUM(G99:G107)*'3k EBIT'!$E$10)</f>
        <v>10.561400114398548</v>
      </c>
      <c r="H108" s="129">
        <f>IF(H99="-","-",SUM(H99:H107)*'3k EBIT'!$E$10)</f>
        <v>10.064482845824399</v>
      </c>
      <c r="I108" s="129">
        <f>IF(I99="-","-",SUM(I99:I107)*'3k EBIT'!$E$10)</f>
        <v>10.237320085703534</v>
      </c>
      <c r="J108" s="129">
        <f>IF(J99="-","-",SUM(J99:J107)*'3k EBIT'!$E$10)</f>
        <v>10.018378310354725</v>
      </c>
      <c r="K108" s="129">
        <f>IF(K99="-","-",SUM(K99:K107)*'3k EBIT'!$E$10)</f>
        <v>11.188008738992679</v>
      </c>
      <c r="L108" s="129">
        <f>IF(L99="-","-",SUM(L99:L107)*'3k EBIT'!$E$10)</f>
        <v>11.038126739412267</v>
      </c>
      <c r="M108" s="129">
        <f>IF(M99="-","-",SUM(M99:M107)*'3k EBIT'!$E$10)</f>
        <v>12.273250759236381</v>
      </c>
      <c r="N108" s="129">
        <f>IF(N99="-","-",SUM(N99:N107)*'3k EBIT'!$E$10)</f>
        <v>12.918126547670262</v>
      </c>
      <c r="O108" s="30"/>
      <c r="P108" s="129">
        <f>IF(P99="-","-",SUM(P99:P107)*'3k EBIT'!$E$10)</f>
        <v>12.918126547670262</v>
      </c>
      <c r="Q108" s="129">
        <f>IF(Q99="-","-",SUM(Q99:Q107)*'3k EBIT'!$E$10)</f>
        <v>14.392809270265603</v>
      </c>
      <c r="R108" s="129">
        <f>IF(R99="-","-",SUM(R99:R107)*'3k EBIT'!$E$10)</f>
        <v>13.873365107874053</v>
      </c>
      <c r="S108" s="129">
        <f>IF(S99="-","-",SUM(S99:S107)*'3k EBIT'!$E$10)</f>
        <v>13.707499796799508</v>
      </c>
      <c r="T108" s="129">
        <f>IF(T99="-","-",SUM(T99:T107)*'3k EBIT'!$E$10)</f>
        <v>13.194373516397901</v>
      </c>
      <c r="U108" s="129">
        <f>IF(U99="-","-",SUM(U99:U107)*'3k EBIT'!$E$10)</f>
        <v>14.630661935500909</v>
      </c>
      <c r="V108" s="129">
        <f>IF(V99="-","-",SUM(V99:V107)*'3k EBIT'!$E$10)</f>
        <v>16.061901047522419</v>
      </c>
      <c r="W108" s="129" t="str">
        <f>IF(W99="-","-",SUM(W99:W107)*'3k EBIT'!$E$10)</f>
        <v>-</v>
      </c>
      <c r="X108" s="129" t="str">
        <f>IF(X99="-","-",SUM(X99:X107)*'3k EBIT'!$E$10)</f>
        <v>-</v>
      </c>
      <c r="Y108" s="129" t="str">
        <f>IF(Y99="-","-",SUM(Y99:Y107)*'3k EBIT'!$E$10)</f>
        <v>-</v>
      </c>
      <c r="Z108" s="129" t="str">
        <f>IF(Z99="-","-",SUM(Z99:Z107)*'3k EBIT'!$E$10)</f>
        <v>-</v>
      </c>
      <c r="AA108" s="28"/>
    </row>
    <row r="109" spans="1:27" s="29" customFormat="1" ht="11.25" customHeight="1" x14ac:dyDescent="0.25">
      <c r="A109" s="256"/>
      <c r="B109" s="132" t="s">
        <v>292</v>
      </c>
      <c r="C109" s="177" t="s">
        <v>516</v>
      </c>
      <c r="D109" s="134" t="s">
        <v>323</v>
      </c>
      <c r="E109" s="130"/>
      <c r="F109" s="30"/>
      <c r="G109" s="129">
        <f>IF(G99="-","-",SUM(G99:G102,G104:G108)*'3l HAP'!$E$11)</f>
        <v>6.4187171543561856</v>
      </c>
      <c r="H109" s="129">
        <f>IF(H99="-","-",SUM(H99:H102,H104:H108)*'3l HAP'!$E$11)</f>
        <v>6.0212483355270034</v>
      </c>
      <c r="I109" s="129">
        <f>IF(I99="-","-",SUM(I99:I102,I104:I108)*'3l HAP'!$E$11)</f>
        <v>6.0584206907371749</v>
      </c>
      <c r="J109" s="129">
        <f>IF(J99="-","-",SUM(J99:J102,J104:J108)*'3l HAP'!$E$11)</f>
        <v>5.9006561535717399</v>
      </c>
      <c r="K109" s="129">
        <f>IF(K99="-","-",SUM(K99:K102,K104:K108)*'3l HAP'!$E$11)</f>
        <v>6.7074865867447233</v>
      </c>
      <c r="L109" s="129">
        <f>IF(L99="-","-",SUM(L99:L102,L104:L108)*'3l HAP'!$E$11)</f>
        <v>6.5745419923513095</v>
      </c>
      <c r="M109" s="129">
        <f>IF(M99="-","-",SUM(M99:M102,M104:M108)*'3l HAP'!$E$11)</f>
        <v>7.4238018307486984</v>
      </c>
      <c r="N109" s="129">
        <f>IF(N99="-","-",SUM(N99:N102,N104:N108)*'3l HAP'!$E$11)</f>
        <v>7.9285313440015779</v>
      </c>
      <c r="O109" s="30"/>
      <c r="P109" s="129">
        <f>IF(P99="-","-",SUM(P99:P102,P104:P108)*'3l HAP'!$E$11)</f>
        <v>7.9285313440015779</v>
      </c>
      <c r="Q109" s="129">
        <f>IF(Q99="-","-",SUM(Q99:Q102,Q104:Q108)*'3l HAP'!$E$11)</f>
        <v>8.9682400038209167</v>
      </c>
      <c r="R109" s="129">
        <f>IF(R99="-","-",SUM(R99:R102,R104:R108)*'3l HAP'!$E$11)</f>
        <v>8.5525716813536867</v>
      </c>
      <c r="S109" s="129">
        <f>IF(S99="-","-",SUM(S99:S102,S104:S108)*'3l HAP'!$E$11)</f>
        <v>8.5525267668831635</v>
      </c>
      <c r="T109" s="129">
        <f>IF(T99="-","-",SUM(T99:T102,T104:T108)*'3l HAP'!$E$11)</f>
        <v>8.1087137571944918</v>
      </c>
      <c r="U109" s="129">
        <f>IF(U99="-","-",SUM(U99:U102,U104:U108)*'3l HAP'!$E$11)</f>
        <v>8.9835466577584278</v>
      </c>
      <c r="V109" s="129">
        <f>IF(V99="-","-",SUM(V99:V102,V104:V108)*'3l HAP'!$E$11)</f>
        <v>10.103212478755879</v>
      </c>
      <c r="W109" s="129" t="str">
        <f>IF(W99="-","-",SUM(W99:W102,W104:W108)*'3l HAP'!$E$11)</f>
        <v>-</v>
      </c>
      <c r="X109" s="129" t="str">
        <f>IF(X99="-","-",SUM(X99:X102,X104:X108)*'3l HAP'!$E$11)</f>
        <v>-</v>
      </c>
      <c r="Y109" s="129" t="str">
        <f>IF(Y99="-","-",SUM(Y99:Y102,Y104:Y108)*'3l HAP'!$E$11)</f>
        <v>-</v>
      </c>
      <c r="Z109" s="129" t="str">
        <f>IF(Z99="-","-",SUM(Z99:Z102,Z104:Z108)*'3l HAP'!$E$11)</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562.28165146942331</v>
      </c>
      <c r="H110" s="129">
        <f t="shared" si="14"/>
        <v>535.73065300210726</v>
      </c>
      <c r="I110" s="129">
        <f t="shared" si="14"/>
        <v>544.86451843564839</v>
      </c>
      <c r="J110" s="129">
        <f t="shared" si="14"/>
        <v>533.18350732404235</v>
      </c>
      <c r="K110" s="129">
        <f t="shared" si="14"/>
        <v>595.54980857401699</v>
      </c>
      <c r="L110" s="129">
        <f t="shared" si="14"/>
        <v>587.52834094429284</v>
      </c>
      <c r="M110" s="129">
        <f t="shared" si="14"/>
        <v>653.38410129074828</v>
      </c>
      <c r="N110" s="129">
        <f t="shared" si="14"/>
        <v>687.82964775486175</v>
      </c>
      <c r="O110" s="30"/>
      <c r="P110" s="129">
        <f t="shared" ref="P110:Z110" si="15">IF(P99="-","-",SUM(P99:P109))</f>
        <v>687.82964775486175</v>
      </c>
      <c r="Q110" s="129">
        <f t="shared" si="15"/>
        <v>766.48420449226103</v>
      </c>
      <c r="R110" s="129">
        <f t="shared" si="15"/>
        <v>738.72938102064313</v>
      </c>
      <c r="S110" s="129">
        <f t="shared" si="15"/>
        <v>729.99958649756888</v>
      </c>
      <c r="T110" s="129">
        <f t="shared" si="15"/>
        <v>702.5491383061152</v>
      </c>
      <c r="U110" s="129">
        <f t="shared" si="15"/>
        <v>779.01806730354997</v>
      </c>
      <c r="V110" s="129">
        <f t="shared" si="15"/>
        <v>855.46607632689881</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DF'!H35="-","-",'3a DF'!H35)</f>
        <v>257.0323999415719</v>
      </c>
      <c r="H111" s="38">
        <f>IF('3a DF'!I35="-","-",'3a DF'!I35)</f>
        <v>230.09007864286636</v>
      </c>
      <c r="I111" s="38">
        <f>IF('3a DF'!J35="-","-",'3a DF'!J35)</f>
        <v>207.48337613491989</v>
      </c>
      <c r="J111" s="38">
        <f>IF('3a DF'!K35="-","-",'3a DF'!K35)</f>
        <v>197.63273626216358</v>
      </c>
      <c r="K111" s="38">
        <f>IF('3a DF'!L35="-","-",'3a DF'!L35)</f>
        <v>230.6371679121325</v>
      </c>
      <c r="L111" s="38">
        <f>IF('3a DF'!M35="-","-",'3a DF'!M35)</f>
        <v>222.1054205309263</v>
      </c>
      <c r="M111" s="38">
        <f>IF('3a DF'!N35="-","-",'3a DF'!N35)</f>
        <v>235.54565129031934</v>
      </c>
      <c r="N111" s="38">
        <f>IF('3a DF'!O35="-","-",'3a DF'!O35)</f>
        <v>262.88988141147126</v>
      </c>
      <c r="O111" s="30"/>
      <c r="P111" s="38">
        <f>IF('3a DF'!Q35="-","-",'3a DF'!Q35)</f>
        <v>262.88988141147126</v>
      </c>
      <c r="Q111" s="38">
        <f>IF('3a DF'!R35="-","-",'3a DF'!R35)</f>
        <v>305.76533533283595</v>
      </c>
      <c r="R111" s="38">
        <f>IF('3a DF'!S35="-","-",'3a DF'!S35)</f>
        <v>273.78360549782292</v>
      </c>
      <c r="S111" s="38">
        <f>IF('3a DF'!T35="-","-",'3a DF'!T35)</f>
        <v>252.56552303001845</v>
      </c>
      <c r="T111" s="38">
        <f>IF('3a DF'!U35="-","-",'3a DF'!U35)</f>
        <v>210.99126035532393</v>
      </c>
      <c r="U111" s="38">
        <f>IF('3a DF'!V35="-","-",'3a DF'!V35)</f>
        <v>252.64207895165805</v>
      </c>
      <c r="V111" s="38">
        <f>IF('3a DF'!W35="-","-",'3a DF'!W35)</f>
        <v>350.72503097474407</v>
      </c>
      <c r="W111" s="38" t="str">
        <f>IF('3a DF'!X35="-","-",'3a DF'!X35)</f>
        <v>-</v>
      </c>
      <c r="X111" s="38" t="str">
        <f>IF('3a DF'!Y35="-","-",'3a DF'!Y35)</f>
        <v>-</v>
      </c>
      <c r="Y111" s="38" t="str">
        <f>IF('3a DF'!Z35="-","-",'3a DF'!Z35)</f>
        <v>-</v>
      </c>
      <c r="Z111" s="38" t="str">
        <f>IF('3a DF'!AA35="-","-",'3a DF'!AA35)</f>
        <v>-</v>
      </c>
      <c r="AA111" s="28"/>
    </row>
    <row r="112" spans="1:27" s="29" customFormat="1" ht="11.5" x14ac:dyDescent="0.25">
      <c r="A112" s="256"/>
      <c r="B112" s="135" t="s">
        <v>350</v>
      </c>
      <c r="C112" s="135" t="s">
        <v>300</v>
      </c>
      <c r="D112" s="133" t="s">
        <v>324</v>
      </c>
      <c r="E112" s="128"/>
      <c r="F112" s="30"/>
      <c r="G112" s="38">
        <f>IF('3b CM'!G35="-","-",'3b CM'!G35)</f>
        <v>5.9864732444598376E-2</v>
      </c>
      <c r="H112" s="38">
        <f>IF('3b CM'!H35="-","-",'3b CM'!H35)</f>
        <v>8.9797098666897557E-2</v>
      </c>
      <c r="I112" s="38">
        <f>IF('3b CM'!I35="-","-",'3b CM'!I35)</f>
        <v>0.28276130195684862</v>
      </c>
      <c r="J112" s="38">
        <f>IF('3b CM'!J35="-","-",'3b CM'!J35)</f>
        <v>0.28755416116236604</v>
      </c>
      <c r="K112" s="38">
        <f>IF('3b CM'!K35="-","-",'3b CM'!K35)</f>
        <v>3.6932862852862112</v>
      </c>
      <c r="L112" s="38">
        <f>IF('3b CM'!L35="-","-",'3b CM'!L35)</f>
        <v>3.5828608961271158</v>
      </c>
      <c r="M112" s="38">
        <f>IF('3b CM'!M35="-","-",'3b CM'!M35)</f>
        <v>12.517681425449977</v>
      </c>
      <c r="N112" s="38">
        <f>IF('3b CM'!N35="-","-",'3b CM'!N35)</f>
        <v>11.899664027113566</v>
      </c>
      <c r="O112" s="30"/>
      <c r="P112" s="38">
        <f>IF('3b CM'!P35="-","-",'3b CM'!P35)</f>
        <v>11.899664027113566</v>
      </c>
      <c r="Q112" s="38">
        <f>IF('3b CM'!Q35="-","-",'3b CM'!Q35)</f>
        <v>16.032962198182869</v>
      </c>
      <c r="R112" s="38">
        <f>IF('3b CM'!R35="-","-",'3b CM'!R35)</f>
        <v>15.399533308107312</v>
      </c>
      <c r="S112" s="38">
        <f>IF('3b CM'!S35="-","-",'3b CM'!S35)</f>
        <v>18.390554827256402</v>
      </c>
      <c r="T112" s="38">
        <f>IF('3b CM'!T35="-","-",'3b CM'!T35)</f>
        <v>18.738990290728669</v>
      </c>
      <c r="U112" s="38">
        <f>IF('3b CM'!U35="-","-",'3b CM'!U35)</f>
        <v>14.392076548584091</v>
      </c>
      <c r="V112" s="38">
        <f>IF('3b CM'!V35="-","-",'3b CM'!V35)</f>
        <v>14.5481720884864</v>
      </c>
      <c r="W112" s="38" t="str">
        <f>IF('3b CM'!W35="-","-",'3b CM'!W35)</f>
        <v>-</v>
      </c>
      <c r="X112" s="38" t="str">
        <f>IF('3b CM'!X35="-","-",'3b CM'!X35)</f>
        <v>-</v>
      </c>
      <c r="Y112" s="38" t="str">
        <f>IF('3b CM'!Y35="-","-",'3b CM'!Y35)</f>
        <v>-</v>
      </c>
      <c r="Z112" s="38" t="str">
        <f>IF('3b CM'!Z35="-","-",'3b CM'!Z35)</f>
        <v>-</v>
      </c>
      <c r="AA112" s="28"/>
    </row>
    <row r="113" spans="1:27" s="29" customFormat="1" ht="12.4" customHeight="1" x14ac:dyDescent="0.25">
      <c r="A113" s="256"/>
      <c r="B113" s="135" t="s">
        <v>596</v>
      </c>
      <c r="C113" s="135" t="s">
        <v>597</v>
      </c>
      <c r="D113" s="133" t="s">
        <v>324</v>
      </c>
      <c r="E113" s="128"/>
      <c r="F113" s="30"/>
      <c r="G113" s="38" t="str">
        <f>IF('3c AA'!J147="-","-",'3c AA'!J147)</f>
        <v>-</v>
      </c>
      <c r="H113" s="38" t="str">
        <f>IF('3c AA'!K147="-","-",'3c AA'!K147)</f>
        <v>-</v>
      </c>
      <c r="I113" s="38" t="str">
        <f>IF('3c AA'!L147="-","-",'3c AA'!L147)</f>
        <v>-</v>
      </c>
      <c r="J113" s="38" t="str">
        <f>IF('3c AA'!M147="-","-",'3c AA'!M147)</f>
        <v>-</v>
      </c>
      <c r="K113" s="38" t="str">
        <f>IF('3c AA'!N147="-","-",'3c AA'!N147)</f>
        <v>-</v>
      </c>
      <c r="L113" s="38" t="str">
        <f>IF('3c AA'!O147="-","-",'3c AA'!O147)</f>
        <v>-</v>
      </c>
      <c r="M113" s="38" t="str">
        <f>IF('3c AA'!P147="-","-",'3c AA'!P147)</f>
        <v>-</v>
      </c>
      <c r="N113" s="38" t="str">
        <f>IF('3c AA'!Q147="-","-",'3c AA'!Q147)</f>
        <v>-</v>
      </c>
      <c r="O113" s="30"/>
      <c r="P113" s="38" t="str">
        <f>IF('3c AA'!S147="-","-",'3c AA'!S147)</f>
        <v>-</v>
      </c>
      <c r="Q113" s="38" t="str">
        <f>IF('3c AA'!T147="-","-",'3c AA'!T147)</f>
        <v>-</v>
      </c>
      <c r="R113" s="38" t="str">
        <f>IF('3c AA'!U147="-","-",'3c AA'!U147)</f>
        <v>-</v>
      </c>
      <c r="S113" s="38" t="str">
        <f>IF('3c AA'!V147="-","-",'3c AA'!V147)</f>
        <v>-</v>
      </c>
      <c r="T113" s="38">
        <f>IF('3c AA'!W147="-","-",'3c AA'!W147)</f>
        <v>6.5514359392354615</v>
      </c>
      <c r="U113" s="38">
        <f>IF('3c AA'!X147="-","-",'3c AA'!X147)</f>
        <v>9.9756950960531068</v>
      </c>
      <c r="V113" s="38">
        <f>IF('3c AA'!Y147="-","-",'3c AA'!Y147)</f>
        <v>4.43</v>
      </c>
      <c r="W113" s="38" t="str">
        <f>IF('3c AA'!Z147="-","-",'3c AA'!Z147)</f>
        <v>-</v>
      </c>
      <c r="X113" s="38" t="str">
        <f>IF('3c AA'!AA147="-","-",'3c AA'!AA147)</f>
        <v>-</v>
      </c>
      <c r="Y113" s="38" t="str">
        <f>IF('3c AA'!AB147="-","-",'3c AA'!AB147)</f>
        <v>-</v>
      </c>
      <c r="Z113" s="38" t="str">
        <f>IF('3c AA'!AC147="-","-",'3c AA'!AC147)</f>
        <v>-</v>
      </c>
      <c r="AA113" s="28"/>
    </row>
    <row r="114" spans="1:27" s="29" customFormat="1" ht="12.4" customHeight="1" x14ac:dyDescent="0.25">
      <c r="A114" s="256"/>
      <c r="B114" s="135" t="s">
        <v>2</v>
      </c>
      <c r="C114" s="135" t="s">
        <v>342</v>
      </c>
      <c r="D114" s="133" t="s">
        <v>324</v>
      </c>
      <c r="E114" s="128"/>
      <c r="F114" s="30"/>
      <c r="G114" s="38">
        <f>IF('3d PC'!G36="-","-",'3d PC'!G36)</f>
        <v>90.734624483278665</v>
      </c>
      <c r="H114" s="38">
        <f>IF('3d PC'!H36="-","-",'3d PC'!H36)</f>
        <v>90.70745207323175</v>
      </c>
      <c r="I114" s="38">
        <f>IF('3d PC'!I36="-","-",'3d PC'!I36)</f>
        <v>115.03391207587146</v>
      </c>
      <c r="J114" s="38">
        <f>IF('3d PC'!J36="-","-",'3d PC'!J36)</f>
        <v>113.7954752341865</v>
      </c>
      <c r="K114" s="38">
        <f>IF('3d PC'!K36="-","-",'3d PC'!K36)</f>
        <v>130.52620938114725</v>
      </c>
      <c r="L114" s="38">
        <f>IF('3d PC'!L36="-","-",'3d PC'!L36)</f>
        <v>129.32921488012039</v>
      </c>
      <c r="M114" s="38">
        <f>IF('3d PC'!M36="-","-",'3d PC'!M36)</f>
        <v>157.83853295208715</v>
      </c>
      <c r="N114" s="38">
        <f>IF('3d PC'!N36="-","-",'3d PC'!N36)</f>
        <v>154.99051041563243</v>
      </c>
      <c r="O114" s="30"/>
      <c r="P114" s="38">
        <f>IF('3d PC'!P36="-","-",'3d PC'!P36)</f>
        <v>154.99051041563243</v>
      </c>
      <c r="Q114" s="38">
        <f>IF('3d PC'!Q36="-","-",'3d PC'!Q36)</f>
        <v>173.59974195785472</v>
      </c>
      <c r="R114" s="38">
        <f>IF('3d PC'!R36="-","-",'3d PC'!R36)</f>
        <v>176.30925093998249</v>
      </c>
      <c r="S114" s="38">
        <f>IF('3d PC'!S36="-","-",'3d PC'!S36)</f>
        <v>192.61885201726932</v>
      </c>
      <c r="T114" s="38">
        <f>IF('3d PC'!T36="-","-",'3d PC'!T36)</f>
        <v>196.20545600989951</v>
      </c>
      <c r="U114" s="38">
        <f>IF('3d PC'!U36="-","-",'3d PC'!U36)</f>
        <v>212.27448965706668</v>
      </c>
      <c r="V114" s="38">
        <f>IF('3d PC'!V36="-","-",'3d PC'!V36)</f>
        <v>192.85769695713114</v>
      </c>
      <c r="W114" s="38" t="str">
        <f>IF('3d PC'!W36="-","-",'3d PC'!W36)</f>
        <v>-</v>
      </c>
      <c r="X114" s="38" t="str">
        <f>IF('3d PC'!X36="-","-",'3d PC'!X36)</f>
        <v>-</v>
      </c>
      <c r="Y114" s="38" t="str">
        <f>IF('3d PC'!Y36="-","-",'3d PC'!Y36)</f>
        <v>-</v>
      </c>
      <c r="Z114" s="38" t="str">
        <f>IF('3d PC'!Z36="-","-",'3d PC'!Z36)</f>
        <v>-</v>
      </c>
      <c r="AA114" s="28"/>
    </row>
    <row r="115" spans="1:27" s="29" customFormat="1" ht="11.25" customHeight="1" x14ac:dyDescent="0.25">
      <c r="A115" s="256"/>
      <c r="B115" s="135" t="s">
        <v>352</v>
      </c>
      <c r="C115" s="135" t="s">
        <v>343</v>
      </c>
      <c r="D115" s="133" t="s">
        <v>324</v>
      </c>
      <c r="E115" s="128"/>
      <c r="F115" s="30"/>
      <c r="G115" s="38">
        <f>IF('3e NC-Elec'!H64="-","-",'3e NC-Elec'!H64)</f>
        <v>129.7770927384465</v>
      </c>
      <c r="H115" s="38">
        <f>IF('3e NC-Elec'!I64="-","-",'3e NC-Elec'!I64)</f>
        <v>130.78058637259986</v>
      </c>
      <c r="I115" s="38">
        <f>IF('3e NC-Elec'!J64="-","-",'3e NC-Elec'!J64)</f>
        <v>152.59502489552034</v>
      </c>
      <c r="J115" s="38">
        <f>IF('3e NC-Elec'!K64="-","-",'3e NC-Elec'!K64)</f>
        <v>151.84026237712794</v>
      </c>
      <c r="K115" s="38">
        <f>IF('3e NC-Elec'!L64="-","-",'3e NC-Elec'!L64)</f>
        <v>147.9679768884188</v>
      </c>
      <c r="L115" s="38">
        <f>IF('3e NC-Elec'!M64="-","-",'3e NC-Elec'!M64)</f>
        <v>149.17097919957533</v>
      </c>
      <c r="M115" s="38">
        <f>IF('3e NC-Elec'!N64="-","-",'3e NC-Elec'!N64)</f>
        <v>148.72923117146826</v>
      </c>
      <c r="N115" s="38">
        <f>IF('3e NC-Elec'!O64="-","-",'3e NC-Elec'!O64)</f>
        <v>148.19571110309766</v>
      </c>
      <c r="O115" s="30"/>
      <c r="P115" s="38">
        <f>IF('3e NC-Elec'!Q64="-","-",'3e NC-Elec'!Q64)</f>
        <v>148.19571110309766</v>
      </c>
      <c r="Q115" s="38">
        <f>IF('3e NC-Elec'!R64="-","-",'3e NC-Elec'!R64)</f>
        <v>161.80877839866383</v>
      </c>
      <c r="R115" s="38">
        <f>IF('3e NC-Elec'!S64="-","-",'3e NC-Elec'!S64)</f>
        <v>162.48593575882313</v>
      </c>
      <c r="S115" s="38">
        <f>IF('3e NC-Elec'!T64="-","-",'3e NC-Elec'!T64)</f>
        <v>168.63937336676335</v>
      </c>
      <c r="T115" s="38">
        <f>IF('3e NC-Elec'!U64="-","-",'3e NC-Elec'!U64)</f>
        <v>171.654876905815</v>
      </c>
      <c r="U115" s="38">
        <f>IF('3e NC-Elec'!V64="-","-",'3e NC-Elec'!V64)</f>
        <v>183.34207618564972</v>
      </c>
      <c r="V115" s="38">
        <f>IF('3e NC-Elec'!W64="-","-",'3e NC-Elec'!W64)</f>
        <v>182.21868670050779</v>
      </c>
      <c r="W115" s="38" t="str">
        <f>IF('3e NC-Elec'!X64="-","-",'3e NC-Elec'!X64)</f>
        <v>-</v>
      </c>
      <c r="X115" s="38" t="str">
        <f>IF('3e NC-Elec'!Y64="-","-",'3e NC-Elec'!Y64)</f>
        <v>-</v>
      </c>
      <c r="Y115" s="38" t="str">
        <f>IF('3e NC-Elec'!Z64="-","-",'3e NC-Elec'!Z64)</f>
        <v>-</v>
      </c>
      <c r="Z115" s="38" t="str">
        <f>IF('3e NC-Elec'!AA64="-","-",'3e NC-Elec'!AA64)</f>
        <v>-</v>
      </c>
      <c r="AA115" s="28"/>
    </row>
    <row r="116" spans="1:27" s="29" customFormat="1" ht="11.25" customHeight="1" x14ac:dyDescent="0.25">
      <c r="A116" s="256"/>
      <c r="B116" s="135" t="s">
        <v>349</v>
      </c>
      <c r="C116" s="135" t="s">
        <v>344</v>
      </c>
      <c r="D116" s="133" t="s">
        <v>324</v>
      </c>
      <c r="E116" s="128"/>
      <c r="F116" s="30"/>
      <c r="G116" s="38">
        <f>IF('3g CPIH'!C$16="-","-",'3h OC '!$E$10*('3g CPIH'!C$16/'3g CPIH'!$G$16))</f>
        <v>76.502677103718199</v>
      </c>
      <c r="H116" s="38">
        <f>IF('3g CPIH'!D$16="-","-",'3h OC '!$E$10*('3g CPIH'!D$16/'3g CPIH'!$G$16))</f>
        <v>76.655835616438353</v>
      </c>
      <c r="I116" s="38">
        <f>IF('3g CPIH'!E$16="-","-",'3h OC '!$E$10*('3g CPIH'!E$16/'3g CPIH'!$G$16))</f>
        <v>76.885573385518597</v>
      </c>
      <c r="J116" s="38">
        <f>IF('3g CPIH'!F$16="-","-",'3h OC '!$E$10*('3g CPIH'!F$16/'3g CPIH'!$G$16))</f>
        <v>77.345048923679059</v>
      </c>
      <c r="K116" s="38">
        <f>IF('3g CPIH'!G$16="-","-",'3h OC '!$E$10*('3g CPIH'!G$16/'3g CPIH'!$G$16))</f>
        <v>78.263999999999996</v>
      </c>
      <c r="L116" s="38">
        <f>IF('3g CPIH'!H$16="-","-",'3h OC '!$E$10*('3g CPIH'!H$16/'3g CPIH'!$G$16))</f>
        <v>79.259530332681024</v>
      </c>
      <c r="M116" s="38">
        <f>IF('3g CPIH'!I$16="-","-",'3h OC '!$E$10*('3g CPIH'!I$16/'3g CPIH'!$G$16))</f>
        <v>80.408219178082177</v>
      </c>
      <c r="N116" s="38">
        <f>IF('3g CPIH'!J$16="-","-",'3h OC '!$E$10*('3g CPIH'!J$16/'3g CPIH'!$G$16))</f>
        <v>81.097432485322898</v>
      </c>
      <c r="O116" s="30"/>
      <c r="P116" s="38">
        <f>IF('3g CPIH'!L$16="-","-",'3h OC '!$E$10*('3g CPIH'!L$16/'3g CPIH'!$G$16))</f>
        <v>81.097432485322898</v>
      </c>
      <c r="Q116" s="38">
        <f>IF('3g CPIH'!M$16="-","-",'3h OC '!$E$10*('3g CPIH'!M$16/'3g CPIH'!$G$16))</f>
        <v>82.016383561643835</v>
      </c>
      <c r="R116" s="38">
        <f>IF('3g CPIH'!N$16="-","-",'3h OC '!$E$10*('3g CPIH'!N$16/'3g CPIH'!$G$16))</f>
        <v>82.62901761252445</v>
      </c>
      <c r="S116" s="38">
        <f>IF('3g CPIH'!O$16="-","-",'3h OC '!$E$10*('3g CPIH'!O$16/'3g CPIH'!$G$16))</f>
        <v>83.088493150684926</v>
      </c>
      <c r="T116" s="38">
        <f>IF('3g CPIH'!P$16="-","-",'3h OC '!$E$10*('3g CPIH'!P$16/'3g CPIH'!$G$16))</f>
        <v>83.318230919765156</v>
      </c>
      <c r="U116" s="38">
        <f>IF('3g CPIH'!Q$16="-","-",'3h OC '!$E$10*('3g CPIH'!Q$16/'3g CPIH'!$G$16))</f>
        <v>83.777706457925632</v>
      </c>
      <c r="V116" s="38">
        <f>IF('3g CPIH'!R$16="-","-",'3h OC '!$E$10*('3g CPIH'!R$16/'3g CPIH'!$G$16))</f>
        <v>85.309291585127198</v>
      </c>
      <c r="W116" s="38" t="str">
        <f>IF('3g CPIH'!S$16="-","-",'3h OC '!$E$10*('3g CPIH'!S$16/'3g CPIH'!$G$16))</f>
        <v>-</v>
      </c>
      <c r="X116" s="38" t="str">
        <f>IF('3g CPIH'!T$16="-","-",'3h OC '!$E$10*('3g CPIH'!T$16/'3g CPIH'!$G$16))</f>
        <v>-</v>
      </c>
      <c r="Y116" s="38" t="str">
        <f>IF('3g CPIH'!U$16="-","-",'3h OC '!$E$10*('3g CPIH'!U$16/'3g CPIH'!$G$16))</f>
        <v>-</v>
      </c>
      <c r="Z116" s="38" t="str">
        <f>IF('3g CPIH'!V$16="-","-",'3h OC '!$E$10*('3g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SMNCC'!G$46)</f>
        <v>0</v>
      </c>
      <c r="L117" s="38">
        <f>IF('3i SMNCC'!H$46="-","-",'3i SMNCC'!H$46)</f>
        <v>-0.18995111249132623</v>
      </c>
      <c r="M117" s="38">
        <f>IF('3i SMNCC'!I$46="-","-",'3i SMNCC'!I$46)</f>
        <v>2.3898870370752556</v>
      </c>
      <c r="N117" s="38">
        <f>IF('3i SMNCC'!J$46="-","-",'3i SMNCC'!J$46)</f>
        <v>11.485481460604181</v>
      </c>
      <c r="O117" s="30"/>
      <c r="P117" s="38">
        <f>IF('3i SMNCC'!L$46="-","-",'3i SMNCC'!L$46)</f>
        <v>11.485481460604181</v>
      </c>
      <c r="Q117" s="38">
        <f>IF('3i SMNCC'!M$46="-","-",'3i SMNCC'!M$46)</f>
        <v>13.905095596481768</v>
      </c>
      <c r="R117" s="38">
        <f>IF('3i SMNCC'!N$46="-","-",'3i SMNCC'!N$46)</f>
        <v>14.008016342776511</v>
      </c>
      <c r="S117" s="38">
        <f>IF('3i SMNCC'!O$46="-","-",'3i SMNCC'!O$46)</f>
        <v>16.592254432324484</v>
      </c>
      <c r="T117" s="38">
        <f>IF('3i SMNCC'!P$46="-","-",'3i SMNCC'!P$46)</f>
        <v>16.855736391237045</v>
      </c>
      <c r="U117" s="38">
        <f>IF('3i SMNCC'!Q$46="-","-",'3i SMNCC'!Q$46)</f>
        <v>16.48610584262476</v>
      </c>
      <c r="V117" s="38">
        <f>IF('3i SMNCC'!R$46="-","-",'3i SMNCC'!R$46)</f>
        <v>16.529685824397358</v>
      </c>
      <c r="W117" s="38" t="str">
        <f>IF('3i SMNCC'!S$46="-","-",'3i SMNCC'!S$46)</f>
        <v>-</v>
      </c>
      <c r="X117" s="38" t="str">
        <f>IF('3i SMNCC'!T$46="-","-",'3i SMNCC'!T$46)</f>
        <v>-</v>
      </c>
      <c r="Y117" s="38" t="str">
        <f>IF('3i SMNCC'!U$46="-","-",'3i SMNCC'!U$46)</f>
        <v>-</v>
      </c>
      <c r="Z117" s="38" t="str">
        <f>IF('3i SMNCC'!V$46="-","-",'3i SMNCC'!V$46)</f>
        <v>-</v>
      </c>
      <c r="AA117" s="28"/>
    </row>
    <row r="118" spans="1:27" s="29" customFormat="1" ht="11.25" customHeight="1" x14ac:dyDescent="0.25">
      <c r="A118" s="256"/>
      <c r="B118" s="135" t="s">
        <v>349</v>
      </c>
      <c r="C118" s="135" t="s">
        <v>389</v>
      </c>
      <c r="D118" s="133" t="s">
        <v>324</v>
      </c>
      <c r="E118" s="128"/>
      <c r="F118" s="30"/>
      <c r="G118" s="38">
        <f>IF('3g CPIH'!C$16="-","-",'3j PAAC PAP'!$G$16*('3g CPIH'!C$16/'3g CPIH'!$G$16))</f>
        <v>3.3460635029354204</v>
      </c>
      <c r="H118" s="38">
        <f>IF('3g CPIH'!D$16="-","-",'3j PAAC PAP'!$G$16*('3g CPIH'!D$16/'3g CPIH'!$G$16))</f>
        <v>3.3527623287671227</v>
      </c>
      <c r="I118" s="38">
        <f>IF('3g CPIH'!E$16="-","-",'3j PAAC PAP'!$G$16*('3g CPIH'!E$16/'3g CPIH'!$G$16))</f>
        <v>3.3628105675146771</v>
      </c>
      <c r="J118" s="38">
        <f>IF('3g CPIH'!F$16="-","-",'3j PAAC PAP'!$G$16*('3g CPIH'!F$16/'3g CPIH'!$G$16))</f>
        <v>3.3829070450097847</v>
      </c>
      <c r="K118" s="38">
        <f>IF('3g CPIH'!G$16="-","-",'3j PAAC PAP'!$G$16*('3g CPIH'!G$16/'3g CPIH'!$G$16))</f>
        <v>3.4230999999999998</v>
      </c>
      <c r="L118" s="38">
        <f>IF('3g CPIH'!H$16="-","-",'3j PAAC PAP'!$G$16*('3g CPIH'!H$16/'3g CPIH'!$G$16))</f>
        <v>3.4666423679060667</v>
      </c>
      <c r="M118" s="38">
        <f>IF('3g CPIH'!I$16="-","-",'3j PAAC PAP'!$G$16*('3g CPIH'!I$16/'3g CPIH'!$G$16))</f>
        <v>3.516883561643835</v>
      </c>
      <c r="N118" s="38">
        <f>IF('3g CPIH'!J$16="-","-",'3j PAAC PAP'!$G$16*('3g CPIH'!J$16/'3g CPIH'!$G$16))</f>
        <v>3.547028277886497</v>
      </c>
      <c r="O118" s="30"/>
      <c r="P118" s="38">
        <f>IF('3g CPIH'!L$16="-","-",'3j PAAC PAP'!$G$16*('3g CPIH'!L$16/'3g CPIH'!$G$16))</f>
        <v>3.547028277886497</v>
      </c>
      <c r="Q118" s="38">
        <f>IF('3g CPIH'!M$16="-","-",'3j PAAC PAP'!$G$16*('3g CPIH'!M$16/'3g CPIH'!$G$16))</f>
        <v>3.5872212328767121</v>
      </c>
      <c r="R118" s="38">
        <f>IF('3g CPIH'!N$16="-","-",'3j PAAC PAP'!$G$16*('3g CPIH'!N$16/'3g CPIH'!$G$16))</f>
        <v>3.6140165362035224</v>
      </c>
      <c r="S118" s="38">
        <f>IF('3g CPIH'!O$16="-","-",'3j PAAC PAP'!$G$16*('3g CPIH'!O$16/'3g CPIH'!$G$16))</f>
        <v>3.6341130136986299</v>
      </c>
      <c r="T118" s="38">
        <f>IF('3g CPIH'!P$16="-","-",'3j PAAC PAP'!$G$16*('3g CPIH'!P$16/'3g CPIH'!$G$16))</f>
        <v>3.6441612524461835</v>
      </c>
      <c r="U118" s="38">
        <f>IF('3g CPIH'!Q$16="-","-",'3j PAAC PAP'!$G$16*('3g CPIH'!Q$16/'3g CPIH'!$G$16))</f>
        <v>3.6642577299412915</v>
      </c>
      <c r="V118" s="38">
        <f>IF('3g CPIH'!R$16="-","-",'3j PAAC PAP'!$G$16*('3g CPIH'!R$16/'3g CPIH'!$G$16))</f>
        <v>3.7312459882583173</v>
      </c>
      <c r="W118" s="38" t="str">
        <f>IF('3g CPIH'!S$16="-","-",'3j PAAC PAP'!$G$16*('3g CPIH'!S$16/'3g CPIH'!$G$16))</f>
        <v>-</v>
      </c>
      <c r="X118" s="38" t="str">
        <f>IF('3g CPIH'!T$16="-","-",'3j PAAC PAP'!$G$16*('3g CPIH'!T$16/'3g CPIH'!$G$16))</f>
        <v>-</v>
      </c>
      <c r="Y118" s="38" t="str">
        <f>IF('3g CPIH'!U$16="-","-",'3j PAAC PAP'!$G$16*('3g CPIH'!U$16/'3g CPIH'!$G$16))</f>
        <v>-</v>
      </c>
      <c r="Z118" s="38" t="str">
        <f>IF('3g CPIH'!V$16="-","-",'3j PAAC PAP'!$G$16*('3g CPIH'!V$16/'3g CPIH'!$G$16))</f>
        <v>-</v>
      </c>
      <c r="AA118" s="28"/>
    </row>
    <row r="119" spans="1:27" s="29" customFormat="1" ht="11.25" customHeight="1" x14ac:dyDescent="0.25">
      <c r="A119" s="256"/>
      <c r="B119" s="135" t="s">
        <v>349</v>
      </c>
      <c r="C119" s="135" t="s">
        <v>404</v>
      </c>
      <c r="D119" s="133" t="s">
        <v>324</v>
      </c>
      <c r="E119" s="128"/>
      <c r="F119" s="30"/>
      <c r="G119" s="38">
        <f>IF(G111="-","-",SUM(G111:G117)*'3j PAAC PAP'!$G$34)</f>
        <v>2.6519544699714146</v>
      </c>
      <c r="H119" s="38">
        <f>IF(H111="-","-",SUM(H111:H117)*'3j PAAC PAP'!$G$34)</f>
        <v>2.5285574665610024</v>
      </c>
      <c r="I119" s="38">
        <f>IF(I111="-","-",SUM(I111:I117)*'3j PAAC PAP'!$G$34)</f>
        <v>2.6432151803410653</v>
      </c>
      <c r="J119" s="38">
        <f>IF(J111="-","-",SUM(J111:J117)*'3j PAAC PAP'!$G$34)</f>
        <v>2.5887525543225172</v>
      </c>
      <c r="K119" s="38">
        <f>IF(K111="-","-",SUM(K111:K117)*'3j PAAC PAP'!$G$34)</f>
        <v>2.8289502332749894</v>
      </c>
      <c r="L119" s="38">
        <f>IF(L111="-","-",SUM(L111:L117)*'3j PAAC PAP'!$G$34)</f>
        <v>2.7914730499231291</v>
      </c>
      <c r="M119" s="38">
        <f>IF(M111="-","-",SUM(M111:M117)*'3j PAAC PAP'!$G$34)</f>
        <v>3.0507361658187517</v>
      </c>
      <c r="N119" s="38">
        <f>IF(N111="-","-",SUM(N111:N117)*'3j PAAC PAP'!$G$34)</f>
        <v>3.2092938468029164</v>
      </c>
      <c r="O119" s="30"/>
      <c r="P119" s="38">
        <f>IF(P111="-","-",SUM(P111:P117)*'3j PAAC PAP'!$G$34)</f>
        <v>3.2092938468029164</v>
      </c>
      <c r="Q119" s="38">
        <f>IF(Q111="-","-",SUM(Q111:Q117)*'3j PAAC PAP'!$G$34)</f>
        <v>3.6044720296605433</v>
      </c>
      <c r="R119" s="38">
        <f>IF(R111="-","-",SUM(R111:R117)*'3j PAAC PAP'!$G$34)</f>
        <v>3.4680091103757369</v>
      </c>
      <c r="S119" s="38">
        <f>IF(S111="-","-",SUM(S111:S117)*'3j PAAC PAP'!$G$34)</f>
        <v>3.5028497132451815</v>
      </c>
      <c r="T119" s="38">
        <f>IF(T111="-","-",SUM(T111:T117)*'3j PAAC PAP'!$G$34)</f>
        <v>3.3708563128822551</v>
      </c>
      <c r="U119" s="38">
        <f>IF(U111="-","-",SUM(U111:U117)*'3j PAAC PAP'!$G$34)</f>
        <v>3.6990526347475443</v>
      </c>
      <c r="V119" s="38">
        <f>IF(V111="-","-",SUM(V111:V117)*'3j PAAC PAP'!$G$34)</f>
        <v>4.0519164479280656</v>
      </c>
      <c r="W119" s="38" t="str">
        <f>IF(W111="-","-",SUM(W111:W117)*'3j PAAC PAP'!$G$34)</f>
        <v>-</v>
      </c>
      <c r="X119" s="38" t="str">
        <f>IF(X111="-","-",SUM(X111:X117)*'3j PAAC PAP'!$G$34)</f>
        <v>-</v>
      </c>
      <c r="Y119" s="38" t="str">
        <f>IF(Y111="-","-",SUM(Y111:Y117)*'3j PAAC PAP'!$G$34)</f>
        <v>-</v>
      </c>
      <c r="Z119" s="38" t="str">
        <f>IF(Z111="-","-",SUM(Z111:Z117)*'3j PAAC PAP'!$G$34)</f>
        <v>-</v>
      </c>
      <c r="AA119" s="28"/>
    </row>
    <row r="120" spans="1:27" s="29" customFormat="1" ht="11.25" customHeight="1" x14ac:dyDescent="0.25">
      <c r="A120" s="256"/>
      <c r="B120" s="135" t="s">
        <v>388</v>
      </c>
      <c r="C120" s="135" t="s">
        <v>515</v>
      </c>
      <c r="D120" s="133" t="s">
        <v>324</v>
      </c>
      <c r="E120" s="128"/>
      <c r="F120" s="30"/>
      <c r="G120" s="38">
        <f>IF(G111="-","-",SUM(G111:G119)*'3k EBIT'!$E$10)</f>
        <v>10.848107383600796</v>
      </c>
      <c r="H120" s="38">
        <f>IF(H111="-","-",SUM(H111:H119)*'3k EBIT'!$E$10)</f>
        <v>10.346483787995975</v>
      </c>
      <c r="I120" s="38">
        <f>IF(I111="-","-",SUM(I111:I119)*'3k EBIT'!$E$10)</f>
        <v>10.812896293154537</v>
      </c>
      <c r="J120" s="38">
        <f>IF(J111="-","-",SUM(J111:J119)*'3k EBIT'!$E$10)</f>
        <v>10.591831161648598</v>
      </c>
      <c r="K120" s="38">
        <f>IF(K111="-","-",SUM(K111:K119)*'3k EBIT'!$E$10)</f>
        <v>11.56929449748263</v>
      </c>
      <c r="L120" s="38">
        <f>IF(L111="-","-",SUM(L111:L119)*'3k EBIT'!$E$10)</f>
        <v>11.417749183363867</v>
      </c>
      <c r="M120" s="38">
        <f>IF(M111="-","-",SUM(M111:M119)*'3k EBIT'!$E$10)</f>
        <v>12.472930463640706</v>
      </c>
      <c r="N120" s="38">
        <f>IF(N111="-","-",SUM(N111:N119)*'3k EBIT'!$E$10)</f>
        <v>13.118236978644976</v>
      </c>
      <c r="O120" s="30"/>
      <c r="P120" s="38">
        <f>IF(P111="-","-",SUM(P111:P119)*'3k EBIT'!$E$10)</f>
        <v>13.118236978644976</v>
      </c>
      <c r="Q120" s="38">
        <f>IF(Q111="-","-",SUM(Q111:Q119)*'3k EBIT'!$E$10)</f>
        <v>14.725877572289221</v>
      </c>
      <c r="R120" s="38">
        <f>IF(R111="-","-",SUM(R111:R119)*'3k EBIT'!$E$10)</f>
        <v>14.171514954744941</v>
      </c>
      <c r="S120" s="38">
        <f>IF(S111="-","-",SUM(S111:S119)*'3k EBIT'!$E$10)</f>
        <v>14.313572038460819</v>
      </c>
      <c r="T120" s="38">
        <f>IF(T111="-","-",SUM(T111:T119)*'3k EBIT'!$E$10)</f>
        <v>13.77705889278019</v>
      </c>
      <c r="U120" s="38">
        <f>IF(U111="-","-",SUM(U111:U119)*'3k EBIT'!$E$10)</f>
        <v>15.111950545371132</v>
      </c>
      <c r="V120" s="38">
        <f>IF(V111="-","-",SUM(V111:V119)*'3k EBIT'!$E$10)</f>
        <v>16.548052640141528</v>
      </c>
      <c r="W120" s="38" t="str">
        <f>IF(W111="-","-",SUM(W111:W119)*'3k EBIT'!$E$10)</f>
        <v>-</v>
      </c>
      <c r="X120" s="38" t="str">
        <f>IF(X111="-","-",SUM(X111:X119)*'3k EBIT'!$E$10)</f>
        <v>-</v>
      </c>
      <c r="Y120" s="38" t="str">
        <f>IF(Y111="-","-",SUM(Y111:Y119)*'3k EBIT'!$E$10)</f>
        <v>-</v>
      </c>
      <c r="Z120" s="38" t="str">
        <f>IF(Z111="-","-",SUM(Z111:Z119)*'3k EBIT'!$E$10)</f>
        <v>-</v>
      </c>
      <c r="AA120" s="28"/>
    </row>
    <row r="121" spans="1:27" s="29" customFormat="1" ht="11.5" x14ac:dyDescent="0.25">
      <c r="A121" s="256"/>
      <c r="B121" s="135" t="s">
        <v>292</v>
      </c>
      <c r="C121" s="179" t="s">
        <v>516</v>
      </c>
      <c r="D121" s="133" t="s">
        <v>324</v>
      </c>
      <c r="E121" s="127"/>
      <c r="F121" s="30"/>
      <c r="G121" s="38">
        <f>IF(G111="-","-",SUM(G111:G114,G116:G120)*'3l HAP'!$E$11)</f>
        <v>6.4592533009721249</v>
      </c>
      <c r="H121" s="38">
        <f>IF(H111="-","-",SUM(H111:H114,H116:H120)*'3l HAP'!$E$11)</f>
        <v>6.058020728059696</v>
      </c>
      <c r="I121" s="38">
        <f>IF(I111="-","-",SUM(I111:I114,I116:I120)*'3l HAP'!$E$11)</f>
        <v>6.0980430424559549</v>
      </c>
      <c r="J121" s="38">
        <f>IF(J111="-","-",SUM(J111:J114,J116:J120)*'3l HAP'!$E$11)</f>
        <v>5.9387454545147458</v>
      </c>
      <c r="K121" s="38">
        <f>IF(K111="-","-",SUM(K111:K114,K116:K120)*'3l HAP'!$E$11)</f>
        <v>6.7486519436568067</v>
      </c>
      <c r="L121" s="38">
        <f>IF(L111="-","-",SUM(L111:L114,L116:L120)*'3l HAP'!$E$11)</f>
        <v>6.6142612064221966</v>
      </c>
      <c r="M121" s="38">
        <f>IF(M111="-","-",SUM(M111:M114,M116:M120)*'3l HAP'!$E$11)</f>
        <v>7.4338289836871496</v>
      </c>
      <c r="N121" s="38">
        <f>IF(N111="-","-",SUM(N111:N114,N116:N120)*'3l HAP'!$E$11)</f>
        <v>7.9388996606758315</v>
      </c>
      <c r="O121" s="30"/>
      <c r="P121" s="38">
        <f>IF(P111="-","-",SUM(P111:P114,P116:P120)*'3l HAP'!$E$11)</f>
        <v>7.9388996606758315</v>
      </c>
      <c r="Q121" s="38">
        <f>IF(Q111="-","-",SUM(Q111:Q114,Q116:Q120)*'3l HAP'!$E$11)</f>
        <v>8.9784042271034057</v>
      </c>
      <c r="R121" s="38">
        <f>IF(R111="-","-",SUM(R111:R114,R116:R120)*'3l HAP'!$E$11)</f>
        <v>8.5413099803534571</v>
      </c>
      <c r="S121" s="38">
        <f>IF(S111="-","-",SUM(S111:S114,S116:S120)*'3l HAP'!$E$11)</f>
        <v>8.5606836531563317</v>
      </c>
      <c r="T121" s="38">
        <f>IF(T111="-","-",SUM(T111:T114,T116:T120)*'3l HAP'!$E$11)</f>
        <v>8.1031081015596946</v>
      </c>
      <c r="U121" s="38">
        <f>IF(U111="-","-",SUM(U111:U114,U116:U120)*'3l HAP'!$E$11)</f>
        <v>8.9606347965260174</v>
      </c>
      <c r="V121" s="38">
        <f>IF(V111="-","-",SUM(V111:V114,V116:V120)*'3l HAP'!$E$11)</f>
        <v>10.083711925383481</v>
      </c>
      <c r="W121" s="38" t="str">
        <f>IF(W111="-","-",SUM(W111:W114,W116:W120)*'3l HAP'!$E$11)</f>
        <v>-</v>
      </c>
      <c r="X121" s="38" t="str">
        <f>IF(X111="-","-",SUM(X111:X114,X116:X120)*'3l HAP'!$E$11)</f>
        <v>-</v>
      </c>
      <c r="Y121" s="38" t="str">
        <f>IF(Y111="-","-",SUM(Y111:Y114,Y116:Y120)*'3l HAP'!$E$11)</f>
        <v>-</v>
      </c>
      <c r="Z121" s="38" t="str">
        <f>IF(Z111="-","-",SUM(Z111:Z114,Z116:Z120)*'3l HAP'!$E$11)</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577.41203765693956</v>
      </c>
      <c r="H122" s="38">
        <f t="shared" si="16"/>
        <v>550.609574115187</v>
      </c>
      <c r="I122" s="38">
        <f t="shared" si="16"/>
        <v>575.19761287725328</v>
      </c>
      <c r="J122" s="38">
        <f t="shared" si="16"/>
        <v>563.40331317381504</v>
      </c>
      <c r="K122" s="38">
        <f t="shared" si="16"/>
        <v>615.65863714139914</v>
      </c>
      <c r="L122" s="38">
        <f t="shared" si="16"/>
        <v>607.54818053455404</v>
      </c>
      <c r="M122" s="38">
        <f t="shared" si="16"/>
        <v>663.90358222927262</v>
      </c>
      <c r="N122" s="38">
        <f t="shared" si="16"/>
        <v>698.37213966725221</v>
      </c>
      <c r="O122" s="30"/>
      <c r="P122" s="38">
        <f t="shared" ref="P122:Z122" si="17">IF(P111="-","-",SUM(P111:P121))</f>
        <v>698.37213966725221</v>
      </c>
      <c r="Q122" s="38">
        <f t="shared" si="17"/>
        <v>784.02427210759276</v>
      </c>
      <c r="R122" s="38">
        <f t="shared" si="17"/>
        <v>754.41021004171455</v>
      </c>
      <c r="S122" s="38">
        <f t="shared" si="17"/>
        <v>761.9062692428779</v>
      </c>
      <c r="T122" s="38">
        <f t="shared" si="17"/>
        <v>733.21117137167312</v>
      </c>
      <c r="U122" s="38">
        <f t="shared" si="17"/>
        <v>804.32612444614801</v>
      </c>
      <c r="V122" s="38">
        <f t="shared" si="17"/>
        <v>881.03349113210538</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DF'!H36="-","-",'3a DF'!H36)</f>
        <v>256.06243024347776</v>
      </c>
      <c r="H123" s="129">
        <f>IF('3a DF'!I36="-","-",'3a DF'!I36)</f>
        <v>229.22178186718202</v>
      </c>
      <c r="I123" s="129">
        <f>IF('3a DF'!J36="-","-",'3a DF'!J36)</f>
        <v>206.70039084685936</v>
      </c>
      <c r="J123" s="129">
        <f>IF('3a DF'!K36="-","-",'3a DF'!K36)</f>
        <v>196.88692458406655</v>
      </c>
      <c r="K123" s="129">
        <f>IF('3a DF'!L36="-","-",'3a DF'!L36)</f>
        <v>229.7668065717728</v>
      </c>
      <c r="L123" s="129">
        <f>IF('3a DF'!M36="-","-",'3a DF'!M36)</f>
        <v>221.26725566242558</v>
      </c>
      <c r="M123" s="129">
        <f>IF('3a DF'!N36="-","-",'3a DF'!N36)</f>
        <v>232.50994518334161</v>
      </c>
      <c r="N123" s="129">
        <f>IF('3a DF'!O36="-","-",'3a DF'!O36)</f>
        <v>259.5017635918822</v>
      </c>
      <c r="O123" s="30"/>
      <c r="P123" s="129">
        <f>IF('3a DF'!Q36="-","-",'3a DF'!Q36)</f>
        <v>259.5017635918822</v>
      </c>
      <c r="Q123" s="129">
        <f>IF('3a DF'!R36="-","-",'3a DF'!R36)</f>
        <v>303.5207770697416</v>
      </c>
      <c r="R123" s="129">
        <f>IF('3a DF'!S36="-","-",'3a DF'!S36)</f>
        <v>271.79465687730334</v>
      </c>
      <c r="S123" s="129">
        <f>IF('3a DF'!T36="-","-",'3a DF'!T36)</f>
        <v>249.65169042863437</v>
      </c>
      <c r="T123" s="129">
        <f>IF('3a DF'!U36="-","-",'3a DF'!U36)</f>
        <v>208.57559736027503</v>
      </c>
      <c r="U123" s="129">
        <f>IF('3a DF'!V36="-","-",'3a DF'!V36)</f>
        <v>250.58865088867879</v>
      </c>
      <c r="V123" s="129">
        <f>IF('3a DF'!W36="-","-",'3a DF'!W36)</f>
        <v>347.8812281083658</v>
      </c>
      <c r="W123" s="129" t="str">
        <f>IF('3a DF'!X36="-","-",'3a DF'!X36)</f>
        <v>-</v>
      </c>
      <c r="X123" s="129" t="str">
        <f>IF('3a DF'!Y36="-","-",'3a DF'!Y36)</f>
        <v>-</v>
      </c>
      <c r="Y123" s="129" t="str">
        <f>IF('3a DF'!Z36="-","-",'3a DF'!Z36)</f>
        <v>-</v>
      </c>
      <c r="Z123" s="129" t="str">
        <f>IF('3a DF'!AA36="-","-",'3a DF'!AA36)</f>
        <v>-</v>
      </c>
      <c r="AA123" s="28"/>
    </row>
    <row r="124" spans="1:27" s="29" customFormat="1" ht="11.5" x14ac:dyDescent="0.25">
      <c r="A124" s="256"/>
      <c r="B124" s="132" t="s">
        <v>350</v>
      </c>
      <c r="C124" s="132" t="s">
        <v>300</v>
      </c>
      <c r="D124" s="134" t="s">
        <v>325</v>
      </c>
      <c r="E124" s="131"/>
      <c r="F124" s="30"/>
      <c r="G124" s="129">
        <f>IF('3b CM'!G36="-","-",'3b CM'!G36)</f>
        <v>5.9209279169657465E-2</v>
      </c>
      <c r="H124" s="129">
        <f>IF('3b CM'!H36="-","-",'3b CM'!H36)</f>
        <v>8.8813918754486187E-2</v>
      </c>
      <c r="I124" s="129">
        <f>IF('3b CM'!I36="-","-",'3b CM'!I36)</f>
        <v>0.27966537529308733</v>
      </c>
      <c r="J124" s="129">
        <f>IF('3b CM'!J36="-","-",'3b CM'!J36)</f>
        <v>0.28440575793796036</v>
      </c>
      <c r="K124" s="129">
        <f>IF('3b CM'!K36="-","-",'3b CM'!K36)</f>
        <v>3.6528488442064324</v>
      </c>
      <c r="L124" s="129">
        <f>IF('3b CM'!L36="-","-",'3b CM'!L36)</f>
        <v>3.5436324921549178</v>
      </c>
      <c r="M124" s="129">
        <f>IF('3b CM'!M36="-","-",'3b CM'!M36)</f>
        <v>12.166521478151626</v>
      </c>
      <c r="N124" s="129">
        <f>IF('3b CM'!N36="-","-",'3b CM'!N36)</f>
        <v>11.56584139250541</v>
      </c>
      <c r="O124" s="30"/>
      <c r="P124" s="129">
        <f>IF('3b CM'!P36="-","-",'3b CM'!P36)</f>
        <v>11.56584139250541</v>
      </c>
      <c r="Q124" s="129">
        <f>IF('3b CM'!Q36="-","-",'3b CM'!Q36)</f>
        <v>15.678517669860684</v>
      </c>
      <c r="R124" s="129">
        <f>IF('3b CM'!R36="-","-",'3b CM'!R36)</f>
        <v>15.059115076494207</v>
      </c>
      <c r="S124" s="129">
        <f>IF('3b CM'!S36="-","-",'3b CM'!S36)</f>
        <v>17.81008875030097</v>
      </c>
      <c r="T124" s="129">
        <f>IF('3b CM'!T36="-","-",'3b CM'!T36)</f>
        <v>18.146985498310233</v>
      </c>
      <c r="U124" s="129">
        <f>IF('3b CM'!U36="-","-",'3b CM'!U36)</f>
        <v>14.011479772212601</v>
      </c>
      <c r="V124" s="129">
        <f>IF('3b CM'!V36="-","-",'3b CM'!V36)</f>
        <v>14.163399515475627</v>
      </c>
      <c r="W124" s="129" t="str">
        <f>IF('3b CM'!W36="-","-",'3b CM'!W36)</f>
        <v>-</v>
      </c>
      <c r="X124" s="129" t="str">
        <f>IF('3b CM'!X36="-","-",'3b CM'!X36)</f>
        <v>-</v>
      </c>
      <c r="Y124" s="129" t="str">
        <f>IF('3b CM'!Y36="-","-",'3b CM'!Y36)</f>
        <v>-</v>
      </c>
      <c r="Z124" s="129" t="str">
        <f>IF('3b CM'!Z36="-","-",'3b CM'!Z36)</f>
        <v>-</v>
      </c>
      <c r="AA124" s="28"/>
    </row>
    <row r="125" spans="1:27" s="29" customFormat="1" ht="11.25" customHeight="1" x14ac:dyDescent="0.25">
      <c r="A125" s="256"/>
      <c r="B125" s="132" t="s">
        <v>596</v>
      </c>
      <c r="C125" s="132" t="s">
        <v>597</v>
      </c>
      <c r="D125" s="134" t="s">
        <v>325</v>
      </c>
      <c r="E125" s="131"/>
      <c r="F125" s="30"/>
      <c r="G125" s="129" t="str">
        <f>IF('3c AA'!J148="-","-",'3c AA'!J148)</f>
        <v>-</v>
      </c>
      <c r="H125" s="129" t="str">
        <f>IF('3c AA'!K148="-","-",'3c AA'!K148)</f>
        <v>-</v>
      </c>
      <c r="I125" s="129" t="str">
        <f>IF('3c AA'!L148="-","-",'3c AA'!L148)</f>
        <v>-</v>
      </c>
      <c r="J125" s="129" t="str">
        <f>IF('3c AA'!M148="-","-",'3c AA'!M148)</f>
        <v>-</v>
      </c>
      <c r="K125" s="129" t="str">
        <f>IF('3c AA'!N148="-","-",'3c AA'!N148)</f>
        <v>-</v>
      </c>
      <c r="L125" s="129" t="str">
        <f>IF('3c AA'!O148="-","-",'3c AA'!O148)</f>
        <v>-</v>
      </c>
      <c r="M125" s="129" t="str">
        <f>IF('3c AA'!P148="-","-",'3c AA'!P148)</f>
        <v>-</v>
      </c>
      <c r="N125" s="129" t="str">
        <f>IF('3c AA'!Q148="-","-",'3c AA'!Q148)</f>
        <v>-</v>
      </c>
      <c r="O125" s="30"/>
      <c r="P125" s="129" t="str">
        <f>IF('3c AA'!S148="-","-",'3c AA'!S148)</f>
        <v>-</v>
      </c>
      <c r="Q125" s="129" t="str">
        <f>IF('3c AA'!T148="-","-",'3c AA'!T148)</f>
        <v>-</v>
      </c>
      <c r="R125" s="129" t="str">
        <f>IF('3c AA'!U148="-","-",'3c AA'!U148)</f>
        <v>-</v>
      </c>
      <c r="S125" s="129" t="str">
        <f>IF('3c AA'!V148="-","-",'3c AA'!V148)</f>
        <v>-</v>
      </c>
      <c r="T125" s="129">
        <f>IF('3c AA'!W148="-","-",'3c AA'!W148)</f>
        <v>6.4670012065997176</v>
      </c>
      <c r="U125" s="129">
        <f>IF('3c AA'!X148="-","-",'3c AA'!X148)</f>
        <v>9.9756950960531068</v>
      </c>
      <c r="V125" s="129">
        <f>IF('3c AA'!Y148="-","-",'3c AA'!Y148)</f>
        <v>4.43</v>
      </c>
      <c r="W125" s="129" t="str">
        <f>IF('3c AA'!Z148="-","-",'3c AA'!Z148)</f>
        <v>-</v>
      </c>
      <c r="X125" s="129" t="str">
        <f>IF('3c AA'!AA148="-","-",'3c AA'!AA148)</f>
        <v>-</v>
      </c>
      <c r="Y125" s="129" t="str">
        <f>IF('3c AA'!AB148="-","-",'3c AA'!AB148)</f>
        <v>-</v>
      </c>
      <c r="Z125" s="129" t="str">
        <f>IF('3c AA'!AC148="-","-",'3c AA'!AC148)</f>
        <v>-</v>
      </c>
      <c r="AA125" s="28"/>
    </row>
    <row r="126" spans="1:27" s="29" customFormat="1" ht="11.25" customHeight="1" x14ac:dyDescent="0.25">
      <c r="A126" s="256"/>
      <c r="B126" s="132" t="s">
        <v>2</v>
      </c>
      <c r="C126" s="132" t="s">
        <v>342</v>
      </c>
      <c r="D126" s="134" t="s">
        <v>325</v>
      </c>
      <c r="E126" s="131"/>
      <c r="F126" s="30"/>
      <c r="G126" s="129">
        <f>IF('3d PC'!G37="-","-",'3d PC'!G37)</f>
        <v>90.730181075528037</v>
      </c>
      <c r="H126" s="129">
        <f>IF('3d PC'!H37="-","-",'3d PC'!H37)</f>
        <v>90.703068916991796</v>
      </c>
      <c r="I126" s="129">
        <f>IF('3d PC'!I37="-","-",'3d PC'!I37)</f>
        <v>115.01459904250231</v>
      </c>
      <c r="J126" s="129">
        <f>IF('3d PC'!J37="-","-",'3d PC'!J37)</f>
        <v>113.78027618233038</v>
      </c>
      <c r="K126" s="129">
        <f>IF('3d PC'!K37="-","-",'3d PC'!K37)</f>
        <v>130.47520110883656</v>
      </c>
      <c r="L126" s="129">
        <f>IF('3d PC'!L37="-","-",'3d PC'!L37)</f>
        <v>129.28440749528133</v>
      </c>
      <c r="M126" s="129">
        <f>IF('3d PC'!M37="-","-",'3d PC'!M37)</f>
        <v>157.56852017289501</v>
      </c>
      <c r="N126" s="129">
        <f>IF('3d PC'!N37="-","-",'3d PC'!N37)</f>
        <v>154.75829917163091</v>
      </c>
      <c r="O126" s="30"/>
      <c r="P126" s="129">
        <f>IF('3d PC'!P37="-","-",'3d PC'!P37)</f>
        <v>154.75829917163091</v>
      </c>
      <c r="Q126" s="129">
        <f>IF('3d PC'!Q37="-","-",'3d PC'!Q37)</f>
        <v>173.39777489703113</v>
      </c>
      <c r="R126" s="129">
        <f>IF('3d PC'!R37="-","-",'3d PC'!R37)</f>
        <v>176.10260963354861</v>
      </c>
      <c r="S126" s="129">
        <f>IF('3d PC'!S37="-","-",'3d PC'!S37)</f>
        <v>192.14903722991843</v>
      </c>
      <c r="T126" s="129">
        <f>IF('3d PC'!T37="-","-",'3d PC'!T37)</f>
        <v>195.69023135421619</v>
      </c>
      <c r="U126" s="129">
        <f>IF('3d PC'!U37="-","-",'3d PC'!U37)</f>
        <v>211.8421788876889</v>
      </c>
      <c r="V126" s="129">
        <f>IF('3d PC'!V37="-","-",'3d PC'!V37)</f>
        <v>192.57898891054398</v>
      </c>
      <c r="W126" s="129" t="str">
        <f>IF('3d PC'!W37="-","-",'3d PC'!W37)</f>
        <v>-</v>
      </c>
      <c r="X126" s="129" t="str">
        <f>IF('3d PC'!X37="-","-",'3d PC'!X37)</f>
        <v>-</v>
      </c>
      <c r="Y126" s="129" t="str">
        <f>IF('3d PC'!Y37="-","-",'3d PC'!Y37)</f>
        <v>-</v>
      </c>
      <c r="Z126" s="129" t="str">
        <f>IF('3d PC'!Z37="-","-",'3d PC'!Z37)</f>
        <v>-</v>
      </c>
      <c r="AA126" s="28"/>
    </row>
    <row r="127" spans="1:27" s="29" customFormat="1" ht="11.25" customHeight="1" x14ac:dyDescent="0.25">
      <c r="A127" s="256"/>
      <c r="B127" s="132" t="s">
        <v>352</v>
      </c>
      <c r="C127" s="132" t="s">
        <v>343</v>
      </c>
      <c r="D127" s="134" t="s">
        <v>325</v>
      </c>
      <c r="E127" s="131"/>
      <c r="F127" s="30"/>
      <c r="G127" s="129">
        <f>IF('3e NC-Elec'!H65="-","-",'3e NC-Elec'!H65)</f>
        <v>128.64454239671682</v>
      </c>
      <c r="H127" s="129">
        <f>IF('3e NC-Elec'!I65="-","-",'3e NC-Elec'!I65)</f>
        <v>129.64424912144716</v>
      </c>
      <c r="I127" s="129">
        <f>IF('3e NC-Elec'!J65="-","-",'3e NC-Elec'!J65)</f>
        <v>152.14173927790375</v>
      </c>
      <c r="J127" s="129">
        <f>IF('3e NC-Elec'!K65="-","-",'3e NC-Elec'!K65)</f>
        <v>151.38982502600331</v>
      </c>
      <c r="K127" s="129">
        <f>IF('3e NC-Elec'!L65="-","-",'3e NC-Elec'!L65)</f>
        <v>148.81876949313911</v>
      </c>
      <c r="L127" s="129">
        <f>IF('3e NC-Elec'!M65="-","-",'3e NC-Elec'!M65)</f>
        <v>150.0172320039093</v>
      </c>
      <c r="M127" s="129">
        <f>IF('3e NC-Elec'!N65="-","-",'3e NC-Elec'!N65)</f>
        <v>162.51189322189194</v>
      </c>
      <c r="N127" s="129">
        <f>IF('3e NC-Elec'!O65="-","-",'3e NC-Elec'!O65)</f>
        <v>161.98524914601313</v>
      </c>
      <c r="O127" s="30"/>
      <c r="P127" s="129">
        <f>IF('3e NC-Elec'!Q65="-","-",'3e NC-Elec'!Q65)</f>
        <v>161.98524914601313</v>
      </c>
      <c r="Q127" s="129">
        <f>IF('3e NC-Elec'!R65="-","-",'3e NC-Elec'!R65)</f>
        <v>167.11306235868443</v>
      </c>
      <c r="R127" s="129">
        <f>IF('3e NC-Elec'!S65="-","-",'3e NC-Elec'!S65)</f>
        <v>168.08637972153971</v>
      </c>
      <c r="S127" s="129">
        <f>IF('3e NC-Elec'!T65="-","-",'3e NC-Elec'!T65)</f>
        <v>165.18906610971607</v>
      </c>
      <c r="T127" s="129">
        <f>IF('3e NC-Elec'!U65="-","-",'3e NC-Elec'!U65)</f>
        <v>168.40575176911798</v>
      </c>
      <c r="U127" s="129">
        <f>IF('3e NC-Elec'!V65="-","-",'3e NC-Elec'!V65)</f>
        <v>187.48936455560138</v>
      </c>
      <c r="V127" s="129">
        <f>IF('3e NC-Elec'!W65="-","-",'3e NC-Elec'!W65)</f>
        <v>186.4722989238644</v>
      </c>
      <c r="W127" s="129" t="str">
        <f>IF('3e NC-Elec'!X65="-","-",'3e NC-Elec'!X65)</f>
        <v>-</v>
      </c>
      <c r="X127" s="129" t="str">
        <f>IF('3e NC-Elec'!Y65="-","-",'3e NC-Elec'!Y65)</f>
        <v>-</v>
      </c>
      <c r="Y127" s="129" t="str">
        <f>IF('3e NC-Elec'!Z65="-","-",'3e NC-Elec'!Z65)</f>
        <v>-</v>
      </c>
      <c r="Z127" s="129" t="str">
        <f>IF('3e NC-Elec'!AA65="-","-",'3e NC-Elec'!AA65)</f>
        <v>-</v>
      </c>
      <c r="AA127" s="28"/>
    </row>
    <row r="128" spans="1:27" s="29" customFormat="1" ht="12.4" customHeight="1" x14ac:dyDescent="0.25">
      <c r="A128" s="256"/>
      <c r="B128" s="132" t="s">
        <v>349</v>
      </c>
      <c r="C128" s="132" t="s">
        <v>344</v>
      </c>
      <c r="D128" s="134" t="s">
        <v>325</v>
      </c>
      <c r="E128" s="131"/>
      <c r="F128" s="30"/>
      <c r="G128" s="129">
        <f>IF('3g CPIH'!C$16="-","-",'3h OC '!$E$10*('3g CPIH'!C$16/'3g CPIH'!$G$16))</f>
        <v>76.502677103718199</v>
      </c>
      <c r="H128" s="129">
        <f>IF('3g CPIH'!D$16="-","-",'3h OC '!$E$10*('3g CPIH'!D$16/'3g CPIH'!$G$16))</f>
        <v>76.655835616438353</v>
      </c>
      <c r="I128" s="129">
        <f>IF('3g CPIH'!E$16="-","-",'3h OC '!$E$10*('3g CPIH'!E$16/'3g CPIH'!$G$16))</f>
        <v>76.885573385518597</v>
      </c>
      <c r="J128" s="129">
        <f>IF('3g CPIH'!F$16="-","-",'3h OC '!$E$10*('3g CPIH'!F$16/'3g CPIH'!$G$16))</f>
        <v>77.345048923679059</v>
      </c>
      <c r="K128" s="129">
        <f>IF('3g CPIH'!G$16="-","-",'3h OC '!$E$10*('3g CPIH'!G$16/'3g CPIH'!$G$16))</f>
        <v>78.263999999999996</v>
      </c>
      <c r="L128" s="129">
        <f>IF('3g CPIH'!H$16="-","-",'3h OC '!$E$10*('3g CPIH'!H$16/'3g CPIH'!$G$16))</f>
        <v>79.259530332681024</v>
      </c>
      <c r="M128" s="129">
        <f>IF('3g CPIH'!I$16="-","-",'3h OC '!$E$10*('3g CPIH'!I$16/'3g CPIH'!$G$16))</f>
        <v>80.408219178082177</v>
      </c>
      <c r="N128" s="129">
        <f>IF('3g CPIH'!J$16="-","-",'3h OC '!$E$10*('3g CPIH'!J$16/'3g CPIH'!$G$16))</f>
        <v>81.097432485322898</v>
      </c>
      <c r="O128" s="30"/>
      <c r="P128" s="129">
        <f>IF('3g CPIH'!L$16="-","-",'3h OC '!$E$10*('3g CPIH'!L$16/'3g CPIH'!$G$16))</f>
        <v>81.097432485322898</v>
      </c>
      <c r="Q128" s="129">
        <f>IF('3g CPIH'!M$16="-","-",'3h OC '!$E$10*('3g CPIH'!M$16/'3g CPIH'!$G$16))</f>
        <v>82.016383561643835</v>
      </c>
      <c r="R128" s="129">
        <f>IF('3g CPIH'!N$16="-","-",'3h OC '!$E$10*('3g CPIH'!N$16/'3g CPIH'!$G$16))</f>
        <v>82.62901761252445</v>
      </c>
      <c r="S128" s="129">
        <f>IF('3g CPIH'!O$16="-","-",'3h OC '!$E$10*('3g CPIH'!O$16/'3g CPIH'!$G$16))</f>
        <v>83.088493150684926</v>
      </c>
      <c r="T128" s="129">
        <f>IF('3g CPIH'!P$16="-","-",'3h OC '!$E$10*('3g CPIH'!P$16/'3g CPIH'!$G$16))</f>
        <v>83.318230919765156</v>
      </c>
      <c r="U128" s="129">
        <f>IF('3g CPIH'!Q$16="-","-",'3h OC '!$E$10*('3g CPIH'!Q$16/'3g CPIH'!$G$16))</f>
        <v>83.777706457925632</v>
      </c>
      <c r="V128" s="129">
        <f>IF('3g CPIH'!R$16="-","-",'3h OC '!$E$10*('3g CPIH'!R$16/'3g CPIH'!$G$16))</f>
        <v>85.309291585127198</v>
      </c>
      <c r="W128" s="129" t="str">
        <f>IF('3g CPIH'!S$16="-","-",'3h OC '!$E$10*('3g CPIH'!S$16/'3g CPIH'!$G$16))</f>
        <v>-</v>
      </c>
      <c r="X128" s="129" t="str">
        <f>IF('3g CPIH'!T$16="-","-",'3h OC '!$E$10*('3g CPIH'!T$16/'3g CPIH'!$G$16))</f>
        <v>-</v>
      </c>
      <c r="Y128" s="129" t="str">
        <f>IF('3g CPIH'!U$16="-","-",'3h OC '!$E$10*('3g CPIH'!U$16/'3g CPIH'!$G$16))</f>
        <v>-</v>
      </c>
      <c r="Z128" s="129" t="str">
        <f>IF('3g CPIH'!V$16="-","-",'3h OC '!$E$10*('3g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SMNCC'!G$46)</f>
        <v>0</v>
      </c>
      <c r="L129" s="129">
        <f>IF('3i SMNCC'!H$46="-","-",'3i SMNCC'!H$46)</f>
        <v>-0.18995111249132623</v>
      </c>
      <c r="M129" s="129">
        <f>IF('3i SMNCC'!I$46="-","-",'3i SMNCC'!I$46)</f>
        <v>2.3898870370752556</v>
      </c>
      <c r="N129" s="129">
        <f>IF('3i SMNCC'!J$46="-","-",'3i SMNCC'!J$46)</f>
        <v>11.485481460604181</v>
      </c>
      <c r="O129" s="30"/>
      <c r="P129" s="129">
        <f>IF('3i SMNCC'!L$46="-","-",'3i SMNCC'!L$46)</f>
        <v>11.485481460604181</v>
      </c>
      <c r="Q129" s="129">
        <f>IF('3i SMNCC'!M$46="-","-",'3i SMNCC'!M$46)</f>
        <v>13.905095596481768</v>
      </c>
      <c r="R129" s="129">
        <f>IF('3i SMNCC'!N$46="-","-",'3i SMNCC'!N$46)</f>
        <v>14.008016342776511</v>
      </c>
      <c r="S129" s="129">
        <f>IF('3i SMNCC'!O$46="-","-",'3i SMNCC'!O$46)</f>
        <v>16.592254432324484</v>
      </c>
      <c r="T129" s="129">
        <f>IF('3i SMNCC'!P$46="-","-",'3i SMNCC'!P$46)</f>
        <v>16.855736391237045</v>
      </c>
      <c r="U129" s="129">
        <f>IF('3i SMNCC'!Q$46="-","-",'3i SMNCC'!Q$46)</f>
        <v>16.48610584262476</v>
      </c>
      <c r="V129" s="129">
        <f>IF('3i SMNCC'!R$46="-","-",'3i SMNCC'!R$46)</f>
        <v>16.529685824397358</v>
      </c>
      <c r="W129" s="129" t="str">
        <f>IF('3i SMNCC'!S$46="-","-",'3i SMNCC'!S$46)</f>
        <v>-</v>
      </c>
      <c r="X129" s="129" t="str">
        <f>IF('3i SMNCC'!T$46="-","-",'3i SMNCC'!T$46)</f>
        <v>-</v>
      </c>
      <c r="Y129" s="129" t="str">
        <f>IF('3i SMNCC'!U$46="-","-",'3i SMNCC'!U$46)</f>
        <v>-</v>
      </c>
      <c r="Z129" s="129" t="str">
        <f>IF('3i SMNCC'!V$46="-","-",'3i SMNCC'!V$46)</f>
        <v>-</v>
      </c>
      <c r="AA129" s="28"/>
    </row>
    <row r="130" spans="1:27" s="29" customFormat="1" ht="11.25" customHeight="1" x14ac:dyDescent="0.25">
      <c r="A130" s="256"/>
      <c r="B130" s="132" t="s">
        <v>349</v>
      </c>
      <c r="C130" s="132" t="s">
        <v>389</v>
      </c>
      <c r="D130" s="134" t="s">
        <v>325</v>
      </c>
      <c r="E130" s="131"/>
      <c r="F130" s="30"/>
      <c r="G130" s="129">
        <f>IF('3g CPIH'!C$16="-","-",'3j PAAC PAP'!$G$16*('3g CPIH'!C$16/'3g CPIH'!$G$16))</f>
        <v>3.3460635029354204</v>
      </c>
      <c r="H130" s="129">
        <f>IF('3g CPIH'!D$16="-","-",'3j PAAC PAP'!$G$16*('3g CPIH'!D$16/'3g CPIH'!$G$16))</f>
        <v>3.3527623287671227</v>
      </c>
      <c r="I130" s="129">
        <f>IF('3g CPIH'!E$16="-","-",'3j PAAC PAP'!$G$16*('3g CPIH'!E$16/'3g CPIH'!$G$16))</f>
        <v>3.3628105675146771</v>
      </c>
      <c r="J130" s="129">
        <f>IF('3g CPIH'!F$16="-","-",'3j PAAC PAP'!$G$16*('3g CPIH'!F$16/'3g CPIH'!$G$16))</f>
        <v>3.3829070450097847</v>
      </c>
      <c r="K130" s="129">
        <f>IF('3g CPIH'!G$16="-","-",'3j PAAC PAP'!$G$16*('3g CPIH'!G$16/'3g CPIH'!$G$16))</f>
        <v>3.4230999999999998</v>
      </c>
      <c r="L130" s="129">
        <f>IF('3g CPIH'!H$16="-","-",'3j PAAC PAP'!$G$16*('3g CPIH'!H$16/'3g CPIH'!$G$16))</f>
        <v>3.4666423679060667</v>
      </c>
      <c r="M130" s="129">
        <f>IF('3g CPIH'!I$16="-","-",'3j PAAC PAP'!$G$16*('3g CPIH'!I$16/'3g CPIH'!$G$16))</f>
        <v>3.516883561643835</v>
      </c>
      <c r="N130" s="129">
        <f>IF('3g CPIH'!J$16="-","-",'3j PAAC PAP'!$G$16*('3g CPIH'!J$16/'3g CPIH'!$G$16))</f>
        <v>3.547028277886497</v>
      </c>
      <c r="O130" s="30"/>
      <c r="P130" s="129">
        <f>IF('3g CPIH'!L$16="-","-",'3j PAAC PAP'!$G$16*('3g CPIH'!L$16/'3g CPIH'!$G$16))</f>
        <v>3.547028277886497</v>
      </c>
      <c r="Q130" s="129">
        <f>IF('3g CPIH'!M$16="-","-",'3j PAAC PAP'!$G$16*('3g CPIH'!M$16/'3g CPIH'!$G$16))</f>
        <v>3.5872212328767121</v>
      </c>
      <c r="R130" s="129">
        <f>IF('3g CPIH'!N$16="-","-",'3j PAAC PAP'!$G$16*('3g CPIH'!N$16/'3g CPIH'!$G$16))</f>
        <v>3.6140165362035224</v>
      </c>
      <c r="S130" s="129">
        <f>IF('3g CPIH'!O$16="-","-",'3j PAAC PAP'!$G$16*('3g CPIH'!O$16/'3g CPIH'!$G$16))</f>
        <v>3.6341130136986299</v>
      </c>
      <c r="T130" s="129">
        <f>IF('3g CPIH'!P$16="-","-",'3j PAAC PAP'!$G$16*('3g CPIH'!P$16/'3g CPIH'!$G$16))</f>
        <v>3.6441612524461835</v>
      </c>
      <c r="U130" s="129">
        <f>IF('3g CPIH'!Q$16="-","-",'3j PAAC PAP'!$G$16*('3g CPIH'!Q$16/'3g CPIH'!$G$16))</f>
        <v>3.6642577299412915</v>
      </c>
      <c r="V130" s="129">
        <f>IF('3g CPIH'!R$16="-","-",'3j PAAC PAP'!$G$16*('3g CPIH'!R$16/'3g CPIH'!$G$16))</f>
        <v>3.7312459882583173</v>
      </c>
      <c r="W130" s="129" t="str">
        <f>IF('3g CPIH'!S$16="-","-",'3j PAAC PAP'!$G$16*('3g CPIH'!S$16/'3g CPIH'!$G$16))</f>
        <v>-</v>
      </c>
      <c r="X130" s="129" t="str">
        <f>IF('3g CPIH'!T$16="-","-",'3j PAAC PAP'!$G$16*('3g CPIH'!T$16/'3g CPIH'!$G$16))</f>
        <v>-</v>
      </c>
      <c r="Y130" s="129" t="str">
        <f>IF('3g CPIH'!U$16="-","-",'3j PAAC PAP'!$G$16*('3g CPIH'!U$16/'3g CPIH'!$G$16))</f>
        <v>-</v>
      </c>
      <c r="Z130" s="129" t="str">
        <f>IF('3g CPIH'!V$16="-","-",'3j PAAC PAP'!$G$16*('3g CPIH'!V$16/'3g CPIH'!$G$16))</f>
        <v>-</v>
      </c>
      <c r="AA130" s="28"/>
    </row>
    <row r="131" spans="1:27" s="29" customFormat="1" ht="11.25" customHeight="1" x14ac:dyDescent="0.25">
      <c r="A131" s="256"/>
      <c r="B131" s="132" t="s">
        <v>349</v>
      </c>
      <c r="C131" s="132" t="s">
        <v>404</v>
      </c>
      <c r="D131" s="134" t="s">
        <v>325</v>
      </c>
      <c r="E131" s="131"/>
      <c r="F131" s="30"/>
      <c r="G131" s="129">
        <f>IF(G123="-","-",SUM(G123:G129)*'3j PAAC PAP'!$G$34)</f>
        <v>2.6418674059119498</v>
      </c>
      <c r="H131" s="129">
        <f>IF(H123="-","-",SUM(H123:H129)*'3j PAAC PAP'!$G$34)</f>
        <v>2.5189376048237349</v>
      </c>
      <c r="I131" s="129">
        <f>IF(I123="-","-",SUM(I123:I129)*'3j PAAC PAP'!$G$34)</f>
        <v>2.637191138503777</v>
      </c>
      <c r="J131" s="129">
        <f>IF(J123="-","-",SUM(J123:J129)*'3j PAAC PAP'!$G$34)</f>
        <v>2.5829394955486467</v>
      </c>
      <c r="K131" s="129">
        <f>IF(K123="-","-",SUM(K123:K129)*'3j PAAC PAP'!$G$34)</f>
        <v>2.8284189181219324</v>
      </c>
      <c r="L131" s="129">
        <f>IF(L123="-","-",SUM(L123:L129)*'3j PAAC PAP'!$G$34)</f>
        <v>2.7911095634987766</v>
      </c>
      <c r="M131" s="129">
        <f>IF(M123="-","-",SUM(M123:M129)*'3j PAAC PAP'!$G$34)</f>
        <v>3.0991981642951001</v>
      </c>
      <c r="N131" s="129">
        <f>IF(N123="-","-",SUM(N123:N129)*'3j PAAC PAP'!$G$34)</f>
        <v>3.2563660058487311</v>
      </c>
      <c r="O131" s="30"/>
      <c r="P131" s="129">
        <f>IF(P123="-","-",SUM(P123:P129)*'3j PAAC PAP'!$G$34)</f>
        <v>3.2563660058487311</v>
      </c>
      <c r="Q131" s="129">
        <f>IF(Q123="-","-",SUM(Q123:Q129)*'3j PAAC PAP'!$G$34)</f>
        <v>3.6164528909803804</v>
      </c>
      <c r="R131" s="129">
        <f>IF(R123="-","-",SUM(R123:R129)*'3j PAAC PAP'!$G$34)</f>
        <v>3.4826755001343983</v>
      </c>
      <c r="S131" s="129">
        <f>IF(S123="-","-",SUM(S123:S129)*'3j PAAC PAP'!$G$34)</f>
        <v>3.4673642956661581</v>
      </c>
      <c r="T131" s="129">
        <f>IF(T123="-","-",SUM(T123:T129)*'3j PAAC PAP'!$G$34)</f>
        <v>3.3380413321147095</v>
      </c>
      <c r="U131" s="129">
        <f>IF(U123="-","-",SUM(U123:U129)*'3j PAAC PAP'!$G$34)</f>
        <v>3.7051832746627582</v>
      </c>
      <c r="V131" s="129">
        <f>IF(V123="-","-",SUM(V123:V129)*'3j PAAC PAP'!$G$34)</f>
        <v>4.0554883772651689</v>
      </c>
      <c r="W131" s="129" t="str">
        <f>IF(W123="-","-",SUM(W123:W129)*'3j PAAC PAP'!$G$34)</f>
        <v>-</v>
      </c>
      <c r="X131" s="129" t="str">
        <f>IF(X123="-","-",SUM(X123:X129)*'3j PAAC PAP'!$G$34)</f>
        <v>-</v>
      </c>
      <c r="Y131" s="129" t="str">
        <f>IF(Y123="-","-",SUM(Y123:Y129)*'3j PAAC PAP'!$G$34)</f>
        <v>-</v>
      </c>
      <c r="Z131" s="129" t="str">
        <f>IF(Z123="-","-",SUM(Z123:Z129)*'3j PAAC PAP'!$G$34)</f>
        <v>-</v>
      </c>
      <c r="AA131" s="28"/>
    </row>
    <row r="132" spans="1:27" s="29" customFormat="1" ht="11.5" x14ac:dyDescent="0.25">
      <c r="A132" s="256"/>
      <c r="B132" s="132" t="s">
        <v>388</v>
      </c>
      <c r="C132" s="132" t="s">
        <v>515</v>
      </c>
      <c r="D132" s="134" t="s">
        <v>325</v>
      </c>
      <c r="E132" s="131"/>
      <c r="F132" s="30"/>
      <c r="G132" s="129">
        <f>IF(G123="-","-",SUM(G123:G131)*'3k EBIT'!$E$10)</f>
        <v>10.807091654472442</v>
      </c>
      <c r="H132" s="129">
        <f>IF(H123="-","-",SUM(H123:H131)*'3k EBIT'!$E$10)</f>
        <v>10.307367783483468</v>
      </c>
      <c r="I132" s="129">
        <f>IF(I123="-","-",SUM(I123:I131)*'3k EBIT'!$E$10)</f>
        <v>10.788401507873163</v>
      </c>
      <c r="J132" s="129">
        <f>IF(J123="-","-",SUM(J123:J131)*'3k EBIT'!$E$10)</f>
        <v>10.568194269618301</v>
      </c>
      <c r="K132" s="129">
        <f>IF(K123="-","-",SUM(K123:K131)*'3k EBIT'!$E$10)</f>
        <v>11.567134079121935</v>
      </c>
      <c r="L132" s="129">
        <f>IF(L123="-","-",SUM(L123:L131)*'3k EBIT'!$E$10)</f>
        <v>11.416271185342323</v>
      </c>
      <c r="M132" s="129">
        <f>IF(M123="-","-",SUM(M123:M131)*'3k EBIT'!$E$10)</f>
        <v>12.669985244973187</v>
      </c>
      <c r="N132" s="129">
        <f>IF(N123="-","-",SUM(N123:N131)*'3k EBIT'!$E$10)</f>
        <v>13.30964043494585</v>
      </c>
      <c r="O132" s="30"/>
      <c r="P132" s="129">
        <f>IF(P123="-","-",SUM(P123:P131)*'3k EBIT'!$E$10)</f>
        <v>13.30964043494585</v>
      </c>
      <c r="Q132" s="129">
        <f>IF(Q123="-","-",SUM(Q123:Q131)*'3k EBIT'!$E$10)</f>
        <v>14.774593805250754</v>
      </c>
      <c r="R132" s="129">
        <f>IF(R123="-","-",SUM(R123:R131)*'3k EBIT'!$E$10)</f>
        <v>14.231151006036564</v>
      </c>
      <c r="S132" s="129">
        <f>IF(S123="-","-",SUM(S123:S131)*'3k EBIT'!$E$10)</f>
        <v>14.169282256335164</v>
      </c>
      <c r="T132" s="129">
        <f>IF(T123="-","-",SUM(T123:T131)*'3k EBIT'!$E$10)</f>
        <v>13.643627563844506</v>
      </c>
      <c r="U132" s="129">
        <f>IF(U123="-","-",SUM(U123:U131)*'3k EBIT'!$E$10)</f>
        <v>15.136878776684378</v>
      </c>
      <c r="V132" s="129">
        <f>IF(V123="-","-",SUM(V123:V131)*'3k EBIT'!$E$10)</f>
        <v>16.562576716254515</v>
      </c>
      <c r="W132" s="129" t="str">
        <f>IF(W123="-","-",SUM(W123:W131)*'3k EBIT'!$E$10)</f>
        <v>-</v>
      </c>
      <c r="X132" s="129" t="str">
        <f>IF(X123="-","-",SUM(X123:X131)*'3k EBIT'!$E$10)</f>
        <v>-</v>
      </c>
      <c r="Y132" s="129" t="str">
        <f>IF(Y123="-","-",SUM(Y123:Y131)*'3k EBIT'!$E$10)</f>
        <v>-</v>
      </c>
      <c r="Z132" s="129" t="str">
        <f>IF(Z123="-","-",SUM(Z123:Z131)*'3k EBIT'!$E$10)</f>
        <v>-</v>
      </c>
      <c r="AA132" s="28"/>
    </row>
    <row r="133" spans="1:27" s="29" customFormat="1" ht="11.5" x14ac:dyDescent="0.25">
      <c r="A133" s="256"/>
      <c r="B133" s="132" t="s">
        <v>292</v>
      </c>
      <c r="C133" s="177" t="s">
        <v>516</v>
      </c>
      <c r="D133" s="134" t="s">
        <v>325</v>
      </c>
      <c r="E133" s="130"/>
      <c r="F133" s="30"/>
      <c r="G133" s="129">
        <f>IF(G123="-","-",SUM(G123:G126,G128:G132)*'3l HAP'!$E$11)</f>
        <v>6.4442291262029903</v>
      </c>
      <c r="H133" s="129">
        <f>IF(H123="-","-",SUM(H123:H126,H128:H132)*'3l HAP'!$E$11)</f>
        <v>6.044515884621533</v>
      </c>
      <c r="I133" s="129">
        <f>IF(I123="-","-",SUM(I123:I126,I128:I132)*'3l HAP'!$E$11)</f>
        <v>6.0858044391217749</v>
      </c>
      <c r="J133" s="129">
        <f>IF(J123="-","-",SUM(J123:J126,J128:J132)*'3l HAP'!$E$11)</f>
        <v>5.9271262239161686</v>
      </c>
      <c r="K133" s="129">
        <f>IF(K123="-","-",SUM(K123:K126,K128:K132)*'3l HAP'!$E$11)</f>
        <v>6.7345307169124755</v>
      </c>
      <c r="L133" s="129">
        <f>IF(L123="-","-",SUM(L123:L126,L128:L132)*'3l HAP'!$E$11)</f>
        <v>6.60073230542472</v>
      </c>
      <c r="M133" s="129">
        <f>IF(M123="-","-",SUM(M123:M126,M128:M132)*'3l HAP'!$E$11)</f>
        <v>7.3838832318595218</v>
      </c>
      <c r="N133" s="129">
        <f>IF(N123="-","-",SUM(N123:N126,N128:N132)*'3l HAP'!$E$11)</f>
        <v>7.8844984471467949</v>
      </c>
      <c r="O133" s="30"/>
      <c r="P133" s="129">
        <f>IF(P123="-","-",SUM(P123:P126,P128:P132)*'3l HAP'!$E$11)</f>
        <v>7.8844984471467949</v>
      </c>
      <c r="Q133" s="129">
        <f>IF(Q123="-","-",SUM(Q123:Q126,Q128:Q132)*'3l HAP'!$E$11)</f>
        <v>8.938283893654134</v>
      </c>
      <c r="R133" s="129">
        <f>IF(R123="-","-",SUM(R123:R126,R128:R132)*'3l HAP'!$E$11)</f>
        <v>8.5052681469433011</v>
      </c>
      <c r="S133" s="129">
        <f>IF(S123="-","-",SUM(S123:S126,S128:S132)*'3l HAP'!$E$11)</f>
        <v>8.5000129792062804</v>
      </c>
      <c r="T133" s="129">
        <f>IF(T123="-","-",SUM(T123:T126,T128:T132)*'3l HAP'!$E$11)</f>
        <v>8.0478592121586399</v>
      </c>
      <c r="U133" s="129">
        <f>IF(U123="-","-",SUM(U123:U126,U128:U132)*'3l HAP'!$E$11)</f>
        <v>8.9191235098122803</v>
      </c>
      <c r="V133" s="129">
        <f>IF(V123="-","-",SUM(V123:V126,V128:V132)*'3l HAP'!$E$11)</f>
        <v>10.032626731481098</v>
      </c>
      <c r="W133" s="129" t="str">
        <f>IF(W123="-","-",SUM(W123:W126,W128:W132)*'3l HAP'!$E$11)</f>
        <v>-</v>
      </c>
      <c r="X133" s="129" t="str">
        <f>IF(X123="-","-",SUM(X123:X126,X128:X132)*'3l HAP'!$E$11)</f>
        <v>-</v>
      </c>
      <c r="Y133" s="129" t="str">
        <f>IF(Y123="-","-",SUM(Y123:Y126,Y128:Y132)*'3l HAP'!$E$11)</f>
        <v>-</v>
      </c>
      <c r="Z133" s="129" t="str">
        <f>IF(Z123="-","-",SUM(Z123:Z126,Z128:Z132)*'3l HAP'!$E$11)</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575.23829178813321</v>
      </c>
      <c r="H134" s="129">
        <f t="shared" si="18"/>
        <v>548.53733304250954</v>
      </c>
      <c r="I134" s="129">
        <f t="shared" si="18"/>
        <v>573.89617558109046</v>
      </c>
      <c r="J134" s="129">
        <f t="shared" si="18"/>
        <v>562.14764750811014</v>
      </c>
      <c r="K134" s="129">
        <f t="shared" si="18"/>
        <v>615.53080973211115</v>
      </c>
      <c r="L134" s="129">
        <f t="shared" si="18"/>
        <v>607.45686229613273</v>
      </c>
      <c r="M134" s="129">
        <f t="shared" si="18"/>
        <v>674.22493647420913</v>
      </c>
      <c r="N134" s="129">
        <f t="shared" si="18"/>
        <v>708.3916004137867</v>
      </c>
      <c r="O134" s="30"/>
      <c r="P134" s="129">
        <f t="shared" ref="P134:Z134" si="19">IF(P123="-","-",SUM(P123:P133))</f>
        <v>708.3916004137867</v>
      </c>
      <c r="Q134" s="129">
        <f t="shared" si="19"/>
        <v>786.54816297620528</v>
      </c>
      <c r="R134" s="129">
        <f t="shared" si="19"/>
        <v>757.51290645350468</v>
      </c>
      <c r="S134" s="129">
        <f t="shared" si="19"/>
        <v>754.25140264648542</v>
      </c>
      <c r="T134" s="129">
        <f t="shared" si="19"/>
        <v>726.13322386008542</v>
      </c>
      <c r="U134" s="129">
        <f t="shared" si="19"/>
        <v>805.59662479188592</v>
      </c>
      <c r="V134" s="129">
        <f t="shared" si="19"/>
        <v>881.74683068103354</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DF'!H37="-","-",'3a DF'!H37)</f>
        <v>252.01715027075286</v>
      </c>
      <c r="H135" s="38">
        <f>IF('3a DF'!I37="-","-",'3a DF'!I37)</f>
        <v>225.60053105495649</v>
      </c>
      <c r="I135" s="38">
        <f>IF('3a DF'!J37="-","-",'3a DF'!J37)</f>
        <v>203.43493347128052</v>
      </c>
      <c r="J135" s="38">
        <f>IF('3a DF'!K37="-","-",'3a DF'!K37)</f>
        <v>193.77650056694696</v>
      </c>
      <c r="K135" s="38">
        <f>IF('3a DF'!L37="-","-",'3a DF'!L37)</f>
        <v>226.13694544713238</v>
      </c>
      <c r="L135" s="38">
        <f>IF('3a DF'!M37="-","-",'3a DF'!M37)</f>
        <v>217.771670632244</v>
      </c>
      <c r="M135" s="38">
        <f>IF('3a DF'!N37="-","-",'3a DF'!N37)</f>
        <v>231.62233492430181</v>
      </c>
      <c r="N135" s="38">
        <f>IF('3a DF'!O37="-","-",'3a DF'!O37)</f>
        <v>258.51111165472969</v>
      </c>
      <c r="O135" s="30"/>
      <c r="P135" s="38">
        <f>IF('3a DF'!Q37="-","-",'3a DF'!Q37)</f>
        <v>258.51111165472969</v>
      </c>
      <c r="Q135" s="38">
        <f>IF('3a DF'!R37="-","-",'3a DF'!R37)</f>
        <v>303.25680941196811</v>
      </c>
      <c r="R135" s="38">
        <f>IF('3a DF'!S37="-","-",'3a DF'!S37)</f>
        <v>271.56392028917651</v>
      </c>
      <c r="S135" s="38">
        <f>IF('3a DF'!T37="-","-",'3a DF'!T37)</f>
        <v>250.06233830464998</v>
      </c>
      <c r="T135" s="38">
        <f>IF('3a DF'!U37="-","-",'3a DF'!U37)</f>
        <v>208.91797425214111</v>
      </c>
      <c r="U135" s="38">
        <f>IF('3a DF'!V37="-","-",'3a DF'!V37)</f>
        <v>250.43049351065076</v>
      </c>
      <c r="V135" s="38">
        <f>IF('3a DF'!W37="-","-",'3a DF'!W37)</f>
        <v>347.6562970247345</v>
      </c>
      <c r="W135" s="38" t="str">
        <f>IF('3a DF'!X37="-","-",'3a DF'!X37)</f>
        <v>-</v>
      </c>
      <c r="X135" s="38" t="str">
        <f>IF('3a DF'!Y37="-","-",'3a DF'!Y37)</f>
        <v>-</v>
      </c>
      <c r="Y135" s="38" t="str">
        <f>IF('3a DF'!Z37="-","-",'3a DF'!Z37)</f>
        <v>-</v>
      </c>
      <c r="Z135" s="38" t="str">
        <f>IF('3a DF'!AA37="-","-",'3a DF'!AA37)</f>
        <v>-</v>
      </c>
      <c r="AA135" s="28"/>
    </row>
    <row r="136" spans="1:27" s="29" customFormat="1" ht="11.25" customHeight="1" x14ac:dyDescent="0.25">
      <c r="A136" s="256"/>
      <c r="B136" s="135" t="s">
        <v>350</v>
      </c>
      <c r="C136" s="135" t="s">
        <v>300</v>
      </c>
      <c r="D136" s="133" t="s">
        <v>326</v>
      </c>
      <c r="E136" s="128"/>
      <c r="F136" s="30"/>
      <c r="G136" s="38">
        <f>IF('3b CM'!G37="-","-",'3b CM'!G37)</f>
        <v>5.8007614832265873E-2</v>
      </c>
      <c r="H136" s="38">
        <f>IF('3b CM'!H37="-","-",'3b CM'!H37)</f>
        <v>8.7011422248398793E-2</v>
      </c>
      <c r="I136" s="38">
        <f>IF('3b CM'!I37="-","-",'3b CM'!I37)</f>
        <v>0.27398950974285841</v>
      </c>
      <c r="J136" s="38">
        <f>IF('3b CM'!J37="-","-",'3b CM'!J37)</f>
        <v>0.27863368535988353</v>
      </c>
      <c r="K136" s="38">
        <f>IF('3b CM'!K37="-","-",'3b CM'!K37)</f>
        <v>3.5787135355601745</v>
      </c>
      <c r="L136" s="38">
        <f>IF('3b CM'!L37="-","-",'3b CM'!L37)</f>
        <v>3.4717137515392262</v>
      </c>
      <c r="M136" s="38">
        <f>IF('3b CM'!M37="-","-",'3b CM'!M37)</f>
        <v>12.132027166930358</v>
      </c>
      <c r="N136" s="38">
        <f>IF('3b CM'!N37="-","-",'3b CM'!N37)</f>
        <v>11.533050119071559</v>
      </c>
      <c r="O136" s="30"/>
      <c r="P136" s="38">
        <f>IF('3b CM'!P37="-","-",'3b CM'!P37)</f>
        <v>11.533050119071559</v>
      </c>
      <c r="Q136" s="38">
        <f>IF('3b CM'!Q37="-","-",'3b CM'!Q37)</f>
        <v>15.630237889277227</v>
      </c>
      <c r="R136" s="38">
        <f>IF('3b CM'!R37="-","-",'3b CM'!R37)</f>
        <v>15.012928961467846</v>
      </c>
      <c r="S136" s="38">
        <f>IF('3b CM'!S37="-","-",'3b CM'!S37)</f>
        <v>17.902135523089459</v>
      </c>
      <c r="T136" s="38">
        <f>IF('3b CM'!T37="-","-",'3b CM'!T37)</f>
        <v>18.241426068635057</v>
      </c>
      <c r="U136" s="38">
        <f>IF('3b CM'!U37="-","-",'3b CM'!U37)</f>
        <v>14.011915010100404</v>
      </c>
      <c r="V136" s="38">
        <f>IF('3b CM'!V37="-","-",'3b CM'!V37)</f>
        <v>14.163753823033856</v>
      </c>
      <c r="W136" s="38" t="str">
        <f>IF('3b CM'!W37="-","-",'3b CM'!W37)</f>
        <v>-</v>
      </c>
      <c r="X136" s="38" t="str">
        <f>IF('3b CM'!X37="-","-",'3b CM'!X37)</f>
        <v>-</v>
      </c>
      <c r="Y136" s="38" t="str">
        <f>IF('3b CM'!Y37="-","-",'3b CM'!Y37)</f>
        <v>-</v>
      </c>
      <c r="Z136" s="38" t="str">
        <f>IF('3b CM'!Z37="-","-",'3b CM'!Z37)</f>
        <v>-</v>
      </c>
      <c r="AA136" s="28"/>
    </row>
    <row r="137" spans="1:27" s="29" customFormat="1" ht="11.25" customHeight="1" x14ac:dyDescent="0.25">
      <c r="A137" s="256"/>
      <c r="B137" s="135" t="s">
        <v>596</v>
      </c>
      <c r="C137" s="135" t="s">
        <v>597</v>
      </c>
      <c r="D137" s="133" t="s">
        <v>326</v>
      </c>
      <c r="E137" s="128"/>
      <c r="F137" s="30"/>
      <c r="G137" s="38" t="str">
        <f>IF('3c AA'!J149="-","-",'3c AA'!J149)</f>
        <v>-</v>
      </c>
      <c r="H137" s="38" t="str">
        <f>IF('3c AA'!K149="-","-",'3c AA'!K149)</f>
        <v>-</v>
      </c>
      <c r="I137" s="38" t="str">
        <f>IF('3c AA'!L149="-","-",'3c AA'!L149)</f>
        <v>-</v>
      </c>
      <c r="J137" s="38" t="str">
        <f>IF('3c AA'!M149="-","-",'3c AA'!M149)</f>
        <v>-</v>
      </c>
      <c r="K137" s="38" t="str">
        <f>IF('3c AA'!N149="-","-",'3c AA'!N149)</f>
        <v>-</v>
      </c>
      <c r="L137" s="38" t="str">
        <f>IF('3c AA'!O149="-","-",'3c AA'!O149)</f>
        <v>-</v>
      </c>
      <c r="M137" s="38" t="str">
        <f>IF('3c AA'!P149="-","-",'3c AA'!P149)</f>
        <v>-</v>
      </c>
      <c r="N137" s="38" t="str">
        <f>IF('3c AA'!Q149="-","-",'3c AA'!Q149)</f>
        <v>-</v>
      </c>
      <c r="O137" s="30"/>
      <c r="P137" s="38" t="str">
        <f>IF('3c AA'!S149="-","-",'3c AA'!S149)</f>
        <v>-</v>
      </c>
      <c r="Q137" s="38" t="str">
        <f>IF('3c AA'!T149="-","-",'3c AA'!T149)</f>
        <v>-</v>
      </c>
      <c r="R137" s="38" t="str">
        <f>IF('3c AA'!U149="-","-",'3c AA'!U149)</f>
        <v>-</v>
      </c>
      <c r="S137" s="38" t="str">
        <f>IF('3c AA'!V149="-","-",'3c AA'!V149)</f>
        <v>-</v>
      </c>
      <c r="T137" s="38">
        <f>IF('3c AA'!W149="-","-",'3c AA'!W149)</f>
        <v>6.4423133309405731</v>
      </c>
      <c r="U137" s="38">
        <f>IF('3c AA'!X149="-","-",'3c AA'!X149)</f>
        <v>9.9756950960531068</v>
      </c>
      <c r="V137" s="38">
        <f>IF('3c AA'!Y149="-","-",'3c AA'!Y149)</f>
        <v>4.43</v>
      </c>
      <c r="W137" s="38" t="str">
        <f>IF('3c AA'!Z149="-","-",'3c AA'!Z149)</f>
        <v>-</v>
      </c>
      <c r="X137" s="38" t="str">
        <f>IF('3c AA'!AA149="-","-",'3c AA'!AA149)</f>
        <v>-</v>
      </c>
      <c r="Y137" s="38" t="str">
        <f>IF('3c AA'!AB149="-","-",'3c AA'!AB149)</f>
        <v>-</v>
      </c>
      <c r="Z137" s="38" t="str">
        <f>IF('3c AA'!AC149="-","-",'3c AA'!AC149)</f>
        <v>-</v>
      </c>
      <c r="AA137" s="28"/>
    </row>
    <row r="138" spans="1:27" s="29" customFormat="1" ht="11.25" customHeight="1" x14ac:dyDescent="0.25">
      <c r="A138" s="256"/>
      <c r="B138" s="135" t="s">
        <v>2</v>
      </c>
      <c r="C138" s="135" t="s">
        <v>342</v>
      </c>
      <c r="D138" s="133" t="s">
        <v>326</v>
      </c>
      <c r="E138" s="128"/>
      <c r="F138" s="30"/>
      <c r="G138" s="38">
        <f>IF('3d PC'!G38="-","-",'3d PC'!G38)</f>
        <v>90.711649080189062</v>
      </c>
      <c r="H138" s="38">
        <f>IF('3d PC'!H38="-","-",'3d PC'!H38)</f>
        <v>90.684788212576848</v>
      </c>
      <c r="I138" s="38">
        <f>IF('3d PC'!I38="-","-",'3d PC'!I38)</f>
        <v>114.93405294123107</v>
      </c>
      <c r="J138" s="38">
        <f>IF('3d PC'!J38="-","-",'3d PC'!J38)</f>
        <v>113.71688750244701</v>
      </c>
      <c r="K138" s="38">
        <f>IF('3d PC'!K38="-","-",'3d PC'!K38)</f>
        <v>130.26246927437478</v>
      </c>
      <c r="L138" s="38">
        <f>IF('3d PC'!L38="-","-",'3d PC'!L38)</f>
        <v>129.09753661147397</v>
      </c>
      <c r="M138" s="38">
        <f>IF('3d PC'!M38="-","-",'3d PC'!M38)</f>
        <v>157.47846044537968</v>
      </c>
      <c r="N138" s="38">
        <f>IF('3d PC'!N38="-","-",'3d PC'!N38)</f>
        <v>154.679047928388</v>
      </c>
      <c r="O138" s="30"/>
      <c r="P138" s="38">
        <f>IF('3d PC'!P38="-","-",'3d PC'!P38)</f>
        <v>154.679047928388</v>
      </c>
      <c r="Q138" s="38">
        <f>IF('3d PC'!Q38="-","-",'3d PC'!Q38)</f>
        <v>173.36775405516806</v>
      </c>
      <c r="R138" s="38">
        <f>IF('3d PC'!R38="-","-",'3d PC'!R38)</f>
        <v>176.07213724417778</v>
      </c>
      <c r="S138" s="38">
        <f>IF('3d PC'!S38="-","-",'3d PC'!S38)</f>
        <v>192.20968773939543</v>
      </c>
      <c r="T138" s="38">
        <f>IF('3d PC'!T38="-","-",'3d PC'!T38)</f>
        <v>195.75698676776753</v>
      </c>
      <c r="U138" s="38">
        <f>IF('3d PC'!U38="-","-",'3d PC'!U38)</f>
        <v>211.79858031810983</v>
      </c>
      <c r="V138" s="38">
        <f>IF('3d PC'!V38="-","-",'3d PC'!V38)</f>
        <v>192.54739145709317</v>
      </c>
      <c r="W138" s="38" t="str">
        <f>IF('3d PC'!W38="-","-",'3d PC'!W38)</f>
        <v>-</v>
      </c>
      <c r="X138" s="38" t="str">
        <f>IF('3d PC'!X38="-","-",'3d PC'!X38)</f>
        <v>-</v>
      </c>
      <c r="Y138" s="38" t="str">
        <f>IF('3d PC'!Y38="-","-",'3d PC'!Y38)</f>
        <v>-</v>
      </c>
      <c r="Z138" s="38" t="str">
        <f>IF('3d PC'!Z38="-","-",'3d PC'!Z38)</f>
        <v>-</v>
      </c>
      <c r="AA138" s="28"/>
    </row>
    <row r="139" spans="1:27" s="29" customFormat="1" ht="11.25" customHeight="1" x14ac:dyDescent="0.25">
      <c r="A139" s="256"/>
      <c r="B139" s="135" t="s">
        <v>352</v>
      </c>
      <c r="C139" s="135" t="s">
        <v>343</v>
      </c>
      <c r="D139" s="133" t="s">
        <v>326</v>
      </c>
      <c r="E139" s="128"/>
      <c r="F139" s="30"/>
      <c r="G139" s="38">
        <f>IF('3e NC-Elec'!H66="-","-",'3e NC-Elec'!H66)</f>
        <v>146.49643023505655</v>
      </c>
      <c r="H139" s="38">
        <f>IF('3e NC-Elec'!I66="-","-",'3e NC-Elec'!I66)</f>
        <v>147.48034357069696</v>
      </c>
      <c r="I139" s="38">
        <f>IF('3e NC-Elec'!J66="-","-",'3e NC-Elec'!J66)</f>
        <v>167.73151071016801</v>
      </c>
      <c r="J139" s="38">
        <f>IF('3e NC-Elec'!K66="-","-",'3e NC-Elec'!K66)</f>
        <v>166.99147521635606</v>
      </c>
      <c r="K139" s="38">
        <f>IF('3e NC-Elec'!L66="-","-",'3e NC-Elec'!L66)</f>
        <v>167.20221095439283</v>
      </c>
      <c r="L139" s="38">
        <f>IF('3e NC-Elec'!M66="-","-",'3e NC-Elec'!M66)</f>
        <v>168.38174012774107</v>
      </c>
      <c r="M139" s="38">
        <f>IF('3e NC-Elec'!N66="-","-",'3e NC-Elec'!N66)</f>
        <v>176.32088226936952</v>
      </c>
      <c r="N139" s="38">
        <f>IF('3e NC-Elec'!O66="-","-",'3e NC-Elec'!O66)</f>
        <v>175.7962486652761</v>
      </c>
      <c r="O139" s="30"/>
      <c r="P139" s="38">
        <f>IF('3e NC-Elec'!Q66="-","-",'3e NC-Elec'!Q66)</f>
        <v>175.7962486652761</v>
      </c>
      <c r="Q139" s="38">
        <f>IF('3e NC-Elec'!R66="-","-",'3e NC-Elec'!R66)</f>
        <v>177.60924256909038</v>
      </c>
      <c r="R139" s="38">
        <f>IF('3e NC-Elec'!S66="-","-",'3e NC-Elec'!S66)</f>
        <v>178.32111671522819</v>
      </c>
      <c r="S139" s="38">
        <f>IF('3e NC-Elec'!T66="-","-",'3e NC-Elec'!T66)</f>
        <v>178.02767819442772</v>
      </c>
      <c r="T139" s="38">
        <f>IF('3e NC-Elec'!U66="-","-",'3e NC-Elec'!U66)</f>
        <v>181.01179160549916</v>
      </c>
      <c r="U139" s="38">
        <f>IF('3e NC-Elec'!V66="-","-",'3e NC-Elec'!V66)</f>
        <v>202.18743335375888</v>
      </c>
      <c r="V139" s="38">
        <f>IF('3e NC-Elec'!W66="-","-",'3e NC-Elec'!W66)</f>
        <v>201.23164654377712</v>
      </c>
      <c r="W139" s="38" t="str">
        <f>IF('3e NC-Elec'!X66="-","-",'3e NC-Elec'!X66)</f>
        <v>-</v>
      </c>
      <c r="X139" s="38" t="str">
        <f>IF('3e NC-Elec'!Y66="-","-",'3e NC-Elec'!Y66)</f>
        <v>-</v>
      </c>
      <c r="Y139" s="38" t="str">
        <f>IF('3e NC-Elec'!Z66="-","-",'3e NC-Elec'!Z66)</f>
        <v>-</v>
      </c>
      <c r="Z139" s="38" t="str">
        <f>IF('3e NC-Elec'!AA66="-","-",'3e NC-Elec'!AA66)</f>
        <v>-</v>
      </c>
      <c r="AA139" s="28"/>
    </row>
    <row r="140" spans="1:27" s="29" customFormat="1" ht="11.25" customHeight="1" x14ac:dyDescent="0.25">
      <c r="A140" s="256"/>
      <c r="B140" s="135" t="s">
        <v>349</v>
      </c>
      <c r="C140" s="135" t="s">
        <v>344</v>
      </c>
      <c r="D140" s="133" t="s">
        <v>326</v>
      </c>
      <c r="E140" s="128"/>
      <c r="F140" s="30"/>
      <c r="G140" s="38">
        <f>IF('3g CPIH'!C$16="-","-",'3h OC '!$E$10*('3g CPIH'!C$16/'3g CPIH'!$G$16))</f>
        <v>76.502677103718199</v>
      </c>
      <c r="H140" s="38">
        <f>IF('3g CPIH'!D$16="-","-",'3h OC '!$E$10*('3g CPIH'!D$16/'3g CPIH'!$G$16))</f>
        <v>76.655835616438353</v>
      </c>
      <c r="I140" s="38">
        <f>IF('3g CPIH'!E$16="-","-",'3h OC '!$E$10*('3g CPIH'!E$16/'3g CPIH'!$G$16))</f>
        <v>76.885573385518597</v>
      </c>
      <c r="J140" s="38">
        <f>IF('3g CPIH'!F$16="-","-",'3h OC '!$E$10*('3g CPIH'!F$16/'3g CPIH'!$G$16))</f>
        <v>77.345048923679059</v>
      </c>
      <c r="K140" s="38">
        <f>IF('3g CPIH'!G$16="-","-",'3h OC '!$E$10*('3g CPIH'!G$16/'3g CPIH'!$G$16))</f>
        <v>78.263999999999996</v>
      </c>
      <c r="L140" s="38">
        <f>IF('3g CPIH'!H$16="-","-",'3h OC '!$E$10*('3g CPIH'!H$16/'3g CPIH'!$G$16))</f>
        <v>79.259530332681024</v>
      </c>
      <c r="M140" s="38">
        <f>IF('3g CPIH'!I$16="-","-",'3h OC '!$E$10*('3g CPIH'!I$16/'3g CPIH'!$G$16))</f>
        <v>80.408219178082177</v>
      </c>
      <c r="N140" s="38">
        <f>IF('3g CPIH'!J$16="-","-",'3h OC '!$E$10*('3g CPIH'!J$16/'3g CPIH'!$G$16))</f>
        <v>81.097432485322898</v>
      </c>
      <c r="O140" s="30"/>
      <c r="P140" s="38">
        <f>IF('3g CPIH'!L$16="-","-",'3h OC '!$E$10*('3g CPIH'!L$16/'3g CPIH'!$G$16))</f>
        <v>81.097432485322898</v>
      </c>
      <c r="Q140" s="38">
        <f>IF('3g CPIH'!M$16="-","-",'3h OC '!$E$10*('3g CPIH'!M$16/'3g CPIH'!$G$16))</f>
        <v>82.016383561643835</v>
      </c>
      <c r="R140" s="38">
        <f>IF('3g CPIH'!N$16="-","-",'3h OC '!$E$10*('3g CPIH'!N$16/'3g CPIH'!$G$16))</f>
        <v>82.62901761252445</v>
      </c>
      <c r="S140" s="38">
        <f>IF('3g CPIH'!O$16="-","-",'3h OC '!$E$10*('3g CPIH'!O$16/'3g CPIH'!$G$16))</f>
        <v>83.088493150684926</v>
      </c>
      <c r="T140" s="38">
        <f>IF('3g CPIH'!P$16="-","-",'3h OC '!$E$10*('3g CPIH'!P$16/'3g CPIH'!$G$16))</f>
        <v>83.318230919765156</v>
      </c>
      <c r="U140" s="38">
        <f>IF('3g CPIH'!Q$16="-","-",'3h OC '!$E$10*('3g CPIH'!Q$16/'3g CPIH'!$G$16))</f>
        <v>83.777706457925632</v>
      </c>
      <c r="V140" s="38">
        <f>IF('3g CPIH'!R$16="-","-",'3h OC '!$E$10*('3g CPIH'!R$16/'3g CPIH'!$G$16))</f>
        <v>85.309291585127198</v>
      </c>
      <c r="W140" s="38" t="str">
        <f>IF('3g CPIH'!S$16="-","-",'3h OC '!$E$10*('3g CPIH'!S$16/'3g CPIH'!$G$16))</f>
        <v>-</v>
      </c>
      <c r="X140" s="38" t="str">
        <f>IF('3g CPIH'!T$16="-","-",'3h OC '!$E$10*('3g CPIH'!T$16/'3g CPIH'!$G$16))</f>
        <v>-</v>
      </c>
      <c r="Y140" s="38" t="str">
        <f>IF('3g CPIH'!U$16="-","-",'3h OC '!$E$10*('3g CPIH'!U$16/'3g CPIH'!$G$16))</f>
        <v>-</v>
      </c>
      <c r="Z140" s="38" t="str">
        <f>IF('3g CPIH'!V$16="-","-",'3h OC '!$E$10*('3g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SMNCC'!G$46)</f>
        <v>0</v>
      </c>
      <c r="L141" s="38">
        <f>IF('3i SMNCC'!H$46="-","-",'3i SMNCC'!H$46)</f>
        <v>-0.18995111249132623</v>
      </c>
      <c r="M141" s="38">
        <f>IF('3i SMNCC'!I$46="-","-",'3i SMNCC'!I$46)</f>
        <v>2.3898870370752556</v>
      </c>
      <c r="N141" s="38">
        <f>IF('3i SMNCC'!J$46="-","-",'3i SMNCC'!J$46)</f>
        <v>11.485481460604181</v>
      </c>
      <c r="O141" s="30"/>
      <c r="P141" s="38">
        <f>IF('3i SMNCC'!L$46="-","-",'3i SMNCC'!L$46)</f>
        <v>11.485481460604181</v>
      </c>
      <c r="Q141" s="38">
        <f>IF('3i SMNCC'!M$46="-","-",'3i SMNCC'!M$46)</f>
        <v>13.905095596481768</v>
      </c>
      <c r="R141" s="38">
        <f>IF('3i SMNCC'!N$46="-","-",'3i SMNCC'!N$46)</f>
        <v>14.008016342776511</v>
      </c>
      <c r="S141" s="38">
        <f>IF('3i SMNCC'!O$46="-","-",'3i SMNCC'!O$46)</f>
        <v>16.592254432324484</v>
      </c>
      <c r="T141" s="38">
        <f>IF('3i SMNCC'!P$46="-","-",'3i SMNCC'!P$46)</f>
        <v>16.855736391237045</v>
      </c>
      <c r="U141" s="38">
        <f>IF('3i SMNCC'!Q$46="-","-",'3i SMNCC'!Q$46)</f>
        <v>16.48610584262476</v>
      </c>
      <c r="V141" s="38">
        <f>IF('3i SMNCC'!R$46="-","-",'3i SMNCC'!R$46)</f>
        <v>16.529685824397358</v>
      </c>
      <c r="W141" s="38" t="str">
        <f>IF('3i SMNCC'!S$46="-","-",'3i SMNCC'!S$46)</f>
        <v>-</v>
      </c>
      <c r="X141" s="38" t="str">
        <f>IF('3i SMNCC'!T$46="-","-",'3i SMNCC'!T$46)</f>
        <v>-</v>
      </c>
      <c r="Y141" s="38" t="str">
        <f>IF('3i SMNCC'!U$46="-","-",'3i SMNCC'!U$46)</f>
        <v>-</v>
      </c>
      <c r="Z141" s="38" t="str">
        <f>IF('3i SMNCC'!V$46="-","-",'3i SMNCC'!V$46)</f>
        <v>-</v>
      </c>
      <c r="AA141" s="28"/>
    </row>
    <row r="142" spans="1:27" s="29" customFormat="1" ht="12.4" customHeight="1" x14ac:dyDescent="0.25">
      <c r="A142" s="256"/>
      <c r="B142" s="135" t="s">
        <v>349</v>
      </c>
      <c r="C142" s="135" t="s">
        <v>389</v>
      </c>
      <c r="D142" s="133" t="s">
        <v>326</v>
      </c>
      <c r="E142" s="128"/>
      <c r="F142" s="30"/>
      <c r="G142" s="38">
        <f>IF('3g CPIH'!C$16="-","-",'3j PAAC PAP'!$G$16*('3g CPIH'!C$16/'3g CPIH'!$G$16))</f>
        <v>3.3460635029354204</v>
      </c>
      <c r="H142" s="38">
        <f>IF('3g CPIH'!D$16="-","-",'3j PAAC PAP'!$G$16*('3g CPIH'!D$16/'3g CPIH'!$G$16))</f>
        <v>3.3527623287671227</v>
      </c>
      <c r="I142" s="38">
        <f>IF('3g CPIH'!E$16="-","-",'3j PAAC PAP'!$G$16*('3g CPIH'!E$16/'3g CPIH'!$G$16))</f>
        <v>3.3628105675146771</v>
      </c>
      <c r="J142" s="38">
        <f>IF('3g CPIH'!F$16="-","-",'3j PAAC PAP'!$G$16*('3g CPIH'!F$16/'3g CPIH'!$G$16))</f>
        <v>3.3829070450097847</v>
      </c>
      <c r="K142" s="38">
        <f>IF('3g CPIH'!G$16="-","-",'3j PAAC PAP'!$G$16*('3g CPIH'!G$16/'3g CPIH'!$G$16))</f>
        <v>3.4230999999999998</v>
      </c>
      <c r="L142" s="38">
        <f>IF('3g CPIH'!H$16="-","-",'3j PAAC PAP'!$G$16*('3g CPIH'!H$16/'3g CPIH'!$G$16))</f>
        <v>3.4666423679060667</v>
      </c>
      <c r="M142" s="38">
        <f>IF('3g CPIH'!I$16="-","-",'3j PAAC PAP'!$G$16*('3g CPIH'!I$16/'3g CPIH'!$G$16))</f>
        <v>3.516883561643835</v>
      </c>
      <c r="N142" s="38">
        <f>IF('3g CPIH'!J$16="-","-",'3j PAAC PAP'!$G$16*('3g CPIH'!J$16/'3g CPIH'!$G$16))</f>
        <v>3.547028277886497</v>
      </c>
      <c r="O142" s="30"/>
      <c r="P142" s="38">
        <f>IF('3g CPIH'!L$16="-","-",'3j PAAC PAP'!$G$16*('3g CPIH'!L$16/'3g CPIH'!$G$16))</f>
        <v>3.547028277886497</v>
      </c>
      <c r="Q142" s="38">
        <f>IF('3g CPIH'!M$16="-","-",'3j PAAC PAP'!$G$16*('3g CPIH'!M$16/'3g CPIH'!$G$16))</f>
        <v>3.5872212328767121</v>
      </c>
      <c r="R142" s="38">
        <f>IF('3g CPIH'!N$16="-","-",'3j PAAC PAP'!$G$16*('3g CPIH'!N$16/'3g CPIH'!$G$16))</f>
        <v>3.6140165362035224</v>
      </c>
      <c r="S142" s="38">
        <f>IF('3g CPIH'!O$16="-","-",'3j PAAC PAP'!$G$16*('3g CPIH'!O$16/'3g CPIH'!$G$16))</f>
        <v>3.6341130136986299</v>
      </c>
      <c r="T142" s="38">
        <f>IF('3g CPIH'!P$16="-","-",'3j PAAC PAP'!$G$16*('3g CPIH'!P$16/'3g CPIH'!$G$16))</f>
        <v>3.6441612524461835</v>
      </c>
      <c r="U142" s="38">
        <f>IF('3g CPIH'!Q$16="-","-",'3j PAAC PAP'!$G$16*('3g CPIH'!Q$16/'3g CPIH'!$G$16))</f>
        <v>3.6642577299412915</v>
      </c>
      <c r="V142" s="38">
        <f>IF('3g CPIH'!R$16="-","-",'3j PAAC PAP'!$G$16*('3g CPIH'!R$16/'3g CPIH'!$G$16))</f>
        <v>3.7312459882583173</v>
      </c>
      <c r="W142" s="38" t="str">
        <f>IF('3g CPIH'!S$16="-","-",'3j PAAC PAP'!$G$16*('3g CPIH'!S$16/'3g CPIH'!$G$16))</f>
        <v>-</v>
      </c>
      <c r="X142" s="38" t="str">
        <f>IF('3g CPIH'!T$16="-","-",'3j PAAC PAP'!$G$16*('3g CPIH'!T$16/'3g CPIH'!$G$16))</f>
        <v>-</v>
      </c>
      <c r="Y142" s="38" t="str">
        <f>IF('3g CPIH'!U$16="-","-",'3j PAAC PAP'!$G$16*('3g CPIH'!U$16/'3g CPIH'!$G$16))</f>
        <v>-</v>
      </c>
      <c r="Z142" s="38" t="str">
        <f>IF('3g CPIH'!V$16="-","-",'3j PAAC PAP'!$G$16*('3g CPIH'!V$16/'3g CPIH'!$G$16))</f>
        <v>-</v>
      </c>
      <c r="AA142" s="28"/>
    </row>
    <row r="143" spans="1:27" s="29" customFormat="1" ht="11.25" customHeight="1" x14ac:dyDescent="0.25">
      <c r="A143" s="256"/>
      <c r="B143" s="135" t="s">
        <v>349</v>
      </c>
      <c r="C143" s="135" t="s">
        <v>404</v>
      </c>
      <c r="D143" s="133" t="s">
        <v>326</v>
      </c>
      <c r="E143" s="128"/>
      <c r="F143" s="30"/>
      <c r="G143" s="38">
        <f>IF(G135="-","-",SUM(G135:G141)*'3j PAAC PAP'!$G$34)</f>
        <v>2.7078513858615714</v>
      </c>
      <c r="H143" s="38">
        <f>IF(H135="-","-",SUM(H135:H141)*'3j PAAC PAP'!$G$34)</f>
        <v>2.5868737282709251</v>
      </c>
      <c r="I143" s="38">
        <f>IF(I135="-","-",SUM(I135:I141)*'3j PAAC PAP'!$G$34)</f>
        <v>2.6957626472458656</v>
      </c>
      <c r="J143" s="38">
        <f>IF(J135="-","-",SUM(J135:J141)*'3j PAAC PAP'!$G$34)</f>
        <v>2.6423915006524603</v>
      </c>
      <c r="K143" s="38">
        <f>IF(K135="-","-",SUM(K135:K141)*'3j PAAC PAP'!$G$34)</f>
        <v>2.8976566074660486</v>
      </c>
      <c r="L143" s="38">
        <f>IF(L135="-","-",SUM(L135:L141)*'3j PAAC PAP'!$G$34)</f>
        <v>2.8610336622824977</v>
      </c>
      <c r="M143" s="38">
        <f>IF(M135="-","-",SUM(M135:M141)*'3j PAAC PAP'!$G$34)</f>
        <v>3.1604437675471706</v>
      </c>
      <c r="N143" s="38">
        <f>IF(N135="-","-",SUM(N135:N141)*'3j PAAC PAP'!$G$34)</f>
        <v>3.3171879538918967</v>
      </c>
      <c r="O143" s="30"/>
      <c r="P143" s="38">
        <f>IF(P135="-","-",SUM(P135:P141)*'3j PAAC PAP'!$G$34)</f>
        <v>3.3171879538918967</v>
      </c>
      <c r="Q143" s="38">
        <f>IF(Q135="-","-",SUM(Q135:Q141)*'3j PAAC PAP'!$G$34)</f>
        <v>3.6650495134782499</v>
      </c>
      <c r="R143" s="38">
        <f>IF(R135="-","-",SUM(R135:R141)*'3j PAAC PAP'!$G$34)</f>
        <v>3.530187758473371</v>
      </c>
      <c r="S143" s="38">
        <f>IF(S135="-","-",SUM(S135:S141)*'3j PAAC PAP'!$G$34)</f>
        <v>3.5315060630311219</v>
      </c>
      <c r="T143" s="38">
        <f>IF(T135="-","-",SUM(T135:T141)*'3j PAAC PAP'!$G$34)</f>
        <v>3.4006657823820281</v>
      </c>
      <c r="U143" s="38">
        <f>IF(U135="-","-",SUM(U135:U141)*'3j PAAC PAP'!$G$34)</f>
        <v>3.7745647110140235</v>
      </c>
      <c r="V143" s="38">
        <f>IF(V135="-","-",SUM(V135:V141)*'3j PAAC PAP'!$G$34)</f>
        <v>4.1249005651115693</v>
      </c>
      <c r="W143" s="38" t="str">
        <f>IF(W135="-","-",SUM(W135:W141)*'3j PAAC PAP'!$G$34)</f>
        <v>-</v>
      </c>
      <c r="X143" s="38" t="str">
        <f>IF(X135="-","-",SUM(X135:X141)*'3j PAAC PAP'!$G$34)</f>
        <v>-</v>
      </c>
      <c r="Y143" s="38" t="str">
        <f>IF(Y135="-","-",SUM(Y135:Y141)*'3j PAAC PAP'!$G$34)</f>
        <v>-</v>
      </c>
      <c r="Z143" s="38" t="str">
        <f>IF(Z135="-","-",SUM(Z135:Z141)*'3j PAAC PAP'!$G$34)</f>
        <v>-</v>
      </c>
      <c r="AA143" s="28"/>
    </row>
    <row r="144" spans="1:27" s="29" customFormat="1" ht="11.5" x14ac:dyDescent="0.25">
      <c r="A144" s="256"/>
      <c r="B144" s="135" t="s">
        <v>388</v>
      </c>
      <c r="C144" s="135" t="s">
        <v>515</v>
      </c>
      <c r="D144" s="133" t="s">
        <v>326</v>
      </c>
      <c r="E144" s="128"/>
      <c r="F144" s="30"/>
      <c r="G144" s="38">
        <f>IF(G135="-","-",SUM(G135:G143)*'3k EBIT'!$E$10)</f>
        <v>11.075393811816722</v>
      </c>
      <c r="H144" s="38">
        <f>IF(H135="-","-",SUM(H135:H143)*'3k EBIT'!$E$10)</f>
        <v>10.583607690448842</v>
      </c>
      <c r="I144" s="38">
        <f>IF(I135="-","-",SUM(I135:I143)*'3k EBIT'!$E$10)</f>
        <v>11.026563288450962</v>
      </c>
      <c r="J144" s="38">
        <f>IF(J135="-","-",SUM(J135:J143)*'3k EBIT'!$E$10)</f>
        <v>10.809936299122661</v>
      </c>
      <c r="K144" s="38">
        <f>IF(K135="-","-",SUM(K135:K143)*'3k EBIT'!$E$10)</f>
        <v>11.848666375820962</v>
      </c>
      <c r="L144" s="38">
        <f>IF(L135="-","-",SUM(L135:L143)*'3k EBIT'!$E$10)</f>
        <v>11.700594540319555</v>
      </c>
      <c r="M144" s="38">
        <f>IF(M135="-","-",SUM(M135:M143)*'3k EBIT'!$E$10)</f>
        <v>12.919020351569186</v>
      </c>
      <c r="N144" s="38">
        <f>IF(N135="-","-",SUM(N135:N143)*'3k EBIT'!$E$10)</f>
        <v>13.55695288694287</v>
      </c>
      <c r="O144" s="30"/>
      <c r="P144" s="38">
        <f>IF(P135="-","-",SUM(P135:P143)*'3k EBIT'!$E$10)</f>
        <v>13.55695288694287</v>
      </c>
      <c r="Q144" s="38">
        <f>IF(Q135="-","-",SUM(Q135:Q143)*'3k EBIT'!$E$10)</f>
        <v>14.972195990899134</v>
      </c>
      <c r="R144" s="38">
        <f>IF(R135="-","-",SUM(R135:R143)*'3k EBIT'!$E$10)</f>
        <v>14.424343981397824</v>
      </c>
      <c r="S144" s="38">
        <f>IF(S135="-","-",SUM(S135:S143)*'3k EBIT'!$E$10)</f>
        <v>14.430093661967772</v>
      </c>
      <c r="T144" s="38">
        <f>IF(T135="-","-",SUM(T135:T143)*'3k EBIT'!$E$10)</f>
        <v>13.898269298429925</v>
      </c>
      <c r="U144" s="38">
        <f>IF(U135="-","-",SUM(U135:U143)*'3k EBIT'!$E$10)</f>
        <v>15.418995573320499</v>
      </c>
      <c r="V144" s="38">
        <f>IF(V135="-","-",SUM(V135:V143)*'3k EBIT'!$E$10)</f>
        <v>16.844818553733774</v>
      </c>
      <c r="W144" s="38" t="str">
        <f>IF(W135="-","-",SUM(W135:W143)*'3k EBIT'!$E$10)</f>
        <v>-</v>
      </c>
      <c r="X144" s="38" t="str">
        <f>IF(X135="-","-",SUM(X135:X143)*'3k EBIT'!$E$10)</f>
        <v>-</v>
      </c>
      <c r="Y144" s="38" t="str">
        <f>IF(Y135="-","-",SUM(Y135:Y143)*'3k EBIT'!$E$10)</f>
        <v>-</v>
      </c>
      <c r="Z144" s="38" t="str">
        <f>IF(Z135="-","-",SUM(Z135:Z143)*'3k EBIT'!$E$10)</f>
        <v>-</v>
      </c>
      <c r="AA144" s="28"/>
    </row>
    <row r="145" spans="1:27" s="29" customFormat="1" ht="11.5" x14ac:dyDescent="0.25">
      <c r="A145" s="256"/>
      <c r="B145" s="135" t="s">
        <v>292</v>
      </c>
      <c r="C145" s="179" t="s">
        <v>516</v>
      </c>
      <c r="D145" s="133" t="s">
        <v>326</v>
      </c>
      <c r="E145" s="127"/>
      <c r="F145" s="30"/>
      <c r="G145" s="38">
        <f>IF(G135="-","-",SUM(G135:G138,G140:G144)*'3l HAP'!$E$11)</f>
        <v>6.3896075449471228</v>
      </c>
      <c r="H145" s="38">
        <f>IF(H135="-","-",SUM(H135:H138,H140:H144)*'3l HAP'!$E$11)</f>
        <v>5.9962421945963236</v>
      </c>
      <c r="I145" s="38">
        <f>IF(I135="-","-",SUM(I135:I138,I140:I144)*'3l HAP'!$E$11)</f>
        <v>6.0410769739586243</v>
      </c>
      <c r="J145" s="38">
        <f>IF(J135="-","-",SUM(J135:J138,J140:J144)*'3l HAP'!$E$11)</f>
        <v>5.8849837051654328</v>
      </c>
      <c r="K145" s="38">
        <f>IF(K135="-","-",SUM(K135:K138,K140:K144)*'3l HAP'!$E$11)</f>
        <v>6.682321521710028</v>
      </c>
      <c r="L145" s="38">
        <f>IF(L135="-","-",SUM(L135:L138,L140:L144)*'3l HAP'!$E$11)</f>
        <v>6.550951043077168</v>
      </c>
      <c r="M145" s="38">
        <f>IF(M135="-","-",SUM(M135:M138,M140:M144)*'3l HAP'!$E$11)</f>
        <v>7.3736069542486637</v>
      </c>
      <c r="N145" s="38">
        <f>IF(N135="-","-",SUM(N135:N138,N140:N144)*'3l HAP'!$E$11)</f>
        <v>7.8728652933992693</v>
      </c>
      <c r="O145" s="30"/>
      <c r="P145" s="38">
        <f>IF(P135="-","-",SUM(P135:P138,P140:P144)*'3l HAP'!$E$11)</f>
        <v>7.8728652933992693</v>
      </c>
      <c r="Q145" s="38">
        <f>IF(Q135="-","-",SUM(Q135:Q138,Q140:Q144)*'3l HAP'!$E$11)</f>
        <v>8.9368773405135009</v>
      </c>
      <c r="R145" s="38">
        <f>IF(R135="-","-",SUM(R135:R138,R140:R144)*'3l HAP'!$E$11)</f>
        <v>8.5042917407202605</v>
      </c>
      <c r="S145" s="38">
        <f>IF(S135="-","-",SUM(S135:S138,S140:S144)*'3l HAP'!$E$11)</f>
        <v>8.5130185550745328</v>
      </c>
      <c r="T145" s="38">
        <f>IF(T135="-","-",SUM(T135:T138,T140:T144)*'3l HAP'!$E$11)</f>
        <v>8.0595156616572865</v>
      </c>
      <c r="U145" s="38">
        <f>IF(U135="-","-",SUM(U135:U138,U140:U144)*'3l HAP'!$E$11)</f>
        <v>8.9213222589304451</v>
      </c>
      <c r="V145" s="38">
        <f>IF(V135="-","-",SUM(V135:V138,V140:V144)*'3l HAP'!$E$11)</f>
        <v>10.034024651171434</v>
      </c>
      <c r="W145" s="38" t="str">
        <f>IF(W135="-","-",SUM(W135:W138,W140:W144)*'3l HAP'!$E$11)</f>
        <v>-</v>
      </c>
      <c r="X145" s="38" t="str">
        <f>IF(X135="-","-",SUM(X135:X138,X140:X144)*'3l HAP'!$E$11)</f>
        <v>-</v>
      </c>
      <c r="Y145" s="38" t="str">
        <f>IF(Y135="-","-",SUM(Y135:Y138,Y140:Y144)*'3l HAP'!$E$11)</f>
        <v>-</v>
      </c>
      <c r="Z145" s="38" t="str">
        <f>IF(Z135="-","-",SUM(Z135:Z138,Z140:Z144)*'3l HAP'!$E$11)</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589.30483055010973</v>
      </c>
      <c r="H146" s="38">
        <f t="shared" si="20"/>
        <v>563.02799581900024</v>
      </c>
      <c r="I146" s="38">
        <f t="shared" si="20"/>
        <v>586.38627349511103</v>
      </c>
      <c r="J146" s="38">
        <f t="shared" si="20"/>
        <v>574.82876444473936</v>
      </c>
      <c r="K146" s="38">
        <f t="shared" si="20"/>
        <v>630.29608371645713</v>
      </c>
      <c r="L146" s="38">
        <f t="shared" si="20"/>
        <v>622.37146195677315</v>
      </c>
      <c r="M146" s="38">
        <f t="shared" si="20"/>
        <v>687.32176565614759</v>
      </c>
      <c r="N146" s="38">
        <f t="shared" si="20"/>
        <v>721.39640672551309</v>
      </c>
      <c r="O146" s="30"/>
      <c r="P146" s="38">
        <f t="shared" ref="P146:Z146" si="21">IF(P135="-","-",SUM(P135:P145))</f>
        <v>721.39640672551309</v>
      </c>
      <c r="Q146" s="38">
        <f t="shared" si="21"/>
        <v>796.94686716139688</v>
      </c>
      <c r="R146" s="38">
        <f t="shared" si="21"/>
        <v>767.67997718214622</v>
      </c>
      <c r="S146" s="38">
        <f t="shared" si="21"/>
        <v>767.99131863834407</v>
      </c>
      <c r="T146" s="38">
        <f t="shared" si="21"/>
        <v>739.54707133090119</v>
      </c>
      <c r="U146" s="38">
        <f t="shared" si="21"/>
        <v>820.44706986242954</v>
      </c>
      <c r="V146" s="38">
        <f t="shared" si="21"/>
        <v>896.60305601643836</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DF'!H38="-","-",'3a DF'!H38)</f>
        <v>260.74949667938301</v>
      </c>
      <c r="H147" s="129">
        <f>IF('3a DF'!I38="-","-",'3a DF'!I38)</f>
        <v>233.41754662324746</v>
      </c>
      <c r="I147" s="129">
        <f>IF('3a DF'!J38="-","-",'3a DF'!J38)</f>
        <v>210.48391529168168</v>
      </c>
      <c r="J147" s="129">
        <f>IF('3a DF'!K38="-","-",'3a DF'!K38)</f>
        <v>200.49081952097359</v>
      </c>
      <c r="K147" s="129">
        <f>IF('3a DF'!L38="-","-",'3a DF'!L38)</f>
        <v>233.97254767226804</v>
      </c>
      <c r="L147" s="129">
        <f>IF('3a DF'!M38="-","-",'3a DF'!M38)</f>
        <v>225.31741767328398</v>
      </c>
      <c r="M147" s="129">
        <f>IF('3a DF'!N38="-","-",'3a DF'!N38)</f>
        <v>235.71967851327506</v>
      </c>
      <c r="N147" s="129">
        <f>IF('3a DF'!O38="-","-",'3a DF'!O38)</f>
        <v>263.08411125929302</v>
      </c>
      <c r="O147" s="30"/>
      <c r="P147" s="129">
        <f>IF('3a DF'!Q38="-","-",'3a DF'!Q38)</f>
        <v>263.08411125929302</v>
      </c>
      <c r="Q147" s="129">
        <f>IF('3a DF'!R38="-","-",'3a DF'!R38)</f>
        <v>305.39586100693913</v>
      </c>
      <c r="R147" s="129">
        <f>IF('3a DF'!S38="-","-",'3a DF'!S38)</f>
        <v>273.45544796270474</v>
      </c>
      <c r="S147" s="129">
        <f>IF('3a DF'!T38="-","-",'3a DF'!T38)</f>
        <v>252.41329251504411</v>
      </c>
      <c r="T147" s="129">
        <f>IF('3a DF'!U38="-","-",'3a DF'!U38)</f>
        <v>210.86601552379713</v>
      </c>
      <c r="U147" s="129">
        <f>IF('3a DF'!V38="-","-",'3a DF'!V38)</f>
        <v>250.61544513328681</v>
      </c>
      <c r="V147" s="129">
        <f>IF('3a DF'!W38="-","-",'3a DF'!W38)</f>
        <v>347.91895473189419</v>
      </c>
      <c r="W147" s="129" t="str">
        <f>IF('3a DF'!X38="-","-",'3a DF'!X38)</f>
        <v>-</v>
      </c>
      <c r="X147" s="129" t="str">
        <f>IF('3a DF'!Y38="-","-",'3a DF'!Y38)</f>
        <v>-</v>
      </c>
      <c r="Y147" s="129" t="str">
        <f>IF('3a DF'!Z38="-","-",'3a DF'!Z38)</f>
        <v>-</v>
      </c>
      <c r="Z147" s="129" t="str">
        <f>IF('3a DF'!AA38="-","-",'3a DF'!AA38)</f>
        <v>-</v>
      </c>
      <c r="AA147" s="28"/>
    </row>
    <row r="148" spans="1:27" s="29" customFormat="1" ht="11.25" customHeight="1" x14ac:dyDescent="0.25">
      <c r="A148" s="256"/>
      <c r="B148" s="132" t="s">
        <v>350</v>
      </c>
      <c r="C148" s="132" t="s">
        <v>300</v>
      </c>
      <c r="D148" s="134" t="s">
        <v>327</v>
      </c>
      <c r="E148" s="131"/>
      <c r="F148" s="30"/>
      <c r="G148" s="129">
        <f>IF('3b CM'!G38="-","-",'3b CM'!G38)</f>
        <v>6.1175638994480051E-2</v>
      </c>
      <c r="H148" s="129">
        <f>IF('3b CM'!H38="-","-",'3b CM'!H38)</f>
        <v>9.176345849172006E-2</v>
      </c>
      <c r="I148" s="129">
        <f>IF('3b CM'!I38="-","-",'3b CM'!I38)</f>
        <v>0.28895315528437066</v>
      </c>
      <c r="J148" s="129">
        <f>IF('3b CM'!J38="-","-",'3b CM'!J38)</f>
        <v>0.29385096761117679</v>
      </c>
      <c r="K148" s="129">
        <f>IF('3b CM'!K38="-","-",'3b CM'!K38)</f>
        <v>3.7741611674457607</v>
      </c>
      <c r="L148" s="129">
        <f>IF('3b CM'!L38="-","-",'3b CM'!L38)</f>
        <v>3.6613177040715024</v>
      </c>
      <c r="M148" s="129">
        <f>IF('3b CM'!M38="-","-",'3b CM'!M38)</f>
        <v>12.452506250272078</v>
      </c>
      <c r="N148" s="129">
        <f>IF('3b CM'!N38="-","-",'3b CM'!N38)</f>
        <v>11.837706651688718</v>
      </c>
      <c r="O148" s="30"/>
      <c r="P148" s="129">
        <f>IF('3b CM'!P38="-","-",'3b CM'!P38)</f>
        <v>11.837706651688718</v>
      </c>
      <c r="Q148" s="129">
        <f>IF('3b CM'!Q38="-","-",'3b CM'!Q38)</f>
        <v>15.9188846789134</v>
      </c>
      <c r="R148" s="129">
        <f>IF('3b CM'!R38="-","-",'3b CM'!R38)</f>
        <v>15.289883070643905</v>
      </c>
      <c r="S148" s="129">
        <f>IF('3b CM'!S38="-","-",'3b CM'!S38)</f>
        <v>18.3493358255399</v>
      </c>
      <c r="T148" s="129">
        <f>IF('3b CM'!T38="-","-",'3b CM'!T38)</f>
        <v>18.696712350571481</v>
      </c>
      <c r="U148" s="129">
        <f>IF('3b CM'!U38="-","-",'3b CM'!U38)</f>
        <v>14.236572129873764</v>
      </c>
      <c r="V148" s="129">
        <f>IF('3b CM'!V38="-","-",'3b CM'!V38)</f>
        <v>14.391380524548923</v>
      </c>
      <c r="W148" s="129" t="str">
        <f>IF('3b CM'!W38="-","-",'3b CM'!W38)</f>
        <v>-</v>
      </c>
      <c r="X148" s="129" t="str">
        <f>IF('3b CM'!X38="-","-",'3b CM'!X38)</f>
        <v>-</v>
      </c>
      <c r="Y148" s="129" t="str">
        <f>IF('3b CM'!Y38="-","-",'3b CM'!Y38)</f>
        <v>-</v>
      </c>
      <c r="Z148" s="129" t="str">
        <f>IF('3b CM'!Z38="-","-",'3b CM'!Z38)</f>
        <v>-</v>
      </c>
      <c r="AA148" s="28"/>
    </row>
    <row r="149" spans="1:27" s="29" customFormat="1" ht="11.25" customHeight="1" x14ac:dyDescent="0.25">
      <c r="A149" s="256"/>
      <c r="B149" s="132" t="s">
        <v>596</v>
      </c>
      <c r="C149" s="132" t="s">
        <v>597</v>
      </c>
      <c r="D149" s="134" t="s">
        <v>327</v>
      </c>
      <c r="E149" s="131"/>
      <c r="F149" s="30"/>
      <c r="G149" s="129" t="str">
        <f>IF('3c AA'!J150="-","-",'3c AA'!J150)</f>
        <v>-</v>
      </c>
      <c r="H149" s="129" t="str">
        <f>IF('3c AA'!K150="-","-",'3c AA'!K150)</f>
        <v>-</v>
      </c>
      <c r="I149" s="129" t="str">
        <f>IF('3c AA'!L150="-","-",'3c AA'!L150)</f>
        <v>-</v>
      </c>
      <c r="J149" s="129" t="str">
        <f>IF('3c AA'!M150="-","-",'3c AA'!M150)</f>
        <v>-</v>
      </c>
      <c r="K149" s="129" t="str">
        <f>IF('3c AA'!N150="-","-",'3c AA'!N150)</f>
        <v>-</v>
      </c>
      <c r="L149" s="129" t="str">
        <f>IF('3c AA'!O150="-","-",'3c AA'!O150)</f>
        <v>-</v>
      </c>
      <c r="M149" s="129" t="str">
        <f>IF('3c AA'!P150="-","-",'3c AA'!P150)</f>
        <v>-</v>
      </c>
      <c r="N149" s="129" t="str">
        <f>IF('3c AA'!Q150="-","-",'3c AA'!Q150)</f>
        <v>-</v>
      </c>
      <c r="O149" s="30"/>
      <c r="P149" s="129" t="str">
        <f>IF('3c AA'!S150="-","-",'3c AA'!S150)</f>
        <v>-</v>
      </c>
      <c r="Q149" s="129" t="str">
        <f>IF('3c AA'!T150="-","-",'3c AA'!T150)</f>
        <v>-</v>
      </c>
      <c r="R149" s="129" t="str">
        <f>IF('3c AA'!U150="-","-",'3c AA'!U150)</f>
        <v>-</v>
      </c>
      <c r="S149" s="129" t="str">
        <f>IF('3c AA'!V150="-","-",'3c AA'!V150)</f>
        <v>-</v>
      </c>
      <c r="T149" s="129">
        <f>IF('3c AA'!W150="-","-",'3c AA'!W150)</f>
        <v>6.5562763096546641</v>
      </c>
      <c r="U149" s="129">
        <f>IF('3c AA'!X150="-","-",'3c AA'!X150)</f>
        <v>9.9756950960531068</v>
      </c>
      <c r="V149" s="129">
        <f>IF('3c AA'!Y150="-","-",'3c AA'!Y150)</f>
        <v>4.43</v>
      </c>
      <c r="W149" s="129" t="str">
        <f>IF('3c AA'!Z150="-","-",'3c AA'!Z150)</f>
        <v>-</v>
      </c>
      <c r="X149" s="129" t="str">
        <f>IF('3c AA'!AA150="-","-",'3c AA'!AA150)</f>
        <v>-</v>
      </c>
      <c r="Y149" s="129" t="str">
        <f>IF('3c AA'!AB150="-","-",'3c AA'!AB150)</f>
        <v>-</v>
      </c>
      <c r="Z149" s="129" t="str">
        <f>IF('3c AA'!AC150="-","-",'3c AA'!AC150)</f>
        <v>-</v>
      </c>
      <c r="AA149" s="28"/>
    </row>
    <row r="150" spans="1:27" s="29" customFormat="1" ht="11.25" customHeight="1" x14ac:dyDescent="0.25">
      <c r="A150" s="256"/>
      <c r="B150" s="132" t="s">
        <v>2</v>
      </c>
      <c r="C150" s="132" t="s">
        <v>342</v>
      </c>
      <c r="D150" s="134" t="s">
        <v>327</v>
      </c>
      <c r="E150" s="131"/>
      <c r="F150" s="30"/>
      <c r="G150" s="129">
        <f>IF('3d PC'!G39="-","-",'3d PC'!G39)</f>
        <v>90.751652555142144</v>
      </c>
      <c r="H150" s="129">
        <f>IF('3d PC'!H39="-","-",'3d PC'!H39)</f>
        <v>90.724249248299543</v>
      </c>
      <c r="I150" s="129">
        <f>IF('3d PC'!I39="-","-",'3d PC'!I39)</f>
        <v>115.1079232040385</v>
      </c>
      <c r="J150" s="129">
        <f>IF('3d PC'!J39="-","-",'3d PC'!J39)</f>
        <v>113.85372085823585</v>
      </c>
      <c r="K150" s="129">
        <f>IF('3d PC'!K39="-","-",'3d PC'!K39)</f>
        <v>130.7216823220852</v>
      </c>
      <c r="L150" s="129">
        <f>IF('3d PC'!L39="-","-",'3d PC'!L39)</f>
        <v>129.50092491246821</v>
      </c>
      <c r="M150" s="129">
        <f>IF('3d PC'!M39="-","-",'3d PC'!M39)</f>
        <v>157.86439776708593</v>
      </c>
      <c r="N150" s="129">
        <f>IF('3d PC'!N39="-","-",'3d PC'!N39)</f>
        <v>155.01443656137283</v>
      </c>
      <c r="O150" s="30"/>
      <c r="P150" s="129">
        <f>IF('3d PC'!P39="-","-",'3d PC'!P39)</f>
        <v>155.01443656137283</v>
      </c>
      <c r="Q150" s="129">
        <f>IF('3d PC'!Q39="-","-",'3d PC'!Q39)</f>
        <v>173.57723921240435</v>
      </c>
      <c r="R150" s="129">
        <f>IF('3d PC'!R39="-","-",'3d PC'!R39)</f>
        <v>176.28629976412483</v>
      </c>
      <c r="S150" s="129">
        <f>IF('3d PC'!S39="-","-",'3d PC'!S39)</f>
        <v>192.60917518233839</v>
      </c>
      <c r="T150" s="129">
        <f>IF('3d PC'!T39="-","-",'3d PC'!T39)</f>
        <v>196.19546781397705</v>
      </c>
      <c r="U150" s="129">
        <f>IF('3d PC'!U39="-","-",'3d PC'!U39)</f>
        <v>211.8937652097587</v>
      </c>
      <c r="V150" s="129">
        <f>IF('3d PC'!V39="-","-",'3d PC'!V39)</f>
        <v>192.62541957987301</v>
      </c>
      <c r="W150" s="129" t="str">
        <f>IF('3d PC'!W39="-","-",'3d PC'!W39)</f>
        <v>-</v>
      </c>
      <c r="X150" s="129" t="str">
        <f>IF('3d PC'!X39="-","-",'3d PC'!X39)</f>
        <v>-</v>
      </c>
      <c r="Y150" s="129" t="str">
        <f>IF('3d PC'!Y39="-","-",'3d PC'!Y39)</f>
        <v>-</v>
      </c>
      <c r="Z150" s="129" t="str">
        <f>IF('3d PC'!Z39="-","-",'3d PC'!Z39)</f>
        <v>-</v>
      </c>
      <c r="AA150" s="28"/>
    </row>
    <row r="151" spans="1:27" s="29" customFormat="1" ht="11.25" customHeight="1" x14ac:dyDescent="0.25">
      <c r="A151" s="256"/>
      <c r="B151" s="132" t="s">
        <v>352</v>
      </c>
      <c r="C151" s="132" t="s">
        <v>343</v>
      </c>
      <c r="D151" s="134" t="s">
        <v>327</v>
      </c>
      <c r="E151" s="131"/>
      <c r="F151" s="30"/>
      <c r="G151" s="129">
        <f>IF('3e NC-Elec'!H67="-","-",'3e NC-Elec'!H67)</f>
        <v>124.64006270184616</v>
      </c>
      <c r="H151" s="129">
        <f>IF('3e NC-Elec'!I67="-","-",'3e NC-Elec'!I67)</f>
        <v>125.65806844775963</v>
      </c>
      <c r="I151" s="129">
        <f>IF('3e NC-Elec'!J67="-","-",'3e NC-Elec'!J67)</f>
        <v>128.47579608971128</v>
      </c>
      <c r="J151" s="129">
        <f>IF('3e NC-Elec'!K67="-","-",'3e NC-Elec'!K67)</f>
        <v>127.7101185065427</v>
      </c>
      <c r="K151" s="129">
        <f>IF('3e NC-Elec'!L67="-","-",'3e NC-Elec'!L67)</f>
        <v>125.1738577657479</v>
      </c>
      <c r="L151" s="129">
        <f>IF('3e NC-Elec'!M67="-","-",'3e NC-Elec'!M67)</f>
        <v>126.39425740100596</v>
      </c>
      <c r="M151" s="129">
        <f>IF('3e NC-Elec'!N67="-","-",'3e NC-Elec'!N67)</f>
        <v>134.90139034816798</v>
      </c>
      <c r="N151" s="129">
        <f>IF('3e NC-Elec'!O67="-","-",'3e NC-Elec'!O67)</f>
        <v>134.36747610136368</v>
      </c>
      <c r="O151" s="30"/>
      <c r="P151" s="129">
        <f>IF('3e NC-Elec'!Q67="-","-",'3e NC-Elec'!Q67)</f>
        <v>134.36747610136368</v>
      </c>
      <c r="Q151" s="129">
        <f>IF('3e NC-Elec'!R67="-","-",'3e NC-Elec'!R67)</f>
        <v>141.83702090841294</v>
      </c>
      <c r="R151" s="129">
        <f>IF('3e NC-Elec'!S67="-","-",'3e NC-Elec'!S67)</f>
        <v>142.76928394509827</v>
      </c>
      <c r="S151" s="129">
        <f>IF('3e NC-Elec'!T67="-","-",'3e NC-Elec'!T67)</f>
        <v>145.6907410951643</v>
      </c>
      <c r="T151" s="129">
        <f>IF('3e NC-Elec'!U67="-","-",'3e NC-Elec'!U67)</f>
        <v>148.92271701829597</v>
      </c>
      <c r="U151" s="129">
        <f>IF('3e NC-Elec'!V67="-","-",'3e NC-Elec'!V67)</f>
        <v>157.36580042520146</v>
      </c>
      <c r="V151" s="129">
        <f>IF('3e NC-Elec'!W67="-","-",'3e NC-Elec'!W67)</f>
        <v>156.47590595298601</v>
      </c>
      <c r="W151" s="129" t="str">
        <f>IF('3e NC-Elec'!X67="-","-",'3e NC-Elec'!X67)</f>
        <v>-</v>
      </c>
      <c r="X151" s="129" t="str">
        <f>IF('3e NC-Elec'!Y67="-","-",'3e NC-Elec'!Y67)</f>
        <v>-</v>
      </c>
      <c r="Y151" s="129" t="str">
        <f>IF('3e NC-Elec'!Z67="-","-",'3e NC-Elec'!Z67)</f>
        <v>-</v>
      </c>
      <c r="Z151" s="129" t="str">
        <f>IF('3e NC-Elec'!AA67="-","-",'3e NC-Elec'!AA67)</f>
        <v>-</v>
      </c>
      <c r="AA151" s="28"/>
    </row>
    <row r="152" spans="1:27" s="29" customFormat="1" ht="11.25" customHeight="1" x14ac:dyDescent="0.25">
      <c r="A152" s="256"/>
      <c r="B152" s="132" t="s">
        <v>349</v>
      </c>
      <c r="C152" s="132" t="s">
        <v>344</v>
      </c>
      <c r="D152" s="134" t="s">
        <v>327</v>
      </c>
      <c r="E152" s="131"/>
      <c r="F152" s="30"/>
      <c r="G152" s="129">
        <f>IF('3g CPIH'!C$16="-","-",'3h OC '!$E$10*('3g CPIH'!C$16/'3g CPIH'!$G$16))</f>
        <v>76.502677103718199</v>
      </c>
      <c r="H152" s="129">
        <f>IF('3g CPIH'!D$16="-","-",'3h OC '!$E$10*('3g CPIH'!D$16/'3g CPIH'!$G$16))</f>
        <v>76.655835616438353</v>
      </c>
      <c r="I152" s="129">
        <f>IF('3g CPIH'!E$16="-","-",'3h OC '!$E$10*('3g CPIH'!E$16/'3g CPIH'!$G$16))</f>
        <v>76.885573385518597</v>
      </c>
      <c r="J152" s="129">
        <f>IF('3g CPIH'!F$16="-","-",'3h OC '!$E$10*('3g CPIH'!F$16/'3g CPIH'!$G$16))</f>
        <v>77.345048923679059</v>
      </c>
      <c r="K152" s="129">
        <f>IF('3g CPIH'!G$16="-","-",'3h OC '!$E$10*('3g CPIH'!G$16/'3g CPIH'!$G$16))</f>
        <v>78.263999999999996</v>
      </c>
      <c r="L152" s="129">
        <f>IF('3g CPIH'!H$16="-","-",'3h OC '!$E$10*('3g CPIH'!H$16/'3g CPIH'!$G$16))</f>
        <v>79.259530332681024</v>
      </c>
      <c r="M152" s="129">
        <f>IF('3g CPIH'!I$16="-","-",'3h OC '!$E$10*('3g CPIH'!I$16/'3g CPIH'!$G$16))</f>
        <v>80.408219178082177</v>
      </c>
      <c r="N152" s="129">
        <f>IF('3g CPIH'!J$16="-","-",'3h OC '!$E$10*('3g CPIH'!J$16/'3g CPIH'!$G$16))</f>
        <v>81.097432485322898</v>
      </c>
      <c r="O152" s="30"/>
      <c r="P152" s="129">
        <f>IF('3g CPIH'!L$16="-","-",'3h OC '!$E$10*('3g CPIH'!L$16/'3g CPIH'!$G$16))</f>
        <v>81.097432485322898</v>
      </c>
      <c r="Q152" s="129">
        <f>IF('3g CPIH'!M$16="-","-",'3h OC '!$E$10*('3g CPIH'!M$16/'3g CPIH'!$G$16))</f>
        <v>82.016383561643835</v>
      </c>
      <c r="R152" s="129">
        <f>IF('3g CPIH'!N$16="-","-",'3h OC '!$E$10*('3g CPIH'!N$16/'3g CPIH'!$G$16))</f>
        <v>82.62901761252445</v>
      </c>
      <c r="S152" s="129">
        <f>IF('3g CPIH'!O$16="-","-",'3h OC '!$E$10*('3g CPIH'!O$16/'3g CPIH'!$G$16))</f>
        <v>83.088493150684926</v>
      </c>
      <c r="T152" s="129">
        <f>IF('3g CPIH'!P$16="-","-",'3h OC '!$E$10*('3g CPIH'!P$16/'3g CPIH'!$G$16))</f>
        <v>83.318230919765156</v>
      </c>
      <c r="U152" s="129">
        <f>IF('3g CPIH'!Q$16="-","-",'3h OC '!$E$10*('3g CPIH'!Q$16/'3g CPIH'!$G$16))</f>
        <v>83.777706457925632</v>
      </c>
      <c r="V152" s="129">
        <f>IF('3g CPIH'!R$16="-","-",'3h OC '!$E$10*('3g CPIH'!R$16/'3g CPIH'!$G$16))</f>
        <v>85.309291585127198</v>
      </c>
      <c r="W152" s="129" t="str">
        <f>IF('3g CPIH'!S$16="-","-",'3h OC '!$E$10*('3g CPIH'!S$16/'3g CPIH'!$G$16))</f>
        <v>-</v>
      </c>
      <c r="X152" s="129" t="str">
        <f>IF('3g CPIH'!T$16="-","-",'3h OC '!$E$10*('3g CPIH'!T$16/'3g CPIH'!$G$16))</f>
        <v>-</v>
      </c>
      <c r="Y152" s="129" t="str">
        <f>IF('3g CPIH'!U$16="-","-",'3h OC '!$E$10*('3g CPIH'!U$16/'3g CPIH'!$G$16))</f>
        <v>-</v>
      </c>
      <c r="Z152" s="129" t="str">
        <f>IF('3g CPIH'!V$16="-","-",'3h OC '!$E$10*('3g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SMNCC'!G$46)</f>
        <v>0</v>
      </c>
      <c r="L153" s="129">
        <f>IF('3i SMNCC'!H$46="-","-",'3i SMNCC'!H$46)</f>
        <v>-0.18995111249132623</v>
      </c>
      <c r="M153" s="129">
        <f>IF('3i SMNCC'!I$46="-","-",'3i SMNCC'!I$46)</f>
        <v>2.3898870370752556</v>
      </c>
      <c r="N153" s="129">
        <f>IF('3i SMNCC'!J$46="-","-",'3i SMNCC'!J$46)</f>
        <v>11.485481460604181</v>
      </c>
      <c r="O153" s="30"/>
      <c r="P153" s="129">
        <f>IF('3i SMNCC'!L$46="-","-",'3i SMNCC'!L$46)</f>
        <v>11.485481460604181</v>
      </c>
      <c r="Q153" s="129">
        <f>IF('3i SMNCC'!M$46="-","-",'3i SMNCC'!M$46)</f>
        <v>13.905095596481768</v>
      </c>
      <c r="R153" s="129">
        <f>IF('3i SMNCC'!N$46="-","-",'3i SMNCC'!N$46)</f>
        <v>14.008016342776511</v>
      </c>
      <c r="S153" s="129">
        <f>IF('3i SMNCC'!O$46="-","-",'3i SMNCC'!O$46)</f>
        <v>16.592254432324484</v>
      </c>
      <c r="T153" s="129">
        <f>IF('3i SMNCC'!P$46="-","-",'3i SMNCC'!P$46)</f>
        <v>16.855736391237045</v>
      </c>
      <c r="U153" s="129">
        <f>IF('3i SMNCC'!Q$46="-","-",'3i SMNCC'!Q$46)</f>
        <v>16.48610584262476</v>
      </c>
      <c r="V153" s="129">
        <f>IF('3i SMNCC'!R$46="-","-",'3i SMNCC'!R$46)</f>
        <v>16.529685824397358</v>
      </c>
      <c r="W153" s="129" t="str">
        <f>IF('3i SMNCC'!S$46="-","-",'3i SMNCC'!S$46)</f>
        <v>-</v>
      </c>
      <c r="X153" s="129" t="str">
        <f>IF('3i SMNCC'!T$46="-","-",'3i SMNCC'!T$46)</f>
        <v>-</v>
      </c>
      <c r="Y153" s="129" t="str">
        <f>IF('3i SMNCC'!U$46="-","-",'3i SMNCC'!U$46)</f>
        <v>-</v>
      </c>
      <c r="Z153" s="129" t="str">
        <f>IF('3i SMNCC'!V$46="-","-",'3i SMNCC'!V$46)</f>
        <v>-</v>
      </c>
      <c r="AA153" s="28"/>
    </row>
    <row r="154" spans="1:27" s="29" customFormat="1" ht="11.25" customHeight="1" x14ac:dyDescent="0.25">
      <c r="A154" s="256"/>
      <c r="B154" s="132" t="s">
        <v>349</v>
      </c>
      <c r="C154" s="132" t="s">
        <v>389</v>
      </c>
      <c r="D154" s="134" t="s">
        <v>327</v>
      </c>
      <c r="E154" s="131"/>
      <c r="F154" s="30"/>
      <c r="G154" s="129">
        <f>IF('3g CPIH'!C$16="-","-",'3j PAAC PAP'!$G$16*('3g CPIH'!C$16/'3g CPIH'!$G$16))</f>
        <v>3.3460635029354204</v>
      </c>
      <c r="H154" s="129">
        <f>IF('3g CPIH'!D$16="-","-",'3j PAAC PAP'!$G$16*('3g CPIH'!D$16/'3g CPIH'!$G$16))</f>
        <v>3.3527623287671227</v>
      </c>
      <c r="I154" s="129">
        <f>IF('3g CPIH'!E$16="-","-",'3j PAAC PAP'!$G$16*('3g CPIH'!E$16/'3g CPIH'!$G$16))</f>
        <v>3.3628105675146771</v>
      </c>
      <c r="J154" s="129">
        <f>IF('3g CPIH'!F$16="-","-",'3j PAAC PAP'!$G$16*('3g CPIH'!F$16/'3g CPIH'!$G$16))</f>
        <v>3.3829070450097847</v>
      </c>
      <c r="K154" s="129">
        <f>IF('3g CPIH'!G$16="-","-",'3j PAAC PAP'!$G$16*('3g CPIH'!G$16/'3g CPIH'!$G$16))</f>
        <v>3.4230999999999998</v>
      </c>
      <c r="L154" s="129">
        <f>IF('3g CPIH'!H$16="-","-",'3j PAAC PAP'!$G$16*('3g CPIH'!H$16/'3g CPIH'!$G$16))</f>
        <v>3.4666423679060667</v>
      </c>
      <c r="M154" s="129">
        <f>IF('3g CPIH'!I$16="-","-",'3j PAAC PAP'!$G$16*('3g CPIH'!I$16/'3g CPIH'!$G$16))</f>
        <v>3.516883561643835</v>
      </c>
      <c r="N154" s="129">
        <f>IF('3g CPIH'!J$16="-","-",'3j PAAC PAP'!$G$16*('3g CPIH'!J$16/'3g CPIH'!$G$16))</f>
        <v>3.547028277886497</v>
      </c>
      <c r="O154" s="30"/>
      <c r="P154" s="129">
        <f>IF('3g CPIH'!L$16="-","-",'3j PAAC PAP'!$G$16*('3g CPIH'!L$16/'3g CPIH'!$G$16))</f>
        <v>3.547028277886497</v>
      </c>
      <c r="Q154" s="129">
        <f>IF('3g CPIH'!M$16="-","-",'3j PAAC PAP'!$G$16*('3g CPIH'!M$16/'3g CPIH'!$G$16))</f>
        <v>3.5872212328767121</v>
      </c>
      <c r="R154" s="129">
        <f>IF('3g CPIH'!N$16="-","-",'3j PAAC PAP'!$G$16*('3g CPIH'!N$16/'3g CPIH'!$G$16))</f>
        <v>3.6140165362035224</v>
      </c>
      <c r="S154" s="129">
        <f>IF('3g CPIH'!O$16="-","-",'3j PAAC PAP'!$G$16*('3g CPIH'!O$16/'3g CPIH'!$G$16))</f>
        <v>3.6341130136986299</v>
      </c>
      <c r="T154" s="129">
        <f>IF('3g CPIH'!P$16="-","-",'3j PAAC PAP'!$G$16*('3g CPIH'!P$16/'3g CPIH'!$G$16))</f>
        <v>3.6441612524461835</v>
      </c>
      <c r="U154" s="129">
        <f>IF('3g CPIH'!Q$16="-","-",'3j PAAC PAP'!$G$16*('3g CPIH'!Q$16/'3g CPIH'!$G$16))</f>
        <v>3.6642577299412915</v>
      </c>
      <c r="V154" s="129">
        <f>IF('3g CPIH'!R$16="-","-",'3j PAAC PAP'!$G$16*('3g CPIH'!R$16/'3g CPIH'!$G$16))</f>
        <v>3.7312459882583173</v>
      </c>
      <c r="W154" s="129" t="str">
        <f>IF('3g CPIH'!S$16="-","-",'3j PAAC PAP'!$G$16*('3g CPIH'!S$16/'3g CPIH'!$G$16))</f>
        <v>-</v>
      </c>
      <c r="X154" s="129" t="str">
        <f>IF('3g CPIH'!T$16="-","-",'3j PAAC PAP'!$G$16*('3g CPIH'!T$16/'3g CPIH'!$G$16))</f>
        <v>-</v>
      </c>
      <c r="Y154" s="129" t="str">
        <f>IF('3g CPIH'!U$16="-","-",'3j PAAC PAP'!$G$16*('3g CPIH'!U$16/'3g CPIH'!$G$16))</f>
        <v>-</v>
      </c>
      <c r="Z154" s="129" t="str">
        <f>IF('3g CPIH'!V$16="-","-",'3j PAAC PAP'!$G$16*('3g CPIH'!V$16/'3g CPIH'!$G$16))</f>
        <v>-</v>
      </c>
      <c r="AA154" s="28"/>
    </row>
    <row r="155" spans="1:27" s="29" customFormat="1" ht="11.5" x14ac:dyDescent="0.25">
      <c r="A155" s="256"/>
      <c r="B155" s="132" t="s">
        <v>349</v>
      </c>
      <c r="C155" s="132" t="s">
        <v>404</v>
      </c>
      <c r="D155" s="134" t="s">
        <v>327</v>
      </c>
      <c r="E155" s="131"/>
      <c r="F155" s="30"/>
      <c r="G155" s="129">
        <f>IF(G147="-","-",SUM(G147:G153)*'3j PAAC PAP'!$G$34)</f>
        <v>2.645246439554096</v>
      </c>
      <c r="H155" s="129">
        <f>IF(H147="-","-",SUM(H147:H153)*'3j PAAC PAP'!$G$34)</f>
        <v>2.5200561598048172</v>
      </c>
      <c r="I155" s="129">
        <f>IF(I147="-","-",SUM(I147:I153)*'3j PAAC PAP'!$G$34)</f>
        <v>2.542524983150158</v>
      </c>
      <c r="J155" s="129">
        <f>IF(J147="-","-",SUM(J147:J153)*'3j PAAC PAP'!$G$34)</f>
        <v>2.4872533723069252</v>
      </c>
      <c r="K155" s="129">
        <f>IF(K147="-","-",SUM(K147:K153)*'3j PAAC PAP'!$G$34)</f>
        <v>2.7371433073672398</v>
      </c>
      <c r="L155" s="129">
        <f>IF(L147="-","-",SUM(L147:L153)*'3j PAAC PAP'!$G$34)</f>
        <v>2.6990335762161388</v>
      </c>
      <c r="M155" s="129">
        <f>IF(M147="-","-",SUM(M147:M153)*'3j PAAC PAP'!$G$34)</f>
        <v>2.9852008745436853</v>
      </c>
      <c r="N155" s="129">
        <f>IF(N147="-","-",SUM(N147:N153)*'3j PAAC PAP'!$G$34)</f>
        <v>3.1438594806710225</v>
      </c>
      <c r="O155" s="30"/>
      <c r="P155" s="129">
        <f>IF(P147="-","-",SUM(P147:P153)*'3j PAAC PAP'!$G$34)</f>
        <v>3.1438594806710225</v>
      </c>
      <c r="Q155" s="129">
        <f>IF(Q147="-","-",SUM(Q147:Q153)*'3j PAAC PAP'!$G$34)</f>
        <v>3.5064652210415104</v>
      </c>
      <c r="R155" s="129">
        <f>IF(R147="-","-",SUM(R147:R153)*'3j PAAC PAP'!$G$34)</f>
        <v>3.3714400224680183</v>
      </c>
      <c r="S155" s="129">
        <f>IF(S147="-","-",SUM(S147:S153)*'3j PAAC PAP'!$G$34)</f>
        <v>3.3920453964744461</v>
      </c>
      <c r="T155" s="129">
        <f>IF(T147="-","-",SUM(T147:T153)*'3j PAAC PAP'!$G$34)</f>
        <v>3.2612337941824507</v>
      </c>
      <c r="U155" s="129">
        <f>IF(U147="-","-",SUM(U147:U153)*'3j PAAC PAP'!$G$34)</f>
        <v>3.5624643181505506</v>
      </c>
      <c r="V155" s="129">
        <f>IF(V147="-","-",SUM(V147:V153)*'3j PAAC PAP'!$G$34)</f>
        <v>3.9134195344195843</v>
      </c>
      <c r="W155" s="129" t="str">
        <f>IF(W147="-","-",SUM(W147:W153)*'3j PAAC PAP'!$G$34)</f>
        <v>-</v>
      </c>
      <c r="X155" s="129" t="str">
        <f>IF(X147="-","-",SUM(X147:X153)*'3j PAAC PAP'!$G$34)</f>
        <v>-</v>
      </c>
      <c r="Y155" s="129" t="str">
        <f>IF(Y147="-","-",SUM(Y147:Y153)*'3j PAAC PAP'!$G$34)</f>
        <v>-</v>
      </c>
      <c r="Z155" s="129" t="str">
        <f>IF(Z147="-","-",SUM(Z147:Z153)*'3j PAAC PAP'!$G$34)</f>
        <v>-</v>
      </c>
      <c r="AA155" s="28"/>
    </row>
    <row r="156" spans="1:27" s="29" customFormat="1" ht="11.5" x14ac:dyDescent="0.25">
      <c r="A156" s="256"/>
      <c r="B156" s="132" t="s">
        <v>388</v>
      </c>
      <c r="C156" s="132" t="s">
        <v>515</v>
      </c>
      <c r="D156" s="134" t="s">
        <v>327</v>
      </c>
      <c r="E156" s="182"/>
      <c r="F156" s="30"/>
      <c r="G156" s="129">
        <f>IF(G147="-","-",SUM(G147:G155)*'3k EBIT'!$E$10)</f>
        <v>10.820831383670635</v>
      </c>
      <c r="H156" s="129">
        <f>IF(H147="-","-",SUM(H147:H155)*'3k EBIT'!$E$10)</f>
        <v>10.311916019506237</v>
      </c>
      <c r="I156" s="129">
        <f>IF(I147="-","-",SUM(I147:I155)*'3k EBIT'!$E$10)</f>
        <v>10.403472715638184</v>
      </c>
      <c r="J156" s="129">
        <f>IF(J147="-","-",SUM(J147:J155)*'3k EBIT'!$E$10)</f>
        <v>10.179118113356347</v>
      </c>
      <c r="K156" s="129">
        <f>IF(K147="-","-",SUM(K147:K155)*'3k EBIT'!$E$10)</f>
        <v>11.195991821605816</v>
      </c>
      <c r="L156" s="129">
        <f>IF(L147="-","-",SUM(L147:L155)*'3k EBIT'!$E$10)</f>
        <v>11.041874459858381</v>
      </c>
      <c r="M156" s="129">
        <f>IF(M147="-","-",SUM(M147:M155)*'3k EBIT'!$E$10)</f>
        <v>12.206452751251867</v>
      </c>
      <c r="N156" s="129">
        <f>IF(N147="-","-",SUM(N147:N155)*'3k EBIT'!$E$10)</f>
        <v>12.852169645164233</v>
      </c>
      <c r="O156" s="30"/>
      <c r="P156" s="129">
        <f>IF(P147="-","-",SUM(P147:P155)*'3k EBIT'!$E$10)</f>
        <v>12.852169645164233</v>
      </c>
      <c r="Q156" s="129">
        <f>IF(Q147="-","-",SUM(Q147:Q155)*'3k EBIT'!$E$10)</f>
        <v>14.327365112037642</v>
      </c>
      <c r="R156" s="129">
        <f>IF(R147="-","-",SUM(R147:R155)*'3k EBIT'!$E$10)</f>
        <v>13.778848513008747</v>
      </c>
      <c r="S156" s="129">
        <f>IF(S147="-","-",SUM(S147:S155)*'3k EBIT'!$E$10)</f>
        <v>13.863022719439062</v>
      </c>
      <c r="T156" s="129">
        <f>IF(T147="-","-",SUM(T147:T155)*'3k EBIT'!$E$10)</f>
        <v>13.33131496701022</v>
      </c>
      <c r="U156" s="129">
        <f>IF(U147="-","-",SUM(U147:U155)*'3k EBIT'!$E$10)</f>
        <v>14.556559069455661</v>
      </c>
      <c r="V156" s="129">
        <f>IF(V147="-","-",SUM(V147:V155)*'3k EBIT'!$E$10)</f>
        <v>15.984900482478102</v>
      </c>
      <c r="W156" s="129" t="str">
        <f>IF(W147="-","-",SUM(W147:W155)*'3k EBIT'!$E$10)</f>
        <v>-</v>
      </c>
      <c r="X156" s="129" t="str">
        <f>IF(X147="-","-",SUM(X147:X155)*'3k EBIT'!$E$10)</f>
        <v>-</v>
      </c>
      <c r="Y156" s="129" t="str">
        <f>IF(Y147="-","-",SUM(Y147:Y155)*'3k EBIT'!$E$10)</f>
        <v>-</v>
      </c>
      <c r="Z156" s="129" t="str">
        <f>IF(Z147="-","-",SUM(Z147:Z155)*'3k EBIT'!$E$10)</f>
        <v>-</v>
      </c>
      <c r="AA156" s="28"/>
    </row>
    <row r="157" spans="1:27" s="29" customFormat="1" ht="11.5" x14ac:dyDescent="0.25">
      <c r="A157" s="256"/>
      <c r="B157" s="132" t="s">
        <v>292</v>
      </c>
      <c r="C157" s="177" t="s">
        <v>516</v>
      </c>
      <c r="D157" s="134" t="s">
        <v>327</v>
      </c>
      <c r="E157" s="134"/>
      <c r="F157" s="30"/>
      <c r="G157" s="129">
        <f>IF(G147="-","-",SUM(G147:G150,G152:G156)*'3l HAP'!$E$11)</f>
        <v>6.51344625510505</v>
      </c>
      <c r="H157" s="129">
        <f>IF(H147="-","-",SUM(H147:H150,H152:H156)*'3l HAP'!$E$11)</f>
        <v>6.106382329344143</v>
      </c>
      <c r="I157" s="129">
        <f>IF(I147="-","-",SUM(I147:I150,I152:I156)*'3l HAP'!$E$11)</f>
        <v>6.135679612326677</v>
      </c>
      <c r="J157" s="129">
        <f>IF(J147="-","-",SUM(J147:J150,J152:J156)*'3l HAP'!$E$11)</f>
        <v>5.9740070359679711</v>
      </c>
      <c r="K157" s="129">
        <f>IF(K147="-","-",SUM(K147:K150,K152:K156)*'3l HAP'!$E$11)</f>
        <v>6.7947215775231928</v>
      </c>
      <c r="L157" s="129">
        <f>IF(L147="-","-",SUM(L147:L150,L152:L156)*'3l HAP'!$E$11)</f>
        <v>6.6580941611307862</v>
      </c>
      <c r="M157" s="129">
        <f>IF(M147="-","-",SUM(M147:M150,M152:M156)*'3l HAP'!$E$11)</f>
        <v>7.4309403708884183</v>
      </c>
      <c r="N157" s="129">
        <f>IF(N147="-","-",SUM(N147:N150,N152:N156)*'3l HAP'!$E$11)</f>
        <v>7.9363330482599528</v>
      </c>
      <c r="O157" s="30"/>
      <c r="P157" s="129">
        <f>IF(P147="-","-",SUM(P147:P150,P152:P156)*'3l HAP'!$E$11)</f>
        <v>7.9363330482599528</v>
      </c>
      <c r="Q157" s="129">
        <f>IF(Q147="-","-",SUM(Q147:Q150,Q152:Q156)*'3l HAP'!$E$11)</f>
        <v>8.9637255432266532</v>
      </c>
      <c r="R157" s="129">
        <f>IF(R147="-","-",SUM(R147:R150,R152:R156)*'3l HAP'!$E$11)</f>
        <v>8.5274011111998398</v>
      </c>
      <c r="S157" s="129">
        <f>IF(S147="-","-",SUM(S147:S150,S152:S156)*'3l HAP'!$E$11)</f>
        <v>8.5494909016605991</v>
      </c>
      <c r="T157" s="129">
        <f>IF(T147="-","-",SUM(T147:T150,T152:T156)*'3l HAP'!$E$11)</f>
        <v>8.0924489112327951</v>
      </c>
      <c r="U157" s="129">
        <f>IF(U147="-","-",SUM(U147:U150,U152:U156)*'3l HAP'!$E$11)</f>
        <v>8.912980647821696</v>
      </c>
      <c r="V157" s="129">
        <f>IF(V147="-","-",SUM(V147:V150,V152:V156)*'3l HAP'!$E$11)</f>
        <v>10.026658960692844</v>
      </c>
      <c r="W157" s="129" t="str">
        <f>IF(W147="-","-",SUM(W147:W150,W152:W156)*'3l HAP'!$E$11)</f>
        <v>-</v>
      </c>
      <c r="X157" s="129" t="str">
        <f>IF(X147="-","-",SUM(X147:X150,X152:X156)*'3l HAP'!$E$11)</f>
        <v>-</v>
      </c>
      <c r="Y157" s="129" t="str">
        <f>IF(Y147="-","-",SUM(Y147:Y150,Y152:Y156)*'3l HAP'!$E$11)</f>
        <v>-</v>
      </c>
      <c r="Z157" s="129" t="str">
        <f>IF(Z147="-","-",SUM(Z147:Z150,Z152:Z156)*'3l HAP'!$E$11)</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576.03065226034914</v>
      </c>
      <c r="H158" s="129">
        <f t="shared" si="22"/>
        <v>548.83858023165897</v>
      </c>
      <c r="I158" s="129">
        <f t="shared" si="22"/>
        <v>553.68664900486408</v>
      </c>
      <c r="J158" s="129">
        <f t="shared" si="22"/>
        <v>541.71684434368342</v>
      </c>
      <c r="K158" s="129">
        <f t="shared" si="22"/>
        <v>596.05720563404316</v>
      </c>
      <c r="L158" s="129">
        <f t="shared" si="22"/>
        <v>587.80914147613066</v>
      </c>
      <c r="M158" s="129">
        <f t="shared" si="22"/>
        <v>649.87555665228615</v>
      </c>
      <c r="N158" s="129">
        <f t="shared" si="22"/>
        <v>684.36603497162707</v>
      </c>
      <c r="O158" s="30"/>
      <c r="P158" s="129">
        <f t="shared" ref="P158:Z158" si="23">IF(P147="-","-",SUM(P147:P157))</f>
        <v>684.36603497162707</v>
      </c>
      <c r="Q158" s="129">
        <f t="shared" si="23"/>
        <v>763.03526207397783</v>
      </c>
      <c r="R158" s="129">
        <f t="shared" si="23"/>
        <v>733.72965488075272</v>
      </c>
      <c r="S158" s="129">
        <f t="shared" si="23"/>
        <v>738.18196423236895</v>
      </c>
      <c r="T158" s="129">
        <f t="shared" si="23"/>
        <v>709.74031525217026</v>
      </c>
      <c r="U158" s="129">
        <f t="shared" si="23"/>
        <v>775.04735206009343</v>
      </c>
      <c r="V158" s="129">
        <f t="shared" si="23"/>
        <v>851.33686316467561</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DF'!H39="-","-",'3a DF'!H39)</f>
        <v>259.02838312855386</v>
      </c>
      <c r="H159" s="38">
        <f>IF('3a DF'!I39="-","-",'3a DF'!I39)</f>
        <v>231.87684143451017</v>
      </c>
      <c r="I159" s="38">
        <f>IF('3a DF'!J39="-","-",'3a DF'!J39)</f>
        <v>209.09458674664702</v>
      </c>
      <c r="J159" s="38">
        <f>IF('3a DF'!K39="-","-",'3a DF'!K39)</f>
        <v>199.16745180334121</v>
      </c>
      <c r="K159" s="38">
        <f>IF('3a DF'!L39="-","-",'3a DF'!L39)</f>
        <v>232.42817912142129</v>
      </c>
      <c r="L159" s="38">
        <f>IF('3a DF'!M39="-","-",'3a DF'!M39)</f>
        <v>223.83017851948364</v>
      </c>
      <c r="M159" s="38">
        <f>IF('3a DF'!N39="-","-",'3a DF'!N39)</f>
        <v>235.64551667942942</v>
      </c>
      <c r="N159" s="38">
        <f>IF('3a DF'!O39="-","-",'3a DF'!O39)</f>
        <v>263.00134006144611</v>
      </c>
      <c r="O159" s="30"/>
      <c r="P159" s="38">
        <f>IF('3a DF'!Q39="-","-",'3a DF'!Q39)</f>
        <v>263.00134006144611</v>
      </c>
      <c r="Q159" s="38">
        <f>IF('3a DF'!R39="-","-",'3a DF'!R39)</f>
        <v>305.44001039759826</v>
      </c>
      <c r="R159" s="38">
        <f>IF('3a DF'!S39="-","-",'3a DF'!S39)</f>
        <v>273.48708590194423</v>
      </c>
      <c r="S159" s="38">
        <f>IF('3a DF'!T39="-","-",'3a DF'!T39)</f>
        <v>250.0879249704756</v>
      </c>
      <c r="T159" s="38">
        <f>IF('3a DF'!U39="-","-",'3a DF'!U39)</f>
        <v>208.90839171265668</v>
      </c>
      <c r="U159" s="38">
        <f>IF('3a DF'!V39="-","-",'3a DF'!V39)</f>
        <v>250.23899265402011</v>
      </c>
      <c r="V159" s="38">
        <f>IF('3a DF'!W39="-","-",'3a DF'!W39)</f>
        <v>347.40765307769612</v>
      </c>
      <c r="W159" s="38" t="str">
        <f>IF('3a DF'!X39="-","-",'3a DF'!X39)</f>
        <v>-</v>
      </c>
      <c r="X159" s="38" t="str">
        <f>IF('3a DF'!Y39="-","-",'3a DF'!Y39)</f>
        <v>-</v>
      </c>
      <c r="Y159" s="38" t="str">
        <f>IF('3a DF'!Z39="-","-",'3a DF'!Z39)</f>
        <v>-</v>
      </c>
      <c r="Z159" s="38" t="str">
        <f>IF('3a DF'!AA39="-","-",'3a DF'!AA39)</f>
        <v>-</v>
      </c>
      <c r="AA159" s="28"/>
    </row>
    <row r="160" spans="1:27" s="29" customFormat="1" ht="11.25" customHeight="1" x14ac:dyDescent="0.25">
      <c r="A160" s="256"/>
      <c r="B160" s="135" t="s">
        <v>350</v>
      </c>
      <c r="C160" s="135" t="s">
        <v>300</v>
      </c>
      <c r="D160" s="133" t="s">
        <v>328</v>
      </c>
      <c r="E160" s="181"/>
      <c r="F160" s="30"/>
      <c r="G160" s="38">
        <f>IF('3b CM'!G39="-","-",'3b CM'!G39)</f>
        <v>6.0793291250764596E-2</v>
      </c>
      <c r="H160" s="38">
        <f>IF('3b CM'!H39="-","-",'3b CM'!H39)</f>
        <v>9.118993687614689E-2</v>
      </c>
      <c r="I160" s="38">
        <f>IF('3b CM'!I39="-","-",'3b CM'!I39)</f>
        <v>0.28714719806384359</v>
      </c>
      <c r="J160" s="38">
        <f>IF('3b CM'!J39="-","-",'3b CM'!J39)</f>
        <v>0.29201439906360716</v>
      </c>
      <c r="K160" s="38">
        <f>IF('3b CM'!K39="-","-",'3b CM'!K39)</f>
        <v>3.7505726601492277</v>
      </c>
      <c r="L160" s="38">
        <f>IF('3b CM'!L39="-","-",'3b CM'!L39)</f>
        <v>3.6384344684210581</v>
      </c>
      <c r="M160" s="38">
        <f>IF('3b CM'!M39="-","-",'3b CM'!M39)</f>
        <v>12.582511626457007</v>
      </c>
      <c r="N160" s="38">
        <f>IF('3b CM'!N39="-","-",'3b CM'!N39)</f>
        <v>11.961293460278837</v>
      </c>
      <c r="O160" s="30"/>
      <c r="P160" s="38">
        <f>IF('3b CM'!P39="-","-",'3b CM'!P39)</f>
        <v>11.961293460278837</v>
      </c>
      <c r="Q160" s="38">
        <f>IF('3b CM'!Q39="-","-",'3b CM'!Q39)</f>
        <v>16.046455722949823</v>
      </c>
      <c r="R160" s="38">
        <f>IF('3b CM'!R39="-","-",'3b CM'!R39)</f>
        <v>15.413016991808922</v>
      </c>
      <c r="S160" s="38">
        <f>IF('3b CM'!S39="-","-",'3b CM'!S39)</f>
        <v>18.337519418375734</v>
      </c>
      <c r="T160" s="38">
        <f>IF('3b CM'!T39="-","-",'3b CM'!T39)</f>
        <v>18.685439670025019</v>
      </c>
      <c r="U160" s="38">
        <f>IF('3b CM'!U39="-","-",'3b CM'!U39)</f>
        <v>14.2201730840514</v>
      </c>
      <c r="V160" s="38">
        <f>IF('3b CM'!V39="-","-",'3b CM'!V39)</f>
        <v>14.375128853585602</v>
      </c>
      <c r="W160" s="38" t="str">
        <f>IF('3b CM'!W39="-","-",'3b CM'!W39)</f>
        <v>-</v>
      </c>
      <c r="X160" s="38" t="str">
        <f>IF('3b CM'!X39="-","-",'3b CM'!X39)</f>
        <v>-</v>
      </c>
      <c r="Y160" s="38" t="str">
        <f>IF('3b CM'!Y39="-","-",'3b CM'!Y39)</f>
        <v>-</v>
      </c>
      <c r="Z160" s="38" t="str">
        <f>IF('3b CM'!Z39="-","-",'3b CM'!Z39)</f>
        <v>-</v>
      </c>
      <c r="AA160" s="28"/>
    </row>
    <row r="161" spans="1:27" s="29" customFormat="1" ht="11.25" customHeight="1" x14ac:dyDescent="0.25">
      <c r="A161" s="256"/>
      <c r="B161" s="135" t="s">
        <v>596</v>
      </c>
      <c r="C161" s="135" t="s">
        <v>597</v>
      </c>
      <c r="D161" s="133" t="s">
        <v>328</v>
      </c>
      <c r="E161" s="181"/>
      <c r="F161" s="30"/>
      <c r="G161" s="38" t="str">
        <f>IF('3c AA'!J151="-","-",'3c AA'!J151)</f>
        <v>-</v>
      </c>
      <c r="H161" s="38" t="str">
        <f>IF('3c AA'!K151="-","-",'3c AA'!K151)</f>
        <v>-</v>
      </c>
      <c r="I161" s="38" t="str">
        <f>IF('3c AA'!L151="-","-",'3c AA'!L151)</f>
        <v>-</v>
      </c>
      <c r="J161" s="38" t="str">
        <f>IF('3c AA'!M151="-","-",'3c AA'!M151)</f>
        <v>-</v>
      </c>
      <c r="K161" s="38" t="str">
        <f>IF('3c AA'!N151="-","-",'3c AA'!N151)</f>
        <v>-</v>
      </c>
      <c r="L161" s="38" t="str">
        <f>IF('3c AA'!O151="-","-",'3c AA'!O151)</f>
        <v>-</v>
      </c>
      <c r="M161" s="38" t="str">
        <f>IF('3c AA'!P151="-","-",'3c AA'!P151)</f>
        <v>-</v>
      </c>
      <c r="N161" s="38" t="str">
        <f>IF('3c AA'!Q151="-","-",'3c AA'!Q151)</f>
        <v>-</v>
      </c>
      <c r="O161" s="30"/>
      <c r="P161" s="38" t="str">
        <f>IF('3c AA'!S151="-","-",'3c AA'!S151)</f>
        <v>-</v>
      </c>
      <c r="Q161" s="38" t="str">
        <f>IF('3c AA'!T151="-","-",'3c AA'!T151)</f>
        <v>-</v>
      </c>
      <c r="R161" s="38" t="str">
        <f>IF('3c AA'!U151="-","-",'3c AA'!U151)</f>
        <v>-</v>
      </c>
      <c r="S161" s="38" t="str">
        <f>IF('3c AA'!V151="-","-",'3c AA'!V151)</f>
        <v>-</v>
      </c>
      <c r="T161" s="38">
        <f>IF('3c AA'!W151="-","-",'3c AA'!W151)</f>
        <v>6.5542135821073106</v>
      </c>
      <c r="U161" s="38">
        <f>IF('3c AA'!X151="-","-",'3c AA'!X151)</f>
        <v>9.9756950960531068</v>
      </c>
      <c r="V161" s="38">
        <f>IF('3c AA'!Y151="-","-",'3c AA'!Y151)</f>
        <v>4.43</v>
      </c>
      <c r="W161" s="38" t="str">
        <f>IF('3c AA'!Z151="-","-",'3c AA'!Z151)</f>
        <v>-</v>
      </c>
      <c r="X161" s="38" t="str">
        <f>IF('3c AA'!AA151="-","-",'3c AA'!AA151)</f>
        <v>-</v>
      </c>
      <c r="Y161" s="38" t="str">
        <f>IF('3c AA'!AB151="-","-",'3c AA'!AB151)</f>
        <v>-</v>
      </c>
      <c r="Z161" s="38" t="str">
        <f>IF('3c AA'!AC151="-","-",'3c AA'!AC151)</f>
        <v>-</v>
      </c>
      <c r="AA161" s="28"/>
    </row>
    <row r="162" spans="1:27" s="29" customFormat="1" ht="11.25" customHeight="1" x14ac:dyDescent="0.25">
      <c r="A162" s="256"/>
      <c r="B162" s="135" t="s">
        <v>2</v>
      </c>
      <c r="C162" s="135" t="s">
        <v>342</v>
      </c>
      <c r="D162" s="133" t="s">
        <v>328</v>
      </c>
      <c r="E162" s="181"/>
      <c r="F162" s="30"/>
      <c r="G162" s="38">
        <f>IF('3d PC'!G40="-","-",'3d PC'!G40)</f>
        <v>90.743767877733276</v>
      </c>
      <c r="H162" s="38">
        <f>IF('3d PC'!H40="-","-",'3d PC'!H40)</f>
        <v>90.716471485904876</v>
      </c>
      <c r="I162" s="38">
        <f>IF('3d PC'!I40="-","-",'3d PC'!I40)</f>
        <v>115.07365387112203</v>
      </c>
      <c r="J162" s="38">
        <f>IF('3d PC'!J40="-","-",'3d PC'!J40)</f>
        <v>113.82675135822539</v>
      </c>
      <c r="K162" s="38">
        <f>IF('3d PC'!K40="-","-",'3d PC'!K40)</f>
        <v>130.63117296082316</v>
      </c>
      <c r="L162" s="38">
        <f>IF('3d PC'!L40="-","-",'3d PC'!L40)</f>
        <v>129.42141840739069</v>
      </c>
      <c r="M162" s="38">
        <f>IF('3d PC'!M40="-","-",'3d PC'!M40)</f>
        <v>157.86827671001086</v>
      </c>
      <c r="N162" s="38">
        <f>IF('3d PC'!N40="-","-",'3d PC'!N40)</f>
        <v>155.01946932769266</v>
      </c>
      <c r="O162" s="30"/>
      <c r="P162" s="38">
        <f>IF('3d PC'!P40="-","-",'3d PC'!P40)</f>
        <v>155.01946932769266</v>
      </c>
      <c r="Q162" s="38">
        <f>IF('3d PC'!Q40="-","-",'3d PC'!Q40)</f>
        <v>173.59214240470072</v>
      </c>
      <c r="R162" s="38">
        <f>IF('3d PC'!R40="-","-",'3d PC'!R40)</f>
        <v>176.30089342243804</v>
      </c>
      <c r="S162" s="38">
        <f>IF('3d PC'!S40="-","-",'3d PC'!S40)</f>
        <v>192.25076802781953</v>
      </c>
      <c r="T162" s="38">
        <f>IF('3d PC'!T40="-","-",'3d PC'!T40)</f>
        <v>195.79660611924118</v>
      </c>
      <c r="U162" s="38">
        <f>IF('3d PC'!U40="-","-",'3d PC'!U40)</f>
        <v>211.82699369836109</v>
      </c>
      <c r="V162" s="38">
        <f>IF('3d PC'!V40="-","-",'3d PC'!V40)</f>
        <v>192.58684896626545</v>
      </c>
      <c r="W162" s="38" t="str">
        <f>IF('3d PC'!W40="-","-",'3d PC'!W40)</f>
        <v>-</v>
      </c>
      <c r="X162" s="38" t="str">
        <f>IF('3d PC'!X40="-","-",'3d PC'!X40)</f>
        <v>-</v>
      </c>
      <c r="Y162" s="38" t="str">
        <f>IF('3d PC'!Y40="-","-",'3d PC'!Y40)</f>
        <v>-</v>
      </c>
      <c r="Z162" s="38" t="str">
        <f>IF('3d PC'!Z40="-","-",'3d PC'!Z40)</f>
        <v>-</v>
      </c>
      <c r="AA162" s="28"/>
    </row>
    <row r="163" spans="1:27" s="29" customFormat="1" ht="11.25" customHeight="1" x14ac:dyDescent="0.25">
      <c r="A163" s="256"/>
      <c r="B163" s="135" t="s">
        <v>352</v>
      </c>
      <c r="C163" s="135" t="s">
        <v>343</v>
      </c>
      <c r="D163" s="133" t="s">
        <v>328</v>
      </c>
      <c r="E163" s="181"/>
      <c r="F163" s="30"/>
      <c r="G163" s="38">
        <f>IF('3e NC-Elec'!H68="-","-",'3e NC-Elec'!H68)</f>
        <v>130.80118672052615</v>
      </c>
      <c r="H163" s="38">
        <f>IF('3e NC-Elec'!I68="-","-",'3e NC-Elec'!I68)</f>
        <v>131.81247297701998</v>
      </c>
      <c r="I163" s="38">
        <f>IF('3e NC-Elec'!J68="-","-",'3e NC-Elec'!J68)</f>
        <v>146.59689020751665</v>
      </c>
      <c r="J163" s="38">
        <f>IF('3e NC-Elec'!K68="-","-",'3e NC-Elec'!K68)</f>
        <v>145.83626658641029</v>
      </c>
      <c r="K163" s="38">
        <f>IF('3e NC-Elec'!L68="-","-",'3e NC-Elec'!L68)</f>
        <v>135.5690671042062</v>
      </c>
      <c r="L163" s="38">
        <f>IF('3e NC-Elec'!M68="-","-",'3e NC-Elec'!M68)</f>
        <v>136.78141132084824</v>
      </c>
      <c r="M163" s="38">
        <f>IF('3e NC-Elec'!N68="-","-",'3e NC-Elec'!N68)</f>
        <v>144.4161608750878</v>
      </c>
      <c r="N163" s="38">
        <f>IF('3e NC-Elec'!O68="-","-",'3e NC-Elec'!O68)</f>
        <v>143.88241460772377</v>
      </c>
      <c r="O163" s="30"/>
      <c r="P163" s="38">
        <f>IF('3e NC-Elec'!Q68="-","-",'3e NC-Elec'!Q68)</f>
        <v>143.88241460772377</v>
      </c>
      <c r="Q163" s="38">
        <f>IF('3e NC-Elec'!R68="-","-",'3e NC-Elec'!R68)</f>
        <v>152.16245918144179</v>
      </c>
      <c r="R163" s="38">
        <f>IF('3e NC-Elec'!S68="-","-",'3e NC-Elec'!S68)</f>
        <v>153.38865863850151</v>
      </c>
      <c r="S163" s="38">
        <f>IF('3e NC-Elec'!T68="-","-",'3e NC-Elec'!T68)</f>
        <v>155.56970406222356</v>
      </c>
      <c r="T163" s="38">
        <f>IF('3e NC-Elec'!U68="-","-",'3e NC-Elec'!U68)</f>
        <v>159.0216443385811</v>
      </c>
      <c r="U163" s="38">
        <f>IF('3e NC-Elec'!V68="-","-",'3e NC-Elec'!V68)</f>
        <v>160.7637081433696</v>
      </c>
      <c r="V163" s="38">
        <f>IF('3e NC-Elec'!W68="-","-",'3e NC-Elec'!W68)</f>
        <v>159.77858264083383</v>
      </c>
      <c r="W163" s="38" t="str">
        <f>IF('3e NC-Elec'!X68="-","-",'3e NC-Elec'!X68)</f>
        <v>-</v>
      </c>
      <c r="X163" s="38" t="str">
        <f>IF('3e NC-Elec'!Y68="-","-",'3e NC-Elec'!Y68)</f>
        <v>-</v>
      </c>
      <c r="Y163" s="38" t="str">
        <f>IF('3e NC-Elec'!Z68="-","-",'3e NC-Elec'!Z68)</f>
        <v>-</v>
      </c>
      <c r="Z163" s="38" t="str">
        <f>IF('3e NC-Elec'!AA68="-","-",'3e NC-Elec'!AA68)</f>
        <v>-</v>
      </c>
      <c r="AA163" s="28"/>
    </row>
    <row r="164" spans="1:27" s="29" customFormat="1" ht="11.25" customHeight="1" x14ac:dyDescent="0.25">
      <c r="A164" s="256"/>
      <c r="B164" s="135" t="s">
        <v>349</v>
      </c>
      <c r="C164" s="135" t="s">
        <v>344</v>
      </c>
      <c r="D164" s="133" t="s">
        <v>328</v>
      </c>
      <c r="E164" s="181"/>
      <c r="F164" s="30"/>
      <c r="G164" s="38">
        <f>IF('3g CPIH'!C$16="-","-",'3h OC '!$E$10*('3g CPIH'!C$16/'3g CPIH'!$G$16))</f>
        <v>76.502677103718199</v>
      </c>
      <c r="H164" s="38">
        <f>IF('3g CPIH'!D$16="-","-",'3h OC '!$E$10*('3g CPIH'!D$16/'3g CPIH'!$G$16))</f>
        <v>76.655835616438353</v>
      </c>
      <c r="I164" s="38">
        <f>IF('3g CPIH'!E$16="-","-",'3h OC '!$E$10*('3g CPIH'!E$16/'3g CPIH'!$G$16))</f>
        <v>76.885573385518597</v>
      </c>
      <c r="J164" s="38">
        <f>IF('3g CPIH'!F$16="-","-",'3h OC '!$E$10*('3g CPIH'!F$16/'3g CPIH'!$G$16))</f>
        <v>77.345048923679059</v>
      </c>
      <c r="K164" s="38">
        <f>IF('3g CPIH'!G$16="-","-",'3h OC '!$E$10*('3g CPIH'!G$16/'3g CPIH'!$G$16))</f>
        <v>78.263999999999996</v>
      </c>
      <c r="L164" s="38">
        <f>IF('3g CPIH'!H$16="-","-",'3h OC '!$E$10*('3g CPIH'!H$16/'3g CPIH'!$G$16))</f>
        <v>79.259530332681024</v>
      </c>
      <c r="M164" s="38">
        <f>IF('3g CPIH'!I$16="-","-",'3h OC '!$E$10*('3g CPIH'!I$16/'3g CPIH'!$G$16))</f>
        <v>80.408219178082177</v>
      </c>
      <c r="N164" s="38">
        <f>IF('3g CPIH'!J$16="-","-",'3h OC '!$E$10*('3g CPIH'!J$16/'3g CPIH'!$G$16))</f>
        <v>81.097432485322898</v>
      </c>
      <c r="O164" s="30"/>
      <c r="P164" s="38">
        <f>IF('3g CPIH'!L$16="-","-",'3h OC '!$E$10*('3g CPIH'!L$16/'3g CPIH'!$G$16))</f>
        <v>81.097432485322898</v>
      </c>
      <c r="Q164" s="38">
        <f>IF('3g CPIH'!M$16="-","-",'3h OC '!$E$10*('3g CPIH'!M$16/'3g CPIH'!$G$16))</f>
        <v>82.016383561643835</v>
      </c>
      <c r="R164" s="38">
        <f>IF('3g CPIH'!N$16="-","-",'3h OC '!$E$10*('3g CPIH'!N$16/'3g CPIH'!$G$16))</f>
        <v>82.62901761252445</v>
      </c>
      <c r="S164" s="38">
        <f>IF('3g CPIH'!O$16="-","-",'3h OC '!$E$10*('3g CPIH'!O$16/'3g CPIH'!$G$16))</f>
        <v>83.088493150684926</v>
      </c>
      <c r="T164" s="38">
        <f>IF('3g CPIH'!P$16="-","-",'3h OC '!$E$10*('3g CPIH'!P$16/'3g CPIH'!$G$16))</f>
        <v>83.318230919765156</v>
      </c>
      <c r="U164" s="38">
        <f>IF('3g CPIH'!Q$16="-","-",'3h OC '!$E$10*('3g CPIH'!Q$16/'3g CPIH'!$G$16))</f>
        <v>83.777706457925632</v>
      </c>
      <c r="V164" s="38">
        <f>IF('3g CPIH'!R$16="-","-",'3h OC '!$E$10*('3g CPIH'!R$16/'3g CPIH'!$G$16))</f>
        <v>85.309291585127198</v>
      </c>
      <c r="W164" s="38" t="str">
        <f>IF('3g CPIH'!S$16="-","-",'3h OC '!$E$10*('3g CPIH'!S$16/'3g CPIH'!$G$16))</f>
        <v>-</v>
      </c>
      <c r="X164" s="38" t="str">
        <f>IF('3g CPIH'!T$16="-","-",'3h OC '!$E$10*('3g CPIH'!T$16/'3g CPIH'!$G$16))</f>
        <v>-</v>
      </c>
      <c r="Y164" s="38" t="str">
        <f>IF('3g CPIH'!U$16="-","-",'3h OC '!$E$10*('3g CPIH'!U$16/'3g CPIH'!$G$16))</f>
        <v>-</v>
      </c>
      <c r="Z164" s="38" t="str">
        <f>IF('3g CPIH'!V$16="-","-",'3h OC '!$E$10*('3g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SMNCC'!G$46)</f>
        <v>0</v>
      </c>
      <c r="L165" s="38">
        <f>IF('3i SMNCC'!H$46="-","-",'3i SMNCC'!H$46)</f>
        <v>-0.18995111249132623</v>
      </c>
      <c r="M165" s="38">
        <f>IF('3i SMNCC'!I$46="-","-",'3i SMNCC'!I$46)</f>
        <v>2.3898870370752556</v>
      </c>
      <c r="N165" s="38">
        <f>IF('3i SMNCC'!J$46="-","-",'3i SMNCC'!J$46)</f>
        <v>11.485481460604181</v>
      </c>
      <c r="O165" s="30"/>
      <c r="P165" s="38">
        <f>IF('3i SMNCC'!L$46="-","-",'3i SMNCC'!L$46)</f>
        <v>11.485481460604181</v>
      </c>
      <c r="Q165" s="38">
        <f>IF('3i SMNCC'!M$46="-","-",'3i SMNCC'!M$46)</f>
        <v>13.905095596481768</v>
      </c>
      <c r="R165" s="38">
        <f>IF('3i SMNCC'!N$46="-","-",'3i SMNCC'!N$46)</f>
        <v>14.008016342776511</v>
      </c>
      <c r="S165" s="38">
        <f>IF('3i SMNCC'!O$46="-","-",'3i SMNCC'!O$46)</f>
        <v>16.592254432324484</v>
      </c>
      <c r="T165" s="38">
        <f>IF('3i SMNCC'!P$46="-","-",'3i SMNCC'!P$46)</f>
        <v>16.855736391237045</v>
      </c>
      <c r="U165" s="38">
        <f>IF('3i SMNCC'!Q$46="-","-",'3i SMNCC'!Q$46)</f>
        <v>16.48610584262476</v>
      </c>
      <c r="V165" s="38">
        <f>IF('3i SMNCC'!R$46="-","-",'3i SMNCC'!R$46)</f>
        <v>16.529685824397358</v>
      </c>
      <c r="W165" s="38" t="str">
        <f>IF('3i SMNCC'!S$46="-","-",'3i SMNCC'!S$46)</f>
        <v>-</v>
      </c>
      <c r="X165" s="38" t="str">
        <f>IF('3i SMNCC'!T$46="-","-",'3i SMNCC'!T$46)</f>
        <v>-</v>
      </c>
      <c r="Y165" s="38" t="str">
        <f>IF('3i SMNCC'!U$46="-","-",'3i SMNCC'!U$46)</f>
        <v>-</v>
      </c>
      <c r="Z165" s="38" t="str">
        <f>IF('3i SMNCC'!V$46="-","-",'3i SMNCC'!V$46)</f>
        <v>-</v>
      </c>
      <c r="AA165" s="28"/>
    </row>
    <row r="166" spans="1:27" s="29" customFormat="1" ht="11.5" x14ac:dyDescent="0.25">
      <c r="A166" s="256"/>
      <c r="B166" s="135" t="s">
        <v>349</v>
      </c>
      <c r="C166" s="135" t="s">
        <v>389</v>
      </c>
      <c r="D166" s="133" t="s">
        <v>328</v>
      </c>
      <c r="E166" s="181"/>
      <c r="F166" s="30"/>
      <c r="G166" s="38">
        <f>IF('3g CPIH'!C$16="-","-",'3j PAAC PAP'!$G$16*('3g CPIH'!C$16/'3g CPIH'!$G$16))</f>
        <v>3.3460635029354204</v>
      </c>
      <c r="H166" s="38">
        <f>IF('3g CPIH'!D$16="-","-",'3j PAAC PAP'!$G$16*('3g CPIH'!D$16/'3g CPIH'!$G$16))</f>
        <v>3.3527623287671227</v>
      </c>
      <c r="I166" s="38">
        <f>IF('3g CPIH'!E$16="-","-",'3j PAAC PAP'!$G$16*('3g CPIH'!E$16/'3g CPIH'!$G$16))</f>
        <v>3.3628105675146771</v>
      </c>
      <c r="J166" s="38">
        <f>IF('3g CPIH'!F$16="-","-",'3j PAAC PAP'!$G$16*('3g CPIH'!F$16/'3g CPIH'!$G$16))</f>
        <v>3.3829070450097847</v>
      </c>
      <c r="K166" s="38">
        <f>IF('3g CPIH'!G$16="-","-",'3j PAAC PAP'!$G$16*('3g CPIH'!G$16/'3g CPIH'!$G$16))</f>
        <v>3.4230999999999998</v>
      </c>
      <c r="L166" s="38">
        <f>IF('3g CPIH'!H$16="-","-",'3j PAAC PAP'!$G$16*('3g CPIH'!H$16/'3g CPIH'!$G$16))</f>
        <v>3.4666423679060667</v>
      </c>
      <c r="M166" s="38">
        <f>IF('3g CPIH'!I$16="-","-",'3j PAAC PAP'!$G$16*('3g CPIH'!I$16/'3g CPIH'!$G$16))</f>
        <v>3.516883561643835</v>
      </c>
      <c r="N166" s="38">
        <f>IF('3g CPIH'!J$16="-","-",'3j PAAC PAP'!$G$16*('3g CPIH'!J$16/'3g CPIH'!$G$16))</f>
        <v>3.547028277886497</v>
      </c>
      <c r="O166" s="30"/>
      <c r="P166" s="38">
        <f>IF('3g CPIH'!L$16="-","-",'3j PAAC PAP'!$G$16*('3g CPIH'!L$16/'3g CPIH'!$G$16))</f>
        <v>3.547028277886497</v>
      </c>
      <c r="Q166" s="38">
        <f>IF('3g CPIH'!M$16="-","-",'3j PAAC PAP'!$G$16*('3g CPIH'!M$16/'3g CPIH'!$G$16))</f>
        <v>3.5872212328767121</v>
      </c>
      <c r="R166" s="38">
        <f>IF('3g CPIH'!N$16="-","-",'3j PAAC PAP'!$G$16*('3g CPIH'!N$16/'3g CPIH'!$G$16))</f>
        <v>3.6140165362035224</v>
      </c>
      <c r="S166" s="38">
        <f>IF('3g CPIH'!O$16="-","-",'3j PAAC PAP'!$G$16*('3g CPIH'!O$16/'3g CPIH'!$G$16))</f>
        <v>3.6341130136986299</v>
      </c>
      <c r="T166" s="38">
        <f>IF('3g CPIH'!P$16="-","-",'3j PAAC PAP'!$G$16*('3g CPIH'!P$16/'3g CPIH'!$G$16))</f>
        <v>3.6441612524461835</v>
      </c>
      <c r="U166" s="38">
        <f>IF('3g CPIH'!Q$16="-","-",'3j PAAC PAP'!$G$16*('3g CPIH'!Q$16/'3g CPIH'!$G$16))</f>
        <v>3.6642577299412915</v>
      </c>
      <c r="V166" s="38">
        <f>IF('3g CPIH'!R$16="-","-",'3j PAAC PAP'!$G$16*('3g CPIH'!R$16/'3g CPIH'!$G$16))</f>
        <v>3.7312459882583173</v>
      </c>
      <c r="W166" s="38" t="str">
        <f>IF('3g CPIH'!S$16="-","-",'3j PAAC PAP'!$G$16*('3g CPIH'!S$16/'3g CPIH'!$G$16))</f>
        <v>-</v>
      </c>
      <c r="X166" s="38" t="str">
        <f>IF('3g CPIH'!T$16="-","-",'3j PAAC PAP'!$G$16*('3g CPIH'!T$16/'3g CPIH'!$G$16))</f>
        <v>-</v>
      </c>
      <c r="Y166" s="38" t="str">
        <f>IF('3g CPIH'!U$16="-","-",'3j PAAC PAP'!$G$16*('3g CPIH'!U$16/'3g CPIH'!$G$16))</f>
        <v>-</v>
      </c>
      <c r="Z166" s="38" t="str">
        <f>IF('3g CPIH'!V$16="-","-",'3j PAAC PAP'!$G$16*('3g CPIH'!V$16/'3g CPIH'!$G$16))</f>
        <v>-</v>
      </c>
      <c r="AA166" s="28"/>
    </row>
    <row r="167" spans="1:27" s="29" customFormat="1" ht="11.5" x14ac:dyDescent="0.25">
      <c r="A167" s="256"/>
      <c r="B167" s="135" t="s">
        <v>349</v>
      </c>
      <c r="C167" s="135" t="s">
        <v>404</v>
      </c>
      <c r="D167" s="133" t="s">
        <v>328</v>
      </c>
      <c r="E167" s="181"/>
      <c r="F167" s="30"/>
      <c r="G167" s="38">
        <f>IF(G159="-","-",SUM(G159:G165)*'3j PAAC PAP'!$G$34)</f>
        <v>2.6664567636708498</v>
      </c>
      <c r="H167" s="38">
        <f>IF(H159="-","-",SUM(H159:H165)*'3j PAAC PAP'!$G$34)</f>
        <v>2.5420973556032873</v>
      </c>
      <c r="I167" s="38">
        <f>IF(I159="-","-",SUM(I159:I165)*'3j PAAC PAP'!$G$34)</f>
        <v>2.622430556842843</v>
      </c>
      <c r="J167" s="38">
        <f>IF(J159="-","-",SUM(J159:J165)*'3j PAAC PAP'!$G$34)</f>
        <v>2.5675336132764639</v>
      </c>
      <c r="K167" s="38">
        <f>IF(K159="-","-",SUM(K159:K165)*'3j PAAC PAP'!$G$34)</f>
        <v>2.7789573589778271</v>
      </c>
      <c r="L167" s="38">
        <f>IF(L159="-","-",SUM(L159:L165)*'3j PAAC PAP'!$G$34)</f>
        <v>2.7411385309872913</v>
      </c>
      <c r="M167" s="38">
        <f>IF(M159="-","-",SUM(M159:M165)*'3j PAAC PAP'!$G$34)</f>
        <v>3.0310243980999987</v>
      </c>
      <c r="N167" s="38">
        <f>IF(N159="-","-",SUM(N159:N165)*'3j PAAC PAP'!$G$34)</f>
        <v>3.1896174066950858</v>
      </c>
      <c r="O167" s="30"/>
      <c r="P167" s="38">
        <f>IF(P159="-","-",SUM(P159:P165)*'3j PAAC PAP'!$G$34)</f>
        <v>3.1896174066950858</v>
      </c>
      <c r="Q167" s="38">
        <f>IF(Q159="-","-",SUM(Q159:Q165)*'3j PAAC PAP'!$G$34)</f>
        <v>3.5567759492950102</v>
      </c>
      <c r="R167" s="38">
        <f>IF(R159="-","-",SUM(R159:R165)*'3j PAAC PAP'!$G$34)</f>
        <v>3.42307493312323</v>
      </c>
      <c r="S167" s="38">
        <f>IF(S159="-","-",SUM(S159:S165)*'3j PAAC PAP'!$G$34)</f>
        <v>3.4264250142002717</v>
      </c>
      <c r="T167" s="38">
        <f>IF(T159="-","-",SUM(T159:T165)*'3j PAAC PAP'!$G$34)</f>
        <v>3.2982252974430741</v>
      </c>
      <c r="U167" s="38">
        <f>IF(U159="-","-",SUM(U159:U165)*'3j PAAC PAP'!$G$34)</f>
        <v>3.5765269486370781</v>
      </c>
      <c r="V167" s="38">
        <f>IF(V159="-","-",SUM(V159:V165)*'3j PAAC PAP'!$G$34)</f>
        <v>3.9265166758766759</v>
      </c>
      <c r="W167" s="38" t="str">
        <f>IF(W159="-","-",SUM(W159:W165)*'3j PAAC PAP'!$G$34)</f>
        <v>-</v>
      </c>
      <c r="X167" s="38" t="str">
        <f>IF(X159="-","-",SUM(X159:X165)*'3j PAAC PAP'!$G$34)</f>
        <v>-</v>
      </c>
      <c r="Y167" s="38" t="str">
        <f>IF(Y159="-","-",SUM(Y159:Y165)*'3j PAAC PAP'!$G$34)</f>
        <v>-</v>
      </c>
      <c r="Z167" s="38" t="str">
        <f>IF(Z159="-","-",SUM(Z159:Z165)*'3j PAAC PAP'!$G$34)</f>
        <v>-</v>
      </c>
      <c r="AA167" s="28"/>
    </row>
    <row r="168" spans="1:27" s="29" customFormat="1" ht="11.5" x14ac:dyDescent="0.25">
      <c r="A168" s="256"/>
      <c r="B168" s="135" t="s">
        <v>388</v>
      </c>
      <c r="C168" s="135" t="s">
        <v>515</v>
      </c>
      <c r="D168" s="133" t="s">
        <v>328</v>
      </c>
      <c r="E168" s="181"/>
      <c r="F168" s="30"/>
      <c r="G168" s="38">
        <f>IF(G159="-","-",SUM(G159:G167)*'3k EBIT'!$E$10)</f>
        <v>10.907076192226308</v>
      </c>
      <c r="H168" s="38">
        <f>IF(H159="-","-",SUM(H159:H167)*'3k EBIT'!$E$10)</f>
        <v>10.401539294545</v>
      </c>
      <c r="I168" s="38">
        <f>IF(I159="-","-",SUM(I159:I167)*'3k EBIT'!$E$10)</f>
        <v>10.728382456183514</v>
      </c>
      <c r="J168" s="38">
        <f>IF(J159="-","-",SUM(J159:J167)*'3k EBIT'!$E$10)</f>
        <v>10.505551315183386</v>
      </c>
      <c r="K168" s="38">
        <f>IF(K159="-","-",SUM(K159:K167)*'3k EBIT'!$E$10)</f>
        <v>11.366014913013627</v>
      </c>
      <c r="L168" s="38">
        <f>IF(L159="-","-",SUM(L159:L167)*'3k EBIT'!$E$10)</f>
        <v>11.213080413312669</v>
      </c>
      <c r="M168" s="38">
        <f>IF(M159="-","-",SUM(M159:M167)*'3k EBIT'!$E$10)</f>
        <v>12.392779041916087</v>
      </c>
      <c r="N168" s="38">
        <f>IF(N159="-","-",SUM(N159:N167)*'3k EBIT'!$E$10)</f>
        <v>13.038229205033605</v>
      </c>
      <c r="O168" s="30"/>
      <c r="P168" s="38">
        <f>IF(P159="-","-",SUM(P159:P167)*'3k EBIT'!$E$10)</f>
        <v>13.038229205033605</v>
      </c>
      <c r="Q168" s="38">
        <f>IF(Q159="-","-",SUM(Q159:Q167)*'3k EBIT'!$E$10)</f>
        <v>14.531937145102059</v>
      </c>
      <c r="R168" s="38">
        <f>IF(R159="-","-",SUM(R159:R167)*'3k EBIT'!$E$10)</f>
        <v>13.988804898386675</v>
      </c>
      <c r="S168" s="38">
        <f>IF(S159="-","-",SUM(S159:S167)*'3k EBIT'!$E$10)</f>
        <v>14.002816130075299</v>
      </c>
      <c r="T168" s="38">
        <f>IF(T159="-","-",SUM(T159:T167)*'3k EBIT'!$E$10)</f>
        <v>13.481728751322882</v>
      </c>
      <c r="U168" s="38">
        <f>IF(U159="-","-",SUM(U159:U167)*'3k EBIT'!$E$10)</f>
        <v>14.61374013219773</v>
      </c>
      <c r="V168" s="38">
        <f>IF(V159="-","-",SUM(V159:V167)*'3k EBIT'!$E$10)</f>
        <v>16.038155701558001</v>
      </c>
      <c r="W168" s="38" t="str">
        <f>IF(W159="-","-",SUM(W159:W167)*'3k EBIT'!$E$10)</f>
        <v>-</v>
      </c>
      <c r="X168" s="38" t="str">
        <f>IF(X159="-","-",SUM(X159:X167)*'3k EBIT'!$E$10)</f>
        <v>-</v>
      </c>
      <c r="Y168" s="38" t="str">
        <f>IF(Y159="-","-",SUM(Y159:Y167)*'3k EBIT'!$E$10)</f>
        <v>-</v>
      </c>
      <c r="Z168" s="38" t="str">
        <f>IF(Z159="-","-",SUM(Z159:Z167)*'3k EBIT'!$E$10)</f>
        <v>-</v>
      </c>
      <c r="AA168" s="28"/>
    </row>
    <row r="169" spans="1:27" s="29" customFormat="1" ht="11.25" customHeight="1" x14ac:dyDescent="0.25">
      <c r="A169" s="256"/>
      <c r="B169" s="135" t="s">
        <v>292</v>
      </c>
      <c r="C169" s="136" t="s">
        <v>516</v>
      </c>
      <c r="D169" s="133" t="s">
        <v>328</v>
      </c>
      <c r="E169" s="127"/>
      <c r="F169" s="30"/>
      <c r="G169" s="38">
        <f>IF(G159="-","-",SUM(G159:G162,G164:G168)*'3l HAP'!$E$11)</f>
        <v>6.4896996446895585</v>
      </c>
      <c r="H169" s="38">
        <f>IF(H159="-","-",SUM(H159:H162,H164:H168)*'3l HAP'!$E$11)</f>
        <v>6.0853374730441745</v>
      </c>
      <c r="I169" s="38">
        <f>IF(I159="-","-",SUM(I159:I162,I164:I168)*'3l HAP'!$E$11)</f>
        <v>6.1207371757916889</v>
      </c>
      <c r="J169" s="38">
        <f>IF(J159="-","-",SUM(J159:J162,J164:J168)*'3l HAP'!$E$11)</f>
        <v>5.9601645510803412</v>
      </c>
      <c r="K169" s="38">
        <f>IF(K159="-","-",SUM(K159:K162,K164:K168)*'3l HAP'!$E$11)</f>
        <v>6.7735414782876129</v>
      </c>
      <c r="L169" s="38">
        <f>IF(L159="-","-",SUM(L159:L162,L164:L168)*'3l HAP'!$E$11)</f>
        <v>6.6379434894933267</v>
      </c>
      <c r="M169" s="38">
        <f>IF(M159="-","-",SUM(M159:M162,M164:M168)*'3l HAP'!$E$11)</f>
        <v>7.4352136732251752</v>
      </c>
      <c r="N169" s="38">
        <f>IF(N159="-","-",SUM(N159:N162,N164:N168)*'3l HAP'!$E$11)</f>
        <v>7.9403983541594991</v>
      </c>
      <c r="O169" s="30"/>
      <c r="P169" s="38">
        <f>IF(P159="-","-",SUM(P159:P162,P164:P168)*'3l HAP'!$E$11)</f>
        <v>7.9403983541594991</v>
      </c>
      <c r="Q169" s="38">
        <f>IF(Q159="-","-",SUM(Q159:Q162,Q164:Q168)*'3l HAP'!$E$11)</f>
        <v>8.9701896382578976</v>
      </c>
      <c r="R169" s="38">
        <f>IF(R159="-","-",SUM(R159:R162,R164:R168)*'3l HAP'!$E$11)</f>
        <v>8.533710749924607</v>
      </c>
      <c r="S169" s="38">
        <f>IF(S159="-","-",SUM(S159:S162,S164:S168)*'3l HAP'!$E$11)</f>
        <v>8.5125748195822197</v>
      </c>
      <c r="T169" s="38">
        <f>IF(T159="-","-",SUM(T159:T162,T164:T168)*'3l HAP'!$E$11)</f>
        <v>8.0604961640467163</v>
      </c>
      <c r="U169" s="38">
        <f>IF(U159="-","-",SUM(U159:U162,U164:U168)*'3l HAP'!$E$11)</f>
        <v>8.9072943858570515</v>
      </c>
      <c r="V169" s="38">
        <f>IF(V159="-","-",SUM(V159:V162,V164:V168)*'3l HAP'!$E$11)</f>
        <v>10.019341805015948</v>
      </c>
      <c r="W169" s="38" t="str">
        <f>IF(W159="-","-",SUM(W159:W162,W164:W168)*'3l HAP'!$E$11)</f>
        <v>-</v>
      </c>
      <c r="X169" s="38" t="str">
        <f>IF(X159="-","-",SUM(X159:X162,X164:X168)*'3l HAP'!$E$11)</f>
        <v>-</v>
      </c>
      <c r="Y169" s="38" t="str">
        <f>IF(Y159="-","-",SUM(Y159:Y162,Y164:Y168)*'3l HAP'!$E$11)</f>
        <v>-</v>
      </c>
      <c r="Z169" s="38" t="str">
        <f>IF(Z159="-","-",SUM(Z159:Z162,Z164:Z168)*'3l HAP'!$E$11)</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580.54610422530436</v>
      </c>
      <c r="H170" s="38">
        <f t="shared" si="24"/>
        <v>553.53454790270905</v>
      </c>
      <c r="I170" s="38">
        <f t="shared" si="24"/>
        <v>570.77221216520081</v>
      </c>
      <c r="J170" s="38">
        <f t="shared" si="24"/>
        <v>558.88368959526963</v>
      </c>
      <c r="K170" s="38">
        <f t="shared" si="24"/>
        <v>604.98460559687885</v>
      </c>
      <c r="L170" s="38">
        <f t="shared" si="24"/>
        <v>596.79982673803261</v>
      </c>
      <c r="M170" s="38">
        <f t="shared" si="24"/>
        <v>659.68647278102765</v>
      </c>
      <c r="N170" s="38">
        <f t="shared" si="24"/>
        <v>694.16270464684317</v>
      </c>
      <c r="O170" s="30"/>
      <c r="P170" s="38">
        <f t="shared" ref="P170:Z170" si="25">IF(P159="-","-",SUM(P159:P169))</f>
        <v>694.16270464684317</v>
      </c>
      <c r="Q170" s="38">
        <f t="shared" si="25"/>
        <v>773.80867083034775</v>
      </c>
      <c r="R170" s="38">
        <f t="shared" si="25"/>
        <v>744.78629602763158</v>
      </c>
      <c r="S170" s="38">
        <f t="shared" si="25"/>
        <v>745.50259303946029</v>
      </c>
      <c r="T170" s="38">
        <f t="shared" si="25"/>
        <v>717.62487419887236</v>
      </c>
      <c r="U170" s="38">
        <f t="shared" si="25"/>
        <v>778.05119417303877</v>
      </c>
      <c r="V170" s="38">
        <f t="shared" si="25"/>
        <v>854.13245111861454</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DF'!H40="-","-",'3a DF'!H40)</f>
        <v>259.78792061062313</v>
      </c>
      <c r="H171" s="129">
        <f>IF('3a DF'!I40="-","-",'3a DF'!I40)</f>
        <v>232.55676365062476</v>
      </c>
      <c r="I171" s="129">
        <f>IF('3a DF'!J40="-","-",'3a DF'!J40)</f>
        <v>209.70770556402789</v>
      </c>
      <c r="J171" s="129">
        <f>IF('3a DF'!K40="-","-",'3a DF'!K40)</f>
        <v>199.75146172158165</v>
      </c>
      <c r="K171" s="129">
        <f>IF('3a DF'!L40="-","-",'3a DF'!L40)</f>
        <v>233.10971800067304</v>
      </c>
      <c r="L171" s="129">
        <f>IF('3a DF'!M40="-","-",'3a DF'!M40)</f>
        <v>224.48650586149321</v>
      </c>
      <c r="M171" s="129">
        <f>IF('3a DF'!N40="-","-",'3a DF'!N40)</f>
        <v>233.65619688488857</v>
      </c>
      <c r="N171" s="129">
        <f>IF('3a DF'!O40="-","-",'3a DF'!O40)</f>
        <v>260.78108236612672</v>
      </c>
      <c r="O171" s="30"/>
      <c r="P171" s="129">
        <f>IF('3a DF'!Q40="-","-",'3a DF'!Q40)</f>
        <v>260.78108236612672</v>
      </c>
      <c r="Q171" s="129">
        <f>IF('3a DF'!R40="-","-",'3a DF'!R40)</f>
        <v>299.68071913551825</v>
      </c>
      <c r="R171" s="129">
        <f>IF('3a DF'!S40="-","-",'3a DF'!S40)</f>
        <v>267.1581297682124</v>
      </c>
      <c r="S171" s="129">
        <f>IF('3a DF'!T40="-","-",'3a DF'!T40)</f>
        <v>243.03747291725824</v>
      </c>
      <c r="T171" s="129">
        <f>IF('3a DF'!U40="-","-",'3a DF'!U40)</f>
        <v>204.81995810606173</v>
      </c>
      <c r="U171" s="129">
        <f>IF('3a DF'!V40="-","-",'3a DF'!V40)</f>
        <v>244.10123553746106</v>
      </c>
      <c r="V171" s="129">
        <f>IF('3a DF'!W40="-","-",'3a DF'!W40)</f>
        <v>341.04687898699029</v>
      </c>
      <c r="W171" s="129" t="str">
        <f>IF('3a DF'!X40="-","-",'3a DF'!X40)</f>
        <v>-</v>
      </c>
      <c r="X171" s="129" t="str">
        <f>IF('3a DF'!Y40="-","-",'3a DF'!Y40)</f>
        <v>-</v>
      </c>
      <c r="Y171" s="129" t="str">
        <f>IF('3a DF'!Z40="-","-",'3a DF'!Z40)</f>
        <v>-</v>
      </c>
      <c r="Z171" s="129" t="str">
        <f>IF('3a DF'!AA40="-","-",'3a DF'!AA40)</f>
        <v>-</v>
      </c>
      <c r="AA171" s="28"/>
    </row>
    <row r="172" spans="1:27" s="29" customFormat="1" ht="11.25" customHeight="1" x14ac:dyDescent="0.25">
      <c r="A172" s="256"/>
      <c r="B172" s="132" t="s">
        <v>350</v>
      </c>
      <c r="C172" s="178" t="s">
        <v>300</v>
      </c>
      <c r="D172" s="134" t="s">
        <v>329</v>
      </c>
      <c r="E172" s="131"/>
      <c r="F172" s="30"/>
      <c r="G172" s="129">
        <f>IF('3b CM'!G40="-","-",'3b CM'!G40)</f>
        <v>5.9810111338353213E-2</v>
      </c>
      <c r="H172" s="129">
        <f>IF('3b CM'!H40="-","-",'3b CM'!H40)</f>
        <v>8.9715167007529809E-2</v>
      </c>
      <c r="I172" s="129">
        <f>IF('3b CM'!I40="-","-",'3b CM'!I40)</f>
        <v>0.2825033080682014</v>
      </c>
      <c r="J172" s="129">
        <f>IF('3b CM'!J40="-","-",'3b CM'!J40)</f>
        <v>0.28729179422699846</v>
      </c>
      <c r="K172" s="129">
        <f>IF('3b CM'!K40="-","-",'3b CM'!K40)</f>
        <v>3.6899164985295574</v>
      </c>
      <c r="L172" s="129">
        <f>IF('3b CM'!L40="-","-",'3b CM'!L40)</f>
        <v>3.5795918624627601</v>
      </c>
      <c r="M172" s="129">
        <f>IF('3b CM'!M40="-","-",'3b CM'!M40)</f>
        <v>12.14064704031469</v>
      </c>
      <c r="N172" s="129">
        <f>IF('3b CM'!N40="-","-",'3b CM'!N40)</f>
        <v>11.54124441590206</v>
      </c>
      <c r="O172" s="30"/>
      <c r="P172" s="129">
        <f>IF('3b CM'!P40="-","-",'3b CM'!P40)</f>
        <v>11.54124441590206</v>
      </c>
      <c r="Q172" s="129">
        <f>IF('3b CM'!Q40="-","-",'3b CM'!Q40)</f>
        <v>15.283756412106852</v>
      </c>
      <c r="R172" s="129">
        <f>IF('3b CM'!R40="-","-",'3b CM'!R40)</f>
        <v>14.600022184893897</v>
      </c>
      <c r="S172" s="129">
        <f>IF('3b CM'!S40="-","-",'3b CM'!S40)</f>
        <v>17.309672761263766</v>
      </c>
      <c r="T172" s="129">
        <f>IF('3b CM'!T40="-","-",'3b CM'!T40)</f>
        <v>17.686863223320724</v>
      </c>
      <c r="U172" s="129">
        <f>IF('3b CM'!U40="-","-",'3b CM'!U40)</f>
        <v>13.357211663985179</v>
      </c>
      <c r="V172" s="129">
        <f>IF('3b CM'!V40="-","-",'3b CM'!V40)</f>
        <v>13.577129289864155</v>
      </c>
      <c r="W172" s="129" t="str">
        <f>IF('3b CM'!W40="-","-",'3b CM'!W40)</f>
        <v>-</v>
      </c>
      <c r="X172" s="129" t="str">
        <f>IF('3b CM'!X40="-","-",'3b CM'!X40)</f>
        <v>-</v>
      </c>
      <c r="Y172" s="129" t="str">
        <f>IF('3b CM'!Y40="-","-",'3b CM'!Y40)</f>
        <v>-</v>
      </c>
      <c r="Z172" s="129" t="str">
        <f>IF('3b CM'!Z40="-","-",'3b CM'!Z40)</f>
        <v>-</v>
      </c>
      <c r="AA172" s="28"/>
    </row>
    <row r="173" spans="1:27" s="29" customFormat="1" ht="11.25" customHeight="1" x14ac:dyDescent="0.25">
      <c r="A173" s="256"/>
      <c r="B173" s="132" t="s">
        <v>596</v>
      </c>
      <c r="C173" s="178" t="s">
        <v>597</v>
      </c>
      <c r="D173" s="134" t="s">
        <v>329</v>
      </c>
      <c r="E173" s="131"/>
      <c r="F173" s="30"/>
      <c r="G173" s="129" t="str">
        <f>IF('3c AA'!J152="-","-",'3c AA'!J152)</f>
        <v>-</v>
      </c>
      <c r="H173" s="129" t="str">
        <f>IF('3c AA'!K152="-","-",'3c AA'!K152)</f>
        <v>-</v>
      </c>
      <c r="I173" s="129" t="str">
        <f>IF('3c AA'!L152="-","-",'3c AA'!L152)</f>
        <v>-</v>
      </c>
      <c r="J173" s="129" t="str">
        <f>IF('3c AA'!M152="-","-",'3c AA'!M152)</f>
        <v>-</v>
      </c>
      <c r="K173" s="129" t="str">
        <f>IF('3c AA'!N152="-","-",'3c AA'!N152)</f>
        <v>-</v>
      </c>
      <c r="L173" s="129" t="str">
        <f>IF('3c AA'!O152="-","-",'3c AA'!O152)</f>
        <v>-</v>
      </c>
      <c r="M173" s="129" t="str">
        <f>IF('3c AA'!P152="-","-",'3c AA'!P152)</f>
        <v>-</v>
      </c>
      <c r="N173" s="129" t="str">
        <f>IF('3c AA'!Q152="-","-",'3c AA'!Q152)</f>
        <v>-</v>
      </c>
      <c r="O173" s="30"/>
      <c r="P173" s="129" t="str">
        <f>IF('3c AA'!S152="-","-",'3c AA'!S152)</f>
        <v>-</v>
      </c>
      <c r="Q173" s="129" t="str">
        <f>IF('3c AA'!T152="-","-",'3c AA'!T152)</f>
        <v>-</v>
      </c>
      <c r="R173" s="129" t="str">
        <f>IF('3c AA'!U152="-","-",'3c AA'!U152)</f>
        <v>-</v>
      </c>
      <c r="S173" s="129" t="str">
        <f>IF('3c AA'!V152="-","-",'3c AA'!V152)</f>
        <v>-</v>
      </c>
      <c r="T173" s="129">
        <f>IF('3c AA'!W152="-","-",'3c AA'!W152)</f>
        <v>6.4988829015144267</v>
      </c>
      <c r="U173" s="129">
        <f>IF('3c AA'!X152="-","-",'3c AA'!X152)</f>
        <v>9.9756950960531068</v>
      </c>
      <c r="V173" s="129">
        <f>IF('3c AA'!Y152="-","-",'3c AA'!Y152)</f>
        <v>4.43</v>
      </c>
      <c r="W173" s="129" t="str">
        <f>IF('3c AA'!Z152="-","-",'3c AA'!Z152)</f>
        <v>-</v>
      </c>
      <c r="X173" s="129" t="str">
        <f>IF('3c AA'!AA152="-","-",'3c AA'!AA152)</f>
        <v>-</v>
      </c>
      <c r="Y173" s="129" t="str">
        <f>IF('3c AA'!AB152="-","-",'3c AA'!AB152)</f>
        <v>-</v>
      </c>
      <c r="Z173" s="129" t="str">
        <f>IF('3c AA'!AC152="-","-",'3c AA'!AC152)</f>
        <v>-</v>
      </c>
      <c r="AA173" s="28"/>
    </row>
    <row r="174" spans="1:27" s="29" customFormat="1" ht="11.25" customHeight="1" x14ac:dyDescent="0.25">
      <c r="A174" s="256"/>
      <c r="B174" s="132" t="s">
        <v>2</v>
      </c>
      <c r="C174" s="178" t="s">
        <v>342</v>
      </c>
      <c r="D174" s="134" t="s">
        <v>329</v>
      </c>
      <c r="E174" s="131"/>
      <c r="F174" s="30"/>
      <c r="G174" s="129">
        <f>IF('3d PC'!G41="-","-",'3d PC'!G41)</f>
        <v>90.747247800818172</v>
      </c>
      <c r="H174" s="129">
        <f>IF('3d PC'!H41="-","-",'3d PC'!H41)</f>
        <v>90.719904220854062</v>
      </c>
      <c r="I174" s="129">
        <f>IF('3d PC'!I41="-","-",'3d PC'!I41)</f>
        <v>115.08877749988251</v>
      </c>
      <c r="J174" s="129">
        <f>IF('3d PC'!J41="-","-",'3d PC'!J41)</f>
        <v>113.83865354410425</v>
      </c>
      <c r="K174" s="129">
        <f>IF('3d PC'!K41="-","-",'3d PC'!K41)</f>
        <v>130.671115666291</v>
      </c>
      <c r="L174" s="129">
        <f>IF('3d PC'!L41="-","-",'3d PC'!L41)</f>
        <v>129.4565054808383</v>
      </c>
      <c r="M174" s="129">
        <f>IF('3d PC'!M41="-","-",'3d PC'!M41)</f>
        <v>157.69282082388395</v>
      </c>
      <c r="N174" s="129">
        <f>IF('3d PC'!N41="-","-",'3d PC'!N41)</f>
        <v>154.86881771839742</v>
      </c>
      <c r="O174" s="30"/>
      <c r="P174" s="129">
        <f>IF('3d PC'!P41="-","-",'3d PC'!P41)</f>
        <v>154.86881771839742</v>
      </c>
      <c r="Q174" s="129">
        <f>IF('3d PC'!Q41="-","-",'3d PC'!Q41)</f>
        <v>173.08893650573484</v>
      </c>
      <c r="R174" s="129">
        <f>IF('3d PC'!R41="-","-",'3d PC'!R41)</f>
        <v>175.65750397556974</v>
      </c>
      <c r="S174" s="129">
        <f>IF('3d PC'!S41="-","-",'3d PC'!S41)</f>
        <v>191.13834532083396</v>
      </c>
      <c r="T174" s="129">
        <f>IF('3d PC'!T41="-","-",'3d PC'!T41)</f>
        <v>194.9534118206069</v>
      </c>
      <c r="U174" s="129">
        <f>IF('3d PC'!U41="-","-",'3d PC'!U41)</f>
        <v>210.59610761847347</v>
      </c>
      <c r="V174" s="129">
        <f>IF('3d PC'!V41="-","-",'3d PC'!V41)</f>
        <v>192.01880715168886</v>
      </c>
      <c r="W174" s="129" t="str">
        <f>IF('3d PC'!W41="-","-",'3d PC'!W41)</f>
        <v>-</v>
      </c>
      <c r="X174" s="129" t="str">
        <f>IF('3d PC'!X41="-","-",'3d PC'!X41)</f>
        <v>-</v>
      </c>
      <c r="Y174" s="129" t="str">
        <f>IF('3d PC'!Y41="-","-",'3d PC'!Y41)</f>
        <v>-</v>
      </c>
      <c r="Z174" s="129" t="str">
        <f>IF('3d PC'!Z41="-","-",'3d PC'!Z41)</f>
        <v>-</v>
      </c>
      <c r="AA174" s="28"/>
    </row>
    <row r="175" spans="1:27" s="29" customFormat="1" ht="11.25" customHeight="1" x14ac:dyDescent="0.25">
      <c r="A175" s="256"/>
      <c r="B175" s="132" t="s">
        <v>352</v>
      </c>
      <c r="C175" s="178" t="s">
        <v>343</v>
      </c>
      <c r="D175" s="134" t="s">
        <v>329</v>
      </c>
      <c r="E175" s="131"/>
      <c r="F175" s="30"/>
      <c r="G175" s="129">
        <f>IF('3e NC-Elec'!H69="-","-",'3e NC-Elec'!H69)</f>
        <v>160.96862231984301</v>
      </c>
      <c r="H175" s="129">
        <f>IF('3e NC-Elec'!I69="-","-",'3e NC-Elec'!I69)</f>
        <v>161.98287392634072</v>
      </c>
      <c r="I175" s="129">
        <f>IF('3e NC-Elec'!J69="-","-",'3e NC-Elec'!J69)</f>
        <v>189.20752718980827</v>
      </c>
      <c r="J175" s="129">
        <f>IF('3e NC-Elec'!K69="-","-",'3e NC-Elec'!K69)</f>
        <v>188.44467322566766</v>
      </c>
      <c r="K175" s="129">
        <f>IF('3e NC-Elec'!L69="-","-",'3e NC-Elec'!L69)</f>
        <v>189.29577404168177</v>
      </c>
      <c r="L175" s="129">
        <f>IF('3e NC-Elec'!M69="-","-",'3e NC-Elec'!M69)</f>
        <v>190.51167316169997</v>
      </c>
      <c r="M175" s="129">
        <f>IF('3e NC-Elec'!N69="-","-",'3e NC-Elec'!N69)</f>
        <v>180.82740656863106</v>
      </c>
      <c r="N175" s="129">
        <f>IF('3e NC-Elec'!O69="-","-",'3e NC-Elec'!O69)</f>
        <v>180.29816618803244</v>
      </c>
      <c r="O175" s="30"/>
      <c r="P175" s="129">
        <f>IF('3e NC-Elec'!Q69="-","-",'3e NC-Elec'!Q69)</f>
        <v>180.29816618803244</v>
      </c>
      <c r="Q175" s="129">
        <f>IF('3e NC-Elec'!R69="-","-",'3e NC-Elec'!R69)</f>
        <v>183.4942549061106</v>
      </c>
      <c r="R175" s="129">
        <f>IF('3e NC-Elec'!S69="-","-",'3e NC-Elec'!S69)</f>
        <v>184.72349054843647</v>
      </c>
      <c r="S175" s="129">
        <f>IF('3e NC-Elec'!T69="-","-",'3e NC-Elec'!T69)</f>
        <v>194.67233622711166</v>
      </c>
      <c r="T175" s="129">
        <f>IF('3e NC-Elec'!U69="-","-",'3e NC-Elec'!U69)</f>
        <v>198.39681797898018</v>
      </c>
      <c r="U175" s="129">
        <f>IF('3e NC-Elec'!V69="-","-",'3e NC-Elec'!V69)</f>
        <v>198.61904688109738</v>
      </c>
      <c r="V175" s="129">
        <f>IF('3e NC-Elec'!W69="-","-",'3e NC-Elec'!W69)</f>
        <v>198.03208527260765</v>
      </c>
      <c r="W175" s="129" t="str">
        <f>IF('3e NC-Elec'!X69="-","-",'3e NC-Elec'!X69)</f>
        <v>-</v>
      </c>
      <c r="X175" s="129" t="str">
        <f>IF('3e NC-Elec'!Y69="-","-",'3e NC-Elec'!Y69)</f>
        <v>-</v>
      </c>
      <c r="Y175" s="129" t="str">
        <f>IF('3e NC-Elec'!Z69="-","-",'3e NC-Elec'!Z69)</f>
        <v>-</v>
      </c>
      <c r="Z175" s="129" t="str">
        <f>IF('3e NC-Elec'!AA69="-","-",'3e NC-Elec'!AA69)</f>
        <v>-</v>
      </c>
      <c r="AA175" s="28"/>
    </row>
    <row r="176" spans="1:27" s="29" customFormat="1" ht="11.25" customHeight="1" x14ac:dyDescent="0.25">
      <c r="A176" s="256"/>
      <c r="B176" s="132" t="s">
        <v>349</v>
      </c>
      <c r="C176" s="178" t="s">
        <v>344</v>
      </c>
      <c r="D176" s="134" t="s">
        <v>329</v>
      </c>
      <c r="E176" s="131"/>
      <c r="F176" s="30"/>
      <c r="G176" s="129">
        <f>IF('3g CPIH'!C$16="-","-",'3h OC '!$E$10*('3g CPIH'!C$16/'3g CPIH'!$G$16))</f>
        <v>76.502677103718199</v>
      </c>
      <c r="H176" s="129">
        <f>IF('3g CPIH'!D$16="-","-",'3h OC '!$E$10*('3g CPIH'!D$16/'3g CPIH'!$G$16))</f>
        <v>76.655835616438353</v>
      </c>
      <c r="I176" s="129">
        <f>IF('3g CPIH'!E$16="-","-",'3h OC '!$E$10*('3g CPIH'!E$16/'3g CPIH'!$G$16))</f>
        <v>76.885573385518597</v>
      </c>
      <c r="J176" s="129">
        <f>IF('3g CPIH'!F$16="-","-",'3h OC '!$E$10*('3g CPIH'!F$16/'3g CPIH'!$G$16))</f>
        <v>77.345048923679059</v>
      </c>
      <c r="K176" s="129">
        <f>IF('3g CPIH'!G$16="-","-",'3h OC '!$E$10*('3g CPIH'!G$16/'3g CPIH'!$G$16))</f>
        <v>78.263999999999996</v>
      </c>
      <c r="L176" s="129">
        <f>IF('3g CPIH'!H$16="-","-",'3h OC '!$E$10*('3g CPIH'!H$16/'3g CPIH'!$G$16))</f>
        <v>79.259530332681024</v>
      </c>
      <c r="M176" s="129">
        <f>IF('3g CPIH'!I$16="-","-",'3h OC '!$E$10*('3g CPIH'!I$16/'3g CPIH'!$G$16))</f>
        <v>80.408219178082177</v>
      </c>
      <c r="N176" s="129">
        <f>IF('3g CPIH'!J$16="-","-",'3h OC '!$E$10*('3g CPIH'!J$16/'3g CPIH'!$G$16))</f>
        <v>81.097432485322898</v>
      </c>
      <c r="O176" s="30"/>
      <c r="P176" s="129">
        <f>IF('3g CPIH'!L$16="-","-",'3h OC '!$E$10*('3g CPIH'!L$16/'3g CPIH'!$G$16))</f>
        <v>81.097432485322898</v>
      </c>
      <c r="Q176" s="129">
        <f>IF('3g CPIH'!M$16="-","-",'3h OC '!$E$10*('3g CPIH'!M$16/'3g CPIH'!$G$16))</f>
        <v>82.016383561643835</v>
      </c>
      <c r="R176" s="129">
        <f>IF('3g CPIH'!N$16="-","-",'3h OC '!$E$10*('3g CPIH'!N$16/'3g CPIH'!$G$16))</f>
        <v>82.62901761252445</v>
      </c>
      <c r="S176" s="129">
        <f>IF('3g CPIH'!O$16="-","-",'3h OC '!$E$10*('3g CPIH'!O$16/'3g CPIH'!$G$16))</f>
        <v>83.088493150684926</v>
      </c>
      <c r="T176" s="129">
        <f>IF('3g CPIH'!P$16="-","-",'3h OC '!$E$10*('3g CPIH'!P$16/'3g CPIH'!$G$16))</f>
        <v>83.318230919765156</v>
      </c>
      <c r="U176" s="129">
        <f>IF('3g CPIH'!Q$16="-","-",'3h OC '!$E$10*('3g CPIH'!Q$16/'3g CPIH'!$G$16))</f>
        <v>83.777706457925632</v>
      </c>
      <c r="V176" s="129">
        <f>IF('3g CPIH'!R$16="-","-",'3h OC '!$E$10*('3g CPIH'!R$16/'3g CPIH'!$G$16))</f>
        <v>85.309291585127198</v>
      </c>
      <c r="W176" s="129" t="str">
        <f>IF('3g CPIH'!S$16="-","-",'3h OC '!$E$10*('3g CPIH'!S$16/'3g CPIH'!$G$16))</f>
        <v>-</v>
      </c>
      <c r="X176" s="129" t="str">
        <f>IF('3g CPIH'!T$16="-","-",'3h OC '!$E$10*('3g CPIH'!T$16/'3g CPIH'!$G$16))</f>
        <v>-</v>
      </c>
      <c r="Y176" s="129" t="str">
        <f>IF('3g CPIH'!U$16="-","-",'3h OC '!$E$10*('3g CPIH'!U$16/'3g CPIH'!$G$16))</f>
        <v>-</v>
      </c>
      <c r="Z176" s="129" t="str">
        <f>IF('3g CPIH'!V$16="-","-",'3h OC '!$E$10*('3g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SMNCC'!G$46)</f>
        <v>0</v>
      </c>
      <c r="L177" s="129">
        <f>IF('3i SMNCC'!H$46="-","-",'3i SMNCC'!H$46)</f>
        <v>-0.18995111249132623</v>
      </c>
      <c r="M177" s="129">
        <f>IF('3i SMNCC'!I$46="-","-",'3i SMNCC'!I$46)</f>
        <v>2.3898870370752556</v>
      </c>
      <c r="N177" s="129">
        <f>IF('3i SMNCC'!J$46="-","-",'3i SMNCC'!J$46)</f>
        <v>11.485481460604181</v>
      </c>
      <c r="O177" s="30"/>
      <c r="P177" s="129">
        <f>IF('3i SMNCC'!L$46="-","-",'3i SMNCC'!L$46)</f>
        <v>11.485481460604181</v>
      </c>
      <c r="Q177" s="129">
        <f>IF('3i SMNCC'!M$46="-","-",'3i SMNCC'!M$46)</f>
        <v>13.905095596481768</v>
      </c>
      <c r="R177" s="129">
        <f>IF('3i SMNCC'!N$46="-","-",'3i SMNCC'!N$46)</f>
        <v>14.008016342776511</v>
      </c>
      <c r="S177" s="129">
        <f>IF('3i SMNCC'!O$46="-","-",'3i SMNCC'!O$46)</f>
        <v>16.592254432324484</v>
      </c>
      <c r="T177" s="129">
        <f>IF('3i SMNCC'!P$46="-","-",'3i SMNCC'!P$46)</f>
        <v>16.855736391237045</v>
      </c>
      <c r="U177" s="129">
        <f>IF('3i SMNCC'!Q$46="-","-",'3i SMNCC'!Q$46)</f>
        <v>16.48610584262476</v>
      </c>
      <c r="V177" s="129">
        <f>IF('3i SMNCC'!R$46="-","-",'3i SMNCC'!R$46)</f>
        <v>16.529685824397358</v>
      </c>
      <c r="W177" s="129" t="str">
        <f>IF('3i SMNCC'!S$46="-","-",'3i SMNCC'!S$46)</f>
        <v>-</v>
      </c>
      <c r="X177" s="129" t="str">
        <f>IF('3i SMNCC'!T$46="-","-",'3i SMNCC'!T$46)</f>
        <v>-</v>
      </c>
      <c r="Y177" s="129" t="str">
        <f>IF('3i SMNCC'!U$46="-","-",'3i SMNCC'!U$46)</f>
        <v>-</v>
      </c>
      <c r="Z177" s="129" t="str">
        <f>IF('3i SMNCC'!V$46="-","-",'3i SMNCC'!V$46)</f>
        <v>-</v>
      </c>
      <c r="AA177" s="28"/>
    </row>
    <row r="178" spans="1:27" s="29" customFormat="1" ht="12.4" customHeight="1" x14ac:dyDescent="0.25">
      <c r="A178" s="256"/>
      <c r="B178" s="132" t="s">
        <v>349</v>
      </c>
      <c r="C178" s="178" t="s">
        <v>389</v>
      </c>
      <c r="D178" s="134" t="s">
        <v>329</v>
      </c>
      <c r="E178" s="131"/>
      <c r="F178" s="30"/>
      <c r="G178" s="129">
        <f>IF('3g CPIH'!C$16="-","-",'3j PAAC PAP'!$G$16*('3g CPIH'!C$16/'3g CPIH'!$G$16))</f>
        <v>3.3460635029354204</v>
      </c>
      <c r="H178" s="129">
        <f>IF('3g CPIH'!D$16="-","-",'3j PAAC PAP'!$G$16*('3g CPIH'!D$16/'3g CPIH'!$G$16))</f>
        <v>3.3527623287671227</v>
      </c>
      <c r="I178" s="129">
        <f>IF('3g CPIH'!E$16="-","-",'3j PAAC PAP'!$G$16*('3g CPIH'!E$16/'3g CPIH'!$G$16))</f>
        <v>3.3628105675146771</v>
      </c>
      <c r="J178" s="129">
        <f>IF('3g CPIH'!F$16="-","-",'3j PAAC PAP'!$G$16*('3g CPIH'!F$16/'3g CPIH'!$G$16))</f>
        <v>3.3829070450097847</v>
      </c>
      <c r="K178" s="129">
        <f>IF('3g CPIH'!G$16="-","-",'3j PAAC PAP'!$G$16*('3g CPIH'!G$16/'3g CPIH'!$G$16))</f>
        <v>3.4230999999999998</v>
      </c>
      <c r="L178" s="129">
        <f>IF('3g CPIH'!H$16="-","-",'3j PAAC PAP'!$G$16*('3g CPIH'!H$16/'3g CPIH'!$G$16))</f>
        <v>3.4666423679060667</v>
      </c>
      <c r="M178" s="129">
        <f>IF('3g CPIH'!I$16="-","-",'3j PAAC PAP'!$G$16*('3g CPIH'!I$16/'3g CPIH'!$G$16))</f>
        <v>3.516883561643835</v>
      </c>
      <c r="N178" s="129">
        <f>IF('3g CPIH'!J$16="-","-",'3j PAAC PAP'!$G$16*('3g CPIH'!J$16/'3g CPIH'!$G$16))</f>
        <v>3.547028277886497</v>
      </c>
      <c r="O178" s="30"/>
      <c r="P178" s="129">
        <f>IF('3g CPIH'!L$16="-","-",'3j PAAC PAP'!$G$16*('3g CPIH'!L$16/'3g CPIH'!$G$16))</f>
        <v>3.547028277886497</v>
      </c>
      <c r="Q178" s="129">
        <f>IF('3g CPIH'!M$16="-","-",'3j PAAC PAP'!$G$16*('3g CPIH'!M$16/'3g CPIH'!$G$16))</f>
        <v>3.5872212328767121</v>
      </c>
      <c r="R178" s="129">
        <f>IF('3g CPIH'!N$16="-","-",'3j PAAC PAP'!$G$16*('3g CPIH'!N$16/'3g CPIH'!$G$16))</f>
        <v>3.6140165362035224</v>
      </c>
      <c r="S178" s="129">
        <f>IF('3g CPIH'!O$16="-","-",'3j PAAC PAP'!$G$16*('3g CPIH'!O$16/'3g CPIH'!$G$16))</f>
        <v>3.6341130136986299</v>
      </c>
      <c r="T178" s="129">
        <f>IF('3g CPIH'!P$16="-","-",'3j PAAC PAP'!$G$16*('3g CPIH'!P$16/'3g CPIH'!$G$16))</f>
        <v>3.6441612524461835</v>
      </c>
      <c r="U178" s="129">
        <f>IF('3g CPIH'!Q$16="-","-",'3j PAAC PAP'!$G$16*('3g CPIH'!Q$16/'3g CPIH'!$G$16))</f>
        <v>3.6642577299412915</v>
      </c>
      <c r="V178" s="129">
        <f>IF('3g CPIH'!R$16="-","-",'3j PAAC PAP'!$G$16*('3g CPIH'!R$16/'3g CPIH'!$G$16))</f>
        <v>3.7312459882583173</v>
      </c>
      <c r="W178" s="129" t="str">
        <f>IF('3g CPIH'!S$16="-","-",'3j PAAC PAP'!$G$16*('3g CPIH'!S$16/'3g CPIH'!$G$16))</f>
        <v>-</v>
      </c>
      <c r="X178" s="129" t="str">
        <f>IF('3g CPIH'!T$16="-","-",'3j PAAC PAP'!$G$16*('3g CPIH'!T$16/'3g CPIH'!$G$16))</f>
        <v>-</v>
      </c>
      <c r="Y178" s="129" t="str">
        <f>IF('3g CPIH'!U$16="-","-",'3j PAAC PAP'!$G$16*('3g CPIH'!U$16/'3g CPIH'!$G$16))</f>
        <v>-</v>
      </c>
      <c r="Z178" s="129" t="str">
        <f>IF('3g CPIH'!V$16="-","-",'3j PAAC PAP'!$G$16*('3g CPIH'!V$16/'3g CPIH'!$G$16))</f>
        <v>-</v>
      </c>
      <c r="AA178" s="28"/>
    </row>
    <row r="179" spans="1:27" s="29" customFormat="1" ht="11.25" customHeight="1" x14ac:dyDescent="0.25">
      <c r="A179" s="256"/>
      <c r="B179" s="132" t="s">
        <v>349</v>
      </c>
      <c r="C179" s="132" t="s">
        <v>404</v>
      </c>
      <c r="D179" s="134" t="s">
        <v>329</v>
      </c>
      <c r="E179" s="131"/>
      <c r="F179" s="30"/>
      <c r="G179" s="129">
        <f>IF(G171="-","-",SUM(G171:G177)*'3j PAAC PAP'!$G$34)</f>
        <v>2.8144852062511876</v>
      </c>
      <c r="H179" s="129">
        <f>IF(H171="-","-",SUM(H171:H177)*'3j PAAC PAP'!$G$34)</f>
        <v>2.6897563730939367</v>
      </c>
      <c r="I179" s="129">
        <f>IF(I171="-","-",SUM(I171:I177)*'3j PAAC PAP'!$G$34)</f>
        <v>2.8293496081298044</v>
      </c>
      <c r="J179" s="129">
        <f>IF(J171="-","-",SUM(J171:J177)*'3j PAAC PAP'!$G$34)</f>
        <v>2.774286880395517</v>
      </c>
      <c r="K179" s="129">
        <f>IF(K171="-","-",SUM(K171:K177)*'3j PAAC PAP'!$G$34)</f>
        <v>3.0392560888555415</v>
      </c>
      <c r="L179" s="129">
        <f>IF(L171="-","-",SUM(L171:L177)*'3j PAAC PAP'!$G$34)</f>
        <v>3.0013190528378697</v>
      </c>
      <c r="M179" s="129">
        <f>IF(M171="-","-",SUM(M171:M177)*'3j PAAC PAP'!$G$34)</f>
        <v>3.1928132396723434</v>
      </c>
      <c r="N179" s="129">
        <f>IF(N171="-","-",SUM(N171:N177)*'3j PAAC PAP'!$G$34)</f>
        <v>3.3505456671001697</v>
      </c>
      <c r="O179" s="30"/>
      <c r="P179" s="129">
        <f>IF(P171="-","-",SUM(P171:P177)*'3j PAAC PAP'!$G$34)</f>
        <v>3.3505456671001697</v>
      </c>
      <c r="Q179" s="129">
        <f>IF(Q171="-","-",SUM(Q171:Q177)*'3j PAAC PAP'!$G$34)</f>
        <v>3.6731073333188147</v>
      </c>
      <c r="R179" s="129">
        <f>IF(R171="-","-",SUM(R171:R177)*'3j PAAC PAP'!$G$34)</f>
        <v>3.5357827995495308</v>
      </c>
      <c r="S179" s="129">
        <f>IF(S171="-","-",SUM(S171:S177)*'3j PAAC PAP'!$G$34)</f>
        <v>3.5695834190381572</v>
      </c>
      <c r="T179" s="129">
        <f>IF(T171="-","-",SUM(T171:T177)*'3j PAAC PAP'!$G$34)</f>
        <v>3.4580281078203527</v>
      </c>
      <c r="U179" s="129">
        <f>IF(U171="-","-",SUM(U171:U177)*'3j PAAC PAP'!$G$34)</f>
        <v>3.7183061401412125</v>
      </c>
      <c r="V179" s="129">
        <f>IF(V171="-","-",SUM(V171:V177)*'3j PAAC PAP'!$G$34)</f>
        <v>4.0726174006376938</v>
      </c>
      <c r="W179" s="129" t="str">
        <f>IF(W171="-","-",SUM(W171:W177)*'3j PAAC PAP'!$G$34)</f>
        <v>-</v>
      </c>
      <c r="X179" s="129" t="str">
        <f>IF(X171="-","-",SUM(X171:X177)*'3j PAAC PAP'!$G$34)</f>
        <v>-</v>
      </c>
      <c r="Y179" s="129" t="str">
        <f>IF(Y171="-","-",SUM(Y171:Y177)*'3j PAAC PAP'!$G$34)</f>
        <v>-</v>
      </c>
      <c r="Z179" s="129" t="str">
        <f>IF(Z171="-","-",SUM(Z171:Z177)*'3j PAAC PAP'!$G$34)</f>
        <v>-</v>
      </c>
      <c r="AA179" s="28"/>
    </row>
    <row r="180" spans="1:27" x14ac:dyDescent="0.25">
      <c r="A180" s="256"/>
      <c r="B180" s="132" t="s">
        <v>388</v>
      </c>
      <c r="C180" s="178" t="s">
        <v>515</v>
      </c>
      <c r="D180" s="134" t="s">
        <v>329</v>
      </c>
      <c r="E180" s="131"/>
      <c r="F180" s="30"/>
      <c r="G180" s="129">
        <f>IF(G171="-","-",SUM(G171:G179)*'3k EBIT'!$E$10)</f>
        <v>11.508985178664256</v>
      </c>
      <c r="H180" s="129">
        <f>IF(H171="-","-",SUM(H171:H179)*'3k EBIT'!$E$10)</f>
        <v>11.001946135331593</v>
      </c>
      <c r="I180" s="129">
        <f>IF(I171="-","-",SUM(I171:I179)*'3k EBIT'!$E$10)</f>
        <v>11.569750738277296</v>
      </c>
      <c r="J180" s="129">
        <f>IF(J171="-","-",SUM(J171:J179)*'3k EBIT'!$E$10)</f>
        <v>11.346245490472191</v>
      </c>
      <c r="K180" s="129">
        <f>IF(K171="-","-",SUM(K171:K179)*'3k EBIT'!$E$10)</f>
        <v>12.424434105573527</v>
      </c>
      <c r="L180" s="129">
        <f>IF(L171="-","-",SUM(L171:L179)*'3k EBIT'!$E$10)</f>
        <v>12.271018951799862</v>
      </c>
      <c r="M180" s="129">
        <f>IF(M171="-","-",SUM(M171:M179)*'3k EBIT'!$E$10)</f>
        <v>13.050640166104627</v>
      </c>
      <c r="N180" s="129">
        <f>IF(N171="-","-",SUM(N171:N179)*'3k EBIT'!$E$10)</f>
        <v>13.692591058885283</v>
      </c>
      <c r="O180" s="30"/>
      <c r="P180" s="129">
        <f>IF(P171="-","-",SUM(P171:P179)*'3k EBIT'!$E$10)</f>
        <v>13.692591058885283</v>
      </c>
      <c r="Q180" s="129">
        <f>IF(Q171="-","-",SUM(Q171:Q179)*'3k EBIT'!$E$10)</f>
        <v>15.004960465675675</v>
      </c>
      <c r="R180" s="129">
        <f>IF(R171="-","-",SUM(R171:R179)*'3k EBIT'!$E$10)</f>
        <v>14.447094376149849</v>
      </c>
      <c r="S180" s="129">
        <f>IF(S171="-","-",SUM(S171:S179)*'3k EBIT'!$E$10)</f>
        <v>14.584922709419198</v>
      </c>
      <c r="T180" s="129">
        <f>IF(T171="-","-",SUM(T171:T179)*'3k EBIT'!$E$10)</f>
        <v>14.131514332711546</v>
      </c>
      <c r="U180" s="129">
        <f>IF(U171="-","-",SUM(U171:U179)*'3k EBIT'!$E$10)</f>
        <v>15.190238594038473</v>
      </c>
      <c r="V180" s="129">
        <f>IF(V171="-","-",SUM(V171:V179)*'3k EBIT'!$E$10)</f>
        <v>16.632226257363701</v>
      </c>
      <c r="W180" s="129" t="str">
        <f>IF(W171="-","-",SUM(W171:W179)*'3k EBIT'!$E$10)</f>
        <v>-</v>
      </c>
      <c r="X180" s="129" t="str">
        <f>IF(X171="-","-",SUM(X171:X179)*'3k EBIT'!$E$10)</f>
        <v>-</v>
      </c>
      <c r="Y180" s="129" t="str">
        <f>IF(Y171="-","-",SUM(Y171:Y179)*'3k EBIT'!$E$10)</f>
        <v>-</v>
      </c>
      <c r="Z180" s="129" t="str">
        <f>IF(Z171="-","-",SUM(Z171:Z179)*'3k EBIT'!$E$10)</f>
        <v>-</v>
      </c>
    </row>
    <row r="181" spans="1:27" x14ac:dyDescent="0.25">
      <c r="A181" s="256"/>
      <c r="B181" s="132" t="s">
        <v>292</v>
      </c>
      <c r="C181" s="176" t="s">
        <v>516</v>
      </c>
      <c r="D181" s="134" t="s">
        <v>329</v>
      </c>
      <c r="E181" s="130"/>
      <c r="F181" s="30"/>
      <c r="G181" s="129">
        <f>IF(G171="-","-",SUM(G171:G174,G176:G180)*'3l HAP'!$E$11)</f>
        <v>6.5118364216795799</v>
      </c>
      <c r="H181" s="129">
        <f>IF(H171="-","-",SUM(H171:H174,H176:H180)*'3l HAP'!$E$11)</f>
        <v>6.1062733130080904</v>
      </c>
      <c r="I181" s="129">
        <f>IF(I171="-","-",SUM(I171:I174,I176:I180)*'3l HAP'!$E$11)</f>
        <v>6.1452152571002454</v>
      </c>
      <c r="J181" s="129">
        <f>IF(J171="-","-",SUM(J171:J174,J176:J180)*'3l HAP'!$E$11)</f>
        <v>5.9841558345436328</v>
      </c>
      <c r="K181" s="129">
        <f>IF(K171="-","-",SUM(K171:K174,K176:K180)*'3l HAP'!$E$11)</f>
        <v>6.8025239724096274</v>
      </c>
      <c r="L181" s="129">
        <f>IF(L171="-","-",SUM(L171:L174,L176:L180)*'3l HAP'!$E$11)</f>
        <v>6.666503554518604</v>
      </c>
      <c r="M181" s="129">
        <f>IF(M171="-","-",SUM(M171:M174,M176:M180)*'3l HAP'!$E$11)</f>
        <v>7.4090503482275132</v>
      </c>
      <c r="N181" s="129">
        <f>IF(N171="-","-",SUM(N171:N174,N176:N180)*'3l HAP'!$E$11)</f>
        <v>7.9114725955347458</v>
      </c>
      <c r="O181" s="30"/>
      <c r="P181" s="129">
        <f>IF(P171="-","-",SUM(P171:P174,P176:P180)*'3l HAP'!$E$11)</f>
        <v>7.9114725955347458</v>
      </c>
      <c r="Q181" s="129">
        <f>IF(Q171="-","-",SUM(Q171:Q174,Q176:Q180)*'3l HAP'!$E$11)</f>
        <v>8.8759624789429843</v>
      </c>
      <c r="R181" s="129">
        <f>IF(R171="-","-",SUM(R171:R174,R176:R180)*'3l HAP'!$E$11)</f>
        <v>8.4280855534272767</v>
      </c>
      <c r="S181" s="129">
        <f>IF(S171="-","-",SUM(S171:S174,S176:S180)*'3l HAP'!$E$11)</f>
        <v>8.388632071944718</v>
      </c>
      <c r="T181" s="129">
        <f>IF(T171="-","-",SUM(T171:T174,T176:T180)*'3l HAP'!$E$11)</f>
        <v>7.9847151292793423</v>
      </c>
      <c r="U181" s="129">
        <f>IF(U171="-","-",SUM(U171:U174,U176:U180)*'3l HAP'!$E$11)</f>
        <v>8.7972917657893106</v>
      </c>
      <c r="V181" s="129">
        <f>IF(V171="-","-",SUM(V171:V174,V176:V180)*'3l HAP'!$E$11)</f>
        <v>9.9170503474530403</v>
      </c>
      <c r="W181" s="129" t="str">
        <f>IF(W171="-","-",SUM(W171:W174,W176:W180)*'3l HAP'!$E$11)</f>
        <v>-</v>
      </c>
      <c r="X181" s="129" t="str">
        <f>IF(X171="-","-",SUM(X171:X174,X176:X180)*'3l HAP'!$E$11)</f>
        <v>-</v>
      </c>
      <c r="Y181" s="129" t="str">
        <f>IF(Y171="-","-",SUM(Y171:Y174,Y176:Y180)*'3l HAP'!$E$11)</f>
        <v>-</v>
      </c>
      <c r="Z181" s="129" t="str">
        <f>IF(Z171="-","-",SUM(Z171:Z174,Z176:Z180)*'3l HAP'!$E$11)</f>
        <v>-</v>
      </c>
    </row>
    <row r="182" spans="1:27" x14ac:dyDescent="0.25">
      <c r="A182" s="256"/>
      <c r="B182" s="132" t="s">
        <v>44</v>
      </c>
      <c r="C182" s="178" t="str">
        <f>B182&amp;"_"&amp;D182</f>
        <v>Total_Northern Scotland</v>
      </c>
      <c r="D182" s="134" t="s">
        <v>329</v>
      </c>
      <c r="E182" s="131"/>
      <c r="F182" s="30"/>
      <c r="G182" s="129">
        <f t="shared" ref="G182:N182" si="26">IF(G171="-","-",SUM(G171:G181))</f>
        <v>612.24764825587135</v>
      </c>
      <c r="H182" s="129">
        <f t="shared" si="26"/>
        <v>585.15583073146615</v>
      </c>
      <c r="I182" s="129">
        <f t="shared" si="26"/>
        <v>615.07921311832763</v>
      </c>
      <c r="J182" s="129">
        <f t="shared" si="26"/>
        <v>603.15472445968078</v>
      </c>
      <c r="K182" s="129">
        <f t="shared" si="26"/>
        <v>660.71983837401399</v>
      </c>
      <c r="L182" s="129">
        <f t="shared" si="26"/>
        <v>652.50933951374634</v>
      </c>
      <c r="M182" s="129">
        <f t="shared" si="26"/>
        <v>694.28456484852393</v>
      </c>
      <c r="N182" s="129">
        <f t="shared" si="26"/>
        <v>728.57386223379228</v>
      </c>
      <c r="O182" s="30"/>
      <c r="P182" s="129">
        <f t="shared" ref="P182:Z182" si="27">IF(P171="-","-",SUM(P171:P181))</f>
        <v>728.57386223379228</v>
      </c>
      <c r="Q182" s="129">
        <f t="shared" si="27"/>
        <v>798.61039762841017</v>
      </c>
      <c r="R182" s="129">
        <f t="shared" si="27"/>
        <v>768.80115969774363</v>
      </c>
      <c r="S182" s="129">
        <f t="shared" si="27"/>
        <v>776.01582602357769</v>
      </c>
      <c r="T182" s="129">
        <f t="shared" si="27"/>
        <v>751.74832016374364</v>
      </c>
      <c r="U182" s="129">
        <f t="shared" si="27"/>
        <v>808.28320332753071</v>
      </c>
      <c r="V182" s="129">
        <f t="shared" si="27"/>
        <v>885.29701810438837</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257.53401665467328</v>
      </c>
      <c r="H183" s="38">
        <f t="shared" si="28"/>
        <v>230.53911553079294</v>
      </c>
      <c r="I183" s="38">
        <f t="shared" si="28"/>
        <v>207.88829446110617</v>
      </c>
      <c r="J183" s="38">
        <f t="shared" si="28"/>
        <v>198.01843037538666</v>
      </c>
      <c r="K183" s="38">
        <f t="shared" si="28"/>
        <v>231.08727248304805</v>
      </c>
      <c r="L183" s="38">
        <f t="shared" si="28"/>
        <v>222.53887479985914</v>
      </c>
      <c r="M183" s="38">
        <f t="shared" si="28"/>
        <v>235.40981965465372</v>
      </c>
      <c r="N183" s="38">
        <f t="shared" si="28"/>
        <v>262.73828123377126</v>
      </c>
      <c r="O183" s="30"/>
      <c r="P183" s="38">
        <f t="shared" ref="P183:Z183" si="29">IF(P15="-","-",AVERAGE(P15,P27,P39,P51,P63,P75,P87,P99,P111,P123,P135,P147,P159,P171))</f>
        <v>262.73828123377126</v>
      </c>
      <c r="Q183" s="38">
        <f t="shared" si="29"/>
        <v>305.29338052765604</v>
      </c>
      <c r="R183" s="38">
        <f t="shared" si="29"/>
        <v>273.36331230494829</v>
      </c>
      <c r="S183" s="38">
        <f t="shared" si="29"/>
        <v>251.00887731830213</v>
      </c>
      <c r="T183" s="38">
        <f t="shared" si="29"/>
        <v>209.87327464862173</v>
      </c>
      <c r="U183" s="38">
        <f t="shared" si="29"/>
        <v>250.74896464121289</v>
      </c>
      <c r="V183" s="38">
        <f t="shared" si="29"/>
        <v>348.2135735451489</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5.9906100963410862E-2</v>
      </c>
      <c r="H184" s="38">
        <f t="shared" si="28"/>
        <v>8.9859151445116262E-2</v>
      </c>
      <c r="I184" s="38">
        <f t="shared" si="28"/>
        <v>0.28295669940976914</v>
      </c>
      <c r="J184" s="38">
        <f t="shared" si="28"/>
        <v>0.28775287064021532</v>
      </c>
      <c r="K184" s="38">
        <f t="shared" si="28"/>
        <v>3.695838468799503</v>
      </c>
      <c r="L184" s="38">
        <f t="shared" si="28"/>
        <v>3.5853367720281919</v>
      </c>
      <c r="M184" s="38">
        <f t="shared" si="28"/>
        <v>12.42910064094038</v>
      </c>
      <c r="N184" s="38">
        <f t="shared" si="28"/>
        <v>11.815456613688003</v>
      </c>
      <c r="O184" s="30"/>
      <c r="P184" s="38">
        <f t="shared" ref="P184:Z185" si="30">IF(P16="-","-",AVERAGE(P16,P28,P40,P52,P64,P76,P88,P100,P112,P124,P136,P148,P160,P172))</f>
        <v>11.815456613688003</v>
      </c>
      <c r="Q184" s="38">
        <f t="shared" si="30"/>
        <v>15.875278204103214</v>
      </c>
      <c r="R184" s="38">
        <f t="shared" si="30"/>
        <v>15.252517859400495</v>
      </c>
      <c r="S184" s="38">
        <f t="shared" si="30"/>
        <v>18.162094323274683</v>
      </c>
      <c r="T184" s="38">
        <f t="shared" si="30"/>
        <v>18.515809469683656</v>
      </c>
      <c r="U184" s="38">
        <f t="shared" si="30"/>
        <v>14.155980140040841</v>
      </c>
      <c r="V184" s="38">
        <f t="shared" si="30"/>
        <v>14.309299644028929</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6.5476579358857476</v>
      </c>
      <c r="U185" s="38">
        <f t="shared" si="28"/>
        <v>9.975695096053105</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90.736922258774641</v>
      </c>
      <c r="H186" s="38">
        <f t="shared" si="31"/>
        <v>90.709718691753594</v>
      </c>
      <c r="I186" s="38">
        <f t="shared" si="31"/>
        <v>115.04389962958524</v>
      </c>
      <c r="J186" s="38">
        <f t="shared" si="31"/>
        <v>113.80333525040321</v>
      </c>
      <c r="K186" s="38">
        <f t="shared" si="31"/>
        <v>130.55258801843289</v>
      </c>
      <c r="L186" s="38">
        <f t="shared" si="31"/>
        <v>129.35238675068516</v>
      </c>
      <c r="M186" s="38">
        <f t="shared" si="31"/>
        <v>157.8318837971301</v>
      </c>
      <c r="N186" s="38">
        <f t="shared" si="31"/>
        <v>154.98567213011947</v>
      </c>
      <c r="O186" s="30"/>
      <c r="P186" s="38">
        <f t="shared" ref="P186:Z186" si="32">IF(P18="-","-",AVERAGE(P18,P30,P42,P54,P66,P78,P90,P102,P114,P126,P138,P150,P162,P174))</f>
        <v>154.98567213011947</v>
      </c>
      <c r="Q186" s="38">
        <f t="shared" si="32"/>
        <v>173.56318588672494</v>
      </c>
      <c r="R186" s="38">
        <f t="shared" si="32"/>
        <v>176.27169701252936</v>
      </c>
      <c r="S186" s="38">
        <f t="shared" si="32"/>
        <v>192.37787530232828</v>
      </c>
      <c r="T186" s="38">
        <f t="shared" si="32"/>
        <v>195.97839369940553</v>
      </c>
      <c r="U186" s="38">
        <f t="shared" si="32"/>
        <v>211.89987489542051</v>
      </c>
      <c r="V186" s="38">
        <f t="shared" si="32"/>
        <v>192.63374232708631</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129.31507525491892</v>
      </c>
      <c r="H187" s="38">
        <f t="shared" si="31"/>
        <v>130.320527277114</v>
      </c>
      <c r="I187" s="38">
        <f t="shared" si="31"/>
        <v>143.75542844413056</v>
      </c>
      <c r="J187" s="38">
        <f t="shared" si="31"/>
        <v>142.99919295387261</v>
      </c>
      <c r="K187" s="38">
        <f t="shared" si="31"/>
        <v>140.67827761874798</v>
      </c>
      <c r="L187" s="38">
        <f t="shared" si="31"/>
        <v>141.88362767308908</v>
      </c>
      <c r="M187" s="38">
        <f t="shared" si="31"/>
        <v>146.74643050364855</v>
      </c>
      <c r="N187" s="38">
        <f t="shared" si="31"/>
        <v>146.21321809921974</v>
      </c>
      <c r="O187" s="30"/>
      <c r="P187" s="38">
        <f t="shared" ref="P187:Z187" si="33">IF(P19="-","-",AVERAGE(P19,P31,P43,P55,P67,P79,P91,P103,P115,P127,P139,P151,P163,P175))</f>
        <v>146.21321809921974</v>
      </c>
      <c r="Q187" s="38">
        <f t="shared" si="33"/>
        <v>154.98695474225545</v>
      </c>
      <c r="R187" s="38">
        <f t="shared" si="33"/>
        <v>155.91941768584419</v>
      </c>
      <c r="S187" s="38">
        <f t="shared" si="33"/>
        <v>156.82128408270361</v>
      </c>
      <c r="T187" s="38">
        <f t="shared" si="33"/>
        <v>160.05334295858538</v>
      </c>
      <c r="U187" s="38">
        <f t="shared" si="33"/>
        <v>171.05986563571534</v>
      </c>
      <c r="V187" s="38">
        <f t="shared" si="33"/>
        <v>170.07802785187067</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76.502677103718185</v>
      </c>
      <c r="H188" s="38">
        <f t="shared" si="31"/>
        <v>76.655835616438353</v>
      </c>
      <c r="I188" s="38">
        <f t="shared" si="31"/>
        <v>76.885573385518583</v>
      </c>
      <c r="J188" s="38">
        <f t="shared" si="31"/>
        <v>77.345048923679073</v>
      </c>
      <c r="K188" s="38">
        <f t="shared" si="31"/>
        <v>78.263999999999996</v>
      </c>
      <c r="L188" s="38">
        <f t="shared" si="31"/>
        <v>79.259530332681024</v>
      </c>
      <c r="M188" s="38">
        <f t="shared" si="31"/>
        <v>80.408219178082177</v>
      </c>
      <c r="N188" s="38">
        <f t="shared" si="31"/>
        <v>81.097432485322898</v>
      </c>
      <c r="O188" s="30"/>
      <c r="P188" s="38">
        <f t="shared" ref="P188:Z188" si="34">IF(P20="-","-",AVERAGE(P20,P32,P44,P56,P68,P80,P92,P104,P116,P128,P140,P152,P164,P176))</f>
        <v>81.097432485322898</v>
      </c>
      <c r="Q188" s="38">
        <f t="shared" si="34"/>
        <v>82.016383561643821</v>
      </c>
      <c r="R188" s="38">
        <f t="shared" si="34"/>
        <v>82.629017612524436</v>
      </c>
      <c r="S188" s="38">
        <f t="shared" si="34"/>
        <v>83.088493150684926</v>
      </c>
      <c r="T188" s="38">
        <f t="shared" si="34"/>
        <v>83.318230919765156</v>
      </c>
      <c r="U188" s="38">
        <f t="shared" si="34"/>
        <v>83.777706457925646</v>
      </c>
      <c r="V188" s="38">
        <f t="shared" si="34"/>
        <v>85.309291585127184</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-0.18995111249132623</v>
      </c>
      <c r="M189" s="38">
        <f t="shared" si="31"/>
        <v>2.3898870370752552</v>
      </c>
      <c r="N189" s="38">
        <f t="shared" si="31"/>
        <v>11.485481460604179</v>
      </c>
      <c r="O189" s="30"/>
      <c r="P189" s="38">
        <f t="shared" ref="P189:Z189" si="35">IF(P21="-","-",AVERAGE(P21,P33,P45,P57,P69,P81,P93,P105,P117,P129,P141,P153,P165,P177))</f>
        <v>11.485481460604179</v>
      </c>
      <c r="Q189" s="38">
        <f t="shared" si="35"/>
        <v>13.90509559648177</v>
      </c>
      <c r="R189" s="38">
        <f t="shared" si="35"/>
        <v>14.008016342776509</v>
      </c>
      <c r="S189" s="38">
        <f t="shared" si="35"/>
        <v>16.592254432324488</v>
      </c>
      <c r="T189" s="38">
        <f t="shared" si="35"/>
        <v>16.855736391237038</v>
      </c>
      <c r="U189" s="38">
        <f t="shared" si="35"/>
        <v>16.486105842624763</v>
      </c>
      <c r="V189" s="38">
        <f t="shared" si="35"/>
        <v>16.529685824397355</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3.3460635029354218</v>
      </c>
      <c r="H190" s="38">
        <f t="shared" si="31"/>
        <v>3.3527623287671227</v>
      </c>
      <c r="I190" s="38">
        <f t="shared" si="31"/>
        <v>3.362810567514678</v>
      </c>
      <c r="J190" s="38">
        <f t="shared" si="31"/>
        <v>3.3829070450097851</v>
      </c>
      <c r="K190" s="38">
        <f t="shared" si="31"/>
        <v>3.4230999999999985</v>
      </c>
      <c r="L190" s="38">
        <f t="shared" si="31"/>
        <v>3.4666423679060681</v>
      </c>
      <c r="M190" s="38">
        <f t="shared" si="31"/>
        <v>3.516883561643835</v>
      </c>
      <c r="N190" s="38">
        <f t="shared" si="31"/>
        <v>3.547028277886497</v>
      </c>
      <c r="O190" s="30"/>
      <c r="P190" s="38">
        <f t="shared" ref="P190:Z190" si="36">IF(P22="-","-",AVERAGE(P22,P34,P46,P58,P70,P82,P94,P106,P118,P130,P142,P154,P166,P178))</f>
        <v>3.547028277886497</v>
      </c>
      <c r="Q190" s="38">
        <f t="shared" si="36"/>
        <v>3.5872212328767126</v>
      </c>
      <c r="R190" s="38">
        <f t="shared" si="36"/>
        <v>3.6140165362035224</v>
      </c>
      <c r="S190" s="38">
        <f t="shared" si="36"/>
        <v>3.6341130136986304</v>
      </c>
      <c r="T190" s="38">
        <f t="shared" si="36"/>
        <v>3.6441612524461822</v>
      </c>
      <c r="U190" s="38">
        <f t="shared" si="36"/>
        <v>3.6642577299412911</v>
      </c>
      <c r="V190" s="38">
        <f t="shared" si="36"/>
        <v>3.731245988258316</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2.65215518702741</v>
      </c>
      <c r="H191" s="38">
        <f t="shared" si="31"/>
        <v>2.5285158592964661</v>
      </c>
      <c r="I191" s="38">
        <f t="shared" si="31"/>
        <v>2.6028955464381247</v>
      </c>
      <c r="J191" s="38">
        <f t="shared" si="31"/>
        <v>2.5483236971498764</v>
      </c>
      <c r="K191" s="38">
        <f t="shared" si="31"/>
        <v>2.7963543959550896</v>
      </c>
      <c r="L191" s="38">
        <f t="shared" si="31"/>
        <v>2.7587930477630644</v>
      </c>
      <c r="M191" s="38">
        <f t="shared" si="31"/>
        <v>3.0401406211239839</v>
      </c>
      <c r="N191" s="38">
        <f t="shared" si="31"/>
        <v>3.1986539041207651</v>
      </c>
      <c r="O191" s="30"/>
      <c r="P191" s="38">
        <f t="shared" ref="P191:Z191" si="37">IF(P23="-","-",AVERAGE(P23,P35,P47,P59,P71,P83,P95,P107,P119,P131,P143,P155,P167,P179))</f>
        <v>3.1986539041207651</v>
      </c>
      <c r="Q191" s="38">
        <f t="shared" si="37"/>
        <v>3.5686343729912893</v>
      </c>
      <c r="R191" s="38">
        <f t="shared" si="37"/>
        <v>3.4336868826230598</v>
      </c>
      <c r="S191" s="38">
        <f t="shared" si="37"/>
        <v>3.4365915050256319</v>
      </c>
      <c r="T191" s="38">
        <f t="shared" si="37"/>
        <v>3.3078077466669602</v>
      </c>
      <c r="U191" s="38">
        <f t="shared" si="37"/>
        <v>3.6282866663052409</v>
      </c>
      <c r="V191" s="38">
        <f t="shared" si="37"/>
        <v>3.9795763290418775</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10.848923533508401</v>
      </c>
      <c r="H192" s="38">
        <f t="shared" si="31"/>
        <v>10.346314605736209</v>
      </c>
      <c r="I192" s="38">
        <f t="shared" si="31"/>
        <v>10.648949759954361</v>
      </c>
      <c r="J192" s="38">
        <f t="shared" si="31"/>
        <v>10.427440507937428</v>
      </c>
      <c r="K192" s="38">
        <f t="shared" si="31"/>
        <v>11.436754243317163</v>
      </c>
      <c r="L192" s="38">
        <f t="shared" si="31"/>
        <v>11.284866700551287</v>
      </c>
      <c r="M192" s="38">
        <f t="shared" si="31"/>
        <v>12.429847165209562</v>
      </c>
      <c r="N192" s="38">
        <f t="shared" si="31"/>
        <v>13.074973150397266</v>
      </c>
      <c r="O192" s="30"/>
      <c r="P192" s="38">
        <f t="shared" ref="P192:Z192" si="38">IF(P24="-","-",AVERAGE(P24,P36,P48,P60,P72,P84,P96,P108,P120,P132,P144,P156,P168,P180))</f>
        <v>13.074973150397266</v>
      </c>
      <c r="Q192" s="38">
        <f t="shared" si="38"/>
        <v>14.580155525727832</v>
      </c>
      <c r="R192" s="38">
        <f t="shared" si="38"/>
        <v>14.031954901563305</v>
      </c>
      <c r="S192" s="38">
        <f t="shared" si="38"/>
        <v>14.044154822029734</v>
      </c>
      <c r="T192" s="38">
        <f t="shared" si="38"/>
        <v>13.520692630151858</v>
      </c>
      <c r="U192" s="38">
        <f t="shared" si="38"/>
        <v>14.82420400425428</v>
      </c>
      <c r="V192" s="38">
        <f t="shared" si="38"/>
        <v>16.253905333863177</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6.4666466066253774</v>
      </c>
      <c r="H193" s="38">
        <f t="shared" si="31"/>
        <v>6.0646260850429101</v>
      </c>
      <c r="I193" s="38">
        <f t="shared" si="31"/>
        <v>6.1011298793051241</v>
      </c>
      <c r="J193" s="38">
        <f t="shared" si="31"/>
        <v>5.9415116273704891</v>
      </c>
      <c r="K193" s="38">
        <f t="shared" si="31"/>
        <v>6.7532477433114604</v>
      </c>
      <c r="L193" s="38">
        <f t="shared" si="31"/>
        <v>6.618558918687163</v>
      </c>
      <c r="M193" s="38">
        <f t="shared" si="31"/>
        <v>7.4296600992234314</v>
      </c>
      <c r="N193" s="38">
        <f t="shared" si="31"/>
        <v>7.9345871592857842</v>
      </c>
      <c r="O193" s="30"/>
      <c r="P193" s="38">
        <f t="shared" ref="P193:Z193" si="39">IF(P25="-","-",AVERAGE(P25,P37,P49,P61,P73,P85,P97,P109,P121,P133,P145,P157,P169,P181))</f>
        <v>7.9345871592857842</v>
      </c>
      <c r="Q193" s="38">
        <f t="shared" si="39"/>
        <v>8.965992252391036</v>
      </c>
      <c r="R193" s="38">
        <f t="shared" si="39"/>
        <v>8.5299083770050608</v>
      </c>
      <c r="S193" s="38">
        <f t="shared" si="39"/>
        <v>8.5261051490765336</v>
      </c>
      <c r="T193" s="38">
        <f t="shared" si="39"/>
        <v>8.0754157968828615</v>
      </c>
      <c r="U193" s="38">
        <f t="shared" si="39"/>
        <v>8.9187273060115917</v>
      </c>
      <c r="V193" s="38">
        <f t="shared" si="39"/>
        <v>10.034799683567156</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577.46238620314512</v>
      </c>
      <c r="H194" s="38">
        <f t="shared" si="31"/>
        <v>550.60727514638677</v>
      </c>
      <c r="I194" s="38">
        <f t="shared" si="31"/>
        <v>566.57193837296256</v>
      </c>
      <c r="J194" s="38">
        <f t="shared" si="31"/>
        <v>554.7539432514493</v>
      </c>
      <c r="K194" s="38">
        <f t="shared" si="31"/>
        <v>608.68743297161222</v>
      </c>
      <c r="L194" s="38">
        <f t="shared" si="31"/>
        <v>600.55866625075873</v>
      </c>
      <c r="M194" s="38">
        <f t="shared" si="31"/>
        <v>661.63187225873082</v>
      </c>
      <c r="N194" s="38">
        <f t="shared" si="31"/>
        <v>696.09078451441587</v>
      </c>
      <c r="O194" s="30"/>
      <c r="P194" s="38">
        <f t="shared" ref="P194:Z194" si="40">IF(P26="-","-",AVERAGE(P26,P38,P50,P62,P74,P86,P98,P110,P122,P134,P146,P158,P170,P182))</f>
        <v>696.09078451441587</v>
      </c>
      <c r="Q194" s="38">
        <f t="shared" si="40"/>
        <v>776.34228190285194</v>
      </c>
      <c r="R194" s="38">
        <f t="shared" si="40"/>
        <v>747.05354551541825</v>
      </c>
      <c r="S194" s="38">
        <f t="shared" si="40"/>
        <v>747.69184309944853</v>
      </c>
      <c r="T194" s="38">
        <f t="shared" si="40"/>
        <v>719.69052344933232</v>
      </c>
      <c r="U194" s="38">
        <f t="shared" si="40"/>
        <v>789.1396684155053</v>
      </c>
      <c r="V194" s="38">
        <f t="shared" si="40"/>
        <v>865.50314811238968</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514</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DF'!H27="-","-",'3a DF'!H27)</f>
        <v>260.73395089416721</v>
      </c>
      <c r="H15" s="38">
        <f>IF('3a DF'!I27="-","-",'3a DF'!I27)</f>
        <v>233.40363035843541</v>
      </c>
      <c r="I15" s="38">
        <f>IF('3a DF'!J27="-","-",'3a DF'!J27)</f>
        <v>210.47136632119404</v>
      </c>
      <c r="J15" s="38">
        <f>IF('3a DF'!K27="-","-",'3a DF'!K27)</f>
        <v>200.47886633503191</v>
      </c>
      <c r="K15" s="38">
        <f>IF('3a DF'!L27="-","-",'3a DF'!L27)</f>
        <v>233.95859831850581</v>
      </c>
      <c r="L15" s="38">
        <f>IF('3a DF'!M27="-","-",'3a DF'!M27)</f>
        <v>225.30398433506039</v>
      </c>
      <c r="M15" s="38">
        <f>IF('3a DF'!N27="-","-",'3a DF'!N27)</f>
        <v>236.91196719508665</v>
      </c>
      <c r="N15" s="38">
        <f>IF('3a DF'!O27="-","-",'3a DF'!O27)</f>
        <v>264.41481139513786</v>
      </c>
      <c r="O15" s="30"/>
      <c r="P15" s="38">
        <f>IF('3a DF'!Q27="-","-",'3a DF'!Q27)</f>
        <v>264.41481139513786</v>
      </c>
      <c r="Q15" s="38">
        <f>IF('3a DF'!R27="-","-",'3a DF'!R27)</f>
        <v>308.15230705341878</v>
      </c>
      <c r="R15" s="38">
        <f>IF('3a DF'!S27="-","-",'3a DF'!S27)</f>
        <v>275.91572274259261</v>
      </c>
      <c r="S15" s="38">
        <f>IF('3a DF'!T27="-","-",'3a DF'!T27)</f>
        <v>252.83853271636613</v>
      </c>
      <c r="T15" s="38">
        <f>IF('3a DF'!U27="-","-",'3a DF'!U27)</f>
        <v>211.21929602604527</v>
      </c>
      <c r="U15" s="38">
        <f>IF('3a DF'!V27="-","-",'3a DF'!V27)</f>
        <v>252.2868754752844</v>
      </c>
      <c r="V15" s="38">
        <f>IF('3a DF'!W27="-","-",'3a DF'!W27)</f>
        <v>350.24152025239607</v>
      </c>
      <c r="W15" s="38" t="str">
        <f>IF('3a DF'!X27="-","-",'3a DF'!X27)</f>
        <v>-</v>
      </c>
      <c r="X15" s="38" t="str">
        <f>IF('3a DF'!Y27="-","-",'3a DF'!Y27)</f>
        <v>-</v>
      </c>
      <c r="Y15" s="38" t="str">
        <f>IF('3a DF'!Z27="-","-",'3a DF'!Z27)</f>
        <v>-</v>
      </c>
      <c r="Z15" s="38" t="str">
        <f>IF('3a DF'!AA27="-","-",'3a DF'!AA27)</f>
        <v>-</v>
      </c>
      <c r="AA15" s="28"/>
    </row>
    <row r="16" spans="1:27" s="29" customFormat="1" ht="11.25" customHeight="1" x14ac:dyDescent="0.25">
      <c r="A16" s="256"/>
      <c r="B16" s="135" t="s">
        <v>350</v>
      </c>
      <c r="C16" s="135" t="s">
        <v>300</v>
      </c>
      <c r="D16" s="127" t="s">
        <v>315</v>
      </c>
      <c r="E16" s="128"/>
      <c r="F16" s="30"/>
      <c r="G16" s="38">
        <f>IF('3b CM'!G27="-","-",'3b CM'!G27)</f>
        <v>6.1011775675744784E-2</v>
      </c>
      <c r="H16" s="38">
        <f>IF('3b CM'!H27="-","-",'3b CM'!H27)</f>
        <v>9.1517663513617176E-2</v>
      </c>
      <c r="I16" s="38">
        <f>IF('3b CM'!I27="-","-",'3b CM'!I27)</f>
        <v>0.28817917361843015</v>
      </c>
      <c r="J16" s="38">
        <f>IF('3b CM'!J27="-","-",'3b CM'!J27)</f>
        <v>0.29306386680507518</v>
      </c>
      <c r="K16" s="38">
        <f>IF('3b CM'!K27="-","-",'3b CM'!K27)</f>
        <v>3.764051807175814</v>
      </c>
      <c r="L16" s="38">
        <f>IF('3b CM'!L27="-","-",'3b CM'!L27)</f>
        <v>3.6515106030784503</v>
      </c>
      <c r="M16" s="38">
        <f>IF('3b CM'!M27="-","-",'3b CM'!M27)</f>
        <v>12.607940425782811</v>
      </c>
      <c r="N16" s="38">
        <f>IF('3b CM'!N27="-","-",'3b CM'!N27)</f>
        <v>11.985466800237363</v>
      </c>
      <c r="O16" s="30"/>
      <c r="P16" s="38">
        <f>IF('3b CM'!P27="-","-",'3b CM'!P27)</f>
        <v>11.985466800237363</v>
      </c>
      <c r="Q16" s="38">
        <f>IF('3b CM'!Q27="-","-",'3b CM'!Q27)</f>
        <v>16.232234302150637</v>
      </c>
      <c r="R16" s="38">
        <f>IF('3b CM'!R27="-","-",'3b CM'!R27)</f>
        <v>15.590984993531084</v>
      </c>
      <c r="S16" s="38">
        <f>IF('3b CM'!S27="-","-",'3b CM'!S27)</f>
        <v>18.428315219925938</v>
      </c>
      <c r="T16" s="38">
        <f>IF('3b CM'!T27="-","-",'3b CM'!T27)</f>
        <v>18.777418188378089</v>
      </c>
      <c r="U16" s="38">
        <f>IF('3b CM'!U27="-","-",'3b CM'!U27)</f>
        <v>14.349836437258105</v>
      </c>
      <c r="V16" s="38">
        <f>IF('3b CM'!V27="-","-",'3b CM'!V27)</f>
        <v>14.505573419733921</v>
      </c>
      <c r="W16" s="38" t="str">
        <f>IF('3b CM'!W27="-","-",'3b CM'!W27)</f>
        <v>-</v>
      </c>
      <c r="X16" s="38" t="str">
        <f>IF('3b CM'!X27="-","-",'3b CM'!X27)</f>
        <v>-</v>
      </c>
      <c r="Y16" s="38" t="str">
        <f>IF('3b CM'!Y27="-","-",'3b CM'!Y27)</f>
        <v>-</v>
      </c>
      <c r="Z16" s="38" t="str">
        <f>IF('3b CM'!Z27="-","-",'3b CM'!Z27)</f>
        <v>-</v>
      </c>
      <c r="AA16" s="28"/>
    </row>
    <row r="17" spans="1:27" s="29" customFormat="1" ht="11.25" customHeight="1" x14ac:dyDescent="0.25">
      <c r="A17" s="256"/>
      <c r="B17" s="135" t="s">
        <v>596</v>
      </c>
      <c r="C17" s="135" t="s">
        <v>597</v>
      </c>
      <c r="D17" s="127" t="s">
        <v>315</v>
      </c>
      <c r="E17" s="128"/>
      <c r="F17" s="30"/>
      <c r="G17" s="38" t="str">
        <f>IF('3c AA'!J111="-","-",'3c AA'!J111)</f>
        <v>-</v>
      </c>
      <c r="H17" s="38" t="str">
        <f>IF('3c AA'!K111="-","-",'3c AA'!K111)</f>
        <v>-</v>
      </c>
      <c r="I17" s="38" t="str">
        <f>IF('3c AA'!L111="-","-",'3c AA'!L111)</f>
        <v>-</v>
      </c>
      <c r="J17" s="38" t="str">
        <f>IF('3c AA'!M111="-","-",'3c AA'!M111)</f>
        <v>-</v>
      </c>
      <c r="K17" s="38" t="str">
        <f>IF('3c AA'!N111="-","-",'3c AA'!N111)</f>
        <v>-</v>
      </c>
      <c r="L17" s="38" t="str">
        <f>IF('3c AA'!O111="-","-",'3c AA'!O111)</f>
        <v>-</v>
      </c>
      <c r="M17" s="38" t="str">
        <f>IF('3c AA'!P111="-","-",'3c AA'!P111)</f>
        <v>-</v>
      </c>
      <c r="N17" s="38" t="str">
        <f>IF('3c AA'!Q111="-","-",'3c AA'!Q111)</f>
        <v>-</v>
      </c>
      <c r="O17" s="30"/>
      <c r="P17" s="38" t="str">
        <f>IF('3c AA'!S111="-","-",'3c AA'!S111)</f>
        <v>-</v>
      </c>
      <c r="Q17" s="38" t="str">
        <f>IF('3c AA'!T111="-","-",'3c AA'!T111)</f>
        <v>-</v>
      </c>
      <c r="R17" s="38" t="str">
        <f>IF('3c AA'!U111="-","-",'3c AA'!U111)</f>
        <v>-</v>
      </c>
      <c r="S17" s="38" t="str">
        <f>IF('3c AA'!V111="-","-",'3c AA'!V111)</f>
        <v>-</v>
      </c>
      <c r="T17" s="38">
        <f>IF('3c AA'!W111="-","-",'3c AA'!W111)</f>
        <v>6.589438471117524</v>
      </c>
      <c r="U17" s="38">
        <f>IF('3c AA'!X111="-","-",'3c AA'!X111)</f>
        <v>9.9756950960531068</v>
      </c>
      <c r="V17" s="38">
        <f>IF('3c AA'!Y111="-","-",'3c AA'!Y111)</f>
        <v>4.43</v>
      </c>
      <c r="W17" s="38" t="str">
        <f>IF('3c AA'!Z111="-","-",'3c AA'!Z111)</f>
        <v>-</v>
      </c>
      <c r="X17" s="38" t="str">
        <f>IF('3c AA'!AA111="-","-",'3c AA'!AA111)</f>
        <v>-</v>
      </c>
      <c r="Y17" s="38" t="str">
        <f>IF('3c AA'!AB111="-","-",'3c AA'!AB111)</f>
        <v>-</v>
      </c>
      <c r="Z17" s="38" t="str">
        <f>IF('3c AA'!AC111="-","-",'3c AA'!AC111)</f>
        <v>-</v>
      </c>
      <c r="AA17" s="28"/>
    </row>
    <row r="18" spans="1:27" s="29" customFormat="1" ht="11.25" customHeight="1" x14ac:dyDescent="0.25">
      <c r="A18" s="256"/>
      <c r="B18" s="135" t="s">
        <v>2</v>
      </c>
      <c r="C18" s="135" t="s">
        <v>342</v>
      </c>
      <c r="D18" s="127" t="s">
        <v>315</v>
      </c>
      <c r="E18" s="128"/>
      <c r="F18" s="30"/>
      <c r="G18" s="38">
        <f>IF('3d PC'!G28="-","-",'3d PC'!G28)</f>
        <v>90.751581677013888</v>
      </c>
      <c r="H18" s="38">
        <f>IF('3d PC'!H28="-","-",'3d PC'!H28)</f>
        <v>90.724179330427219</v>
      </c>
      <c r="I18" s="38">
        <f>IF('3d PC'!I28="-","-",'3d PC'!I28)</f>
        <v>115.10761401173286</v>
      </c>
      <c r="J18" s="38">
        <f>IF('3d PC'!J28="-","-",'3d PC'!J28)</f>
        <v>113.85347761575416</v>
      </c>
      <c r="K18" s="38">
        <f>IF('3d PC'!K28="-","-",'3d PC'!K28)</f>
        <v>130.72086516861378</v>
      </c>
      <c r="L18" s="38">
        <f>IF('3d PC'!L28="-","-",'3d PC'!L28)</f>
        <v>129.50020713456647</v>
      </c>
      <c r="M18" s="38">
        <f>IF('3d PC'!M28="-","-",'3d PC'!M28)</f>
        <v>157.96553067682373</v>
      </c>
      <c r="N18" s="38">
        <f>IF('3d PC'!N28="-","-",'3d PC'!N28)</f>
        <v>155.10061463500364</v>
      </c>
      <c r="O18" s="30"/>
      <c r="P18" s="38">
        <f>IF('3d PC'!P28="-","-",'3d PC'!P28)</f>
        <v>155.10061463500364</v>
      </c>
      <c r="Q18" s="38">
        <f>IF('3d PC'!Q28="-","-",'3d PC'!Q28)</f>
        <v>173.81966110102195</v>
      </c>
      <c r="R18" s="38">
        <f>IF('3d PC'!R28="-","-",'3d PC'!R28)</f>
        <v>176.53610865608502</v>
      </c>
      <c r="S18" s="38">
        <f>IF('3d PC'!S28="-","-",'3d PC'!S28)</f>
        <v>192.6703258827352</v>
      </c>
      <c r="T18" s="38">
        <f>IF('3d PC'!T28="-","-",'3d PC'!T28)</f>
        <v>196.26249622783303</v>
      </c>
      <c r="U18" s="38">
        <f>IF('3d PC'!U28="-","-",'3d PC'!U28)</f>
        <v>212.21613616985917</v>
      </c>
      <c r="V18" s="38">
        <f>IF('3d PC'!V28="-","-",'3d PC'!V28)</f>
        <v>192.82556660839967</v>
      </c>
      <c r="W18" s="38" t="str">
        <f>IF('3d PC'!W28="-","-",'3d PC'!W28)</f>
        <v>-</v>
      </c>
      <c r="X18" s="38" t="str">
        <f>IF('3d PC'!X28="-","-",'3d PC'!X28)</f>
        <v>-</v>
      </c>
      <c r="Y18" s="38" t="str">
        <f>IF('3d PC'!Y28="-","-",'3d PC'!Y28)</f>
        <v>-</v>
      </c>
      <c r="Z18" s="38" t="str">
        <f>IF('3d PC'!Z28="-","-",'3d PC'!Z28)</f>
        <v>-</v>
      </c>
      <c r="AA18" s="28"/>
    </row>
    <row r="19" spans="1:27" s="29" customFormat="1" ht="11.25" customHeight="1" x14ac:dyDescent="0.25">
      <c r="A19" s="256"/>
      <c r="B19" s="135" t="s">
        <v>352</v>
      </c>
      <c r="C19" s="135" t="s">
        <v>343</v>
      </c>
      <c r="D19" s="127" t="s">
        <v>315</v>
      </c>
      <c r="E19" s="128"/>
      <c r="F19" s="30"/>
      <c r="G19" s="38">
        <f>IF('3e NC-Elec'!H56="-","-",'3e NC-Elec'!H56)</f>
        <v>117.76146035839815</v>
      </c>
      <c r="H19" s="38">
        <f>IF('3e NC-Elec'!I56="-","-",'3e NC-Elec'!I56)</f>
        <v>118.77940541119861</v>
      </c>
      <c r="I19" s="38">
        <f>IF('3e NC-Elec'!J56="-","-",'3e NC-Elec'!J56)</f>
        <v>126.3326086625446</v>
      </c>
      <c r="J19" s="38">
        <f>IF('3e NC-Elec'!K56="-","-",'3e NC-Elec'!K56)</f>
        <v>125.56697672878055</v>
      </c>
      <c r="K19" s="38">
        <f>IF('3e NC-Elec'!L56="-","-",'3e NC-Elec'!L56)</f>
        <v>132.73306661449806</v>
      </c>
      <c r="L19" s="38">
        <f>IF('3e NC-Elec'!M56="-","-",'3e NC-Elec'!M56)</f>
        <v>133.95339348999687</v>
      </c>
      <c r="M19" s="38">
        <f>IF('3e NC-Elec'!N56="-","-",'3e NC-Elec'!N56)</f>
        <v>134.90410404654338</v>
      </c>
      <c r="N19" s="38">
        <f>IF('3e NC-Elec'!O56="-","-",'3e NC-Elec'!O56)</f>
        <v>134.36748921946702</v>
      </c>
      <c r="O19" s="30"/>
      <c r="P19" s="38">
        <f>IF('3e NC-Elec'!Q56="-","-",'3e NC-Elec'!Q56)</f>
        <v>134.36748921946702</v>
      </c>
      <c r="Q19" s="38">
        <f>IF('3e NC-Elec'!R56="-","-",'3e NC-Elec'!R56)</f>
        <v>145.23677929145097</v>
      </c>
      <c r="R19" s="38">
        <f>IF('3e NC-Elec'!S56="-","-",'3e NC-Elec'!S56)</f>
        <v>145.97886195046786</v>
      </c>
      <c r="S19" s="38">
        <f>IF('3e NC-Elec'!T56="-","-",'3e NC-Elec'!T56)</f>
        <v>148.09669915607566</v>
      </c>
      <c r="T19" s="38">
        <f>IF('3e NC-Elec'!U56="-","-",'3e NC-Elec'!U56)</f>
        <v>151.17345700232457</v>
      </c>
      <c r="U19" s="38">
        <f>IF('3e NC-Elec'!V56="-","-",'3e NC-Elec'!V56)</f>
        <v>159.31107697024689</v>
      </c>
      <c r="V19" s="38">
        <f>IF('3e NC-Elec'!W56="-","-",'3e NC-Elec'!W56)</f>
        <v>158.21398496696992</v>
      </c>
      <c r="W19" s="38" t="str">
        <f>IF('3e NC-Elec'!X56="-","-",'3e NC-Elec'!X56)</f>
        <v>-</v>
      </c>
      <c r="X19" s="38" t="str">
        <f>IF('3e NC-Elec'!Y56="-","-",'3e NC-Elec'!Y56)</f>
        <v>-</v>
      </c>
      <c r="Y19" s="38" t="str">
        <f>IF('3e NC-Elec'!Z56="-","-",'3e NC-Elec'!Z56)</f>
        <v>-</v>
      </c>
      <c r="Z19" s="38" t="str">
        <f>IF('3e NC-Elec'!AA56="-","-",'3e NC-Elec'!AA56)</f>
        <v>-</v>
      </c>
      <c r="AA19" s="28"/>
    </row>
    <row r="20" spans="1:27" s="29" customFormat="1" ht="11.25" customHeight="1" x14ac:dyDescent="0.25">
      <c r="A20" s="256"/>
      <c r="B20" s="135" t="s">
        <v>349</v>
      </c>
      <c r="C20" s="135" t="s">
        <v>344</v>
      </c>
      <c r="D20" s="127" t="s">
        <v>315</v>
      </c>
      <c r="E20" s="128"/>
      <c r="F20" s="30"/>
      <c r="G20" s="38">
        <f>IF('3g CPIH'!C$16="-","-",'3h OC '!$E$10*('3g CPIH'!C$16/'3g CPIH'!$G$16))</f>
        <v>76.502677103718199</v>
      </c>
      <c r="H20" s="38">
        <f>IF('3g CPIH'!D$16="-","-",'3h OC '!$E$10*('3g CPIH'!D$16/'3g CPIH'!$G$16))</f>
        <v>76.655835616438353</v>
      </c>
      <c r="I20" s="38">
        <f>IF('3g CPIH'!E$16="-","-",'3h OC '!$E$10*('3g CPIH'!E$16/'3g CPIH'!$G$16))</f>
        <v>76.885573385518597</v>
      </c>
      <c r="J20" s="38">
        <f>IF('3g CPIH'!F$16="-","-",'3h OC '!$E$10*('3g CPIH'!F$16/'3g CPIH'!$G$16))</f>
        <v>77.345048923679059</v>
      </c>
      <c r="K20" s="38">
        <f>IF('3g CPIH'!G$16="-","-",'3h OC '!$E$10*('3g CPIH'!G$16/'3g CPIH'!$G$16))</f>
        <v>78.263999999999996</v>
      </c>
      <c r="L20" s="38">
        <f>IF('3g CPIH'!H$16="-","-",'3h OC '!$E$10*('3g CPIH'!H$16/'3g CPIH'!$G$16))</f>
        <v>79.259530332681024</v>
      </c>
      <c r="M20" s="38">
        <f>IF('3g CPIH'!I$16="-","-",'3h OC '!$E$10*('3g CPIH'!I$16/'3g CPIH'!$G$16))</f>
        <v>80.408219178082177</v>
      </c>
      <c r="N20" s="38">
        <f>IF('3g CPIH'!J$16="-","-",'3h OC '!$E$10*('3g CPIH'!J$16/'3g CPIH'!$G$16))</f>
        <v>81.097432485322898</v>
      </c>
      <c r="O20" s="30"/>
      <c r="P20" s="38">
        <f>IF('3g CPIH'!L$16="-","-",'3h OC '!$E$10*('3g CPIH'!L$16/'3g CPIH'!$G$16))</f>
        <v>81.097432485322898</v>
      </c>
      <c r="Q20" s="38">
        <f>IF('3g CPIH'!M$16="-","-",'3h OC '!$E$10*('3g CPIH'!M$16/'3g CPIH'!$G$16))</f>
        <v>82.016383561643835</v>
      </c>
      <c r="R20" s="38">
        <f>IF('3g CPIH'!N$16="-","-",'3h OC '!$E$10*('3g CPIH'!N$16/'3g CPIH'!$G$16))</f>
        <v>82.62901761252445</v>
      </c>
      <c r="S20" s="38">
        <f>IF('3g CPIH'!O$16="-","-",'3h OC '!$E$10*('3g CPIH'!O$16/'3g CPIH'!$G$16))</f>
        <v>83.088493150684926</v>
      </c>
      <c r="T20" s="38">
        <f>IF('3g CPIH'!P$16="-","-",'3h OC '!$E$10*('3g CPIH'!P$16/'3g CPIH'!$G$16))</f>
        <v>83.318230919765156</v>
      </c>
      <c r="U20" s="38">
        <f>IF('3g CPIH'!Q$16="-","-",'3h OC '!$E$10*('3g CPIH'!Q$16/'3g CPIH'!$G$16))</f>
        <v>83.777706457925632</v>
      </c>
      <c r="V20" s="38">
        <f>IF('3g CPIH'!R$16="-","-",'3h OC '!$E$10*('3g CPIH'!R$16/'3g CPIH'!$G$16))</f>
        <v>85.309291585127198</v>
      </c>
      <c r="W20" s="38" t="str">
        <f>IF('3g CPIH'!S$16="-","-",'3h OC '!$E$10*('3g CPIH'!S$16/'3g CPIH'!$G$16))</f>
        <v>-</v>
      </c>
      <c r="X20" s="38" t="str">
        <f>IF('3g CPIH'!T$16="-","-",'3h OC '!$E$10*('3g CPIH'!T$16/'3g CPIH'!$G$16))</f>
        <v>-</v>
      </c>
      <c r="Y20" s="38" t="str">
        <f>IF('3g CPIH'!U$16="-","-",'3h OC '!$E$10*('3g CPIH'!U$16/'3g CPIH'!$G$16))</f>
        <v>-</v>
      </c>
      <c r="Z20" s="38" t="str">
        <f>IF('3g CPIH'!V$16="-","-",'3h OC '!$E$10*('3g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SMNCC'!G$46)</f>
        <v>0</v>
      </c>
      <c r="L21" s="38">
        <f>IF('3i SMNCC'!H$46="-","-",'3i SMNCC'!H$46)</f>
        <v>-0.18995111249132623</v>
      </c>
      <c r="M21" s="38">
        <f>IF('3i SMNCC'!I$46="-","-",'3i SMNCC'!I$46)</f>
        <v>2.3898870370752556</v>
      </c>
      <c r="N21" s="38">
        <f>IF('3i SMNCC'!J$46="-","-",'3i SMNCC'!J$46)</f>
        <v>11.485481460604181</v>
      </c>
      <c r="O21" s="30"/>
      <c r="P21" s="38">
        <f>IF('3i SMNCC'!L$46="-","-",'3i SMNCC'!L$46)</f>
        <v>11.485481460604181</v>
      </c>
      <c r="Q21" s="38">
        <f>IF('3i SMNCC'!M$46="-","-",'3i SMNCC'!M$46)</f>
        <v>13.905095596481768</v>
      </c>
      <c r="R21" s="38">
        <f>IF('3i SMNCC'!N$46="-","-",'3i SMNCC'!N$46)</f>
        <v>14.008016342776511</v>
      </c>
      <c r="S21" s="38">
        <f>IF('3i SMNCC'!O$46="-","-",'3i SMNCC'!O$46)</f>
        <v>16.592254432324484</v>
      </c>
      <c r="T21" s="38">
        <f>IF('3i SMNCC'!P$46="-","-",'3i SMNCC'!P$46)</f>
        <v>16.855736391237045</v>
      </c>
      <c r="U21" s="38">
        <f>IF('3i SMNCC'!Q$46="-","-",'3i SMNCC'!Q$46)</f>
        <v>16.48610584262476</v>
      </c>
      <c r="V21" s="38">
        <f>IF('3i SMNCC'!R$46="-","-",'3i SMNCC'!R$46)</f>
        <v>16.529685824397358</v>
      </c>
      <c r="W21" s="38" t="str">
        <f>IF('3i SMNCC'!S$46="-","-",'3i SMNCC'!S$46)</f>
        <v>-</v>
      </c>
      <c r="X21" s="38" t="str">
        <f>IF('3i SMNCC'!T$46="-","-",'3i SMNCC'!T$46)</f>
        <v>-</v>
      </c>
      <c r="Y21" s="38" t="str">
        <f>IF('3i SMNCC'!U$46="-","-",'3i SMNCC'!U$46)</f>
        <v>-</v>
      </c>
      <c r="Z21" s="38" t="str">
        <f>IF('3i SMNCC'!V$46="-","-",'3i SMNCC'!V$46)</f>
        <v>-</v>
      </c>
      <c r="AA21" s="28"/>
    </row>
    <row r="22" spans="1:27" s="29" customFormat="1" ht="11.25" customHeight="1" x14ac:dyDescent="0.25">
      <c r="A22" s="256"/>
      <c r="B22" s="135" t="s">
        <v>349</v>
      </c>
      <c r="C22" s="135" t="s">
        <v>389</v>
      </c>
      <c r="D22" s="127" t="s">
        <v>315</v>
      </c>
      <c r="E22" s="128"/>
      <c r="F22" s="30"/>
      <c r="G22" s="38">
        <f>IF('3g CPIH'!C$16="-","-",'3j PAAC PAP'!$G$14*('3g CPIH'!C$16/'3g CPIH'!$G$16))</f>
        <v>13.436452250489236</v>
      </c>
      <c r="H22" s="38">
        <f>IF('3g CPIH'!D$16="-","-",'3j PAAC PAP'!$G$14*('3g CPIH'!D$16/'3g CPIH'!$G$16))</f>
        <v>13.463352054794518</v>
      </c>
      <c r="I22" s="38">
        <f>IF('3g CPIH'!E$16="-","-",'3j PAAC PAP'!$G$14*('3g CPIH'!E$16/'3g CPIH'!$G$16))</f>
        <v>13.503701761252445</v>
      </c>
      <c r="J22" s="38">
        <f>IF('3g CPIH'!F$16="-","-",'3j PAAC PAP'!$G$14*('3g CPIH'!F$16/'3g CPIH'!$G$16))</f>
        <v>13.584401174168297</v>
      </c>
      <c r="K22" s="38">
        <f>IF('3g CPIH'!G$16="-","-",'3j PAAC PAP'!$G$14*('3g CPIH'!G$16/'3g CPIH'!$G$16))</f>
        <v>13.745799999999999</v>
      </c>
      <c r="L22" s="38">
        <f>IF('3g CPIH'!H$16="-","-",'3j PAAC PAP'!$G$14*('3g CPIH'!H$16/'3g CPIH'!$G$16))</f>
        <v>13.920648727984345</v>
      </c>
      <c r="M22" s="38">
        <f>IF('3g CPIH'!I$16="-","-",'3j PAAC PAP'!$G$14*('3g CPIH'!I$16/'3g CPIH'!$G$16))</f>
        <v>14.122397260273971</v>
      </c>
      <c r="N22" s="38">
        <f>IF('3g CPIH'!J$16="-","-",'3j PAAC PAP'!$G$14*('3g CPIH'!J$16/'3g CPIH'!$G$16))</f>
        <v>14.24344637964775</v>
      </c>
      <c r="O22" s="30"/>
      <c r="P22" s="38">
        <f>IF('3g CPIH'!L$16="-","-",'3j PAAC PAP'!$G$14*('3g CPIH'!L$16/'3g CPIH'!$G$16))</f>
        <v>14.24344637964775</v>
      </c>
      <c r="Q22" s="38">
        <f>IF('3g CPIH'!M$16="-","-",'3j PAAC PAP'!$G$14*('3g CPIH'!M$16/'3g CPIH'!$G$16))</f>
        <v>14.40484520547945</v>
      </c>
      <c r="R22" s="38">
        <f>IF('3g CPIH'!N$16="-","-",'3j PAAC PAP'!$G$14*('3g CPIH'!N$16/'3g CPIH'!$G$16))</f>
        <v>14.512444422700586</v>
      </c>
      <c r="S22" s="38">
        <f>IF('3g CPIH'!O$16="-","-",'3j PAAC PAP'!$G$14*('3g CPIH'!O$16/'3g CPIH'!$G$16))</f>
        <v>14.593143835616438</v>
      </c>
      <c r="T22" s="38">
        <f>IF('3g CPIH'!P$16="-","-",'3j PAAC PAP'!$G$14*('3g CPIH'!P$16/'3g CPIH'!$G$16))</f>
        <v>14.633493542074362</v>
      </c>
      <c r="U22" s="38">
        <f>IF('3g CPIH'!Q$16="-","-",'3j PAAC PAP'!$G$14*('3g CPIH'!Q$16/'3g CPIH'!$G$16))</f>
        <v>14.714192954990214</v>
      </c>
      <c r="V22" s="38">
        <f>IF('3g CPIH'!R$16="-","-",'3j PAAC PAP'!$G$14*('3g CPIH'!R$16/'3g CPIH'!$G$16))</f>
        <v>14.983190998043053</v>
      </c>
      <c r="W22" s="38" t="str">
        <f>IF('3g CPIH'!S$16="-","-",'3j PAAC PAP'!$G$14*('3g CPIH'!S$16/'3g CPIH'!$G$16))</f>
        <v>-</v>
      </c>
      <c r="X22" s="38" t="str">
        <f>IF('3g CPIH'!T$16="-","-",'3j PAAC PAP'!$G$14*('3g CPIH'!T$16/'3g CPIH'!$G$16))</f>
        <v>-</v>
      </c>
      <c r="Y22" s="38" t="str">
        <f>IF('3g CPIH'!U$16="-","-",'3j PAAC PAP'!$G$14*('3g CPIH'!U$16/'3g CPIH'!$G$16))</f>
        <v>-</v>
      </c>
      <c r="Z22" s="38" t="str">
        <f>IF('3g CPIH'!V$16="-","-",'3j PAAC PAP'!$G$14*('3g CPIH'!V$16/'3g CPIH'!$G$16))</f>
        <v>-</v>
      </c>
      <c r="AA22" s="28"/>
    </row>
    <row r="23" spans="1:27" s="29" customFormat="1" ht="11.5" x14ac:dyDescent="0.25">
      <c r="A23" s="256"/>
      <c r="B23" s="135" t="s">
        <v>349</v>
      </c>
      <c r="C23" s="135" t="s">
        <v>404</v>
      </c>
      <c r="D23" s="127" t="s">
        <v>315</v>
      </c>
      <c r="E23" s="128"/>
      <c r="F23" s="30"/>
      <c r="G23" s="38">
        <f>IF(G15="-","-",SUM(G15:G21)*'3j PAAC PAP'!$G$32)</f>
        <v>31.604621719466781</v>
      </c>
      <c r="H23" s="38">
        <f>IF(H15="-","-",SUM(H15:H21)*'3j PAAC PAP'!$G$32)</f>
        <v>30.090078127476282</v>
      </c>
      <c r="I23" s="38">
        <f>IF(I15="-","-",SUM(I15:I21)*'3j PAAC PAP'!$G$32)</f>
        <v>30.636157617378053</v>
      </c>
      <c r="J23" s="38">
        <f>IF(J15="-","-",SUM(J15:J21)*'3j PAAC PAP'!$G$32)</f>
        <v>29.967487547649821</v>
      </c>
      <c r="K23" s="38">
        <f>IF(K15="-","-",SUM(K15:K21)*'3j PAAC PAP'!$G$32)</f>
        <v>33.551927454846776</v>
      </c>
      <c r="L23" s="38">
        <f>IF(L15="-","-",SUM(L15:L21)*'3j PAAC PAP'!$G$32)</f>
        <v>33.090901184628571</v>
      </c>
      <c r="M23" s="38">
        <f>IF(M15="-","-",SUM(M15:M21)*'3j PAAC PAP'!$G$32)</f>
        <v>36.20086560218315</v>
      </c>
      <c r="N23" s="38">
        <f>IF(N15="-","-",SUM(N15:N21)*'3j PAAC PAP'!$G$32)</f>
        <v>38.126963843339233</v>
      </c>
      <c r="O23" s="30"/>
      <c r="P23" s="38">
        <f>IF(P15="-","-",SUM(P15:P21)*'3j PAAC PAP'!$G$32)</f>
        <v>38.126963843339233</v>
      </c>
      <c r="Q23" s="38">
        <f>IF(Q15="-","-",SUM(Q15:Q21)*'3j PAAC PAP'!$G$32)</f>
        <v>42.812043936310737</v>
      </c>
      <c r="R23" s="38">
        <f>IF(R15="-","-",SUM(R15:R21)*'3j PAAC PAP'!$G$32)</f>
        <v>41.149982076902084</v>
      </c>
      <c r="S23" s="38">
        <f>IF(S15="-","-",SUM(S15:S21)*'3j PAAC PAP'!$G$32)</f>
        <v>41.211123388796935</v>
      </c>
      <c r="T23" s="38">
        <f>IF(T15="-","-",SUM(T15:T21)*'3j PAAC PAP'!$G$32)</f>
        <v>39.617689424118879</v>
      </c>
      <c r="U23" s="38">
        <f>IF(U15="-","-",SUM(U15:U21)*'3j PAAC PAP'!$G$32)</f>
        <v>43.335552352541491</v>
      </c>
      <c r="V23" s="38">
        <f>IF(V15="-","-",SUM(V15:V21)*'3j PAAC PAP'!$G$32)</f>
        <v>47.600308774332326</v>
      </c>
      <c r="W23" s="38" t="str">
        <f>IF(W15="-","-",SUM(W15:W21)*'3j PAAC PAP'!$G$32)</f>
        <v>-</v>
      </c>
      <c r="X23" s="38" t="str">
        <f>IF(X15="-","-",SUM(X15:X21)*'3j PAAC PAP'!$G$32)</f>
        <v>-</v>
      </c>
      <c r="Y23" s="38" t="str">
        <f>IF(Y15="-","-",SUM(Y15:Y21)*'3j PAAC PAP'!$G$32)</f>
        <v>-</v>
      </c>
      <c r="Z23" s="38" t="str">
        <f>IF(Z15="-","-",SUM(Z15:Z21)*'3j PAAC PAP'!$G$32)</f>
        <v>-</v>
      </c>
      <c r="AA23" s="28"/>
    </row>
    <row r="24" spans="1:27" s="29" customFormat="1" ht="11.5" x14ac:dyDescent="0.25">
      <c r="A24" s="256"/>
      <c r="B24" s="135" t="s">
        <v>388</v>
      </c>
      <c r="C24" s="135" t="s">
        <v>515</v>
      </c>
      <c r="D24" s="127" t="s">
        <v>315</v>
      </c>
      <c r="E24" s="128"/>
      <c r="F24" s="30"/>
      <c r="G24" s="38">
        <f>IF(G15="-","-",SUM(G15:G23)*'3k EBIT'!$E$10)</f>
        <v>11.4436168059263</v>
      </c>
      <c r="H24" s="38">
        <f>IF(H15="-","-",SUM(H15:H23)*'3k EBIT'!$E$10)</f>
        <v>10.908212516154316</v>
      </c>
      <c r="I24" s="38">
        <f>IF(I15="-","-",SUM(I15:I23)*'3k EBIT'!$E$10)</f>
        <v>11.102225691674976</v>
      </c>
      <c r="J24" s="38">
        <f>IF(J15="-","-",SUM(J15:J23)*'3k EBIT'!$E$10)</f>
        <v>10.867177992212119</v>
      </c>
      <c r="K24" s="38">
        <f>IF(K15="-","-",SUM(K15:K23)*'3k EBIT'!$E$10)</f>
        <v>12.138667575754985</v>
      </c>
      <c r="L24" s="38">
        <f>IF(L15="-","-",SUM(L15:L23)*'3k EBIT'!$E$10)</f>
        <v>11.978918671902537</v>
      </c>
      <c r="M24" s="38">
        <f>IF(M15="-","-",SUM(M15:M23)*'3k EBIT'!$E$10)</f>
        <v>13.083295332418412</v>
      </c>
      <c r="N24" s="38">
        <f>IF(N15="-","-",SUM(N15:N23)*'3k EBIT'!$E$10)</f>
        <v>13.767194806044943</v>
      </c>
      <c r="O24" s="30"/>
      <c r="P24" s="38">
        <f>IF(P15="-","-",SUM(P15:P23)*'3k EBIT'!$E$10)</f>
        <v>13.767194806044943</v>
      </c>
      <c r="Q24" s="38">
        <f>IF(Q15="-","-",SUM(Q15:Q23)*'3k EBIT'!$E$10)</f>
        <v>15.428148851728849</v>
      </c>
      <c r="R24" s="38">
        <f>IF(R15="-","-",SUM(R15:R23)*'3k EBIT'!$E$10)</f>
        <v>14.842107816231533</v>
      </c>
      <c r="S24" s="38">
        <f>IF(S15="-","-",SUM(S15:S23)*'3k EBIT'!$E$10)</f>
        <v>14.865305818571956</v>
      </c>
      <c r="T24" s="38">
        <f>IF(T15="-","-",SUM(T15:T23)*'3k EBIT'!$E$10)</f>
        <v>14.302246457943971</v>
      </c>
      <c r="U24" s="38">
        <f>IF(U15="-","-",SUM(U15:U23)*'3k EBIT'!$E$10)</f>
        <v>15.619385146793391</v>
      </c>
      <c r="V24" s="38">
        <f>IF(V15="-","-",SUM(V15:V23)*'3k EBIT'!$E$10)</f>
        <v>17.133690523212611</v>
      </c>
      <c r="W24" s="38" t="str">
        <f>IF(W15="-","-",SUM(W15:W23)*'3k EBIT'!$E$10)</f>
        <v>-</v>
      </c>
      <c r="X24" s="38" t="str">
        <f>IF(X15="-","-",SUM(X15:X23)*'3k EBIT'!$E$10)</f>
        <v>-</v>
      </c>
      <c r="Y24" s="38" t="str">
        <f>IF(Y15="-","-",SUM(Y15:Y23)*'3k EBIT'!$E$10)</f>
        <v>-</v>
      </c>
      <c r="Z24" s="38" t="str">
        <f>IF(Z15="-","-",SUM(Z15:Z23)*'3k EBIT'!$E$10)</f>
        <v>-</v>
      </c>
      <c r="AA24" s="28"/>
    </row>
    <row r="25" spans="1:27" s="29" customFormat="1" ht="11.5" x14ac:dyDescent="0.25">
      <c r="A25" s="256"/>
      <c r="B25" s="135" t="s">
        <v>292</v>
      </c>
      <c r="C25" s="179" t="s">
        <v>516</v>
      </c>
      <c r="D25" s="127" t="s">
        <v>315</v>
      </c>
      <c r="E25" s="127"/>
      <c r="F25" s="30"/>
      <c r="G25" s="38">
        <f>IF(G15="-","-",SUM(G15:G18,G20:G24)*'3l HAP'!$E$11)</f>
        <v>7.0940610089075626</v>
      </c>
      <c r="H25" s="38">
        <f>IF(H15="-","-",SUM(H15:H18,H20:H24)*'3l HAP'!$E$11)</f>
        <v>6.6665861717740569</v>
      </c>
      <c r="I25" s="38">
        <f>IF(I15="-","-",SUM(I15:I18,I20:I24)*'3l HAP'!$E$11)</f>
        <v>6.7055021297870496</v>
      </c>
      <c r="J25" s="38">
        <f>IF(J15="-","-",SUM(J15:J18,J20:J24)*'3l HAP'!$E$11)</f>
        <v>6.5355890129090541</v>
      </c>
      <c r="K25" s="38">
        <f>IF(K15="-","-",SUM(K15:K18,K20:K24)*'3l HAP'!$E$11)</f>
        <v>7.4104529910668182</v>
      </c>
      <c r="L25" s="38">
        <f>IF(L15="-","-",SUM(L15:L18,L20:L24)*'3l HAP'!$E$11)</f>
        <v>7.2694870939551679</v>
      </c>
      <c r="M25" s="38">
        <f>IF(M15="-","-",SUM(M15:M18,M20:M24)*'3l HAP'!$E$11)</f>
        <v>8.1065767937438178</v>
      </c>
      <c r="N25" s="38">
        <f>IF(N15="-","-",SUM(N15:N18,N20:N24)*'3l HAP'!$E$11)</f>
        <v>8.6414316902419515</v>
      </c>
      <c r="O25" s="30"/>
      <c r="P25" s="38">
        <f>IF(P15="-","-",SUM(P15:P18,P20:P24)*'3l HAP'!$E$11)</f>
        <v>8.6414316902419515</v>
      </c>
      <c r="Q25" s="38">
        <f>IF(Q15="-","-",SUM(Q15:Q18,Q20:Q24)*'3l HAP'!$E$11)</f>
        <v>9.76219010578418</v>
      </c>
      <c r="R25" s="38">
        <f>IF(R15="-","-",SUM(R15:R18,R20:R24)*'3l HAP'!$E$11)</f>
        <v>9.2997345758560161</v>
      </c>
      <c r="S25" s="38">
        <f>IF(S15="-","-",SUM(S15:S18,S20:S24)*'3l HAP'!$E$11)</f>
        <v>9.286603206169568</v>
      </c>
      <c r="T25" s="38">
        <f>IF(T15="-","-",SUM(T15:T18,T20:T24)*'3l HAP'!$E$11)</f>
        <v>8.8076748843398835</v>
      </c>
      <c r="U25" s="38">
        <f>IF(U15="-","-",SUM(U15:U18,U20:U24)*'3l HAP'!$E$11)</f>
        <v>9.7034909155498905</v>
      </c>
      <c r="V25" s="38">
        <f>IF(V15="-","-",SUM(V15:V18,V20:V24)*'3l HAP'!$E$11)</f>
        <v>10.886444800537788</v>
      </c>
      <c r="W25" s="38" t="str">
        <f>IF(W15="-","-",SUM(W15:W18,W20:W24)*'3l HAP'!$E$11)</f>
        <v>-</v>
      </c>
      <c r="X25" s="38" t="str">
        <f>IF(X15="-","-",SUM(X15:X18,X20:X24)*'3l HAP'!$E$11)</f>
        <v>-</v>
      </c>
      <c r="Y25" s="38" t="str">
        <f>IF(Y15="-","-",SUM(Y15:Y18,Y20:Y24)*'3l HAP'!$E$11)</f>
        <v>-</v>
      </c>
      <c r="Z25" s="38" t="str">
        <f>IF(Z15="-","-",SUM(Z15:Z18,Z20:Z24)*'3l HAP'!$E$11)</f>
        <v>-</v>
      </c>
      <c r="AA25" s="28"/>
    </row>
    <row r="26" spans="1:27" s="29" customFormat="1" ht="11.25" customHeight="1" x14ac:dyDescent="0.25">
      <c r="A26" s="256"/>
      <c r="B26" s="135" t="s">
        <v>44</v>
      </c>
      <c r="C26" s="135" t="str">
        <f>B26&amp;"_"&amp;D26</f>
        <v>Total_Eastern</v>
      </c>
      <c r="D26" s="127" t="s">
        <v>315</v>
      </c>
      <c r="E26" s="128"/>
      <c r="F26" s="30"/>
      <c r="G26" s="38">
        <f t="shared" ref="G26:N26" si="0">IF(G15="-","-",SUM(G15:G25))</f>
        <v>609.3894335937631</v>
      </c>
      <c r="H26" s="38">
        <f t="shared" si="0"/>
        <v>580.78279725021241</v>
      </c>
      <c r="I26" s="38">
        <f t="shared" si="0"/>
        <v>591.03292875470129</v>
      </c>
      <c r="J26" s="38">
        <f t="shared" si="0"/>
        <v>578.49208919699015</v>
      </c>
      <c r="K26" s="38">
        <f t="shared" si="0"/>
        <v>646.28742993046205</v>
      </c>
      <c r="L26" s="38">
        <f t="shared" si="0"/>
        <v>637.7386304613625</v>
      </c>
      <c r="M26" s="38">
        <f t="shared" si="0"/>
        <v>696.70078354801331</v>
      </c>
      <c r="N26" s="38">
        <f t="shared" si="0"/>
        <v>733.23033271504676</v>
      </c>
      <c r="O26" s="30"/>
      <c r="P26" s="38">
        <f>IF(P15="-","-",SUM(P15:P25))</f>
        <v>733.23033271504676</v>
      </c>
      <c r="Q26" s="38">
        <f t="shared" ref="Q26:Z26" si="1">IF(Q15="-","-",SUM(Q15:Q25))</f>
        <v>821.76968900547104</v>
      </c>
      <c r="R26" s="38">
        <f t="shared" si="1"/>
        <v>790.46298118966774</v>
      </c>
      <c r="S26" s="38">
        <f t="shared" si="1"/>
        <v>791.67079680726727</v>
      </c>
      <c r="T26" s="38">
        <f t="shared" si="1"/>
        <v>761.55717753517786</v>
      </c>
      <c r="U26" s="38">
        <f t="shared" si="1"/>
        <v>831.77605381912724</v>
      </c>
      <c r="V26" s="38">
        <f t="shared" si="1"/>
        <v>912.65925775314997</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DF'!H28="-","-",'3a DF'!H28)</f>
        <v>255.30562071691679</v>
      </c>
      <c r="H27" s="129">
        <f>IF('3a DF'!I28="-","-",'3a DF'!I28)</f>
        <v>228.54430166031443</v>
      </c>
      <c r="I27" s="129">
        <f>IF('3a DF'!J28="-","-",'3a DF'!J28)</f>
        <v>206.08947410757813</v>
      </c>
      <c r="J27" s="129">
        <f>IF('3a DF'!K28="-","-",'3a DF'!K28)</f>
        <v>196.30501219637722</v>
      </c>
      <c r="K27" s="129">
        <f>IF('3a DF'!L28="-","-",'3a DF'!L28)</f>
        <v>229.08771550817684</v>
      </c>
      <c r="L27" s="129">
        <f>IF('3a DF'!M28="-","-",'3a DF'!M28)</f>
        <v>220.61328558629179</v>
      </c>
      <c r="M27" s="129">
        <f>IF('3a DF'!N28="-","-",'3a DF'!N28)</f>
        <v>234.21714797993431</v>
      </c>
      <c r="N27" s="129">
        <f>IF('3a DF'!O28="-","-",'3a DF'!O28)</f>
        <v>261.40715364380213</v>
      </c>
      <c r="O27" s="30"/>
      <c r="P27" s="129">
        <f>IF('3a DF'!Q28="-","-",'3a DF'!Q28)</f>
        <v>261.40715364380213</v>
      </c>
      <c r="Q27" s="129">
        <f>IF('3a DF'!R28="-","-",'3a DF'!R28)</f>
        <v>302.73222346308756</v>
      </c>
      <c r="R27" s="129">
        <f>IF('3a DF'!S28="-","-",'3a DF'!S28)</f>
        <v>271.08457965045949</v>
      </c>
      <c r="S27" s="129">
        <f>IF('3a DF'!T28="-","-",'3a DF'!T28)</f>
        <v>249.08593865992586</v>
      </c>
      <c r="T27" s="129">
        <f>IF('3a DF'!U28="-","-",'3a DF'!U28)</f>
        <v>208.09846604607478</v>
      </c>
      <c r="U27" s="129">
        <f>IF('3a DF'!V28="-","-",'3a DF'!V28)</f>
        <v>248.44337230258066</v>
      </c>
      <c r="V27" s="129">
        <f>IF('3a DF'!W28="-","-",'3a DF'!W28)</f>
        <v>344.903293725764</v>
      </c>
      <c r="W27" s="129" t="str">
        <f>IF('3a DF'!X28="-","-",'3a DF'!X28)</f>
        <v>-</v>
      </c>
      <c r="X27" s="129" t="str">
        <f>IF('3a DF'!Y28="-","-",'3a DF'!Y28)</f>
        <v>-</v>
      </c>
      <c r="Y27" s="129" t="str">
        <f>IF('3a DF'!Z28="-","-",'3a DF'!Z28)</f>
        <v>-</v>
      </c>
      <c r="Z27" s="129" t="str">
        <f>IF('3a DF'!AA28="-","-",'3a DF'!AA28)</f>
        <v>-</v>
      </c>
      <c r="AA27" s="28"/>
    </row>
    <row r="28" spans="1:27" s="29" customFormat="1" ht="11.25" customHeight="1" x14ac:dyDescent="0.25">
      <c r="A28" s="256"/>
      <c r="B28" s="132" t="s">
        <v>350</v>
      </c>
      <c r="C28" s="132" t="s">
        <v>300</v>
      </c>
      <c r="D28" s="130" t="s">
        <v>317</v>
      </c>
      <c r="E28" s="131"/>
      <c r="F28" s="30"/>
      <c r="G28" s="129">
        <f>IF('3b CM'!G28="-","-",'3b CM'!G28)</f>
        <v>5.8990794744677166E-2</v>
      </c>
      <c r="H28" s="129">
        <f>IF('3b CM'!H28="-","-",'3b CM'!H28)</f>
        <v>8.8486192117015749E-2</v>
      </c>
      <c r="I28" s="129">
        <f>IF('3b CM'!I28="-","-",'3b CM'!I28)</f>
        <v>0.27863339973850021</v>
      </c>
      <c r="J28" s="129">
        <f>IF('3b CM'!J28="-","-",'3b CM'!J28)</f>
        <v>0.28335629019649178</v>
      </c>
      <c r="K28" s="129">
        <f>IF('3b CM'!K28="-","-",'3b CM'!K28)</f>
        <v>3.6393696971798395</v>
      </c>
      <c r="L28" s="129">
        <f>IF('3b CM'!L28="-","-",'3b CM'!L28)</f>
        <v>3.5305563574975185</v>
      </c>
      <c r="M28" s="129">
        <f>IF('3b CM'!M28="-","-",'3b CM'!M28)</f>
        <v>12.281250309832373</v>
      </c>
      <c r="N28" s="129">
        <f>IF('3b CM'!N28="-","-",'3b CM'!N28)</f>
        <v>11.674905883350215</v>
      </c>
      <c r="O28" s="30"/>
      <c r="P28" s="129">
        <f>IF('3b CM'!P28="-","-",'3b CM'!P28)</f>
        <v>11.674905883350215</v>
      </c>
      <c r="Q28" s="129">
        <f>IF('3b CM'!Q28="-","-",'3b CM'!Q28)</f>
        <v>15.642753831643274</v>
      </c>
      <c r="R28" s="129">
        <f>IF('3b CM'!R28="-","-",'3b CM'!R28)</f>
        <v>15.024679064961514</v>
      </c>
      <c r="S28" s="129">
        <f>IF('3b CM'!S28="-","-",'3b CM'!S28)</f>
        <v>17.898495738038093</v>
      </c>
      <c r="T28" s="129">
        <f>IF('3b CM'!T28="-","-",'3b CM'!T28)</f>
        <v>18.237258369771993</v>
      </c>
      <c r="U28" s="129">
        <f>IF('3b CM'!U28="-","-",'3b CM'!U28)</f>
        <v>13.950265991922514</v>
      </c>
      <c r="V28" s="129">
        <f>IF('3b CM'!V28="-","-",'3b CM'!V28)</f>
        <v>14.101705309051653</v>
      </c>
      <c r="W28" s="129" t="str">
        <f>IF('3b CM'!W28="-","-",'3b CM'!W28)</f>
        <v>-</v>
      </c>
      <c r="X28" s="129" t="str">
        <f>IF('3b CM'!X28="-","-",'3b CM'!X28)</f>
        <v>-</v>
      </c>
      <c r="Y28" s="129" t="str">
        <f>IF('3b CM'!Y28="-","-",'3b CM'!Y28)</f>
        <v>-</v>
      </c>
      <c r="Z28" s="129" t="str">
        <f>IF('3b CM'!Z28="-","-",'3b CM'!Z28)</f>
        <v>-</v>
      </c>
      <c r="AA28" s="28"/>
    </row>
    <row r="29" spans="1:27" s="29" customFormat="1" ht="12.4" customHeight="1" x14ac:dyDescent="0.25">
      <c r="A29" s="256"/>
      <c r="B29" s="132" t="s">
        <v>596</v>
      </c>
      <c r="C29" s="132" t="s">
        <v>597</v>
      </c>
      <c r="D29" s="130" t="s">
        <v>317</v>
      </c>
      <c r="E29" s="131"/>
      <c r="F29" s="30"/>
      <c r="G29" s="129" t="str">
        <f>IF('3c AA'!J112="-","-",'3c AA'!J112)</f>
        <v>-</v>
      </c>
      <c r="H29" s="129" t="str">
        <f>IF('3c AA'!K112="-","-",'3c AA'!K112)</f>
        <v>-</v>
      </c>
      <c r="I29" s="129" t="str">
        <f>IF('3c AA'!L112="-","-",'3c AA'!L112)</f>
        <v>-</v>
      </c>
      <c r="J29" s="129" t="str">
        <f>IF('3c AA'!M112="-","-",'3c AA'!M112)</f>
        <v>-</v>
      </c>
      <c r="K29" s="129" t="str">
        <f>IF('3c AA'!N112="-","-",'3c AA'!N112)</f>
        <v>-</v>
      </c>
      <c r="L29" s="129" t="str">
        <f>IF('3c AA'!O112="-","-",'3c AA'!O112)</f>
        <v>-</v>
      </c>
      <c r="M29" s="129" t="str">
        <f>IF('3c AA'!P112="-","-",'3c AA'!P112)</f>
        <v>-</v>
      </c>
      <c r="N29" s="129" t="str">
        <f>IF('3c AA'!Q112="-","-",'3c AA'!Q112)</f>
        <v>-</v>
      </c>
      <c r="O29" s="30"/>
      <c r="P29" s="129" t="str">
        <f>IF('3c AA'!S112="-","-",'3c AA'!S112)</f>
        <v>-</v>
      </c>
      <c r="Q29" s="129" t="str">
        <f>IF('3c AA'!T112="-","-",'3c AA'!T112)</f>
        <v>-</v>
      </c>
      <c r="R29" s="129" t="str">
        <f>IF('3c AA'!U112="-","-",'3c AA'!U112)</f>
        <v>-</v>
      </c>
      <c r="S29" s="129" t="str">
        <f>IF('3c AA'!V112="-","-",'3c AA'!V112)</f>
        <v>-</v>
      </c>
      <c r="T29" s="129">
        <f>IF('3c AA'!W112="-","-",'3c AA'!W112)</f>
        <v>6.5144851219082414</v>
      </c>
      <c r="U29" s="129">
        <f>IF('3c AA'!X112="-","-",'3c AA'!X112)</f>
        <v>9.9756950960531068</v>
      </c>
      <c r="V29" s="129">
        <f>IF('3c AA'!Y112="-","-",'3c AA'!Y112)</f>
        <v>4.43</v>
      </c>
      <c r="W29" s="129" t="str">
        <f>IF('3c AA'!Z112="-","-",'3c AA'!Z112)</f>
        <v>-</v>
      </c>
      <c r="X29" s="129" t="str">
        <f>IF('3c AA'!AA112="-","-",'3c AA'!AA112)</f>
        <v>-</v>
      </c>
      <c r="Y29" s="129" t="str">
        <f>IF('3c AA'!AB112="-","-",'3c AA'!AB112)</f>
        <v>-</v>
      </c>
      <c r="Z29" s="129" t="str">
        <f>IF('3c AA'!AC112="-","-",'3c AA'!AC112)</f>
        <v>-</v>
      </c>
      <c r="AA29" s="28"/>
    </row>
    <row r="30" spans="1:27" s="29" customFormat="1" ht="12.4" customHeight="1" x14ac:dyDescent="0.25">
      <c r="A30" s="256"/>
      <c r="B30" s="132" t="s">
        <v>2</v>
      </c>
      <c r="C30" s="132" t="s">
        <v>342</v>
      </c>
      <c r="D30" s="130" t="s">
        <v>317</v>
      </c>
      <c r="E30" s="131"/>
      <c r="F30" s="30"/>
      <c r="G30" s="129">
        <f>IF('3d PC'!G29="-","-",'3d PC'!G29)</f>
        <v>90.726713861208424</v>
      </c>
      <c r="H30" s="129">
        <f>IF('3d PC'!H29="-","-",'3d PC'!H29)</f>
        <v>90.699648717954958</v>
      </c>
      <c r="I30" s="129">
        <f>IF('3d PC'!I29="-","-",'3d PC'!I29)</f>
        <v>114.99952994364455</v>
      </c>
      <c r="J30" s="129">
        <f>IF('3d PC'!J29="-","-",'3d PC'!J29)</f>
        <v>113.7684169653958</v>
      </c>
      <c r="K30" s="129">
        <f>IF('3d PC'!K29="-","-",'3d PC'!K29)</f>
        <v>130.43540208664726</v>
      </c>
      <c r="L30" s="129">
        <f>IF('3d PC'!L29="-","-",'3d PC'!L29)</f>
        <v>129.24944666151694</v>
      </c>
      <c r="M30" s="129">
        <f>IF('3d PC'!M29="-","-",'3d PC'!M29)</f>
        <v>157.71890509862112</v>
      </c>
      <c r="N30" s="129">
        <f>IF('3d PC'!N29="-","-",'3d PC'!N29)</f>
        <v>154.88739331336086</v>
      </c>
      <c r="O30" s="30"/>
      <c r="P30" s="129">
        <f>IF('3d PC'!P29="-","-",'3d PC'!P29)</f>
        <v>154.88739331336086</v>
      </c>
      <c r="Q30" s="129">
        <f>IF('3d PC'!Q29="-","-",'3d PC'!Q29)</f>
        <v>173.32745775336986</v>
      </c>
      <c r="R30" s="129">
        <f>IF('3d PC'!R29="-","-",'3d PC'!R29)</f>
        <v>176.02949617899671</v>
      </c>
      <c r="S30" s="129">
        <f>IF('3d PC'!S29="-","-",'3d PC'!S29)</f>
        <v>192.06243928647606</v>
      </c>
      <c r="T30" s="129">
        <f>IF('3d PC'!T29="-","-",'3d PC'!T29)</f>
        <v>195.59367578411286</v>
      </c>
      <c r="U30" s="129">
        <f>IF('3d PC'!U29="-","-",'3d PC'!U29)</f>
        <v>211.4118537542615</v>
      </c>
      <c r="V30" s="129">
        <f>IF('3d PC'!V29="-","-",'3d PC'!V29)</f>
        <v>192.30704107029561</v>
      </c>
      <c r="W30" s="129" t="str">
        <f>IF('3d PC'!W29="-","-",'3d PC'!W29)</f>
        <v>-</v>
      </c>
      <c r="X30" s="129" t="str">
        <f>IF('3d PC'!X29="-","-",'3d PC'!X29)</f>
        <v>-</v>
      </c>
      <c r="Y30" s="129" t="str">
        <f>IF('3d PC'!Y29="-","-",'3d PC'!Y29)</f>
        <v>-</v>
      </c>
      <c r="Z30" s="129" t="str">
        <f>IF('3d PC'!Z29="-","-",'3d PC'!Z29)</f>
        <v>-</v>
      </c>
      <c r="AA30" s="28"/>
    </row>
    <row r="31" spans="1:27" s="29" customFormat="1" ht="11.25" customHeight="1" x14ac:dyDescent="0.25">
      <c r="A31" s="256"/>
      <c r="B31" s="132" t="s">
        <v>352</v>
      </c>
      <c r="C31" s="132" t="s">
        <v>343</v>
      </c>
      <c r="D31" s="130" t="s">
        <v>317</v>
      </c>
      <c r="E31" s="131"/>
      <c r="F31" s="30"/>
      <c r="G31" s="129">
        <f>IF('3e NC-Elec'!H57="-","-",'3e NC-Elec'!H57)</f>
        <v>111.29688620225096</v>
      </c>
      <c r="H31" s="129">
        <f>IF('3e NC-Elec'!I57="-","-",'3e NC-Elec'!I57)</f>
        <v>112.2936382273312</v>
      </c>
      <c r="I31" s="129">
        <f>IF('3e NC-Elec'!J57="-","-",'3e NC-Elec'!J57)</f>
        <v>128.15384175965798</v>
      </c>
      <c r="J31" s="129">
        <f>IF('3e NC-Elec'!K57="-","-",'3e NC-Elec'!K57)</f>
        <v>127.40414984028969</v>
      </c>
      <c r="K31" s="129">
        <f>IF('3e NC-Elec'!L57="-","-",'3e NC-Elec'!L57)</f>
        <v>123.62398104502108</v>
      </c>
      <c r="L31" s="129">
        <f>IF('3e NC-Elec'!M57="-","-",'3e NC-Elec'!M57)</f>
        <v>124.81890142020927</v>
      </c>
      <c r="M31" s="129">
        <f>IF('3e NC-Elec'!N57="-","-",'3e NC-Elec'!N57)</f>
        <v>130.60103161021058</v>
      </c>
      <c r="N31" s="129">
        <f>IF('3e NC-Elec'!O57="-","-",'3e NC-Elec'!O57)</f>
        <v>130.07052065354765</v>
      </c>
      <c r="O31" s="30"/>
      <c r="P31" s="129">
        <f>IF('3e NC-Elec'!Q57="-","-",'3e NC-Elec'!Q57)</f>
        <v>130.07052065354765</v>
      </c>
      <c r="Q31" s="129">
        <f>IF('3e NC-Elec'!R57="-","-",'3e NC-Elec'!R57)</f>
        <v>137.27191781173417</v>
      </c>
      <c r="R31" s="129">
        <f>IF('3e NC-Elec'!S57="-","-",'3e NC-Elec'!S57)</f>
        <v>138.11848951088291</v>
      </c>
      <c r="S31" s="129">
        <f>IF('3e NC-Elec'!T57="-","-",'3e NC-Elec'!T57)</f>
        <v>136.72315021651806</v>
      </c>
      <c r="T31" s="129">
        <f>IF('3e NC-Elec'!U57="-","-",'3e NC-Elec'!U57)</f>
        <v>139.84546997964978</v>
      </c>
      <c r="U31" s="129">
        <f>IF('3e NC-Elec'!V57="-","-",'3e NC-Elec'!V57)</f>
        <v>155.42096930525969</v>
      </c>
      <c r="V31" s="129">
        <f>IF('3e NC-Elec'!W57="-","-",'3e NC-Elec'!W57)</f>
        <v>154.52095469621435</v>
      </c>
      <c r="W31" s="129" t="str">
        <f>IF('3e NC-Elec'!X57="-","-",'3e NC-Elec'!X57)</f>
        <v>-</v>
      </c>
      <c r="X31" s="129" t="str">
        <f>IF('3e NC-Elec'!Y57="-","-",'3e NC-Elec'!Y57)</f>
        <v>-</v>
      </c>
      <c r="Y31" s="129" t="str">
        <f>IF('3e NC-Elec'!Z57="-","-",'3e NC-Elec'!Z57)</f>
        <v>-</v>
      </c>
      <c r="Z31" s="129" t="str">
        <f>IF('3e NC-Elec'!AA57="-","-",'3e NC-Elec'!AA57)</f>
        <v>-</v>
      </c>
      <c r="AA31" s="28"/>
    </row>
    <row r="32" spans="1:27" s="29" customFormat="1" ht="11.25" customHeight="1" x14ac:dyDescent="0.25">
      <c r="A32" s="256"/>
      <c r="B32" s="132" t="s">
        <v>349</v>
      </c>
      <c r="C32" s="132" t="s">
        <v>344</v>
      </c>
      <c r="D32" s="130" t="s">
        <v>317</v>
      </c>
      <c r="E32" s="131"/>
      <c r="F32" s="30"/>
      <c r="G32" s="129">
        <f>IF('3g CPIH'!C$16="-","-",'3h OC '!$E$10*('3g CPIH'!C$16/'3g CPIH'!$G$16))</f>
        <v>76.502677103718199</v>
      </c>
      <c r="H32" s="129">
        <f>IF('3g CPIH'!D$16="-","-",'3h OC '!$E$10*('3g CPIH'!D$16/'3g CPIH'!$G$16))</f>
        <v>76.655835616438353</v>
      </c>
      <c r="I32" s="129">
        <f>IF('3g CPIH'!E$16="-","-",'3h OC '!$E$10*('3g CPIH'!E$16/'3g CPIH'!$G$16))</f>
        <v>76.885573385518597</v>
      </c>
      <c r="J32" s="129">
        <f>IF('3g CPIH'!F$16="-","-",'3h OC '!$E$10*('3g CPIH'!F$16/'3g CPIH'!$G$16))</f>
        <v>77.345048923679059</v>
      </c>
      <c r="K32" s="129">
        <f>IF('3g CPIH'!G$16="-","-",'3h OC '!$E$10*('3g CPIH'!G$16/'3g CPIH'!$G$16))</f>
        <v>78.263999999999996</v>
      </c>
      <c r="L32" s="129">
        <f>IF('3g CPIH'!H$16="-","-",'3h OC '!$E$10*('3g CPIH'!H$16/'3g CPIH'!$G$16))</f>
        <v>79.259530332681024</v>
      </c>
      <c r="M32" s="129">
        <f>IF('3g CPIH'!I$16="-","-",'3h OC '!$E$10*('3g CPIH'!I$16/'3g CPIH'!$G$16))</f>
        <v>80.408219178082177</v>
      </c>
      <c r="N32" s="129">
        <f>IF('3g CPIH'!J$16="-","-",'3h OC '!$E$10*('3g CPIH'!J$16/'3g CPIH'!$G$16))</f>
        <v>81.097432485322898</v>
      </c>
      <c r="O32" s="30"/>
      <c r="P32" s="129">
        <f>IF('3g CPIH'!L$16="-","-",'3h OC '!$E$10*('3g CPIH'!L$16/'3g CPIH'!$G$16))</f>
        <v>81.097432485322898</v>
      </c>
      <c r="Q32" s="129">
        <f>IF('3g CPIH'!M$16="-","-",'3h OC '!$E$10*('3g CPIH'!M$16/'3g CPIH'!$G$16))</f>
        <v>82.016383561643835</v>
      </c>
      <c r="R32" s="129">
        <f>IF('3g CPIH'!N$16="-","-",'3h OC '!$E$10*('3g CPIH'!N$16/'3g CPIH'!$G$16))</f>
        <v>82.62901761252445</v>
      </c>
      <c r="S32" s="129">
        <f>IF('3g CPIH'!O$16="-","-",'3h OC '!$E$10*('3g CPIH'!O$16/'3g CPIH'!$G$16))</f>
        <v>83.088493150684926</v>
      </c>
      <c r="T32" s="129">
        <f>IF('3g CPIH'!P$16="-","-",'3h OC '!$E$10*('3g CPIH'!P$16/'3g CPIH'!$G$16))</f>
        <v>83.318230919765156</v>
      </c>
      <c r="U32" s="129">
        <f>IF('3g CPIH'!Q$16="-","-",'3h OC '!$E$10*('3g CPIH'!Q$16/'3g CPIH'!$G$16))</f>
        <v>83.777706457925632</v>
      </c>
      <c r="V32" s="129">
        <f>IF('3g CPIH'!R$16="-","-",'3h OC '!$E$10*('3g CPIH'!R$16/'3g CPIH'!$G$16))</f>
        <v>85.309291585127198</v>
      </c>
      <c r="W32" s="129" t="str">
        <f>IF('3g CPIH'!S$16="-","-",'3h OC '!$E$10*('3g CPIH'!S$16/'3g CPIH'!$G$16))</f>
        <v>-</v>
      </c>
      <c r="X32" s="129" t="str">
        <f>IF('3g CPIH'!T$16="-","-",'3h OC '!$E$10*('3g CPIH'!T$16/'3g CPIH'!$G$16))</f>
        <v>-</v>
      </c>
      <c r="Y32" s="129" t="str">
        <f>IF('3g CPIH'!U$16="-","-",'3h OC '!$E$10*('3g CPIH'!U$16/'3g CPIH'!$G$16))</f>
        <v>-</v>
      </c>
      <c r="Z32" s="129" t="str">
        <f>IF('3g CPIH'!V$16="-","-",'3h OC '!$E$10*('3g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SMNCC'!G$46)</f>
        <v>0</v>
      </c>
      <c r="L33" s="129">
        <f>IF('3i SMNCC'!H$46="-","-",'3i SMNCC'!H$46)</f>
        <v>-0.18995111249132623</v>
      </c>
      <c r="M33" s="129">
        <f>IF('3i SMNCC'!I$46="-","-",'3i SMNCC'!I$46)</f>
        <v>2.3898870370752556</v>
      </c>
      <c r="N33" s="129">
        <f>IF('3i SMNCC'!J$46="-","-",'3i SMNCC'!J$46)</f>
        <v>11.485481460604181</v>
      </c>
      <c r="O33" s="30"/>
      <c r="P33" s="129">
        <f>IF('3i SMNCC'!L$46="-","-",'3i SMNCC'!L$46)</f>
        <v>11.485481460604181</v>
      </c>
      <c r="Q33" s="129">
        <f>IF('3i SMNCC'!M$46="-","-",'3i SMNCC'!M$46)</f>
        <v>13.905095596481768</v>
      </c>
      <c r="R33" s="129">
        <f>IF('3i SMNCC'!N$46="-","-",'3i SMNCC'!N$46)</f>
        <v>14.008016342776511</v>
      </c>
      <c r="S33" s="129">
        <f>IF('3i SMNCC'!O$46="-","-",'3i SMNCC'!O$46)</f>
        <v>16.592254432324484</v>
      </c>
      <c r="T33" s="129">
        <f>IF('3i SMNCC'!P$46="-","-",'3i SMNCC'!P$46)</f>
        <v>16.855736391237045</v>
      </c>
      <c r="U33" s="129">
        <f>IF('3i SMNCC'!Q$46="-","-",'3i SMNCC'!Q$46)</f>
        <v>16.48610584262476</v>
      </c>
      <c r="V33" s="129">
        <f>IF('3i SMNCC'!R$46="-","-",'3i SMNCC'!R$46)</f>
        <v>16.529685824397358</v>
      </c>
      <c r="W33" s="129" t="str">
        <f>IF('3i SMNCC'!S$46="-","-",'3i SMNCC'!S$46)</f>
        <v>-</v>
      </c>
      <c r="X33" s="129" t="str">
        <f>IF('3i SMNCC'!T$46="-","-",'3i SMNCC'!T$46)</f>
        <v>-</v>
      </c>
      <c r="Y33" s="129" t="str">
        <f>IF('3i SMNCC'!U$46="-","-",'3i SMNCC'!U$46)</f>
        <v>-</v>
      </c>
      <c r="Z33" s="129" t="str">
        <f>IF('3i SMNCC'!V$46="-","-",'3i SMNCC'!V$46)</f>
        <v>-</v>
      </c>
      <c r="AA33" s="28"/>
    </row>
    <row r="34" spans="1:27" s="29" customFormat="1" ht="11.5" x14ac:dyDescent="0.25">
      <c r="A34" s="256"/>
      <c r="B34" s="132" t="s">
        <v>349</v>
      </c>
      <c r="C34" s="132" t="s">
        <v>389</v>
      </c>
      <c r="D34" s="130" t="s">
        <v>317</v>
      </c>
      <c r="E34" s="131"/>
      <c r="F34" s="30"/>
      <c r="G34" s="129">
        <f>IF('3g CPIH'!C$16="-","-",'3j PAAC PAP'!$G$14*('3g CPIH'!C$16/'3g CPIH'!$G$16))</f>
        <v>13.436452250489236</v>
      </c>
      <c r="H34" s="129">
        <f>IF('3g CPIH'!D$16="-","-",'3j PAAC PAP'!$G$14*('3g CPIH'!D$16/'3g CPIH'!$G$16))</f>
        <v>13.463352054794518</v>
      </c>
      <c r="I34" s="129">
        <f>IF('3g CPIH'!E$16="-","-",'3j PAAC PAP'!$G$14*('3g CPIH'!E$16/'3g CPIH'!$G$16))</f>
        <v>13.503701761252445</v>
      </c>
      <c r="J34" s="129">
        <f>IF('3g CPIH'!F$16="-","-",'3j PAAC PAP'!$G$14*('3g CPIH'!F$16/'3g CPIH'!$G$16))</f>
        <v>13.584401174168297</v>
      </c>
      <c r="K34" s="129">
        <f>IF('3g CPIH'!G$16="-","-",'3j PAAC PAP'!$G$14*('3g CPIH'!G$16/'3g CPIH'!$G$16))</f>
        <v>13.745799999999999</v>
      </c>
      <c r="L34" s="129">
        <f>IF('3g CPIH'!H$16="-","-",'3j PAAC PAP'!$G$14*('3g CPIH'!H$16/'3g CPIH'!$G$16))</f>
        <v>13.920648727984345</v>
      </c>
      <c r="M34" s="129">
        <f>IF('3g CPIH'!I$16="-","-",'3j PAAC PAP'!$G$14*('3g CPIH'!I$16/'3g CPIH'!$G$16))</f>
        <v>14.122397260273971</v>
      </c>
      <c r="N34" s="129">
        <f>IF('3g CPIH'!J$16="-","-",'3j PAAC PAP'!$G$14*('3g CPIH'!J$16/'3g CPIH'!$G$16))</f>
        <v>14.24344637964775</v>
      </c>
      <c r="O34" s="30"/>
      <c r="P34" s="129">
        <f>IF('3g CPIH'!L$16="-","-",'3j PAAC PAP'!$G$14*('3g CPIH'!L$16/'3g CPIH'!$G$16))</f>
        <v>14.24344637964775</v>
      </c>
      <c r="Q34" s="129">
        <f>IF('3g CPIH'!M$16="-","-",'3j PAAC PAP'!$G$14*('3g CPIH'!M$16/'3g CPIH'!$G$16))</f>
        <v>14.40484520547945</v>
      </c>
      <c r="R34" s="129">
        <f>IF('3g CPIH'!N$16="-","-",'3j PAAC PAP'!$G$14*('3g CPIH'!N$16/'3g CPIH'!$G$16))</f>
        <v>14.512444422700586</v>
      </c>
      <c r="S34" s="129">
        <f>IF('3g CPIH'!O$16="-","-",'3j PAAC PAP'!$G$14*('3g CPIH'!O$16/'3g CPIH'!$G$16))</f>
        <v>14.593143835616438</v>
      </c>
      <c r="T34" s="129">
        <f>IF('3g CPIH'!P$16="-","-",'3j PAAC PAP'!$G$14*('3g CPIH'!P$16/'3g CPIH'!$G$16))</f>
        <v>14.633493542074362</v>
      </c>
      <c r="U34" s="129">
        <f>IF('3g CPIH'!Q$16="-","-",'3j PAAC PAP'!$G$14*('3g CPIH'!Q$16/'3g CPIH'!$G$16))</f>
        <v>14.714192954990214</v>
      </c>
      <c r="V34" s="129">
        <f>IF('3g CPIH'!R$16="-","-",'3j PAAC PAP'!$G$14*('3g CPIH'!R$16/'3g CPIH'!$G$16))</f>
        <v>14.983190998043053</v>
      </c>
      <c r="W34" s="129" t="str">
        <f>IF('3g CPIH'!S$16="-","-",'3j PAAC PAP'!$G$14*('3g CPIH'!S$16/'3g CPIH'!$G$16))</f>
        <v>-</v>
      </c>
      <c r="X34" s="129" t="str">
        <f>IF('3g CPIH'!T$16="-","-",'3j PAAC PAP'!$G$14*('3g CPIH'!T$16/'3g CPIH'!$G$16))</f>
        <v>-</v>
      </c>
      <c r="Y34" s="129" t="str">
        <f>IF('3g CPIH'!U$16="-","-",'3j PAAC PAP'!$G$14*('3g CPIH'!U$16/'3g CPIH'!$G$16))</f>
        <v>-</v>
      </c>
      <c r="Z34" s="129" t="str">
        <f>IF('3g CPIH'!V$16="-","-",'3j PAAC PAP'!$G$14*('3g CPIH'!V$16/'3g CPIH'!$G$16))</f>
        <v>-</v>
      </c>
      <c r="AA34" s="28"/>
    </row>
    <row r="35" spans="1:27" s="29" customFormat="1" ht="11.5" x14ac:dyDescent="0.25">
      <c r="A35" s="256"/>
      <c r="B35" s="132" t="s">
        <v>349</v>
      </c>
      <c r="C35" s="132" t="s">
        <v>404</v>
      </c>
      <c r="D35" s="130" t="s">
        <v>317</v>
      </c>
      <c r="E35" s="131"/>
      <c r="F35" s="30"/>
      <c r="G35" s="129">
        <f>IF(G27="-","-",SUM(G27:G33)*'3j PAAC PAP'!$G$32)</f>
        <v>30.914418018059493</v>
      </c>
      <c r="H35" s="129">
        <f>IF(H27="-","-",SUM(H27:H33)*'3j PAAC PAP'!$G$32)</f>
        <v>29.431555740621285</v>
      </c>
      <c r="I35" s="129">
        <f>IF(I27="-","-",SUM(I27:I33)*'3j PAAC PAP'!$G$32)</f>
        <v>30.481073973526758</v>
      </c>
      <c r="J35" s="129">
        <f>IF(J27="-","-",SUM(J27:J33)*'3j PAAC PAP'!$G$32)</f>
        <v>29.826696910039683</v>
      </c>
      <c r="K35" s="129">
        <f>IF(K27="-","-",SUM(K27:K33)*'3j PAAC PAP'!$G$32)</f>
        <v>32.718682318587092</v>
      </c>
      <c r="L35" s="129">
        <f>IF(L27="-","-",SUM(L27:L33)*'3j PAAC PAP'!$G$32)</f>
        <v>32.268843566403312</v>
      </c>
      <c r="M35" s="129">
        <f>IF(M27="-","-",SUM(M27:M33)*'3j PAAC PAP'!$G$32)</f>
        <v>35.762462412041316</v>
      </c>
      <c r="N35" s="129">
        <f>IF(N27="-","-",SUM(N27:N33)*'3j PAAC PAP'!$G$32)</f>
        <v>37.67366767432506</v>
      </c>
      <c r="O35" s="30"/>
      <c r="P35" s="129">
        <f>IF(P27="-","-",SUM(P27:P33)*'3j PAAC PAP'!$G$32)</f>
        <v>37.67366767432506</v>
      </c>
      <c r="Q35" s="129">
        <f>IF(Q27="-","-",SUM(Q27:Q33)*'3j PAAC PAP'!$G$32)</f>
        <v>41.974368257167974</v>
      </c>
      <c r="R35" s="129">
        <f>IF(R27="-","-",SUM(R27:R33)*'3j PAAC PAP'!$G$32)</f>
        <v>40.352966294192271</v>
      </c>
      <c r="S35" s="129">
        <f>IF(S27="-","-",SUM(S27:S33)*'3j PAAC PAP'!$G$32)</f>
        <v>40.269381472007652</v>
      </c>
      <c r="T35" s="129">
        <f>IF(T27="-","-",SUM(T27:T33)*'3j PAAC PAP'!$G$32)</f>
        <v>38.706700232555349</v>
      </c>
      <c r="U35" s="129">
        <f>IF(U27="-","-",SUM(U27:U33)*'3j PAAC PAP'!$G$32)</f>
        <v>42.818037454536352</v>
      </c>
      <c r="V35" s="129">
        <f>IF(V27="-","-",SUM(V27:V33)*'3j PAAC PAP'!$G$32)</f>
        <v>47.023952598897068</v>
      </c>
      <c r="W35" s="129" t="str">
        <f>IF(W27="-","-",SUM(W27:W33)*'3j PAAC PAP'!$G$32)</f>
        <v>-</v>
      </c>
      <c r="X35" s="129" t="str">
        <f>IF(X27="-","-",SUM(X27:X33)*'3j PAAC PAP'!$G$32)</f>
        <v>-</v>
      </c>
      <c r="Y35" s="129" t="str">
        <f>IF(Y27="-","-",SUM(Y27:Y33)*'3j PAAC PAP'!$G$32)</f>
        <v>-</v>
      </c>
      <c r="Z35" s="129" t="str">
        <f>IF(Z27="-","-",SUM(Z27:Z33)*'3j PAAC PAP'!$G$32)</f>
        <v>-</v>
      </c>
      <c r="AA35" s="28"/>
    </row>
    <row r="36" spans="1:27" s="29" customFormat="1" ht="11.5" x14ac:dyDescent="0.25">
      <c r="A36" s="256"/>
      <c r="B36" s="132" t="s">
        <v>388</v>
      </c>
      <c r="C36" s="132" t="s">
        <v>515</v>
      </c>
      <c r="D36" s="130" t="s">
        <v>317</v>
      </c>
      <c r="E36" s="131"/>
      <c r="F36" s="30"/>
      <c r="G36" s="129">
        <f>IF(G27="-","-",SUM(G27:G35)*'3k EBIT'!$E$10)</f>
        <v>11.199386387293004</v>
      </c>
      <c r="H36" s="129">
        <f>IF(H27="-","-",SUM(H27:H35)*'3k EBIT'!$E$10)</f>
        <v>10.675192615082986</v>
      </c>
      <c r="I36" s="129">
        <f>IF(I27="-","-",SUM(I27:I35)*'3k EBIT'!$E$10)</f>
        <v>11.047348931113202</v>
      </c>
      <c r="J36" s="129">
        <f>IF(J27="-","-",SUM(J27:J35)*'3k EBIT'!$E$10)</f>
        <v>10.817358849989231</v>
      </c>
      <c r="K36" s="129">
        <f>IF(K27="-","-",SUM(K27:K35)*'3k EBIT'!$E$10)</f>
        <v>11.843821564297896</v>
      </c>
      <c r="L36" s="129">
        <f>IF(L27="-","-",SUM(L27:L35)*'3k EBIT'!$E$10)</f>
        <v>11.688031393508519</v>
      </c>
      <c r="M36" s="129">
        <f>IF(M27="-","-",SUM(M27:M35)*'3k EBIT'!$E$10)</f>
        <v>12.928165195561423</v>
      </c>
      <c r="N36" s="129">
        <f>IF(N27="-","-",SUM(N27:N35)*'3k EBIT'!$E$10)</f>
        <v>13.606794748935032</v>
      </c>
      <c r="O36" s="30"/>
      <c r="P36" s="129">
        <f>IF(P27="-","-",SUM(P27:P35)*'3k EBIT'!$E$10)</f>
        <v>13.606794748935032</v>
      </c>
      <c r="Q36" s="129">
        <f>IF(Q27="-","-",SUM(Q27:Q35)*'3k EBIT'!$E$10)</f>
        <v>15.131735080868411</v>
      </c>
      <c r="R36" s="129">
        <f>IF(R27="-","-",SUM(R27:R35)*'3k EBIT'!$E$10)</f>
        <v>14.560081658052912</v>
      </c>
      <c r="S36" s="129">
        <f>IF(S27="-","-",SUM(S27:S35)*'3k EBIT'!$E$10)</f>
        <v>14.532067932259546</v>
      </c>
      <c r="T36" s="129">
        <f>IF(T27="-","-",SUM(T27:T35)*'3k EBIT'!$E$10)</f>
        <v>13.979890505386312</v>
      </c>
      <c r="U36" s="129">
        <f>IF(U27="-","-",SUM(U27:U35)*'3k EBIT'!$E$10)</f>
        <v>15.436261121333871</v>
      </c>
      <c r="V36" s="129">
        <f>IF(V27="-","-",SUM(V27:V35)*'3k EBIT'!$E$10)</f>
        <v>16.929745354965284</v>
      </c>
      <c r="W36" s="129" t="str">
        <f>IF(W27="-","-",SUM(W27:W35)*'3k EBIT'!$E$10)</f>
        <v>-</v>
      </c>
      <c r="X36" s="129" t="str">
        <f>IF(X27="-","-",SUM(X27:X35)*'3k EBIT'!$E$10)</f>
        <v>-</v>
      </c>
      <c r="Y36" s="129" t="str">
        <f>IF(Y27="-","-",SUM(Y27:Y35)*'3k EBIT'!$E$10)</f>
        <v>-</v>
      </c>
      <c r="Z36" s="129" t="str">
        <f>IF(Z27="-","-",SUM(Z27:Z35)*'3k EBIT'!$E$10)</f>
        <v>-</v>
      </c>
      <c r="AA36" s="28"/>
    </row>
    <row r="37" spans="1:27" s="29" customFormat="1" ht="11.25" customHeight="1" x14ac:dyDescent="0.25">
      <c r="A37" s="256"/>
      <c r="B37" s="132" t="s">
        <v>292</v>
      </c>
      <c r="C37" s="177" t="s">
        <v>516</v>
      </c>
      <c r="D37" s="130" t="s">
        <v>317</v>
      </c>
      <c r="E37" s="130"/>
      <c r="F37" s="30"/>
      <c r="G37" s="129">
        <f>IF(G27="-","-",SUM(G27:G30,G32:G36)*'3l HAP'!$E$11)</f>
        <v>7.0005100979579051</v>
      </c>
      <c r="H37" s="129">
        <f>IF(H27="-","-",SUM(H27:H30,H32:H36)*'3l HAP'!$E$11)</f>
        <v>6.5819841331974143</v>
      </c>
      <c r="I37" s="129">
        <f>IF(I27="-","-",SUM(I27:I30,I32:I36)*'3l HAP'!$E$11)</f>
        <v>6.6365505970902303</v>
      </c>
      <c r="J37" s="129">
        <f>IF(J27="-","-",SUM(J27:J30,J32:J36)*'3l HAP'!$E$11)</f>
        <v>6.4703013950674517</v>
      </c>
      <c r="K37" s="129">
        <f>IF(K27="-","-",SUM(K27:K30,K32:K36)*'3l HAP'!$E$11)</f>
        <v>7.3166170775915473</v>
      </c>
      <c r="L37" s="129">
        <f>IF(L27="-","-",SUM(L27:L30,L32:L36)*'3l HAP'!$E$11)</f>
        <v>7.1790736721475739</v>
      </c>
      <c r="M37" s="129">
        <f>IF(M27="-","-",SUM(M27:M30,M32:M36)*'3l HAP'!$E$11)</f>
        <v>8.0500381090960857</v>
      </c>
      <c r="N37" s="129">
        <f>IF(N27="-","-",SUM(N27:N30,N32:N36)*'3l HAP'!$E$11)</f>
        <v>8.5807427509036458</v>
      </c>
      <c r="O37" s="30"/>
      <c r="P37" s="129">
        <f>IF(P27="-","-",SUM(P27:P30,P32:P36)*'3l HAP'!$E$11)</f>
        <v>8.5807427509036458</v>
      </c>
      <c r="Q37" s="129">
        <f>IF(Q27="-","-",SUM(Q27:Q30,Q32:Q36)*'3l HAP'!$E$11)</f>
        <v>9.6503935255189734</v>
      </c>
      <c r="R37" s="129">
        <f>IF(R27="-","-",SUM(R27:R30,R32:R36)*'3l HAP'!$E$11)</f>
        <v>9.1974949584103118</v>
      </c>
      <c r="S37" s="129">
        <f>IF(S27="-","-",SUM(S27:S30,S32:S36)*'3l HAP'!$E$11)</f>
        <v>9.1963373426018631</v>
      </c>
      <c r="T37" s="129">
        <f>IF(T27="-","-",SUM(T27:T30,T32:T36)*'3l HAP'!$E$11)</f>
        <v>8.7251273343415647</v>
      </c>
      <c r="U37" s="129">
        <f>IF(U27="-","-",SUM(U27:U30,U32:U36)*'3l HAP'!$E$11)</f>
        <v>9.6193345213829637</v>
      </c>
      <c r="V37" s="129">
        <f>IF(V27="-","-",SUM(V27:V30,V32:V36)*'3l HAP'!$E$11)</f>
        <v>10.783358668576629</v>
      </c>
      <c r="W37" s="129" t="str">
        <f>IF(W27="-","-",SUM(W27:W30,W32:W36)*'3l HAP'!$E$11)</f>
        <v>-</v>
      </c>
      <c r="X37" s="129" t="str">
        <f>IF(X27="-","-",SUM(X27:X30,X32:X36)*'3l HAP'!$E$11)</f>
        <v>-</v>
      </c>
      <c r="Y37" s="129" t="str">
        <f>IF(Y27="-","-",SUM(Y27:Y30,Y32:Y36)*'3l HAP'!$E$11)</f>
        <v>-</v>
      </c>
      <c r="Z37" s="129" t="str">
        <f>IF(Z27="-","-",SUM(Z27:Z30,Z32:Z36)*'3l HAP'!$E$11)</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596.44165543263853</v>
      </c>
      <c r="H38" s="129">
        <f t="shared" si="2"/>
        <v>568.43399495785229</v>
      </c>
      <c r="I38" s="129">
        <f t="shared" si="2"/>
        <v>588.07572785912055</v>
      </c>
      <c r="J38" s="129">
        <f t="shared" si="2"/>
        <v>575.80474254520277</v>
      </c>
      <c r="K38" s="129">
        <f t="shared" si="2"/>
        <v>630.67538929750151</v>
      </c>
      <c r="L38" s="129">
        <f t="shared" si="2"/>
        <v>622.33836660574889</v>
      </c>
      <c r="M38" s="129">
        <f t="shared" si="2"/>
        <v>688.47950419072856</v>
      </c>
      <c r="N38" s="129">
        <f t="shared" si="2"/>
        <v>724.72753899379939</v>
      </c>
      <c r="O38" s="30"/>
      <c r="P38" s="129">
        <f t="shared" ref="P38:Z38" si="3">IF(P27="-","-",SUM(P27:P37))</f>
        <v>724.72753899379939</v>
      </c>
      <c r="Q38" s="129">
        <f t="shared" si="3"/>
        <v>806.05717408699525</v>
      </c>
      <c r="R38" s="129">
        <f t="shared" si="3"/>
        <v>775.5172656939576</v>
      </c>
      <c r="S38" s="129">
        <f t="shared" si="3"/>
        <v>774.04170206645301</v>
      </c>
      <c r="T38" s="129">
        <f t="shared" si="3"/>
        <v>744.50853422687737</v>
      </c>
      <c r="U38" s="129">
        <f t="shared" si="3"/>
        <v>822.05379480287127</v>
      </c>
      <c r="V38" s="129">
        <f t="shared" si="3"/>
        <v>901.82221983133218</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DF'!H29="-","-",'3a DF'!H29)</f>
        <v>257.51079589823433</v>
      </c>
      <c r="H39" s="38">
        <f>IF('3a DF'!I29="-","-",'3a DF'!I29)</f>
        <v>230.51832879076954</v>
      </c>
      <c r="I39" s="38">
        <f>IF('3a DF'!J29="-","-",'3a DF'!J29)</f>
        <v>207.86955005011575</v>
      </c>
      <c r="J39" s="38">
        <f>IF('3a DF'!K29="-","-",'3a DF'!K29)</f>
        <v>198.00057588842645</v>
      </c>
      <c r="K39" s="38">
        <f>IF('3a DF'!L29="-","-",'3a DF'!L29)</f>
        <v>231.06643631802345</v>
      </c>
      <c r="L39" s="38">
        <f>IF('3a DF'!M29="-","-",'3a DF'!M29)</f>
        <v>222.51880940781095</v>
      </c>
      <c r="M39" s="38">
        <f>IF('3a DF'!N29="-","-",'3a DF'!N29)</f>
        <v>238.82164682330844</v>
      </c>
      <c r="N39" s="38">
        <f>IF('3a DF'!O29="-","-",'3a DF'!O29)</f>
        <v>266.54618358667256</v>
      </c>
      <c r="O39" s="30"/>
      <c r="P39" s="38">
        <f>IF('3a DF'!Q29="-","-",'3a DF'!Q29)</f>
        <v>266.54618358667256</v>
      </c>
      <c r="Q39" s="38">
        <f>IF('3a DF'!R29="-","-",'3a DF'!R29)</f>
        <v>309.55777766368232</v>
      </c>
      <c r="R39" s="38">
        <f>IF('3a DF'!S29="-","-",'3a DF'!S29)</f>
        <v>277.16998848458883</v>
      </c>
      <c r="S39" s="38">
        <f>IF('3a DF'!T29="-","-",'3a DF'!T29)</f>
        <v>254.75346138464033</v>
      </c>
      <c r="T39" s="38">
        <f>IF('3a DF'!U29="-","-",'3a DF'!U29)</f>
        <v>212.81343464675621</v>
      </c>
      <c r="U39" s="38">
        <f>IF('3a DF'!V29="-","-",'3a DF'!V29)</f>
        <v>254.71519815414416</v>
      </c>
      <c r="V39" s="38">
        <f>IF('3a DF'!W29="-","-",'3a DF'!W29)</f>
        <v>353.60968283194467</v>
      </c>
      <c r="W39" s="38" t="str">
        <f>IF('3a DF'!X29="-","-",'3a DF'!X29)</f>
        <v>-</v>
      </c>
      <c r="X39" s="38" t="str">
        <f>IF('3a DF'!Y29="-","-",'3a DF'!Y29)</f>
        <v>-</v>
      </c>
      <c r="Y39" s="38" t="str">
        <f>IF('3a DF'!Z29="-","-",'3a DF'!Z29)</f>
        <v>-</v>
      </c>
      <c r="Z39" s="38" t="str">
        <f>IF('3a DF'!AA29="-","-",'3a DF'!AA29)</f>
        <v>-</v>
      </c>
      <c r="AA39" s="28"/>
    </row>
    <row r="40" spans="1:27" s="29" customFormat="1" ht="11.25" customHeight="1" x14ac:dyDescent="0.25">
      <c r="A40" s="256"/>
      <c r="B40" s="135" t="s">
        <v>350</v>
      </c>
      <c r="C40" s="135" t="s">
        <v>300</v>
      </c>
      <c r="D40" s="127" t="s">
        <v>318</v>
      </c>
      <c r="E40" s="128"/>
      <c r="F40" s="30"/>
      <c r="G40" s="38">
        <f>IF('3b CM'!G29="-","-",'3b CM'!G29)</f>
        <v>5.9973974657088445E-2</v>
      </c>
      <c r="H40" s="38">
        <f>IF('3b CM'!H29="-","-",'3b CM'!H29)</f>
        <v>8.9960961985632665E-2</v>
      </c>
      <c r="I40" s="38">
        <f>IF('3b CM'!I29="-","-",'3b CM'!I29)</f>
        <v>0.28327728973414185</v>
      </c>
      <c r="J40" s="38">
        <f>IF('3b CM'!J29="-","-",'3b CM'!J29)</f>
        <v>0.28807889503309997</v>
      </c>
      <c r="K40" s="38">
        <f>IF('3b CM'!K29="-","-",'3b CM'!K29)</f>
        <v>3.7000258587995032</v>
      </c>
      <c r="L40" s="38">
        <f>IF('3b CM'!L29="-","-",'3b CM'!L29)</f>
        <v>3.5893989634558103</v>
      </c>
      <c r="M40" s="38">
        <f>IF('3b CM'!M29="-","-",'3b CM'!M29)</f>
        <v>12.700873646217769</v>
      </c>
      <c r="N40" s="38">
        <f>IF('3b CM'!N29="-","-",'3b CM'!N29)</f>
        <v>12.073811763058139</v>
      </c>
      <c r="O40" s="30"/>
      <c r="P40" s="38">
        <f>IF('3b CM'!P29="-","-",'3b CM'!P29)</f>
        <v>12.073811763058139</v>
      </c>
      <c r="Q40" s="38">
        <f>IF('3b CM'!Q29="-","-",'3b CM'!Q29)</f>
        <v>16.247831079086424</v>
      </c>
      <c r="R40" s="38">
        <f>IF('3b CM'!R29="-","-",'3b CM'!R29)</f>
        <v>15.60601504808902</v>
      </c>
      <c r="S40" s="38">
        <f>IF('3b CM'!S29="-","-",'3b CM'!S29)</f>
        <v>18.53705369524036</v>
      </c>
      <c r="T40" s="38">
        <f>IF('3b CM'!T29="-","-",'3b CM'!T29)</f>
        <v>18.888230457310328</v>
      </c>
      <c r="U40" s="38">
        <f>IF('3b CM'!U29="-","-",'3b CM'!U29)</f>
        <v>14.512324658129021</v>
      </c>
      <c r="V40" s="38">
        <f>IF('3b CM'!V29="-","-",'3b CM'!V29)</f>
        <v>14.669668216155127</v>
      </c>
      <c r="W40" s="38" t="str">
        <f>IF('3b CM'!W29="-","-",'3b CM'!W29)</f>
        <v>-</v>
      </c>
      <c r="X40" s="38" t="str">
        <f>IF('3b CM'!X29="-","-",'3b CM'!X29)</f>
        <v>-</v>
      </c>
      <c r="Y40" s="38" t="str">
        <f>IF('3b CM'!Y29="-","-",'3b CM'!Y29)</f>
        <v>-</v>
      </c>
      <c r="Z40" s="38" t="str">
        <f>IF('3b CM'!Z29="-","-",'3b CM'!Z29)</f>
        <v>-</v>
      </c>
      <c r="AA40" s="28"/>
    </row>
    <row r="41" spans="1:27" s="29" customFormat="1" ht="11.25" customHeight="1" x14ac:dyDescent="0.25">
      <c r="A41" s="256"/>
      <c r="B41" s="135" t="s">
        <v>596</v>
      </c>
      <c r="C41" s="135" t="s">
        <v>597</v>
      </c>
      <c r="D41" s="127" t="s">
        <v>318</v>
      </c>
      <c r="E41" s="128"/>
      <c r="F41" s="30"/>
      <c r="G41" s="38" t="str">
        <f>IF('3c AA'!J113="-","-",'3c AA'!J113)</f>
        <v>-</v>
      </c>
      <c r="H41" s="38" t="str">
        <f>IF('3c AA'!K113="-","-",'3c AA'!K113)</f>
        <v>-</v>
      </c>
      <c r="I41" s="38" t="str">
        <f>IF('3c AA'!L113="-","-",'3c AA'!L113)</f>
        <v>-</v>
      </c>
      <c r="J41" s="38" t="str">
        <f>IF('3c AA'!M113="-","-",'3c AA'!M113)</f>
        <v>-</v>
      </c>
      <c r="K41" s="38" t="str">
        <f>IF('3c AA'!N113="-","-",'3c AA'!N113)</f>
        <v>-</v>
      </c>
      <c r="L41" s="38" t="str">
        <f>IF('3c AA'!O113="-","-",'3c AA'!O113)</f>
        <v>-</v>
      </c>
      <c r="M41" s="38" t="str">
        <f>IF('3c AA'!P113="-","-",'3c AA'!P113)</f>
        <v>-</v>
      </c>
      <c r="N41" s="38" t="str">
        <f>IF('3c AA'!Q113="-","-",'3c AA'!Q113)</f>
        <v>-</v>
      </c>
      <c r="O41" s="30"/>
      <c r="P41" s="38" t="str">
        <f>IF('3c AA'!S113="-","-",'3c AA'!S113)</f>
        <v>-</v>
      </c>
      <c r="Q41" s="38" t="str">
        <f>IF('3c AA'!T113="-","-",'3c AA'!T113)</f>
        <v>-</v>
      </c>
      <c r="R41" s="38" t="str">
        <f>IF('3c AA'!U113="-","-",'3c AA'!U113)</f>
        <v>-</v>
      </c>
      <c r="S41" s="38" t="str">
        <f>IF('3c AA'!V113="-","-",'3c AA'!V113)</f>
        <v>-</v>
      </c>
      <c r="T41" s="38">
        <f>IF('3c AA'!W113="-","-",'3c AA'!W113)</f>
        <v>6.6425540505401202</v>
      </c>
      <c r="U41" s="38">
        <f>IF('3c AA'!X113="-","-",'3c AA'!X113)</f>
        <v>9.9756950960531068</v>
      </c>
      <c r="V41" s="38">
        <f>IF('3c AA'!Y113="-","-",'3c AA'!Y113)</f>
        <v>4.43</v>
      </c>
      <c r="W41" s="38" t="str">
        <f>IF('3c AA'!Z113="-","-",'3c AA'!Z113)</f>
        <v>-</v>
      </c>
      <c r="X41" s="38" t="str">
        <f>IF('3c AA'!AA113="-","-",'3c AA'!AA113)</f>
        <v>-</v>
      </c>
      <c r="Y41" s="38" t="str">
        <f>IF('3c AA'!AB113="-","-",'3c AA'!AB113)</f>
        <v>-</v>
      </c>
      <c r="Z41" s="38" t="str">
        <f>IF('3c AA'!AC113="-","-",'3c AA'!AC113)</f>
        <v>-</v>
      </c>
      <c r="AA41" s="28"/>
    </row>
    <row r="42" spans="1:27" s="29" customFormat="1" ht="11.25" customHeight="1" x14ac:dyDescent="0.25">
      <c r="A42" s="256"/>
      <c r="B42" s="135" t="s">
        <v>2</v>
      </c>
      <c r="C42" s="135" t="s">
        <v>342</v>
      </c>
      <c r="D42" s="127" t="s">
        <v>318</v>
      </c>
      <c r="E42" s="128"/>
      <c r="F42" s="30"/>
      <c r="G42" s="38">
        <f>IF('3d PC'!G30="-","-",'3d PC'!G30)</f>
        <v>90.736815527100234</v>
      </c>
      <c r="H42" s="38">
        <f>IF('3d PC'!H30="-","-",'3d PC'!H30)</f>
        <v>90.709613408220818</v>
      </c>
      <c r="I42" s="38">
        <f>IF('3d PC'!I30="-","-",'3d PC'!I30)</f>
        <v>115.04343692123767</v>
      </c>
      <c r="J42" s="38">
        <f>IF('3d PC'!J30="-","-",'3d PC'!J30)</f>
        <v>113.80297101379854</v>
      </c>
      <c r="K42" s="38">
        <f>IF('3d PC'!K30="-","-",'3d PC'!K30)</f>
        <v>130.55136651406212</v>
      </c>
      <c r="L42" s="38">
        <f>IF('3d PC'!L30="-","-",'3d PC'!L30)</f>
        <v>129.35131370051138</v>
      </c>
      <c r="M42" s="38">
        <f>IF('3d PC'!M30="-","-",'3d PC'!M30)</f>
        <v>158.13146094168721</v>
      </c>
      <c r="N42" s="38">
        <f>IF('3d PC'!N30="-","-",'3d PC'!N30)</f>
        <v>155.24267863089204</v>
      </c>
      <c r="O42" s="30"/>
      <c r="P42" s="38">
        <f>IF('3d PC'!P30="-","-",'3d PC'!P30)</f>
        <v>155.24267863089204</v>
      </c>
      <c r="Q42" s="38">
        <f>IF('3d PC'!Q30="-","-",'3d PC'!Q30)</f>
        <v>173.93458119995154</v>
      </c>
      <c r="R42" s="38">
        <f>IF('3d PC'!R30="-","-",'3d PC'!R30)</f>
        <v>176.65446601512321</v>
      </c>
      <c r="S42" s="38">
        <f>IF('3d PC'!S30="-","-",'3d PC'!S30)</f>
        <v>192.96197457269477</v>
      </c>
      <c r="T42" s="38">
        <f>IF('3d PC'!T30="-","-",'3d PC'!T30)</f>
        <v>196.583200885628</v>
      </c>
      <c r="U42" s="38">
        <f>IF('3d PC'!U30="-","-",'3d PC'!U30)</f>
        <v>212.69390638830228</v>
      </c>
      <c r="V42" s="38">
        <f>IF('3d PC'!V30="-","-",'3d PC'!V30)</f>
        <v>193.12446024640511</v>
      </c>
      <c r="W42" s="38" t="str">
        <f>IF('3d PC'!W30="-","-",'3d PC'!W30)</f>
        <v>-</v>
      </c>
      <c r="X42" s="38" t="str">
        <f>IF('3d PC'!X30="-","-",'3d PC'!X30)</f>
        <v>-</v>
      </c>
      <c r="Y42" s="38" t="str">
        <f>IF('3d PC'!Y30="-","-",'3d PC'!Y30)</f>
        <v>-</v>
      </c>
      <c r="Z42" s="38" t="str">
        <f>IF('3d PC'!Z30="-","-",'3d PC'!Z30)</f>
        <v>-</v>
      </c>
      <c r="AA42" s="28"/>
    </row>
    <row r="43" spans="1:27" s="29" customFormat="1" ht="11.25" customHeight="1" x14ac:dyDescent="0.25">
      <c r="A43" s="256"/>
      <c r="B43" s="135" t="s">
        <v>352</v>
      </c>
      <c r="C43" s="135" t="s">
        <v>343</v>
      </c>
      <c r="D43" s="127" t="s">
        <v>318</v>
      </c>
      <c r="E43" s="128"/>
      <c r="F43" s="30"/>
      <c r="G43" s="38">
        <f>IF('3e NC-Elec'!H58="-","-",'3e NC-Elec'!H58)</f>
        <v>110.54531622717285</v>
      </c>
      <c r="H43" s="38">
        <f>IF('3e NC-Elec'!I58="-","-",'3e NC-Elec'!I58)</f>
        <v>111.55067759199838</v>
      </c>
      <c r="I43" s="38">
        <f>IF('3e NC-Elec'!J58="-","-",'3e NC-Elec'!J58)</f>
        <v>124.119909995697</v>
      </c>
      <c r="J43" s="38">
        <f>IF('3e NC-Elec'!K58="-","-",'3e NC-Elec'!K58)</f>
        <v>123.36374269200469</v>
      </c>
      <c r="K43" s="38">
        <f>IF('3e NC-Elec'!L58="-","-",'3e NC-Elec'!L58)</f>
        <v>109.90215750230416</v>
      </c>
      <c r="L43" s="38">
        <f>IF('3e NC-Elec'!M58="-","-",'3e NC-Elec'!M58)</f>
        <v>111.10739887531298</v>
      </c>
      <c r="M43" s="38">
        <f>IF('3e NC-Elec'!N58="-","-",'3e NC-Elec'!N58)</f>
        <v>116.3946621602914</v>
      </c>
      <c r="N43" s="38">
        <f>IF('3e NC-Elec'!O58="-","-",'3e NC-Elec'!O58)</f>
        <v>115.85372183452623</v>
      </c>
      <c r="O43" s="30"/>
      <c r="P43" s="38">
        <f>IF('3e NC-Elec'!Q58="-","-",'3e NC-Elec'!Q58)</f>
        <v>115.85372183452623</v>
      </c>
      <c r="Q43" s="38">
        <f>IF('3e NC-Elec'!R58="-","-",'3e NC-Elec'!R58)</f>
        <v>128.51239077263389</v>
      </c>
      <c r="R43" s="38">
        <f>IF('3e NC-Elec'!S58="-","-",'3e NC-Elec'!S58)</f>
        <v>129.44389241576127</v>
      </c>
      <c r="S43" s="38">
        <f>IF('3e NC-Elec'!T58="-","-",'3e NC-Elec'!T58)</f>
        <v>135.52001714237909</v>
      </c>
      <c r="T43" s="38">
        <f>IF('3e NC-Elec'!U58="-","-",'3e NC-Elec'!U58)</f>
        <v>138.77207037844124</v>
      </c>
      <c r="U43" s="38">
        <f>IF('3e NC-Elec'!V58="-","-",'3e NC-Elec'!V58)</f>
        <v>150.64812166288925</v>
      </c>
      <c r="V43" s="38">
        <f>IF('3e NC-Elec'!W58="-","-",'3e NC-Elec'!W58)</f>
        <v>149.45516654386975</v>
      </c>
      <c r="W43" s="38" t="str">
        <f>IF('3e NC-Elec'!X58="-","-",'3e NC-Elec'!X58)</f>
        <v>-</v>
      </c>
      <c r="X43" s="38" t="str">
        <f>IF('3e NC-Elec'!Y58="-","-",'3e NC-Elec'!Y58)</f>
        <v>-</v>
      </c>
      <c r="Y43" s="38" t="str">
        <f>IF('3e NC-Elec'!Z58="-","-",'3e NC-Elec'!Z58)</f>
        <v>-</v>
      </c>
      <c r="Z43" s="38" t="str">
        <f>IF('3e NC-Elec'!AA58="-","-",'3e NC-Elec'!AA58)</f>
        <v>-</v>
      </c>
      <c r="AA43" s="28"/>
    </row>
    <row r="44" spans="1:27" s="29" customFormat="1" ht="12.4" customHeight="1" x14ac:dyDescent="0.25">
      <c r="A44" s="256"/>
      <c r="B44" s="135" t="s">
        <v>349</v>
      </c>
      <c r="C44" s="135" t="s">
        <v>344</v>
      </c>
      <c r="D44" s="127" t="s">
        <v>318</v>
      </c>
      <c r="E44" s="128"/>
      <c r="F44" s="30"/>
      <c r="G44" s="38">
        <f>IF('3g CPIH'!C$16="-","-",'3h OC '!$E$10*('3g CPIH'!C$16/'3g CPIH'!$G$16))</f>
        <v>76.502677103718199</v>
      </c>
      <c r="H44" s="38">
        <f>IF('3g CPIH'!D$16="-","-",'3h OC '!$E$10*('3g CPIH'!D$16/'3g CPIH'!$G$16))</f>
        <v>76.655835616438353</v>
      </c>
      <c r="I44" s="38">
        <f>IF('3g CPIH'!E$16="-","-",'3h OC '!$E$10*('3g CPIH'!E$16/'3g CPIH'!$G$16))</f>
        <v>76.885573385518597</v>
      </c>
      <c r="J44" s="38">
        <f>IF('3g CPIH'!F$16="-","-",'3h OC '!$E$10*('3g CPIH'!F$16/'3g CPIH'!$G$16))</f>
        <v>77.345048923679059</v>
      </c>
      <c r="K44" s="38">
        <f>IF('3g CPIH'!G$16="-","-",'3h OC '!$E$10*('3g CPIH'!G$16/'3g CPIH'!$G$16))</f>
        <v>78.263999999999996</v>
      </c>
      <c r="L44" s="38">
        <f>IF('3g CPIH'!H$16="-","-",'3h OC '!$E$10*('3g CPIH'!H$16/'3g CPIH'!$G$16))</f>
        <v>79.259530332681024</v>
      </c>
      <c r="M44" s="38">
        <f>IF('3g CPIH'!I$16="-","-",'3h OC '!$E$10*('3g CPIH'!I$16/'3g CPIH'!$G$16))</f>
        <v>80.408219178082177</v>
      </c>
      <c r="N44" s="38">
        <f>IF('3g CPIH'!J$16="-","-",'3h OC '!$E$10*('3g CPIH'!J$16/'3g CPIH'!$G$16))</f>
        <v>81.097432485322898</v>
      </c>
      <c r="O44" s="30"/>
      <c r="P44" s="38">
        <f>IF('3g CPIH'!L$16="-","-",'3h OC '!$E$10*('3g CPIH'!L$16/'3g CPIH'!$G$16))</f>
        <v>81.097432485322898</v>
      </c>
      <c r="Q44" s="38">
        <f>IF('3g CPIH'!M$16="-","-",'3h OC '!$E$10*('3g CPIH'!M$16/'3g CPIH'!$G$16))</f>
        <v>82.016383561643835</v>
      </c>
      <c r="R44" s="38">
        <f>IF('3g CPIH'!N$16="-","-",'3h OC '!$E$10*('3g CPIH'!N$16/'3g CPIH'!$G$16))</f>
        <v>82.62901761252445</v>
      </c>
      <c r="S44" s="38">
        <f>IF('3g CPIH'!O$16="-","-",'3h OC '!$E$10*('3g CPIH'!O$16/'3g CPIH'!$G$16))</f>
        <v>83.088493150684926</v>
      </c>
      <c r="T44" s="38">
        <f>IF('3g CPIH'!P$16="-","-",'3h OC '!$E$10*('3g CPIH'!P$16/'3g CPIH'!$G$16))</f>
        <v>83.318230919765156</v>
      </c>
      <c r="U44" s="38">
        <f>IF('3g CPIH'!Q$16="-","-",'3h OC '!$E$10*('3g CPIH'!Q$16/'3g CPIH'!$G$16))</f>
        <v>83.777706457925632</v>
      </c>
      <c r="V44" s="38">
        <f>IF('3g CPIH'!R$16="-","-",'3h OC '!$E$10*('3g CPIH'!R$16/'3g CPIH'!$G$16))</f>
        <v>85.309291585127198</v>
      </c>
      <c r="W44" s="38" t="str">
        <f>IF('3g CPIH'!S$16="-","-",'3h OC '!$E$10*('3g CPIH'!S$16/'3g CPIH'!$G$16))</f>
        <v>-</v>
      </c>
      <c r="X44" s="38" t="str">
        <f>IF('3g CPIH'!T$16="-","-",'3h OC '!$E$10*('3g CPIH'!T$16/'3g CPIH'!$G$16))</f>
        <v>-</v>
      </c>
      <c r="Y44" s="38" t="str">
        <f>IF('3g CPIH'!U$16="-","-",'3h OC '!$E$10*('3g CPIH'!U$16/'3g CPIH'!$G$16))</f>
        <v>-</v>
      </c>
      <c r="Z44" s="38" t="str">
        <f>IF('3g CPIH'!V$16="-","-",'3h OC '!$E$10*('3g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SMNCC'!G$46)</f>
        <v>0</v>
      </c>
      <c r="L45" s="38">
        <f>IF('3i SMNCC'!H$46="-","-",'3i SMNCC'!H$46)</f>
        <v>-0.18995111249132623</v>
      </c>
      <c r="M45" s="38">
        <f>IF('3i SMNCC'!I$46="-","-",'3i SMNCC'!I$46)</f>
        <v>2.3898870370752556</v>
      </c>
      <c r="N45" s="38">
        <f>IF('3i SMNCC'!J$46="-","-",'3i SMNCC'!J$46)</f>
        <v>11.485481460604181</v>
      </c>
      <c r="O45" s="30"/>
      <c r="P45" s="38">
        <f>IF('3i SMNCC'!L$46="-","-",'3i SMNCC'!L$46)</f>
        <v>11.485481460604181</v>
      </c>
      <c r="Q45" s="38">
        <f>IF('3i SMNCC'!M$46="-","-",'3i SMNCC'!M$46)</f>
        <v>13.905095596481768</v>
      </c>
      <c r="R45" s="38">
        <f>IF('3i SMNCC'!N$46="-","-",'3i SMNCC'!N$46)</f>
        <v>14.008016342776511</v>
      </c>
      <c r="S45" s="38">
        <f>IF('3i SMNCC'!O$46="-","-",'3i SMNCC'!O$46)</f>
        <v>16.592254432324484</v>
      </c>
      <c r="T45" s="38">
        <f>IF('3i SMNCC'!P$46="-","-",'3i SMNCC'!P$46)</f>
        <v>16.855736391237045</v>
      </c>
      <c r="U45" s="38">
        <f>IF('3i SMNCC'!Q$46="-","-",'3i SMNCC'!Q$46)</f>
        <v>16.48610584262476</v>
      </c>
      <c r="V45" s="38">
        <f>IF('3i SMNCC'!R$46="-","-",'3i SMNCC'!R$46)</f>
        <v>16.529685824397358</v>
      </c>
      <c r="W45" s="38" t="str">
        <f>IF('3i SMNCC'!S$46="-","-",'3i SMNCC'!S$46)</f>
        <v>-</v>
      </c>
      <c r="X45" s="38" t="str">
        <f>IF('3i SMNCC'!T$46="-","-",'3i SMNCC'!T$46)</f>
        <v>-</v>
      </c>
      <c r="Y45" s="38" t="str">
        <f>IF('3i SMNCC'!U$46="-","-",'3i SMNCC'!U$46)</f>
        <v>-</v>
      </c>
      <c r="Z45" s="38" t="str">
        <f>IF('3i SMNCC'!V$46="-","-",'3i SMNCC'!V$46)</f>
        <v>-</v>
      </c>
      <c r="AA45" s="28"/>
    </row>
    <row r="46" spans="1:27" s="29" customFormat="1" ht="11.5" x14ac:dyDescent="0.25">
      <c r="A46" s="256"/>
      <c r="B46" s="135" t="s">
        <v>349</v>
      </c>
      <c r="C46" s="135" t="s">
        <v>389</v>
      </c>
      <c r="D46" s="127" t="s">
        <v>318</v>
      </c>
      <c r="E46" s="128"/>
      <c r="F46" s="30"/>
      <c r="G46" s="38">
        <f>IF('3g CPIH'!C$16="-","-",'3j PAAC PAP'!$G$14*('3g CPIH'!C$16/'3g CPIH'!$G$16))</f>
        <v>13.436452250489236</v>
      </c>
      <c r="H46" s="38">
        <f>IF('3g CPIH'!D$16="-","-",'3j PAAC PAP'!$G$14*('3g CPIH'!D$16/'3g CPIH'!$G$16))</f>
        <v>13.463352054794518</v>
      </c>
      <c r="I46" s="38">
        <f>IF('3g CPIH'!E$16="-","-",'3j PAAC PAP'!$G$14*('3g CPIH'!E$16/'3g CPIH'!$G$16))</f>
        <v>13.503701761252445</v>
      </c>
      <c r="J46" s="38">
        <f>IF('3g CPIH'!F$16="-","-",'3j PAAC PAP'!$G$14*('3g CPIH'!F$16/'3g CPIH'!$G$16))</f>
        <v>13.584401174168297</v>
      </c>
      <c r="K46" s="38">
        <f>IF('3g CPIH'!G$16="-","-",'3j PAAC PAP'!$G$14*('3g CPIH'!G$16/'3g CPIH'!$G$16))</f>
        <v>13.745799999999999</v>
      </c>
      <c r="L46" s="38">
        <f>IF('3g CPIH'!H$16="-","-",'3j PAAC PAP'!$G$14*('3g CPIH'!H$16/'3g CPIH'!$G$16))</f>
        <v>13.920648727984345</v>
      </c>
      <c r="M46" s="38">
        <f>IF('3g CPIH'!I$16="-","-",'3j PAAC PAP'!$G$14*('3g CPIH'!I$16/'3g CPIH'!$G$16))</f>
        <v>14.122397260273971</v>
      </c>
      <c r="N46" s="38">
        <f>IF('3g CPIH'!J$16="-","-",'3j PAAC PAP'!$G$14*('3g CPIH'!J$16/'3g CPIH'!$G$16))</f>
        <v>14.24344637964775</v>
      </c>
      <c r="O46" s="30"/>
      <c r="P46" s="38">
        <f>IF('3g CPIH'!L$16="-","-",'3j PAAC PAP'!$G$14*('3g CPIH'!L$16/'3g CPIH'!$G$16))</f>
        <v>14.24344637964775</v>
      </c>
      <c r="Q46" s="38">
        <f>IF('3g CPIH'!M$16="-","-",'3j PAAC PAP'!$G$14*('3g CPIH'!M$16/'3g CPIH'!$G$16))</f>
        <v>14.40484520547945</v>
      </c>
      <c r="R46" s="38">
        <f>IF('3g CPIH'!N$16="-","-",'3j PAAC PAP'!$G$14*('3g CPIH'!N$16/'3g CPIH'!$G$16))</f>
        <v>14.512444422700586</v>
      </c>
      <c r="S46" s="38">
        <f>IF('3g CPIH'!O$16="-","-",'3j PAAC PAP'!$G$14*('3g CPIH'!O$16/'3g CPIH'!$G$16))</f>
        <v>14.593143835616438</v>
      </c>
      <c r="T46" s="38">
        <f>IF('3g CPIH'!P$16="-","-",'3j PAAC PAP'!$G$14*('3g CPIH'!P$16/'3g CPIH'!$G$16))</f>
        <v>14.633493542074362</v>
      </c>
      <c r="U46" s="38">
        <f>IF('3g CPIH'!Q$16="-","-",'3j PAAC PAP'!$G$14*('3g CPIH'!Q$16/'3g CPIH'!$G$16))</f>
        <v>14.714192954990214</v>
      </c>
      <c r="V46" s="38">
        <f>IF('3g CPIH'!R$16="-","-",'3j PAAC PAP'!$G$14*('3g CPIH'!R$16/'3g CPIH'!$G$16))</f>
        <v>14.983190998043053</v>
      </c>
      <c r="W46" s="38" t="str">
        <f>IF('3g CPIH'!S$16="-","-",'3j PAAC PAP'!$G$14*('3g CPIH'!S$16/'3g CPIH'!$G$16))</f>
        <v>-</v>
      </c>
      <c r="X46" s="38" t="str">
        <f>IF('3g CPIH'!T$16="-","-",'3j PAAC PAP'!$G$14*('3g CPIH'!T$16/'3g CPIH'!$G$16))</f>
        <v>-</v>
      </c>
      <c r="Y46" s="38" t="str">
        <f>IF('3g CPIH'!U$16="-","-",'3j PAAC PAP'!$G$14*('3g CPIH'!U$16/'3g CPIH'!$G$16))</f>
        <v>-</v>
      </c>
      <c r="Z46" s="38" t="str">
        <f>IF('3g CPIH'!V$16="-","-",'3j PAAC PAP'!$G$14*('3g CPIH'!V$16/'3g CPIH'!$G$16))</f>
        <v>-</v>
      </c>
      <c r="AA46" s="28"/>
    </row>
    <row r="47" spans="1:27" s="29" customFormat="1" ht="11.5" x14ac:dyDescent="0.25">
      <c r="A47" s="256"/>
      <c r="B47" s="135" t="s">
        <v>349</v>
      </c>
      <c r="C47" s="135" t="s">
        <v>404</v>
      </c>
      <c r="D47" s="127" t="s">
        <v>318</v>
      </c>
      <c r="E47" s="128"/>
      <c r="F47" s="30"/>
      <c r="G47" s="38">
        <f>IF(G39="-","-",SUM(G39:G45)*'3j PAAC PAP'!$G$32)</f>
        <v>30.999229430833029</v>
      </c>
      <c r="H47" s="38">
        <f>IF(H39="-","-",SUM(H39:H45)*'3j PAAC PAP'!$G$32)</f>
        <v>29.503501805454473</v>
      </c>
      <c r="I47" s="38">
        <f>IF(I39="-","-",SUM(I39:I45)*'3j PAAC PAP'!$G$32)</f>
        <v>30.353377995479921</v>
      </c>
      <c r="J47" s="38">
        <f>IF(J39="-","-",SUM(J39:J45)*'3j PAAC PAP'!$G$32)</f>
        <v>29.693195369878978</v>
      </c>
      <c r="K47" s="38">
        <f>IF(K39="-","-",SUM(K39:K45)*'3j PAAC PAP'!$G$32)</f>
        <v>32.048936736530429</v>
      </c>
      <c r="L47" s="38">
        <f>IF(L39="-","-",SUM(L39:L45)*'3j PAAC PAP'!$G$32)</f>
        <v>31.594535905686222</v>
      </c>
      <c r="M47" s="38">
        <f>IF(M39="-","-",SUM(M39:M45)*'3j PAAC PAP'!$G$32)</f>
        <v>35.254662199646887</v>
      </c>
      <c r="N47" s="38">
        <f>IF(N39="-","-",SUM(N39:N45)*'3j PAAC PAP'!$G$32)</f>
        <v>37.191699232405348</v>
      </c>
      <c r="O47" s="30"/>
      <c r="P47" s="38">
        <f>IF(P39="-","-",SUM(P39:P45)*'3j PAAC PAP'!$G$32)</f>
        <v>37.191699232405348</v>
      </c>
      <c r="Q47" s="38">
        <f>IF(Q39="-","-",SUM(Q39:Q45)*'3j PAAC PAP'!$G$32)</f>
        <v>41.932574762913966</v>
      </c>
      <c r="R47" s="38">
        <f>IF(R39="-","-",SUM(R39:R45)*'3j PAAC PAP'!$G$32)</f>
        <v>40.272891869285857</v>
      </c>
      <c r="S47" s="38">
        <f>IF(S39="-","-",SUM(S39:S45)*'3j PAAC PAP'!$G$32)</f>
        <v>40.616949241501622</v>
      </c>
      <c r="T47" s="38">
        <f>IF(T39="-","-",SUM(T39:T45)*'3j PAAC PAP'!$G$32)</f>
        <v>39.01996869637928</v>
      </c>
      <c r="U47" s="38">
        <f>IF(U39="-","-",SUM(U39:U45)*'3j PAAC PAP'!$G$32)</f>
        <v>43.011615709490989</v>
      </c>
      <c r="V47" s="38">
        <f>IF(V39="-","-",SUM(V39:V45)*'3j PAAC PAP'!$G$32)</f>
        <v>47.314977120674349</v>
      </c>
      <c r="W47" s="38" t="str">
        <f>IF(W39="-","-",SUM(W39:W45)*'3j PAAC PAP'!$G$32)</f>
        <v>-</v>
      </c>
      <c r="X47" s="38" t="str">
        <f>IF(X39="-","-",SUM(X39:X45)*'3j PAAC PAP'!$G$32)</f>
        <v>-</v>
      </c>
      <c r="Y47" s="38" t="str">
        <f>IF(Y39="-","-",SUM(Y39:Y45)*'3j PAAC PAP'!$G$32)</f>
        <v>-</v>
      </c>
      <c r="Z47" s="38" t="str">
        <f>IF(Z39="-","-",SUM(Z39:Z45)*'3j PAAC PAP'!$G$32)</f>
        <v>-</v>
      </c>
      <c r="AA47" s="28"/>
    </row>
    <row r="48" spans="1:27" s="29" customFormat="1" ht="11.25" customHeight="1" x14ac:dyDescent="0.25">
      <c r="A48" s="256"/>
      <c r="B48" s="135" t="s">
        <v>388</v>
      </c>
      <c r="C48" s="135" t="s">
        <v>515</v>
      </c>
      <c r="D48" s="133" t="s">
        <v>318</v>
      </c>
      <c r="E48" s="128"/>
      <c r="F48" s="30"/>
      <c r="G48" s="38">
        <f>IF(G39="-","-",SUM(G39:G47)*'3k EBIT'!$E$10)</f>
        <v>11.229397131663584</v>
      </c>
      <c r="H48" s="38">
        <f>IF(H39="-","-",SUM(H39:H47)*'3k EBIT'!$E$10)</f>
        <v>10.700650921808089</v>
      </c>
      <c r="I48" s="38">
        <f>IF(I39="-","-",SUM(I39:I47)*'3k EBIT'!$E$10)</f>
        <v>11.002163369064522</v>
      </c>
      <c r="J48" s="38">
        <f>IF(J39="-","-",SUM(J39:J47)*'3k EBIT'!$E$10)</f>
        <v>10.770118974318963</v>
      </c>
      <c r="K48" s="38">
        <f>IF(K39="-","-",SUM(K39:K47)*'3k EBIT'!$E$10)</f>
        <v>11.606830305702811</v>
      </c>
      <c r="L48" s="38">
        <f>IF(L39="-","-",SUM(L39:L47)*'3k EBIT'!$E$10)</f>
        <v>11.449425831224826</v>
      </c>
      <c r="M48" s="38">
        <f>IF(M39="-","-",SUM(M39:M47)*'3k EBIT'!$E$10)</f>
        <v>12.748478737487821</v>
      </c>
      <c r="N48" s="38">
        <f>IF(N39="-","-",SUM(N39:N47)*'3k EBIT'!$E$10)</f>
        <v>13.436248931666764</v>
      </c>
      <c r="O48" s="30"/>
      <c r="P48" s="38">
        <f>IF(P39="-","-",SUM(P39:P47)*'3k EBIT'!$E$10)</f>
        <v>13.436248931666764</v>
      </c>
      <c r="Q48" s="38">
        <f>IF(Q39="-","-",SUM(Q39:Q47)*'3k EBIT'!$E$10)</f>
        <v>15.116946341577398</v>
      </c>
      <c r="R48" s="38">
        <f>IF(R39="-","-",SUM(R39:R47)*'3k EBIT'!$E$10)</f>
        <v>14.531747109459738</v>
      </c>
      <c r="S48" s="38">
        <f>IF(S39="-","-",SUM(S39:S47)*'3k EBIT'!$E$10)</f>
        <v>14.655055713510027</v>
      </c>
      <c r="T48" s="38">
        <f>IF(T39="-","-",SUM(T39:T47)*'3k EBIT'!$E$10)</f>
        <v>14.090741385942774</v>
      </c>
      <c r="U48" s="38">
        <f>IF(U39="-","-",SUM(U39:U47)*'3k EBIT'!$E$10)</f>
        <v>15.504759302594675</v>
      </c>
      <c r="V48" s="38">
        <f>IF(V39="-","-",SUM(V39:V47)*'3k EBIT'!$E$10)</f>
        <v>17.032725157364631</v>
      </c>
      <c r="W48" s="38" t="str">
        <f>IF(W39="-","-",SUM(W39:W47)*'3k EBIT'!$E$10)</f>
        <v>-</v>
      </c>
      <c r="X48" s="38" t="str">
        <f>IF(X39="-","-",SUM(X39:X47)*'3k EBIT'!$E$10)</f>
        <v>-</v>
      </c>
      <c r="Y48" s="38" t="str">
        <f>IF(Y39="-","-",SUM(Y39:Y47)*'3k EBIT'!$E$10)</f>
        <v>-</v>
      </c>
      <c r="Z48" s="38" t="str">
        <f>IF(Z39="-","-",SUM(Z39:Z47)*'3k EBIT'!$E$10)</f>
        <v>-</v>
      </c>
      <c r="AA48" s="28"/>
    </row>
    <row r="49" spans="1:27" s="29" customFormat="1" ht="11.25" customHeight="1" x14ac:dyDescent="0.25">
      <c r="A49" s="256"/>
      <c r="B49" s="135" t="s">
        <v>292</v>
      </c>
      <c r="C49" s="179" t="s">
        <v>516</v>
      </c>
      <c r="D49" s="133" t="s">
        <v>318</v>
      </c>
      <c r="E49" s="127"/>
      <c r="F49" s="30"/>
      <c r="G49" s="38">
        <f>IF(G39="-","-",SUM(G39:G42,G44:G48)*'3l HAP'!$E$11)</f>
        <v>7.0346394722177426</v>
      </c>
      <c r="H49" s="38">
        <f>IF(H39="-","-",SUM(H39:H42,H44:H48)*'3l HAP'!$E$11)</f>
        <v>6.6124794469542207</v>
      </c>
      <c r="I49" s="38">
        <f>IF(I39="-","-",SUM(I39:I42,I44:I48)*'3l HAP'!$E$11)</f>
        <v>6.6607923635887527</v>
      </c>
      <c r="J49" s="38">
        <f>IF(J39="-","-",SUM(J39:J42,J44:J48)*'3l HAP'!$E$11)</f>
        <v>6.4930549574936416</v>
      </c>
      <c r="K49" s="38">
        <f>IF(K39="-","-",SUM(K39:K42,K44:K48)*'3l HAP'!$E$11)</f>
        <v>7.3348978969285854</v>
      </c>
      <c r="L49" s="38">
        <f>IF(L39="-","-",SUM(L39:L42,L44:L48)*'3l HAP'!$E$11)</f>
        <v>7.1959594338322344</v>
      </c>
      <c r="M49" s="38">
        <f>IF(M39="-","-",SUM(M39:M42,M44:M48)*'3l HAP'!$E$11)</f>
        <v>8.1195710196859547</v>
      </c>
      <c r="N49" s="38">
        <f>IF(N39="-","-",SUM(N39:N42,N44:N48)*'3l HAP'!$E$11)</f>
        <v>8.657471940347218</v>
      </c>
      <c r="O49" s="30"/>
      <c r="P49" s="38">
        <f>IF(P39="-","-",SUM(P39:P42,P44:P48)*'3l HAP'!$E$11)</f>
        <v>8.657471940347218</v>
      </c>
      <c r="Q49" s="38">
        <f>IF(Q39="-","-",SUM(Q39:Q42,Q44:Q48)*'3l HAP'!$E$11)</f>
        <v>9.7672458744497668</v>
      </c>
      <c r="R49" s="38">
        <f>IF(R39="-","-",SUM(R39:R42,R44:R48)*'3l HAP'!$E$11)</f>
        <v>9.3026657368694892</v>
      </c>
      <c r="S49" s="38">
        <f>IF(S39="-","-",SUM(S39:S42,S44:S48)*'3l HAP'!$E$11)</f>
        <v>9.3087241698097838</v>
      </c>
      <c r="T49" s="38">
        <f>IF(T39="-","-",SUM(T39:T42,T44:T48)*'3l HAP'!$E$11)</f>
        <v>8.826262297474246</v>
      </c>
      <c r="U49" s="38">
        <f>IF(U39="-","-",SUM(U39:U42,U44:U48)*'3l HAP'!$E$11)</f>
        <v>9.7419970183252573</v>
      </c>
      <c r="V49" s="38">
        <f>IF(V39="-","-",SUM(V39:V42,V44:V48)*'3l HAP'!$E$11)</f>
        <v>10.936880907870812</v>
      </c>
      <c r="W49" s="38" t="str">
        <f>IF(W39="-","-",SUM(W39:W42,W44:W48)*'3l HAP'!$E$11)</f>
        <v>-</v>
      </c>
      <c r="X49" s="38" t="str">
        <f>IF(X39="-","-",SUM(X39:X42,X44:X48)*'3l HAP'!$E$11)</f>
        <v>-</v>
      </c>
      <c r="Y49" s="38" t="str">
        <f>IF(Y39="-","-",SUM(Y39:Y42,Y44:Y48)*'3l HAP'!$E$11)</f>
        <v>-</v>
      </c>
      <c r="Z49" s="38" t="str">
        <f>IF(Z39="-","-",SUM(Z39:Z42,Z44:Z48)*'3l HAP'!$E$11)</f>
        <v>-</v>
      </c>
      <c r="AA49" s="28"/>
    </row>
    <row r="50" spans="1:27" s="29" customFormat="1" ht="11.25" customHeight="1" x14ac:dyDescent="0.25">
      <c r="A50" s="256"/>
      <c r="B50" s="135" t="s">
        <v>44</v>
      </c>
      <c r="C50" s="135" t="str">
        <f>B50&amp;"_"&amp;D50</f>
        <v>Total_London</v>
      </c>
      <c r="D50" s="133" t="s">
        <v>318</v>
      </c>
      <c r="E50" s="128"/>
      <c r="F50" s="30"/>
      <c r="G50" s="38">
        <f t="shared" ref="G50:N50" si="4">IF(G39="-","-",SUM(G39:G49))</f>
        <v>598.05529701608623</v>
      </c>
      <c r="H50" s="38">
        <f t="shared" si="4"/>
        <v>569.80440059842408</v>
      </c>
      <c r="I50" s="38">
        <f t="shared" si="4"/>
        <v>585.72178313168888</v>
      </c>
      <c r="J50" s="38">
        <f t="shared" si="4"/>
        <v>573.34118788880164</v>
      </c>
      <c r="K50" s="38">
        <f t="shared" si="4"/>
        <v>618.22045113235117</v>
      </c>
      <c r="L50" s="38">
        <f t="shared" si="4"/>
        <v>609.79707006600847</v>
      </c>
      <c r="M50" s="38">
        <f t="shared" si="4"/>
        <v>679.09185900375689</v>
      </c>
      <c r="N50" s="38">
        <f t="shared" si="4"/>
        <v>715.82817624514314</v>
      </c>
      <c r="O50" s="30"/>
      <c r="P50" s="38">
        <f t="shared" ref="P50:Z50" si="5">IF(P39="-","-",SUM(P39:P49))</f>
        <v>715.82817624514314</v>
      </c>
      <c r="Q50" s="38">
        <f t="shared" si="5"/>
        <v>805.39567205790024</v>
      </c>
      <c r="R50" s="38">
        <f t="shared" si="5"/>
        <v>774.13114505717897</v>
      </c>
      <c r="S50" s="38">
        <f t="shared" si="5"/>
        <v>780.62712733840181</v>
      </c>
      <c r="T50" s="38">
        <f t="shared" si="5"/>
        <v>750.44392365154874</v>
      </c>
      <c r="U50" s="38">
        <f t="shared" si="5"/>
        <v>825.78162324546952</v>
      </c>
      <c r="V50" s="38">
        <f t="shared" si="5"/>
        <v>907.39572943185203</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DF'!H30="-","-",'3a DF'!H30)</f>
        <v>260.46759170384576</v>
      </c>
      <c r="H51" s="129">
        <f>IF('3a DF'!I30="-","-",'3a DF'!I30)</f>
        <v>233.16519113029824</v>
      </c>
      <c r="I51" s="129">
        <f>IF('3a DF'!J30="-","-",'3a DF'!J30)</f>
        <v>210.25635411228563</v>
      </c>
      <c r="J51" s="129">
        <f>IF('3a DF'!K30="-","-",'3a DF'!K30)</f>
        <v>200.2740622106345</v>
      </c>
      <c r="K51" s="129">
        <f>IF('3a DF'!L30="-","-",'3a DF'!L30)</f>
        <v>233.71959214917823</v>
      </c>
      <c r="L51" s="129">
        <f>IF('3a DF'!M30="-","-",'3a DF'!M30)</f>
        <v>225.07381949984091</v>
      </c>
      <c r="M51" s="129">
        <f>IF('3a DF'!N30="-","-",'3a DF'!N30)</f>
        <v>240.31704711393527</v>
      </c>
      <c r="N51" s="129">
        <f>IF('3a DF'!O30="-","-",'3a DF'!O30)</f>
        <v>268.21518321758077</v>
      </c>
      <c r="O51" s="30"/>
      <c r="P51" s="129">
        <f>IF('3a DF'!Q30="-","-",'3a DF'!Q30)</f>
        <v>268.21518321758077</v>
      </c>
      <c r="Q51" s="129">
        <f>IF('3a DF'!R30="-","-",'3a DF'!R30)</f>
        <v>311.70389339714734</v>
      </c>
      <c r="R51" s="129">
        <f>IF('3a DF'!S30="-","-",'3a DF'!S30)</f>
        <v>279.0849371729239</v>
      </c>
      <c r="S51" s="129">
        <f>IF('3a DF'!T30="-","-",'3a DF'!T30)</f>
        <v>256.88152171824601</v>
      </c>
      <c r="T51" s="129">
        <f>IF('3a DF'!U30="-","-",'3a DF'!U30)</f>
        <v>214.58733983309946</v>
      </c>
      <c r="U51" s="129">
        <f>IF('3a DF'!V30="-","-",'3a DF'!V30)</f>
        <v>256.08723122191924</v>
      </c>
      <c r="V51" s="129">
        <f>IF('3a DF'!W30="-","-",'3a DF'!W30)</f>
        <v>355.51156575264434</v>
      </c>
      <c r="W51" s="129" t="str">
        <f>IF('3a DF'!X30="-","-",'3a DF'!X30)</f>
        <v>-</v>
      </c>
      <c r="X51" s="129" t="str">
        <f>IF('3a DF'!Y30="-","-",'3a DF'!Y30)</f>
        <v>-</v>
      </c>
      <c r="Y51" s="129" t="str">
        <f>IF('3a DF'!Z30="-","-",'3a DF'!Z30)</f>
        <v>-</v>
      </c>
      <c r="Z51" s="129" t="str">
        <f>IF('3a DF'!AA30="-","-",'3a DF'!AA30)</f>
        <v>-</v>
      </c>
      <c r="AA51" s="28"/>
    </row>
    <row r="52" spans="1:27" s="29" customFormat="1" ht="11.25" customHeight="1" x14ac:dyDescent="0.25">
      <c r="A52" s="256"/>
      <c r="B52" s="132" t="s">
        <v>350</v>
      </c>
      <c r="C52" s="132" t="s">
        <v>300</v>
      </c>
      <c r="D52" s="134" t="s">
        <v>319</v>
      </c>
      <c r="E52" s="131"/>
      <c r="F52" s="30"/>
      <c r="G52" s="129">
        <f>IF('3b CM'!G30="-","-",'3b CM'!G30)</f>
        <v>6.1339502313215229E-2</v>
      </c>
      <c r="H52" s="129">
        <f>IF('3b CM'!H30="-","-",'3b CM'!H30)</f>
        <v>9.2009253469822833E-2</v>
      </c>
      <c r="I52" s="129">
        <f>IF('3b CM'!I30="-","-",'3b CM'!I30)</f>
        <v>0.28972713695031077</v>
      </c>
      <c r="J52" s="129">
        <f>IF('3b CM'!J30="-","-",'3b CM'!J30)</f>
        <v>0.29463806841727797</v>
      </c>
      <c r="K52" s="129">
        <f>IF('3b CM'!K30="-","-",'3b CM'!K30)</f>
        <v>3.7842705277157025</v>
      </c>
      <c r="L52" s="129">
        <f>IF('3b CM'!L30="-","-",'3b CM'!L30)</f>
        <v>3.6711248050645486</v>
      </c>
      <c r="M52" s="129">
        <f>IF('3b CM'!M30="-","-",'3b CM'!M30)</f>
        <v>12.864546782952862</v>
      </c>
      <c r="N52" s="129">
        <f>IF('3b CM'!N30="-","-",'3b CM'!N30)</f>
        <v>12.229404102503015</v>
      </c>
      <c r="O52" s="30"/>
      <c r="P52" s="129">
        <f>IF('3b CM'!P30="-","-",'3b CM'!P30)</f>
        <v>12.229404102503015</v>
      </c>
      <c r="Q52" s="129">
        <f>IF('3b CM'!Q30="-","-",'3b CM'!Q30)</f>
        <v>16.407577415023749</v>
      </c>
      <c r="R52" s="129">
        <f>IF('3b CM'!R30="-","-",'3b CM'!R30)</f>
        <v>15.759100843440974</v>
      </c>
      <c r="S52" s="129">
        <f>IF('3b CM'!S30="-","-",'3b CM'!S30)</f>
        <v>18.899827505440921</v>
      </c>
      <c r="T52" s="129">
        <f>IF('3b CM'!T30="-","-",'3b CM'!T30)</f>
        <v>19.257432072154582</v>
      </c>
      <c r="U52" s="129">
        <f>IF('3b CM'!U30="-","-",'3b CM'!U30)</f>
        <v>14.689401034415951</v>
      </c>
      <c r="V52" s="129">
        <f>IF('3b CM'!V30="-","-",'3b CM'!V30)</f>
        <v>14.849060449891649</v>
      </c>
      <c r="W52" s="129" t="str">
        <f>IF('3b CM'!W30="-","-",'3b CM'!W30)</f>
        <v>-</v>
      </c>
      <c r="X52" s="129" t="str">
        <f>IF('3b CM'!X30="-","-",'3b CM'!X30)</f>
        <v>-</v>
      </c>
      <c r="Y52" s="129" t="str">
        <f>IF('3b CM'!Y30="-","-",'3b CM'!Y30)</f>
        <v>-</v>
      </c>
      <c r="Z52" s="129" t="str">
        <f>IF('3b CM'!Z30="-","-",'3b CM'!Z30)</f>
        <v>-</v>
      </c>
      <c r="AA52" s="28"/>
    </row>
    <row r="53" spans="1:27" s="29" customFormat="1" ht="11.25" customHeight="1" x14ac:dyDescent="0.25">
      <c r="A53" s="256"/>
      <c r="B53" s="132" t="s">
        <v>596</v>
      </c>
      <c r="C53" s="132" t="s">
        <v>597</v>
      </c>
      <c r="D53" s="134" t="s">
        <v>319</v>
      </c>
      <c r="E53" s="131"/>
      <c r="F53" s="30"/>
      <c r="G53" s="129" t="str">
        <f>IF('3c AA'!J114="-","-",'3c AA'!J114)</f>
        <v>-</v>
      </c>
      <c r="H53" s="129" t="str">
        <f>IF('3c AA'!K114="-","-",'3c AA'!K114)</f>
        <v>-</v>
      </c>
      <c r="I53" s="129" t="str">
        <f>IF('3c AA'!L114="-","-",'3c AA'!L114)</f>
        <v>-</v>
      </c>
      <c r="J53" s="129" t="str">
        <f>IF('3c AA'!M114="-","-",'3c AA'!M114)</f>
        <v>-</v>
      </c>
      <c r="K53" s="129" t="str">
        <f>IF('3c AA'!N114="-","-",'3c AA'!N114)</f>
        <v>-</v>
      </c>
      <c r="L53" s="129" t="str">
        <f>IF('3c AA'!O114="-","-",'3c AA'!O114)</f>
        <v>-</v>
      </c>
      <c r="M53" s="129" t="str">
        <f>IF('3c AA'!P114="-","-",'3c AA'!P114)</f>
        <v>-</v>
      </c>
      <c r="N53" s="129" t="str">
        <f>IF('3c AA'!Q114="-","-",'3c AA'!Q114)</f>
        <v>-</v>
      </c>
      <c r="O53" s="30"/>
      <c r="P53" s="129" t="str">
        <f>IF('3c AA'!S114="-","-",'3c AA'!S114)</f>
        <v>-</v>
      </c>
      <c r="Q53" s="129" t="str">
        <f>IF('3c AA'!T114="-","-",'3c AA'!T114)</f>
        <v>-</v>
      </c>
      <c r="R53" s="129" t="str">
        <f>IF('3c AA'!U114="-","-",'3c AA'!U114)</f>
        <v>-</v>
      </c>
      <c r="S53" s="129" t="str">
        <f>IF('3c AA'!V114="-","-",'3c AA'!V114)</f>
        <v>-</v>
      </c>
      <c r="T53" s="129">
        <f>IF('3c AA'!W114="-","-",'3c AA'!W114)</f>
        <v>6.6841469186482252</v>
      </c>
      <c r="U53" s="129">
        <f>IF('3c AA'!X114="-","-",'3c AA'!X114)</f>
        <v>9.9756950960531068</v>
      </c>
      <c r="V53" s="129">
        <f>IF('3c AA'!Y114="-","-",'3c AA'!Y114)</f>
        <v>4.43</v>
      </c>
      <c r="W53" s="129" t="str">
        <f>IF('3c AA'!Z114="-","-",'3c AA'!Z114)</f>
        <v>-</v>
      </c>
      <c r="X53" s="129" t="str">
        <f>IF('3c AA'!AA114="-","-",'3c AA'!AA114)</f>
        <v>-</v>
      </c>
      <c r="Y53" s="129" t="str">
        <f>IF('3c AA'!AB114="-","-",'3c AA'!AB114)</f>
        <v>-</v>
      </c>
      <c r="Z53" s="129" t="str">
        <f>IF('3c AA'!AC114="-","-",'3c AA'!AC114)</f>
        <v>-</v>
      </c>
      <c r="AA53" s="28"/>
    </row>
    <row r="54" spans="1:27" s="29" customFormat="1" ht="11.25" customHeight="1" x14ac:dyDescent="0.25">
      <c r="A54" s="256"/>
      <c r="B54" s="132" t="s">
        <v>2</v>
      </c>
      <c r="C54" s="132" t="s">
        <v>342</v>
      </c>
      <c r="D54" s="134" t="s">
        <v>319</v>
      </c>
      <c r="E54" s="131"/>
      <c r="F54" s="30"/>
      <c r="G54" s="129">
        <f>IF('3d PC'!G31="-","-",'3d PC'!G31)</f>
        <v>90.750361121481532</v>
      </c>
      <c r="H54" s="129">
        <f>IF('3d PC'!H31="-","-",'3d PC'!H31)</f>
        <v>90.722975326243784</v>
      </c>
      <c r="I54" s="129">
        <f>IF('3d PC'!I31="-","-",'3d PC'!I31)</f>
        <v>115.10231016971058</v>
      </c>
      <c r="J54" s="129">
        <f>IF('3d PC'!J31="-","-",'3d PC'!J31)</f>
        <v>113.84930348025661</v>
      </c>
      <c r="K54" s="129">
        <f>IF('3d PC'!K31="-","-",'3d PC'!K31)</f>
        <v>130.70685761070567</v>
      </c>
      <c r="L54" s="129">
        <f>IF('3d PC'!L31="-","-",'3d PC'!L31)</f>
        <v>129.48790238282052</v>
      </c>
      <c r="M54" s="129">
        <f>IF('3d PC'!M31="-","-",'3d PC'!M31)</f>
        <v>158.28074626311744</v>
      </c>
      <c r="N54" s="129">
        <f>IF('3d PC'!N31="-","-",'3d PC'!N31)</f>
        <v>155.3737006602951</v>
      </c>
      <c r="O54" s="30"/>
      <c r="P54" s="129">
        <f>IF('3d PC'!P31="-","-",'3d PC'!P31)</f>
        <v>155.3737006602951</v>
      </c>
      <c r="Q54" s="129">
        <f>IF('3d PC'!Q31="-","-",'3d PC'!Q31)</f>
        <v>174.1447126513759</v>
      </c>
      <c r="R54" s="129">
        <f>IF('3d PC'!R31="-","-",'3d PC'!R31)</f>
        <v>176.87109289312485</v>
      </c>
      <c r="S54" s="129">
        <f>IF('3d PC'!S31="-","-",'3d PC'!S31)</f>
        <v>193.32937027416159</v>
      </c>
      <c r="T54" s="129">
        <f>IF('3d PC'!T31="-","-",'3d PC'!T31)</f>
        <v>196.98884896082149</v>
      </c>
      <c r="U54" s="129">
        <f>IF('3d PC'!U31="-","-",'3d PC'!U31)</f>
        <v>213.01686204653799</v>
      </c>
      <c r="V54" s="129">
        <f>IF('3d PC'!V31="-","-",'3d PC'!V31)</f>
        <v>193.34244222249444</v>
      </c>
      <c r="W54" s="129" t="str">
        <f>IF('3d PC'!W31="-","-",'3d PC'!W31)</f>
        <v>-</v>
      </c>
      <c r="X54" s="129" t="str">
        <f>IF('3d PC'!X31="-","-",'3d PC'!X31)</f>
        <v>-</v>
      </c>
      <c r="Y54" s="129" t="str">
        <f>IF('3d PC'!Y31="-","-",'3d PC'!Y31)</f>
        <v>-</v>
      </c>
      <c r="Z54" s="129" t="str">
        <f>IF('3d PC'!Z31="-","-",'3d PC'!Z31)</f>
        <v>-</v>
      </c>
      <c r="AA54" s="28"/>
    </row>
    <row r="55" spans="1:27" s="29" customFormat="1" ht="11.25" customHeight="1" x14ac:dyDescent="0.25">
      <c r="A55" s="256"/>
      <c r="B55" s="132" t="s">
        <v>352</v>
      </c>
      <c r="C55" s="132" t="s">
        <v>343</v>
      </c>
      <c r="D55" s="134" t="s">
        <v>319</v>
      </c>
      <c r="E55" s="131"/>
      <c r="F55" s="30"/>
      <c r="G55" s="129">
        <f>IF('3e NC-Elec'!H59="-","-",'3e NC-Elec'!H59)</f>
        <v>163.52075774204974</v>
      </c>
      <c r="H55" s="129">
        <f>IF('3e NC-Elec'!I59="-","-",'3e NC-Elec'!I59)</f>
        <v>164.53766288800597</v>
      </c>
      <c r="I55" s="129">
        <f>IF('3e NC-Elec'!J59="-","-",'3e NC-Elec'!J59)</f>
        <v>158.04556234532978</v>
      </c>
      <c r="J55" s="129">
        <f>IF('3e NC-Elec'!K59="-","-",'3e NC-Elec'!K59)</f>
        <v>157.28071256172785</v>
      </c>
      <c r="K55" s="129">
        <f>IF('3e NC-Elec'!L59="-","-",'3e NC-Elec'!L59)</f>
        <v>161.97693568197934</v>
      </c>
      <c r="L55" s="129">
        <f>IF('3e NC-Elec'!M59="-","-",'3e NC-Elec'!M59)</f>
        <v>163.19601590249755</v>
      </c>
      <c r="M55" s="129">
        <f>IF('3e NC-Elec'!N59="-","-",'3e NC-Elec'!N59)</f>
        <v>164.49100843123352</v>
      </c>
      <c r="N55" s="129">
        <f>IF('3e NC-Elec'!O59="-","-",'3e NC-Elec'!O59)</f>
        <v>163.94668096560429</v>
      </c>
      <c r="O55" s="30"/>
      <c r="P55" s="129">
        <f>IF('3e NC-Elec'!Q59="-","-",'3e NC-Elec'!Q59)</f>
        <v>163.94668096560429</v>
      </c>
      <c r="Q55" s="129">
        <f>IF('3e NC-Elec'!R59="-","-",'3e NC-Elec'!R59)</f>
        <v>183.48741088286067</v>
      </c>
      <c r="R55" s="129">
        <f>IF('3e NC-Elec'!S59="-","-",'3e NC-Elec'!S59)</f>
        <v>184.42059252657737</v>
      </c>
      <c r="S55" s="129">
        <f>IF('3e NC-Elec'!T59="-","-",'3e NC-Elec'!T59)</f>
        <v>191.19060048783135</v>
      </c>
      <c r="T55" s="129">
        <f>IF('3e NC-Elec'!U59="-","-",'3e NC-Elec'!U59)</f>
        <v>194.45463072198299</v>
      </c>
      <c r="U55" s="129">
        <f>IF('3e NC-Elec'!V59="-","-",'3e NC-Elec'!V59)</f>
        <v>200.03254472691287</v>
      </c>
      <c r="V55" s="129">
        <f>IF('3e NC-Elec'!W59="-","-",'3e NC-Elec'!W59)</f>
        <v>198.95523095091761</v>
      </c>
      <c r="W55" s="129" t="str">
        <f>IF('3e NC-Elec'!X59="-","-",'3e NC-Elec'!X59)</f>
        <v>-</v>
      </c>
      <c r="X55" s="129" t="str">
        <f>IF('3e NC-Elec'!Y59="-","-",'3e NC-Elec'!Y59)</f>
        <v>-</v>
      </c>
      <c r="Y55" s="129" t="str">
        <f>IF('3e NC-Elec'!Z59="-","-",'3e NC-Elec'!Z59)</f>
        <v>-</v>
      </c>
      <c r="Z55" s="129" t="str">
        <f>IF('3e NC-Elec'!AA59="-","-",'3e NC-Elec'!AA59)</f>
        <v>-</v>
      </c>
      <c r="AA55" s="28"/>
    </row>
    <row r="56" spans="1:27" s="29" customFormat="1" ht="11.5" x14ac:dyDescent="0.25">
      <c r="A56" s="256"/>
      <c r="B56" s="132" t="s">
        <v>349</v>
      </c>
      <c r="C56" s="132" t="s">
        <v>344</v>
      </c>
      <c r="D56" s="134" t="s">
        <v>319</v>
      </c>
      <c r="E56" s="131"/>
      <c r="F56" s="30"/>
      <c r="G56" s="129">
        <f>IF('3g CPIH'!C$16="-","-",'3h OC '!$E$10*('3g CPIH'!C$16/'3g CPIH'!$G$16))</f>
        <v>76.502677103718199</v>
      </c>
      <c r="H56" s="129">
        <f>IF('3g CPIH'!D$16="-","-",'3h OC '!$E$10*('3g CPIH'!D$16/'3g CPIH'!$G$16))</f>
        <v>76.655835616438353</v>
      </c>
      <c r="I56" s="129">
        <f>IF('3g CPIH'!E$16="-","-",'3h OC '!$E$10*('3g CPIH'!E$16/'3g CPIH'!$G$16))</f>
        <v>76.885573385518597</v>
      </c>
      <c r="J56" s="129">
        <f>IF('3g CPIH'!F$16="-","-",'3h OC '!$E$10*('3g CPIH'!F$16/'3g CPIH'!$G$16))</f>
        <v>77.345048923679059</v>
      </c>
      <c r="K56" s="129">
        <f>IF('3g CPIH'!G$16="-","-",'3h OC '!$E$10*('3g CPIH'!G$16/'3g CPIH'!$G$16))</f>
        <v>78.263999999999996</v>
      </c>
      <c r="L56" s="129">
        <f>IF('3g CPIH'!H$16="-","-",'3h OC '!$E$10*('3g CPIH'!H$16/'3g CPIH'!$G$16))</f>
        <v>79.259530332681024</v>
      </c>
      <c r="M56" s="129">
        <f>IF('3g CPIH'!I$16="-","-",'3h OC '!$E$10*('3g CPIH'!I$16/'3g CPIH'!$G$16))</f>
        <v>80.408219178082177</v>
      </c>
      <c r="N56" s="129">
        <f>IF('3g CPIH'!J$16="-","-",'3h OC '!$E$10*('3g CPIH'!J$16/'3g CPIH'!$G$16))</f>
        <v>81.097432485322898</v>
      </c>
      <c r="O56" s="30"/>
      <c r="P56" s="129">
        <f>IF('3g CPIH'!L$16="-","-",'3h OC '!$E$10*('3g CPIH'!L$16/'3g CPIH'!$G$16))</f>
        <v>81.097432485322898</v>
      </c>
      <c r="Q56" s="129">
        <f>IF('3g CPIH'!M$16="-","-",'3h OC '!$E$10*('3g CPIH'!M$16/'3g CPIH'!$G$16))</f>
        <v>82.016383561643835</v>
      </c>
      <c r="R56" s="129">
        <f>IF('3g CPIH'!N$16="-","-",'3h OC '!$E$10*('3g CPIH'!N$16/'3g CPIH'!$G$16))</f>
        <v>82.62901761252445</v>
      </c>
      <c r="S56" s="129">
        <f>IF('3g CPIH'!O$16="-","-",'3h OC '!$E$10*('3g CPIH'!O$16/'3g CPIH'!$G$16))</f>
        <v>83.088493150684926</v>
      </c>
      <c r="T56" s="129">
        <f>IF('3g CPIH'!P$16="-","-",'3h OC '!$E$10*('3g CPIH'!P$16/'3g CPIH'!$G$16))</f>
        <v>83.318230919765156</v>
      </c>
      <c r="U56" s="129">
        <f>IF('3g CPIH'!Q$16="-","-",'3h OC '!$E$10*('3g CPIH'!Q$16/'3g CPIH'!$G$16))</f>
        <v>83.777706457925632</v>
      </c>
      <c r="V56" s="129">
        <f>IF('3g CPIH'!R$16="-","-",'3h OC '!$E$10*('3g CPIH'!R$16/'3g CPIH'!$G$16))</f>
        <v>85.309291585127198</v>
      </c>
      <c r="W56" s="129" t="str">
        <f>IF('3g CPIH'!S$16="-","-",'3h OC '!$E$10*('3g CPIH'!S$16/'3g CPIH'!$G$16))</f>
        <v>-</v>
      </c>
      <c r="X56" s="129" t="str">
        <f>IF('3g CPIH'!T$16="-","-",'3h OC '!$E$10*('3g CPIH'!T$16/'3g CPIH'!$G$16))</f>
        <v>-</v>
      </c>
      <c r="Y56" s="129" t="str">
        <f>IF('3g CPIH'!U$16="-","-",'3h OC '!$E$10*('3g CPIH'!U$16/'3g CPIH'!$G$16))</f>
        <v>-</v>
      </c>
      <c r="Z56" s="129" t="str">
        <f>IF('3g CPIH'!V$16="-","-",'3h OC '!$E$10*('3g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SMNCC'!G$46)</f>
        <v>0</v>
      </c>
      <c r="L57" s="129">
        <f>IF('3i SMNCC'!H$46="-","-",'3i SMNCC'!H$46)</f>
        <v>-0.18995111249132623</v>
      </c>
      <c r="M57" s="129">
        <f>IF('3i SMNCC'!I$46="-","-",'3i SMNCC'!I$46)</f>
        <v>2.3898870370752556</v>
      </c>
      <c r="N57" s="129">
        <f>IF('3i SMNCC'!J$46="-","-",'3i SMNCC'!J$46)</f>
        <v>11.485481460604181</v>
      </c>
      <c r="O57" s="30"/>
      <c r="P57" s="129">
        <f>IF('3i SMNCC'!L$46="-","-",'3i SMNCC'!L$46)</f>
        <v>11.485481460604181</v>
      </c>
      <c r="Q57" s="129">
        <f>IF('3i SMNCC'!M$46="-","-",'3i SMNCC'!M$46)</f>
        <v>13.905095596481768</v>
      </c>
      <c r="R57" s="129">
        <f>IF('3i SMNCC'!N$46="-","-",'3i SMNCC'!N$46)</f>
        <v>14.008016342776511</v>
      </c>
      <c r="S57" s="129">
        <f>IF('3i SMNCC'!O$46="-","-",'3i SMNCC'!O$46)</f>
        <v>16.592254432324484</v>
      </c>
      <c r="T57" s="129">
        <f>IF('3i SMNCC'!P$46="-","-",'3i SMNCC'!P$46)</f>
        <v>16.855736391237045</v>
      </c>
      <c r="U57" s="129">
        <f>IF('3i SMNCC'!Q$46="-","-",'3i SMNCC'!Q$46)</f>
        <v>16.48610584262476</v>
      </c>
      <c r="V57" s="129">
        <f>IF('3i SMNCC'!R$46="-","-",'3i SMNCC'!R$46)</f>
        <v>16.529685824397358</v>
      </c>
      <c r="W57" s="129" t="str">
        <f>IF('3i SMNCC'!S$46="-","-",'3i SMNCC'!S$46)</f>
        <v>-</v>
      </c>
      <c r="X57" s="129" t="str">
        <f>IF('3i SMNCC'!T$46="-","-",'3i SMNCC'!T$46)</f>
        <v>-</v>
      </c>
      <c r="Y57" s="129" t="str">
        <f>IF('3i SMNCC'!U$46="-","-",'3i SMNCC'!U$46)</f>
        <v>-</v>
      </c>
      <c r="Z57" s="129" t="str">
        <f>IF('3i SMNCC'!V$46="-","-",'3i SMNCC'!V$46)</f>
        <v>-</v>
      </c>
      <c r="AA57" s="28"/>
    </row>
    <row r="58" spans="1:27" s="29" customFormat="1" ht="12.4" customHeight="1" x14ac:dyDescent="0.25">
      <c r="A58" s="256"/>
      <c r="B58" s="132" t="s">
        <v>349</v>
      </c>
      <c r="C58" s="132" t="s">
        <v>389</v>
      </c>
      <c r="D58" s="134" t="s">
        <v>319</v>
      </c>
      <c r="E58" s="131"/>
      <c r="F58" s="30"/>
      <c r="G58" s="129">
        <f>IF('3g CPIH'!C$16="-","-",'3j PAAC PAP'!$G$14*('3g CPIH'!C$16/'3g CPIH'!$G$16))</f>
        <v>13.436452250489236</v>
      </c>
      <c r="H58" s="129">
        <f>IF('3g CPIH'!D$16="-","-",'3j PAAC PAP'!$G$14*('3g CPIH'!D$16/'3g CPIH'!$G$16))</f>
        <v>13.463352054794518</v>
      </c>
      <c r="I58" s="129">
        <f>IF('3g CPIH'!E$16="-","-",'3j PAAC PAP'!$G$14*('3g CPIH'!E$16/'3g CPIH'!$G$16))</f>
        <v>13.503701761252445</v>
      </c>
      <c r="J58" s="129">
        <f>IF('3g CPIH'!F$16="-","-",'3j PAAC PAP'!$G$14*('3g CPIH'!F$16/'3g CPIH'!$G$16))</f>
        <v>13.584401174168297</v>
      </c>
      <c r="K58" s="129">
        <f>IF('3g CPIH'!G$16="-","-",'3j PAAC PAP'!$G$14*('3g CPIH'!G$16/'3g CPIH'!$G$16))</f>
        <v>13.745799999999999</v>
      </c>
      <c r="L58" s="129">
        <f>IF('3g CPIH'!H$16="-","-",'3j PAAC PAP'!$G$14*('3g CPIH'!H$16/'3g CPIH'!$G$16))</f>
        <v>13.920648727984345</v>
      </c>
      <c r="M58" s="129">
        <f>IF('3g CPIH'!I$16="-","-",'3j PAAC PAP'!$G$14*('3g CPIH'!I$16/'3g CPIH'!$G$16))</f>
        <v>14.122397260273971</v>
      </c>
      <c r="N58" s="129">
        <f>IF('3g CPIH'!J$16="-","-",'3j PAAC PAP'!$G$14*('3g CPIH'!J$16/'3g CPIH'!$G$16))</f>
        <v>14.24344637964775</v>
      </c>
      <c r="O58" s="30"/>
      <c r="P58" s="129">
        <f>IF('3g CPIH'!L$16="-","-",'3j PAAC PAP'!$G$14*('3g CPIH'!L$16/'3g CPIH'!$G$16))</f>
        <v>14.24344637964775</v>
      </c>
      <c r="Q58" s="129">
        <f>IF('3g CPIH'!M$16="-","-",'3j PAAC PAP'!$G$14*('3g CPIH'!M$16/'3g CPIH'!$G$16))</f>
        <v>14.40484520547945</v>
      </c>
      <c r="R58" s="129">
        <f>IF('3g CPIH'!N$16="-","-",'3j PAAC PAP'!$G$14*('3g CPIH'!N$16/'3g CPIH'!$G$16))</f>
        <v>14.512444422700586</v>
      </c>
      <c r="S58" s="129">
        <f>IF('3g CPIH'!O$16="-","-",'3j PAAC PAP'!$G$14*('3g CPIH'!O$16/'3g CPIH'!$G$16))</f>
        <v>14.593143835616438</v>
      </c>
      <c r="T58" s="129">
        <f>IF('3g CPIH'!P$16="-","-",'3j PAAC PAP'!$G$14*('3g CPIH'!P$16/'3g CPIH'!$G$16))</f>
        <v>14.633493542074362</v>
      </c>
      <c r="U58" s="129">
        <f>IF('3g CPIH'!Q$16="-","-",'3j PAAC PAP'!$G$14*('3g CPIH'!Q$16/'3g CPIH'!$G$16))</f>
        <v>14.714192954990214</v>
      </c>
      <c r="V58" s="129">
        <f>IF('3g CPIH'!R$16="-","-",'3j PAAC PAP'!$G$14*('3g CPIH'!R$16/'3g CPIH'!$G$16))</f>
        <v>14.983190998043053</v>
      </c>
      <c r="W58" s="129" t="str">
        <f>IF('3g CPIH'!S$16="-","-",'3j PAAC PAP'!$G$14*('3g CPIH'!S$16/'3g CPIH'!$G$16))</f>
        <v>-</v>
      </c>
      <c r="X58" s="129" t="str">
        <f>IF('3g CPIH'!T$16="-","-",'3j PAAC PAP'!$G$14*('3g CPIH'!T$16/'3g CPIH'!$G$16))</f>
        <v>-</v>
      </c>
      <c r="Y58" s="129" t="str">
        <f>IF('3g CPIH'!U$16="-","-",'3j PAAC PAP'!$G$14*('3g CPIH'!U$16/'3g CPIH'!$G$16))</f>
        <v>-</v>
      </c>
      <c r="Z58" s="129" t="str">
        <f>IF('3g CPIH'!V$16="-","-",'3j PAAC PAP'!$G$14*('3g CPIH'!V$16/'3g CPIH'!$G$16))</f>
        <v>-</v>
      </c>
      <c r="AA58" s="28"/>
    </row>
    <row r="59" spans="1:27" s="29" customFormat="1" ht="11.5" x14ac:dyDescent="0.25">
      <c r="A59" s="256"/>
      <c r="B59" s="132" t="s">
        <v>349</v>
      </c>
      <c r="C59" s="132" t="s">
        <v>404</v>
      </c>
      <c r="D59" s="134" t="s">
        <v>319</v>
      </c>
      <c r="E59" s="131"/>
      <c r="F59" s="30"/>
      <c r="G59" s="129">
        <f>IF(G51="-","-",SUM(G51:G57)*'3j PAAC PAP'!$G$32)</f>
        <v>34.238793114249042</v>
      </c>
      <c r="H59" s="129">
        <f>IF(H51="-","-",SUM(H51:H57)*'3j PAAC PAP'!$G$32)</f>
        <v>32.725816431713866</v>
      </c>
      <c r="I59" s="129">
        <f>IF(I51="-","-",SUM(I51:I57)*'3j PAAC PAP'!$G$32)</f>
        <v>32.459796940081723</v>
      </c>
      <c r="J59" s="129">
        <f>IF(J51="-","-",SUM(J51:J57)*'3j PAAC PAP'!$G$32)</f>
        <v>31.791830182729989</v>
      </c>
      <c r="K59" s="129">
        <f>IF(K51="-","-",SUM(K51:K57)*'3j PAAC PAP'!$G$32)</f>
        <v>35.231784687262497</v>
      </c>
      <c r="L59" s="129">
        <f>IF(L51="-","-",SUM(L51:L57)*'3j PAAC PAP'!$G$32)</f>
        <v>34.771261774590172</v>
      </c>
      <c r="M59" s="129">
        <f>IF(M51="-","-",SUM(M51:M57)*'3j PAAC PAP'!$G$32)</f>
        <v>38.144344239109579</v>
      </c>
      <c r="N59" s="129">
        <f>IF(N51="-","-",SUM(N51:N57)*'3j PAAC PAP'!$G$32)</f>
        <v>40.089711810973171</v>
      </c>
      <c r="O59" s="30"/>
      <c r="P59" s="129">
        <f>IF(P51="-","-",SUM(P51:P57)*'3j PAAC PAP'!$G$32)</f>
        <v>40.089711810973171</v>
      </c>
      <c r="Q59" s="129">
        <f>IF(Q51="-","-",SUM(Q51:Q57)*'3j PAAC PAP'!$G$32)</f>
        <v>45.261534416206487</v>
      </c>
      <c r="R59" s="129">
        <f>IF(R51="-","-",SUM(R51:R57)*'3j PAAC PAP'!$G$32)</f>
        <v>43.58855374398977</v>
      </c>
      <c r="S59" s="129">
        <f>IF(S51="-","-",SUM(S51:S57)*'3j PAAC PAP'!$G$32)</f>
        <v>44.006001640497381</v>
      </c>
      <c r="T59" s="129">
        <f>IF(T51="-","-",SUM(T51:T57)*'3j PAAC PAP'!$G$32)</f>
        <v>42.394203166308621</v>
      </c>
      <c r="U59" s="129">
        <f>IF(U51="-","-",SUM(U51:U57)*'3j PAAC PAP'!$G$32)</f>
        <v>45.979571400273663</v>
      </c>
      <c r="V59" s="129">
        <f>IF(V51="-","-",SUM(V51:V57)*'3j PAAC PAP'!$G$32)</f>
        <v>50.314365034986004</v>
      </c>
      <c r="W59" s="129" t="str">
        <f>IF(W51="-","-",SUM(W51:W57)*'3j PAAC PAP'!$G$32)</f>
        <v>-</v>
      </c>
      <c r="X59" s="129" t="str">
        <f>IF(X51="-","-",SUM(X51:X57)*'3j PAAC PAP'!$G$32)</f>
        <v>-</v>
      </c>
      <c r="Y59" s="129" t="str">
        <f>IF(Y51="-","-",SUM(Y51:Y57)*'3j PAAC PAP'!$G$32)</f>
        <v>-</v>
      </c>
      <c r="Z59" s="129" t="str">
        <f>IF(Z51="-","-",SUM(Z51:Z57)*'3j PAAC PAP'!$G$32)</f>
        <v>-</v>
      </c>
      <c r="AA59" s="28"/>
    </row>
    <row r="60" spans="1:27" s="29" customFormat="1" ht="11.25" customHeight="1" x14ac:dyDescent="0.25">
      <c r="A60" s="256"/>
      <c r="B60" s="132" t="s">
        <v>388</v>
      </c>
      <c r="C60" s="132" t="s">
        <v>515</v>
      </c>
      <c r="D60" s="134" t="s">
        <v>319</v>
      </c>
      <c r="E60" s="131"/>
      <c r="F60" s="30"/>
      <c r="G60" s="129">
        <f>IF(G51="-","-",SUM(G51:G59)*'3k EBIT'!$E$10)</f>
        <v>12.375725372118824</v>
      </c>
      <c r="H60" s="129">
        <f>IF(H51="-","-",SUM(H51:H59)*'3k EBIT'!$E$10)</f>
        <v>11.84087553743228</v>
      </c>
      <c r="I60" s="129">
        <f>IF(I51="-","-",SUM(I51:I59)*'3k EBIT'!$E$10)</f>
        <v>11.747525324684668</v>
      </c>
      <c r="J60" s="129">
        <f>IF(J51="-","-",SUM(J51:J59)*'3k EBIT'!$E$10)</f>
        <v>11.51272649418005</v>
      </c>
      <c r="K60" s="129">
        <f>IF(K51="-","-",SUM(K51:K59)*'3k EBIT'!$E$10)</f>
        <v>12.733089533041705</v>
      </c>
      <c r="L60" s="129">
        <f>IF(L51="-","-",SUM(L51:L59)*'3k EBIT'!$E$10)</f>
        <v>12.573518743597948</v>
      </c>
      <c r="M60" s="129">
        <f>IF(M51="-","-",SUM(M51:M59)*'3k EBIT'!$E$10)</f>
        <v>13.771000426050348</v>
      </c>
      <c r="N60" s="129">
        <f>IF(N51="-","-",SUM(N51:N59)*'3k EBIT'!$E$10)</f>
        <v>14.461718403686463</v>
      </c>
      <c r="O60" s="30"/>
      <c r="P60" s="129">
        <f>IF(P51="-","-",SUM(P51:P59)*'3k EBIT'!$E$10)</f>
        <v>14.461718403686463</v>
      </c>
      <c r="Q60" s="129">
        <f>IF(Q51="-","-",SUM(Q51:Q59)*'3k EBIT'!$E$10)</f>
        <v>16.294907584148611</v>
      </c>
      <c r="R60" s="129">
        <f>IF(R51="-","-",SUM(R51:R59)*'3k EBIT'!$E$10)</f>
        <v>15.705002897648475</v>
      </c>
      <c r="S60" s="129">
        <f>IF(S51="-","-",SUM(S51:S59)*'3k EBIT'!$E$10)</f>
        <v>15.854280934251744</v>
      </c>
      <c r="T60" s="129">
        <f>IF(T51="-","-",SUM(T51:T59)*'3k EBIT'!$E$10)</f>
        <v>15.284723243005351</v>
      </c>
      <c r="U60" s="129">
        <f>IF(U51="-","-",SUM(U51:U59)*'3k EBIT'!$E$10)</f>
        <v>16.554978331219065</v>
      </c>
      <c r="V60" s="129">
        <f>IF(V51="-","-",SUM(V51:V59)*'3k EBIT'!$E$10)</f>
        <v>18.09406656202874</v>
      </c>
      <c r="W60" s="129" t="str">
        <f>IF(W51="-","-",SUM(W51:W59)*'3k EBIT'!$E$10)</f>
        <v>-</v>
      </c>
      <c r="X60" s="129" t="str">
        <f>IF(X51="-","-",SUM(X51:X59)*'3k EBIT'!$E$10)</f>
        <v>-</v>
      </c>
      <c r="Y60" s="129" t="str">
        <f>IF(Y51="-","-",SUM(Y51:Y59)*'3k EBIT'!$E$10)</f>
        <v>-</v>
      </c>
      <c r="Z60" s="129" t="str">
        <f>IF(Z51="-","-",SUM(Z51:Z59)*'3k EBIT'!$E$10)</f>
        <v>-</v>
      </c>
      <c r="AA60" s="28"/>
    </row>
    <row r="61" spans="1:27" s="29" customFormat="1" ht="11.25" customHeight="1" x14ac:dyDescent="0.25">
      <c r="A61" s="256"/>
      <c r="B61" s="132" t="s">
        <v>292</v>
      </c>
      <c r="C61" s="177" t="s">
        <v>516</v>
      </c>
      <c r="D61" s="134" t="s">
        <v>319</v>
      </c>
      <c r="E61" s="130"/>
      <c r="F61" s="30"/>
      <c r="G61" s="129">
        <f>IF(G51="-","-",SUM(G51:G54,G56:G60)*'3l HAP'!$E$11)</f>
        <v>7.1423620770028489</v>
      </c>
      <c r="H61" s="129">
        <f>IF(H51="-","-",SUM(H51:H54,H56:H60)*'3l HAP'!$E$11)</f>
        <v>6.7153297163850727</v>
      </c>
      <c r="I61" s="129">
        <f>IF(I51="-","-",SUM(I51:I54,I56:I60)*'3l HAP'!$E$11)</f>
        <v>6.738446881467115</v>
      </c>
      <c r="J61" s="129">
        <f>IF(J51="-","-",SUM(J51:J54,J56:J60)*'3l HAP'!$E$11)</f>
        <v>6.5687140862292575</v>
      </c>
      <c r="K61" s="129">
        <f>IF(K51="-","-",SUM(K51:K54,K56:K60)*'3l HAP'!$E$11)</f>
        <v>7.4403423609902193</v>
      </c>
      <c r="L61" s="129">
        <f>IF(L51="-","-",SUM(L51:L54,L56:L60)*'3l HAP'!$E$11)</f>
        <v>7.2995319673110055</v>
      </c>
      <c r="M61" s="129">
        <f>IF(M51="-","-",SUM(M51:M54,M56:M60)*'3l HAP'!$E$11)</f>
        <v>8.2033257749090396</v>
      </c>
      <c r="N61" s="129">
        <f>IF(N51="-","-",SUM(N51:N54,N56:N60)*'3l HAP'!$E$11)</f>
        <v>8.743547785620299</v>
      </c>
      <c r="O61" s="30"/>
      <c r="P61" s="129">
        <f>IF(P51="-","-",SUM(P51:P54,P56:P60)*'3l HAP'!$E$11)</f>
        <v>8.743547785620299</v>
      </c>
      <c r="Q61" s="129">
        <f>IF(Q51="-","-",SUM(Q51:Q54,Q56:Q60)*'3l HAP'!$E$11)</f>
        <v>9.8700683644245313</v>
      </c>
      <c r="R61" s="129">
        <f>IF(R51="-","-",SUM(R51:R54,R56:R60)*'3l HAP'!$E$11)</f>
        <v>9.4018377073683848</v>
      </c>
      <c r="S61" s="129">
        <f>IF(S51="-","-",SUM(S51:S54,S56:S60)*'3l HAP'!$E$11)</f>
        <v>9.4177484856050011</v>
      </c>
      <c r="T61" s="129">
        <f>IF(T51="-","-",SUM(T51:T54,T56:T60)*'3l HAP'!$E$11)</f>
        <v>8.9310708340448013</v>
      </c>
      <c r="U61" s="129">
        <f>IF(U51="-","-",SUM(U51:U54,U56:U60)*'3l HAP'!$E$11)</f>
        <v>9.8282360195548364</v>
      </c>
      <c r="V61" s="129">
        <f>IF(V51="-","-",SUM(V51:V54,V56:V60)*'3l HAP'!$E$11)</f>
        <v>11.02999746947796</v>
      </c>
      <c r="W61" s="129" t="str">
        <f>IF(W51="-","-",SUM(W51:W54,W56:W60)*'3l HAP'!$E$11)</f>
        <v>-</v>
      </c>
      <c r="X61" s="129" t="str">
        <f>IF(X51="-","-",SUM(X51:X54,X56:X60)*'3l HAP'!$E$11)</f>
        <v>-</v>
      </c>
      <c r="Y61" s="129" t="str">
        <f>IF(Y51="-","-",SUM(Y51:Y54,Y56:Y60)*'3l HAP'!$E$11)</f>
        <v>-</v>
      </c>
      <c r="Z61" s="129" t="str">
        <f>IF(Z51="-","-",SUM(Z51:Z54,Z56:Z60)*'3l HAP'!$E$11)</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658.49605998726838</v>
      </c>
      <c r="H62" s="129">
        <f t="shared" si="6"/>
        <v>629.91904795478183</v>
      </c>
      <c r="I62" s="129">
        <f t="shared" si="6"/>
        <v>625.02899805728089</v>
      </c>
      <c r="J62" s="129">
        <f t="shared" si="6"/>
        <v>612.50143718202287</v>
      </c>
      <c r="K62" s="129">
        <f t="shared" si="6"/>
        <v>677.60267255087342</v>
      </c>
      <c r="L62" s="129">
        <f t="shared" si="6"/>
        <v>669.06340302389674</v>
      </c>
      <c r="M62" s="129">
        <f t="shared" si="6"/>
        <v>732.99252250673942</v>
      </c>
      <c r="N62" s="129">
        <f t="shared" si="6"/>
        <v>769.88630727183795</v>
      </c>
      <c r="O62" s="30"/>
      <c r="P62" s="129">
        <f t="shared" ref="P62:Z62" si="7">IF(P51="-","-",SUM(P51:P61))</f>
        <v>769.88630727183795</v>
      </c>
      <c r="Q62" s="129">
        <f t="shared" si="7"/>
        <v>867.49642907479233</v>
      </c>
      <c r="R62" s="129">
        <f t="shared" si="7"/>
        <v>835.98059616307523</v>
      </c>
      <c r="S62" s="129">
        <f t="shared" si="7"/>
        <v>843.85324246465973</v>
      </c>
      <c r="T62" s="129">
        <f t="shared" si="7"/>
        <v>813.38985660314222</v>
      </c>
      <c r="U62" s="129">
        <f t="shared" si="7"/>
        <v>881.14252513242752</v>
      </c>
      <c r="V62" s="129">
        <f t="shared" si="7"/>
        <v>963.34889685000837</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DF'!H31="-","-",'3a DF'!H31)</f>
        <v>255.68421167606365</v>
      </c>
      <c r="H63" s="38">
        <f>IF('3a DF'!I31="-","-",'3a DF'!I31)</f>
        <v>228.88320844242975</v>
      </c>
      <c r="I63" s="38">
        <f>IF('3a DF'!J31="-","-",'3a DF'!J31)</f>
        <v>206.39508277946462</v>
      </c>
      <c r="J63" s="38">
        <f>IF('3a DF'!K31="-","-",'3a DF'!K31)</f>
        <v>196.59611155660309</v>
      </c>
      <c r="K63" s="38">
        <f>IF('3a DF'!L31="-","-",'3a DF'!L31)</f>
        <v>229.42742811497121</v>
      </c>
      <c r="L63" s="38">
        <f>IF('3a DF'!M31="-","-",'3a DF'!M31)</f>
        <v>220.94043151890429</v>
      </c>
      <c r="M63" s="38">
        <f>IF('3a DF'!N31="-","-",'3a DF'!N31)</f>
        <v>235.81729371787185</v>
      </c>
      <c r="N63" s="38">
        <f>IF('3a DF'!O31="-","-",'3a DF'!O31)</f>
        <v>263.19305850336156</v>
      </c>
      <c r="O63" s="30"/>
      <c r="P63" s="38">
        <f>IF('3a DF'!Q31="-","-",'3a DF'!Q31)</f>
        <v>263.19305850336156</v>
      </c>
      <c r="Q63" s="38">
        <f>IF('3a DF'!R31="-","-",'3a DF'!R31)</f>
        <v>305.9800838216521</v>
      </c>
      <c r="R63" s="38">
        <f>IF('3a DF'!S31="-","-",'3a DF'!S31)</f>
        <v>273.98928802978378</v>
      </c>
      <c r="S63" s="38">
        <f>IF('3a DF'!T31="-","-",'3a DF'!T31)</f>
        <v>252.96481223256606</v>
      </c>
      <c r="T63" s="38">
        <f>IF('3a DF'!U31="-","-",'3a DF'!U31)</f>
        <v>211.33626930671991</v>
      </c>
      <c r="U63" s="38">
        <f>IF('3a DF'!V31="-","-",'3a DF'!V31)</f>
        <v>252.80134184619948</v>
      </c>
      <c r="V63" s="38">
        <f>IF('3a DF'!W31="-","-",'3a DF'!W31)</f>
        <v>350.9447732807958</v>
      </c>
      <c r="W63" s="38" t="str">
        <f>IF('3a DF'!X31="-","-",'3a DF'!X31)</f>
        <v>-</v>
      </c>
      <c r="X63" s="38" t="str">
        <f>IF('3a DF'!Y31="-","-",'3a DF'!Y31)</f>
        <v>-</v>
      </c>
      <c r="Y63" s="38" t="str">
        <f>IF('3a DF'!Z31="-","-",'3a DF'!Z31)</f>
        <v>-</v>
      </c>
      <c r="Z63" s="38" t="str">
        <f>IF('3a DF'!AA31="-","-",'3a DF'!AA31)</f>
        <v>-</v>
      </c>
      <c r="AA63" s="28"/>
    </row>
    <row r="64" spans="1:27" s="29" customFormat="1" ht="11.25" customHeight="1" x14ac:dyDescent="0.25">
      <c r="A64" s="256"/>
      <c r="B64" s="135" t="s">
        <v>350</v>
      </c>
      <c r="C64" s="135" t="s">
        <v>300</v>
      </c>
      <c r="D64" s="133" t="s">
        <v>320</v>
      </c>
      <c r="E64" s="128"/>
      <c r="F64" s="30"/>
      <c r="G64" s="38">
        <f>IF('3b CM'!G31="-","-",'3b CM'!G31)</f>
        <v>5.9373142488392754E-2</v>
      </c>
      <c r="H64" s="38">
        <f>IF('3b CM'!H31="-","-",'3b CM'!H31)</f>
        <v>8.9059713732589127E-2</v>
      </c>
      <c r="I64" s="38">
        <f>IF('3b CM'!I31="-","-",'3b CM'!I31)</f>
        <v>0.28043935695902794</v>
      </c>
      <c r="J64" s="38">
        <f>IF('3b CM'!J31="-","-",'3b CM'!J31)</f>
        <v>0.28519285874406208</v>
      </c>
      <c r="K64" s="38">
        <f>IF('3b CM'!K31="-","-",'3b CM'!K31)</f>
        <v>3.6629582044763804</v>
      </c>
      <c r="L64" s="38">
        <f>IF('3b CM'!L31="-","-",'3b CM'!L31)</f>
        <v>3.5534395931479712</v>
      </c>
      <c r="M64" s="38">
        <f>IF('3b CM'!M31="-","-",'3b CM'!M31)</f>
        <v>12.42000229066795</v>
      </c>
      <c r="N64" s="38">
        <f>IF('3b CM'!N31="-","-",'3b CM'!N31)</f>
        <v>11.806807463117455</v>
      </c>
      <c r="O64" s="30"/>
      <c r="P64" s="38">
        <f>IF('3b CM'!P31="-","-",'3b CM'!P31)</f>
        <v>11.806807463117455</v>
      </c>
      <c r="Q64" s="38">
        <f>IF('3b CM'!Q31="-","-",'3b CM'!Q31)</f>
        <v>15.856462264293087</v>
      </c>
      <c r="R64" s="38">
        <f>IF('3b CM'!R31="-","-",'3b CM'!R31)</f>
        <v>15.230011644987618</v>
      </c>
      <c r="S64" s="38">
        <f>IF('3b CM'!S31="-","-",'3b CM'!S31)</f>
        <v>18.26024058740331</v>
      </c>
      <c r="T64" s="38">
        <f>IF('3b CM'!T31="-","-",'3b CM'!T31)</f>
        <v>18.606096829399728</v>
      </c>
      <c r="U64" s="38">
        <f>IF('3b CM'!U31="-","-",'3b CM'!U31)</f>
        <v>14.294736641926631</v>
      </c>
      <c r="V64" s="38">
        <f>IF('3b CM'!V31="-","-",'3b CM'!V31)</f>
        <v>14.449868833392371</v>
      </c>
      <c r="W64" s="38" t="str">
        <f>IF('3b CM'!W31="-","-",'3b CM'!W31)</f>
        <v>-</v>
      </c>
      <c r="X64" s="38" t="str">
        <f>IF('3b CM'!X31="-","-",'3b CM'!X31)</f>
        <v>-</v>
      </c>
      <c r="Y64" s="38" t="str">
        <f>IF('3b CM'!Y31="-","-",'3b CM'!Y31)</f>
        <v>-</v>
      </c>
      <c r="Z64" s="38" t="str">
        <f>IF('3b CM'!Z31="-","-",'3b CM'!Z31)</f>
        <v>-</v>
      </c>
      <c r="AA64" s="28"/>
    </row>
    <row r="65" spans="1:27" s="29" customFormat="1" ht="11.25" customHeight="1" x14ac:dyDescent="0.25">
      <c r="A65" s="256"/>
      <c r="B65" s="135" t="s">
        <v>596</v>
      </c>
      <c r="C65" s="135" t="s">
        <v>597</v>
      </c>
      <c r="D65" s="133" t="s">
        <v>320</v>
      </c>
      <c r="E65" s="128"/>
      <c r="F65" s="30"/>
      <c r="G65" s="38" t="str">
        <f>IF('3c AA'!J115="-","-",'3c AA'!J115)</f>
        <v>-</v>
      </c>
      <c r="H65" s="38" t="str">
        <f>IF('3c AA'!K115="-","-",'3c AA'!K115)</f>
        <v>-</v>
      </c>
      <c r="I65" s="38" t="str">
        <f>IF('3c AA'!L115="-","-",'3c AA'!L115)</f>
        <v>-</v>
      </c>
      <c r="J65" s="38" t="str">
        <f>IF('3c AA'!M115="-","-",'3c AA'!M115)</f>
        <v>-</v>
      </c>
      <c r="K65" s="38" t="str">
        <f>IF('3c AA'!N115="-","-",'3c AA'!N115)</f>
        <v>-</v>
      </c>
      <c r="L65" s="38" t="str">
        <f>IF('3c AA'!O115="-","-",'3c AA'!O115)</f>
        <v>-</v>
      </c>
      <c r="M65" s="38" t="str">
        <f>IF('3c AA'!P115="-","-",'3c AA'!P115)</f>
        <v>-</v>
      </c>
      <c r="N65" s="38" t="str">
        <f>IF('3c AA'!Q115="-","-",'3c AA'!Q115)</f>
        <v>-</v>
      </c>
      <c r="O65" s="30"/>
      <c r="P65" s="38" t="str">
        <f>IF('3c AA'!S115="-","-",'3c AA'!S115)</f>
        <v>-</v>
      </c>
      <c r="Q65" s="38" t="str">
        <f>IF('3c AA'!T115="-","-",'3c AA'!T115)</f>
        <v>-</v>
      </c>
      <c r="R65" s="38" t="str">
        <f>IF('3c AA'!U115="-","-",'3c AA'!U115)</f>
        <v>-</v>
      </c>
      <c r="S65" s="38" t="str">
        <f>IF('3c AA'!V115="-","-",'3c AA'!V115)</f>
        <v>-</v>
      </c>
      <c r="T65" s="38">
        <f>IF('3c AA'!W115="-","-",'3c AA'!W115)</f>
        <v>6.5589913661887502</v>
      </c>
      <c r="U65" s="38">
        <f>IF('3c AA'!X115="-","-",'3c AA'!X115)</f>
        <v>9.9756950960531068</v>
      </c>
      <c r="V65" s="38">
        <f>IF('3c AA'!Y115="-","-",'3c AA'!Y115)</f>
        <v>4.43</v>
      </c>
      <c r="W65" s="38" t="str">
        <f>IF('3c AA'!Z115="-","-",'3c AA'!Z115)</f>
        <v>-</v>
      </c>
      <c r="X65" s="38" t="str">
        <f>IF('3c AA'!AA115="-","-",'3c AA'!AA115)</f>
        <v>-</v>
      </c>
      <c r="Y65" s="38" t="str">
        <f>IF('3c AA'!AB115="-","-",'3c AA'!AB115)</f>
        <v>-</v>
      </c>
      <c r="Z65" s="38" t="str">
        <f>IF('3c AA'!AC115="-","-",'3c AA'!AC115)</f>
        <v>-</v>
      </c>
      <c r="AA65" s="28"/>
    </row>
    <row r="66" spans="1:27" s="29" customFormat="1" ht="11.25" customHeight="1" x14ac:dyDescent="0.25">
      <c r="A66" s="256"/>
      <c r="B66" s="135" t="s">
        <v>2</v>
      </c>
      <c r="C66" s="135" t="s">
        <v>342</v>
      </c>
      <c r="D66" s="133" t="s">
        <v>320</v>
      </c>
      <c r="E66" s="128"/>
      <c r="F66" s="30"/>
      <c r="G66" s="38">
        <f>IF('3d PC'!G32="-","-",'3d PC'!G32)</f>
        <v>90.728447956652246</v>
      </c>
      <c r="H66" s="38">
        <f>IF('3d PC'!H32="-","-",'3d PC'!H32)</f>
        <v>90.70135930003957</v>
      </c>
      <c r="I66" s="38">
        <f>IF('3d PC'!I32="-","-",'3d PC'!I32)</f>
        <v>115.00706783297443</v>
      </c>
      <c r="J66" s="38">
        <f>IF('3d PC'!J32="-","-",'3d PC'!J32)</f>
        <v>113.77434910812336</v>
      </c>
      <c r="K66" s="38">
        <f>IF('3d PC'!K32="-","-",'3d PC'!K32)</f>
        <v>130.45531099905753</v>
      </c>
      <c r="L66" s="38">
        <f>IF('3d PC'!L32="-","-",'3d PC'!L32)</f>
        <v>129.26693529650524</v>
      </c>
      <c r="M66" s="38">
        <f>IF('3d PC'!M32="-","-",'3d PC'!M32)</f>
        <v>157.85791673557029</v>
      </c>
      <c r="N66" s="38">
        <f>IF('3d PC'!N32="-","-",'3d PC'!N32)</f>
        <v>155.00640657171593</v>
      </c>
      <c r="O66" s="30"/>
      <c r="P66" s="38">
        <f>IF('3d PC'!P32="-","-",'3d PC'!P32)</f>
        <v>155.00640657171593</v>
      </c>
      <c r="Q66" s="38">
        <f>IF('3d PC'!Q32="-","-",'3d PC'!Q32)</f>
        <v>173.61262961039927</v>
      </c>
      <c r="R66" s="38">
        <f>IF('3d PC'!R32="-","-",'3d PC'!R32)</f>
        <v>176.32397650300604</v>
      </c>
      <c r="S66" s="38">
        <f>IF('3d PC'!S32="-","-",'3d PC'!S32)</f>
        <v>192.67858728557701</v>
      </c>
      <c r="T66" s="38">
        <f>IF('3d PC'!T32="-","-",'3d PC'!T32)</f>
        <v>196.27378762872695</v>
      </c>
      <c r="U66" s="38">
        <f>IF('3d PC'!U32="-","-",'3d PC'!U32)</f>
        <v>212.30389974291307</v>
      </c>
      <c r="V66" s="38">
        <f>IF('3d PC'!V32="-","-",'3d PC'!V32)</f>
        <v>192.87532967355932</v>
      </c>
      <c r="W66" s="38" t="str">
        <f>IF('3d PC'!W32="-","-",'3d PC'!W32)</f>
        <v>-</v>
      </c>
      <c r="X66" s="38" t="str">
        <f>IF('3d PC'!X32="-","-",'3d PC'!X32)</f>
        <v>-</v>
      </c>
      <c r="Y66" s="38" t="str">
        <f>IF('3d PC'!Y32="-","-",'3d PC'!Y32)</f>
        <v>-</v>
      </c>
      <c r="Z66" s="38" t="str">
        <f>IF('3d PC'!Z32="-","-",'3d PC'!Z32)</f>
        <v>-</v>
      </c>
      <c r="AA66" s="28"/>
    </row>
    <row r="67" spans="1:27" s="29" customFormat="1" ht="11.5" x14ac:dyDescent="0.25">
      <c r="A67" s="256"/>
      <c r="B67" s="135" t="s">
        <v>352</v>
      </c>
      <c r="C67" s="135" t="s">
        <v>343</v>
      </c>
      <c r="D67" s="133" t="s">
        <v>320</v>
      </c>
      <c r="E67" s="128"/>
      <c r="F67" s="30"/>
      <c r="G67" s="38">
        <f>IF('3e NC-Elec'!H60="-","-",'3e NC-Elec'!H60)</f>
        <v>116.19937976530447</v>
      </c>
      <c r="H67" s="38">
        <f>IF('3e NC-Elec'!I60="-","-",'3e NC-Elec'!I60)</f>
        <v>117.19760986714678</v>
      </c>
      <c r="I67" s="38">
        <f>IF('3e NC-Elec'!J60="-","-",'3e NC-Elec'!J60)</f>
        <v>135.76275715081815</v>
      </c>
      <c r="J67" s="38">
        <f>IF('3e NC-Elec'!K60="-","-",'3e NC-Elec'!K60)</f>
        <v>135.01195351842912</v>
      </c>
      <c r="K67" s="38">
        <f>IF('3e NC-Elec'!L60="-","-",'3e NC-Elec'!L60)</f>
        <v>131.14258753630904</v>
      </c>
      <c r="L67" s="38">
        <f>IF('3e NC-Elec'!M60="-","-",'3e NC-Elec'!M60)</f>
        <v>132.33927985075059</v>
      </c>
      <c r="M67" s="38">
        <f>IF('3e NC-Elec'!N60="-","-",'3e NC-Elec'!N60)</f>
        <v>145.47848001922205</v>
      </c>
      <c r="N67" s="38">
        <f>IF('3e NC-Elec'!O60="-","-",'3e NC-Elec'!O60)</f>
        <v>144.94434467017982</v>
      </c>
      <c r="O67" s="30"/>
      <c r="P67" s="38">
        <f>IF('3e NC-Elec'!Q60="-","-",'3e NC-Elec'!Q60)</f>
        <v>144.94434467017982</v>
      </c>
      <c r="Q67" s="38">
        <f>IF('3e NC-Elec'!R60="-","-",'3e NC-Elec'!R60)</f>
        <v>149.30129697869432</v>
      </c>
      <c r="R67" s="38">
        <f>IF('3e NC-Elec'!S60="-","-",'3e NC-Elec'!S60)</f>
        <v>150.12972439965961</v>
      </c>
      <c r="S67" s="38">
        <f>IF('3e NC-Elec'!T60="-","-",'3e NC-Elec'!T60)</f>
        <v>143.56920344878219</v>
      </c>
      <c r="T67" s="38">
        <f>IF('3e NC-Elec'!U60="-","-",'3e NC-Elec'!U60)</f>
        <v>146.7155753822239</v>
      </c>
      <c r="U67" s="38">
        <f>IF('3e NC-Elec'!V60="-","-",'3e NC-Elec'!V60)</f>
        <v>164.89735722029971</v>
      </c>
      <c r="V67" s="38">
        <f>IF('3e NC-Elec'!W60="-","-",'3e NC-Elec'!W60)</f>
        <v>164.01044490105801</v>
      </c>
      <c r="W67" s="38" t="str">
        <f>IF('3e NC-Elec'!X60="-","-",'3e NC-Elec'!X60)</f>
        <v>-</v>
      </c>
      <c r="X67" s="38" t="str">
        <f>IF('3e NC-Elec'!Y60="-","-",'3e NC-Elec'!Y60)</f>
        <v>-</v>
      </c>
      <c r="Y67" s="38" t="str">
        <f>IF('3e NC-Elec'!Z60="-","-",'3e NC-Elec'!Z60)</f>
        <v>-</v>
      </c>
      <c r="Z67" s="38" t="str">
        <f>IF('3e NC-Elec'!AA60="-","-",'3e NC-Elec'!AA60)</f>
        <v>-</v>
      </c>
      <c r="AA67" s="28"/>
    </row>
    <row r="68" spans="1:27" s="29" customFormat="1" ht="11.5" x14ac:dyDescent="0.25">
      <c r="A68" s="256"/>
      <c r="B68" s="135" t="s">
        <v>349</v>
      </c>
      <c r="C68" s="135" t="s">
        <v>344</v>
      </c>
      <c r="D68" s="133" t="s">
        <v>320</v>
      </c>
      <c r="E68" s="128"/>
      <c r="F68" s="30"/>
      <c r="G68" s="38">
        <f>IF('3g CPIH'!C$16="-","-",'3h OC '!$E$10*('3g CPIH'!C$16/'3g CPIH'!$G$16))</f>
        <v>76.502677103718199</v>
      </c>
      <c r="H68" s="38">
        <f>IF('3g CPIH'!D$16="-","-",'3h OC '!$E$10*('3g CPIH'!D$16/'3g CPIH'!$G$16))</f>
        <v>76.655835616438353</v>
      </c>
      <c r="I68" s="38">
        <f>IF('3g CPIH'!E$16="-","-",'3h OC '!$E$10*('3g CPIH'!E$16/'3g CPIH'!$G$16))</f>
        <v>76.885573385518597</v>
      </c>
      <c r="J68" s="38">
        <f>IF('3g CPIH'!F$16="-","-",'3h OC '!$E$10*('3g CPIH'!F$16/'3g CPIH'!$G$16))</f>
        <v>77.345048923679059</v>
      </c>
      <c r="K68" s="38">
        <f>IF('3g CPIH'!G$16="-","-",'3h OC '!$E$10*('3g CPIH'!G$16/'3g CPIH'!$G$16))</f>
        <v>78.263999999999996</v>
      </c>
      <c r="L68" s="38">
        <f>IF('3g CPIH'!H$16="-","-",'3h OC '!$E$10*('3g CPIH'!H$16/'3g CPIH'!$G$16))</f>
        <v>79.259530332681024</v>
      </c>
      <c r="M68" s="38">
        <f>IF('3g CPIH'!I$16="-","-",'3h OC '!$E$10*('3g CPIH'!I$16/'3g CPIH'!$G$16))</f>
        <v>80.408219178082177</v>
      </c>
      <c r="N68" s="38">
        <f>IF('3g CPIH'!J$16="-","-",'3h OC '!$E$10*('3g CPIH'!J$16/'3g CPIH'!$G$16))</f>
        <v>81.097432485322898</v>
      </c>
      <c r="O68" s="30"/>
      <c r="P68" s="38">
        <f>IF('3g CPIH'!L$16="-","-",'3h OC '!$E$10*('3g CPIH'!L$16/'3g CPIH'!$G$16))</f>
        <v>81.097432485322898</v>
      </c>
      <c r="Q68" s="38">
        <f>IF('3g CPIH'!M$16="-","-",'3h OC '!$E$10*('3g CPIH'!M$16/'3g CPIH'!$G$16))</f>
        <v>82.016383561643835</v>
      </c>
      <c r="R68" s="38">
        <f>IF('3g CPIH'!N$16="-","-",'3h OC '!$E$10*('3g CPIH'!N$16/'3g CPIH'!$G$16))</f>
        <v>82.62901761252445</v>
      </c>
      <c r="S68" s="38">
        <f>IF('3g CPIH'!O$16="-","-",'3h OC '!$E$10*('3g CPIH'!O$16/'3g CPIH'!$G$16))</f>
        <v>83.088493150684926</v>
      </c>
      <c r="T68" s="38">
        <f>IF('3g CPIH'!P$16="-","-",'3h OC '!$E$10*('3g CPIH'!P$16/'3g CPIH'!$G$16))</f>
        <v>83.318230919765156</v>
      </c>
      <c r="U68" s="38">
        <f>IF('3g CPIH'!Q$16="-","-",'3h OC '!$E$10*('3g CPIH'!Q$16/'3g CPIH'!$G$16))</f>
        <v>83.777706457925632</v>
      </c>
      <c r="V68" s="38">
        <f>IF('3g CPIH'!R$16="-","-",'3h OC '!$E$10*('3g CPIH'!R$16/'3g CPIH'!$G$16))</f>
        <v>85.309291585127198</v>
      </c>
      <c r="W68" s="38" t="str">
        <f>IF('3g CPIH'!S$16="-","-",'3h OC '!$E$10*('3g CPIH'!S$16/'3g CPIH'!$G$16))</f>
        <v>-</v>
      </c>
      <c r="X68" s="38" t="str">
        <f>IF('3g CPIH'!T$16="-","-",'3h OC '!$E$10*('3g CPIH'!T$16/'3g CPIH'!$G$16))</f>
        <v>-</v>
      </c>
      <c r="Y68" s="38" t="str">
        <f>IF('3g CPIH'!U$16="-","-",'3h OC '!$E$10*('3g CPIH'!U$16/'3g CPIH'!$G$16))</f>
        <v>-</v>
      </c>
      <c r="Z68" s="38" t="str">
        <f>IF('3g CPIH'!V$16="-","-",'3h OC '!$E$10*('3g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SMNCC'!G$46)</f>
        <v>0</v>
      </c>
      <c r="L69" s="38">
        <f>IF('3i SMNCC'!H$46="-","-",'3i SMNCC'!H$46)</f>
        <v>-0.18995111249132623</v>
      </c>
      <c r="M69" s="38">
        <f>IF('3i SMNCC'!I$46="-","-",'3i SMNCC'!I$46)</f>
        <v>2.3898870370752556</v>
      </c>
      <c r="N69" s="38">
        <f>IF('3i SMNCC'!J$46="-","-",'3i SMNCC'!J$46)</f>
        <v>11.485481460604181</v>
      </c>
      <c r="O69" s="30"/>
      <c r="P69" s="38">
        <f>IF('3i SMNCC'!L$46="-","-",'3i SMNCC'!L$46)</f>
        <v>11.485481460604181</v>
      </c>
      <c r="Q69" s="38">
        <f>IF('3i SMNCC'!M$46="-","-",'3i SMNCC'!M$46)</f>
        <v>13.905095596481768</v>
      </c>
      <c r="R69" s="38">
        <f>IF('3i SMNCC'!N$46="-","-",'3i SMNCC'!N$46)</f>
        <v>14.008016342776511</v>
      </c>
      <c r="S69" s="38">
        <f>IF('3i SMNCC'!O$46="-","-",'3i SMNCC'!O$46)</f>
        <v>16.592254432324484</v>
      </c>
      <c r="T69" s="38">
        <f>IF('3i SMNCC'!P$46="-","-",'3i SMNCC'!P$46)</f>
        <v>16.855736391237045</v>
      </c>
      <c r="U69" s="38">
        <f>IF('3i SMNCC'!Q$46="-","-",'3i SMNCC'!Q$46)</f>
        <v>16.48610584262476</v>
      </c>
      <c r="V69" s="38">
        <f>IF('3i SMNCC'!R$46="-","-",'3i SMNCC'!R$46)</f>
        <v>16.529685824397358</v>
      </c>
      <c r="W69" s="38" t="str">
        <f>IF('3i SMNCC'!S$46="-","-",'3i SMNCC'!S$46)</f>
        <v>-</v>
      </c>
      <c r="X69" s="38" t="str">
        <f>IF('3i SMNCC'!T$46="-","-",'3i SMNCC'!T$46)</f>
        <v>-</v>
      </c>
      <c r="Y69" s="38" t="str">
        <f>IF('3i SMNCC'!U$46="-","-",'3i SMNCC'!U$46)</f>
        <v>-</v>
      </c>
      <c r="Z69" s="38" t="str">
        <f>IF('3i SMNCC'!V$46="-","-",'3i SMNCC'!V$46)</f>
        <v>-</v>
      </c>
      <c r="AA69" s="28"/>
    </row>
    <row r="70" spans="1:27" s="29" customFormat="1" ht="11.5" x14ac:dyDescent="0.25">
      <c r="A70" s="256"/>
      <c r="B70" s="135" t="s">
        <v>349</v>
      </c>
      <c r="C70" s="135" t="s">
        <v>389</v>
      </c>
      <c r="D70" s="133" t="s">
        <v>320</v>
      </c>
      <c r="E70" s="128"/>
      <c r="F70" s="30"/>
      <c r="G70" s="38">
        <f>IF('3g CPIH'!C$16="-","-",'3j PAAC PAP'!$G$14*('3g CPIH'!C$16/'3g CPIH'!$G$16))</f>
        <v>13.436452250489236</v>
      </c>
      <c r="H70" s="38">
        <f>IF('3g CPIH'!D$16="-","-",'3j PAAC PAP'!$G$14*('3g CPIH'!D$16/'3g CPIH'!$G$16))</f>
        <v>13.463352054794518</v>
      </c>
      <c r="I70" s="38">
        <f>IF('3g CPIH'!E$16="-","-",'3j PAAC PAP'!$G$14*('3g CPIH'!E$16/'3g CPIH'!$G$16))</f>
        <v>13.503701761252445</v>
      </c>
      <c r="J70" s="38">
        <f>IF('3g CPIH'!F$16="-","-",'3j PAAC PAP'!$G$14*('3g CPIH'!F$16/'3g CPIH'!$G$16))</f>
        <v>13.584401174168297</v>
      </c>
      <c r="K70" s="38">
        <f>IF('3g CPIH'!G$16="-","-",'3j PAAC PAP'!$G$14*('3g CPIH'!G$16/'3g CPIH'!$G$16))</f>
        <v>13.745799999999999</v>
      </c>
      <c r="L70" s="38">
        <f>IF('3g CPIH'!H$16="-","-",'3j PAAC PAP'!$G$14*('3g CPIH'!H$16/'3g CPIH'!$G$16))</f>
        <v>13.920648727984345</v>
      </c>
      <c r="M70" s="38">
        <f>IF('3g CPIH'!I$16="-","-",'3j PAAC PAP'!$G$14*('3g CPIH'!I$16/'3g CPIH'!$G$16))</f>
        <v>14.122397260273971</v>
      </c>
      <c r="N70" s="38">
        <f>IF('3g CPIH'!J$16="-","-",'3j PAAC PAP'!$G$14*('3g CPIH'!J$16/'3g CPIH'!$G$16))</f>
        <v>14.24344637964775</v>
      </c>
      <c r="O70" s="30"/>
      <c r="P70" s="38">
        <f>IF('3g CPIH'!L$16="-","-",'3j PAAC PAP'!$G$14*('3g CPIH'!L$16/'3g CPIH'!$G$16))</f>
        <v>14.24344637964775</v>
      </c>
      <c r="Q70" s="38">
        <f>IF('3g CPIH'!M$16="-","-",'3j PAAC PAP'!$G$14*('3g CPIH'!M$16/'3g CPIH'!$G$16))</f>
        <v>14.40484520547945</v>
      </c>
      <c r="R70" s="38">
        <f>IF('3g CPIH'!N$16="-","-",'3j PAAC PAP'!$G$14*('3g CPIH'!N$16/'3g CPIH'!$G$16))</f>
        <v>14.512444422700586</v>
      </c>
      <c r="S70" s="38">
        <f>IF('3g CPIH'!O$16="-","-",'3j PAAC PAP'!$G$14*('3g CPIH'!O$16/'3g CPIH'!$G$16))</f>
        <v>14.593143835616438</v>
      </c>
      <c r="T70" s="38">
        <f>IF('3g CPIH'!P$16="-","-",'3j PAAC PAP'!$G$14*('3g CPIH'!P$16/'3g CPIH'!$G$16))</f>
        <v>14.633493542074362</v>
      </c>
      <c r="U70" s="38">
        <f>IF('3g CPIH'!Q$16="-","-",'3j PAAC PAP'!$G$14*('3g CPIH'!Q$16/'3g CPIH'!$G$16))</f>
        <v>14.714192954990214</v>
      </c>
      <c r="V70" s="38">
        <f>IF('3g CPIH'!R$16="-","-",'3j PAAC PAP'!$G$14*('3g CPIH'!R$16/'3g CPIH'!$G$16))</f>
        <v>14.983190998043053</v>
      </c>
      <c r="W70" s="38" t="str">
        <f>IF('3g CPIH'!S$16="-","-",'3j PAAC PAP'!$G$14*('3g CPIH'!S$16/'3g CPIH'!$G$16))</f>
        <v>-</v>
      </c>
      <c r="X70" s="38" t="str">
        <f>IF('3g CPIH'!T$16="-","-",'3j PAAC PAP'!$G$14*('3g CPIH'!T$16/'3g CPIH'!$G$16))</f>
        <v>-</v>
      </c>
      <c r="Y70" s="38" t="str">
        <f>IF('3g CPIH'!U$16="-","-",'3j PAAC PAP'!$G$14*('3g CPIH'!U$16/'3g CPIH'!$G$16))</f>
        <v>-</v>
      </c>
      <c r="Z70" s="38" t="str">
        <f>IF('3g CPIH'!V$16="-","-",'3j PAAC PAP'!$G$14*('3g CPIH'!V$16/'3g CPIH'!$G$16))</f>
        <v>-</v>
      </c>
      <c r="AA70" s="28"/>
    </row>
    <row r="71" spans="1:27" s="29" customFormat="1" ht="11.25" customHeight="1" x14ac:dyDescent="0.25">
      <c r="A71" s="256"/>
      <c r="B71" s="135" t="s">
        <v>349</v>
      </c>
      <c r="C71" s="135" t="s">
        <v>404</v>
      </c>
      <c r="D71" s="133" t="s">
        <v>320</v>
      </c>
      <c r="E71" s="128"/>
      <c r="F71" s="30"/>
      <c r="G71" s="38">
        <f>IF(G63="-","-",SUM(G63:G69)*'3j PAAC PAP'!$G$32)</f>
        <v>31.220336486759315</v>
      </c>
      <c r="H71" s="38">
        <f>IF(H63="-","-",SUM(H63:H69)*'3j PAAC PAP'!$G$32)</f>
        <v>29.735271631505423</v>
      </c>
      <c r="I71" s="38">
        <f>IF(I63="-","-",SUM(I63:I69)*'3j PAAC PAP'!$G$32)</f>
        <v>30.939897620964064</v>
      </c>
      <c r="J71" s="38">
        <f>IF(J63="-","-",SUM(J63:J69)*'3j PAAC PAP'!$G$32)</f>
        <v>30.284524831030868</v>
      </c>
      <c r="K71" s="38">
        <f>IF(K63="-","-",SUM(K63:K69)*'3j PAAC PAP'!$G$32)</f>
        <v>33.176229102233158</v>
      </c>
      <c r="L71" s="38">
        <f>IF(L63="-","-",SUM(L63:L69)*'3j PAAC PAP'!$G$32)</f>
        <v>32.725584309924841</v>
      </c>
      <c r="M71" s="38">
        <f>IF(M63="-","-",SUM(M63:M69)*'3j PAAC PAP'!$G$32)</f>
        <v>36.732664648050459</v>
      </c>
      <c r="N71" s="38">
        <f>IF(N63="-","-",SUM(N63:N69)*'3j PAAC PAP'!$G$32)</f>
        <v>38.652861587958689</v>
      </c>
      <c r="O71" s="30"/>
      <c r="P71" s="38">
        <f>IF(P63="-","-",SUM(P63:P69)*'3j PAAC PAP'!$G$32)</f>
        <v>38.652861587958689</v>
      </c>
      <c r="Q71" s="38">
        <f>IF(Q63="-","-",SUM(Q63:Q69)*'3j PAAC PAP'!$G$32)</f>
        <v>42.887868698947543</v>
      </c>
      <c r="R71" s="38">
        <f>IF(R63="-","-",SUM(R63:R69)*'3j PAAC PAP'!$G$32)</f>
        <v>41.245600239583659</v>
      </c>
      <c r="S71" s="38">
        <f>IF(S63="-","-",SUM(S63:S69)*'3j PAAC PAP'!$G$32)</f>
        <v>40.947021541216422</v>
      </c>
      <c r="T71" s="38">
        <f>IF(T63="-","-",SUM(T63:T69)*'3j PAAC PAP'!$G$32)</f>
        <v>39.355304083776034</v>
      </c>
      <c r="U71" s="38">
        <f>IF(U63="-","-",SUM(U63:U69)*'3j PAAC PAP'!$G$32)</f>
        <v>43.690701348267261</v>
      </c>
      <c r="V71" s="38">
        <f>IF(V63="-","-",SUM(V63:V69)*'3j PAAC PAP'!$G$32)</f>
        <v>47.976324115869701</v>
      </c>
      <c r="W71" s="38" t="str">
        <f>IF(W63="-","-",SUM(W63:W69)*'3j PAAC PAP'!$G$32)</f>
        <v>-</v>
      </c>
      <c r="X71" s="38" t="str">
        <f>IF(X63="-","-",SUM(X63:X69)*'3j PAAC PAP'!$G$32)</f>
        <v>-</v>
      </c>
      <c r="Y71" s="38" t="str">
        <f>IF(Y63="-","-",SUM(Y63:Y69)*'3j PAAC PAP'!$G$32)</f>
        <v>-</v>
      </c>
      <c r="Z71" s="38" t="str">
        <f>IF(Z63="-","-",SUM(Z63:Z69)*'3j PAAC PAP'!$G$32)</f>
        <v>-</v>
      </c>
      <c r="AA71" s="28"/>
    </row>
    <row r="72" spans="1:27" s="29" customFormat="1" ht="11.25" customHeight="1" x14ac:dyDescent="0.25">
      <c r="A72" s="256"/>
      <c r="B72" s="135" t="s">
        <v>388</v>
      </c>
      <c r="C72" s="135" t="s">
        <v>515</v>
      </c>
      <c r="D72" s="133" t="s">
        <v>320</v>
      </c>
      <c r="E72" s="128"/>
      <c r="F72" s="30"/>
      <c r="G72" s="38">
        <f>IF(G63="-","-",SUM(G63:G71)*'3k EBIT'!$E$10)</f>
        <v>11.307636452492416</v>
      </c>
      <c r="H72" s="38">
        <f>IF(H63="-","-",SUM(H63:H71)*'3k EBIT'!$E$10)</f>
        <v>10.782663292254052</v>
      </c>
      <c r="I72" s="38">
        <f>IF(I63="-","-",SUM(I63:I71)*'3k EBIT'!$E$10)</f>
        <v>11.209704901189841</v>
      </c>
      <c r="J72" s="38">
        <f>IF(J63="-","-",SUM(J63:J71)*'3k EBIT'!$E$10)</f>
        <v>10.979362479610026</v>
      </c>
      <c r="K72" s="38">
        <f>IF(K63="-","-",SUM(K63:K71)*'3k EBIT'!$E$10)</f>
        <v>12.005725712720093</v>
      </c>
      <c r="L72" s="38">
        <f>IF(L63="-","-",SUM(L63:L71)*'3k EBIT'!$E$10)</f>
        <v>11.849650322485139</v>
      </c>
      <c r="M72" s="38">
        <f>IF(M63="-","-",SUM(M63:M71)*'3k EBIT'!$E$10)</f>
        <v>13.271473841655812</v>
      </c>
      <c r="N72" s="38">
        <f>IF(N63="-","-",SUM(N63:N71)*'3k EBIT'!$E$10)</f>
        <v>13.953285124113119</v>
      </c>
      <c r="O72" s="30"/>
      <c r="P72" s="38">
        <f>IF(P63="-","-",SUM(P63:P71)*'3k EBIT'!$E$10)</f>
        <v>13.953285124113119</v>
      </c>
      <c r="Q72" s="38">
        <f>IF(Q63="-","-",SUM(Q63:Q71)*'3k EBIT'!$E$10)</f>
        <v>15.454979646005667</v>
      </c>
      <c r="R72" s="38">
        <f>IF(R63="-","-",SUM(R63:R71)*'3k EBIT'!$E$10)</f>
        <v>14.875942557849189</v>
      </c>
      <c r="S72" s="38">
        <f>IF(S63="-","-",SUM(S63:S71)*'3k EBIT'!$E$10)</f>
        <v>14.771852676166459</v>
      </c>
      <c r="T72" s="38">
        <f>IF(T63="-","-",SUM(T63:T71)*'3k EBIT'!$E$10)</f>
        <v>14.209400706197766</v>
      </c>
      <c r="U72" s="38">
        <f>IF(U63="-","-",SUM(U63:U71)*'3k EBIT'!$E$10)</f>
        <v>15.74505556514444</v>
      </c>
      <c r="V72" s="38">
        <f>IF(V63="-","-",SUM(V63:V71)*'3k EBIT'!$E$10)</f>
        <v>17.266744553622718</v>
      </c>
      <c r="W72" s="38" t="str">
        <f>IF(W63="-","-",SUM(W63:W71)*'3k EBIT'!$E$10)</f>
        <v>-</v>
      </c>
      <c r="X72" s="38" t="str">
        <f>IF(X63="-","-",SUM(X63:X71)*'3k EBIT'!$E$10)</f>
        <v>-</v>
      </c>
      <c r="Y72" s="38" t="str">
        <f>IF(Y63="-","-",SUM(Y63:Y71)*'3k EBIT'!$E$10)</f>
        <v>-</v>
      </c>
      <c r="Z72" s="38" t="str">
        <f>IF(Z63="-","-",SUM(Z63:Z71)*'3k EBIT'!$E$10)</f>
        <v>-</v>
      </c>
      <c r="AA72" s="28"/>
    </row>
    <row r="73" spans="1:27" s="29" customFormat="1" ht="11.25" customHeight="1" x14ac:dyDescent="0.25">
      <c r="A73" s="256"/>
      <c r="B73" s="135" t="s">
        <v>292</v>
      </c>
      <c r="C73" s="179" t="s">
        <v>516</v>
      </c>
      <c r="D73" s="133" t="s">
        <v>320</v>
      </c>
      <c r="E73" s="127"/>
      <c r="F73" s="30"/>
      <c r="G73" s="38">
        <f>IF(G63="-","-",SUM(G63:G66,G68:G72)*'3l HAP'!$E$11)</f>
        <v>7.0121478765403022</v>
      </c>
      <c r="H73" s="38">
        <f>IF(H63="-","-",SUM(H63:H66,H68:H72)*'3l HAP'!$E$11)</f>
        <v>6.5929996914995348</v>
      </c>
      <c r="I73" s="38">
        <f>IF(I63="-","-",SUM(I63:I66,I68:I72)*'3l HAP'!$E$11)</f>
        <v>6.6502565076926876</v>
      </c>
      <c r="J73" s="38">
        <f>IF(J63="-","-",SUM(J63:J66,J68:J72)*'3l HAP'!$E$11)</f>
        <v>6.4837520762348086</v>
      </c>
      <c r="K73" s="38">
        <f>IF(K63="-","-",SUM(K63:K66,K68:K72)*'3l HAP'!$E$11)</f>
        <v>7.3312970366859638</v>
      </c>
      <c r="L73" s="38">
        <f>IF(L63="-","-",SUM(L63:L66,L68:L72)*'3l HAP'!$E$11)</f>
        <v>7.1935079042700218</v>
      </c>
      <c r="M73" s="38">
        <f>IF(M63="-","-",SUM(M63:M66,M68:M72)*'3l HAP'!$E$11)</f>
        <v>8.0967636927980955</v>
      </c>
      <c r="N73" s="38">
        <f>IF(N63="-","-",SUM(N63:N66,N68:N72)*'3l HAP'!$E$11)</f>
        <v>8.6299731717698958</v>
      </c>
      <c r="O73" s="30"/>
      <c r="P73" s="38">
        <f>IF(P63="-","-",SUM(P63:P66,P68:P72)*'3l HAP'!$E$11)</f>
        <v>8.6299731717698958</v>
      </c>
      <c r="Q73" s="38">
        <f>IF(Q63="-","-",SUM(Q63:Q66,Q68:Q72)*'3l HAP'!$E$11)</f>
        <v>9.7233567389961788</v>
      </c>
      <c r="R73" s="38">
        <f>IF(R63="-","-",SUM(R63:R66,R68:R72)*'3l HAP'!$E$11)</f>
        <v>9.2650341275483719</v>
      </c>
      <c r="S73" s="38">
        <f>IF(S63="-","-",SUM(S63:S66,S68:S72)*'3l HAP'!$E$11)</f>
        <v>9.2808772764621068</v>
      </c>
      <c r="T73" s="38">
        <f>IF(T63="-","-",SUM(T63:T66,T68:T72)*'3l HAP'!$E$11)</f>
        <v>8.8013977770433893</v>
      </c>
      <c r="U73" s="38">
        <f>IF(U63="-","-",SUM(U63:U66,U68:U72)*'3l HAP'!$E$11)</f>
        <v>9.7185411250975875</v>
      </c>
      <c r="V73" s="38">
        <f>IF(V63="-","-",SUM(V63:V66,V68:V72)*'3l HAP'!$E$11)</f>
        <v>10.904107422989647</v>
      </c>
      <c r="W73" s="38" t="str">
        <f>IF(W63="-","-",SUM(W63:W66,W68:W72)*'3l HAP'!$E$11)</f>
        <v>-</v>
      </c>
      <c r="X73" s="38" t="str">
        <f>IF(X63="-","-",SUM(X63:X66,X68:X72)*'3l HAP'!$E$11)</f>
        <v>-</v>
      </c>
      <c r="Y73" s="38" t="str">
        <f>IF(Y63="-","-",SUM(Y63:Y66,Y68:Y72)*'3l HAP'!$E$11)</f>
        <v>-</v>
      </c>
      <c r="Z73" s="38" t="str">
        <f>IF(Z63="-","-",SUM(Z63:Z66,Z68:Z72)*'3l HAP'!$E$11)</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602.15066271050807</v>
      </c>
      <c r="H74" s="38">
        <f t="shared" si="8"/>
        <v>574.10135960984053</v>
      </c>
      <c r="I74" s="38">
        <f t="shared" si="8"/>
        <v>596.63448129683388</v>
      </c>
      <c r="J74" s="38">
        <f t="shared" si="8"/>
        <v>584.34469652662278</v>
      </c>
      <c r="K74" s="38">
        <f t="shared" si="8"/>
        <v>639.21133670645338</v>
      </c>
      <c r="L74" s="38">
        <f t="shared" si="8"/>
        <v>630.85905674416222</v>
      </c>
      <c r="M74" s="38">
        <f t="shared" si="8"/>
        <v>706.59509842126783</v>
      </c>
      <c r="N74" s="38">
        <f t="shared" si="8"/>
        <v>743.01309741779119</v>
      </c>
      <c r="O74" s="30"/>
      <c r="P74" s="38">
        <f t="shared" ref="P74:Z74" si="9">IF(P63="-","-",SUM(P63:P73))</f>
        <v>743.01309741779119</v>
      </c>
      <c r="Q74" s="38">
        <f t="shared" si="9"/>
        <v>823.14300212259297</v>
      </c>
      <c r="R74" s="38">
        <f t="shared" si="9"/>
        <v>792.20905588041967</v>
      </c>
      <c r="S74" s="38">
        <f t="shared" si="9"/>
        <v>786.7464864667993</v>
      </c>
      <c r="T74" s="38">
        <f t="shared" si="9"/>
        <v>756.66428393335298</v>
      </c>
      <c r="U74" s="38">
        <f t="shared" si="9"/>
        <v>838.40533384144192</v>
      </c>
      <c r="V74" s="38">
        <f t="shared" si="9"/>
        <v>919.6797611888552</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DF'!H32="-","-",'3a DF'!H32)</f>
        <v>257.52558723627214</v>
      </c>
      <c r="H75" s="129">
        <f>IF('3a DF'!I32="-","-",'3a DF'!I32)</f>
        <v>230.53156969010024</v>
      </c>
      <c r="I75" s="129">
        <f>IF('3a DF'!J32="-","-",'3a DF'!J32)</f>
        <v>207.88149001081462</v>
      </c>
      <c r="J75" s="129">
        <f>IF('3a DF'!K32="-","-",'3a DF'!K32)</f>
        <v>198.01194897839505</v>
      </c>
      <c r="K75" s="129">
        <f>IF('3a DF'!L32="-","-",'3a DF'!L32)</f>
        <v>231.07970870047581</v>
      </c>
      <c r="L75" s="129">
        <f>IF('3a DF'!M32="-","-",'3a DF'!M32)</f>
        <v>222.53159081729802</v>
      </c>
      <c r="M75" s="129">
        <f>IF('3a DF'!N32="-","-",'3a DF'!N32)</f>
        <v>232.84949385538494</v>
      </c>
      <c r="N75" s="129">
        <f>IF('3a DF'!O32="-","-",'3a DF'!O32)</f>
        <v>259.8807300879219</v>
      </c>
      <c r="O75" s="30"/>
      <c r="P75" s="129">
        <f>IF('3a DF'!Q32="-","-",'3a DF'!Q32)</f>
        <v>259.8807300879219</v>
      </c>
      <c r="Q75" s="129">
        <f>IF('3a DF'!R32="-","-",'3a DF'!R32)</f>
        <v>300.3099333395275</v>
      </c>
      <c r="R75" s="129">
        <f>IF('3a DF'!S32="-","-",'3a DF'!S32)</f>
        <v>268.91337443656164</v>
      </c>
      <c r="S75" s="129">
        <f>IF('3a DF'!T32="-","-",'3a DF'!T32)</f>
        <v>246.0952348562511</v>
      </c>
      <c r="T75" s="129">
        <f>IF('3a DF'!U32="-","-",'3a DF'!U32)</f>
        <v>205.59542798457818</v>
      </c>
      <c r="U75" s="129">
        <f>IF('3a DF'!V32="-","-",'3a DF'!V32)</f>
        <v>244.46770477753873</v>
      </c>
      <c r="V75" s="129">
        <f>IF('3a DF'!W32="-","-",'3a DF'!W32)</f>
        <v>339.39133389111936</v>
      </c>
      <c r="W75" s="129" t="str">
        <f>IF('3a DF'!X32="-","-",'3a DF'!X32)</f>
        <v>-</v>
      </c>
      <c r="X75" s="129" t="str">
        <f>IF('3a DF'!Y32="-","-",'3a DF'!Y32)</f>
        <v>-</v>
      </c>
      <c r="Y75" s="129" t="str">
        <f>IF('3a DF'!Z32="-","-",'3a DF'!Z32)</f>
        <v>-</v>
      </c>
      <c r="Z75" s="129" t="str">
        <f>IF('3a DF'!AA32="-","-",'3a DF'!AA32)</f>
        <v>-</v>
      </c>
      <c r="AA75" s="28"/>
    </row>
    <row r="76" spans="1:27" s="29" customFormat="1" ht="11.25" customHeight="1" x14ac:dyDescent="0.25">
      <c r="A76" s="256"/>
      <c r="B76" s="132" t="s">
        <v>350</v>
      </c>
      <c r="C76" s="132" t="s">
        <v>300</v>
      </c>
      <c r="D76" s="134" t="s">
        <v>321</v>
      </c>
      <c r="E76" s="131"/>
      <c r="F76" s="30"/>
      <c r="G76" s="129">
        <f>IF('3b CM'!G32="-","-",'3b CM'!G32)</f>
        <v>6.0006922858012957E-2</v>
      </c>
      <c r="H76" s="129">
        <f>IF('3b CM'!H32="-","-",'3b CM'!H32)</f>
        <v>9.0010384287019435E-2</v>
      </c>
      <c r="I76" s="129">
        <f>IF('3b CM'!I32="-","-",'3b CM'!I32)</f>
        <v>0.28343291518856395</v>
      </c>
      <c r="J76" s="129">
        <f>IF('3b CM'!J32="-","-",'3b CM'!J32)</f>
        <v>0.2882371583693209</v>
      </c>
      <c r="K76" s="129">
        <f>IF('3b CM'!K32="-","-",'3b CM'!K32)</f>
        <v>3.7020585604191414</v>
      </c>
      <c r="L76" s="129">
        <f>IF('3b CM'!L32="-","-",'3b CM'!L32)</f>
        <v>3.5913708894274063</v>
      </c>
      <c r="M76" s="129">
        <f>IF('3b CM'!M32="-","-",'3b CM'!M32)</f>
        <v>12.255924401571948</v>
      </c>
      <c r="N76" s="129">
        <f>IF('3b CM'!N32="-","-",'3b CM'!N32)</f>
        <v>11.650830354565159</v>
      </c>
      <c r="O76" s="30"/>
      <c r="P76" s="129">
        <f>IF('3b CM'!P32="-","-",'3b CM'!P32)</f>
        <v>11.650830354565159</v>
      </c>
      <c r="Q76" s="129">
        <f>IF('3b CM'!Q32="-","-",'3b CM'!Q32)</f>
        <v>15.529494556748226</v>
      </c>
      <c r="R76" s="129">
        <f>IF('3b CM'!R32="-","-",'3b CM'!R32)</f>
        <v>14.916374061202896</v>
      </c>
      <c r="S76" s="129">
        <f>IF('3b CM'!S32="-","-",'3b CM'!S32)</f>
        <v>17.68372351586488</v>
      </c>
      <c r="T76" s="129">
        <f>IF('3b CM'!T32="-","-",'3b CM'!T32)</f>
        <v>18.019604553879944</v>
      </c>
      <c r="U76" s="129">
        <f>IF('3b CM'!U32="-","-",'3b CM'!U32)</f>
        <v>13.701961932538957</v>
      </c>
      <c r="V76" s="129">
        <f>IF('3b CM'!V32="-","-",'3b CM'!V32)</f>
        <v>13.85078071770749</v>
      </c>
      <c r="W76" s="129" t="str">
        <f>IF('3b CM'!W32="-","-",'3b CM'!W32)</f>
        <v>-</v>
      </c>
      <c r="X76" s="129" t="str">
        <f>IF('3b CM'!X32="-","-",'3b CM'!X32)</f>
        <v>-</v>
      </c>
      <c r="Y76" s="129" t="str">
        <f>IF('3b CM'!Y32="-","-",'3b CM'!Y32)</f>
        <v>-</v>
      </c>
      <c r="Z76" s="129" t="str">
        <f>IF('3b CM'!Z32="-","-",'3b CM'!Z32)</f>
        <v>-</v>
      </c>
      <c r="AA76" s="28"/>
    </row>
    <row r="77" spans="1:27" s="29" customFormat="1" ht="11.5" x14ac:dyDescent="0.25">
      <c r="A77" s="256"/>
      <c r="B77" s="132" t="s">
        <v>596</v>
      </c>
      <c r="C77" s="132" t="s">
        <v>597</v>
      </c>
      <c r="D77" s="134" t="s">
        <v>321</v>
      </c>
      <c r="E77" s="131"/>
      <c r="F77" s="30"/>
      <c r="G77" s="129" t="str">
        <f>IF('3c AA'!J116="-","-",'3c AA'!J116)</f>
        <v>-</v>
      </c>
      <c r="H77" s="129" t="str">
        <f>IF('3c AA'!K116="-","-",'3c AA'!K116)</f>
        <v>-</v>
      </c>
      <c r="I77" s="129" t="str">
        <f>IF('3c AA'!L116="-","-",'3c AA'!L116)</f>
        <v>-</v>
      </c>
      <c r="J77" s="129" t="str">
        <f>IF('3c AA'!M116="-","-",'3c AA'!M116)</f>
        <v>-</v>
      </c>
      <c r="K77" s="129" t="str">
        <f>IF('3c AA'!N116="-","-",'3c AA'!N116)</f>
        <v>-</v>
      </c>
      <c r="L77" s="129" t="str">
        <f>IF('3c AA'!O116="-","-",'3c AA'!O116)</f>
        <v>-</v>
      </c>
      <c r="M77" s="129" t="str">
        <f>IF('3c AA'!P116="-","-",'3c AA'!P116)</f>
        <v>-</v>
      </c>
      <c r="N77" s="129" t="str">
        <f>IF('3c AA'!Q116="-","-",'3c AA'!Q116)</f>
        <v>-</v>
      </c>
      <c r="O77" s="30"/>
      <c r="P77" s="129" t="str">
        <f>IF('3c AA'!S116="-","-",'3c AA'!S116)</f>
        <v>-</v>
      </c>
      <c r="Q77" s="129" t="str">
        <f>IF('3c AA'!T116="-","-",'3c AA'!T116)</f>
        <v>-</v>
      </c>
      <c r="R77" s="129" t="str">
        <f>IF('3c AA'!U116="-","-",'3c AA'!U116)</f>
        <v>-</v>
      </c>
      <c r="S77" s="129" t="str">
        <f>IF('3c AA'!V116="-","-",'3c AA'!V116)</f>
        <v>-</v>
      </c>
      <c r="T77" s="129">
        <f>IF('3c AA'!W116="-","-",'3c AA'!W116)</f>
        <v>6.4764453689561785</v>
      </c>
      <c r="U77" s="129">
        <f>IF('3c AA'!X116="-","-",'3c AA'!X116)</f>
        <v>9.9756950960531068</v>
      </c>
      <c r="V77" s="129">
        <f>IF('3c AA'!Y116="-","-",'3c AA'!Y116)</f>
        <v>4.43</v>
      </c>
      <c r="W77" s="129" t="str">
        <f>IF('3c AA'!Z116="-","-",'3c AA'!Z116)</f>
        <v>-</v>
      </c>
      <c r="X77" s="129" t="str">
        <f>IF('3c AA'!AA116="-","-",'3c AA'!AA116)</f>
        <v>-</v>
      </c>
      <c r="Y77" s="129" t="str">
        <f>IF('3c AA'!AB116="-","-",'3c AA'!AB116)</f>
        <v>-</v>
      </c>
      <c r="Z77" s="129" t="str">
        <f>IF('3c AA'!AC116="-","-",'3c AA'!AC116)</f>
        <v>-</v>
      </c>
      <c r="AA77" s="28"/>
    </row>
    <row r="78" spans="1:27" s="29" customFormat="1" ht="11.5" x14ac:dyDescent="0.25">
      <c r="A78" s="256"/>
      <c r="B78" s="132" t="s">
        <v>2</v>
      </c>
      <c r="C78" s="132" t="s">
        <v>342</v>
      </c>
      <c r="D78" s="134" t="s">
        <v>321</v>
      </c>
      <c r="E78" s="131"/>
      <c r="F78" s="30"/>
      <c r="G78" s="129">
        <f>IF('3d PC'!G33="-","-",'3d PC'!G33)</f>
        <v>90.736883480754258</v>
      </c>
      <c r="H78" s="129">
        <f>IF('3d PC'!H33="-","-",'3d PC'!H33)</f>
        <v>90.709680439957424</v>
      </c>
      <c r="I78" s="129">
        <f>IF('3d PC'!I33="-","-",'3d PC'!I33)</f>
        <v>115.04373162743062</v>
      </c>
      <c r="J78" s="129">
        <f>IF('3d PC'!J33="-","-",'3d PC'!J33)</f>
        <v>113.80320299324913</v>
      </c>
      <c r="K78" s="129">
        <f>IF('3d PC'!K33="-","-",'3d PC'!K33)</f>
        <v>130.55214456197515</v>
      </c>
      <c r="L78" s="129">
        <f>IF('3d PC'!L33="-","-",'3d PC'!L33)</f>
        <v>129.35199718556163</v>
      </c>
      <c r="M78" s="129">
        <f>IF('3d PC'!M33="-","-",'3d PC'!M33)</f>
        <v>157.60450975626051</v>
      </c>
      <c r="N78" s="129">
        <f>IF('3d PC'!N33="-","-",'3d PC'!N33)</f>
        <v>154.79018786656889</v>
      </c>
      <c r="O78" s="30"/>
      <c r="P78" s="129">
        <f>IF('3d PC'!P33="-","-",'3d PC'!P33)</f>
        <v>154.79018786656889</v>
      </c>
      <c r="Q78" s="129">
        <f>IF('3d PC'!Q33="-","-",'3d PC'!Q33)</f>
        <v>173.11935670311826</v>
      </c>
      <c r="R78" s="129">
        <f>IF('3d PC'!R33="-","-",'3d PC'!R33)</f>
        <v>175.81410249951685</v>
      </c>
      <c r="S78" s="129">
        <f>IF('3d PC'!S33="-","-",'3d PC'!S33)</f>
        <v>191.59358239945951</v>
      </c>
      <c r="T78" s="129">
        <f>IF('3d PC'!T33="-","-",'3d PC'!T33)</f>
        <v>195.07489064036415</v>
      </c>
      <c r="U78" s="129">
        <f>IF('3d PC'!U33="-","-",'3d PC'!U33)</f>
        <v>210.61312231049638</v>
      </c>
      <c r="V78" s="129">
        <f>IF('3d PC'!V33="-","-",'3d PC'!V33)</f>
        <v>191.80256233131109</v>
      </c>
      <c r="W78" s="129" t="str">
        <f>IF('3d PC'!W33="-","-",'3d PC'!W33)</f>
        <v>-</v>
      </c>
      <c r="X78" s="129" t="str">
        <f>IF('3d PC'!X33="-","-",'3d PC'!X33)</f>
        <v>-</v>
      </c>
      <c r="Y78" s="129" t="str">
        <f>IF('3d PC'!Y33="-","-",'3d PC'!Y33)</f>
        <v>-</v>
      </c>
      <c r="Z78" s="129" t="str">
        <f>IF('3d PC'!Z33="-","-",'3d PC'!Z33)</f>
        <v>-</v>
      </c>
      <c r="AA78" s="28"/>
    </row>
    <row r="79" spans="1:27" s="29" customFormat="1" ht="11.5" x14ac:dyDescent="0.25">
      <c r="A79" s="256"/>
      <c r="B79" s="132" t="s">
        <v>352</v>
      </c>
      <c r="C79" s="132" t="s">
        <v>343</v>
      </c>
      <c r="D79" s="134" t="s">
        <v>321</v>
      </c>
      <c r="E79" s="131"/>
      <c r="F79" s="30"/>
      <c r="G79" s="129">
        <f>IF('3e NC-Elec'!H61="-","-",'3e NC-Elec'!H61)</f>
        <v>135.96504333073955</v>
      </c>
      <c r="H79" s="129">
        <f>IF('3e NC-Elec'!I61="-","-",'3e NC-Elec'!I61)</f>
        <v>136.97046244320143</v>
      </c>
      <c r="I79" s="129">
        <f>IF('3e NC-Elec'!J61="-","-",'3e NC-Elec'!J61)</f>
        <v>146.15425504768555</v>
      </c>
      <c r="J79" s="129">
        <f>IF('3e NC-Elec'!K61="-","-",'3e NC-Elec'!K61)</f>
        <v>145.39804430998433</v>
      </c>
      <c r="K79" s="129">
        <f>IF('3e NC-Elec'!L61="-","-",'3e NC-Elec'!L61)</f>
        <v>138.925741209081</v>
      </c>
      <c r="L79" s="129">
        <f>IF('3e NC-Elec'!M61="-","-",'3e NC-Elec'!M61)</f>
        <v>140.13105181077015</v>
      </c>
      <c r="M79" s="129">
        <f>IF('3e NC-Elec'!N61="-","-",'3e NC-Elec'!N61)</f>
        <v>140.95393927962769</v>
      </c>
      <c r="N79" s="129">
        <f>IF('3e NC-Elec'!O61="-","-",'3e NC-Elec'!O61)</f>
        <v>140.42652611279036</v>
      </c>
      <c r="O79" s="30"/>
      <c r="P79" s="129">
        <f>IF('3e NC-Elec'!Q61="-","-",'3e NC-Elec'!Q61)</f>
        <v>140.42652611279036</v>
      </c>
      <c r="Q79" s="129">
        <f>IF('3e NC-Elec'!R61="-","-",'3e NC-Elec'!R61)</f>
        <v>150.10160358414907</v>
      </c>
      <c r="R79" s="129">
        <f>IF('3e NC-Elec'!S61="-","-",'3e NC-Elec'!S61)</f>
        <v>151.14729777672287</v>
      </c>
      <c r="S79" s="129">
        <f>IF('3e NC-Elec'!T61="-","-",'3e NC-Elec'!T61)</f>
        <v>154.86891587817166</v>
      </c>
      <c r="T79" s="129">
        <f>IF('3e NC-Elec'!U61="-","-",'3e NC-Elec'!U61)</f>
        <v>158.12649489535286</v>
      </c>
      <c r="U79" s="129">
        <f>IF('3e NC-Elec'!V61="-","-",'3e NC-Elec'!V61)</f>
        <v>169.48598733801256</v>
      </c>
      <c r="V79" s="129">
        <f>IF('3e NC-Elec'!W61="-","-",'3e NC-Elec'!W61)</f>
        <v>168.52298450135754</v>
      </c>
      <c r="W79" s="129" t="str">
        <f>IF('3e NC-Elec'!X61="-","-",'3e NC-Elec'!X61)</f>
        <v>-</v>
      </c>
      <c r="X79" s="129" t="str">
        <f>IF('3e NC-Elec'!Y61="-","-",'3e NC-Elec'!Y61)</f>
        <v>-</v>
      </c>
      <c r="Y79" s="129" t="str">
        <f>IF('3e NC-Elec'!Z61="-","-",'3e NC-Elec'!Z61)</f>
        <v>-</v>
      </c>
      <c r="Z79" s="129" t="str">
        <f>IF('3e NC-Elec'!AA61="-","-",'3e NC-Elec'!AA61)</f>
        <v>-</v>
      </c>
      <c r="AA79" s="28"/>
    </row>
    <row r="80" spans="1:27" s="29" customFormat="1" ht="11.5" x14ac:dyDescent="0.25">
      <c r="A80" s="256"/>
      <c r="B80" s="132" t="s">
        <v>349</v>
      </c>
      <c r="C80" s="132" t="s">
        <v>344</v>
      </c>
      <c r="D80" s="134" t="s">
        <v>321</v>
      </c>
      <c r="E80" s="131"/>
      <c r="F80" s="30"/>
      <c r="G80" s="129">
        <f>IF('3g CPIH'!C$16="-","-",'3h OC '!$E$10*('3g CPIH'!C$16/'3g CPIH'!$G$16))</f>
        <v>76.502677103718199</v>
      </c>
      <c r="H80" s="129">
        <f>IF('3g CPIH'!D$16="-","-",'3h OC '!$E$10*('3g CPIH'!D$16/'3g CPIH'!$G$16))</f>
        <v>76.655835616438353</v>
      </c>
      <c r="I80" s="129">
        <f>IF('3g CPIH'!E$16="-","-",'3h OC '!$E$10*('3g CPIH'!E$16/'3g CPIH'!$G$16))</f>
        <v>76.885573385518597</v>
      </c>
      <c r="J80" s="129">
        <f>IF('3g CPIH'!F$16="-","-",'3h OC '!$E$10*('3g CPIH'!F$16/'3g CPIH'!$G$16))</f>
        <v>77.345048923679059</v>
      </c>
      <c r="K80" s="129">
        <f>IF('3g CPIH'!G$16="-","-",'3h OC '!$E$10*('3g CPIH'!G$16/'3g CPIH'!$G$16))</f>
        <v>78.263999999999996</v>
      </c>
      <c r="L80" s="129">
        <f>IF('3g CPIH'!H$16="-","-",'3h OC '!$E$10*('3g CPIH'!H$16/'3g CPIH'!$G$16))</f>
        <v>79.259530332681024</v>
      </c>
      <c r="M80" s="129">
        <f>IF('3g CPIH'!I$16="-","-",'3h OC '!$E$10*('3g CPIH'!I$16/'3g CPIH'!$G$16))</f>
        <v>80.408219178082177</v>
      </c>
      <c r="N80" s="129">
        <f>IF('3g CPIH'!J$16="-","-",'3h OC '!$E$10*('3g CPIH'!J$16/'3g CPIH'!$G$16))</f>
        <v>81.097432485322898</v>
      </c>
      <c r="O80" s="30"/>
      <c r="P80" s="129">
        <f>IF('3g CPIH'!L$16="-","-",'3h OC '!$E$10*('3g CPIH'!L$16/'3g CPIH'!$G$16))</f>
        <v>81.097432485322898</v>
      </c>
      <c r="Q80" s="129">
        <f>IF('3g CPIH'!M$16="-","-",'3h OC '!$E$10*('3g CPIH'!M$16/'3g CPIH'!$G$16))</f>
        <v>82.016383561643835</v>
      </c>
      <c r="R80" s="129">
        <f>IF('3g CPIH'!N$16="-","-",'3h OC '!$E$10*('3g CPIH'!N$16/'3g CPIH'!$G$16))</f>
        <v>82.62901761252445</v>
      </c>
      <c r="S80" s="129">
        <f>IF('3g CPIH'!O$16="-","-",'3h OC '!$E$10*('3g CPIH'!O$16/'3g CPIH'!$G$16))</f>
        <v>83.088493150684926</v>
      </c>
      <c r="T80" s="129">
        <f>IF('3g CPIH'!P$16="-","-",'3h OC '!$E$10*('3g CPIH'!P$16/'3g CPIH'!$G$16))</f>
        <v>83.318230919765156</v>
      </c>
      <c r="U80" s="129">
        <f>IF('3g CPIH'!Q$16="-","-",'3h OC '!$E$10*('3g CPIH'!Q$16/'3g CPIH'!$G$16))</f>
        <v>83.777706457925632</v>
      </c>
      <c r="V80" s="129">
        <f>IF('3g CPIH'!R$16="-","-",'3h OC '!$E$10*('3g CPIH'!R$16/'3g CPIH'!$G$16))</f>
        <v>85.309291585127198</v>
      </c>
      <c r="W80" s="129" t="str">
        <f>IF('3g CPIH'!S$16="-","-",'3h OC '!$E$10*('3g CPIH'!S$16/'3g CPIH'!$G$16))</f>
        <v>-</v>
      </c>
      <c r="X80" s="129" t="str">
        <f>IF('3g CPIH'!T$16="-","-",'3h OC '!$E$10*('3g CPIH'!T$16/'3g CPIH'!$G$16))</f>
        <v>-</v>
      </c>
      <c r="Y80" s="129" t="str">
        <f>IF('3g CPIH'!U$16="-","-",'3h OC '!$E$10*('3g CPIH'!U$16/'3g CPIH'!$G$16))</f>
        <v>-</v>
      </c>
      <c r="Z80" s="129" t="str">
        <f>IF('3g CPIH'!V$16="-","-",'3h OC '!$E$10*('3g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SMNCC'!G$46)</f>
        <v>0</v>
      </c>
      <c r="L81" s="129">
        <f>IF('3i SMNCC'!H$46="-","-",'3i SMNCC'!H$46)</f>
        <v>-0.18995111249132623</v>
      </c>
      <c r="M81" s="129">
        <f>IF('3i SMNCC'!I$46="-","-",'3i SMNCC'!I$46)</f>
        <v>2.3898870370752556</v>
      </c>
      <c r="N81" s="129">
        <f>IF('3i SMNCC'!J$46="-","-",'3i SMNCC'!J$46)</f>
        <v>11.485481460604181</v>
      </c>
      <c r="O81" s="30"/>
      <c r="P81" s="129">
        <f>IF('3i SMNCC'!L$46="-","-",'3i SMNCC'!L$46)</f>
        <v>11.485481460604181</v>
      </c>
      <c r="Q81" s="129">
        <f>IF('3i SMNCC'!M$46="-","-",'3i SMNCC'!M$46)</f>
        <v>13.905095596481768</v>
      </c>
      <c r="R81" s="129">
        <f>IF('3i SMNCC'!N$46="-","-",'3i SMNCC'!N$46)</f>
        <v>14.008016342776511</v>
      </c>
      <c r="S81" s="129">
        <f>IF('3i SMNCC'!O$46="-","-",'3i SMNCC'!O$46)</f>
        <v>16.592254432324484</v>
      </c>
      <c r="T81" s="129">
        <f>IF('3i SMNCC'!P$46="-","-",'3i SMNCC'!P$46)</f>
        <v>16.855736391237045</v>
      </c>
      <c r="U81" s="129">
        <f>IF('3i SMNCC'!Q$46="-","-",'3i SMNCC'!Q$46)</f>
        <v>16.48610584262476</v>
      </c>
      <c r="V81" s="129">
        <f>IF('3i SMNCC'!R$46="-","-",'3i SMNCC'!R$46)</f>
        <v>16.529685824397358</v>
      </c>
      <c r="W81" s="129" t="str">
        <f>IF('3i SMNCC'!S$46="-","-",'3i SMNCC'!S$46)</f>
        <v>-</v>
      </c>
      <c r="X81" s="129" t="str">
        <f>IF('3i SMNCC'!T$46="-","-",'3i SMNCC'!T$46)</f>
        <v>-</v>
      </c>
      <c r="Y81" s="129" t="str">
        <f>IF('3i SMNCC'!U$46="-","-",'3i SMNCC'!U$46)</f>
        <v>-</v>
      </c>
      <c r="Z81" s="129" t="str">
        <f>IF('3i SMNCC'!V$46="-","-",'3i SMNCC'!V$46)</f>
        <v>-</v>
      </c>
      <c r="AA81" s="28"/>
    </row>
    <row r="82" spans="1:27" s="29" customFormat="1" ht="11.25" customHeight="1" x14ac:dyDescent="0.25">
      <c r="A82" s="256"/>
      <c r="B82" s="132" t="s">
        <v>349</v>
      </c>
      <c r="C82" s="132" t="s">
        <v>389</v>
      </c>
      <c r="D82" s="134" t="s">
        <v>321</v>
      </c>
      <c r="E82" s="131"/>
      <c r="F82" s="30"/>
      <c r="G82" s="129">
        <f>IF('3g CPIH'!C$16="-","-",'3j PAAC PAP'!$G$14*('3g CPIH'!C$16/'3g CPIH'!$G$16))</f>
        <v>13.436452250489236</v>
      </c>
      <c r="H82" s="129">
        <f>IF('3g CPIH'!D$16="-","-",'3j PAAC PAP'!$G$14*('3g CPIH'!D$16/'3g CPIH'!$G$16))</f>
        <v>13.463352054794518</v>
      </c>
      <c r="I82" s="129">
        <f>IF('3g CPIH'!E$16="-","-",'3j PAAC PAP'!$G$14*('3g CPIH'!E$16/'3g CPIH'!$G$16))</f>
        <v>13.503701761252445</v>
      </c>
      <c r="J82" s="129">
        <f>IF('3g CPIH'!F$16="-","-",'3j PAAC PAP'!$G$14*('3g CPIH'!F$16/'3g CPIH'!$G$16))</f>
        <v>13.584401174168297</v>
      </c>
      <c r="K82" s="129">
        <f>IF('3g CPIH'!G$16="-","-",'3j PAAC PAP'!$G$14*('3g CPIH'!G$16/'3g CPIH'!$G$16))</f>
        <v>13.745799999999999</v>
      </c>
      <c r="L82" s="129">
        <f>IF('3g CPIH'!H$16="-","-",'3j PAAC PAP'!$G$14*('3g CPIH'!H$16/'3g CPIH'!$G$16))</f>
        <v>13.920648727984345</v>
      </c>
      <c r="M82" s="129">
        <f>IF('3g CPIH'!I$16="-","-",'3j PAAC PAP'!$G$14*('3g CPIH'!I$16/'3g CPIH'!$G$16))</f>
        <v>14.122397260273971</v>
      </c>
      <c r="N82" s="129">
        <f>IF('3g CPIH'!J$16="-","-",'3j PAAC PAP'!$G$14*('3g CPIH'!J$16/'3g CPIH'!$G$16))</f>
        <v>14.24344637964775</v>
      </c>
      <c r="O82" s="30"/>
      <c r="P82" s="129">
        <f>IF('3g CPIH'!L$16="-","-",'3j PAAC PAP'!$G$14*('3g CPIH'!L$16/'3g CPIH'!$G$16))</f>
        <v>14.24344637964775</v>
      </c>
      <c r="Q82" s="129">
        <f>IF('3g CPIH'!M$16="-","-",'3j PAAC PAP'!$G$14*('3g CPIH'!M$16/'3g CPIH'!$G$16))</f>
        <v>14.40484520547945</v>
      </c>
      <c r="R82" s="129">
        <f>IF('3g CPIH'!N$16="-","-",'3j PAAC PAP'!$G$14*('3g CPIH'!N$16/'3g CPIH'!$G$16))</f>
        <v>14.512444422700586</v>
      </c>
      <c r="S82" s="129">
        <f>IF('3g CPIH'!O$16="-","-",'3j PAAC PAP'!$G$14*('3g CPIH'!O$16/'3g CPIH'!$G$16))</f>
        <v>14.593143835616438</v>
      </c>
      <c r="T82" s="129">
        <f>IF('3g CPIH'!P$16="-","-",'3j PAAC PAP'!$G$14*('3g CPIH'!P$16/'3g CPIH'!$G$16))</f>
        <v>14.633493542074362</v>
      </c>
      <c r="U82" s="129">
        <f>IF('3g CPIH'!Q$16="-","-",'3j PAAC PAP'!$G$14*('3g CPIH'!Q$16/'3g CPIH'!$G$16))</f>
        <v>14.714192954990214</v>
      </c>
      <c r="V82" s="129">
        <f>IF('3g CPIH'!R$16="-","-",'3j PAAC PAP'!$G$14*('3g CPIH'!R$16/'3g CPIH'!$G$16))</f>
        <v>14.983190998043053</v>
      </c>
      <c r="W82" s="129" t="str">
        <f>IF('3g CPIH'!S$16="-","-",'3j PAAC PAP'!$G$14*('3g CPIH'!S$16/'3g CPIH'!$G$16))</f>
        <v>-</v>
      </c>
      <c r="X82" s="129" t="str">
        <f>IF('3g CPIH'!T$16="-","-",'3j PAAC PAP'!$G$14*('3g CPIH'!T$16/'3g CPIH'!$G$16))</f>
        <v>-</v>
      </c>
      <c r="Y82" s="129" t="str">
        <f>IF('3g CPIH'!U$16="-","-",'3j PAAC PAP'!$G$14*('3g CPIH'!U$16/'3g CPIH'!$G$16))</f>
        <v>-</v>
      </c>
      <c r="Z82" s="129" t="str">
        <f>IF('3g CPIH'!V$16="-","-",'3j PAAC PAP'!$G$14*('3g CPIH'!V$16/'3g CPIH'!$G$16))</f>
        <v>-</v>
      </c>
      <c r="AA82" s="28"/>
    </row>
    <row r="83" spans="1:27" s="29" customFormat="1" ht="11.25" customHeight="1" x14ac:dyDescent="0.25">
      <c r="A83" s="256"/>
      <c r="B83" s="132" t="s">
        <v>349</v>
      </c>
      <c r="C83" s="132" t="s">
        <v>404</v>
      </c>
      <c r="D83" s="134" t="s">
        <v>321</v>
      </c>
      <c r="E83" s="131"/>
      <c r="F83" s="30"/>
      <c r="G83" s="129">
        <f>IF(G75="-","-",SUM(G75:G81)*'3j PAAC PAP'!$G$32)</f>
        <v>32.471995629296707</v>
      </c>
      <c r="H83" s="129">
        <f>IF(H75="-","-",SUM(H75:H81)*'3j PAAC PAP'!$G$32)</f>
        <v>30.976182471667993</v>
      </c>
      <c r="I83" s="129">
        <f>IF(I75="-","-",SUM(I75:I81)*'3j PAAC PAP'!$G$32)</f>
        <v>31.62997215885828</v>
      </c>
      <c r="J83" s="129">
        <f>IF(J75="-","-",SUM(J75:J81)*'3j PAAC PAP'!$G$32)</f>
        <v>30.96975071478635</v>
      </c>
      <c r="K83" s="129">
        <f>IF(K75="-","-",SUM(K75:K81)*'3j PAAC PAP'!$G$32)</f>
        <v>33.730449605162093</v>
      </c>
      <c r="L83" s="129">
        <f>IF(L75="-","-",SUM(L75:L81)*'3j PAAC PAP'!$G$32)</f>
        <v>33.276015358915686</v>
      </c>
      <c r="M83" s="129">
        <f>IF(M75="-","-",SUM(M75:M81)*'3j PAAC PAP'!$G$32)</f>
        <v>36.274654114007376</v>
      </c>
      <c r="N83" s="129">
        <f>IF(N75="-","-",SUM(N75:N81)*'3j PAAC PAP'!$G$32)</f>
        <v>38.17791313124755</v>
      </c>
      <c r="O83" s="30"/>
      <c r="P83" s="129">
        <f>IF(P75="-","-",SUM(P75:P81)*'3j PAAC PAP'!$G$32)</f>
        <v>38.17791313124755</v>
      </c>
      <c r="Q83" s="129">
        <f>IF(Q75="-","-",SUM(Q75:Q81)*'3j PAAC PAP'!$G$32)</f>
        <v>42.558390046551978</v>
      </c>
      <c r="R83" s="129">
        <f>IF(R75="-","-",SUM(R75:R81)*'3j PAAC PAP'!$G$32)</f>
        <v>40.962921492757687</v>
      </c>
      <c r="S83" s="129">
        <f>IF(S75="-","-",SUM(S75:S81)*'3j PAAC PAP'!$G$32)</f>
        <v>41.107335313893529</v>
      </c>
      <c r="T83" s="129">
        <f>IF(T75="-","-",SUM(T75:T81)*'3j PAAC PAP'!$G$32)</f>
        <v>39.575463367987346</v>
      </c>
      <c r="U83" s="129">
        <f>IF(U75="-","-",SUM(U75:U81)*'3j PAAC PAP'!$G$32)</f>
        <v>43.341623662560529</v>
      </c>
      <c r="V83" s="129">
        <f>IF(V75="-","-",SUM(V75:V81)*'3j PAAC PAP'!$G$32)</f>
        <v>47.471820736029457</v>
      </c>
      <c r="W83" s="129" t="str">
        <f>IF(W75="-","-",SUM(W75:W81)*'3j PAAC PAP'!$G$32)</f>
        <v>-</v>
      </c>
      <c r="X83" s="129" t="str">
        <f>IF(X75="-","-",SUM(X75:X81)*'3j PAAC PAP'!$G$32)</f>
        <v>-</v>
      </c>
      <c r="Y83" s="129" t="str">
        <f>IF(Y75="-","-",SUM(Y75:Y81)*'3j PAAC PAP'!$G$32)</f>
        <v>-</v>
      </c>
      <c r="Z83" s="129" t="str">
        <f>IF(Z75="-","-",SUM(Z75:Z81)*'3j PAAC PAP'!$G$32)</f>
        <v>-</v>
      </c>
      <c r="AA83" s="28"/>
    </row>
    <row r="84" spans="1:27" s="29" customFormat="1" ht="11.25" customHeight="1" x14ac:dyDescent="0.25">
      <c r="A84" s="256"/>
      <c r="B84" s="132" t="s">
        <v>388</v>
      </c>
      <c r="C84" s="132" t="s">
        <v>515</v>
      </c>
      <c r="D84" s="134" t="s">
        <v>321</v>
      </c>
      <c r="E84" s="131"/>
      <c r="F84" s="30"/>
      <c r="G84" s="129">
        <f>IF(G75="-","-",SUM(G75:G83)*'3k EBIT'!$E$10)</f>
        <v>11.750539374839551</v>
      </c>
      <c r="H84" s="129">
        <f>IF(H75="-","-",SUM(H75:H83)*'3k EBIT'!$E$10)</f>
        <v>11.221762899169457</v>
      </c>
      <c r="I84" s="129">
        <f>IF(I75="-","-",SUM(I75:I83)*'3k EBIT'!$E$10)</f>
        <v>11.45388961496991</v>
      </c>
      <c r="J84" s="129">
        <f>IF(J75="-","-",SUM(J75:J83)*'3k EBIT'!$E$10)</f>
        <v>11.221831484204968</v>
      </c>
      <c r="K84" s="129">
        <f>IF(K75="-","-",SUM(K75:K83)*'3k EBIT'!$E$10)</f>
        <v>12.201838114275608</v>
      </c>
      <c r="L84" s="129">
        <f>IF(L75="-","-",SUM(L75:L83)*'3k EBIT'!$E$10)</f>
        <v>12.044421815668525</v>
      </c>
      <c r="M84" s="129">
        <f>IF(M75="-","-",SUM(M75:M83)*'3k EBIT'!$E$10)</f>
        <v>13.109405593920073</v>
      </c>
      <c r="N84" s="129">
        <f>IF(N75="-","-",SUM(N75:N83)*'3k EBIT'!$E$10)</f>
        <v>13.785223347314055</v>
      </c>
      <c r="O84" s="30"/>
      <c r="P84" s="129">
        <f>IF(P75="-","-",SUM(P75:P83)*'3k EBIT'!$E$10)</f>
        <v>13.785223347314055</v>
      </c>
      <c r="Q84" s="129">
        <f>IF(Q75="-","-",SUM(Q75:Q83)*'3k EBIT'!$E$10)</f>
        <v>15.338392747034781</v>
      </c>
      <c r="R84" s="129">
        <f>IF(R75="-","-",SUM(R75:R83)*'3k EBIT'!$E$10)</f>
        <v>14.775915930151777</v>
      </c>
      <c r="S84" s="129">
        <f>IF(S75="-","-",SUM(S75:S83)*'3k EBIT'!$E$10)</f>
        <v>14.828580131747735</v>
      </c>
      <c r="T84" s="129">
        <f>IF(T75="-","-",SUM(T75:T83)*'3k EBIT'!$E$10)</f>
        <v>14.287304655480133</v>
      </c>
      <c r="U84" s="129">
        <f>IF(U75="-","-",SUM(U75:U83)*'3k EBIT'!$E$10)</f>
        <v>15.621533496019248</v>
      </c>
      <c r="V84" s="129">
        <f>IF(V75="-","-",SUM(V75:V83)*'3k EBIT'!$E$10)</f>
        <v>17.088224688532073</v>
      </c>
      <c r="W84" s="129" t="str">
        <f>IF(W75="-","-",SUM(W75:W83)*'3k EBIT'!$E$10)</f>
        <v>-</v>
      </c>
      <c r="X84" s="129" t="str">
        <f>IF(X75="-","-",SUM(X75:X83)*'3k EBIT'!$E$10)</f>
        <v>-</v>
      </c>
      <c r="Y84" s="129" t="str">
        <f>IF(Y75="-","-",SUM(Y75:Y83)*'3k EBIT'!$E$10)</f>
        <v>-</v>
      </c>
      <c r="Z84" s="129" t="str">
        <f>IF(Z75="-","-",SUM(Z75:Z83)*'3k EBIT'!$E$10)</f>
        <v>-</v>
      </c>
      <c r="AA84" s="28"/>
    </row>
    <row r="85" spans="1:27" s="29" customFormat="1" ht="12.4" customHeight="1" x14ac:dyDescent="0.25">
      <c r="A85" s="256"/>
      <c r="B85" s="132" t="s">
        <v>292</v>
      </c>
      <c r="C85" s="177" t="s">
        <v>516</v>
      </c>
      <c r="D85" s="134" t="s">
        <v>321</v>
      </c>
      <c r="E85" s="130"/>
      <c r="F85" s="30"/>
      <c r="G85" s="129">
        <f>IF(G75="-","-",SUM(G75:G78,G80:G84)*'3l HAP'!$E$11)</f>
        <v>7.0640503229960583</v>
      </c>
      <c r="H85" s="129">
        <f>IF(H75="-","-",SUM(H75:H78,H80:H84)*'3l HAP'!$E$11)</f>
        <v>6.6418661300594719</v>
      </c>
      <c r="I85" s="129">
        <f>IF(I75="-","-",SUM(I75:I78,I80:I84)*'3l HAP'!$E$11)</f>
        <v>6.686278108971317</v>
      </c>
      <c r="J85" s="129">
        <f>IF(J75="-","-",SUM(J75:J78,J80:J84)*'3l HAP'!$E$11)</f>
        <v>6.5185307541105439</v>
      </c>
      <c r="K85" s="129">
        <f>IF(K75="-","-",SUM(K75:K78,K80:K84)*'3l HAP'!$E$11)</f>
        <v>7.3684639092989288</v>
      </c>
      <c r="L85" s="129">
        <f>IF(L75="-","-",SUM(L75:L78,L80:L84)*'3l HAP'!$E$11)</f>
        <v>7.2295153212042784</v>
      </c>
      <c r="M85" s="129">
        <f>IF(M75="-","-",SUM(M75:M78,M80:M84)*'3l HAP'!$E$11)</f>
        <v>8.0381211656090734</v>
      </c>
      <c r="N85" s="129">
        <f>IF(N75="-","-",SUM(N75:N78,N80:N84)*'3l HAP'!$E$11)</f>
        <v>8.5666137397022482</v>
      </c>
      <c r="O85" s="30"/>
      <c r="P85" s="129">
        <f>IF(P75="-","-",SUM(P75:P78,P80:P84)*'3l HAP'!$E$11)</f>
        <v>8.5666137397022482</v>
      </c>
      <c r="Q85" s="129">
        <f>IF(Q75="-","-",SUM(Q75:Q78,Q80:Q84)*'3l HAP'!$E$11)</f>
        <v>9.6218000772081691</v>
      </c>
      <c r="R85" s="129">
        <f>IF(R75="-","-",SUM(R75:R78,R80:R84)*'3l HAP'!$E$11)</f>
        <v>9.1730574540923335</v>
      </c>
      <c r="S85" s="129">
        <f>IF(S75="-","-",SUM(S75:S78,S80:S84)*'3l HAP'!$E$11)</f>
        <v>9.1591511517363688</v>
      </c>
      <c r="T85" s="129">
        <f>IF(T75="-","-",SUM(T75:T78,T80:T84)*'3l HAP'!$E$11)</f>
        <v>8.694361622889506</v>
      </c>
      <c r="U85" s="129">
        <f>IF(U75="-","-",SUM(U75:U78,U80:U84)*'3l HAP'!$E$11)</f>
        <v>9.5561755248566751</v>
      </c>
      <c r="V85" s="129">
        <f>IF(V75="-","-",SUM(V75:V78,V80:V84)*'3l HAP'!$E$11)</f>
        <v>10.70047573779676</v>
      </c>
      <c r="W85" s="129" t="str">
        <f>IF(W75="-","-",SUM(W75:W78,W80:W84)*'3l HAP'!$E$11)</f>
        <v>-</v>
      </c>
      <c r="X85" s="129" t="str">
        <f>IF(X75="-","-",SUM(X75:X78,X80:X84)*'3l HAP'!$E$11)</f>
        <v>-</v>
      </c>
      <c r="Y85" s="129" t="str">
        <f>IF(Y75="-","-",SUM(Y75:Y78,Y80:Y84)*'3l HAP'!$E$11)</f>
        <v>-</v>
      </c>
      <c r="Z85" s="129" t="str">
        <f>IF(Z75="-","-",SUM(Z75:Z78,Z80:Z84)*'3l HAP'!$E$11)</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625.51323565196367</v>
      </c>
      <c r="H86" s="129">
        <f t="shared" si="10"/>
        <v>597.26072212967597</v>
      </c>
      <c r="I86" s="129">
        <f t="shared" si="10"/>
        <v>609.52232463068992</v>
      </c>
      <c r="J86" s="129">
        <f t="shared" si="10"/>
        <v>597.14099649094703</v>
      </c>
      <c r="K86" s="129">
        <f t="shared" si="10"/>
        <v>649.57020466068775</v>
      </c>
      <c r="L86" s="129">
        <f t="shared" si="10"/>
        <v>641.14619114701975</v>
      </c>
      <c r="M86" s="129">
        <f t="shared" si="10"/>
        <v>698.00655164181296</v>
      </c>
      <c r="N86" s="129">
        <f t="shared" si="10"/>
        <v>734.10438496568497</v>
      </c>
      <c r="O86" s="30"/>
      <c r="P86" s="129">
        <f t="shared" ref="P86:Z86" si="11">IF(P75="-","-",SUM(P75:P85))</f>
        <v>734.10438496568497</v>
      </c>
      <c r="Q86" s="129">
        <f t="shared" si="11"/>
        <v>816.90529541794285</v>
      </c>
      <c r="R86" s="129">
        <f t="shared" si="11"/>
        <v>786.85252202900756</v>
      </c>
      <c r="S86" s="129">
        <f t="shared" si="11"/>
        <v>789.61041466575045</v>
      </c>
      <c r="T86" s="129">
        <f t="shared" si="11"/>
        <v>760.65745394256487</v>
      </c>
      <c r="U86" s="129">
        <f t="shared" si="11"/>
        <v>831.7418093936169</v>
      </c>
      <c r="V86" s="129">
        <f t="shared" si="11"/>
        <v>910.08035101142127</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DF'!H33="-","-",'3a DF'!H33)</f>
        <v>258.93782864086342</v>
      </c>
      <c r="H87" s="38">
        <f>IF('3a DF'!I33="-","-",'3a DF'!I33)</f>
        <v>231.79577893344458</v>
      </c>
      <c r="I87" s="38">
        <f>IF('3a DF'!J33="-","-",'3a DF'!J33)</f>
        <v>209.02148876042253</v>
      </c>
      <c r="J87" s="38">
        <f>IF('3a DF'!K33="-","-",'3a DF'!K33)</f>
        <v>199.09782427316546</v>
      </c>
      <c r="K87" s="38">
        <f>IF('3a DF'!L33="-","-",'3a DF'!L33)</f>
        <v>232.34692387660624</v>
      </c>
      <c r="L87" s="38">
        <f>IF('3a DF'!M33="-","-",'3a DF'!M33)</f>
        <v>223.75192907476765</v>
      </c>
      <c r="M87" s="38">
        <f>IF('3a DF'!N33="-","-",'3a DF'!N33)</f>
        <v>236.83698592588888</v>
      </c>
      <c r="N87" s="38">
        <f>IF('3a DF'!O33="-","-",'3a DF'!O33)</f>
        <v>264.33112563460907</v>
      </c>
      <c r="O87" s="30"/>
      <c r="P87" s="38">
        <f>IF('3a DF'!Q33="-","-",'3a DF'!Q33)</f>
        <v>264.33112563460907</v>
      </c>
      <c r="Q87" s="38">
        <f>IF('3a DF'!R33="-","-",'3a DF'!R33)</f>
        <v>306.92283944638547</v>
      </c>
      <c r="R87" s="38">
        <f>IF('3a DF'!S33="-","-",'3a DF'!S33)</f>
        <v>274.82677649949125</v>
      </c>
      <c r="S87" s="38">
        <f>IF('3a DF'!T33="-","-",'3a DF'!T33)</f>
        <v>250.85913253680243</v>
      </c>
      <c r="T87" s="38">
        <f>IF('3a DF'!U33="-","-",'3a DF'!U33)</f>
        <v>209.5659140083398</v>
      </c>
      <c r="U87" s="38">
        <f>IF('3a DF'!V33="-","-",'3a DF'!V33)</f>
        <v>248.67053766338475</v>
      </c>
      <c r="V87" s="38">
        <f>IF('3a DF'!W33="-","-",'3a DF'!W33)</f>
        <v>345.22858982708419</v>
      </c>
      <c r="W87" s="38" t="str">
        <f>IF('3a DF'!X33="-","-",'3a DF'!X33)</f>
        <v>-</v>
      </c>
      <c r="X87" s="38" t="str">
        <f>IF('3a DF'!Y33="-","-",'3a DF'!Y33)</f>
        <v>-</v>
      </c>
      <c r="Y87" s="38" t="str">
        <f>IF('3a DF'!Z33="-","-",'3a DF'!Z33)</f>
        <v>-</v>
      </c>
      <c r="Z87" s="38" t="str">
        <f>IF('3a DF'!AA33="-","-",'3a DF'!AA33)</f>
        <v>-</v>
      </c>
      <c r="AA87" s="28"/>
    </row>
    <row r="88" spans="1:27" s="29" customFormat="1" ht="11.5" x14ac:dyDescent="0.25">
      <c r="A88" s="256"/>
      <c r="B88" s="135" t="s">
        <v>350</v>
      </c>
      <c r="C88" s="135" t="s">
        <v>300</v>
      </c>
      <c r="D88" s="133" t="s">
        <v>322</v>
      </c>
      <c r="E88" s="128"/>
      <c r="F88" s="30"/>
      <c r="G88" s="38">
        <f>IF('3b CM'!G33="-","-",'3b CM'!G33)</f>
        <v>6.0192459082068814E-2</v>
      </c>
      <c r="H88" s="38">
        <f>IF('3b CM'!H33="-","-",'3b CM'!H33)</f>
        <v>9.0288688623103228E-2</v>
      </c>
      <c r="I88" s="38">
        <f>IF('3b CM'!I33="-","-",'3b CM'!I33)</f>
        <v>0.28430926528872924</v>
      </c>
      <c r="J88" s="38">
        <f>IF('3b CM'!J33="-","-",'3b CM'!J33)</f>
        <v>0.28912836277456888</v>
      </c>
      <c r="K88" s="38">
        <f>IF('3b CM'!K33="-","-",'3b CM'!K33)</f>
        <v>3.7135050058261001</v>
      </c>
      <c r="L88" s="38">
        <f>IF('3b CM'!L33="-","-",'3b CM'!L33)</f>
        <v>3.6024750981132136</v>
      </c>
      <c r="M88" s="38">
        <f>IF('3b CM'!M33="-","-",'3b CM'!M33)</f>
        <v>12.494315032774898</v>
      </c>
      <c r="N88" s="38">
        <f>IF('3b CM'!N33="-","-",'3b CM'!N33)</f>
        <v>11.877451269582151</v>
      </c>
      <c r="O88" s="30"/>
      <c r="P88" s="38">
        <f>IF('3b CM'!P33="-","-",'3b CM'!P33)</f>
        <v>11.877451269582151</v>
      </c>
      <c r="Q88" s="38">
        <f>IF('3b CM'!Q33="-","-",'3b CM'!Q33)</f>
        <v>15.902600376244944</v>
      </c>
      <c r="R88" s="38">
        <f>IF('3b CM'!R33="-","-",'3b CM'!R33)</f>
        <v>15.274266387209391</v>
      </c>
      <c r="S88" s="38">
        <f>IF('3b CM'!S33="-","-",'3b CM'!S33)</f>
        <v>18.171461627247051</v>
      </c>
      <c r="T88" s="38">
        <f>IF('3b CM'!T33="-","-",'3b CM'!T33)</f>
        <v>18.515788928093528</v>
      </c>
      <c r="U88" s="38">
        <f>IF('3b CM'!U33="-","-",'3b CM'!U33)</f>
        <v>14.006234481024579</v>
      </c>
      <c r="V88" s="38">
        <f>IF('3b CM'!V33="-","-",'3b CM'!V33)</f>
        <v>14.158531899757607</v>
      </c>
      <c r="W88" s="38" t="str">
        <f>IF('3b CM'!W33="-","-",'3b CM'!W33)</f>
        <v>-</v>
      </c>
      <c r="X88" s="38" t="str">
        <f>IF('3b CM'!X33="-","-",'3b CM'!X33)</f>
        <v>-</v>
      </c>
      <c r="Y88" s="38" t="str">
        <f>IF('3b CM'!Y33="-","-",'3b CM'!Y33)</f>
        <v>-</v>
      </c>
      <c r="Z88" s="38" t="str">
        <f>IF('3b CM'!Z33="-","-",'3b CM'!Z33)</f>
        <v>-</v>
      </c>
      <c r="AA88" s="28"/>
    </row>
    <row r="89" spans="1:27" s="29" customFormat="1" ht="11.5" x14ac:dyDescent="0.25">
      <c r="A89" s="256"/>
      <c r="B89" s="135" t="s">
        <v>596</v>
      </c>
      <c r="C89" s="135" t="s">
        <v>597</v>
      </c>
      <c r="D89" s="133" t="s">
        <v>322</v>
      </c>
      <c r="E89" s="128"/>
      <c r="F89" s="30"/>
      <c r="G89" s="38" t="str">
        <f>IF('3c AA'!J117="-","-",'3c AA'!J117)</f>
        <v>-</v>
      </c>
      <c r="H89" s="38" t="str">
        <f>IF('3c AA'!K117="-","-",'3c AA'!K117)</f>
        <v>-</v>
      </c>
      <c r="I89" s="38" t="str">
        <f>IF('3c AA'!L117="-","-",'3c AA'!L117)</f>
        <v>-</v>
      </c>
      <c r="J89" s="38" t="str">
        <f>IF('3c AA'!M117="-","-",'3c AA'!M117)</f>
        <v>-</v>
      </c>
      <c r="K89" s="38" t="str">
        <f>IF('3c AA'!N117="-","-",'3c AA'!N117)</f>
        <v>-</v>
      </c>
      <c r="L89" s="38" t="str">
        <f>IF('3c AA'!O117="-","-",'3c AA'!O117)</f>
        <v>-</v>
      </c>
      <c r="M89" s="38" t="str">
        <f>IF('3c AA'!P117="-","-",'3c AA'!P117)</f>
        <v>-</v>
      </c>
      <c r="N89" s="38" t="str">
        <f>IF('3c AA'!Q117="-","-",'3c AA'!Q117)</f>
        <v>-</v>
      </c>
      <c r="O89" s="30"/>
      <c r="P89" s="38" t="str">
        <f>IF('3c AA'!S117="-","-",'3c AA'!S117)</f>
        <v>-</v>
      </c>
      <c r="Q89" s="38" t="str">
        <f>IF('3c AA'!T117="-","-",'3c AA'!T117)</f>
        <v>-</v>
      </c>
      <c r="R89" s="38" t="str">
        <f>IF('3c AA'!U117="-","-",'3c AA'!U117)</f>
        <v>-</v>
      </c>
      <c r="S89" s="38" t="str">
        <f>IF('3c AA'!V117="-","-",'3c AA'!V117)</f>
        <v>-</v>
      </c>
      <c r="T89" s="38">
        <f>IF('3c AA'!W117="-","-",'3c AA'!W117)</f>
        <v>6.5873529519024565</v>
      </c>
      <c r="U89" s="38">
        <f>IF('3c AA'!X117="-","-",'3c AA'!X117)</f>
        <v>9.9756950960531068</v>
      </c>
      <c r="V89" s="38">
        <f>IF('3c AA'!Y117="-","-",'3c AA'!Y117)</f>
        <v>4.43</v>
      </c>
      <c r="W89" s="38" t="str">
        <f>IF('3c AA'!Z117="-","-",'3c AA'!Z117)</f>
        <v>-</v>
      </c>
      <c r="X89" s="38" t="str">
        <f>IF('3c AA'!AA117="-","-",'3c AA'!AA117)</f>
        <v>-</v>
      </c>
      <c r="Y89" s="38" t="str">
        <f>IF('3c AA'!AB117="-","-",'3c AA'!AB117)</f>
        <v>-</v>
      </c>
      <c r="Z89" s="38" t="str">
        <f>IF('3c AA'!AC117="-","-",'3c AA'!AC117)</f>
        <v>-</v>
      </c>
      <c r="AA89" s="28"/>
    </row>
    <row r="90" spans="1:27" s="29" customFormat="1" ht="11.5" x14ac:dyDescent="0.25">
      <c r="A90" s="256"/>
      <c r="B90" s="135" t="s">
        <v>2</v>
      </c>
      <c r="C90" s="135" t="s">
        <v>342</v>
      </c>
      <c r="D90" s="133" t="s">
        <v>322</v>
      </c>
      <c r="E90" s="128"/>
      <c r="F90" s="30"/>
      <c r="G90" s="38">
        <f>IF('3d PC'!G34="-","-",'3d PC'!G34)</f>
        <v>90.74335337588721</v>
      </c>
      <c r="H90" s="38">
        <f>IF('3d PC'!H34="-","-",'3d PC'!H34)</f>
        <v>90.716062603793802</v>
      </c>
      <c r="I90" s="38">
        <f>IF('3d PC'!I34="-","-",'3d PC'!I34)</f>
        <v>115.07185117237076</v>
      </c>
      <c r="J90" s="38">
        <f>IF('3d PC'!J34="-","-",'3d PC'!J34)</f>
        <v>113.82533274703412</v>
      </c>
      <c r="K90" s="38">
        <f>IF('3d PC'!K34="-","-",'3d PC'!K34)</f>
        <v>130.62641127650858</v>
      </c>
      <c r="L90" s="38">
        <f>IF('3d PC'!L34="-","-",'3d PC'!L34)</f>
        <v>129.41723561952793</v>
      </c>
      <c r="M90" s="38">
        <f>IF('3d PC'!M34="-","-",'3d PC'!M34)</f>
        <v>157.96774010569058</v>
      </c>
      <c r="N90" s="38">
        <f>IF('3d PC'!N34="-","-",'3d PC'!N34)</f>
        <v>155.10395298345713</v>
      </c>
      <c r="O90" s="30"/>
      <c r="P90" s="38">
        <f>IF('3d PC'!P34="-","-",'3d PC'!P34)</f>
        <v>155.10395298345713</v>
      </c>
      <c r="Q90" s="38">
        <f>IF('3d PC'!Q34="-","-",'3d PC'!Q34)</f>
        <v>173.71670798449017</v>
      </c>
      <c r="R90" s="38">
        <f>IF('3d PC'!R34="-","-",'3d PC'!R34)</f>
        <v>176.43094440595124</v>
      </c>
      <c r="S90" s="38">
        <f>IF('3d PC'!S34="-","-",'3d PC'!S34)</f>
        <v>192.3634826031502</v>
      </c>
      <c r="T90" s="38">
        <f>IF('3d PC'!T34="-","-",'3d PC'!T34)</f>
        <v>195.92370881203382</v>
      </c>
      <c r="U90" s="38">
        <f>IF('3d PC'!U34="-","-",'3d PC'!U34)</f>
        <v>211.48302337080241</v>
      </c>
      <c r="V90" s="38">
        <f>IF('3d PC'!V34="-","-",'3d PC'!V34)</f>
        <v>192.3605809577291</v>
      </c>
      <c r="W90" s="38" t="str">
        <f>IF('3d PC'!W34="-","-",'3d PC'!W34)</f>
        <v>-</v>
      </c>
      <c r="X90" s="38" t="str">
        <f>IF('3d PC'!X34="-","-",'3d PC'!X34)</f>
        <v>-</v>
      </c>
      <c r="Y90" s="38" t="str">
        <f>IF('3d PC'!Y34="-","-",'3d PC'!Y34)</f>
        <v>-</v>
      </c>
      <c r="Z90" s="38" t="str">
        <f>IF('3d PC'!Z34="-","-",'3d PC'!Z34)</f>
        <v>-</v>
      </c>
      <c r="AA90" s="28"/>
    </row>
    <row r="91" spans="1:27" s="29" customFormat="1" ht="11.5" x14ac:dyDescent="0.25">
      <c r="A91" s="256"/>
      <c r="B91" s="135" t="s">
        <v>352</v>
      </c>
      <c r="C91" s="135" t="s">
        <v>343</v>
      </c>
      <c r="D91" s="133" t="s">
        <v>322</v>
      </c>
      <c r="E91" s="128"/>
      <c r="F91" s="30"/>
      <c r="G91" s="38">
        <f>IF('3e NC-Elec'!H62="-","-",'3e NC-Elec'!H62)</f>
        <v>116.33835677623409</v>
      </c>
      <c r="H91" s="38">
        <f>IF('3e NC-Elec'!I62="-","-",'3e NC-Elec'!I62)</f>
        <v>117.34928949421698</v>
      </c>
      <c r="I91" s="38">
        <f>IF('3e NC-Elec'!J62="-","-",'3e NC-Elec'!J62)</f>
        <v>132.25076214411874</v>
      </c>
      <c r="J91" s="38">
        <f>IF('3e NC-Elec'!K62="-","-",'3e NC-Elec'!K62)</f>
        <v>131.49040443164176</v>
      </c>
      <c r="K91" s="38">
        <f>IF('3e NC-Elec'!L62="-","-",'3e NC-Elec'!L62)</f>
        <v>126.45179788115809</v>
      </c>
      <c r="L91" s="38">
        <f>IF('3e NC-Elec'!M62="-","-",'3e NC-Elec'!M62)</f>
        <v>127.66371827085068</v>
      </c>
      <c r="M91" s="38">
        <f>IF('3e NC-Elec'!N62="-","-",'3e NC-Elec'!N62)</f>
        <v>135.01519162585544</v>
      </c>
      <c r="N91" s="38">
        <f>IF('3e NC-Elec'!O62="-","-",'3e NC-Elec'!O62)</f>
        <v>134.47874663427234</v>
      </c>
      <c r="O91" s="30"/>
      <c r="P91" s="38">
        <f>IF('3e NC-Elec'!Q62="-","-",'3e NC-Elec'!Q62)</f>
        <v>134.47874663427234</v>
      </c>
      <c r="Q91" s="38">
        <f>IF('3e NC-Elec'!R62="-","-",'3e NC-Elec'!R62)</f>
        <v>146.90804361450665</v>
      </c>
      <c r="R91" s="38">
        <f>IF('3e NC-Elec'!S62="-","-",'3e NC-Elec'!S62)</f>
        <v>147.83346798871341</v>
      </c>
      <c r="S91" s="38">
        <f>IF('3e NC-Elec'!T62="-","-",'3e NC-Elec'!T62)</f>
        <v>140.44251795711267</v>
      </c>
      <c r="T91" s="38">
        <f>IF('3e NC-Elec'!U62="-","-",'3e NC-Elec'!U62)</f>
        <v>143.64113908177919</v>
      </c>
      <c r="U91" s="38">
        <f>IF('3e NC-Elec'!V62="-","-",'3e NC-Elec'!V62)</f>
        <v>148.82843590081512</v>
      </c>
      <c r="V91" s="38">
        <f>IF('3e NC-Elec'!W62="-","-",'3e NC-Elec'!W62)</f>
        <v>147.90456002333787</v>
      </c>
      <c r="W91" s="38" t="str">
        <f>IF('3e NC-Elec'!X62="-","-",'3e NC-Elec'!X62)</f>
        <v>-</v>
      </c>
      <c r="X91" s="38" t="str">
        <f>IF('3e NC-Elec'!Y62="-","-",'3e NC-Elec'!Y62)</f>
        <v>-</v>
      </c>
      <c r="Y91" s="38" t="str">
        <f>IF('3e NC-Elec'!Z62="-","-",'3e NC-Elec'!Z62)</f>
        <v>-</v>
      </c>
      <c r="Z91" s="38" t="str">
        <f>IF('3e NC-Elec'!AA62="-","-",'3e NC-Elec'!AA62)</f>
        <v>-</v>
      </c>
      <c r="AA91" s="28"/>
    </row>
    <row r="92" spans="1:27" s="29" customFormat="1" ht="11.5" x14ac:dyDescent="0.25">
      <c r="A92" s="256"/>
      <c r="B92" s="135" t="s">
        <v>349</v>
      </c>
      <c r="C92" s="135" t="s">
        <v>344</v>
      </c>
      <c r="D92" s="133" t="s">
        <v>322</v>
      </c>
      <c r="E92" s="128"/>
      <c r="F92" s="30"/>
      <c r="G92" s="38">
        <f>IF('3g CPIH'!C$16="-","-",'3h OC '!$E$10*('3g CPIH'!C$16/'3g CPIH'!$G$16))</f>
        <v>76.502677103718199</v>
      </c>
      <c r="H92" s="38">
        <f>IF('3g CPIH'!D$16="-","-",'3h OC '!$E$10*('3g CPIH'!D$16/'3g CPIH'!$G$16))</f>
        <v>76.655835616438353</v>
      </c>
      <c r="I92" s="38">
        <f>IF('3g CPIH'!E$16="-","-",'3h OC '!$E$10*('3g CPIH'!E$16/'3g CPIH'!$G$16))</f>
        <v>76.885573385518597</v>
      </c>
      <c r="J92" s="38">
        <f>IF('3g CPIH'!F$16="-","-",'3h OC '!$E$10*('3g CPIH'!F$16/'3g CPIH'!$G$16))</f>
        <v>77.345048923679059</v>
      </c>
      <c r="K92" s="38">
        <f>IF('3g CPIH'!G$16="-","-",'3h OC '!$E$10*('3g CPIH'!G$16/'3g CPIH'!$G$16))</f>
        <v>78.263999999999996</v>
      </c>
      <c r="L92" s="38">
        <f>IF('3g CPIH'!H$16="-","-",'3h OC '!$E$10*('3g CPIH'!H$16/'3g CPIH'!$G$16))</f>
        <v>79.259530332681024</v>
      </c>
      <c r="M92" s="38">
        <f>IF('3g CPIH'!I$16="-","-",'3h OC '!$E$10*('3g CPIH'!I$16/'3g CPIH'!$G$16))</f>
        <v>80.408219178082177</v>
      </c>
      <c r="N92" s="38">
        <f>IF('3g CPIH'!J$16="-","-",'3h OC '!$E$10*('3g CPIH'!J$16/'3g CPIH'!$G$16))</f>
        <v>81.097432485322898</v>
      </c>
      <c r="O92" s="30"/>
      <c r="P92" s="38">
        <f>IF('3g CPIH'!L$16="-","-",'3h OC '!$E$10*('3g CPIH'!L$16/'3g CPIH'!$G$16))</f>
        <v>81.097432485322898</v>
      </c>
      <c r="Q92" s="38">
        <f>IF('3g CPIH'!M$16="-","-",'3h OC '!$E$10*('3g CPIH'!M$16/'3g CPIH'!$G$16))</f>
        <v>82.016383561643835</v>
      </c>
      <c r="R92" s="38">
        <f>IF('3g CPIH'!N$16="-","-",'3h OC '!$E$10*('3g CPIH'!N$16/'3g CPIH'!$G$16))</f>
        <v>82.62901761252445</v>
      </c>
      <c r="S92" s="38">
        <f>IF('3g CPIH'!O$16="-","-",'3h OC '!$E$10*('3g CPIH'!O$16/'3g CPIH'!$G$16))</f>
        <v>83.088493150684926</v>
      </c>
      <c r="T92" s="38">
        <f>IF('3g CPIH'!P$16="-","-",'3h OC '!$E$10*('3g CPIH'!P$16/'3g CPIH'!$G$16))</f>
        <v>83.318230919765156</v>
      </c>
      <c r="U92" s="38">
        <f>IF('3g CPIH'!Q$16="-","-",'3h OC '!$E$10*('3g CPIH'!Q$16/'3g CPIH'!$G$16))</f>
        <v>83.777706457925632</v>
      </c>
      <c r="V92" s="38">
        <f>IF('3g CPIH'!R$16="-","-",'3h OC '!$E$10*('3g CPIH'!R$16/'3g CPIH'!$G$16))</f>
        <v>85.309291585127198</v>
      </c>
      <c r="W92" s="38" t="str">
        <f>IF('3g CPIH'!S$16="-","-",'3h OC '!$E$10*('3g CPIH'!S$16/'3g CPIH'!$G$16))</f>
        <v>-</v>
      </c>
      <c r="X92" s="38" t="str">
        <f>IF('3g CPIH'!T$16="-","-",'3h OC '!$E$10*('3g CPIH'!T$16/'3g CPIH'!$G$16))</f>
        <v>-</v>
      </c>
      <c r="Y92" s="38" t="str">
        <f>IF('3g CPIH'!U$16="-","-",'3h OC '!$E$10*('3g CPIH'!U$16/'3g CPIH'!$G$16))</f>
        <v>-</v>
      </c>
      <c r="Z92" s="38" t="str">
        <f>IF('3g CPIH'!V$16="-","-",'3h OC '!$E$10*('3g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SMNCC'!G$46)</f>
        <v>0</v>
      </c>
      <c r="L93" s="38">
        <f>IF('3i SMNCC'!H$46="-","-",'3i SMNCC'!H$46)</f>
        <v>-0.18995111249132623</v>
      </c>
      <c r="M93" s="38">
        <f>IF('3i SMNCC'!I$46="-","-",'3i SMNCC'!I$46)</f>
        <v>2.3898870370752556</v>
      </c>
      <c r="N93" s="38">
        <f>IF('3i SMNCC'!J$46="-","-",'3i SMNCC'!J$46)</f>
        <v>11.485481460604181</v>
      </c>
      <c r="O93" s="30"/>
      <c r="P93" s="38">
        <f>IF('3i SMNCC'!L$46="-","-",'3i SMNCC'!L$46)</f>
        <v>11.485481460604181</v>
      </c>
      <c r="Q93" s="38">
        <f>IF('3i SMNCC'!M$46="-","-",'3i SMNCC'!M$46)</f>
        <v>13.905095596481768</v>
      </c>
      <c r="R93" s="38">
        <f>IF('3i SMNCC'!N$46="-","-",'3i SMNCC'!N$46)</f>
        <v>14.008016342776511</v>
      </c>
      <c r="S93" s="38">
        <f>IF('3i SMNCC'!O$46="-","-",'3i SMNCC'!O$46)</f>
        <v>16.592254432324484</v>
      </c>
      <c r="T93" s="38">
        <f>IF('3i SMNCC'!P$46="-","-",'3i SMNCC'!P$46)</f>
        <v>16.855736391237045</v>
      </c>
      <c r="U93" s="38">
        <f>IF('3i SMNCC'!Q$46="-","-",'3i SMNCC'!Q$46)</f>
        <v>16.48610584262476</v>
      </c>
      <c r="V93" s="38">
        <f>IF('3i SMNCC'!R$46="-","-",'3i SMNCC'!R$46)</f>
        <v>16.529685824397358</v>
      </c>
      <c r="W93" s="38" t="str">
        <f>IF('3i SMNCC'!S$46="-","-",'3i SMNCC'!S$46)</f>
        <v>-</v>
      </c>
      <c r="X93" s="38" t="str">
        <f>IF('3i SMNCC'!T$46="-","-",'3i SMNCC'!T$46)</f>
        <v>-</v>
      </c>
      <c r="Y93" s="38" t="str">
        <f>IF('3i SMNCC'!U$46="-","-",'3i SMNCC'!U$46)</f>
        <v>-</v>
      </c>
      <c r="Z93" s="38" t="str">
        <f>IF('3i SMNCC'!V$46="-","-",'3i SMNCC'!V$46)</f>
        <v>-</v>
      </c>
      <c r="AA93" s="28"/>
    </row>
    <row r="94" spans="1:27" s="29" customFormat="1" ht="11.25" customHeight="1" x14ac:dyDescent="0.25">
      <c r="A94" s="256"/>
      <c r="B94" s="135" t="s">
        <v>349</v>
      </c>
      <c r="C94" s="135" t="s">
        <v>389</v>
      </c>
      <c r="D94" s="133" t="s">
        <v>322</v>
      </c>
      <c r="E94" s="128"/>
      <c r="F94" s="30"/>
      <c r="G94" s="38">
        <f>IF('3g CPIH'!C$16="-","-",'3j PAAC PAP'!$G$14*('3g CPIH'!C$16/'3g CPIH'!$G$16))</f>
        <v>13.436452250489236</v>
      </c>
      <c r="H94" s="38">
        <f>IF('3g CPIH'!D$16="-","-",'3j PAAC PAP'!$G$14*('3g CPIH'!D$16/'3g CPIH'!$G$16))</f>
        <v>13.463352054794518</v>
      </c>
      <c r="I94" s="38">
        <f>IF('3g CPIH'!E$16="-","-",'3j PAAC PAP'!$G$14*('3g CPIH'!E$16/'3g CPIH'!$G$16))</f>
        <v>13.503701761252445</v>
      </c>
      <c r="J94" s="38">
        <f>IF('3g CPIH'!F$16="-","-",'3j PAAC PAP'!$G$14*('3g CPIH'!F$16/'3g CPIH'!$G$16))</f>
        <v>13.584401174168297</v>
      </c>
      <c r="K94" s="38">
        <f>IF('3g CPIH'!G$16="-","-",'3j PAAC PAP'!$G$14*('3g CPIH'!G$16/'3g CPIH'!$G$16))</f>
        <v>13.745799999999999</v>
      </c>
      <c r="L94" s="38">
        <f>IF('3g CPIH'!H$16="-","-",'3j PAAC PAP'!$G$14*('3g CPIH'!H$16/'3g CPIH'!$G$16))</f>
        <v>13.920648727984345</v>
      </c>
      <c r="M94" s="38">
        <f>IF('3g CPIH'!I$16="-","-",'3j PAAC PAP'!$G$14*('3g CPIH'!I$16/'3g CPIH'!$G$16))</f>
        <v>14.122397260273971</v>
      </c>
      <c r="N94" s="38">
        <f>IF('3g CPIH'!J$16="-","-",'3j PAAC PAP'!$G$14*('3g CPIH'!J$16/'3g CPIH'!$G$16))</f>
        <v>14.24344637964775</v>
      </c>
      <c r="O94" s="30"/>
      <c r="P94" s="38">
        <f>IF('3g CPIH'!L$16="-","-",'3j PAAC PAP'!$G$14*('3g CPIH'!L$16/'3g CPIH'!$G$16))</f>
        <v>14.24344637964775</v>
      </c>
      <c r="Q94" s="38">
        <f>IF('3g CPIH'!M$16="-","-",'3j PAAC PAP'!$G$14*('3g CPIH'!M$16/'3g CPIH'!$G$16))</f>
        <v>14.40484520547945</v>
      </c>
      <c r="R94" s="38">
        <f>IF('3g CPIH'!N$16="-","-",'3j PAAC PAP'!$G$14*('3g CPIH'!N$16/'3g CPIH'!$G$16))</f>
        <v>14.512444422700586</v>
      </c>
      <c r="S94" s="38">
        <f>IF('3g CPIH'!O$16="-","-",'3j PAAC PAP'!$G$14*('3g CPIH'!O$16/'3g CPIH'!$G$16))</f>
        <v>14.593143835616438</v>
      </c>
      <c r="T94" s="38">
        <f>IF('3g CPIH'!P$16="-","-",'3j PAAC PAP'!$G$14*('3g CPIH'!P$16/'3g CPIH'!$G$16))</f>
        <v>14.633493542074362</v>
      </c>
      <c r="U94" s="38">
        <f>IF('3g CPIH'!Q$16="-","-",'3j PAAC PAP'!$G$14*('3g CPIH'!Q$16/'3g CPIH'!$G$16))</f>
        <v>14.714192954990214</v>
      </c>
      <c r="V94" s="38">
        <f>IF('3g CPIH'!R$16="-","-",'3j PAAC PAP'!$G$14*('3g CPIH'!R$16/'3g CPIH'!$G$16))</f>
        <v>14.983190998043053</v>
      </c>
      <c r="W94" s="38" t="str">
        <f>IF('3g CPIH'!S$16="-","-",'3j PAAC PAP'!$G$14*('3g CPIH'!S$16/'3g CPIH'!$G$16))</f>
        <v>-</v>
      </c>
      <c r="X94" s="38" t="str">
        <f>IF('3g CPIH'!T$16="-","-",'3j PAAC PAP'!$G$14*('3g CPIH'!T$16/'3g CPIH'!$G$16))</f>
        <v>-</v>
      </c>
      <c r="Y94" s="38" t="str">
        <f>IF('3g CPIH'!U$16="-","-",'3j PAAC PAP'!$G$14*('3g CPIH'!U$16/'3g CPIH'!$G$16))</f>
        <v>-</v>
      </c>
      <c r="Z94" s="38" t="str">
        <f>IF('3g CPIH'!V$16="-","-",'3j PAAC PAP'!$G$14*('3g CPIH'!V$16/'3g CPIH'!$G$16))</f>
        <v>-</v>
      </c>
      <c r="AA94" s="28"/>
    </row>
    <row r="95" spans="1:27" s="29" customFormat="1" ht="11.25" customHeight="1" x14ac:dyDescent="0.25">
      <c r="A95" s="256"/>
      <c r="B95" s="135" t="s">
        <v>349</v>
      </c>
      <c r="C95" s="135" t="s">
        <v>404</v>
      </c>
      <c r="D95" s="133" t="s">
        <v>322</v>
      </c>
      <c r="E95" s="128"/>
      <c r="F95" s="30"/>
      <c r="G95" s="38">
        <f>IF(G87="-","-",SUM(G87:G93)*'3j PAAC PAP'!$G$32)</f>
        <v>31.417691773433372</v>
      </c>
      <c r="H95" s="38">
        <f>IF(H87="-","-",SUM(H87:H93)*'3j PAAC PAP'!$G$32)</f>
        <v>29.913626513005667</v>
      </c>
      <c r="I95" s="38">
        <f>IF(I87="-","-",SUM(I87:I93)*'3j PAAC PAP'!$G$32)</f>
        <v>30.892593771673855</v>
      </c>
      <c r="J95" s="38">
        <f>IF(J87="-","-",SUM(J87:J93)*'3j PAAC PAP'!$G$32)</f>
        <v>30.228652263902227</v>
      </c>
      <c r="K95" s="38">
        <f>IF(K87="-","-",SUM(K87:K93)*'3j PAAC PAP'!$G$32)</f>
        <v>33.086498353073885</v>
      </c>
      <c r="L95" s="38">
        <f>IF(L87="-","-",SUM(L87:L93)*'3j PAAC PAP'!$G$32)</f>
        <v>32.629189888460836</v>
      </c>
      <c r="M95" s="38">
        <f>IF(M87="-","-",SUM(M87:M93)*'3j PAAC PAP'!$G$32)</f>
        <v>36.19650487197638</v>
      </c>
      <c r="N95" s="38">
        <f>IF(N87="-","-",SUM(N87:N93)*'3j PAAC PAP'!$G$32)</f>
        <v>38.122499124850258</v>
      </c>
      <c r="O95" s="30"/>
      <c r="P95" s="38">
        <f>IF(P87="-","-",SUM(P87:P93)*'3j PAAC PAP'!$G$32)</f>
        <v>38.122499124850258</v>
      </c>
      <c r="Q95" s="38">
        <f>IF(Q87="-","-",SUM(Q87:Q93)*'3j PAAC PAP'!$G$32)</f>
        <v>42.812577213250009</v>
      </c>
      <c r="R95" s="38">
        <f>IF(R87="-","-",SUM(R87:R93)*'3j PAAC PAP'!$G$32)</f>
        <v>41.169888136759916</v>
      </c>
      <c r="S95" s="38">
        <f>IF(S87="-","-",SUM(S87:S93)*'3j PAAC PAP'!$G$32)</f>
        <v>40.620660188963157</v>
      </c>
      <c r="T95" s="38">
        <f>IF(T87="-","-",SUM(T87:T93)*'3j PAAC PAP'!$G$32)</f>
        <v>39.050913367777817</v>
      </c>
      <c r="U95" s="38">
        <f>IF(U87="-","-",SUM(U87:U93)*'3j PAAC PAP'!$G$32)</f>
        <v>42.45681898820655</v>
      </c>
      <c r="V95" s="38">
        <f>IF(V87="-","-",SUM(V87:V93)*'3j PAAC PAP'!$G$32)</f>
        <v>46.666063487759857</v>
      </c>
      <c r="W95" s="38" t="str">
        <f>IF(W87="-","-",SUM(W87:W93)*'3j PAAC PAP'!$G$32)</f>
        <v>-</v>
      </c>
      <c r="X95" s="38" t="str">
        <f>IF(X87="-","-",SUM(X87:X93)*'3j PAAC PAP'!$G$32)</f>
        <v>-</v>
      </c>
      <c r="Y95" s="38" t="str">
        <f>IF(Y87="-","-",SUM(Y87:Y93)*'3j PAAC PAP'!$G$32)</f>
        <v>-</v>
      </c>
      <c r="Z95" s="38" t="str">
        <f>IF(Z87="-","-",SUM(Z87:Z93)*'3j PAAC PAP'!$G$32)</f>
        <v>-</v>
      </c>
      <c r="AA95" s="28"/>
    </row>
    <row r="96" spans="1:27" s="29" customFormat="1" ht="11.25" customHeight="1" x14ac:dyDescent="0.25">
      <c r="A96" s="256"/>
      <c r="B96" s="135" t="s">
        <v>388</v>
      </c>
      <c r="C96" s="135" t="s">
        <v>515</v>
      </c>
      <c r="D96" s="133" t="s">
        <v>322</v>
      </c>
      <c r="E96" s="128"/>
      <c r="F96" s="30"/>
      <c r="G96" s="38">
        <f>IF(G87="-","-",SUM(G87:G95)*'3k EBIT'!$E$10)</f>
        <v>11.377471146490176</v>
      </c>
      <c r="H96" s="38">
        <f>IF(H87="-","-",SUM(H87:H95)*'3k EBIT'!$E$10)</f>
        <v>10.84577464225881</v>
      </c>
      <c r="I96" s="38">
        <f>IF(I87="-","-",SUM(I87:I95)*'3k EBIT'!$E$10)</f>
        <v>11.192966308088184</v>
      </c>
      <c r="J96" s="38">
        <f>IF(J87="-","-",SUM(J87:J95)*'3k EBIT'!$E$10)</f>
        <v>10.959591822871845</v>
      </c>
      <c r="K96" s="38">
        <f>IF(K87="-","-",SUM(K87:K95)*'3k EBIT'!$E$10)</f>
        <v>11.973974248062973</v>
      </c>
      <c r="L96" s="38">
        <f>IF(L87="-","-",SUM(L87:L95)*'3k EBIT'!$E$10)</f>
        <v>11.815540899629152</v>
      </c>
      <c r="M96" s="38">
        <f>IF(M87="-","-",SUM(M87:M95)*'3k EBIT'!$E$10)</f>
        <v>13.081752276416575</v>
      </c>
      <c r="N96" s="38">
        <f>IF(N87="-","-",SUM(N87:N95)*'3k EBIT'!$E$10)</f>
        <v>13.765614953512394</v>
      </c>
      <c r="O96" s="30"/>
      <c r="P96" s="38">
        <f>IF(P87="-","-",SUM(P87:P95)*'3k EBIT'!$E$10)</f>
        <v>13.765614953512394</v>
      </c>
      <c r="Q96" s="38">
        <f>IF(Q87="-","-",SUM(Q87:Q95)*'3k EBIT'!$E$10)</f>
        <v>15.428337553194606</v>
      </c>
      <c r="R96" s="38">
        <f>IF(R87="-","-",SUM(R87:R95)*'3k EBIT'!$E$10)</f>
        <v>14.849151628547382</v>
      </c>
      <c r="S96" s="38">
        <f>IF(S87="-","-",SUM(S87:S95)*'3k EBIT'!$E$10)</f>
        <v>14.656368842156263</v>
      </c>
      <c r="T96" s="38">
        <f>IF(T87="-","-",SUM(T87:T95)*'3k EBIT'!$E$10)</f>
        <v>14.101691240362166</v>
      </c>
      <c r="U96" s="38">
        <f>IF(U87="-","-",SUM(U87:U95)*'3k EBIT'!$E$10)</f>
        <v>15.308443004638862</v>
      </c>
      <c r="V96" s="38">
        <f>IF(V87="-","-",SUM(V87:V95)*'3k EBIT'!$E$10)</f>
        <v>16.803105339475479</v>
      </c>
      <c r="W96" s="38" t="str">
        <f>IF(W87="-","-",SUM(W87:W95)*'3k EBIT'!$E$10)</f>
        <v>-</v>
      </c>
      <c r="X96" s="38" t="str">
        <f>IF(X87="-","-",SUM(X87:X95)*'3k EBIT'!$E$10)</f>
        <v>-</v>
      </c>
      <c r="Y96" s="38" t="str">
        <f>IF(Y87="-","-",SUM(Y87:Y95)*'3k EBIT'!$E$10)</f>
        <v>-</v>
      </c>
      <c r="Z96" s="38" t="str">
        <f>IF(Z87="-","-",SUM(Z87:Z95)*'3k EBIT'!$E$10)</f>
        <v>-</v>
      </c>
      <c r="AA96" s="28"/>
    </row>
    <row r="97" spans="1:27" s="29" customFormat="1" ht="11.25" customHeight="1" x14ac:dyDescent="0.25">
      <c r="A97" s="256"/>
      <c r="B97" s="135" t="s">
        <v>292</v>
      </c>
      <c r="C97" s="179" t="s">
        <v>516</v>
      </c>
      <c r="D97" s="133" t="s">
        <v>322</v>
      </c>
      <c r="E97" s="127"/>
      <c r="F97" s="30"/>
      <c r="G97" s="38">
        <f>IF(G87="-","-",SUM(G87:G90,G92:G96)*'3l HAP'!$E$11)</f>
        <v>7.0639262368862186</v>
      </c>
      <c r="H97" s="38">
        <f>IF(H87="-","-",SUM(H87:H90,H92:H96)*'3l HAP'!$E$11)</f>
        <v>6.639411207645586</v>
      </c>
      <c r="I97" s="38">
        <f>IF(I87="-","-",SUM(I87:I90,I92:I96)*'3l HAP'!$E$11)</f>
        <v>6.6887772244607886</v>
      </c>
      <c r="J97" s="38">
        <f>IF(J87="-","-",SUM(J87:J90,J92:J96)*'3l HAP'!$E$11)</f>
        <v>6.520076230849166</v>
      </c>
      <c r="K97" s="38">
        <f>IF(K87="-","-",SUM(K87:K90,K92:K96)*'3l HAP'!$E$11)</f>
        <v>7.375507887920298</v>
      </c>
      <c r="L97" s="38">
        <f>IF(L87="-","-",SUM(L87:L90,L92:L96)*'3l HAP'!$E$11)</f>
        <v>7.2356788090582986</v>
      </c>
      <c r="M97" s="38">
        <f>IF(M87="-","-",SUM(M87:M90,M92:M96)*'3l HAP'!$E$11)</f>
        <v>8.103761314516623</v>
      </c>
      <c r="N97" s="38">
        <f>IF(N87="-","-",SUM(N87:N90,N92:N96)*'3l HAP'!$E$11)</f>
        <v>8.6385853698331072</v>
      </c>
      <c r="O97" s="30"/>
      <c r="P97" s="38">
        <f>IF(P87="-","-",SUM(P87:P90,P92:P96)*'3l HAP'!$E$11)</f>
        <v>8.6385853698331072</v>
      </c>
      <c r="Q97" s="38">
        <f>IF(Q87="-","-",SUM(Q87:Q90,Q92:Q96)*'3l HAP'!$E$11)</f>
        <v>9.7378665341471091</v>
      </c>
      <c r="R97" s="38">
        <f>IF(R87="-","-",SUM(R87:R90,R92:R96)*'3l HAP'!$E$11)</f>
        <v>9.2780091000878997</v>
      </c>
      <c r="S97" s="38">
        <f>IF(S87="-","-",SUM(S87:S90,S92:S96)*'3l HAP'!$E$11)</f>
        <v>9.2376657042532884</v>
      </c>
      <c r="T97" s="38">
        <f>IF(T87="-","-",SUM(T87:T90,T92:T96)*'3l HAP'!$E$11)</f>
        <v>8.7634119863957824</v>
      </c>
      <c r="U97" s="38">
        <f>IF(U87="-","-",SUM(U87:U90,U92:U96)*'3l HAP'!$E$11)</f>
        <v>9.6173618938231495</v>
      </c>
      <c r="V97" s="38">
        <f>IF(V87="-","-",SUM(V87:V90,V92:V96)*'3l HAP'!$E$11)</f>
        <v>10.782643213459552</v>
      </c>
      <c r="W97" s="38" t="str">
        <f>IF(W87="-","-",SUM(W87:W90,W92:W96)*'3l HAP'!$E$11)</f>
        <v>-</v>
      </c>
      <c r="X97" s="38" t="str">
        <f>IF(X87="-","-",SUM(X87:X90,X92:X96)*'3l HAP'!$E$11)</f>
        <v>-</v>
      </c>
      <c r="Y97" s="38" t="str">
        <f>IF(Y87="-","-",SUM(Y87:Y90,Y92:Y96)*'3l HAP'!$E$11)</f>
        <v>-</v>
      </c>
      <c r="Z97" s="38" t="str">
        <f>IF(Z87="-","-",SUM(Z87:Z90,Z92:Z96)*'3l HAP'!$E$11)</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605.87794976308396</v>
      </c>
      <c r="H98" s="38">
        <f t="shared" si="12"/>
        <v>577.46941975422135</v>
      </c>
      <c r="I98" s="38">
        <f t="shared" si="12"/>
        <v>595.79202379319463</v>
      </c>
      <c r="J98" s="38">
        <f t="shared" si="12"/>
        <v>583.34046023008648</v>
      </c>
      <c r="K98" s="38">
        <f t="shared" si="12"/>
        <v>637.58441852915621</v>
      </c>
      <c r="L98" s="38">
        <f t="shared" si="12"/>
        <v>629.10599560858168</v>
      </c>
      <c r="M98" s="38">
        <f t="shared" si="12"/>
        <v>696.61675462855067</v>
      </c>
      <c r="N98" s="38">
        <f t="shared" si="12"/>
        <v>733.14433629569123</v>
      </c>
      <c r="O98" s="30"/>
      <c r="P98" s="38">
        <f t="shared" ref="P98:Z98" si="13">IF(P87="-","-",SUM(P87:P97))</f>
        <v>733.14433629569123</v>
      </c>
      <c r="Q98" s="38">
        <f t="shared" si="13"/>
        <v>821.75529708582405</v>
      </c>
      <c r="R98" s="38">
        <f t="shared" si="13"/>
        <v>790.81198252476202</v>
      </c>
      <c r="S98" s="38">
        <f t="shared" si="13"/>
        <v>780.62518087831086</v>
      </c>
      <c r="T98" s="38">
        <f t="shared" si="13"/>
        <v>750.95738122976115</v>
      </c>
      <c r="U98" s="38">
        <f t="shared" si="13"/>
        <v>815.32455565428927</v>
      </c>
      <c r="V98" s="38">
        <f t="shared" si="13"/>
        <v>895.15624315617117</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DF'!H34="-","-",'3a DF'!H34)</f>
        <v>254.63286552470055</v>
      </c>
      <c r="H99" s="129">
        <f>IF('3a DF'!I34="-","-",'3a DF'!I34)</f>
        <v>227.94206515192241</v>
      </c>
      <c r="I99" s="129">
        <f>IF('3a DF'!J34="-","-",'3a DF'!J34)</f>
        <v>205.54640825819473</v>
      </c>
      <c r="J99" s="129">
        <f>IF('3a DF'!K34="-","-",'3a DF'!K34)</f>
        <v>195.78772935770593</v>
      </c>
      <c r="K99" s="129">
        <f>IF('3a DF'!L34="-","-",'3a DF'!L34)</f>
        <v>228.48404705133558</v>
      </c>
      <c r="L99" s="129">
        <f>IF('3a DF'!M34="-","-",'3a DF'!M34)</f>
        <v>220.03194807819742</v>
      </c>
      <c r="M99" s="129">
        <f>IF('3a DF'!N34="-","-",'3a DF'!N34)</f>
        <v>235.26656907818526</v>
      </c>
      <c r="N99" s="129">
        <f>IF('3a DF'!O34="-","-",'3a DF'!O34)</f>
        <v>262.57840085876279</v>
      </c>
      <c r="O99" s="30"/>
      <c r="P99" s="129">
        <f>IF('3a DF'!Q34="-","-",'3a DF'!Q34)</f>
        <v>262.57840085876279</v>
      </c>
      <c r="Q99" s="129">
        <f>IF('3a DF'!R34="-","-",'3a DF'!R34)</f>
        <v>305.68875684768193</v>
      </c>
      <c r="R99" s="129">
        <f>IF('3a DF'!S34="-","-",'3a DF'!S34)</f>
        <v>274.85885895571062</v>
      </c>
      <c r="S99" s="129">
        <f>IF('3a DF'!T34="-","-",'3a DF'!T34)</f>
        <v>252.82740618535038</v>
      </c>
      <c r="T99" s="129">
        <f>IF('3a DF'!U34="-","-",'3a DF'!U34)</f>
        <v>211.93049991883504</v>
      </c>
      <c r="U99" s="129">
        <f>IF('3a DF'!V34="-","-",'3a DF'!V34)</f>
        <v>254.39634686017337</v>
      </c>
      <c r="V99" s="129">
        <f>IF('3a DF'!W34="-","-",'3a DF'!W34)</f>
        <v>352.5232271659105</v>
      </c>
      <c r="W99" s="129" t="str">
        <f>IF('3a DF'!X34="-","-",'3a DF'!X34)</f>
        <v>-</v>
      </c>
      <c r="X99" s="129" t="str">
        <f>IF('3a DF'!Y34="-","-",'3a DF'!Y34)</f>
        <v>-</v>
      </c>
      <c r="Y99" s="129" t="str">
        <f>IF('3a DF'!Z34="-","-",'3a DF'!Z34)</f>
        <v>-</v>
      </c>
      <c r="Z99" s="129" t="str">
        <f>IF('3a DF'!AA34="-","-",'3a DF'!AA34)</f>
        <v>-</v>
      </c>
      <c r="AA99" s="28"/>
    </row>
    <row r="100" spans="1:27" s="29" customFormat="1" ht="11.5" x14ac:dyDescent="0.25">
      <c r="A100" s="256"/>
      <c r="B100" s="132" t="s">
        <v>350</v>
      </c>
      <c r="C100" s="132" t="s">
        <v>300</v>
      </c>
      <c r="D100" s="134" t="s">
        <v>323</v>
      </c>
      <c r="E100" s="131"/>
      <c r="F100" s="30"/>
      <c r="G100" s="129">
        <f>IF('3b CM'!G34="-","-",'3b CM'!G34)</f>
        <v>5.8936173638432211E-2</v>
      </c>
      <c r="H100" s="129">
        <f>IF('3b CM'!H34="-","-",'3b CM'!H34)</f>
        <v>8.8404260457648334E-2</v>
      </c>
      <c r="I100" s="129">
        <f>IF('3b CM'!I34="-","-",'3b CM'!I34)</f>
        <v>0.27837540584985404</v>
      </c>
      <c r="J100" s="129">
        <f>IF('3b CM'!J34="-","-",'3b CM'!J34)</f>
        <v>0.28309392326112526</v>
      </c>
      <c r="K100" s="129">
        <f>IF('3b CM'!K34="-","-",'3b CM'!K34)</f>
        <v>3.635999910423199</v>
      </c>
      <c r="L100" s="129">
        <f>IF('3b CM'!L34="-","-",'3b CM'!L34)</f>
        <v>3.5272873238331761</v>
      </c>
      <c r="M100" s="129">
        <f>IF('3b CM'!M34="-","-",'3b CM'!M34)</f>
        <v>12.390661095788976</v>
      </c>
      <c r="N100" s="129">
        <f>IF('3b CM'!N34="-","-",'3b CM'!N34)</f>
        <v>11.778914888658418</v>
      </c>
      <c r="O100" s="30"/>
      <c r="P100" s="129">
        <f>IF('3b CM'!P34="-","-",'3b CM'!P34)</f>
        <v>11.778914888658418</v>
      </c>
      <c r="Q100" s="129">
        <f>IF('3b CM'!Q34="-","-",'3b CM'!Q34)</f>
        <v>15.844126460963835</v>
      </c>
      <c r="R100" s="129">
        <f>IF('3b CM'!R34="-","-",'3b CM'!R34)</f>
        <v>15.35931839476833</v>
      </c>
      <c r="S100" s="129">
        <f>IF('3b CM'!S34="-","-",'3b CM'!S34)</f>
        <v>18.290895530858808</v>
      </c>
      <c r="T100" s="129">
        <f>IF('3b CM'!T34="-","-",'3b CM'!T34)</f>
        <v>18.72308607499177</v>
      </c>
      <c r="U100" s="129">
        <f>IF('3b CM'!U34="-","-",'3b CM'!U34)</f>
        <v>14.449532574548579</v>
      </c>
      <c r="V100" s="129">
        <f>IF('3b CM'!V34="-","-",'3b CM'!V34)</f>
        <v>14.5260420757206</v>
      </c>
      <c r="W100" s="129" t="str">
        <f>IF('3b CM'!W34="-","-",'3b CM'!W34)</f>
        <v>-</v>
      </c>
      <c r="X100" s="129" t="str">
        <f>IF('3b CM'!X34="-","-",'3b CM'!X34)</f>
        <v>-</v>
      </c>
      <c r="Y100" s="129" t="str">
        <f>IF('3b CM'!Y34="-","-",'3b CM'!Y34)</f>
        <v>-</v>
      </c>
      <c r="Z100" s="129" t="str">
        <f>IF('3b CM'!Z34="-","-",'3b CM'!Z34)</f>
        <v>-</v>
      </c>
      <c r="AA100" s="28"/>
    </row>
    <row r="101" spans="1:27" s="29" customFormat="1" ht="11.5" x14ac:dyDescent="0.25">
      <c r="A101" s="256"/>
      <c r="B101" s="132" t="s">
        <v>596</v>
      </c>
      <c r="C101" s="132" t="s">
        <v>597</v>
      </c>
      <c r="D101" s="134" t="s">
        <v>323</v>
      </c>
      <c r="E101" s="131"/>
      <c r="F101" s="30"/>
      <c r="G101" s="129" t="str">
        <f>IF('3c AA'!J118="-","-",'3c AA'!J118)</f>
        <v>-</v>
      </c>
      <c r="H101" s="129" t="str">
        <f>IF('3c AA'!K118="-","-",'3c AA'!K118)</f>
        <v>-</v>
      </c>
      <c r="I101" s="129" t="str">
        <f>IF('3c AA'!L118="-","-",'3c AA'!L118)</f>
        <v>-</v>
      </c>
      <c r="J101" s="129" t="str">
        <f>IF('3c AA'!M118="-","-",'3c AA'!M118)</f>
        <v>-</v>
      </c>
      <c r="K101" s="129" t="str">
        <f>IF('3c AA'!N118="-","-",'3c AA'!N118)</f>
        <v>-</v>
      </c>
      <c r="L101" s="129" t="str">
        <f>IF('3c AA'!O118="-","-",'3c AA'!O118)</f>
        <v>-</v>
      </c>
      <c r="M101" s="129" t="str">
        <f>IF('3c AA'!P118="-","-",'3c AA'!P118)</f>
        <v>-</v>
      </c>
      <c r="N101" s="129" t="str">
        <f>IF('3c AA'!Q118="-","-",'3c AA'!Q118)</f>
        <v>-</v>
      </c>
      <c r="O101" s="30"/>
      <c r="P101" s="129" t="str">
        <f>IF('3c AA'!S118="-","-",'3c AA'!S118)</f>
        <v>-</v>
      </c>
      <c r="Q101" s="129" t="str">
        <f>IF('3c AA'!T118="-","-",'3c AA'!T118)</f>
        <v>-</v>
      </c>
      <c r="R101" s="129" t="str">
        <f>IF('3c AA'!U118="-","-",'3c AA'!U118)</f>
        <v>-</v>
      </c>
      <c r="S101" s="129" t="str">
        <f>IF('3c AA'!V118="-","-",'3c AA'!V118)</f>
        <v>-</v>
      </c>
      <c r="T101" s="129">
        <f>IF('3c AA'!W118="-","-",'3c AA'!W118)</f>
        <v>6.5436735830868322</v>
      </c>
      <c r="U101" s="129">
        <f>IF('3c AA'!X118="-","-",'3c AA'!X118)</f>
        <v>9.9756950960531068</v>
      </c>
      <c r="V101" s="129">
        <f>IF('3c AA'!Y118="-","-",'3c AA'!Y118)</f>
        <v>4.43</v>
      </c>
      <c r="W101" s="129" t="str">
        <f>IF('3c AA'!Z118="-","-",'3c AA'!Z118)</f>
        <v>-</v>
      </c>
      <c r="X101" s="129" t="str">
        <f>IF('3c AA'!AA118="-","-",'3c AA'!AA118)</f>
        <v>-</v>
      </c>
      <c r="Y101" s="129" t="str">
        <f>IF('3c AA'!AB118="-","-",'3c AA'!AB118)</f>
        <v>-</v>
      </c>
      <c r="Z101" s="129" t="str">
        <f>IF('3c AA'!AC118="-","-",'3c AA'!AC118)</f>
        <v>-</v>
      </c>
      <c r="AA101" s="28"/>
    </row>
    <row r="102" spans="1:27" s="29" customFormat="1" ht="11.5" x14ac:dyDescent="0.25">
      <c r="A102" s="256"/>
      <c r="B102" s="132" t="s">
        <v>2</v>
      </c>
      <c r="C102" s="132" t="s">
        <v>342</v>
      </c>
      <c r="D102" s="134" t="s">
        <v>323</v>
      </c>
      <c r="E102" s="131"/>
      <c r="F102" s="30"/>
      <c r="G102" s="129">
        <f>IF('3d PC'!G35="-","-",'3d PC'!G35)</f>
        <v>90.723631750057876</v>
      </c>
      <c r="H102" s="129">
        <f>IF('3d PC'!H35="-","-",'3d PC'!H35)</f>
        <v>90.696608400053904</v>
      </c>
      <c r="I102" s="129">
        <f>IF('3d PC'!I35="-","-",'3d PC'!I35)</f>
        <v>114.98613450044385</v>
      </c>
      <c r="J102" s="129">
        <f>IF('3d PC'!J35="-","-",'3d PC'!J35)</f>
        <v>113.75787490250377</v>
      </c>
      <c r="K102" s="129">
        <f>IF('3d PC'!K35="-","-",'3d PC'!K35)</f>
        <v>130.40002332693211</v>
      </c>
      <c r="L102" s="129">
        <f>IF('3d PC'!L35="-","-",'3d PC'!L35)</f>
        <v>129.21836874100885</v>
      </c>
      <c r="M102" s="129">
        <f>IF('3d PC'!M35="-","-",'3d PC'!M35)</f>
        <v>157.80855471070817</v>
      </c>
      <c r="N102" s="129">
        <f>IF('3d PC'!N35="-","-",'3d PC'!N35)</f>
        <v>154.96389403726522</v>
      </c>
      <c r="O102" s="30"/>
      <c r="P102" s="129">
        <f>IF('3d PC'!P35="-","-",'3d PC'!P35)</f>
        <v>154.96389403726522</v>
      </c>
      <c r="Q102" s="129">
        <f>IF('3d PC'!Q35="-","-",'3d PC'!Q35)</f>
        <v>173.58590637752826</v>
      </c>
      <c r="R102" s="129">
        <f>IF('3d PC'!R35="-","-",'3d PC'!R35)</f>
        <v>176.41487604376499</v>
      </c>
      <c r="S102" s="129">
        <f>IF('3d PC'!S35="-","-",'3d PC'!S35)</f>
        <v>192.65462641076661</v>
      </c>
      <c r="T102" s="129">
        <f>IF('3d PC'!T35="-","-",'3d PC'!T35)</f>
        <v>196.39874296644919</v>
      </c>
      <c r="U102" s="129">
        <f>IF('3d PC'!U35="-","-",'3d PC'!U35)</f>
        <v>212.62732936325557</v>
      </c>
      <c r="V102" s="129">
        <f>IF('3d PC'!V35="-","-",'3d PC'!V35)</f>
        <v>193.01925644641835</v>
      </c>
      <c r="W102" s="129" t="str">
        <f>IF('3d PC'!W35="-","-",'3d PC'!W35)</f>
        <v>-</v>
      </c>
      <c r="X102" s="129" t="str">
        <f>IF('3d PC'!X35="-","-",'3d PC'!X35)</f>
        <v>-</v>
      </c>
      <c r="Y102" s="129" t="str">
        <f>IF('3d PC'!Y35="-","-",'3d PC'!Y35)</f>
        <v>-</v>
      </c>
      <c r="Z102" s="129" t="str">
        <f>IF('3d PC'!Z35="-","-",'3d PC'!Z35)</f>
        <v>-</v>
      </c>
      <c r="AA102" s="28"/>
    </row>
    <row r="103" spans="1:27" s="29" customFormat="1" ht="11.5" x14ac:dyDescent="0.25">
      <c r="A103" s="256"/>
      <c r="B103" s="132" t="s">
        <v>352</v>
      </c>
      <c r="C103" s="132" t="s">
        <v>343</v>
      </c>
      <c r="D103" s="134" t="s">
        <v>323</v>
      </c>
      <c r="E103" s="131"/>
      <c r="F103" s="30"/>
      <c r="G103" s="129">
        <f>IF('3e NC-Elec'!H63="-","-",'3e NC-Elec'!H63)</f>
        <v>117.45591605427997</v>
      </c>
      <c r="H103" s="129">
        <f>IF('3e NC-Elec'!I63="-","-",'3e NC-Elec'!I63)</f>
        <v>118.45004154063247</v>
      </c>
      <c r="I103" s="129">
        <f>IF('3e NC-Elec'!J63="-","-",'3e NC-Elec'!J63)</f>
        <v>125.00781274134755</v>
      </c>
      <c r="J103" s="129">
        <f>IF('3e NC-Elec'!K63="-","-",'3e NC-Elec'!K63)</f>
        <v>124.26009633325042</v>
      </c>
      <c r="K103" s="129">
        <f>IF('3e NC-Elec'!L63="-","-",'3e NC-Elec'!L63)</f>
        <v>130.71196294453443</v>
      </c>
      <c r="L103" s="129">
        <f>IF('3e NC-Elec'!M63="-","-",'3e NC-Elec'!M63)</f>
        <v>131.9037345880792</v>
      </c>
      <c r="M103" s="129">
        <f>IF('3e NC-Elec'!N63="-","-",'3e NC-Elec'!N63)</f>
        <v>138.90464542347891</v>
      </c>
      <c r="N103" s="129">
        <f>IF('3e NC-Elec'!O63="-","-",'3e NC-Elec'!O63)</f>
        <v>138.37175748718158</v>
      </c>
      <c r="O103" s="30"/>
      <c r="P103" s="129">
        <f>IF('3e NC-Elec'!Q63="-","-",'3e NC-Elec'!Q63)</f>
        <v>138.37175748718158</v>
      </c>
      <c r="Q103" s="129">
        <f>IF('3e NC-Elec'!R63="-","-",'3e NC-Elec'!R63)</f>
        <v>144.97310513314227</v>
      </c>
      <c r="R103" s="129">
        <f>IF('3e NC-Elec'!S63="-","-",'3e NC-Elec'!S63)</f>
        <v>146.02465570540605</v>
      </c>
      <c r="S103" s="129">
        <f>IF('3e NC-Elec'!T63="-","-",'3e NC-Elec'!T63)</f>
        <v>137.29797381557304</v>
      </c>
      <c r="T103" s="129">
        <f>IF('3e NC-Elec'!U63="-","-",'3e NC-Elec'!U63)</f>
        <v>140.6043643621513</v>
      </c>
      <c r="U103" s="129">
        <f>IF('3e NC-Elec'!V63="-","-",'3e NC-Elec'!V63)</f>
        <v>156.44619623089989</v>
      </c>
      <c r="V103" s="129">
        <f>IF('3e NC-Elec'!W63="-","-",'3e NC-Elec'!W63)</f>
        <v>155.29985730788752</v>
      </c>
      <c r="W103" s="129" t="str">
        <f>IF('3e NC-Elec'!X63="-","-",'3e NC-Elec'!X63)</f>
        <v>-</v>
      </c>
      <c r="X103" s="129" t="str">
        <f>IF('3e NC-Elec'!Y63="-","-",'3e NC-Elec'!Y63)</f>
        <v>-</v>
      </c>
      <c r="Y103" s="129" t="str">
        <f>IF('3e NC-Elec'!Z63="-","-",'3e NC-Elec'!Z63)</f>
        <v>-</v>
      </c>
      <c r="Z103" s="129" t="str">
        <f>IF('3e NC-Elec'!AA63="-","-",'3e NC-Elec'!AA63)</f>
        <v>-</v>
      </c>
      <c r="AA103" s="28"/>
    </row>
    <row r="104" spans="1:27" s="29" customFormat="1" ht="11.25" customHeight="1" x14ac:dyDescent="0.25">
      <c r="A104" s="256"/>
      <c r="B104" s="132" t="s">
        <v>349</v>
      </c>
      <c r="C104" s="132" t="s">
        <v>344</v>
      </c>
      <c r="D104" s="134" t="s">
        <v>323</v>
      </c>
      <c r="E104" s="131"/>
      <c r="F104" s="30"/>
      <c r="G104" s="129">
        <f>IF('3g CPIH'!C$16="-","-",'3h OC '!$E$10*('3g CPIH'!C$16/'3g CPIH'!$G$16))</f>
        <v>76.502677103718199</v>
      </c>
      <c r="H104" s="129">
        <f>IF('3g CPIH'!D$16="-","-",'3h OC '!$E$10*('3g CPIH'!D$16/'3g CPIH'!$G$16))</f>
        <v>76.655835616438353</v>
      </c>
      <c r="I104" s="129">
        <f>IF('3g CPIH'!E$16="-","-",'3h OC '!$E$10*('3g CPIH'!E$16/'3g CPIH'!$G$16))</f>
        <v>76.885573385518597</v>
      </c>
      <c r="J104" s="129">
        <f>IF('3g CPIH'!F$16="-","-",'3h OC '!$E$10*('3g CPIH'!F$16/'3g CPIH'!$G$16))</f>
        <v>77.345048923679059</v>
      </c>
      <c r="K104" s="129">
        <f>IF('3g CPIH'!G$16="-","-",'3h OC '!$E$10*('3g CPIH'!G$16/'3g CPIH'!$G$16))</f>
        <v>78.263999999999996</v>
      </c>
      <c r="L104" s="129">
        <f>IF('3g CPIH'!H$16="-","-",'3h OC '!$E$10*('3g CPIH'!H$16/'3g CPIH'!$G$16))</f>
        <v>79.259530332681024</v>
      </c>
      <c r="M104" s="129">
        <f>IF('3g CPIH'!I$16="-","-",'3h OC '!$E$10*('3g CPIH'!I$16/'3g CPIH'!$G$16))</f>
        <v>80.408219178082177</v>
      </c>
      <c r="N104" s="129">
        <f>IF('3g CPIH'!J$16="-","-",'3h OC '!$E$10*('3g CPIH'!J$16/'3g CPIH'!$G$16))</f>
        <v>81.097432485322898</v>
      </c>
      <c r="O104" s="30"/>
      <c r="P104" s="129">
        <f>IF('3g CPIH'!L$16="-","-",'3h OC '!$E$10*('3g CPIH'!L$16/'3g CPIH'!$G$16))</f>
        <v>81.097432485322898</v>
      </c>
      <c r="Q104" s="129">
        <f>IF('3g CPIH'!M$16="-","-",'3h OC '!$E$10*('3g CPIH'!M$16/'3g CPIH'!$G$16))</f>
        <v>82.016383561643835</v>
      </c>
      <c r="R104" s="129">
        <f>IF('3g CPIH'!N$16="-","-",'3h OC '!$E$10*('3g CPIH'!N$16/'3g CPIH'!$G$16))</f>
        <v>82.62901761252445</v>
      </c>
      <c r="S104" s="129">
        <f>IF('3g CPIH'!O$16="-","-",'3h OC '!$E$10*('3g CPIH'!O$16/'3g CPIH'!$G$16))</f>
        <v>83.088493150684926</v>
      </c>
      <c r="T104" s="129">
        <f>IF('3g CPIH'!P$16="-","-",'3h OC '!$E$10*('3g CPIH'!P$16/'3g CPIH'!$G$16))</f>
        <v>83.318230919765156</v>
      </c>
      <c r="U104" s="129">
        <f>IF('3g CPIH'!Q$16="-","-",'3h OC '!$E$10*('3g CPIH'!Q$16/'3g CPIH'!$G$16))</f>
        <v>83.777706457925632</v>
      </c>
      <c r="V104" s="129">
        <f>IF('3g CPIH'!R$16="-","-",'3h OC '!$E$10*('3g CPIH'!R$16/'3g CPIH'!$G$16))</f>
        <v>85.309291585127198</v>
      </c>
      <c r="W104" s="129" t="str">
        <f>IF('3g CPIH'!S$16="-","-",'3h OC '!$E$10*('3g CPIH'!S$16/'3g CPIH'!$G$16))</f>
        <v>-</v>
      </c>
      <c r="X104" s="129" t="str">
        <f>IF('3g CPIH'!T$16="-","-",'3h OC '!$E$10*('3g CPIH'!T$16/'3g CPIH'!$G$16))</f>
        <v>-</v>
      </c>
      <c r="Y104" s="129" t="str">
        <f>IF('3g CPIH'!U$16="-","-",'3h OC '!$E$10*('3g CPIH'!U$16/'3g CPIH'!$G$16))</f>
        <v>-</v>
      </c>
      <c r="Z104" s="129" t="str">
        <f>IF('3g CPIH'!V$16="-","-",'3h OC '!$E$10*('3g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SMNCC'!G$46)</f>
        <v>0</v>
      </c>
      <c r="L105" s="129">
        <f>IF('3i SMNCC'!H$46="-","-",'3i SMNCC'!H$46)</f>
        <v>-0.18995111249132623</v>
      </c>
      <c r="M105" s="129">
        <f>IF('3i SMNCC'!I$46="-","-",'3i SMNCC'!I$46)</f>
        <v>2.3898870370752556</v>
      </c>
      <c r="N105" s="129">
        <f>IF('3i SMNCC'!J$46="-","-",'3i SMNCC'!J$46)</f>
        <v>11.485481460604181</v>
      </c>
      <c r="O105" s="30"/>
      <c r="P105" s="129">
        <f>IF('3i SMNCC'!L$46="-","-",'3i SMNCC'!L$46)</f>
        <v>11.485481460604181</v>
      </c>
      <c r="Q105" s="129">
        <f>IF('3i SMNCC'!M$46="-","-",'3i SMNCC'!M$46)</f>
        <v>13.905095596481768</v>
      </c>
      <c r="R105" s="129">
        <f>IF('3i SMNCC'!N$46="-","-",'3i SMNCC'!N$46)</f>
        <v>14.008016342776511</v>
      </c>
      <c r="S105" s="129">
        <f>IF('3i SMNCC'!O$46="-","-",'3i SMNCC'!O$46)</f>
        <v>16.592254432324484</v>
      </c>
      <c r="T105" s="129">
        <f>IF('3i SMNCC'!P$46="-","-",'3i SMNCC'!P$46)</f>
        <v>16.855736391237045</v>
      </c>
      <c r="U105" s="129">
        <f>IF('3i SMNCC'!Q$46="-","-",'3i SMNCC'!Q$46)</f>
        <v>16.48610584262476</v>
      </c>
      <c r="V105" s="129">
        <f>IF('3i SMNCC'!R$46="-","-",'3i SMNCC'!R$46)</f>
        <v>16.529685824397358</v>
      </c>
      <c r="W105" s="129" t="str">
        <f>IF('3i SMNCC'!S$46="-","-",'3i SMNCC'!S$46)</f>
        <v>-</v>
      </c>
      <c r="X105" s="129" t="str">
        <f>IF('3i SMNCC'!T$46="-","-",'3i SMNCC'!T$46)</f>
        <v>-</v>
      </c>
      <c r="Y105" s="129" t="str">
        <f>IF('3i SMNCC'!U$46="-","-",'3i SMNCC'!U$46)</f>
        <v>-</v>
      </c>
      <c r="Z105" s="129" t="str">
        <f>IF('3i SMNCC'!V$46="-","-",'3i SMNCC'!V$46)</f>
        <v>-</v>
      </c>
      <c r="AA105" s="28"/>
    </row>
    <row r="106" spans="1:27" s="29" customFormat="1" ht="11.25" customHeight="1" x14ac:dyDescent="0.25">
      <c r="A106" s="256"/>
      <c r="B106" s="132" t="s">
        <v>349</v>
      </c>
      <c r="C106" s="132" t="s">
        <v>389</v>
      </c>
      <c r="D106" s="134" t="s">
        <v>323</v>
      </c>
      <c r="E106" s="131"/>
      <c r="F106" s="30"/>
      <c r="G106" s="129">
        <f>IF('3g CPIH'!C$16="-","-",'3j PAAC PAP'!$G$14*('3g CPIH'!C$16/'3g CPIH'!$G$16))</f>
        <v>13.436452250489236</v>
      </c>
      <c r="H106" s="129">
        <f>IF('3g CPIH'!D$16="-","-",'3j PAAC PAP'!$G$14*('3g CPIH'!D$16/'3g CPIH'!$G$16))</f>
        <v>13.463352054794518</v>
      </c>
      <c r="I106" s="129">
        <f>IF('3g CPIH'!E$16="-","-",'3j PAAC PAP'!$G$14*('3g CPIH'!E$16/'3g CPIH'!$G$16))</f>
        <v>13.503701761252445</v>
      </c>
      <c r="J106" s="129">
        <f>IF('3g CPIH'!F$16="-","-",'3j PAAC PAP'!$G$14*('3g CPIH'!F$16/'3g CPIH'!$G$16))</f>
        <v>13.584401174168297</v>
      </c>
      <c r="K106" s="129">
        <f>IF('3g CPIH'!G$16="-","-",'3j PAAC PAP'!$G$14*('3g CPIH'!G$16/'3g CPIH'!$G$16))</f>
        <v>13.745799999999999</v>
      </c>
      <c r="L106" s="129">
        <f>IF('3g CPIH'!H$16="-","-",'3j PAAC PAP'!$G$14*('3g CPIH'!H$16/'3g CPIH'!$G$16))</f>
        <v>13.920648727984345</v>
      </c>
      <c r="M106" s="129">
        <f>IF('3g CPIH'!I$16="-","-",'3j PAAC PAP'!$G$14*('3g CPIH'!I$16/'3g CPIH'!$G$16))</f>
        <v>14.122397260273971</v>
      </c>
      <c r="N106" s="129">
        <f>IF('3g CPIH'!J$16="-","-",'3j PAAC PAP'!$G$14*('3g CPIH'!J$16/'3g CPIH'!$G$16))</f>
        <v>14.24344637964775</v>
      </c>
      <c r="O106" s="30"/>
      <c r="P106" s="129">
        <f>IF('3g CPIH'!L$16="-","-",'3j PAAC PAP'!$G$14*('3g CPIH'!L$16/'3g CPIH'!$G$16))</f>
        <v>14.24344637964775</v>
      </c>
      <c r="Q106" s="129">
        <f>IF('3g CPIH'!M$16="-","-",'3j PAAC PAP'!$G$14*('3g CPIH'!M$16/'3g CPIH'!$G$16))</f>
        <v>14.40484520547945</v>
      </c>
      <c r="R106" s="129">
        <f>IF('3g CPIH'!N$16="-","-",'3j PAAC PAP'!$G$14*('3g CPIH'!N$16/'3g CPIH'!$G$16))</f>
        <v>14.512444422700586</v>
      </c>
      <c r="S106" s="129">
        <f>IF('3g CPIH'!O$16="-","-",'3j PAAC PAP'!$G$14*('3g CPIH'!O$16/'3g CPIH'!$G$16))</f>
        <v>14.593143835616438</v>
      </c>
      <c r="T106" s="129">
        <f>IF('3g CPIH'!P$16="-","-",'3j PAAC PAP'!$G$14*('3g CPIH'!P$16/'3g CPIH'!$G$16))</f>
        <v>14.633493542074362</v>
      </c>
      <c r="U106" s="129">
        <f>IF('3g CPIH'!Q$16="-","-",'3j PAAC PAP'!$G$14*('3g CPIH'!Q$16/'3g CPIH'!$G$16))</f>
        <v>14.714192954990214</v>
      </c>
      <c r="V106" s="129">
        <f>IF('3g CPIH'!R$16="-","-",'3j PAAC PAP'!$G$14*('3g CPIH'!R$16/'3g CPIH'!$G$16))</f>
        <v>14.983190998043053</v>
      </c>
      <c r="W106" s="129" t="str">
        <f>IF('3g CPIH'!S$16="-","-",'3j PAAC PAP'!$G$14*('3g CPIH'!S$16/'3g CPIH'!$G$16))</f>
        <v>-</v>
      </c>
      <c r="X106" s="129" t="str">
        <f>IF('3g CPIH'!T$16="-","-",'3j PAAC PAP'!$G$14*('3g CPIH'!T$16/'3g CPIH'!$G$16))</f>
        <v>-</v>
      </c>
      <c r="Y106" s="129" t="str">
        <f>IF('3g CPIH'!U$16="-","-",'3j PAAC PAP'!$G$14*('3g CPIH'!U$16/'3g CPIH'!$G$16))</f>
        <v>-</v>
      </c>
      <c r="Z106" s="129" t="str">
        <f>IF('3g CPIH'!V$16="-","-",'3j PAAC PAP'!$G$14*('3g CPIH'!V$16/'3g CPIH'!$G$16))</f>
        <v>-</v>
      </c>
      <c r="AA106" s="28"/>
    </row>
    <row r="107" spans="1:27" s="29" customFormat="1" ht="11.25" customHeight="1" x14ac:dyDescent="0.25">
      <c r="A107" s="256"/>
      <c r="B107" s="132" t="s">
        <v>349</v>
      </c>
      <c r="C107" s="132" t="s">
        <v>404</v>
      </c>
      <c r="D107" s="134" t="s">
        <v>323</v>
      </c>
      <c r="E107" s="131"/>
      <c r="F107" s="30"/>
      <c r="G107" s="129">
        <f>IF(G99="-","-",SUM(G99:G105)*'3j PAAC PAP'!$G$32)</f>
        <v>31.231913636616692</v>
      </c>
      <c r="H107" s="129">
        <f>IF(H99="-","-",SUM(H99:H105)*'3j PAAC PAP'!$G$32)</f>
        <v>29.752983424554202</v>
      </c>
      <c r="I107" s="129">
        <f>IF(I99="-","-",SUM(I99:I105)*'3j PAAC PAP'!$G$32)</f>
        <v>30.266670035686595</v>
      </c>
      <c r="J107" s="129">
        <f>IF(J99="-","-",SUM(J99:J105)*'3j PAAC PAP'!$G$32)</f>
        <v>29.61406527057294</v>
      </c>
      <c r="K107" s="129">
        <f>IF(K99="-","-",SUM(K99:K105)*'3j PAAC PAP'!$G$32)</f>
        <v>33.091906308336682</v>
      </c>
      <c r="L107" s="129">
        <f>IF(L99="-","-",SUM(L99:L105)*'3j PAAC PAP'!$G$32)</f>
        <v>32.643433153052548</v>
      </c>
      <c r="M107" s="129">
        <f>IF(M99="-","-",SUM(M99:M105)*'3j PAAC PAP'!$G$32)</f>
        <v>36.315566938846246</v>
      </c>
      <c r="N107" s="129">
        <f>IF(N99="-","-",SUM(N99:N105)*'3j PAAC PAP'!$G$32)</f>
        <v>38.2326146260352</v>
      </c>
      <c r="O107" s="30"/>
      <c r="P107" s="129">
        <f>IF(P99="-","-",SUM(P99:P105)*'3j PAAC PAP'!$G$32)</f>
        <v>38.2326146260352</v>
      </c>
      <c r="Q107" s="129">
        <f>IF(Q99="-","-",SUM(Q99:Q105)*'3j PAAC PAP'!$G$32)</f>
        <v>42.61811840678979</v>
      </c>
      <c r="R107" s="129">
        <f>IF(R99="-","-",SUM(R99:R105)*'3j PAAC PAP'!$G$32)</f>
        <v>41.071002801853872</v>
      </c>
      <c r="S107" s="129">
        <f>IF(S99="-","-",SUM(S99:S105)*'3j PAAC PAP'!$G$32)</f>
        <v>40.576323514127921</v>
      </c>
      <c r="T107" s="129">
        <f>IF(T99="-","-",SUM(T99:T105)*'3j PAAC PAP'!$G$32)</f>
        <v>39.048971448473161</v>
      </c>
      <c r="U107" s="129">
        <f>IF(U99="-","-",SUM(U99:U105)*'3j PAAC PAP'!$G$32)</f>
        <v>43.321393665085047</v>
      </c>
      <c r="V107" s="129">
        <f>IF(V99="-","-",SUM(V99:V105)*'3j PAAC PAP'!$G$32)</f>
        <v>47.576089716917849</v>
      </c>
      <c r="W107" s="129" t="str">
        <f>IF(W99="-","-",SUM(W99:W105)*'3j PAAC PAP'!$G$32)</f>
        <v>-</v>
      </c>
      <c r="X107" s="129" t="str">
        <f>IF(X99="-","-",SUM(X99:X105)*'3j PAAC PAP'!$G$32)</f>
        <v>-</v>
      </c>
      <c r="Y107" s="129" t="str">
        <f>IF(Y99="-","-",SUM(Y99:Y105)*'3j PAAC PAP'!$G$32)</f>
        <v>-</v>
      </c>
      <c r="Z107" s="129" t="str">
        <f>IF(Z99="-","-",SUM(Z99:Z105)*'3j PAAC PAP'!$G$32)</f>
        <v>-</v>
      </c>
      <c r="AA107" s="28"/>
    </row>
    <row r="108" spans="1:27" s="29" customFormat="1" ht="11.25" customHeight="1" x14ac:dyDescent="0.25">
      <c r="A108" s="256"/>
      <c r="B108" s="132" t="s">
        <v>388</v>
      </c>
      <c r="C108" s="132" t="s">
        <v>515</v>
      </c>
      <c r="D108" s="134" t="s">
        <v>323</v>
      </c>
      <c r="E108" s="131"/>
      <c r="F108" s="30"/>
      <c r="G108" s="129">
        <f>IF(G99="-","-",SUM(G99:G107)*'3k EBIT'!$E$10)</f>
        <v>11.311733057814125</v>
      </c>
      <c r="H108" s="129">
        <f>IF(H99="-","-",SUM(H99:H107)*'3k EBIT'!$E$10)</f>
        <v>10.788930657413395</v>
      </c>
      <c r="I108" s="129">
        <f>IF(I99="-","-",SUM(I99:I107)*'3k EBIT'!$E$10)</f>
        <v>10.971481526478073</v>
      </c>
      <c r="J108" s="129">
        <f>IF(J99="-","-",SUM(J99:J107)*'3k EBIT'!$E$10)</f>
        <v>10.742118577855422</v>
      </c>
      <c r="K108" s="129">
        <f>IF(K99="-","-",SUM(K99:K107)*'3k EBIT'!$E$10)</f>
        <v>11.975887867440974</v>
      </c>
      <c r="L108" s="129">
        <f>IF(L99="-","-",SUM(L99:L107)*'3k EBIT'!$E$10)</f>
        <v>11.820580916752862</v>
      </c>
      <c r="M108" s="129">
        <f>IF(M99="-","-",SUM(M99:M107)*'3k EBIT'!$E$10)</f>
        <v>13.123882705992196</v>
      </c>
      <c r="N108" s="129">
        <f>IF(N99="-","-",SUM(N99:N107)*'3k EBIT'!$E$10)</f>
        <v>13.80457961698432</v>
      </c>
      <c r="O108" s="30"/>
      <c r="P108" s="129">
        <f>IF(P99="-","-",SUM(P99:P107)*'3k EBIT'!$E$10)</f>
        <v>13.80457961698432</v>
      </c>
      <c r="Q108" s="129">
        <f>IF(Q99="-","-",SUM(Q99:Q107)*'3k EBIT'!$E$10)</f>
        <v>15.359527786437523</v>
      </c>
      <c r="R108" s="129">
        <f>IF(R99="-","-",SUM(R99:R107)*'3k EBIT'!$E$10)</f>
        <v>14.81416078933346</v>
      </c>
      <c r="S108" s="129">
        <f>IF(S99="-","-",SUM(S99:S107)*'3k EBIT'!$E$10)</f>
        <v>14.640680191640859</v>
      </c>
      <c r="T108" s="129">
        <f>IF(T99="-","-",SUM(T99:T107)*'3k EBIT'!$E$10)</f>
        <v>14.101004087042412</v>
      </c>
      <c r="U108" s="129">
        <f>IF(U99="-","-",SUM(U99:U107)*'3k EBIT'!$E$10)</f>
        <v>15.614375057514332</v>
      </c>
      <c r="V108" s="129">
        <f>IF(V99="-","-",SUM(V99:V107)*'3k EBIT'!$E$10)</f>
        <v>17.125120545220344</v>
      </c>
      <c r="W108" s="129" t="str">
        <f>IF(W99="-","-",SUM(W99:W107)*'3k EBIT'!$E$10)</f>
        <v>-</v>
      </c>
      <c r="X108" s="129" t="str">
        <f>IF(X99="-","-",SUM(X99:X107)*'3k EBIT'!$E$10)</f>
        <v>-</v>
      </c>
      <c r="Y108" s="129" t="str">
        <f>IF(Y99="-","-",SUM(Y99:Y107)*'3k EBIT'!$E$10)</f>
        <v>-</v>
      </c>
      <c r="Z108" s="129" t="str">
        <f>IF(Z99="-","-",SUM(Z99:Z107)*'3k EBIT'!$E$10)</f>
        <v>-</v>
      </c>
      <c r="AA108" s="28"/>
    </row>
    <row r="109" spans="1:27" s="29" customFormat="1" ht="11.25" customHeight="1" x14ac:dyDescent="0.25">
      <c r="A109" s="256"/>
      <c r="B109" s="132" t="s">
        <v>292</v>
      </c>
      <c r="C109" s="177" t="s">
        <v>516</v>
      </c>
      <c r="D109" s="134" t="s">
        <v>323</v>
      </c>
      <c r="E109" s="130"/>
      <c r="F109" s="30"/>
      <c r="G109" s="129">
        <f>IF(G99="-","-",SUM(G99:G102,G104:G108)*'3l HAP'!$E$11)</f>
        <v>6.9969076852460921</v>
      </c>
      <c r="H109" s="129">
        <f>IF(H99="-","-",SUM(H99:H102,H104:H108)*'3l HAP'!$E$11)</f>
        <v>6.5794923370204543</v>
      </c>
      <c r="I109" s="129">
        <f>IF(I99="-","-",SUM(I99:I102,I104:I108)*'3l HAP'!$E$11)</f>
        <v>6.6241498072918032</v>
      </c>
      <c r="J109" s="129">
        <f>IF(J99="-","-",SUM(J99:J102,J104:J108)*'3l HAP'!$E$11)</f>
        <v>6.4583549367116193</v>
      </c>
      <c r="K109" s="129">
        <f>IF(K99="-","-",SUM(K99:K102,K104:K108)*'3l HAP'!$E$11)</f>
        <v>7.3146094054242834</v>
      </c>
      <c r="L109" s="129">
        <f>IF(L99="-","-",SUM(L99:L102,L104:L108)*'3l HAP'!$E$11)</f>
        <v>7.1774844596434786</v>
      </c>
      <c r="M109" s="129">
        <f>IF(M99="-","-",SUM(M99:M102,M104:M108)*'3l HAP'!$E$11)</f>
        <v>8.0792806301305049</v>
      </c>
      <c r="N109" s="129">
        <f>IF(N99="-","-",SUM(N99:N102,N104:N108)*'3l HAP'!$E$11)</f>
        <v>8.611613134896384</v>
      </c>
      <c r="O109" s="30"/>
      <c r="P109" s="129">
        <f>IF(P99="-","-",SUM(P99:P102,P104:P108)*'3l HAP'!$E$11)</f>
        <v>8.611613134896384</v>
      </c>
      <c r="Q109" s="129">
        <f>IF(Q99="-","-",SUM(Q99:Q102,Q104:Q108)*'3l HAP'!$E$11)</f>
        <v>9.7131726327178551</v>
      </c>
      <c r="R109" s="129">
        <f>IF(R99="-","-",SUM(R99:R102,R104:R108)*'3l HAP'!$E$11)</f>
        <v>9.2775287278160175</v>
      </c>
      <c r="S109" s="129">
        <f>IF(S99="-","-",SUM(S99:S102,S104:S108)*'3l HAP'!$E$11)</f>
        <v>9.2716156362233129</v>
      </c>
      <c r="T109" s="129">
        <f>IF(T99="-","-",SUM(T99:T102,T104:T108)*'3l HAP'!$E$11)</f>
        <v>8.8073438994027526</v>
      </c>
      <c r="U109" s="129">
        <f>IF(U99="-","-",SUM(U99:U102,U104:U108)*'3l HAP'!$E$11)</f>
        <v>9.74157496672645</v>
      </c>
      <c r="V109" s="129">
        <f>IF(V99="-","-",SUM(V99:V102,V104:V108)*'3l HAP'!$E$11)</f>
        <v>10.922506701701897</v>
      </c>
      <c r="W109" s="129" t="str">
        <f>IF(W99="-","-",SUM(W99:W102,W104:W108)*'3l HAP'!$E$11)</f>
        <v>-</v>
      </c>
      <c r="X109" s="129" t="str">
        <f>IF(X99="-","-",SUM(X99:X102,X104:X108)*'3l HAP'!$E$11)</f>
        <v>-</v>
      </c>
      <c r="Y109" s="129" t="str">
        <f>IF(Y99="-","-",SUM(Y99:Y102,Y104:Y108)*'3l HAP'!$E$11)</f>
        <v>-</v>
      </c>
      <c r="Z109" s="129" t="str">
        <f>IF(Z99="-","-",SUM(Z99:Z102,Z104:Z108)*'3l HAP'!$E$11)</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602.35103323656108</v>
      </c>
      <c r="H110" s="129">
        <f t="shared" si="14"/>
        <v>574.41771344328743</v>
      </c>
      <c r="I110" s="129">
        <f t="shared" si="14"/>
        <v>584.07030742206359</v>
      </c>
      <c r="J110" s="129">
        <f t="shared" si="14"/>
        <v>571.83278339970866</v>
      </c>
      <c r="K110" s="129">
        <f t="shared" si="14"/>
        <v>637.62423681442738</v>
      </c>
      <c r="L110" s="129">
        <f t="shared" si="14"/>
        <v>629.31306520874148</v>
      </c>
      <c r="M110" s="129">
        <f t="shared" si="14"/>
        <v>698.80966405856157</v>
      </c>
      <c r="N110" s="129">
        <f t="shared" si="14"/>
        <v>735.16813497535873</v>
      </c>
      <c r="O110" s="30"/>
      <c r="P110" s="129">
        <f t="shared" ref="P110:Z110" si="15">IF(P99="-","-",SUM(P99:P109))</f>
        <v>735.16813497535873</v>
      </c>
      <c r="Q110" s="129">
        <f t="shared" si="15"/>
        <v>818.10903800886638</v>
      </c>
      <c r="R110" s="129">
        <f t="shared" si="15"/>
        <v>788.96987979665482</v>
      </c>
      <c r="S110" s="129">
        <f t="shared" si="15"/>
        <v>779.83341270316669</v>
      </c>
      <c r="T110" s="129">
        <f t="shared" si="15"/>
        <v>750.96514719350898</v>
      </c>
      <c r="U110" s="129">
        <f t="shared" si="15"/>
        <v>831.55044906979697</v>
      </c>
      <c r="V110" s="129">
        <f t="shared" si="15"/>
        <v>912.24426836734483</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DF'!H35="-","-",'3a DF'!H35)</f>
        <v>257.0323999415719</v>
      </c>
      <c r="H111" s="38">
        <f>IF('3a DF'!I35="-","-",'3a DF'!I35)</f>
        <v>230.09007864286636</v>
      </c>
      <c r="I111" s="38">
        <f>IF('3a DF'!J35="-","-",'3a DF'!J35)</f>
        <v>207.48337613491989</v>
      </c>
      <c r="J111" s="38">
        <f>IF('3a DF'!K35="-","-",'3a DF'!K35)</f>
        <v>197.63273626216358</v>
      </c>
      <c r="K111" s="38">
        <f>IF('3a DF'!L35="-","-",'3a DF'!L35)</f>
        <v>230.6371679121325</v>
      </c>
      <c r="L111" s="38">
        <f>IF('3a DF'!M35="-","-",'3a DF'!M35)</f>
        <v>222.1054205309263</v>
      </c>
      <c r="M111" s="38">
        <f>IF('3a DF'!N35="-","-",'3a DF'!N35)</f>
        <v>235.54565129031934</v>
      </c>
      <c r="N111" s="38">
        <f>IF('3a DF'!O35="-","-",'3a DF'!O35)</f>
        <v>262.88988141147126</v>
      </c>
      <c r="O111" s="30"/>
      <c r="P111" s="38">
        <f>IF('3a DF'!Q35="-","-",'3a DF'!Q35)</f>
        <v>262.88988141147126</v>
      </c>
      <c r="Q111" s="38">
        <f>IF('3a DF'!R35="-","-",'3a DF'!R35)</f>
        <v>305.76533533283595</v>
      </c>
      <c r="R111" s="38">
        <f>IF('3a DF'!S35="-","-",'3a DF'!S35)</f>
        <v>273.78360549782292</v>
      </c>
      <c r="S111" s="38">
        <f>IF('3a DF'!T35="-","-",'3a DF'!T35)</f>
        <v>252.56552303001845</v>
      </c>
      <c r="T111" s="38">
        <f>IF('3a DF'!U35="-","-",'3a DF'!U35)</f>
        <v>210.99126035532393</v>
      </c>
      <c r="U111" s="38">
        <f>IF('3a DF'!V35="-","-",'3a DF'!V35)</f>
        <v>252.64207895165805</v>
      </c>
      <c r="V111" s="38">
        <f>IF('3a DF'!W35="-","-",'3a DF'!W35)</f>
        <v>350.72503097474407</v>
      </c>
      <c r="W111" s="38" t="str">
        <f>IF('3a DF'!X35="-","-",'3a DF'!X35)</f>
        <v>-</v>
      </c>
      <c r="X111" s="38" t="str">
        <f>IF('3a DF'!Y35="-","-",'3a DF'!Y35)</f>
        <v>-</v>
      </c>
      <c r="Y111" s="38" t="str">
        <f>IF('3a DF'!Z35="-","-",'3a DF'!Z35)</f>
        <v>-</v>
      </c>
      <c r="Z111" s="38" t="str">
        <f>IF('3a DF'!AA35="-","-",'3a DF'!AA35)</f>
        <v>-</v>
      </c>
      <c r="AA111" s="28"/>
    </row>
    <row r="112" spans="1:27" s="29" customFormat="1" ht="11.5" x14ac:dyDescent="0.25">
      <c r="A112" s="256"/>
      <c r="B112" s="135" t="s">
        <v>350</v>
      </c>
      <c r="C112" s="135" t="s">
        <v>300</v>
      </c>
      <c r="D112" s="133" t="s">
        <v>324</v>
      </c>
      <c r="E112" s="128"/>
      <c r="F112" s="30"/>
      <c r="G112" s="38">
        <f>IF('3b CM'!G35="-","-",'3b CM'!G35)</f>
        <v>5.9864732444598376E-2</v>
      </c>
      <c r="H112" s="38">
        <f>IF('3b CM'!H35="-","-",'3b CM'!H35)</f>
        <v>8.9797098666897557E-2</v>
      </c>
      <c r="I112" s="38">
        <f>IF('3b CM'!I35="-","-",'3b CM'!I35)</f>
        <v>0.28276130195684862</v>
      </c>
      <c r="J112" s="38">
        <f>IF('3b CM'!J35="-","-",'3b CM'!J35)</f>
        <v>0.28755416116236604</v>
      </c>
      <c r="K112" s="38">
        <f>IF('3b CM'!K35="-","-",'3b CM'!K35)</f>
        <v>3.6932862852862112</v>
      </c>
      <c r="L112" s="38">
        <f>IF('3b CM'!L35="-","-",'3b CM'!L35)</f>
        <v>3.5828608961271158</v>
      </c>
      <c r="M112" s="38">
        <f>IF('3b CM'!M35="-","-",'3b CM'!M35)</f>
        <v>12.517681425449977</v>
      </c>
      <c r="N112" s="38">
        <f>IF('3b CM'!N35="-","-",'3b CM'!N35)</f>
        <v>11.899664027113566</v>
      </c>
      <c r="O112" s="30"/>
      <c r="P112" s="38">
        <f>IF('3b CM'!P35="-","-",'3b CM'!P35)</f>
        <v>11.899664027113566</v>
      </c>
      <c r="Q112" s="38">
        <f>IF('3b CM'!Q35="-","-",'3b CM'!Q35)</f>
        <v>16.032962198182869</v>
      </c>
      <c r="R112" s="38">
        <f>IF('3b CM'!R35="-","-",'3b CM'!R35)</f>
        <v>15.399533308107312</v>
      </c>
      <c r="S112" s="38">
        <f>IF('3b CM'!S35="-","-",'3b CM'!S35)</f>
        <v>18.390554827256402</v>
      </c>
      <c r="T112" s="38">
        <f>IF('3b CM'!T35="-","-",'3b CM'!T35)</f>
        <v>18.738990290728669</v>
      </c>
      <c r="U112" s="38">
        <f>IF('3b CM'!U35="-","-",'3b CM'!U35)</f>
        <v>14.392076548584091</v>
      </c>
      <c r="V112" s="38">
        <f>IF('3b CM'!V35="-","-",'3b CM'!V35)</f>
        <v>14.5481720884864</v>
      </c>
      <c r="W112" s="38" t="str">
        <f>IF('3b CM'!W35="-","-",'3b CM'!W35)</f>
        <v>-</v>
      </c>
      <c r="X112" s="38" t="str">
        <f>IF('3b CM'!X35="-","-",'3b CM'!X35)</f>
        <v>-</v>
      </c>
      <c r="Y112" s="38" t="str">
        <f>IF('3b CM'!Y35="-","-",'3b CM'!Y35)</f>
        <v>-</v>
      </c>
      <c r="Z112" s="38" t="str">
        <f>IF('3b CM'!Z35="-","-",'3b CM'!Z35)</f>
        <v>-</v>
      </c>
      <c r="AA112" s="28"/>
    </row>
    <row r="113" spans="1:27" s="29" customFormat="1" ht="12.4" customHeight="1" x14ac:dyDescent="0.25">
      <c r="A113" s="256"/>
      <c r="B113" s="135" t="s">
        <v>596</v>
      </c>
      <c r="C113" s="135" t="s">
        <v>597</v>
      </c>
      <c r="D113" s="133" t="s">
        <v>324</v>
      </c>
      <c r="E113" s="128"/>
      <c r="F113" s="30"/>
      <c r="G113" s="38" t="str">
        <f>IF('3c AA'!J119="-","-",'3c AA'!J119)</f>
        <v>-</v>
      </c>
      <c r="H113" s="38" t="str">
        <f>IF('3c AA'!K119="-","-",'3c AA'!K119)</f>
        <v>-</v>
      </c>
      <c r="I113" s="38" t="str">
        <f>IF('3c AA'!L119="-","-",'3c AA'!L119)</f>
        <v>-</v>
      </c>
      <c r="J113" s="38" t="str">
        <f>IF('3c AA'!M119="-","-",'3c AA'!M119)</f>
        <v>-</v>
      </c>
      <c r="K113" s="38" t="str">
        <f>IF('3c AA'!N119="-","-",'3c AA'!N119)</f>
        <v>-</v>
      </c>
      <c r="L113" s="38" t="str">
        <f>IF('3c AA'!O119="-","-",'3c AA'!O119)</f>
        <v>-</v>
      </c>
      <c r="M113" s="38" t="str">
        <f>IF('3c AA'!P119="-","-",'3c AA'!P119)</f>
        <v>-</v>
      </c>
      <c r="N113" s="38" t="str">
        <f>IF('3c AA'!Q119="-","-",'3c AA'!Q119)</f>
        <v>-</v>
      </c>
      <c r="O113" s="30"/>
      <c r="P113" s="38" t="str">
        <f>IF('3c AA'!S119="-","-",'3c AA'!S119)</f>
        <v>-</v>
      </c>
      <c r="Q113" s="38" t="str">
        <f>IF('3c AA'!T119="-","-",'3c AA'!T119)</f>
        <v>-</v>
      </c>
      <c r="R113" s="38" t="str">
        <f>IF('3c AA'!U119="-","-",'3c AA'!U119)</f>
        <v>-</v>
      </c>
      <c r="S113" s="38" t="str">
        <f>IF('3c AA'!V119="-","-",'3c AA'!V119)</f>
        <v>-</v>
      </c>
      <c r="T113" s="38">
        <f>IF('3c AA'!W119="-","-",'3c AA'!W119)</f>
        <v>6.5514359392354615</v>
      </c>
      <c r="U113" s="38">
        <f>IF('3c AA'!X119="-","-",'3c AA'!X119)</f>
        <v>9.9756950960531068</v>
      </c>
      <c r="V113" s="38">
        <f>IF('3c AA'!Y119="-","-",'3c AA'!Y119)</f>
        <v>4.43</v>
      </c>
      <c r="W113" s="38" t="str">
        <f>IF('3c AA'!Z119="-","-",'3c AA'!Z119)</f>
        <v>-</v>
      </c>
      <c r="X113" s="38" t="str">
        <f>IF('3c AA'!AA119="-","-",'3c AA'!AA119)</f>
        <v>-</v>
      </c>
      <c r="Y113" s="38" t="str">
        <f>IF('3c AA'!AB119="-","-",'3c AA'!AB119)</f>
        <v>-</v>
      </c>
      <c r="Z113" s="38" t="str">
        <f>IF('3c AA'!AC119="-","-",'3c AA'!AC119)</f>
        <v>-</v>
      </c>
      <c r="AA113" s="28"/>
    </row>
    <row r="114" spans="1:27" s="29" customFormat="1" ht="12.4" customHeight="1" x14ac:dyDescent="0.25">
      <c r="A114" s="256"/>
      <c r="B114" s="135" t="s">
        <v>2</v>
      </c>
      <c r="C114" s="135" t="s">
        <v>342</v>
      </c>
      <c r="D114" s="133" t="s">
        <v>324</v>
      </c>
      <c r="E114" s="128"/>
      <c r="F114" s="30"/>
      <c r="G114" s="38">
        <f>IF('3d PC'!G36="-","-",'3d PC'!G36)</f>
        <v>90.734624483278665</v>
      </c>
      <c r="H114" s="38">
        <f>IF('3d PC'!H36="-","-",'3d PC'!H36)</f>
        <v>90.70745207323175</v>
      </c>
      <c r="I114" s="38">
        <f>IF('3d PC'!I36="-","-",'3d PC'!I36)</f>
        <v>115.03391207587146</v>
      </c>
      <c r="J114" s="38">
        <f>IF('3d PC'!J36="-","-",'3d PC'!J36)</f>
        <v>113.7954752341865</v>
      </c>
      <c r="K114" s="38">
        <f>IF('3d PC'!K36="-","-",'3d PC'!K36)</f>
        <v>130.52620938114725</v>
      </c>
      <c r="L114" s="38">
        <f>IF('3d PC'!L36="-","-",'3d PC'!L36)</f>
        <v>129.32921488012039</v>
      </c>
      <c r="M114" s="38">
        <f>IF('3d PC'!M36="-","-",'3d PC'!M36)</f>
        <v>157.83853295208715</v>
      </c>
      <c r="N114" s="38">
        <f>IF('3d PC'!N36="-","-",'3d PC'!N36)</f>
        <v>154.99051041563243</v>
      </c>
      <c r="O114" s="30"/>
      <c r="P114" s="38">
        <f>IF('3d PC'!P36="-","-",'3d PC'!P36)</f>
        <v>154.99051041563243</v>
      </c>
      <c r="Q114" s="38">
        <f>IF('3d PC'!Q36="-","-",'3d PC'!Q36)</f>
        <v>173.59974195785472</v>
      </c>
      <c r="R114" s="38">
        <f>IF('3d PC'!R36="-","-",'3d PC'!R36)</f>
        <v>176.30925093998249</v>
      </c>
      <c r="S114" s="38">
        <f>IF('3d PC'!S36="-","-",'3d PC'!S36)</f>
        <v>192.61885201726932</v>
      </c>
      <c r="T114" s="38">
        <f>IF('3d PC'!T36="-","-",'3d PC'!T36)</f>
        <v>196.20545600989951</v>
      </c>
      <c r="U114" s="38">
        <f>IF('3d PC'!U36="-","-",'3d PC'!U36)</f>
        <v>212.27448965706668</v>
      </c>
      <c r="V114" s="38">
        <f>IF('3d PC'!V36="-","-",'3d PC'!V36)</f>
        <v>192.85769695713114</v>
      </c>
      <c r="W114" s="38" t="str">
        <f>IF('3d PC'!W36="-","-",'3d PC'!W36)</f>
        <v>-</v>
      </c>
      <c r="X114" s="38" t="str">
        <f>IF('3d PC'!X36="-","-",'3d PC'!X36)</f>
        <v>-</v>
      </c>
      <c r="Y114" s="38" t="str">
        <f>IF('3d PC'!Y36="-","-",'3d PC'!Y36)</f>
        <v>-</v>
      </c>
      <c r="Z114" s="38" t="str">
        <f>IF('3d PC'!Z36="-","-",'3d PC'!Z36)</f>
        <v>-</v>
      </c>
      <c r="AA114" s="28"/>
    </row>
    <row r="115" spans="1:27" s="29" customFormat="1" ht="11.25" customHeight="1" x14ac:dyDescent="0.25">
      <c r="A115" s="256"/>
      <c r="B115" s="135" t="s">
        <v>352</v>
      </c>
      <c r="C115" s="135" t="s">
        <v>343</v>
      </c>
      <c r="D115" s="133" t="s">
        <v>324</v>
      </c>
      <c r="E115" s="128"/>
      <c r="F115" s="30"/>
      <c r="G115" s="38">
        <f>IF('3e NC-Elec'!H64="-","-",'3e NC-Elec'!H64)</f>
        <v>129.7770927384465</v>
      </c>
      <c r="H115" s="38">
        <f>IF('3e NC-Elec'!I64="-","-",'3e NC-Elec'!I64)</f>
        <v>130.78058637259986</v>
      </c>
      <c r="I115" s="38">
        <f>IF('3e NC-Elec'!J64="-","-",'3e NC-Elec'!J64)</f>
        <v>152.59502489552034</v>
      </c>
      <c r="J115" s="38">
        <f>IF('3e NC-Elec'!K64="-","-",'3e NC-Elec'!K64)</f>
        <v>151.84026237712794</v>
      </c>
      <c r="K115" s="38">
        <f>IF('3e NC-Elec'!L64="-","-",'3e NC-Elec'!L64)</f>
        <v>147.9679768884188</v>
      </c>
      <c r="L115" s="38">
        <f>IF('3e NC-Elec'!M64="-","-",'3e NC-Elec'!M64)</f>
        <v>149.17097919957533</v>
      </c>
      <c r="M115" s="38">
        <f>IF('3e NC-Elec'!N64="-","-",'3e NC-Elec'!N64)</f>
        <v>148.72923117146826</v>
      </c>
      <c r="N115" s="38">
        <f>IF('3e NC-Elec'!O64="-","-",'3e NC-Elec'!O64)</f>
        <v>148.19571110309766</v>
      </c>
      <c r="O115" s="30"/>
      <c r="P115" s="38">
        <f>IF('3e NC-Elec'!Q64="-","-",'3e NC-Elec'!Q64)</f>
        <v>148.19571110309766</v>
      </c>
      <c r="Q115" s="38">
        <f>IF('3e NC-Elec'!R64="-","-",'3e NC-Elec'!R64)</f>
        <v>161.80877839866383</v>
      </c>
      <c r="R115" s="38">
        <f>IF('3e NC-Elec'!S64="-","-",'3e NC-Elec'!S64)</f>
        <v>162.48593575882313</v>
      </c>
      <c r="S115" s="38">
        <f>IF('3e NC-Elec'!T64="-","-",'3e NC-Elec'!T64)</f>
        <v>168.63937336676335</v>
      </c>
      <c r="T115" s="38">
        <f>IF('3e NC-Elec'!U64="-","-",'3e NC-Elec'!U64)</f>
        <v>171.654876905815</v>
      </c>
      <c r="U115" s="38">
        <f>IF('3e NC-Elec'!V64="-","-",'3e NC-Elec'!V64)</f>
        <v>183.34207618564972</v>
      </c>
      <c r="V115" s="38">
        <f>IF('3e NC-Elec'!W64="-","-",'3e NC-Elec'!W64)</f>
        <v>182.21868670050779</v>
      </c>
      <c r="W115" s="38" t="str">
        <f>IF('3e NC-Elec'!X64="-","-",'3e NC-Elec'!X64)</f>
        <v>-</v>
      </c>
      <c r="X115" s="38" t="str">
        <f>IF('3e NC-Elec'!Y64="-","-",'3e NC-Elec'!Y64)</f>
        <v>-</v>
      </c>
      <c r="Y115" s="38" t="str">
        <f>IF('3e NC-Elec'!Z64="-","-",'3e NC-Elec'!Z64)</f>
        <v>-</v>
      </c>
      <c r="Z115" s="38" t="str">
        <f>IF('3e NC-Elec'!AA64="-","-",'3e NC-Elec'!AA64)</f>
        <v>-</v>
      </c>
      <c r="AA115" s="28"/>
    </row>
    <row r="116" spans="1:27" s="29" customFormat="1" ht="11.25" customHeight="1" x14ac:dyDescent="0.25">
      <c r="A116" s="256"/>
      <c r="B116" s="135" t="s">
        <v>349</v>
      </c>
      <c r="C116" s="135" t="s">
        <v>344</v>
      </c>
      <c r="D116" s="133" t="s">
        <v>324</v>
      </c>
      <c r="E116" s="128"/>
      <c r="F116" s="30"/>
      <c r="G116" s="38">
        <f>IF('3g CPIH'!C$16="-","-",'3h OC '!$E$10*('3g CPIH'!C$16/'3g CPIH'!$G$16))</f>
        <v>76.502677103718199</v>
      </c>
      <c r="H116" s="38">
        <f>IF('3g CPIH'!D$16="-","-",'3h OC '!$E$10*('3g CPIH'!D$16/'3g CPIH'!$G$16))</f>
        <v>76.655835616438353</v>
      </c>
      <c r="I116" s="38">
        <f>IF('3g CPIH'!E$16="-","-",'3h OC '!$E$10*('3g CPIH'!E$16/'3g CPIH'!$G$16))</f>
        <v>76.885573385518597</v>
      </c>
      <c r="J116" s="38">
        <f>IF('3g CPIH'!F$16="-","-",'3h OC '!$E$10*('3g CPIH'!F$16/'3g CPIH'!$G$16))</f>
        <v>77.345048923679059</v>
      </c>
      <c r="K116" s="38">
        <f>IF('3g CPIH'!G$16="-","-",'3h OC '!$E$10*('3g CPIH'!G$16/'3g CPIH'!$G$16))</f>
        <v>78.263999999999996</v>
      </c>
      <c r="L116" s="38">
        <f>IF('3g CPIH'!H$16="-","-",'3h OC '!$E$10*('3g CPIH'!H$16/'3g CPIH'!$G$16))</f>
        <v>79.259530332681024</v>
      </c>
      <c r="M116" s="38">
        <f>IF('3g CPIH'!I$16="-","-",'3h OC '!$E$10*('3g CPIH'!I$16/'3g CPIH'!$G$16))</f>
        <v>80.408219178082177</v>
      </c>
      <c r="N116" s="38">
        <f>IF('3g CPIH'!J$16="-","-",'3h OC '!$E$10*('3g CPIH'!J$16/'3g CPIH'!$G$16))</f>
        <v>81.097432485322898</v>
      </c>
      <c r="O116" s="30"/>
      <c r="P116" s="38">
        <f>IF('3g CPIH'!L$16="-","-",'3h OC '!$E$10*('3g CPIH'!L$16/'3g CPIH'!$G$16))</f>
        <v>81.097432485322898</v>
      </c>
      <c r="Q116" s="38">
        <f>IF('3g CPIH'!M$16="-","-",'3h OC '!$E$10*('3g CPIH'!M$16/'3g CPIH'!$G$16))</f>
        <v>82.016383561643835</v>
      </c>
      <c r="R116" s="38">
        <f>IF('3g CPIH'!N$16="-","-",'3h OC '!$E$10*('3g CPIH'!N$16/'3g CPIH'!$G$16))</f>
        <v>82.62901761252445</v>
      </c>
      <c r="S116" s="38">
        <f>IF('3g CPIH'!O$16="-","-",'3h OC '!$E$10*('3g CPIH'!O$16/'3g CPIH'!$G$16))</f>
        <v>83.088493150684926</v>
      </c>
      <c r="T116" s="38">
        <f>IF('3g CPIH'!P$16="-","-",'3h OC '!$E$10*('3g CPIH'!P$16/'3g CPIH'!$G$16))</f>
        <v>83.318230919765156</v>
      </c>
      <c r="U116" s="38">
        <f>IF('3g CPIH'!Q$16="-","-",'3h OC '!$E$10*('3g CPIH'!Q$16/'3g CPIH'!$G$16))</f>
        <v>83.777706457925632</v>
      </c>
      <c r="V116" s="38">
        <f>IF('3g CPIH'!R$16="-","-",'3h OC '!$E$10*('3g CPIH'!R$16/'3g CPIH'!$G$16))</f>
        <v>85.309291585127198</v>
      </c>
      <c r="W116" s="38" t="str">
        <f>IF('3g CPIH'!S$16="-","-",'3h OC '!$E$10*('3g CPIH'!S$16/'3g CPIH'!$G$16))</f>
        <v>-</v>
      </c>
      <c r="X116" s="38" t="str">
        <f>IF('3g CPIH'!T$16="-","-",'3h OC '!$E$10*('3g CPIH'!T$16/'3g CPIH'!$G$16))</f>
        <v>-</v>
      </c>
      <c r="Y116" s="38" t="str">
        <f>IF('3g CPIH'!U$16="-","-",'3h OC '!$E$10*('3g CPIH'!U$16/'3g CPIH'!$G$16))</f>
        <v>-</v>
      </c>
      <c r="Z116" s="38" t="str">
        <f>IF('3g CPIH'!V$16="-","-",'3h OC '!$E$10*('3g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SMNCC'!G$46)</f>
        <v>0</v>
      </c>
      <c r="L117" s="38">
        <f>IF('3i SMNCC'!H$46="-","-",'3i SMNCC'!H$46)</f>
        <v>-0.18995111249132623</v>
      </c>
      <c r="M117" s="38">
        <f>IF('3i SMNCC'!I$46="-","-",'3i SMNCC'!I$46)</f>
        <v>2.3898870370752556</v>
      </c>
      <c r="N117" s="38">
        <f>IF('3i SMNCC'!J$46="-","-",'3i SMNCC'!J$46)</f>
        <v>11.485481460604181</v>
      </c>
      <c r="O117" s="30"/>
      <c r="P117" s="38">
        <f>IF('3i SMNCC'!L$46="-","-",'3i SMNCC'!L$46)</f>
        <v>11.485481460604181</v>
      </c>
      <c r="Q117" s="38">
        <f>IF('3i SMNCC'!M$46="-","-",'3i SMNCC'!M$46)</f>
        <v>13.905095596481768</v>
      </c>
      <c r="R117" s="38">
        <f>IF('3i SMNCC'!N$46="-","-",'3i SMNCC'!N$46)</f>
        <v>14.008016342776511</v>
      </c>
      <c r="S117" s="38">
        <f>IF('3i SMNCC'!O$46="-","-",'3i SMNCC'!O$46)</f>
        <v>16.592254432324484</v>
      </c>
      <c r="T117" s="38">
        <f>IF('3i SMNCC'!P$46="-","-",'3i SMNCC'!P$46)</f>
        <v>16.855736391237045</v>
      </c>
      <c r="U117" s="38">
        <f>IF('3i SMNCC'!Q$46="-","-",'3i SMNCC'!Q$46)</f>
        <v>16.48610584262476</v>
      </c>
      <c r="V117" s="38">
        <f>IF('3i SMNCC'!R$46="-","-",'3i SMNCC'!R$46)</f>
        <v>16.529685824397358</v>
      </c>
      <c r="W117" s="38" t="str">
        <f>IF('3i SMNCC'!S$46="-","-",'3i SMNCC'!S$46)</f>
        <v>-</v>
      </c>
      <c r="X117" s="38" t="str">
        <f>IF('3i SMNCC'!T$46="-","-",'3i SMNCC'!T$46)</f>
        <v>-</v>
      </c>
      <c r="Y117" s="38" t="str">
        <f>IF('3i SMNCC'!U$46="-","-",'3i SMNCC'!U$46)</f>
        <v>-</v>
      </c>
      <c r="Z117" s="38" t="str">
        <f>IF('3i SMNCC'!V$46="-","-",'3i SMNCC'!V$46)</f>
        <v>-</v>
      </c>
      <c r="AA117" s="28"/>
    </row>
    <row r="118" spans="1:27" s="29" customFormat="1" ht="11.25" customHeight="1" x14ac:dyDescent="0.25">
      <c r="A118" s="256"/>
      <c r="B118" s="135" t="s">
        <v>349</v>
      </c>
      <c r="C118" s="135" t="s">
        <v>389</v>
      </c>
      <c r="D118" s="133" t="s">
        <v>324</v>
      </c>
      <c r="E118" s="128"/>
      <c r="F118" s="30"/>
      <c r="G118" s="38">
        <f>IF('3g CPIH'!C$16="-","-",'3j PAAC PAP'!$G$14*('3g CPIH'!C$16/'3g CPIH'!$G$16))</f>
        <v>13.436452250489236</v>
      </c>
      <c r="H118" s="38">
        <f>IF('3g CPIH'!D$16="-","-",'3j PAAC PAP'!$G$14*('3g CPIH'!D$16/'3g CPIH'!$G$16))</f>
        <v>13.463352054794518</v>
      </c>
      <c r="I118" s="38">
        <f>IF('3g CPIH'!E$16="-","-",'3j PAAC PAP'!$G$14*('3g CPIH'!E$16/'3g CPIH'!$G$16))</f>
        <v>13.503701761252445</v>
      </c>
      <c r="J118" s="38">
        <f>IF('3g CPIH'!F$16="-","-",'3j PAAC PAP'!$G$14*('3g CPIH'!F$16/'3g CPIH'!$G$16))</f>
        <v>13.584401174168297</v>
      </c>
      <c r="K118" s="38">
        <f>IF('3g CPIH'!G$16="-","-",'3j PAAC PAP'!$G$14*('3g CPIH'!G$16/'3g CPIH'!$G$16))</f>
        <v>13.745799999999999</v>
      </c>
      <c r="L118" s="38">
        <f>IF('3g CPIH'!H$16="-","-",'3j PAAC PAP'!$G$14*('3g CPIH'!H$16/'3g CPIH'!$G$16))</f>
        <v>13.920648727984345</v>
      </c>
      <c r="M118" s="38">
        <f>IF('3g CPIH'!I$16="-","-",'3j PAAC PAP'!$G$14*('3g CPIH'!I$16/'3g CPIH'!$G$16))</f>
        <v>14.122397260273971</v>
      </c>
      <c r="N118" s="38">
        <f>IF('3g CPIH'!J$16="-","-",'3j PAAC PAP'!$G$14*('3g CPIH'!J$16/'3g CPIH'!$G$16))</f>
        <v>14.24344637964775</v>
      </c>
      <c r="O118" s="30"/>
      <c r="P118" s="38">
        <f>IF('3g CPIH'!L$16="-","-",'3j PAAC PAP'!$G$14*('3g CPIH'!L$16/'3g CPIH'!$G$16))</f>
        <v>14.24344637964775</v>
      </c>
      <c r="Q118" s="38">
        <f>IF('3g CPIH'!M$16="-","-",'3j PAAC PAP'!$G$14*('3g CPIH'!M$16/'3g CPIH'!$G$16))</f>
        <v>14.40484520547945</v>
      </c>
      <c r="R118" s="38">
        <f>IF('3g CPIH'!N$16="-","-",'3j PAAC PAP'!$G$14*('3g CPIH'!N$16/'3g CPIH'!$G$16))</f>
        <v>14.512444422700586</v>
      </c>
      <c r="S118" s="38">
        <f>IF('3g CPIH'!O$16="-","-",'3j PAAC PAP'!$G$14*('3g CPIH'!O$16/'3g CPIH'!$G$16))</f>
        <v>14.593143835616438</v>
      </c>
      <c r="T118" s="38">
        <f>IF('3g CPIH'!P$16="-","-",'3j PAAC PAP'!$G$14*('3g CPIH'!P$16/'3g CPIH'!$G$16))</f>
        <v>14.633493542074362</v>
      </c>
      <c r="U118" s="38">
        <f>IF('3g CPIH'!Q$16="-","-",'3j PAAC PAP'!$G$14*('3g CPIH'!Q$16/'3g CPIH'!$G$16))</f>
        <v>14.714192954990214</v>
      </c>
      <c r="V118" s="38">
        <f>IF('3g CPIH'!R$16="-","-",'3j PAAC PAP'!$G$14*('3g CPIH'!R$16/'3g CPIH'!$G$16))</f>
        <v>14.983190998043053</v>
      </c>
      <c r="W118" s="38" t="str">
        <f>IF('3g CPIH'!S$16="-","-",'3j PAAC PAP'!$G$14*('3g CPIH'!S$16/'3g CPIH'!$G$16))</f>
        <v>-</v>
      </c>
      <c r="X118" s="38" t="str">
        <f>IF('3g CPIH'!T$16="-","-",'3j PAAC PAP'!$G$14*('3g CPIH'!T$16/'3g CPIH'!$G$16))</f>
        <v>-</v>
      </c>
      <c r="Y118" s="38" t="str">
        <f>IF('3g CPIH'!U$16="-","-",'3j PAAC PAP'!$G$14*('3g CPIH'!U$16/'3g CPIH'!$G$16))</f>
        <v>-</v>
      </c>
      <c r="Z118" s="38" t="str">
        <f>IF('3g CPIH'!V$16="-","-",'3j PAAC PAP'!$G$14*('3g CPIH'!V$16/'3g CPIH'!$G$16))</f>
        <v>-</v>
      </c>
      <c r="AA118" s="28"/>
    </row>
    <row r="119" spans="1:27" s="29" customFormat="1" ht="11.25" customHeight="1" x14ac:dyDescent="0.25">
      <c r="A119" s="256"/>
      <c r="B119" s="135" t="s">
        <v>349</v>
      </c>
      <c r="C119" s="135" t="s">
        <v>404</v>
      </c>
      <c r="D119" s="133" t="s">
        <v>324</v>
      </c>
      <c r="E119" s="128"/>
      <c r="F119" s="30"/>
      <c r="G119" s="38">
        <f>IF(G111="-","-",SUM(G111:G117)*'3j PAAC PAP'!$G$32)</f>
        <v>32.084991982704722</v>
      </c>
      <c r="H119" s="38">
        <f>IF(H111="-","-",SUM(H111:H117)*'3j PAAC PAP'!$G$32)</f>
        <v>30.592058408639421</v>
      </c>
      <c r="I119" s="38">
        <f>IF(I111="-","-",SUM(I111:I117)*'3j PAAC PAP'!$G$32)</f>
        <v>31.979258629851447</v>
      </c>
      <c r="J119" s="38">
        <f>IF(J111="-","-",SUM(J111:J117)*'3j PAAC PAP'!$G$32)</f>
        <v>31.320335960194527</v>
      </c>
      <c r="K119" s="38">
        <f>IF(K111="-","-",SUM(K111:K117)*'3j PAAC PAP'!$G$32)</f>
        <v>34.226396637600281</v>
      </c>
      <c r="L119" s="38">
        <f>IF(L111="-","-",SUM(L111:L117)*'3j PAAC PAP'!$G$32)</f>
        <v>33.772974400908659</v>
      </c>
      <c r="M119" s="38">
        <f>IF(M111="-","-",SUM(M111:M117)*'3j PAAC PAP'!$G$32)</f>
        <v>36.909700573666733</v>
      </c>
      <c r="N119" s="38">
        <f>IF(N111="-","-",SUM(N111:N117)*'3j PAAC PAP'!$G$32)</f>
        <v>38.828029859021321</v>
      </c>
      <c r="O119" s="30"/>
      <c r="P119" s="38">
        <f>IF(P111="-","-",SUM(P111:P117)*'3j PAAC PAP'!$G$32)</f>
        <v>38.828029859021321</v>
      </c>
      <c r="Q119" s="38">
        <f>IF(Q111="-","-",SUM(Q111:Q117)*'3j PAAC PAP'!$G$32)</f>
        <v>43.609140912132069</v>
      </c>
      <c r="R119" s="38">
        <f>IF(R111="-","-",SUM(R111:R117)*'3j PAAC PAP'!$G$32)</f>
        <v>41.958127774173974</v>
      </c>
      <c r="S119" s="38">
        <f>IF(S111="-","-",SUM(S111:S117)*'3j PAAC PAP'!$G$32)</f>
        <v>42.379651022931249</v>
      </c>
      <c r="T119" s="38">
        <f>IF(T111="-","-",SUM(T111:T117)*'3j PAAC PAP'!$G$32)</f>
        <v>40.78271290036232</v>
      </c>
      <c r="U119" s="38">
        <f>IF(U111="-","-",SUM(U111:U117)*'3j PAAC PAP'!$G$32)</f>
        <v>44.753435804935599</v>
      </c>
      <c r="V119" s="38">
        <f>IF(V111="-","-",SUM(V111:V117)*'3j PAAC PAP'!$G$32)</f>
        <v>49.022601337406329</v>
      </c>
      <c r="W119" s="38" t="str">
        <f>IF(W111="-","-",SUM(W111:W117)*'3j PAAC PAP'!$G$32)</f>
        <v>-</v>
      </c>
      <c r="X119" s="38" t="str">
        <f>IF(X111="-","-",SUM(X111:X117)*'3j PAAC PAP'!$G$32)</f>
        <v>-</v>
      </c>
      <c r="Y119" s="38" t="str">
        <f>IF(Y111="-","-",SUM(Y111:Y117)*'3j PAAC PAP'!$G$32)</f>
        <v>-</v>
      </c>
      <c r="Z119" s="38" t="str">
        <f>IF(Z111="-","-",SUM(Z111:Z117)*'3j PAAC PAP'!$G$32)</f>
        <v>-</v>
      </c>
      <c r="AA119" s="28"/>
    </row>
    <row r="120" spans="1:27" s="29" customFormat="1" ht="11.25" customHeight="1" x14ac:dyDescent="0.25">
      <c r="A120" s="256"/>
      <c r="B120" s="135" t="s">
        <v>388</v>
      </c>
      <c r="C120" s="135" t="s">
        <v>515</v>
      </c>
      <c r="D120" s="133" t="s">
        <v>324</v>
      </c>
      <c r="E120" s="128"/>
      <c r="F120" s="30"/>
      <c r="G120" s="38">
        <f>IF(G111="-","-",SUM(G111:G119)*'3k EBIT'!$E$10)</f>
        <v>11.613597103410038</v>
      </c>
      <c r="H120" s="38">
        <f>IF(H111="-","-",SUM(H111:H119)*'3k EBIT'!$E$10)</f>
        <v>11.08583957605585</v>
      </c>
      <c r="I120" s="38">
        <f>IF(I111="-","-",SUM(I111:I119)*'3k EBIT'!$E$10)</f>
        <v>11.57748556332497</v>
      </c>
      <c r="J120" s="38">
        <f>IF(J111="-","-",SUM(J111:J119)*'3k EBIT'!$E$10)</f>
        <v>11.34588700734707</v>
      </c>
      <c r="K120" s="38">
        <f>IF(K111="-","-",SUM(K111:K119)*'3k EBIT'!$E$10)</f>
        <v>12.377330293041604</v>
      </c>
      <c r="L120" s="38">
        <f>IF(L111="-","-",SUM(L111:L119)*'3k EBIT'!$E$10)</f>
        <v>12.220272096711751</v>
      </c>
      <c r="M120" s="38">
        <f>IF(M111="-","-",SUM(M111:M119)*'3k EBIT'!$E$10)</f>
        <v>13.334118475606974</v>
      </c>
      <c r="N120" s="38">
        <f>IF(N111="-","-",SUM(N111:N119)*'3k EBIT'!$E$10)</f>
        <v>14.015268883524532</v>
      </c>
      <c r="O120" s="30"/>
      <c r="P120" s="38">
        <f>IF(P111="-","-",SUM(P111:P119)*'3k EBIT'!$E$10)</f>
        <v>14.015268883524532</v>
      </c>
      <c r="Q120" s="38">
        <f>IF(Q111="-","-",SUM(Q111:Q119)*'3k EBIT'!$E$10)</f>
        <v>15.7102037403063</v>
      </c>
      <c r="R120" s="38">
        <f>IF(R111="-","-",SUM(R111:R119)*'3k EBIT'!$E$10)</f>
        <v>15.128072324331059</v>
      </c>
      <c r="S120" s="38">
        <f>IF(S111="-","-",SUM(S111:S119)*'3k EBIT'!$E$10)</f>
        <v>15.278792435185721</v>
      </c>
      <c r="T120" s="38">
        <f>IF(T111="-","-",SUM(T111:T119)*'3k EBIT'!$E$10)</f>
        <v>14.714493118952021</v>
      </c>
      <c r="U120" s="38">
        <f>IF(U111="-","-",SUM(U111:U119)*'3k EBIT'!$E$10)</f>
        <v>16.121106984050083</v>
      </c>
      <c r="V120" s="38">
        <f>IF(V111="-","-",SUM(V111:V119)*'3k EBIT'!$E$10)</f>
        <v>17.636972536030452</v>
      </c>
      <c r="W120" s="38" t="str">
        <f>IF(W111="-","-",SUM(W111:W119)*'3k EBIT'!$E$10)</f>
        <v>-</v>
      </c>
      <c r="X120" s="38" t="str">
        <f>IF(X111="-","-",SUM(X111:X119)*'3k EBIT'!$E$10)</f>
        <v>-</v>
      </c>
      <c r="Y120" s="38" t="str">
        <f>IF(Y111="-","-",SUM(Y111:Y119)*'3k EBIT'!$E$10)</f>
        <v>-</v>
      </c>
      <c r="Z120" s="38" t="str">
        <f>IF(Z111="-","-",SUM(Z111:Z119)*'3k EBIT'!$E$10)</f>
        <v>-</v>
      </c>
      <c r="AA120" s="28"/>
    </row>
    <row r="121" spans="1:27" s="29" customFormat="1" ht="11.5" x14ac:dyDescent="0.25">
      <c r="A121" s="256"/>
      <c r="B121" s="135" t="s">
        <v>292</v>
      </c>
      <c r="C121" s="179" t="s">
        <v>516</v>
      </c>
      <c r="D121" s="133" t="s">
        <v>324</v>
      </c>
      <c r="E121" s="127"/>
      <c r="F121" s="30"/>
      <c r="G121" s="38">
        <f>IF(G111="-","-",SUM(G111:G114,G116:G120)*'3l HAP'!$E$11)</f>
        <v>7.049123319836716</v>
      </c>
      <c r="H121" s="38">
        <f>IF(H111="-","-",SUM(H111:H114,H116:H120)*'3l HAP'!$E$11)</f>
        <v>6.6277524976244191</v>
      </c>
      <c r="I121" s="38">
        <f>IF(I111="-","-",SUM(I111:I114,I116:I120)*'3l HAP'!$E$11)</f>
        <v>6.6872191940723162</v>
      </c>
      <c r="J121" s="38">
        <f>IF(J111="-","-",SUM(J111:J114,J116:J120)*'3l HAP'!$E$11)</f>
        <v>6.5198047743419991</v>
      </c>
      <c r="K121" s="38">
        <f>IF(K111="-","-",SUM(K111:K114,K116:K120)*'3l HAP'!$E$11)</f>
        <v>7.3713070592453116</v>
      </c>
      <c r="L121" s="38">
        <f>IF(L111="-","-",SUM(L111:L114,L116:L120)*'3l HAP'!$E$11)</f>
        <v>7.2326682127942092</v>
      </c>
      <c r="M121" s="38">
        <f>IF(M111="-","-",SUM(M111:M114,M116:M120)*'3l HAP'!$E$11)</f>
        <v>8.0974420613272926</v>
      </c>
      <c r="N121" s="38">
        <f>IF(N111="-","-",SUM(N111:N114,N116:N120)*'3l HAP'!$E$11)</f>
        <v>8.6301332761779488</v>
      </c>
      <c r="O121" s="30"/>
      <c r="P121" s="38">
        <f>IF(P111="-","-",SUM(P111:P114,P116:P120)*'3l HAP'!$E$11)</f>
        <v>8.6301332761779488</v>
      </c>
      <c r="Q121" s="38">
        <f>IF(Q111="-","-",SUM(Q111:Q114,Q116:Q120)*'3l HAP'!$E$11)</f>
        <v>9.7369049362204869</v>
      </c>
      <c r="R121" s="38">
        <f>IF(R111="-","-",SUM(R111:R114,R116:R120)*'3l HAP'!$E$11)</f>
        <v>9.2784126468444388</v>
      </c>
      <c r="S121" s="38">
        <f>IF(S111="-","-",SUM(S111:S114,S116:S120)*'3l HAP'!$E$11)</f>
        <v>9.3044618632235938</v>
      </c>
      <c r="T121" s="38">
        <f>IF(T111="-","-",SUM(T111:T114,T116:T120)*'3l HAP'!$E$11)</f>
        <v>8.8254748824148166</v>
      </c>
      <c r="U121" s="38">
        <f>IF(U111="-","-",SUM(U111:U114,U116:U120)*'3l HAP'!$E$11)</f>
        <v>9.7382691815693843</v>
      </c>
      <c r="V121" s="38">
        <f>IF(V111="-","-",SUM(V111:V114,V116:V120)*'3l HAP'!$E$11)</f>
        <v>10.922810325934298</v>
      </c>
      <c r="W121" s="38" t="str">
        <f>IF(W111="-","-",SUM(W111:W114,W116:W120)*'3l HAP'!$E$11)</f>
        <v>-</v>
      </c>
      <c r="X121" s="38" t="str">
        <f>IF(X111="-","-",SUM(X111:X114,X116:X120)*'3l HAP'!$E$11)</f>
        <v>-</v>
      </c>
      <c r="Y121" s="38" t="str">
        <f>IF(Y111="-","-",SUM(Y111:Y114,Y116:Y120)*'3l HAP'!$E$11)</f>
        <v>-</v>
      </c>
      <c r="Z121" s="38" t="str">
        <f>IF(Z111="-","-",SUM(Z111:Z114,Z116:Z120)*'3l HAP'!$E$11)</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618.29082365590045</v>
      </c>
      <c r="H122" s="38">
        <f t="shared" si="16"/>
        <v>590.09275234091751</v>
      </c>
      <c r="I122" s="38">
        <f t="shared" si="16"/>
        <v>616.02831294228838</v>
      </c>
      <c r="J122" s="38">
        <f t="shared" si="16"/>
        <v>603.67150587437129</v>
      </c>
      <c r="K122" s="38">
        <f t="shared" si="16"/>
        <v>658.80947445687195</v>
      </c>
      <c r="L122" s="38">
        <f t="shared" si="16"/>
        <v>650.40461816533775</v>
      </c>
      <c r="M122" s="38">
        <f t="shared" si="16"/>
        <v>709.89286142535718</v>
      </c>
      <c r="N122" s="38">
        <f t="shared" si="16"/>
        <v>746.2755593016135</v>
      </c>
      <c r="O122" s="30"/>
      <c r="P122" s="38">
        <f t="shared" ref="P122:Z122" si="17">IF(P111="-","-",SUM(P111:P121))</f>
        <v>746.2755593016135</v>
      </c>
      <c r="Q122" s="38">
        <f t="shared" si="17"/>
        <v>836.58939183980124</v>
      </c>
      <c r="R122" s="38">
        <f t="shared" si="17"/>
        <v>805.49241662808686</v>
      </c>
      <c r="S122" s="38">
        <f t="shared" si="17"/>
        <v>813.45109998127396</v>
      </c>
      <c r="T122" s="38">
        <f t="shared" si="17"/>
        <v>783.27216125580833</v>
      </c>
      <c r="U122" s="38">
        <f t="shared" si="17"/>
        <v>858.21723366510753</v>
      </c>
      <c r="V122" s="38">
        <f t="shared" si="17"/>
        <v>939.184139327808</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DF'!H36="-","-",'3a DF'!H36)</f>
        <v>256.06243024347776</v>
      </c>
      <c r="H123" s="129">
        <f>IF('3a DF'!I36="-","-",'3a DF'!I36)</f>
        <v>229.22178186718202</v>
      </c>
      <c r="I123" s="129">
        <f>IF('3a DF'!J36="-","-",'3a DF'!J36)</f>
        <v>206.70039084685936</v>
      </c>
      <c r="J123" s="129">
        <f>IF('3a DF'!K36="-","-",'3a DF'!K36)</f>
        <v>196.88692458406655</v>
      </c>
      <c r="K123" s="129">
        <f>IF('3a DF'!L36="-","-",'3a DF'!L36)</f>
        <v>229.7668065717728</v>
      </c>
      <c r="L123" s="129">
        <f>IF('3a DF'!M36="-","-",'3a DF'!M36)</f>
        <v>221.26725566242558</v>
      </c>
      <c r="M123" s="129">
        <f>IF('3a DF'!N36="-","-",'3a DF'!N36)</f>
        <v>232.50994518334161</v>
      </c>
      <c r="N123" s="129">
        <f>IF('3a DF'!O36="-","-",'3a DF'!O36)</f>
        <v>259.5017635918822</v>
      </c>
      <c r="O123" s="30"/>
      <c r="P123" s="129">
        <f>IF('3a DF'!Q36="-","-",'3a DF'!Q36)</f>
        <v>259.5017635918822</v>
      </c>
      <c r="Q123" s="129">
        <f>IF('3a DF'!R36="-","-",'3a DF'!R36)</f>
        <v>303.5207770697416</v>
      </c>
      <c r="R123" s="129">
        <f>IF('3a DF'!S36="-","-",'3a DF'!S36)</f>
        <v>271.79465687730334</v>
      </c>
      <c r="S123" s="129">
        <f>IF('3a DF'!T36="-","-",'3a DF'!T36)</f>
        <v>249.65169042863437</v>
      </c>
      <c r="T123" s="129">
        <f>IF('3a DF'!U36="-","-",'3a DF'!U36)</f>
        <v>208.57559736027503</v>
      </c>
      <c r="U123" s="129">
        <f>IF('3a DF'!V36="-","-",'3a DF'!V36)</f>
        <v>250.58865088867879</v>
      </c>
      <c r="V123" s="129">
        <f>IF('3a DF'!W36="-","-",'3a DF'!W36)</f>
        <v>347.8812281083658</v>
      </c>
      <c r="W123" s="129" t="str">
        <f>IF('3a DF'!X36="-","-",'3a DF'!X36)</f>
        <v>-</v>
      </c>
      <c r="X123" s="129" t="str">
        <f>IF('3a DF'!Y36="-","-",'3a DF'!Y36)</f>
        <v>-</v>
      </c>
      <c r="Y123" s="129" t="str">
        <f>IF('3a DF'!Z36="-","-",'3a DF'!Z36)</f>
        <v>-</v>
      </c>
      <c r="Z123" s="129" t="str">
        <f>IF('3a DF'!AA36="-","-",'3a DF'!AA36)</f>
        <v>-</v>
      </c>
      <c r="AA123" s="28"/>
    </row>
    <row r="124" spans="1:27" s="29" customFormat="1" ht="11.5" x14ac:dyDescent="0.25">
      <c r="A124" s="256"/>
      <c r="B124" s="132" t="s">
        <v>350</v>
      </c>
      <c r="C124" s="132" t="s">
        <v>300</v>
      </c>
      <c r="D124" s="134" t="s">
        <v>325</v>
      </c>
      <c r="E124" s="131"/>
      <c r="F124" s="30"/>
      <c r="G124" s="129">
        <f>IF('3b CM'!G36="-","-",'3b CM'!G36)</f>
        <v>5.9209279169657465E-2</v>
      </c>
      <c r="H124" s="129">
        <f>IF('3b CM'!H36="-","-",'3b CM'!H36)</f>
        <v>8.8813918754486187E-2</v>
      </c>
      <c r="I124" s="129">
        <f>IF('3b CM'!I36="-","-",'3b CM'!I36)</f>
        <v>0.27966537529308733</v>
      </c>
      <c r="J124" s="129">
        <f>IF('3b CM'!J36="-","-",'3b CM'!J36)</f>
        <v>0.28440575793796036</v>
      </c>
      <c r="K124" s="129">
        <f>IF('3b CM'!K36="-","-",'3b CM'!K36)</f>
        <v>3.6528488442064324</v>
      </c>
      <c r="L124" s="129">
        <f>IF('3b CM'!L36="-","-",'3b CM'!L36)</f>
        <v>3.5436324921549178</v>
      </c>
      <c r="M124" s="129">
        <f>IF('3b CM'!M36="-","-",'3b CM'!M36)</f>
        <v>12.166521478151626</v>
      </c>
      <c r="N124" s="129">
        <f>IF('3b CM'!N36="-","-",'3b CM'!N36)</f>
        <v>11.56584139250541</v>
      </c>
      <c r="O124" s="30"/>
      <c r="P124" s="129">
        <f>IF('3b CM'!P36="-","-",'3b CM'!P36)</f>
        <v>11.56584139250541</v>
      </c>
      <c r="Q124" s="129">
        <f>IF('3b CM'!Q36="-","-",'3b CM'!Q36)</f>
        <v>15.678517669860684</v>
      </c>
      <c r="R124" s="129">
        <f>IF('3b CM'!R36="-","-",'3b CM'!R36)</f>
        <v>15.059115076494207</v>
      </c>
      <c r="S124" s="129">
        <f>IF('3b CM'!S36="-","-",'3b CM'!S36)</f>
        <v>17.81008875030097</v>
      </c>
      <c r="T124" s="129">
        <f>IF('3b CM'!T36="-","-",'3b CM'!T36)</f>
        <v>18.146985498310233</v>
      </c>
      <c r="U124" s="129">
        <f>IF('3b CM'!U36="-","-",'3b CM'!U36)</f>
        <v>14.011479772212601</v>
      </c>
      <c r="V124" s="129">
        <f>IF('3b CM'!V36="-","-",'3b CM'!V36)</f>
        <v>14.163399515475627</v>
      </c>
      <c r="W124" s="129" t="str">
        <f>IF('3b CM'!W36="-","-",'3b CM'!W36)</f>
        <v>-</v>
      </c>
      <c r="X124" s="129" t="str">
        <f>IF('3b CM'!X36="-","-",'3b CM'!X36)</f>
        <v>-</v>
      </c>
      <c r="Y124" s="129" t="str">
        <f>IF('3b CM'!Y36="-","-",'3b CM'!Y36)</f>
        <v>-</v>
      </c>
      <c r="Z124" s="129" t="str">
        <f>IF('3b CM'!Z36="-","-",'3b CM'!Z36)</f>
        <v>-</v>
      </c>
      <c r="AA124" s="28"/>
    </row>
    <row r="125" spans="1:27" s="29" customFormat="1" ht="11.25" customHeight="1" x14ac:dyDescent="0.25">
      <c r="A125" s="256"/>
      <c r="B125" s="132" t="s">
        <v>596</v>
      </c>
      <c r="C125" s="132" t="s">
        <v>597</v>
      </c>
      <c r="D125" s="134" t="s">
        <v>325</v>
      </c>
      <c r="E125" s="131"/>
      <c r="F125" s="30"/>
      <c r="G125" s="129" t="str">
        <f>IF('3c AA'!J120="-","-",'3c AA'!J120)</f>
        <v>-</v>
      </c>
      <c r="H125" s="129" t="str">
        <f>IF('3c AA'!K120="-","-",'3c AA'!K120)</f>
        <v>-</v>
      </c>
      <c r="I125" s="129" t="str">
        <f>IF('3c AA'!L120="-","-",'3c AA'!L120)</f>
        <v>-</v>
      </c>
      <c r="J125" s="129" t="str">
        <f>IF('3c AA'!M120="-","-",'3c AA'!M120)</f>
        <v>-</v>
      </c>
      <c r="K125" s="129" t="str">
        <f>IF('3c AA'!N120="-","-",'3c AA'!N120)</f>
        <v>-</v>
      </c>
      <c r="L125" s="129" t="str">
        <f>IF('3c AA'!O120="-","-",'3c AA'!O120)</f>
        <v>-</v>
      </c>
      <c r="M125" s="129" t="str">
        <f>IF('3c AA'!P120="-","-",'3c AA'!P120)</f>
        <v>-</v>
      </c>
      <c r="N125" s="129" t="str">
        <f>IF('3c AA'!Q120="-","-",'3c AA'!Q120)</f>
        <v>-</v>
      </c>
      <c r="O125" s="30"/>
      <c r="P125" s="129" t="str">
        <f>IF('3c AA'!S120="-","-",'3c AA'!S120)</f>
        <v>-</v>
      </c>
      <c r="Q125" s="129" t="str">
        <f>IF('3c AA'!T120="-","-",'3c AA'!T120)</f>
        <v>-</v>
      </c>
      <c r="R125" s="129" t="str">
        <f>IF('3c AA'!U120="-","-",'3c AA'!U120)</f>
        <v>-</v>
      </c>
      <c r="S125" s="129" t="str">
        <f>IF('3c AA'!V120="-","-",'3c AA'!V120)</f>
        <v>-</v>
      </c>
      <c r="T125" s="129">
        <f>IF('3c AA'!W120="-","-",'3c AA'!W120)</f>
        <v>6.4670012065997176</v>
      </c>
      <c r="U125" s="129">
        <f>IF('3c AA'!X120="-","-",'3c AA'!X120)</f>
        <v>9.9756950960531068</v>
      </c>
      <c r="V125" s="129">
        <f>IF('3c AA'!Y120="-","-",'3c AA'!Y120)</f>
        <v>4.43</v>
      </c>
      <c r="W125" s="129" t="str">
        <f>IF('3c AA'!Z120="-","-",'3c AA'!Z120)</f>
        <v>-</v>
      </c>
      <c r="X125" s="129" t="str">
        <f>IF('3c AA'!AA120="-","-",'3c AA'!AA120)</f>
        <v>-</v>
      </c>
      <c r="Y125" s="129" t="str">
        <f>IF('3c AA'!AB120="-","-",'3c AA'!AB120)</f>
        <v>-</v>
      </c>
      <c r="Z125" s="129" t="str">
        <f>IF('3c AA'!AC120="-","-",'3c AA'!AC120)</f>
        <v>-</v>
      </c>
      <c r="AA125" s="28"/>
    </row>
    <row r="126" spans="1:27" s="29" customFormat="1" ht="11.25" customHeight="1" x14ac:dyDescent="0.25">
      <c r="A126" s="256"/>
      <c r="B126" s="132" t="s">
        <v>2</v>
      </c>
      <c r="C126" s="132" t="s">
        <v>342</v>
      </c>
      <c r="D126" s="134" t="s">
        <v>325</v>
      </c>
      <c r="E126" s="131"/>
      <c r="F126" s="30"/>
      <c r="G126" s="129">
        <f>IF('3d PC'!G37="-","-",'3d PC'!G37)</f>
        <v>90.730181075528037</v>
      </c>
      <c r="H126" s="129">
        <f>IF('3d PC'!H37="-","-",'3d PC'!H37)</f>
        <v>90.703068916991796</v>
      </c>
      <c r="I126" s="129">
        <f>IF('3d PC'!I37="-","-",'3d PC'!I37)</f>
        <v>115.01459904250231</v>
      </c>
      <c r="J126" s="129">
        <f>IF('3d PC'!J37="-","-",'3d PC'!J37)</f>
        <v>113.78027618233038</v>
      </c>
      <c r="K126" s="129">
        <f>IF('3d PC'!K37="-","-",'3d PC'!K37)</f>
        <v>130.47520110883656</v>
      </c>
      <c r="L126" s="129">
        <f>IF('3d PC'!L37="-","-",'3d PC'!L37)</f>
        <v>129.28440749528133</v>
      </c>
      <c r="M126" s="129">
        <f>IF('3d PC'!M37="-","-",'3d PC'!M37)</f>
        <v>157.56852017289501</v>
      </c>
      <c r="N126" s="129">
        <f>IF('3d PC'!N37="-","-",'3d PC'!N37)</f>
        <v>154.75829917163091</v>
      </c>
      <c r="O126" s="30"/>
      <c r="P126" s="129">
        <f>IF('3d PC'!P37="-","-",'3d PC'!P37)</f>
        <v>154.75829917163091</v>
      </c>
      <c r="Q126" s="129">
        <f>IF('3d PC'!Q37="-","-",'3d PC'!Q37)</f>
        <v>173.39777489703113</v>
      </c>
      <c r="R126" s="129">
        <f>IF('3d PC'!R37="-","-",'3d PC'!R37)</f>
        <v>176.10260963354861</v>
      </c>
      <c r="S126" s="129">
        <f>IF('3d PC'!S37="-","-",'3d PC'!S37)</f>
        <v>192.14903722991843</v>
      </c>
      <c r="T126" s="129">
        <f>IF('3d PC'!T37="-","-",'3d PC'!T37)</f>
        <v>195.69023135421619</v>
      </c>
      <c r="U126" s="129">
        <f>IF('3d PC'!U37="-","-",'3d PC'!U37)</f>
        <v>211.8421788876889</v>
      </c>
      <c r="V126" s="129">
        <f>IF('3d PC'!V37="-","-",'3d PC'!V37)</f>
        <v>192.57898891054398</v>
      </c>
      <c r="W126" s="129" t="str">
        <f>IF('3d PC'!W37="-","-",'3d PC'!W37)</f>
        <v>-</v>
      </c>
      <c r="X126" s="129" t="str">
        <f>IF('3d PC'!X37="-","-",'3d PC'!X37)</f>
        <v>-</v>
      </c>
      <c r="Y126" s="129" t="str">
        <f>IF('3d PC'!Y37="-","-",'3d PC'!Y37)</f>
        <v>-</v>
      </c>
      <c r="Z126" s="129" t="str">
        <f>IF('3d PC'!Z37="-","-",'3d PC'!Z37)</f>
        <v>-</v>
      </c>
      <c r="AA126" s="28"/>
    </row>
    <row r="127" spans="1:27" s="29" customFormat="1" ht="11.25" customHeight="1" x14ac:dyDescent="0.25">
      <c r="A127" s="256"/>
      <c r="B127" s="132" t="s">
        <v>352</v>
      </c>
      <c r="C127" s="132" t="s">
        <v>343</v>
      </c>
      <c r="D127" s="134" t="s">
        <v>325</v>
      </c>
      <c r="E127" s="131"/>
      <c r="F127" s="30"/>
      <c r="G127" s="129">
        <f>IF('3e NC-Elec'!H65="-","-",'3e NC-Elec'!H65)</f>
        <v>128.64454239671682</v>
      </c>
      <c r="H127" s="129">
        <f>IF('3e NC-Elec'!I65="-","-",'3e NC-Elec'!I65)</f>
        <v>129.64424912144716</v>
      </c>
      <c r="I127" s="129">
        <f>IF('3e NC-Elec'!J65="-","-",'3e NC-Elec'!J65)</f>
        <v>152.14173927790375</v>
      </c>
      <c r="J127" s="129">
        <f>IF('3e NC-Elec'!K65="-","-",'3e NC-Elec'!K65)</f>
        <v>151.38982502600331</v>
      </c>
      <c r="K127" s="129">
        <f>IF('3e NC-Elec'!L65="-","-",'3e NC-Elec'!L65)</f>
        <v>148.81876949313911</v>
      </c>
      <c r="L127" s="129">
        <f>IF('3e NC-Elec'!M65="-","-",'3e NC-Elec'!M65)</f>
        <v>150.0172320039093</v>
      </c>
      <c r="M127" s="129">
        <f>IF('3e NC-Elec'!N65="-","-",'3e NC-Elec'!N65)</f>
        <v>162.51189322189194</v>
      </c>
      <c r="N127" s="129">
        <f>IF('3e NC-Elec'!O65="-","-",'3e NC-Elec'!O65)</f>
        <v>161.98524914601313</v>
      </c>
      <c r="O127" s="30"/>
      <c r="P127" s="129">
        <f>IF('3e NC-Elec'!Q65="-","-",'3e NC-Elec'!Q65)</f>
        <v>161.98524914601313</v>
      </c>
      <c r="Q127" s="129">
        <f>IF('3e NC-Elec'!R65="-","-",'3e NC-Elec'!R65)</f>
        <v>167.11306235868443</v>
      </c>
      <c r="R127" s="129">
        <f>IF('3e NC-Elec'!S65="-","-",'3e NC-Elec'!S65)</f>
        <v>168.08637972153971</v>
      </c>
      <c r="S127" s="129">
        <f>IF('3e NC-Elec'!T65="-","-",'3e NC-Elec'!T65)</f>
        <v>165.18906610971607</v>
      </c>
      <c r="T127" s="129">
        <f>IF('3e NC-Elec'!U65="-","-",'3e NC-Elec'!U65)</f>
        <v>168.40575176911798</v>
      </c>
      <c r="U127" s="129">
        <f>IF('3e NC-Elec'!V65="-","-",'3e NC-Elec'!V65)</f>
        <v>187.48936455560138</v>
      </c>
      <c r="V127" s="129">
        <f>IF('3e NC-Elec'!W65="-","-",'3e NC-Elec'!W65)</f>
        <v>186.4722989238644</v>
      </c>
      <c r="W127" s="129" t="str">
        <f>IF('3e NC-Elec'!X65="-","-",'3e NC-Elec'!X65)</f>
        <v>-</v>
      </c>
      <c r="X127" s="129" t="str">
        <f>IF('3e NC-Elec'!Y65="-","-",'3e NC-Elec'!Y65)</f>
        <v>-</v>
      </c>
      <c r="Y127" s="129" t="str">
        <f>IF('3e NC-Elec'!Z65="-","-",'3e NC-Elec'!Z65)</f>
        <v>-</v>
      </c>
      <c r="Z127" s="129" t="str">
        <f>IF('3e NC-Elec'!AA65="-","-",'3e NC-Elec'!AA65)</f>
        <v>-</v>
      </c>
      <c r="AA127" s="28"/>
    </row>
    <row r="128" spans="1:27" s="29" customFormat="1" ht="12.4" customHeight="1" x14ac:dyDescent="0.25">
      <c r="A128" s="256"/>
      <c r="B128" s="132" t="s">
        <v>349</v>
      </c>
      <c r="C128" s="132" t="s">
        <v>344</v>
      </c>
      <c r="D128" s="134" t="s">
        <v>325</v>
      </c>
      <c r="E128" s="131"/>
      <c r="F128" s="30"/>
      <c r="G128" s="129">
        <f>IF('3g CPIH'!C$16="-","-",'3h OC '!$E$10*('3g CPIH'!C$16/'3g CPIH'!$G$16))</f>
        <v>76.502677103718199</v>
      </c>
      <c r="H128" s="129">
        <f>IF('3g CPIH'!D$16="-","-",'3h OC '!$E$10*('3g CPIH'!D$16/'3g CPIH'!$G$16))</f>
        <v>76.655835616438353</v>
      </c>
      <c r="I128" s="129">
        <f>IF('3g CPIH'!E$16="-","-",'3h OC '!$E$10*('3g CPIH'!E$16/'3g CPIH'!$G$16))</f>
        <v>76.885573385518597</v>
      </c>
      <c r="J128" s="129">
        <f>IF('3g CPIH'!F$16="-","-",'3h OC '!$E$10*('3g CPIH'!F$16/'3g CPIH'!$G$16))</f>
        <v>77.345048923679059</v>
      </c>
      <c r="K128" s="129">
        <f>IF('3g CPIH'!G$16="-","-",'3h OC '!$E$10*('3g CPIH'!G$16/'3g CPIH'!$G$16))</f>
        <v>78.263999999999996</v>
      </c>
      <c r="L128" s="129">
        <f>IF('3g CPIH'!H$16="-","-",'3h OC '!$E$10*('3g CPIH'!H$16/'3g CPIH'!$G$16))</f>
        <v>79.259530332681024</v>
      </c>
      <c r="M128" s="129">
        <f>IF('3g CPIH'!I$16="-","-",'3h OC '!$E$10*('3g CPIH'!I$16/'3g CPIH'!$G$16))</f>
        <v>80.408219178082177</v>
      </c>
      <c r="N128" s="129">
        <f>IF('3g CPIH'!J$16="-","-",'3h OC '!$E$10*('3g CPIH'!J$16/'3g CPIH'!$G$16))</f>
        <v>81.097432485322898</v>
      </c>
      <c r="O128" s="30"/>
      <c r="P128" s="129">
        <f>IF('3g CPIH'!L$16="-","-",'3h OC '!$E$10*('3g CPIH'!L$16/'3g CPIH'!$G$16))</f>
        <v>81.097432485322898</v>
      </c>
      <c r="Q128" s="129">
        <f>IF('3g CPIH'!M$16="-","-",'3h OC '!$E$10*('3g CPIH'!M$16/'3g CPIH'!$G$16))</f>
        <v>82.016383561643835</v>
      </c>
      <c r="R128" s="129">
        <f>IF('3g CPIH'!N$16="-","-",'3h OC '!$E$10*('3g CPIH'!N$16/'3g CPIH'!$G$16))</f>
        <v>82.62901761252445</v>
      </c>
      <c r="S128" s="129">
        <f>IF('3g CPIH'!O$16="-","-",'3h OC '!$E$10*('3g CPIH'!O$16/'3g CPIH'!$G$16))</f>
        <v>83.088493150684926</v>
      </c>
      <c r="T128" s="129">
        <f>IF('3g CPIH'!P$16="-","-",'3h OC '!$E$10*('3g CPIH'!P$16/'3g CPIH'!$G$16))</f>
        <v>83.318230919765156</v>
      </c>
      <c r="U128" s="129">
        <f>IF('3g CPIH'!Q$16="-","-",'3h OC '!$E$10*('3g CPIH'!Q$16/'3g CPIH'!$G$16))</f>
        <v>83.777706457925632</v>
      </c>
      <c r="V128" s="129">
        <f>IF('3g CPIH'!R$16="-","-",'3h OC '!$E$10*('3g CPIH'!R$16/'3g CPIH'!$G$16))</f>
        <v>85.309291585127198</v>
      </c>
      <c r="W128" s="129" t="str">
        <f>IF('3g CPIH'!S$16="-","-",'3h OC '!$E$10*('3g CPIH'!S$16/'3g CPIH'!$G$16))</f>
        <v>-</v>
      </c>
      <c r="X128" s="129" t="str">
        <f>IF('3g CPIH'!T$16="-","-",'3h OC '!$E$10*('3g CPIH'!T$16/'3g CPIH'!$G$16))</f>
        <v>-</v>
      </c>
      <c r="Y128" s="129" t="str">
        <f>IF('3g CPIH'!U$16="-","-",'3h OC '!$E$10*('3g CPIH'!U$16/'3g CPIH'!$G$16))</f>
        <v>-</v>
      </c>
      <c r="Z128" s="129" t="str">
        <f>IF('3g CPIH'!V$16="-","-",'3h OC '!$E$10*('3g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SMNCC'!G$46)</f>
        <v>0</v>
      </c>
      <c r="L129" s="129">
        <f>IF('3i SMNCC'!H$46="-","-",'3i SMNCC'!H$46)</f>
        <v>-0.18995111249132623</v>
      </c>
      <c r="M129" s="129">
        <f>IF('3i SMNCC'!I$46="-","-",'3i SMNCC'!I$46)</f>
        <v>2.3898870370752556</v>
      </c>
      <c r="N129" s="129">
        <f>IF('3i SMNCC'!J$46="-","-",'3i SMNCC'!J$46)</f>
        <v>11.485481460604181</v>
      </c>
      <c r="O129" s="30"/>
      <c r="P129" s="129">
        <f>IF('3i SMNCC'!L$46="-","-",'3i SMNCC'!L$46)</f>
        <v>11.485481460604181</v>
      </c>
      <c r="Q129" s="129">
        <f>IF('3i SMNCC'!M$46="-","-",'3i SMNCC'!M$46)</f>
        <v>13.905095596481768</v>
      </c>
      <c r="R129" s="129">
        <f>IF('3i SMNCC'!N$46="-","-",'3i SMNCC'!N$46)</f>
        <v>14.008016342776511</v>
      </c>
      <c r="S129" s="129">
        <f>IF('3i SMNCC'!O$46="-","-",'3i SMNCC'!O$46)</f>
        <v>16.592254432324484</v>
      </c>
      <c r="T129" s="129">
        <f>IF('3i SMNCC'!P$46="-","-",'3i SMNCC'!P$46)</f>
        <v>16.855736391237045</v>
      </c>
      <c r="U129" s="129">
        <f>IF('3i SMNCC'!Q$46="-","-",'3i SMNCC'!Q$46)</f>
        <v>16.48610584262476</v>
      </c>
      <c r="V129" s="129">
        <f>IF('3i SMNCC'!R$46="-","-",'3i SMNCC'!R$46)</f>
        <v>16.529685824397358</v>
      </c>
      <c r="W129" s="129" t="str">
        <f>IF('3i SMNCC'!S$46="-","-",'3i SMNCC'!S$46)</f>
        <v>-</v>
      </c>
      <c r="X129" s="129" t="str">
        <f>IF('3i SMNCC'!T$46="-","-",'3i SMNCC'!T$46)</f>
        <v>-</v>
      </c>
      <c r="Y129" s="129" t="str">
        <f>IF('3i SMNCC'!U$46="-","-",'3i SMNCC'!U$46)</f>
        <v>-</v>
      </c>
      <c r="Z129" s="129" t="str">
        <f>IF('3i SMNCC'!V$46="-","-",'3i SMNCC'!V$46)</f>
        <v>-</v>
      </c>
      <c r="AA129" s="28"/>
    </row>
    <row r="130" spans="1:27" s="29" customFormat="1" ht="11.25" customHeight="1" x14ac:dyDescent="0.25">
      <c r="A130" s="256"/>
      <c r="B130" s="132" t="s">
        <v>349</v>
      </c>
      <c r="C130" s="132" t="s">
        <v>389</v>
      </c>
      <c r="D130" s="134" t="s">
        <v>325</v>
      </c>
      <c r="E130" s="131"/>
      <c r="F130" s="30"/>
      <c r="G130" s="129">
        <f>IF('3g CPIH'!C$16="-","-",'3j PAAC PAP'!$G$14*('3g CPIH'!C$16/'3g CPIH'!$G$16))</f>
        <v>13.436452250489236</v>
      </c>
      <c r="H130" s="129">
        <f>IF('3g CPIH'!D$16="-","-",'3j PAAC PAP'!$G$14*('3g CPIH'!D$16/'3g CPIH'!$G$16))</f>
        <v>13.463352054794518</v>
      </c>
      <c r="I130" s="129">
        <f>IF('3g CPIH'!E$16="-","-",'3j PAAC PAP'!$G$14*('3g CPIH'!E$16/'3g CPIH'!$G$16))</f>
        <v>13.503701761252445</v>
      </c>
      <c r="J130" s="129">
        <f>IF('3g CPIH'!F$16="-","-",'3j PAAC PAP'!$G$14*('3g CPIH'!F$16/'3g CPIH'!$G$16))</f>
        <v>13.584401174168297</v>
      </c>
      <c r="K130" s="129">
        <f>IF('3g CPIH'!G$16="-","-",'3j PAAC PAP'!$G$14*('3g CPIH'!G$16/'3g CPIH'!$G$16))</f>
        <v>13.745799999999999</v>
      </c>
      <c r="L130" s="129">
        <f>IF('3g CPIH'!H$16="-","-",'3j PAAC PAP'!$G$14*('3g CPIH'!H$16/'3g CPIH'!$G$16))</f>
        <v>13.920648727984345</v>
      </c>
      <c r="M130" s="129">
        <f>IF('3g CPIH'!I$16="-","-",'3j PAAC PAP'!$G$14*('3g CPIH'!I$16/'3g CPIH'!$G$16))</f>
        <v>14.122397260273971</v>
      </c>
      <c r="N130" s="129">
        <f>IF('3g CPIH'!J$16="-","-",'3j PAAC PAP'!$G$14*('3g CPIH'!J$16/'3g CPIH'!$G$16))</f>
        <v>14.24344637964775</v>
      </c>
      <c r="O130" s="30"/>
      <c r="P130" s="129">
        <f>IF('3g CPIH'!L$16="-","-",'3j PAAC PAP'!$G$14*('3g CPIH'!L$16/'3g CPIH'!$G$16))</f>
        <v>14.24344637964775</v>
      </c>
      <c r="Q130" s="129">
        <f>IF('3g CPIH'!M$16="-","-",'3j PAAC PAP'!$G$14*('3g CPIH'!M$16/'3g CPIH'!$G$16))</f>
        <v>14.40484520547945</v>
      </c>
      <c r="R130" s="129">
        <f>IF('3g CPIH'!N$16="-","-",'3j PAAC PAP'!$G$14*('3g CPIH'!N$16/'3g CPIH'!$G$16))</f>
        <v>14.512444422700586</v>
      </c>
      <c r="S130" s="129">
        <f>IF('3g CPIH'!O$16="-","-",'3j PAAC PAP'!$G$14*('3g CPIH'!O$16/'3g CPIH'!$G$16))</f>
        <v>14.593143835616438</v>
      </c>
      <c r="T130" s="129">
        <f>IF('3g CPIH'!P$16="-","-",'3j PAAC PAP'!$G$14*('3g CPIH'!P$16/'3g CPIH'!$G$16))</f>
        <v>14.633493542074362</v>
      </c>
      <c r="U130" s="129">
        <f>IF('3g CPIH'!Q$16="-","-",'3j PAAC PAP'!$G$14*('3g CPIH'!Q$16/'3g CPIH'!$G$16))</f>
        <v>14.714192954990214</v>
      </c>
      <c r="V130" s="129">
        <f>IF('3g CPIH'!R$16="-","-",'3j PAAC PAP'!$G$14*('3g CPIH'!R$16/'3g CPIH'!$G$16))</f>
        <v>14.983190998043053</v>
      </c>
      <c r="W130" s="129" t="str">
        <f>IF('3g CPIH'!S$16="-","-",'3j PAAC PAP'!$G$14*('3g CPIH'!S$16/'3g CPIH'!$G$16))</f>
        <v>-</v>
      </c>
      <c r="X130" s="129" t="str">
        <f>IF('3g CPIH'!T$16="-","-",'3j PAAC PAP'!$G$14*('3g CPIH'!T$16/'3g CPIH'!$G$16))</f>
        <v>-</v>
      </c>
      <c r="Y130" s="129" t="str">
        <f>IF('3g CPIH'!U$16="-","-",'3j PAAC PAP'!$G$14*('3g CPIH'!U$16/'3g CPIH'!$G$16))</f>
        <v>-</v>
      </c>
      <c r="Z130" s="129" t="str">
        <f>IF('3g CPIH'!V$16="-","-",'3j PAAC PAP'!$G$14*('3g CPIH'!V$16/'3g CPIH'!$G$16))</f>
        <v>-</v>
      </c>
      <c r="AA130" s="28"/>
    </row>
    <row r="131" spans="1:27" s="29" customFormat="1" ht="11.25" customHeight="1" x14ac:dyDescent="0.25">
      <c r="A131" s="256"/>
      <c r="B131" s="132" t="s">
        <v>349</v>
      </c>
      <c r="C131" s="132" t="s">
        <v>404</v>
      </c>
      <c r="D131" s="134" t="s">
        <v>325</v>
      </c>
      <c r="E131" s="131"/>
      <c r="F131" s="30"/>
      <c r="G131" s="129">
        <f>IF(G123="-","-",SUM(G123:G129)*'3j PAAC PAP'!$G$32)</f>
        <v>31.962952417869936</v>
      </c>
      <c r="H131" s="129">
        <f>IF(H123="-","-",SUM(H123:H129)*'3j PAAC PAP'!$G$32)</f>
        <v>30.475671347620882</v>
      </c>
      <c r="I131" s="129">
        <f>IF(I123="-","-",SUM(I123:I129)*'3j PAAC PAP'!$G$32)</f>
        <v>31.906376030907374</v>
      </c>
      <c r="J131" s="129">
        <f>IF(J123="-","-",SUM(J123:J129)*'3j PAAC PAP'!$G$32)</f>
        <v>31.250005965367492</v>
      </c>
      <c r="K131" s="129">
        <f>IF(K123="-","-",SUM(K123:K129)*'3j PAAC PAP'!$G$32)</f>
        <v>34.219968456943661</v>
      </c>
      <c r="L131" s="129">
        <f>IF(L123="-","-",SUM(L123:L129)*'3j PAAC PAP'!$G$32)</f>
        <v>33.768576716429827</v>
      </c>
      <c r="M131" s="129">
        <f>IF(M123="-","-",SUM(M123:M129)*'3j PAAC PAP'!$G$32)</f>
        <v>37.496023925061316</v>
      </c>
      <c r="N131" s="129">
        <f>IF(N123="-","-",SUM(N123:N129)*'3j PAAC PAP'!$G$32)</f>
        <v>39.397538069925801</v>
      </c>
      <c r="O131" s="30"/>
      <c r="P131" s="129">
        <f>IF(P123="-","-",SUM(P123:P129)*'3j PAAC PAP'!$G$32)</f>
        <v>39.397538069925801</v>
      </c>
      <c r="Q131" s="129">
        <f>IF(Q123="-","-",SUM(Q123:Q129)*'3j PAAC PAP'!$G$32)</f>
        <v>43.754092812228983</v>
      </c>
      <c r="R131" s="129">
        <f>IF(R123="-","-",SUM(R123:R129)*'3j PAAC PAP'!$G$32)</f>
        <v>42.135570864977474</v>
      </c>
      <c r="S131" s="129">
        <f>IF(S123="-","-",SUM(S123:S129)*'3j PAAC PAP'!$G$32)</f>
        <v>41.950326405401839</v>
      </c>
      <c r="T131" s="129">
        <f>IF(T123="-","-",SUM(T123:T129)*'3j PAAC PAP'!$G$32)</f>
        <v>40.385696885660288</v>
      </c>
      <c r="U131" s="129">
        <f>IF(U123="-","-",SUM(U123:U129)*'3j PAAC PAP'!$G$32)</f>
        <v>44.827608093621464</v>
      </c>
      <c r="V131" s="129">
        <f>IF(V123="-","-",SUM(V123:V129)*'3j PAAC PAP'!$G$32)</f>
        <v>49.065816756615604</v>
      </c>
      <c r="W131" s="129" t="str">
        <f>IF(W123="-","-",SUM(W123:W129)*'3j PAAC PAP'!$G$32)</f>
        <v>-</v>
      </c>
      <c r="X131" s="129" t="str">
        <f>IF(X123="-","-",SUM(X123:X129)*'3j PAAC PAP'!$G$32)</f>
        <v>-</v>
      </c>
      <c r="Y131" s="129" t="str">
        <f>IF(Y123="-","-",SUM(Y123:Y129)*'3j PAAC PAP'!$G$32)</f>
        <v>-</v>
      </c>
      <c r="Z131" s="129" t="str">
        <f>IF(Z123="-","-",SUM(Z123:Z129)*'3j PAAC PAP'!$G$32)</f>
        <v>-</v>
      </c>
      <c r="AA131" s="28"/>
    </row>
    <row r="132" spans="1:27" s="29" customFormat="1" ht="11.5" x14ac:dyDescent="0.25">
      <c r="A132" s="256"/>
      <c r="B132" s="132" t="s">
        <v>388</v>
      </c>
      <c r="C132" s="132" t="s">
        <v>515</v>
      </c>
      <c r="D132" s="134" t="s">
        <v>325</v>
      </c>
      <c r="E132" s="131"/>
      <c r="F132" s="30"/>
      <c r="G132" s="129">
        <f>IF(G123="-","-",SUM(G123:G131)*'3k EBIT'!$E$10)</f>
        <v>11.570413078246666</v>
      </c>
      <c r="H132" s="129">
        <f>IF(H123="-","-",SUM(H123:H131)*'3k EBIT'!$E$10)</f>
        <v>11.044655704427663</v>
      </c>
      <c r="I132" s="129">
        <f>IF(I123="-","-",SUM(I123:I131)*'3k EBIT'!$E$10)</f>
        <v>11.551695861509549</v>
      </c>
      <c r="J132" s="129">
        <f>IF(J123="-","-",SUM(J123:J131)*'3k EBIT'!$E$10)</f>
        <v>11.321000551299294</v>
      </c>
      <c r="K132" s="129">
        <f>IF(K123="-","-",SUM(K123:K131)*'3k EBIT'!$E$10)</f>
        <v>12.375055664189835</v>
      </c>
      <c r="L132" s="129">
        <f>IF(L123="-","-",SUM(L123:L131)*'3k EBIT'!$E$10)</f>
        <v>12.218715964342287</v>
      </c>
      <c r="M132" s="129">
        <f>IF(M123="-","-",SUM(M123:M131)*'3k EBIT'!$E$10)</f>
        <v>13.541590555622776</v>
      </c>
      <c r="N132" s="129">
        <f>IF(N123="-","-",SUM(N123:N131)*'3k EBIT'!$E$10)</f>
        <v>14.216790881277804</v>
      </c>
      <c r="O132" s="30"/>
      <c r="P132" s="129">
        <f>IF(P123="-","-",SUM(P123:P131)*'3k EBIT'!$E$10)</f>
        <v>14.216790881277804</v>
      </c>
      <c r="Q132" s="129">
        <f>IF(Q123="-","-",SUM(Q123:Q131)*'3k EBIT'!$E$10)</f>
        <v>15.761495356346868</v>
      </c>
      <c r="R132" s="129">
        <f>IF(R123="-","-",SUM(R123:R131)*'3k EBIT'!$E$10)</f>
        <v>15.190861034768519</v>
      </c>
      <c r="S132" s="129">
        <f>IF(S123="-","-",SUM(S123:S131)*'3k EBIT'!$E$10)</f>
        <v>15.126874775435427</v>
      </c>
      <c r="T132" s="129">
        <f>IF(T123="-","-",SUM(T123:T131)*'3k EBIT'!$E$10)</f>
        <v>14.574007944391095</v>
      </c>
      <c r="U132" s="129">
        <f>IF(U123="-","-",SUM(U123:U131)*'3k EBIT'!$E$10)</f>
        <v>16.147353046016722</v>
      </c>
      <c r="V132" s="129">
        <f>IF(V123="-","-",SUM(V123:V131)*'3k EBIT'!$E$10)</f>
        <v>17.652264427255282</v>
      </c>
      <c r="W132" s="129" t="str">
        <f>IF(W123="-","-",SUM(W123:W131)*'3k EBIT'!$E$10)</f>
        <v>-</v>
      </c>
      <c r="X132" s="129" t="str">
        <f>IF(X123="-","-",SUM(X123:X131)*'3k EBIT'!$E$10)</f>
        <v>-</v>
      </c>
      <c r="Y132" s="129" t="str">
        <f>IF(Y123="-","-",SUM(Y123:Y131)*'3k EBIT'!$E$10)</f>
        <v>-</v>
      </c>
      <c r="Z132" s="129" t="str">
        <f>IF(Z123="-","-",SUM(Z123:Z131)*'3k EBIT'!$E$10)</f>
        <v>-</v>
      </c>
      <c r="AA132" s="28"/>
    </row>
    <row r="133" spans="1:27" s="29" customFormat="1" ht="11.5" x14ac:dyDescent="0.25">
      <c r="A133" s="256"/>
      <c r="B133" s="132" t="s">
        <v>292</v>
      </c>
      <c r="C133" s="177" t="s">
        <v>516</v>
      </c>
      <c r="D133" s="134" t="s">
        <v>325</v>
      </c>
      <c r="E133" s="130"/>
      <c r="F133" s="30"/>
      <c r="G133" s="129">
        <f>IF(G123="-","-",SUM(G123:G126,G128:G132)*'3l HAP'!$E$11)</f>
        <v>7.0324283024814802</v>
      </c>
      <c r="H133" s="129">
        <f>IF(H123="-","-",SUM(H123:H126,H128:H132)*'3l HAP'!$E$11)</f>
        <v>6.6126541999791373</v>
      </c>
      <c r="I133" s="129">
        <f>IF(I123="-","-",SUM(I123:I126,I128:I132)*'3l HAP'!$E$11)</f>
        <v>6.6739827557305604</v>
      </c>
      <c r="J133" s="129">
        <f>IF(J123="-","-",SUM(J123:J126,J128:J132)*'3l HAP'!$E$11)</f>
        <v>6.5072226564158875</v>
      </c>
      <c r="K133" s="129">
        <f>IF(K123="-","-",SUM(K123:K126,K128:K132)*'3l HAP'!$E$11)</f>
        <v>7.3570978243373437</v>
      </c>
      <c r="L133" s="129">
        <f>IF(L123="-","-",SUM(L123:L126,L128:L132)*'3l HAP'!$E$11)</f>
        <v>7.2190791031380286</v>
      </c>
      <c r="M133" s="129">
        <f>IF(M123="-","-",SUM(M123:M126,M128:M132)*'3l HAP'!$E$11)</f>
        <v>8.0555236572377638</v>
      </c>
      <c r="N133" s="129">
        <f>IF(N123="-","-",SUM(N123:N126,N128:N132)*'3l HAP'!$E$11)</f>
        <v>8.5835291944495786</v>
      </c>
      <c r="O133" s="30"/>
      <c r="P133" s="129">
        <f>IF(P123="-","-",SUM(P123:P126,P128:P132)*'3l HAP'!$E$11)</f>
        <v>8.5835291944495786</v>
      </c>
      <c r="Q133" s="129">
        <f>IF(Q123="-","-",SUM(Q123:Q126,Q128:Q132)*'3l HAP'!$E$11)</f>
        <v>9.6987691379336098</v>
      </c>
      <c r="R133" s="129">
        <f>IF(R123="-","-",SUM(R123:R126,R128:R132)*'3l HAP'!$E$11)</f>
        <v>9.2448001851968371</v>
      </c>
      <c r="S133" s="129">
        <f>IF(S123="-","-",SUM(S123:S126,S128:S132)*'3l HAP'!$E$11)</f>
        <v>9.2379133097907662</v>
      </c>
      <c r="T133" s="129">
        <f>IF(T123="-","-",SUM(T123:T126,T128:T132)*'3l HAP'!$E$11)</f>
        <v>8.7647904503221294</v>
      </c>
      <c r="U133" s="129">
        <f>IF(U123="-","-",SUM(U123:U126,U128:U132)*'3l HAP'!$E$11)</f>
        <v>9.6977733869938927</v>
      </c>
      <c r="V133" s="129">
        <f>IF(V123="-","-",SUM(V123:V126,V128:V132)*'3l HAP'!$E$11)</f>
        <v>10.872316793948189</v>
      </c>
      <c r="W133" s="129" t="str">
        <f>IF(W123="-","-",SUM(W123:W126,W128:W132)*'3l HAP'!$E$11)</f>
        <v>-</v>
      </c>
      <c r="X133" s="129" t="str">
        <f>IF(X123="-","-",SUM(X123:X126,X128:X132)*'3l HAP'!$E$11)</f>
        <v>-</v>
      </c>
      <c r="Y133" s="129" t="str">
        <f>IF(Y123="-","-",SUM(Y123:Y126,Y128:Y132)*'3l HAP'!$E$11)</f>
        <v>-</v>
      </c>
      <c r="Z133" s="129" t="str">
        <f>IF(Z123="-","-",SUM(Z123:Z126,Z128:Z132)*'3l HAP'!$E$11)</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616.00128614769767</v>
      </c>
      <c r="H134" s="129">
        <f t="shared" si="18"/>
        <v>587.91008274763601</v>
      </c>
      <c r="I134" s="129">
        <f t="shared" si="18"/>
        <v>614.65772433747702</v>
      </c>
      <c r="J134" s="129">
        <f t="shared" si="18"/>
        <v>602.34911082126825</v>
      </c>
      <c r="K134" s="129">
        <f t="shared" si="18"/>
        <v>658.67554796342574</v>
      </c>
      <c r="L134" s="129">
        <f t="shared" si="18"/>
        <v>650.30912738585539</v>
      </c>
      <c r="M134" s="129">
        <f t="shared" si="18"/>
        <v>720.77052166963335</v>
      </c>
      <c r="N134" s="129">
        <f t="shared" si="18"/>
        <v>756.83537177325968</v>
      </c>
      <c r="O134" s="30"/>
      <c r="P134" s="129">
        <f t="shared" ref="P134:Z134" si="19">IF(P123="-","-",SUM(P123:P133))</f>
        <v>756.83537177325968</v>
      </c>
      <c r="Q134" s="129">
        <f t="shared" si="19"/>
        <v>839.25081366543225</v>
      </c>
      <c r="R134" s="129">
        <f t="shared" si="19"/>
        <v>808.76347177183027</v>
      </c>
      <c r="S134" s="129">
        <f t="shared" si="19"/>
        <v>805.38888842782364</v>
      </c>
      <c r="T134" s="129">
        <f t="shared" si="19"/>
        <v>775.81752332196925</v>
      </c>
      <c r="U134" s="129">
        <f t="shared" si="19"/>
        <v>859.55810898240759</v>
      </c>
      <c r="V134" s="129">
        <f t="shared" si="19"/>
        <v>939.93848184363662</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DF'!H37="-","-",'3a DF'!H37)</f>
        <v>252.01715027075286</v>
      </c>
      <c r="H135" s="38">
        <f>IF('3a DF'!I37="-","-",'3a DF'!I37)</f>
        <v>225.60053105495649</v>
      </c>
      <c r="I135" s="38">
        <f>IF('3a DF'!J37="-","-",'3a DF'!J37)</f>
        <v>203.43493347128052</v>
      </c>
      <c r="J135" s="38">
        <f>IF('3a DF'!K37="-","-",'3a DF'!K37)</f>
        <v>193.77650056694696</v>
      </c>
      <c r="K135" s="38">
        <f>IF('3a DF'!L37="-","-",'3a DF'!L37)</f>
        <v>226.13694544713238</v>
      </c>
      <c r="L135" s="38">
        <f>IF('3a DF'!M37="-","-",'3a DF'!M37)</f>
        <v>217.771670632244</v>
      </c>
      <c r="M135" s="38">
        <f>IF('3a DF'!N37="-","-",'3a DF'!N37)</f>
        <v>231.62233492430181</v>
      </c>
      <c r="N135" s="38">
        <f>IF('3a DF'!O37="-","-",'3a DF'!O37)</f>
        <v>258.51111165472969</v>
      </c>
      <c r="O135" s="30"/>
      <c r="P135" s="38">
        <f>IF('3a DF'!Q37="-","-",'3a DF'!Q37)</f>
        <v>258.51111165472969</v>
      </c>
      <c r="Q135" s="38">
        <f>IF('3a DF'!R37="-","-",'3a DF'!R37)</f>
        <v>303.25680941196811</v>
      </c>
      <c r="R135" s="38">
        <f>IF('3a DF'!S37="-","-",'3a DF'!S37)</f>
        <v>271.56392028917651</v>
      </c>
      <c r="S135" s="38">
        <f>IF('3a DF'!T37="-","-",'3a DF'!T37)</f>
        <v>250.06233830464998</v>
      </c>
      <c r="T135" s="38">
        <f>IF('3a DF'!U37="-","-",'3a DF'!U37)</f>
        <v>208.91797425214111</v>
      </c>
      <c r="U135" s="38">
        <f>IF('3a DF'!V37="-","-",'3a DF'!V37)</f>
        <v>250.43049351065076</v>
      </c>
      <c r="V135" s="38">
        <f>IF('3a DF'!W37="-","-",'3a DF'!W37)</f>
        <v>347.6562970247345</v>
      </c>
      <c r="W135" s="38" t="str">
        <f>IF('3a DF'!X37="-","-",'3a DF'!X37)</f>
        <v>-</v>
      </c>
      <c r="X135" s="38" t="str">
        <f>IF('3a DF'!Y37="-","-",'3a DF'!Y37)</f>
        <v>-</v>
      </c>
      <c r="Y135" s="38" t="str">
        <f>IF('3a DF'!Z37="-","-",'3a DF'!Z37)</f>
        <v>-</v>
      </c>
      <c r="Z135" s="38" t="str">
        <f>IF('3a DF'!AA37="-","-",'3a DF'!AA37)</f>
        <v>-</v>
      </c>
      <c r="AA135" s="28"/>
    </row>
    <row r="136" spans="1:27" s="29" customFormat="1" ht="11.25" customHeight="1" x14ac:dyDescent="0.25">
      <c r="A136" s="256"/>
      <c r="B136" s="135" t="s">
        <v>350</v>
      </c>
      <c r="C136" s="135" t="s">
        <v>300</v>
      </c>
      <c r="D136" s="133" t="s">
        <v>326</v>
      </c>
      <c r="E136" s="128"/>
      <c r="F136" s="30"/>
      <c r="G136" s="38">
        <f>IF('3b CM'!G37="-","-",'3b CM'!G37)</f>
        <v>5.8007614832265873E-2</v>
      </c>
      <c r="H136" s="38">
        <f>IF('3b CM'!H37="-","-",'3b CM'!H37)</f>
        <v>8.7011422248398793E-2</v>
      </c>
      <c r="I136" s="38">
        <f>IF('3b CM'!I37="-","-",'3b CM'!I37)</f>
        <v>0.27398950974285841</v>
      </c>
      <c r="J136" s="38">
        <f>IF('3b CM'!J37="-","-",'3b CM'!J37)</f>
        <v>0.27863368535988353</v>
      </c>
      <c r="K136" s="38">
        <f>IF('3b CM'!K37="-","-",'3b CM'!K37)</f>
        <v>3.5787135355601745</v>
      </c>
      <c r="L136" s="38">
        <f>IF('3b CM'!L37="-","-",'3b CM'!L37)</f>
        <v>3.4717137515392262</v>
      </c>
      <c r="M136" s="38">
        <f>IF('3b CM'!M37="-","-",'3b CM'!M37)</f>
        <v>12.132027166930358</v>
      </c>
      <c r="N136" s="38">
        <f>IF('3b CM'!N37="-","-",'3b CM'!N37)</f>
        <v>11.533050119071559</v>
      </c>
      <c r="O136" s="30"/>
      <c r="P136" s="38">
        <f>IF('3b CM'!P37="-","-",'3b CM'!P37)</f>
        <v>11.533050119071559</v>
      </c>
      <c r="Q136" s="38">
        <f>IF('3b CM'!Q37="-","-",'3b CM'!Q37)</f>
        <v>15.630237889277227</v>
      </c>
      <c r="R136" s="38">
        <f>IF('3b CM'!R37="-","-",'3b CM'!R37)</f>
        <v>15.012928961467846</v>
      </c>
      <c r="S136" s="38">
        <f>IF('3b CM'!S37="-","-",'3b CM'!S37)</f>
        <v>17.902135523089459</v>
      </c>
      <c r="T136" s="38">
        <f>IF('3b CM'!T37="-","-",'3b CM'!T37)</f>
        <v>18.241426068635057</v>
      </c>
      <c r="U136" s="38">
        <f>IF('3b CM'!U37="-","-",'3b CM'!U37)</f>
        <v>14.011915010100404</v>
      </c>
      <c r="V136" s="38">
        <f>IF('3b CM'!V37="-","-",'3b CM'!V37)</f>
        <v>14.163753823033856</v>
      </c>
      <c r="W136" s="38" t="str">
        <f>IF('3b CM'!W37="-","-",'3b CM'!W37)</f>
        <v>-</v>
      </c>
      <c r="X136" s="38" t="str">
        <f>IF('3b CM'!X37="-","-",'3b CM'!X37)</f>
        <v>-</v>
      </c>
      <c r="Y136" s="38" t="str">
        <f>IF('3b CM'!Y37="-","-",'3b CM'!Y37)</f>
        <v>-</v>
      </c>
      <c r="Z136" s="38" t="str">
        <f>IF('3b CM'!Z37="-","-",'3b CM'!Z37)</f>
        <v>-</v>
      </c>
      <c r="AA136" s="28"/>
    </row>
    <row r="137" spans="1:27" s="29" customFormat="1" ht="11.25" customHeight="1" x14ac:dyDescent="0.25">
      <c r="A137" s="256"/>
      <c r="B137" s="135" t="s">
        <v>596</v>
      </c>
      <c r="C137" s="135" t="s">
        <v>597</v>
      </c>
      <c r="D137" s="133" t="s">
        <v>326</v>
      </c>
      <c r="E137" s="128"/>
      <c r="F137" s="30"/>
      <c r="G137" s="38" t="str">
        <f>IF('3c AA'!J121="-","-",'3c AA'!J121)</f>
        <v>-</v>
      </c>
      <c r="H137" s="38" t="str">
        <f>IF('3c AA'!K121="-","-",'3c AA'!K121)</f>
        <v>-</v>
      </c>
      <c r="I137" s="38" t="str">
        <f>IF('3c AA'!L121="-","-",'3c AA'!L121)</f>
        <v>-</v>
      </c>
      <c r="J137" s="38" t="str">
        <f>IF('3c AA'!M121="-","-",'3c AA'!M121)</f>
        <v>-</v>
      </c>
      <c r="K137" s="38" t="str">
        <f>IF('3c AA'!N121="-","-",'3c AA'!N121)</f>
        <v>-</v>
      </c>
      <c r="L137" s="38" t="str">
        <f>IF('3c AA'!O121="-","-",'3c AA'!O121)</f>
        <v>-</v>
      </c>
      <c r="M137" s="38" t="str">
        <f>IF('3c AA'!P121="-","-",'3c AA'!P121)</f>
        <v>-</v>
      </c>
      <c r="N137" s="38" t="str">
        <f>IF('3c AA'!Q121="-","-",'3c AA'!Q121)</f>
        <v>-</v>
      </c>
      <c r="O137" s="30"/>
      <c r="P137" s="38" t="str">
        <f>IF('3c AA'!S121="-","-",'3c AA'!S121)</f>
        <v>-</v>
      </c>
      <c r="Q137" s="38" t="str">
        <f>IF('3c AA'!T121="-","-",'3c AA'!T121)</f>
        <v>-</v>
      </c>
      <c r="R137" s="38" t="str">
        <f>IF('3c AA'!U121="-","-",'3c AA'!U121)</f>
        <v>-</v>
      </c>
      <c r="S137" s="38" t="str">
        <f>IF('3c AA'!V121="-","-",'3c AA'!V121)</f>
        <v>-</v>
      </c>
      <c r="T137" s="38">
        <f>IF('3c AA'!W121="-","-",'3c AA'!W121)</f>
        <v>6.4423133309405731</v>
      </c>
      <c r="U137" s="38">
        <f>IF('3c AA'!X121="-","-",'3c AA'!X121)</f>
        <v>9.9756950960531068</v>
      </c>
      <c r="V137" s="38">
        <f>IF('3c AA'!Y121="-","-",'3c AA'!Y121)</f>
        <v>4.43</v>
      </c>
      <c r="W137" s="38" t="str">
        <f>IF('3c AA'!Z121="-","-",'3c AA'!Z121)</f>
        <v>-</v>
      </c>
      <c r="X137" s="38" t="str">
        <f>IF('3c AA'!AA121="-","-",'3c AA'!AA121)</f>
        <v>-</v>
      </c>
      <c r="Y137" s="38" t="str">
        <f>IF('3c AA'!AB121="-","-",'3c AA'!AB121)</f>
        <v>-</v>
      </c>
      <c r="Z137" s="38" t="str">
        <f>IF('3c AA'!AC121="-","-",'3c AA'!AC121)</f>
        <v>-</v>
      </c>
      <c r="AA137" s="28"/>
    </row>
    <row r="138" spans="1:27" s="29" customFormat="1" ht="11.25" customHeight="1" x14ac:dyDescent="0.25">
      <c r="A138" s="256"/>
      <c r="B138" s="135" t="s">
        <v>2</v>
      </c>
      <c r="C138" s="135" t="s">
        <v>342</v>
      </c>
      <c r="D138" s="133" t="s">
        <v>326</v>
      </c>
      <c r="E138" s="128"/>
      <c r="F138" s="30"/>
      <c r="G138" s="38">
        <f>IF('3d PC'!G38="-","-",'3d PC'!G38)</f>
        <v>90.711649080189062</v>
      </c>
      <c r="H138" s="38">
        <f>IF('3d PC'!H38="-","-",'3d PC'!H38)</f>
        <v>90.684788212576848</v>
      </c>
      <c r="I138" s="38">
        <f>IF('3d PC'!I38="-","-",'3d PC'!I38)</f>
        <v>114.93405294123107</v>
      </c>
      <c r="J138" s="38">
        <f>IF('3d PC'!J38="-","-",'3d PC'!J38)</f>
        <v>113.71688750244701</v>
      </c>
      <c r="K138" s="38">
        <f>IF('3d PC'!K38="-","-",'3d PC'!K38)</f>
        <v>130.26246927437478</v>
      </c>
      <c r="L138" s="38">
        <f>IF('3d PC'!L38="-","-",'3d PC'!L38)</f>
        <v>129.09753661147397</v>
      </c>
      <c r="M138" s="38">
        <f>IF('3d PC'!M38="-","-",'3d PC'!M38)</f>
        <v>157.47846044537968</v>
      </c>
      <c r="N138" s="38">
        <f>IF('3d PC'!N38="-","-",'3d PC'!N38)</f>
        <v>154.679047928388</v>
      </c>
      <c r="O138" s="30"/>
      <c r="P138" s="38">
        <f>IF('3d PC'!P38="-","-",'3d PC'!P38)</f>
        <v>154.679047928388</v>
      </c>
      <c r="Q138" s="38">
        <f>IF('3d PC'!Q38="-","-",'3d PC'!Q38)</f>
        <v>173.36775405516806</v>
      </c>
      <c r="R138" s="38">
        <f>IF('3d PC'!R38="-","-",'3d PC'!R38)</f>
        <v>176.07213724417778</v>
      </c>
      <c r="S138" s="38">
        <f>IF('3d PC'!S38="-","-",'3d PC'!S38)</f>
        <v>192.20968773939543</v>
      </c>
      <c r="T138" s="38">
        <f>IF('3d PC'!T38="-","-",'3d PC'!T38)</f>
        <v>195.75698676776753</v>
      </c>
      <c r="U138" s="38">
        <f>IF('3d PC'!U38="-","-",'3d PC'!U38)</f>
        <v>211.79858031810983</v>
      </c>
      <c r="V138" s="38">
        <f>IF('3d PC'!V38="-","-",'3d PC'!V38)</f>
        <v>192.54739145709317</v>
      </c>
      <c r="W138" s="38" t="str">
        <f>IF('3d PC'!W38="-","-",'3d PC'!W38)</f>
        <v>-</v>
      </c>
      <c r="X138" s="38" t="str">
        <f>IF('3d PC'!X38="-","-",'3d PC'!X38)</f>
        <v>-</v>
      </c>
      <c r="Y138" s="38" t="str">
        <f>IF('3d PC'!Y38="-","-",'3d PC'!Y38)</f>
        <v>-</v>
      </c>
      <c r="Z138" s="38" t="str">
        <f>IF('3d PC'!Z38="-","-",'3d PC'!Z38)</f>
        <v>-</v>
      </c>
      <c r="AA138" s="28"/>
    </row>
    <row r="139" spans="1:27" s="29" customFormat="1" ht="11.25" customHeight="1" x14ac:dyDescent="0.25">
      <c r="A139" s="256"/>
      <c r="B139" s="135" t="s">
        <v>352</v>
      </c>
      <c r="C139" s="135" t="s">
        <v>343</v>
      </c>
      <c r="D139" s="133" t="s">
        <v>326</v>
      </c>
      <c r="E139" s="128"/>
      <c r="F139" s="30"/>
      <c r="G139" s="38">
        <f>IF('3e NC-Elec'!H66="-","-",'3e NC-Elec'!H66)</f>
        <v>146.49643023505655</v>
      </c>
      <c r="H139" s="38">
        <f>IF('3e NC-Elec'!I66="-","-",'3e NC-Elec'!I66)</f>
        <v>147.48034357069696</v>
      </c>
      <c r="I139" s="38">
        <f>IF('3e NC-Elec'!J66="-","-",'3e NC-Elec'!J66)</f>
        <v>167.73151071016801</v>
      </c>
      <c r="J139" s="38">
        <f>IF('3e NC-Elec'!K66="-","-",'3e NC-Elec'!K66)</f>
        <v>166.99147521635606</v>
      </c>
      <c r="K139" s="38">
        <f>IF('3e NC-Elec'!L66="-","-",'3e NC-Elec'!L66)</f>
        <v>167.20221095439283</v>
      </c>
      <c r="L139" s="38">
        <f>IF('3e NC-Elec'!M66="-","-",'3e NC-Elec'!M66)</f>
        <v>168.38174012774107</v>
      </c>
      <c r="M139" s="38">
        <f>IF('3e NC-Elec'!N66="-","-",'3e NC-Elec'!N66)</f>
        <v>176.32088226936952</v>
      </c>
      <c r="N139" s="38">
        <f>IF('3e NC-Elec'!O66="-","-",'3e NC-Elec'!O66)</f>
        <v>175.7962486652761</v>
      </c>
      <c r="O139" s="30"/>
      <c r="P139" s="38">
        <f>IF('3e NC-Elec'!Q66="-","-",'3e NC-Elec'!Q66)</f>
        <v>175.7962486652761</v>
      </c>
      <c r="Q139" s="38">
        <f>IF('3e NC-Elec'!R66="-","-",'3e NC-Elec'!R66)</f>
        <v>177.60924256909038</v>
      </c>
      <c r="R139" s="38">
        <f>IF('3e NC-Elec'!S66="-","-",'3e NC-Elec'!S66)</f>
        <v>178.32111671522819</v>
      </c>
      <c r="S139" s="38">
        <f>IF('3e NC-Elec'!T66="-","-",'3e NC-Elec'!T66)</f>
        <v>178.02767819442772</v>
      </c>
      <c r="T139" s="38">
        <f>IF('3e NC-Elec'!U66="-","-",'3e NC-Elec'!U66)</f>
        <v>181.01179160549916</v>
      </c>
      <c r="U139" s="38">
        <f>IF('3e NC-Elec'!V66="-","-",'3e NC-Elec'!V66)</f>
        <v>202.18743335375888</v>
      </c>
      <c r="V139" s="38">
        <f>IF('3e NC-Elec'!W66="-","-",'3e NC-Elec'!W66)</f>
        <v>201.23164654377712</v>
      </c>
      <c r="W139" s="38" t="str">
        <f>IF('3e NC-Elec'!X66="-","-",'3e NC-Elec'!X66)</f>
        <v>-</v>
      </c>
      <c r="X139" s="38" t="str">
        <f>IF('3e NC-Elec'!Y66="-","-",'3e NC-Elec'!Y66)</f>
        <v>-</v>
      </c>
      <c r="Y139" s="38" t="str">
        <f>IF('3e NC-Elec'!Z66="-","-",'3e NC-Elec'!Z66)</f>
        <v>-</v>
      </c>
      <c r="Z139" s="38" t="str">
        <f>IF('3e NC-Elec'!AA66="-","-",'3e NC-Elec'!AA66)</f>
        <v>-</v>
      </c>
      <c r="AA139" s="28"/>
    </row>
    <row r="140" spans="1:27" s="29" customFormat="1" ht="11.25" customHeight="1" x14ac:dyDescent="0.25">
      <c r="A140" s="256"/>
      <c r="B140" s="135" t="s">
        <v>349</v>
      </c>
      <c r="C140" s="135" t="s">
        <v>344</v>
      </c>
      <c r="D140" s="133" t="s">
        <v>326</v>
      </c>
      <c r="E140" s="128"/>
      <c r="F140" s="30"/>
      <c r="G140" s="38">
        <f>IF('3g CPIH'!C$16="-","-",'3h OC '!$E$10*('3g CPIH'!C$16/'3g CPIH'!$G$16))</f>
        <v>76.502677103718199</v>
      </c>
      <c r="H140" s="38">
        <f>IF('3g CPIH'!D$16="-","-",'3h OC '!$E$10*('3g CPIH'!D$16/'3g CPIH'!$G$16))</f>
        <v>76.655835616438353</v>
      </c>
      <c r="I140" s="38">
        <f>IF('3g CPIH'!E$16="-","-",'3h OC '!$E$10*('3g CPIH'!E$16/'3g CPIH'!$G$16))</f>
        <v>76.885573385518597</v>
      </c>
      <c r="J140" s="38">
        <f>IF('3g CPIH'!F$16="-","-",'3h OC '!$E$10*('3g CPIH'!F$16/'3g CPIH'!$G$16))</f>
        <v>77.345048923679059</v>
      </c>
      <c r="K140" s="38">
        <f>IF('3g CPIH'!G$16="-","-",'3h OC '!$E$10*('3g CPIH'!G$16/'3g CPIH'!$G$16))</f>
        <v>78.263999999999996</v>
      </c>
      <c r="L140" s="38">
        <f>IF('3g CPIH'!H$16="-","-",'3h OC '!$E$10*('3g CPIH'!H$16/'3g CPIH'!$G$16))</f>
        <v>79.259530332681024</v>
      </c>
      <c r="M140" s="38">
        <f>IF('3g CPIH'!I$16="-","-",'3h OC '!$E$10*('3g CPIH'!I$16/'3g CPIH'!$G$16))</f>
        <v>80.408219178082177</v>
      </c>
      <c r="N140" s="38">
        <f>IF('3g CPIH'!J$16="-","-",'3h OC '!$E$10*('3g CPIH'!J$16/'3g CPIH'!$G$16))</f>
        <v>81.097432485322898</v>
      </c>
      <c r="O140" s="30"/>
      <c r="P140" s="38">
        <f>IF('3g CPIH'!L$16="-","-",'3h OC '!$E$10*('3g CPIH'!L$16/'3g CPIH'!$G$16))</f>
        <v>81.097432485322898</v>
      </c>
      <c r="Q140" s="38">
        <f>IF('3g CPIH'!M$16="-","-",'3h OC '!$E$10*('3g CPIH'!M$16/'3g CPIH'!$G$16))</f>
        <v>82.016383561643835</v>
      </c>
      <c r="R140" s="38">
        <f>IF('3g CPIH'!N$16="-","-",'3h OC '!$E$10*('3g CPIH'!N$16/'3g CPIH'!$G$16))</f>
        <v>82.62901761252445</v>
      </c>
      <c r="S140" s="38">
        <f>IF('3g CPIH'!O$16="-","-",'3h OC '!$E$10*('3g CPIH'!O$16/'3g CPIH'!$G$16))</f>
        <v>83.088493150684926</v>
      </c>
      <c r="T140" s="38">
        <f>IF('3g CPIH'!P$16="-","-",'3h OC '!$E$10*('3g CPIH'!P$16/'3g CPIH'!$G$16))</f>
        <v>83.318230919765156</v>
      </c>
      <c r="U140" s="38">
        <f>IF('3g CPIH'!Q$16="-","-",'3h OC '!$E$10*('3g CPIH'!Q$16/'3g CPIH'!$G$16))</f>
        <v>83.777706457925632</v>
      </c>
      <c r="V140" s="38">
        <f>IF('3g CPIH'!R$16="-","-",'3h OC '!$E$10*('3g CPIH'!R$16/'3g CPIH'!$G$16))</f>
        <v>85.309291585127198</v>
      </c>
      <c r="W140" s="38" t="str">
        <f>IF('3g CPIH'!S$16="-","-",'3h OC '!$E$10*('3g CPIH'!S$16/'3g CPIH'!$G$16))</f>
        <v>-</v>
      </c>
      <c r="X140" s="38" t="str">
        <f>IF('3g CPIH'!T$16="-","-",'3h OC '!$E$10*('3g CPIH'!T$16/'3g CPIH'!$G$16))</f>
        <v>-</v>
      </c>
      <c r="Y140" s="38" t="str">
        <f>IF('3g CPIH'!U$16="-","-",'3h OC '!$E$10*('3g CPIH'!U$16/'3g CPIH'!$G$16))</f>
        <v>-</v>
      </c>
      <c r="Z140" s="38" t="str">
        <f>IF('3g CPIH'!V$16="-","-",'3h OC '!$E$10*('3g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SMNCC'!G$46)</f>
        <v>0</v>
      </c>
      <c r="L141" s="38">
        <f>IF('3i SMNCC'!H$46="-","-",'3i SMNCC'!H$46)</f>
        <v>-0.18995111249132623</v>
      </c>
      <c r="M141" s="38">
        <f>IF('3i SMNCC'!I$46="-","-",'3i SMNCC'!I$46)</f>
        <v>2.3898870370752556</v>
      </c>
      <c r="N141" s="38">
        <f>IF('3i SMNCC'!J$46="-","-",'3i SMNCC'!J$46)</f>
        <v>11.485481460604181</v>
      </c>
      <c r="O141" s="30"/>
      <c r="P141" s="38">
        <f>IF('3i SMNCC'!L$46="-","-",'3i SMNCC'!L$46)</f>
        <v>11.485481460604181</v>
      </c>
      <c r="Q141" s="38">
        <f>IF('3i SMNCC'!M$46="-","-",'3i SMNCC'!M$46)</f>
        <v>13.905095596481768</v>
      </c>
      <c r="R141" s="38">
        <f>IF('3i SMNCC'!N$46="-","-",'3i SMNCC'!N$46)</f>
        <v>14.008016342776511</v>
      </c>
      <c r="S141" s="38">
        <f>IF('3i SMNCC'!O$46="-","-",'3i SMNCC'!O$46)</f>
        <v>16.592254432324484</v>
      </c>
      <c r="T141" s="38">
        <f>IF('3i SMNCC'!P$46="-","-",'3i SMNCC'!P$46)</f>
        <v>16.855736391237045</v>
      </c>
      <c r="U141" s="38">
        <f>IF('3i SMNCC'!Q$46="-","-",'3i SMNCC'!Q$46)</f>
        <v>16.48610584262476</v>
      </c>
      <c r="V141" s="38">
        <f>IF('3i SMNCC'!R$46="-","-",'3i SMNCC'!R$46)</f>
        <v>16.529685824397358</v>
      </c>
      <c r="W141" s="38" t="str">
        <f>IF('3i SMNCC'!S$46="-","-",'3i SMNCC'!S$46)</f>
        <v>-</v>
      </c>
      <c r="X141" s="38" t="str">
        <f>IF('3i SMNCC'!T$46="-","-",'3i SMNCC'!T$46)</f>
        <v>-</v>
      </c>
      <c r="Y141" s="38" t="str">
        <f>IF('3i SMNCC'!U$46="-","-",'3i SMNCC'!U$46)</f>
        <v>-</v>
      </c>
      <c r="Z141" s="38" t="str">
        <f>IF('3i SMNCC'!V$46="-","-",'3i SMNCC'!V$46)</f>
        <v>-</v>
      </c>
      <c r="AA141" s="28"/>
    </row>
    <row r="142" spans="1:27" s="29" customFormat="1" ht="12.4" customHeight="1" x14ac:dyDescent="0.25">
      <c r="A142" s="256"/>
      <c r="B142" s="135" t="s">
        <v>349</v>
      </c>
      <c r="C142" s="135" t="s">
        <v>389</v>
      </c>
      <c r="D142" s="133" t="s">
        <v>326</v>
      </c>
      <c r="E142" s="128"/>
      <c r="F142" s="30"/>
      <c r="G142" s="38">
        <f>IF('3g CPIH'!C$16="-","-",'3j PAAC PAP'!$G$14*('3g CPIH'!C$16/'3g CPIH'!$G$16))</f>
        <v>13.436452250489236</v>
      </c>
      <c r="H142" s="38">
        <f>IF('3g CPIH'!D$16="-","-",'3j PAAC PAP'!$G$14*('3g CPIH'!D$16/'3g CPIH'!$G$16))</f>
        <v>13.463352054794518</v>
      </c>
      <c r="I142" s="38">
        <f>IF('3g CPIH'!E$16="-","-",'3j PAAC PAP'!$G$14*('3g CPIH'!E$16/'3g CPIH'!$G$16))</f>
        <v>13.503701761252445</v>
      </c>
      <c r="J142" s="38">
        <f>IF('3g CPIH'!F$16="-","-",'3j PAAC PAP'!$G$14*('3g CPIH'!F$16/'3g CPIH'!$G$16))</f>
        <v>13.584401174168297</v>
      </c>
      <c r="K142" s="38">
        <f>IF('3g CPIH'!G$16="-","-",'3j PAAC PAP'!$G$14*('3g CPIH'!G$16/'3g CPIH'!$G$16))</f>
        <v>13.745799999999999</v>
      </c>
      <c r="L142" s="38">
        <f>IF('3g CPIH'!H$16="-","-",'3j PAAC PAP'!$G$14*('3g CPIH'!H$16/'3g CPIH'!$G$16))</f>
        <v>13.920648727984345</v>
      </c>
      <c r="M142" s="38">
        <f>IF('3g CPIH'!I$16="-","-",'3j PAAC PAP'!$G$14*('3g CPIH'!I$16/'3g CPIH'!$G$16))</f>
        <v>14.122397260273971</v>
      </c>
      <c r="N142" s="38">
        <f>IF('3g CPIH'!J$16="-","-",'3j PAAC PAP'!$G$14*('3g CPIH'!J$16/'3g CPIH'!$G$16))</f>
        <v>14.24344637964775</v>
      </c>
      <c r="O142" s="30"/>
      <c r="P142" s="38">
        <f>IF('3g CPIH'!L$16="-","-",'3j PAAC PAP'!$G$14*('3g CPIH'!L$16/'3g CPIH'!$G$16))</f>
        <v>14.24344637964775</v>
      </c>
      <c r="Q142" s="38">
        <f>IF('3g CPIH'!M$16="-","-",'3j PAAC PAP'!$G$14*('3g CPIH'!M$16/'3g CPIH'!$G$16))</f>
        <v>14.40484520547945</v>
      </c>
      <c r="R142" s="38">
        <f>IF('3g CPIH'!N$16="-","-",'3j PAAC PAP'!$G$14*('3g CPIH'!N$16/'3g CPIH'!$G$16))</f>
        <v>14.512444422700586</v>
      </c>
      <c r="S142" s="38">
        <f>IF('3g CPIH'!O$16="-","-",'3j PAAC PAP'!$G$14*('3g CPIH'!O$16/'3g CPIH'!$G$16))</f>
        <v>14.593143835616438</v>
      </c>
      <c r="T142" s="38">
        <f>IF('3g CPIH'!P$16="-","-",'3j PAAC PAP'!$G$14*('3g CPIH'!P$16/'3g CPIH'!$G$16))</f>
        <v>14.633493542074362</v>
      </c>
      <c r="U142" s="38">
        <f>IF('3g CPIH'!Q$16="-","-",'3j PAAC PAP'!$G$14*('3g CPIH'!Q$16/'3g CPIH'!$G$16))</f>
        <v>14.714192954990214</v>
      </c>
      <c r="V142" s="38">
        <f>IF('3g CPIH'!R$16="-","-",'3j PAAC PAP'!$G$14*('3g CPIH'!R$16/'3g CPIH'!$G$16))</f>
        <v>14.983190998043053</v>
      </c>
      <c r="W142" s="38" t="str">
        <f>IF('3g CPIH'!S$16="-","-",'3j PAAC PAP'!$G$14*('3g CPIH'!S$16/'3g CPIH'!$G$16))</f>
        <v>-</v>
      </c>
      <c r="X142" s="38" t="str">
        <f>IF('3g CPIH'!T$16="-","-",'3j PAAC PAP'!$G$14*('3g CPIH'!T$16/'3g CPIH'!$G$16))</f>
        <v>-</v>
      </c>
      <c r="Y142" s="38" t="str">
        <f>IF('3g CPIH'!U$16="-","-",'3j PAAC PAP'!$G$14*('3g CPIH'!U$16/'3g CPIH'!$G$16))</f>
        <v>-</v>
      </c>
      <c r="Z142" s="38" t="str">
        <f>IF('3g CPIH'!V$16="-","-",'3j PAAC PAP'!$G$14*('3g CPIH'!V$16/'3g CPIH'!$G$16))</f>
        <v>-</v>
      </c>
      <c r="AA142" s="28"/>
    </row>
    <row r="143" spans="1:27" s="29" customFormat="1" ht="11.25" customHeight="1" x14ac:dyDescent="0.25">
      <c r="A143" s="256"/>
      <c r="B143" s="135" t="s">
        <v>349</v>
      </c>
      <c r="C143" s="135" t="s">
        <v>404</v>
      </c>
      <c r="D143" s="133" t="s">
        <v>326</v>
      </c>
      <c r="E143" s="128"/>
      <c r="F143" s="30"/>
      <c r="G143" s="38">
        <f>IF(G135="-","-",SUM(G135:G141)*'3j PAAC PAP'!$G$32)</f>
        <v>32.7612675818906</v>
      </c>
      <c r="H143" s="38">
        <f>IF(H135="-","-",SUM(H135:H141)*'3j PAAC PAP'!$G$32)</f>
        <v>31.297604755913003</v>
      </c>
      <c r="I143" s="38">
        <f>IF(I135="-","-",SUM(I135:I141)*'3j PAAC PAP'!$G$32)</f>
        <v>32.615010515278854</v>
      </c>
      <c r="J143" s="38">
        <f>IF(J135="-","-",SUM(J135:J141)*'3j PAAC PAP'!$G$32)</f>
        <v>31.969293241491862</v>
      </c>
      <c r="K143" s="38">
        <f>IF(K135="-","-",SUM(K135:K141)*'3j PAAC PAP'!$G$32)</f>
        <v>35.057649017700385</v>
      </c>
      <c r="L143" s="38">
        <f>IF(L135="-","-",SUM(L135:L141)*'3j PAAC PAP'!$G$32)</f>
        <v>34.61456188483195</v>
      </c>
      <c r="M143" s="38">
        <f>IF(M135="-","-",SUM(M135:M141)*'3j PAAC PAP'!$G$32)</f>
        <v>38.237011265368018</v>
      </c>
      <c r="N143" s="38">
        <f>IF(N135="-","-",SUM(N135:N141)*'3j PAAC PAP'!$G$32)</f>
        <v>40.133399766434678</v>
      </c>
      <c r="O143" s="30"/>
      <c r="P143" s="38">
        <f>IF(P135="-","-",SUM(P135:P141)*'3j PAAC PAP'!$G$32)</f>
        <v>40.133399766434678</v>
      </c>
      <c r="Q143" s="38">
        <f>IF(Q135="-","-",SUM(Q135:Q141)*'3j PAAC PAP'!$G$32)</f>
        <v>44.342044928634472</v>
      </c>
      <c r="R143" s="38">
        <f>IF(R135="-","-",SUM(R135:R141)*'3j PAAC PAP'!$G$32)</f>
        <v>42.710403670422494</v>
      </c>
      <c r="S143" s="38">
        <f>IF(S135="-","-",SUM(S135:S141)*'3j PAAC PAP'!$G$32)</f>
        <v>42.726353337600095</v>
      </c>
      <c r="T143" s="38">
        <f>IF(T135="-","-",SUM(T135:T141)*'3j PAAC PAP'!$G$32)</f>
        <v>41.143366373390919</v>
      </c>
      <c r="U143" s="38">
        <f>IF(U135="-","-",SUM(U135:U141)*'3j PAAC PAP'!$G$32)</f>
        <v>45.667027794934391</v>
      </c>
      <c r="V143" s="38">
        <f>IF(V135="-","-",SUM(V135:V141)*'3j PAAC PAP'!$G$32)</f>
        <v>49.905608508612673</v>
      </c>
      <c r="W143" s="38" t="str">
        <f>IF(W135="-","-",SUM(W135:W141)*'3j PAAC PAP'!$G$32)</f>
        <v>-</v>
      </c>
      <c r="X143" s="38" t="str">
        <f>IF(X135="-","-",SUM(X135:X141)*'3j PAAC PAP'!$G$32)</f>
        <v>-</v>
      </c>
      <c r="Y143" s="38" t="str">
        <f>IF(Y135="-","-",SUM(Y135:Y141)*'3j PAAC PAP'!$G$32)</f>
        <v>-</v>
      </c>
      <c r="Z143" s="38" t="str">
        <f>IF(Z135="-","-",SUM(Z135:Z141)*'3j PAAC PAP'!$G$32)</f>
        <v>-</v>
      </c>
      <c r="AA143" s="28"/>
    </row>
    <row r="144" spans="1:27" s="29" customFormat="1" ht="11.5" x14ac:dyDescent="0.25">
      <c r="A144" s="256"/>
      <c r="B144" s="135" t="s">
        <v>388</v>
      </c>
      <c r="C144" s="135" t="s">
        <v>515</v>
      </c>
      <c r="D144" s="133" t="s">
        <v>326</v>
      </c>
      <c r="E144" s="128"/>
      <c r="F144" s="30"/>
      <c r="G144" s="38">
        <f>IF(G135="-","-",SUM(G135:G143)*'3k EBIT'!$E$10)</f>
        <v>11.852899025964035</v>
      </c>
      <c r="H144" s="38">
        <f>IF(H135="-","-",SUM(H135:H143)*'3k EBIT'!$E$10)</f>
        <v>11.335499030805913</v>
      </c>
      <c r="I144" s="38">
        <f>IF(I135="-","-",SUM(I135:I143)*'3k EBIT'!$E$10)</f>
        <v>11.802448061799341</v>
      </c>
      <c r="J144" s="38">
        <f>IF(J135="-","-",SUM(J135:J143)*'3k EBIT'!$E$10)</f>
        <v>11.57552227033278</v>
      </c>
      <c r="K144" s="38">
        <f>IF(K135="-","-",SUM(K135:K143)*'3k EBIT'!$E$10)</f>
        <v>12.67147116242238</v>
      </c>
      <c r="L144" s="38">
        <f>IF(L135="-","-",SUM(L135:L143)*'3k EBIT'!$E$10)</f>
        <v>12.51807007011589</v>
      </c>
      <c r="M144" s="38">
        <f>IF(M135="-","-",SUM(M135:M143)*'3k EBIT'!$E$10)</f>
        <v>13.803790900182049</v>
      </c>
      <c r="N144" s="38">
        <f>IF(N135="-","-",SUM(N135:N143)*'3k EBIT'!$E$10)</f>
        <v>14.477177503123109</v>
      </c>
      <c r="O144" s="30"/>
      <c r="P144" s="38">
        <f>IF(P135="-","-",SUM(P135:P143)*'3k EBIT'!$E$10)</f>
        <v>14.477177503123109</v>
      </c>
      <c r="Q144" s="38">
        <f>IF(Q135="-","-",SUM(Q135:Q143)*'3k EBIT'!$E$10)</f>
        <v>15.969543779201249</v>
      </c>
      <c r="R144" s="38">
        <f>IF(R135="-","-",SUM(R135:R143)*'3k EBIT'!$E$10)</f>
        <v>15.39426715448613</v>
      </c>
      <c r="S144" s="38">
        <f>IF(S135="-","-",SUM(S135:S143)*'3k EBIT'!$E$10)</f>
        <v>15.401473972940527</v>
      </c>
      <c r="T144" s="38">
        <f>IF(T135="-","-",SUM(T135:T143)*'3k EBIT'!$E$10)</f>
        <v>14.842111311262101</v>
      </c>
      <c r="U144" s="38">
        <f>IF(U135="-","-",SUM(U135:U143)*'3k EBIT'!$E$10)</f>
        <v>16.444383943768617</v>
      </c>
      <c r="V144" s="38">
        <f>IF(V135="-","-",SUM(V135:V143)*'3k EBIT'!$E$10)</f>
        <v>17.949426976133012</v>
      </c>
      <c r="W144" s="38" t="str">
        <f>IF(W135="-","-",SUM(W135:W143)*'3k EBIT'!$E$10)</f>
        <v>-</v>
      </c>
      <c r="X144" s="38" t="str">
        <f>IF(X135="-","-",SUM(X135:X143)*'3k EBIT'!$E$10)</f>
        <v>-</v>
      </c>
      <c r="Y144" s="38" t="str">
        <f>IF(Y135="-","-",SUM(Y135:Y143)*'3k EBIT'!$E$10)</f>
        <v>-</v>
      </c>
      <c r="Z144" s="38" t="str">
        <f>IF(Z135="-","-",SUM(Z135:Z143)*'3k EBIT'!$E$10)</f>
        <v>-</v>
      </c>
      <c r="AA144" s="28"/>
    </row>
    <row r="145" spans="1:27" s="29" customFormat="1" ht="11.5" x14ac:dyDescent="0.25">
      <c r="A145" s="256"/>
      <c r="B145" s="135" t="s">
        <v>292</v>
      </c>
      <c r="C145" s="179" t="s">
        <v>516</v>
      </c>
      <c r="D145" s="133" t="s">
        <v>326</v>
      </c>
      <c r="E145" s="127"/>
      <c r="F145" s="30"/>
      <c r="G145" s="38">
        <f>IF(G135="-","-",SUM(G135:G138,G140:G144)*'3l HAP'!$E$11)</f>
        <v>6.9887364469664508</v>
      </c>
      <c r="H145" s="38">
        <f>IF(H135="-","-",SUM(H135:H138,H140:H144)*'3l HAP'!$E$11)</f>
        <v>6.5756335928649676</v>
      </c>
      <c r="I145" s="38">
        <f>IF(I135="-","-",SUM(I135:I138,I140:I144)*'3l HAP'!$E$11)</f>
        <v>6.6389571989286038</v>
      </c>
      <c r="J145" s="38">
        <f>IF(J135="-","-",SUM(J135:J138,J140:J144)*'3l HAP'!$E$11)</f>
        <v>6.4749278933025591</v>
      </c>
      <c r="K145" s="38">
        <f>IF(K135="-","-",SUM(K135:K138,K140:K144)*'3l HAP'!$E$11)</f>
        <v>7.3163573061689</v>
      </c>
      <c r="L145" s="38">
        <f>IF(L135="-","-",SUM(L135:L138,L140:L144)*'3l HAP'!$E$11)</f>
        <v>7.1808802161331684</v>
      </c>
      <c r="M145" s="38">
        <f>IF(M135="-","-",SUM(M135:M138,M140:M144)*'3l HAP'!$E$11)</f>
        <v>8.0553922306481418</v>
      </c>
      <c r="N145" s="38">
        <f>IF(N135="-","-",SUM(N135:N138,N140:N144)*'3l HAP'!$E$11)</f>
        <v>8.5819707165800878</v>
      </c>
      <c r="O145" s="30"/>
      <c r="P145" s="38">
        <f>IF(P135="-","-",SUM(P135:P138,P140:P144)*'3l HAP'!$E$11)</f>
        <v>8.5819707165800878</v>
      </c>
      <c r="Q145" s="38">
        <f>IF(Q135="-","-",SUM(Q135:Q138,Q140:Q144)*'3l HAP'!$E$11)</f>
        <v>9.7054122319382099</v>
      </c>
      <c r="R145" s="38">
        <f>IF(R135="-","-",SUM(R135:R138,R140:R144)*'3l HAP'!$E$11)</f>
        <v>9.2516938097504973</v>
      </c>
      <c r="S145" s="38">
        <f>IF(S135="-","-",SUM(S135:S138,S140:S144)*'3l HAP'!$E$11)</f>
        <v>9.2615434634181479</v>
      </c>
      <c r="T145" s="38">
        <f>IF(T135="-","-",SUM(T135:T138,T140:T144)*'3l HAP'!$E$11)</f>
        <v>8.7868201459725679</v>
      </c>
      <c r="U145" s="38">
        <f>IF(U135="-","-",SUM(U135:U138,U140:U144)*'3l HAP'!$E$11)</f>
        <v>9.7114646237037974</v>
      </c>
      <c r="V145" s="38">
        <f>IF(V135="-","-",SUM(V135:V138,V140:V144)*'3l HAP'!$E$11)</f>
        <v>10.885212294972836</v>
      </c>
      <c r="W145" s="38" t="str">
        <f>IF(W135="-","-",SUM(W135:W138,W140:W144)*'3l HAP'!$E$11)</f>
        <v>-</v>
      </c>
      <c r="X145" s="38" t="str">
        <f>IF(X135="-","-",SUM(X135:X138,X140:X144)*'3l HAP'!$E$11)</f>
        <v>-</v>
      </c>
      <c r="Y145" s="38" t="str">
        <f>IF(Y135="-","-",SUM(Y135:Y138,Y140:Y144)*'3l HAP'!$E$11)</f>
        <v>-</v>
      </c>
      <c r="Z145" s="38" t="str">
        <f>IF(Z135="-","-",SUM(Z135:Z138,Z140:Z144)*'3l HAP'!$E$11)</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630.82526960985911</v>
      </c>
      <c r="H146" s="38">
        <f t="shared" si="20"/>
        <v>603.1805993112954</v>
      </c>
      <c r="I146" s="38">
        <f t="shared" si="20"/>
        <v>627.8201775552003</v>
      </c>
      <c r="J146" s="38">
        <f t="shared" si="20"/>
        <v>615.71269047408452</v>
      </c>
      <c r="K146" s="38">
        <f t="shared" si="20"/>
        <v>674.23561669775177</v>
      </c>
      <c r="L146" s="38">
        <f t="shared" si="20"/>
        <v>666.0264012422532</v>
      </c>
      <c r="M146" s="38">
        <f t="shared" si="20"/>
        <v>734.57040267761101</v>
      </c>
      <c r="N146" s="38">
        <f t="shared" si="20"/>
        <v>770.53836667917813</v>
      </c>
      <c r="O146" s="30"/>
      <c r="P146" s="38">
        <f t="shared" ref="P146:Z146" si="21">IF(P135="-","-",SUM(P135:P145))</f>
        <v>770.53836667917813</v>
      </c>
      <c r="Q146" s="38">
        <f t="shared" si="21"/>
        <v>850.20736922888261</v>
      </c>
      <c r="R146" s="38">
        <f t="shared" si="21"/>
        <v>819.47594622271083</v>
      </c>
      <c r="S146" s="38">
        <f t="shared" si="21"/>
        <v>819.86510195414712</v>
      </c>
      <c r="T146" s="38">
        <f t="shared" si="21"/>
        <v>789.95025070868564</v>
      </c>
      <c r="U146" s="38">
        <f t="shared" si="21"/>
        <v>875.2049989066204</v>
      </c>
      <c r="V146" s="38">
        <f t="shared" si="21"/>
        <v>955.59150503592468</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DF'!H38="-","-",'3a DF'!H38)</f>
        <v>260.74949667938301</v>
      </c>
      <c r="H147" s="129">
        <f>IF('3a DF'!I38="-","-",'3a DF'!I38)</f>
        <v>233.41754662324746</v>
      </c>
      <c r="I147" s="129">
        <f>IF('3a DF'!J38="-","-",'3a DF'!J38)</f>
        <v>210.48391529168168</v>
      </c>
      <c r="J147" s="129">
        <f>IF('3a DF'!K38="-","-",'3a DF'!K38)</f>
        <v>200.49081952097359</v>
      </c>
      <c r="K147" s="129">
        <f>IF('3a DF'!L38="-","-",'3a DF'!L38)</f>
        <v>233.97254767226804</v>
      </c>
      <c r="L147" s="129">
        <f>IF('3a DF'!M38="-","-",'3a DF'!M38)</f>
        <v>225.31741767328398</v>
      </c>
      <c r="M147" s="129">
        <f>IF('3a DF'!N38="-","-",'3a DF'!N38)</f>
        <v>235.71967851327506</v>
      </c>
      <c r="N147" s="129">
        <f>IF('3a DF'!O38="-","-",'3a DF'!O38)</f>
        <v>263.08411125929302</v>
      </c>
      <c r="O147" s="30"/>
      <c r="P147" s="129">
        <f>IF('3a DF'!Q38="-","-",'3a DF'!Q38)</f>
        <v>263.08411125929302</v>
      </c>
      <c r="Q147" s="129">
        <f>IF('3a DF'!R38="-","-",'3a DF'!R38)</f>
        <v>305.39586100693913</v>
      </c>
      <c r="R147" s="129">
        <f>IF('3a DF'!S38="-","-",'3a DF'!S38)</f>
        <v>273.45544796270474</v>
      </c>
      <c r="S147" s="129">
        <f>IF('3a DF'!T38="-","-",'3a DF'!T38)</f>
        <v>252.41329251504411</v>
      </c>
      <c r="T147" s="129">
        <f>IF('3a DF'!U38="-","-",'3a DF'!U38)</f>
        <v>210.86601552379713</v>
      </c>
      <c r="U147" s="129">
        <f>IF('3a DF'!V38="-","-",'3a DF'!V38)</f>
        <v>250.61544513328681</v>
      </c>
      <c r="V147" s="129">
        <f>IF('3a DF'!W38="-","-",'3a DF'!W38)</f>
        <v>347.91895473189419</v>
      </c>
      <c r="W147" s="129" t="str">
        <f>IF('3a DF'!X38="-","-",'3a DF'!X38)</f>
        <v>-</v>
      </c>
      <c r="X147" s="129" t="str">
        <f>IF('3a DF'!Y38="-","-",'3a DF'!Y38)</f>
        <v>-</v>
      </c>
      <c r="Y147" s="129" t="str">
        <f>IF('3a DF'!Z38="-","-",'3a DF'!Z38)</f>
        <v>-</v>
      </c>
      <c r="Z147" s="129" t="str">
        <f>IF('3a DF'!AA38="-","-",'3a DF'!AA38)</f>
        <v>-</v>
      </c>
      <c r="AA147" s="28"/>
    </row>
    <row r="148" spans="1:27" s="29" customFormat="1" ht="11.25" customHeight="1" x14ac:dyDescent="0.25">
      <c r="A148" s="256"/>
      <c r="B148" s="132" t="s">
        <v>350</v>
      </c>
      <c r="C148" s="132" t="s">
        <v>300</v>
      </c>
      <c r="D148" s="134" t="s">
        <v>327</v>
      </c>
      <c r="E148" s="131"/>
      <c r="F148" s="30"/>
      <c r="G148" s="129">
        <f>IF('3b CM'!G38="-","-",'3b CM'!G38)</f>
        <v>6.1175638994480051E-2</v>
      </c>
      <c r="H148" s="129">
        <f>IF('3b CM'!H38="-","-",'3b CM'!H38)</f>
        <v>9.176345849172006E-2</v>
      </c>
      <c r="I148" s="129">
        <f>IF('3b CM'!I38="-","-",'3b CM'!I38)</f>
        <v>0.28895315528437066</v>
      </c>
      <c r="J148" s="129">
        <f>IF('3b CM'!J38="-","-",'3b CM'!J38)</f>
        <v>0.29385096761117679</v>
      </c>
      <c r="K148" s="129">
        <f>IF('3b CM'!K38="-","-",'3b CM'!K38)</f>
        <v>3.7741611674457607</v>
      </c>
      <c r="L148" s="129">
        <f>IF('3b CM'!L38="-","-",'3b CM'!L38)</f>
        <v>3.6613177040715024</v>
      </c>
      <c r="M148" s="129">
        <f>IF('3b CM'!M38="-","-",'3b CM'!M38)</f>
        <v>12.452506250272078</v>
      </c>
      <c r="N148" s="129">
        <f>IF('3b CM'!N38="-","-",'3b CM'!N38)</f>
        <v>11.837706651688718</v>
      </c>
      <c r="O148" s="30"/>
      <c r="P148" s="129">
        <f>IF('3b CM'!P38="-","-",'3b CM'!P38)</f>
        <v>11.837706651688718</v>
      </c>
      <c r="Q148" s="129">
        <f>IF('3b CM'!Q38="-","-",'3b CM'!Q38)</f>
        <v>15.9188846789134</v>
      </c>
      <c r="R148" s="129">
        <f>IF('3b CM'!R38="-","-",'3b CM'!R38)</f>
        <v>15.289883070643905</v>
      </c>
      <c r="S148" s="129">
        <f>IF('3b CM'!S38="-","-",'3b CM'!S38)</f>
        <v>18.3493358255399</v>
      </c>
      <c r="T148" s="129">
        <f>IF('3b CM'!T38="-","-",'3b CM'!T38)</f>
        <v>18.696712350571481</v>
      </c>
      <c r="U148" s="129">
        <f>IF('3b CM'!U38="-","-",'3b CM'!U38)</f>
        <v>14.236572129873764</v>
      </c>
      <c r="V148" s="129">
        <f>IF('3b CM'!V38="-","-",'3b CM'!V38)</f>
        <v>14.391380524548923</v>
      </c>
      <c r="W148" s="129" t="str">
        <f>IF('3b CM'!W38="-","-",'3b CM'!W38)</f>
        <v>-</v>
      </c>
      <c r="X148" s="129" t="str">
        <f>IF('3b CM'!X38="-","-",'3b CM'!X38)</f>
        <v>-</v>
      </c>
      <c r="Y148" s="129" t="str">
        <f>IF('3b CM'!Y38="-","-",'3b CM'!Y38)</f>
        <v>-</v>
      </c>
      <c r="Z148" s="129" t="str">
        <f>IF('3b CM'!Z38="-","-",'3b CM'!Z38)</f>
        <v>-</v>
      </c>
      <c r="AA148" s="28"/>
    </row>
    <row r="149" spans="1:27" s="29" customFormat="1" ht="11.25" customHeight="1" x14ac:dyDescent="0.25">
      <c r="A149" s="256"/>
      <c r="B149" s="132" t="s">
        <v>596</v>
      </c>
      <c r="C149" s="132" t="s">
        <v>597</v>
      </c>
      <c r="D149" s="134" t="s">
        <v>327</v>
      </c>
      <c r="E149" s="131"/>
      <c r="F149" s="30"/>
      <c r="G149" s="129" t="str">
        <f>IF('3c AA'!J122="-","-",'3c AA'!J122)</f>
        <v>-</v>
      </c>
      <c r="H149" s="129" t="str">
        <f>IF('3c AA'!K122="-","-",'3c AA'!K122)</f>
        <v>-</v>
      </c>
      <c r="I149" s="129" t="str">
        <f>IF('3c AA'!L122="-","-",'3c AA'!L122)</f>
        <v>-</v>
      </c>
      <c r="J149" s="129" t="str">
        <f>IF('3c AA'!M122="-","-",'3c AA'!M122)</f>
        <v>-</v>
      </c>
      <c r="K149" s="129" t="str">
        <f>IF('3c AA'!N122="-","-",'3c AA'!N122)</f>
        <v>-</v>
      </c>
      <c r="L149" s="129" t="str">
        <f>IF('3c AA'!O122="-","-",'3c AA'!O122)</f>
        <v>-</v>
      </c>
      <c r="M149" s="129" t="str">
        <f>IF('3c AA'!P122="-","-",'3c AA'!P122)</f>
        <v>-</v>
      </c>
      <c r="N149" s="129" t="str">
        <f>IF('3c AA'!Q122="-","-",'3c AA'!Q122)</f>
        <v>-</v>
      </c>
      <c r="O149" s="30"/>
      <c r="P149" s="129" t="str">
        <f>IF('3c AA'!S122="-","-",'3c AA'!S122)</f>
        <v>-</v>
      </c>
      <c r="Q149" s="129" t="str">
        <f>IF('3c AA'!T122="-","-",'3c AA'!T122)</f>
        <v>-</v>
      </c>
      <c r="R149" s="129" t="str">
        <f>IF('3c AA'!U122="-","-",'3c AA'!U122)</f>
        <v>-</v>
      </c>
      <c r="S149" s="129" t="str">
        <f>IF('3c AA'!V122="-","-",'3c AA'!V122)</f>
        <v>-</v>
      </c>
      <c r="T149" s="129">
        <f>IF('3c AA'!W122="-","-",'3c AA'!W122)</f>
        <v>6.5562763096546641</v>
      </c>
      <c r="U149" s="129">
        <f>IF('3c AA'!X122="-","-",'3c AA'!X122)</f>
        <v>9.9756950960531068</v>
      </c>
      <c r="V149" s="129">
        <f>IF('3c AA'!Y122="-","-",'3c AA'!Y122)</f>
        <v>4.43</v>
      </c>
      <c r="W149" s="129" t="str">
        <f>IF('3c AA'!Z122="-","-",'3c AA'!Z122)</f>
        <v>-</v>
      </c>
      <c r="X149" s="129" t="str">
        <f>IF('3c AA'!AA122="-","-",'3c AA'!AA122)</f>
        <v>-</v>
      </c>
      <c r="Y149" s="129" t="str">
        <f>IF('3c AA'!AB122="-","-",'3c AA'!AB122)</f>
        <v>-</v>
      </c>
      <c r="Z149" s="129" t="str">
        <f>IF('3c AA'!AC122="-","-",'3c AA'!AC122)</f>
        <v>-</v>
      </c>
      <c r="AA149" s="28"/>
    </row>
    <row r="150" spans="1:27" s="29" customFormat="1" ht="11.25" customHeight="1" x14ac:dyDescent="0.25">
      <c r="A150" s="256"/>
      <c r="B150" s="132" t="s">
        <v>2</v>
      </c>
      <c r="C150" s="132" t="s">
        <v>342</v>
      </c>
      <c r="D150" s="134" t="s">
        <v>327</v>
      </c>
      <c r="E150" s="131"/>
      <c r="F150" s="30"/>
      <c r="G150" s="129">
        <f>IF('3d PC'!G39="-","-",'3d PC'!G39)</f>
        <v>90.751652555142144</v>
      </c>
      <c r="H150" s="129">
        <f>IF('3d PC'!H39="-","-",'3d PC'!H39)</f>
        <v>90.724249248299543</v>
      </c>
      <c r="I150" s="129">
        <f>IF('3d PC'!I39="-","-",'3d PC'!I39)</f>
        <v>115.1079232040385</v>
      </c>
      <c r="J150" s="129">
        <f>IF('3d PC'!J39="-","-",'3d PC'!J39)</f>
        <v>113.85372085823585</v>
      </c>
      <c r="K150" s="129">
        <f>IF('3d PC'!K39="-","-",'3d PC'!K39)</f>
        <v>130.7216823220852</v>
      </c>
      <c r="L150" s="129">
        <f>IF('3d PC'!L39="-","-",'3d PC'!L39)</f>
        <v>129.50092491246821</v>
      </c>
      <c r="M150" s="129">
        <f>IF('3d PC'!M39="-","-",'3d PC'!M39)</f>
        <v>157.86439776708593</v>
      </c>
      <c r="N150" s="129">
        <f>IF('3d PC'!N39="-","-",'3d PC'!N39)</f>
        <v>155.01443656137283</v>
      </c>
      <c r="O150" s="30"/>
      <c r="P150" s="129">
        <f>IF('3d PC'!P39="-","-",'3d PC'!P39)</f>
        <v>155.01443656137283</v>
      </c>
      <c r="Q150" s="129">
        <f>IF('3d PC'!Q39="-","-",'3d PC'!Q39)</f>
        <v>173.57723921240435</v>
      </c>
      <c r="R150" s="129">
        <f>IF('3d PC'!R39="-","-",'3d PC'!R39)</f>
        <v>176.28629976412483</v>
      </c>
      <c r="S150" s="129">
        <f>IF('3d PC'!S39="-","-",'3d PC'!S39)</f>
        <v>192.60917518233839</v>
      </c>
      <c r="T150" s="129">
        <f>IF('3d PC'!T39="-","-",'3d PC'!T39)</f>
        <v>196.19546781397705</v>
      </c>
      <c r="U150" s="129">
        <f>IF('3d PC'!U39="-","-",'3d PC'!U39)</f>
        <v>211.8937652097587</v>
      </c>
      <c r="V150" s="129">
        <f>IF('3d PC'!V39="-","-",'3d PC'!V39)</f>
        <v>192.62541957987301</v>
      </c>
      <c r="W150" s="129" t="str">
        <f>IF('3d PC'!W39="-","-",'3d PC'!W39)</f>
        <v>-</v>
      </c>
      <c r="X150" s="129" t="str">
        <f>IF('3d PC'!X39="-","-",'3d PC'!X39)</f>
        <v>-</v>
      </c>
      <c r="Y150" s="129" t="str">
        <f>IF('3d PC'!Y39="-","-",'3d PC'!Y39)</f>
        <v>-</v>
      </c>
      <c r="Z150" s="129" t="str">
        <f>IF('3d PC'!Z39="-","-",'3d PC'!Z39)</f>
        <v>-</v>
      </c>
      <c r="AA150" s="28"/>
    </row>
    <row r="151" spans="1:27" s="29" customFormat="1" ht="11.25" customHeight="1" x14ac:dyDescent="0.25">
      <c r="A151" s="256"/>
      <c r="B151" s="132" t="s">
        <v>352</v>
      </c>
      <c r="C151" s="132" t="s">
        <v>343</v>
      </c>
      <c r="D151" s="134" t="s">
        <v>327</v>
      </c>
      <c r="E151" s="131"/>
      <c r="F151" s="30"/>
      <c r="G151" s="129">
        <f>IF('3e NC-Elec'!H67="-","-",'3e NC-Elec'!H67)</f>
        <v>124.64006270184616</v>
      </c>
      <c r="H151" s="129">
        <f>IF('3e NC-Elec'!I67="-","-",'3e NC-Elec'!I67)</f>
        <v>125.65806844775963</v>
      </c>
      <c r="I151" s="129">
        <f>IF('3e NC-Elec'!J67="-","-",'3e NC-Elec'!J67)</f>
        <v>128.47579608971128</v>
      </c>
      <c r="J151" s="129">
        <f>IF('3e NC-Elec'!K67="-","-",'3e NC-Elec'!K67)</f>
        <v>127.7101185065427</v>
      </c>
      <c r="K151" s="129">
        <f>IF('3e NC-Elec'!L67="-","-",'3e NC-Elec'!L67)</f>
        <v>125.1738577657479</v>
      </c>
      <c r="L151" s="129">
        <f>IF('3e NC-Elec'!M67="-","-",'3e NC-Elec'!M67)</f>
        <v>126.39425740100596</v>
      </c>
      <c r="M151" s="129">
        <f>IF('3e NC-Elec'!N67="-","-",'3e NC-Elec'!N67)</f>
        <v>134.90139034816798</v>
      </c>
      <c r="N151" s="129">
        <f>IF('3e NC-Elec'!O67="-","-",'3e NC-Elec'!O67)</f>
        <v>134.36747610136368</v>
      </c>
      <c r="O151" s="30"/>
      <c r="P151" s="129">
        <f>IF('3e NC-Elec'!Q67="-","-",'3e NC-Elec'!Q67)</f>
        <v>134.36747610136368</v>
      </c>
      <c r="Q151" s="129">
        <f>IF('3e NC-Elec'!R67="-","-",'3e NC-Elec'!R67)</f>
        <v>141.83702090841294</v>
      </c>
      <c r="R151" s="129">
        <f>IF('3e NC-Elec'!S67="-","-",'3e NC-Elec'!S67)</f>
        <v>142.76928394509827</v>
      </c>
      <c r="S151" s="129">
        <f>IF('3e NC-Elec'!T67="-","-",'3e NC-Elec'!T67)</f>
        <v>145.6907410951643</v>
      </c>
      <c r="T151" s="129">
        <f>IF('3e NC-Elec'!U67="-","-",'3e NC-Elec'!U67)</f>
        <v>148.92271701829597</v>
      </c>
      <c r="U151" s="129">
        <f>IF('3e NC-Elec'!V67="-","-",'3e NC-Elec'!V67)</f>
        <v>157.36580042520146</v>
      </c>
      <c r="V151" s="129">
        <f>IF('3e NC-Elec'!W67="-","-",'3e NC-Elec'!W67)</f>
        <v>156.47590595298601</v>
      </c>
      <c r="W151" s="129" t="str">
        <f>IF('3e NC-Elec'!X67="-","-",'3e NC-Elec'!X67)</f>
        <v>-</v>
      </c>
      <c r="X151" s="129" t="str">
        <f>IF('3e NC-Elec'!Y67="-","-",'3e NC-Elec'!Y67)</f>
        <v>-</v>
      </c>
      <c r="Y151" s="129" t="str">
        <f>IF('3e NC-Elec'!Z67="-","-",'3e NC-Elec'!Z67)</f>
        <v>-</v>
      </c>
      <c r="Z151" s="129" t="str">
        <f>IF('3e NC-Elec'!AA67="-","-",'3e NC-Elec'!AA67)</f>
        <v>-</v>
      </c>
      <c r="AA151" s="28"/>
    </row>
    <row r="152" spans="1:27" s="29" customFormat="1" ht="11.25" customHeight="1" x14ac:dyDescent="0.25">
      <c r="A152" s="256"/>
      <c r="B152" s="132" t="s">
        <v>349</v>
      </c>
      <c r="C152" s="132" t="s">
        <v>344</v>
      </c>
      <c r="D152" s="134" t="s">
        <v>327</v>
      </c>
      <c r="E152" s="131"/>
      <c r="F152" s="30"/>
      <c r="G152" s="129">
        <f>IF('3g CPIH'!C$16="-","-",'3h OC '!$E$10*('3g CPIH'!C$16/'3g CPIH'!$G$16))</f>
        <v>76.502677103718199</v>
      </c>
      <c r="H152" s="129">
        <f>IF('3g CPIH'!D$16="-","-",'3h OC '!$E$10*('3g CPIH'!D$16/'3g CPIH'!$G$16))</f>
        <v>76.655835616438353</v>
      </c>
      <c r="I152" s="129">
        <f>IF('3g CPIH'!E$16="-","-",'3h OC '!$E$10*('3g CPIH'!E$16/'3g CPIH'!$G$16))</f>
        <v>76.885573385518597</v>
      </c>
      <c r="J152" s="129">
        <f>IF('3g CPIH'!F$16="-","-",'3h OC '!$E$10*('3g CPIH'!F$16/'3g CPIH'!$G$16))</f>
        <v>77.345048923679059</v>
      </c>
      <c r="K152" s="129">
        <f>IF('3g CPIH'!G$16="-","-",'3h OC '!$E$10*('3g CPIH'!G$16/'3g CPIH'!$G$16))</f>
        <v>78.263999999999996</v>
      </c>
      <c r="L152" s="129">
        <f>IF('3g CPIH'!H$16="-","-",'3h OC '!$E$10*('3g CPIH'!H$16/'3g CPIH'!$G$16))</f>
        <v>79.259530332681024</v>
      </c>
      <c r="M152" s="129">
        <f>IF('3g CPIH'!I$16="-","-",'3h OC '!$E$10*('3g CPIH'!I$16/'3g CPIH'!$G$16))</f>
        <v>80.408219178082177</v>
      </c>
      <c r="N152" s="129">
        <f>IF('3g CPIH'!J$16="-","-",'3h OC '!$E$10*('3g CPIH'!J$16/'3g CPIH'!$G$16))</f>
        <v>81.097432485322898</v>
      </c>
      <c r="O152" s="30"/>
      <c r="P152" s="129">
        <f>IF('3g CPIH'!L$16="-","-",'3h OC '!$E$10*('3g CPIH'!L$16/'3g CPIH'!$G$16))</f>
        <v>81.097432485322898</v>
      </c>
      <c r="Q152" s="129">
        <f>IF('3g CPIH'!M$16="-","-",'3h OC '!$E$10*('3g CPIH'!M$16/'3g CPIH'!$G$16))</f>
        <v>82.016383561643835</v>
      </c>
      <c r="R152" s="129">
        <f>IF('3g CPIH'!N$16="-","-",'3h OC '!$E$10*('3g CPIH'!N$16/'3g CPIH'!$G$16))</f>
        <v>82.62901761252445</v>
      </c>
      <c r="S152" s="129">
        <f>IF('3g CPIH'!O$16="-","-",'3h OC '!$E$10*('3g CPIH'!O$16/'3g CPIH'!$G$16))</f>
        <v>83.088493150684926</v>
      </c>
      <c r="T152" s="129">
        <f>IF('3g CPIH'!P$16="-","-",'3h OC '!$E$10*('3g CPIH'!P$16/'3g CPIH'!$G$16))</f>
        <v>83.318230919765156</v>
      </c>
      <c r="U152" s="129">
        <f>IF('3g CPIH'!Q$16="-","-",'3h OC '!$E$10*('3g CPIH'!Q$16/'3g CPIH'!$G$16))</f>
        <v>83.777706457925632</v>
      </c>
      <c r="V152" s="129">
        <f>IF('3g CPIH'!R$16="-","-",'3h OC '!$E$10*('3g CPIH'!R$16/'3g CPIH'!$G$16))</f>
        <v>85.309291585127198</v>
      </c>
      <c r="W152" s="129" t="str">
        <f>IF('3g CPIH'!S$16="-","-",'3h OC '!$E$10*('3g CPIH'!S$16/'3g CPIH'!$G$16))</f>
        <v>-</v>
      </c>
      <c r="X152" s="129" t="str">
        <f>IF('3g CPIH'!T$16="-","-",'3h OC '!$E$10*('3g CPIH'!T$16/'3g CPIH'!$G$16))</f>
        <v>-</v>
      </c>
      <c r="Y152" s="129" t="str">
        <f>IF('3g CPIH'!U$16="-","-",'3h OC '!$E$10*('3g CPIH'!U$16/'3g CPIH'!$G$16))</f>
        <v>-</v>
      </c>
      <c r="Z152" s="129" t="str">
        <f>IF('3g CPIH'!V$16="-","-",'3h OC '!$E$10*('3g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SMNCC'!G$46)</f>
        <v>0</v>
      </c>
      <c r="L153" s="129">
        <f>IF('3i SMNCC'!H$46="-","-",'3i SMNCC'!H$46)</f>
        <v>-0.18995111249132623</v>
      </c>
      <c r="M153" s="129">
        <f>IF('3i SMNCC'!I$46="-","-",'3i SMNCC'!I$46)</f>
        <v>2.3898870370752556</v>
      </c>
      <c r="N153" s="129">
        <f>IF('3i SMNCC'!J$46="-","-",'3i SMNCC'!J$46)</f>
        <v>11.485481460604181</v>
      </c>
      <c r="O153" s="30"/>
      <c r="P153" s="129">
        <f>IF('3i SMNCC'!L$46="-","-",'3i SMNCC'!L$46)</f>
        <v>11.485481460604181</v>
      </c>
      <c r="Q153" s="129">
        <f>IF('3i SMNCC'!M$46="-","-",'3i SMNCC'!M$46)</f>
        <v>13.905095596481768</v>
      </c>
      <c r="R153" s="129">
        <f>IF('3i SMNCC'!N$46="-","-",'3i SMNCC'!N$46)</f>
        <v>14.008016342776511</v>
      </c>
      <c r="S153" s="129">
        <f>IF('3i SMNCC'!O$46="-","-",'3i SMNCC'!O$46)</f>
        <v>16.592254432324484</v>
      </c>
      <c r="T153" s="129">
        <f>IF('3i SMNCC'!P$46="-","-",'3i SMNCC'!P$46)</f>
        <v>16.855736391237045</v>
      </c>
      <c r="U153" s="129">
        <f>IF('3i SMNCC'!Q$46="-","-",'3i SMNCC'!Q$46)</f>
        <v>16.48610584262476</v>
      </c>
      <c r="V153" s="129">
        <f>IF('3i SMNCC'!R$46="-","-",'3i SMNCC'!R$46)</f>
        <v>16.529685824397358</v>
      </c>
      <c r="W153" s="129" t="str">
        <f>IF('3i SMNCC'!S$46="-","-",'3i SMNCC'!S$46)</f>
        <v>-</v>
      </c>
      <c r="X153" s="129" t="str">
        <f>IF('3i SMNCC'!T$46="-","-",'3i SMNCC'!T$46)</f>
        <v>-</v>
      </c>
      <c r="Y153" s="129" t="str">
        <f>IF('3i SMNCC'!U$46="-","-",'3i SMNCC'!U$46)</f>
        <v>-</v>
      </c>
      <c r="Z153" s="129" t="str">
        <f>IF('3i SMNCC'!V$46="-","-",'3i SMNCC'!V$46)</f>
        <v>-</v>
      </c>
      <c r="AA153" s="28"/>
    </row>
    <row r="154" spans="1:27" s="29" customFormat="1" ht="11.25" customHeight="1" x14ac:dyDescent="0.25">
      <c r="A154" s="256"/>
      <c r="B154" s="132" t="s">
        <v>349</v>
      </c>
      <c r="C154" s="132" t="s">
        <v>389</v>
      </c>
      <c r="D154" s="134" t="s">
        <v>327</v>
      </c>
      <c r="E154" s="131"/>
      <c r="F154" s="30"/>
      <c r="G154" s="129">
        <f>IF('3g CPIH'!C$16="-","-",'3j PAAC PAP'!$G$14*('3g CPIH'!C$16/'3g CPIH'!$G$16))</f>
        <v>13.436452250489236</v>
      </c>
      <c r="H154" s="129">
        <f>IF('3g CPIH'!D$16="-","-",'3j PAAC PAP'!$G$14*('3g CPIH'!D$16/'3g CPIH'!$G$16))</f>
        <v>13.463352054794518</v>
      </c>
      <c r="I154" s="129">
        <f>IF('3g CPIH'!E$16="-","-",'3j PAAC PAP'!$G$14*('3g CPIH'!E$16/'3g CPIH'!$G$16))</f>
        <v>13.503701761252445</v>
      </c>
      <c r="J154" s="129">
        <f>IF('3g CPIH'!F$16="-","-",'3j PAAC PAP'!$G$14*('3g CPIH'!F$16/'3g CPIH'!$G$16))</f>
        <v>13.584401174168297</v>
      </c>
      <c r="K154" s="129">
        <f>IF('3g CPIH'!G$16="-","-",'3j PAAC PAP'!$G$14*('3g CPIH'!G$16/'3g CPIH'!$G$16))</f>
        <v>13.745799999999999</v>
      </c>
      <c r="L154" s="129">
        <f>IF('3g CPIH'!H$16="-","-",'3j PAAC PAP'!$G$14*('3g CPIH'!H$16/'3g CPIH'!$G$16))</f>
        <v>13.920648727984345</v>
      </c>
      <c r="M154" s="129">
        <f>IF('3g CPIH'!I$16="-","-",'3j PAAC PAP'!$G$14*('3g CPIH'!I$16/'3g CPIH'!$G$16))</f>
        <v>14.122397260273971</v>
      </c>
      <c r="N154" s="129">
        <f>IF('3g CPIH'!J$16="-","-",'3j PAAC PAP'!$G$14*('3g CPIH'!J$16/'3g CPIH'!$G$16))</f>
        <v>14.24344637964775</v>
      </c>
      <c r="O154" s="30"/>
      <c r="P154" s="129">
        <f>IF('3g CPIH'!L$16="-","-",'3j PAAC PAP'!$G$14*('3g CPIH'!L$16/'3g CPIH'!$G$16))</f>
        <v>14.24344637964775</v>
      </c>
      <c r="Q154" s="129">
        <f>IF('3g CPIH'!M$16="-","-",'3j PAAC PAP'!$G$14*('3g CPIH'!M$16/'3g CPIH'!$G$16))</f>
        <v>14.40484520547945</v>
      </c>
      <c r="R154" s="129">
        <f>IF('3g CPIH'!N$16="-","-",'3j PAAC PAP'!$G$14*('3g CPIH'!N$16/'3g CPIH'!$G$16))</f>
        <v>14.512444422700586</v>
      </c>
      <c r="S154" s="129">
        <f>IF('3g CPIH'!O$16="-","-",'3j PAAC PAP'!$G$14*('3g CPIH'!O$16/'3g CPIH'!$G$16))</f>
        <v>14.593143835616438</v>
      </c>
      <c r="T154" s="129">
        <f>IF('3g CPIH'!P$16="-","-",'3j PAAC PAP'!$G$14*('3g CPIH'!P$16/'3g CPIH'!$G$16))</f>
        <v>14.633493542074362</v>
      </c>
      <c r="U154" s="129">
        <f>IF('3g CPIH'!Q$16="-","-",'3j PAAC PAP'!$G$14*('3g CPIH'!Q$16/'3g CPIH'!$G$16))</f>
        <v>14.714192954990214</v>
      </c>
      <c r="V154" s="129">
        <f>IF('3g CPIH'!R$16="-","-",'3j PAAC PAP'!$G$14*('3g CPIH'!R$16/'3g CPIH'!$G$16))</f>
        <v>14.983190998043053</v>
      </c>
      <c r="W154" s="129" t="str">
        <f>IF('3g CPIH'!S$16="-","-",'3j PAAC PAP'!$G$14*('3g CPIH'!S$16/'3g CPIH'!$G$16))</f>
        <v>-</v>
      </c>
      <c r="X154" s="129" t="str">
        <f>IF('3g CPIH'!T$16="-","-",'3j PAAC PAP'!$G$14*('3g CPIH'!T$16/'3g CPIH'!$G$16))</f>
        <v>-</v>
      </c>
      <c r="Y154" s="129" t="str">
        <f>IF('3g CPIH'!U$16="-","-",'3j PAAC PAP'!$G$14*('3g CPIH'!U$16/'3g CPIH'!$G$16))</f>
        <v>-</v>
      </c>
      <c r="Z154" s="129" t="str">
        <f>IF('3g CPIH'!V$16="-","-",'3j PAAC PAP'!$G$14*('3g CPIH'!V$16/'3g CPIH'!$G$16))</f>
        <v>-</v>
      </c>
      <c r="AA154" s="28"/>
    </row>
    <row r="155" spans="1:27" s="29" customFormat="1" ht="11.5" x14ac:dyDescent="0.25">
      <c r="A155" s="256"/>
      <c r="B155" s="132" t="s">
        <v>349</v>
      </c>
      <c r="C155" s="132" t="s">
        <v>404</v>
      </c>
      <c r="D155" s="134" t="s">
        <v>327</v>
      </c>
      <c r="E155" s="131"/>
      <c r="F155" s="30"/>
      <c r="G155" s="129">
        <f>IF(G147="-","-",SUM(G147:G153)*'3j PAAC PAP'!$G$32)</f>
        <v>32.003834065177678</v>
      </c>
      <c r="H155" s="129">
        <f>IF(H147="-","-",SUM(H147:H153)*'3j PAAC PAP'!$G$32)</f>
        <v>30.489204320379883</v>
      </c>
      <c r="I155" s="129">
        <f>IF(I147="-","-",SUM(I147:I153)*'3j PAAC PAP'!$G$32)</f>
        <v>30.761046097853473</v>
      </c>
      <c r="J155" s="129">
        <f>IF(J147="-","-",SUM(J147:J153)*'3j PAAC PAP'!$G$32)</f>
        <v>30.092335827425863</v>
      </c>
      <c r="K155" s="129">
        <f>IF(K147="-","-",SUM(K147:K153)*'3j PAAC PAP'!$G$32)</f>
        <v>33.115659437900675</v>
      </c>
      <c r="L155" s="129">
        <f>IF(L147="-","-",SUM(L147:L153)*'3j PAAC PAP'!$G$32)</f>
        <v>32.654584245135659</v>
      </c>
      <c r="M155" s="129">
        <f>IF(M147="-","-",SUM(M147:M153)*'3j PAAC PAP'!$G$32)</f>
        <v>36.116813923856569</v>
      </c>
      <c r="N155" s="129">
        <f>IF(N147="-","-",SUM(N147:N153)*'3j PAAC PAP'!$G$32)</f>
        <v>38.036364264265536</v>
      </c>
      <c r="O155" s="30"/>
      <c r="P155" s="129">
        <f>IF(P147="-","-",SUM(P147:P153)*'3j PAAC PAP'!$G$32)</f>
        <v>38.036364264265536</v>
      </c>
      <c r="Q155" s="129">
        <f>IF(Q147="-","-",SUM(Q147:Q153)*'3j PAAC PAP'!$G$32)</f>
        <v>42.423393681401507</v>
      </c>
      <c r="R155" s="129">
        <f>IF(R147="-","-",SUM(R147:R153)*'3j PAAC PAP'!$G$32)</f>
        <v>40.789774981401614</v>
      </c>
      <c r="S155" s="129">
        <f>IF(S147="-","-",SUM(S147:S153)*'3j PAAC PAP'!$G$32)</f>
        <v>41.039071591612263</v>
      </c>
      <c r="T155" s="129">
        <f>IF(T147="-","-",SUM(T147:T153)*'3j PAAC PAP'!$G$32)</f>
        <v>39.456431595975893</v>
      </c>
      <c r="U155" s="129">
        <f>IF(U147="-","-",SUM(U147:U153)*'3j PAAC PAP'!$G$32)</f>
        <v>43.100905532425713</v>
      </c>
      <c r="V155" s="129">
        <f>IF(V147="-","-",SUM(V147:V153)*'3j PAAC PAP'!$G$32)</f>
        <v>47.346979674264851</v>
      </c>
      <c r="W155" s="129" t="str">
        <f>IF(W147="-","-",SUM(W147:W153)*'3j PAAC PAP'!$G$32)</f>
        <v>-</v>
      </c>
      <c r="X155" s="129" t="str">
        <f>IF(X147="-","-",SUM(X147:X153)*'3j PAAC PAP'!$G$32)</f>
        <v>-</v>
      </c>
      <c r="Y155" s="129" t="str">
        <f>IF(Y147="-","-",SUM(Y147:Y153)*'3j PAAC PAP'!$G$32)</f>
        <v>-</v>
      </c>
      <c r="Z155" s="129" t="str">
        <f>IF(Z147="-","-",SUM(Z147:Z153)*'3j PAAC PAP'!$G$32)</f>
        <v>-</v>
      </c>
      <c r="AA155" s="28"/>
    </row>
    <row r="156" spans="1:27" s="29" customFormat="1" ht="11.5" x14ac:dyDescent="0.25">
      <c r="A156" s="256"/>
      <c r="B156" s="132" t="s">
        <v>388</v>
      </c>
      <c r="C156" s="132" t="s">
        <v>515</v>
      </c>
      <c r="D156" s="134" t="s">
        <v>327</v>
      </c>
      <c r="E156" s="182"/>
      <c r="F156" s="30"/>
      <c r="G156" s="129">
        <f>IF(G147="-","-",SUM(G147:G155)*'3k EBIT'!$E$10)</f>
        <v>11.584879158066334</v>
      </c>
      <c r="H156" s="129">
        <f>IF(H147="-","-",SUM(H147:H155)*'3k EBIT'!$E$10)</f>
        <v>11.049444382893956</v>
      </c>
      <c r="I156" s="129">
        <f>IF(I147="-","-",SUM(I147:I155)*'3k EBIT'!$E$10)</f>
        <v>11.146417813228073</v>
      </c>
      <c r="J156" s="129">
        <f>IF(J147="-","-",SUM(J147:J155)*'3k EBIT'!$E$10)</f>
        <v>10.911355888640632</v>
      </c>
      <c r="K156" s="129">
        <f>IF(K147="-","-",SUM(K147:K155)*'3k EBIT'!$E$10)</f>
        <v>11.98429297562199</v>
      </c>
      <c r="L156" s="129">
        <f>IF(L147="-","-",SUM(L147:L155)*'3k EBIT'!$E$10)</f>
        <v>11.824526760396012</v>
      </c>
      <c r="M156" s="129">
        <f>IF(M147="-","-",SUM(M147:M155)*'3k EBIT'!$E$10)</f>
        <v>13.053553422106027</v>
      </c>
      <c r="N156" s="129">
        <f>IF(N147="-","-",SUM(N147:N155)*'3k EBIT'!$E$10)</f>
        <v>13.735135903607802</v>
      </c>
      <c r="O156" s="30"/>
      <c r="P156" s="129">
        <f>IF(P147="-","-",SUM(P147:P155)*'3k EBIT'!$E$10)</f>
        <v>13.735135903607802</v>
      </c>
      <c r="Q156" s="129">
        <f>IF(Q147="-","-",SUM(Q147:Q155)*'3k EBIT'!$E$10)</f>
        <v>15.290623923559265</v>
      </c>
      <c r="R156" s="129">
        <f>IF(R147="-","-",SUM(R147:R155)*'3k EBIT'!$E$10)</f>
        <v>14.714647575799047</v>
      </c>
      <c r="S156" s="129">
        <f>IF(S147="-","-",SUM(S147:S155)*'3k EBIT'!$E$10)</f>
        <v>14.804424831745393</v>
      </c>
      <c r="T156" s="129">
        <f>IF(T147="-","-",SUM(T147:T155)*'3k EBIT'!$E$10)</f>
        <v>14.245184945820874</v>
      </c>
      <c r="U156" s="129">
        <f>IF(U147="-","-",SUM(U147:U155)*'3k EBIT'!$E$10)</f>
        <v>15.536354744332492</v>
      </c>
      <c r="V156" s="129">
        <f>IF(V147="-","-",SUM(V147:V155)*'3k EBIT'!$E$10)</f>
        <v>17.044049346216134</v>
      </c>
      <c r="W156" s="129" t="str">
        <f>IF(W147="-","-",SUM(W147:W155)*'3k EBIT'!$E$10)</f>
        <v>-</v>
      </c>
      <c r="X156" s="129" t="str">
        <f>IF(X147="-","-",SUM(X147:X155)*'3k EBIT'!$E$10)</f>
        <v>-</v>
      </c>
      <c r="Y156" s="129" t="str">
        <f>IF(Y147="-","-",SUM(Y147:Y155)*'3k EBIT'!$E$10)</f>
        <v>-</v>
      </c>
      <c r="Z156" s="129" t="str">
        <f>IF(Z147="-","-",SUM(Z147:Z155)*'3k EBIT'!$E$10)</f>
        <v>-</v>
      </c>
      <c r="AA156" s="28"/>
    </row>
    <row r="157" spans="1:27" s="29" customFormat="1" ht="11.5" x14ac:dyDescent="0.25">
      <c r="A157" s="256"/>
      <c r="B157" s="132" t="s">
        <v>292</v>
      </c>
      <c r="C157" s="177" t="s">
        <v>516</v>
      </c>
      <c r="D157" s="134" t="s">
        <v>327</v>
      </c>
      <c r="E157" s="134"/>
      <c r="F157" s="30"/>
      <c r="G157" s="129">
        <f>IF(G147="-","-",SUM(G147:G150,G152:G156)*'3l HAP'!$E$11)</f>
        <v>7.1022051416496677</v>
      </c>
      <c r="H157" s="129">
        <f>IF(H147="-","-",SUM(H147:H150,H152:H156)*'3l HAP'!$E$11)</f>
        <v>6.67470592451025</v>
      </c>
      <c r="I157" s="129">
        <f>IF(I147="-","-",SUM(I147:I150,I152:I156)*'3l HAP'!$E$11)</f>
        <v>6.7081772271083766</v>
      </c>
      <c r="J157" s="129">
        <f>IF(J147="-","-",SUM(J147:J150,J152:J156)*'3l HAP'!$E$11)</f>
        <v>6.5382538170063143</v>
      </c>
      <c r="K157" s="129">
        <f>IF(K147="-","-",SUM(K147:K150,K152:K156)*'3l HAP'!$E$11)</f>
        <v>7.4021696000862836</v>
      </c>
      <c r="L157" s="129">
        <f>IF(L147="-","-",SUM(L147:L150,L152:L156)*'3l HAP'!$E$11)</f>
        <v>7.2611892979245143</v>
      </c>
      <c r="M157" s="129">
        <f>IF(M147="-","-",SUM(M147:M150,M152:M156)*'3l HAP'!$E$11)</f>
        <v>8.0836980445270274</v>
      </c>
      <c r="N157" s="129">
        <f>IF(N147="-","-",SUM(N147:N150,N152:N156)*'3l HAP'!$E$11)</f>
        <v>8.6167279772143175</v>
      </c>
      <c r="O157" s="30"/>
      <c r="P157" s="129">
        <f>IF(P147="-","-",SUM(P147:P150,P152:P156)*'3l HAP'!$E$11)</f>
        <v>8.6167279772143175</v>
      </c>
      <c r="Q157" s="129">
        <f>IF(Q147="-","-",SUM(Q147:Q150,Q152:Q156)*'3l HAP'!$E$11)</f>
        <v>9.7059921976571495</v>
      </c>
      <c r="R157" s="129">
        <f>IF(R147="-","-",SUM(R147:R150,R152:R156)*'3l HAP'!$E$11)</f>
        <v>9.2485078700981038</v>
      </c>
      <c r="S157" s="129">
        <f>IF(S147="-","-",SUM(S147:S150,S152:S156)*'3l HAP'!$E$11)</f>
        <v>9.274915250773585</v>
      </c>
      <c r="T157" s="129">
        <f>IF(T147="-","-",SUM(T147:T150,T152:T156)*'3l HAP'!$E$11)</f>
        <v>8.7966575866610643</v>
      </c>
      <c r="U157" s="129">
        <f>IF(U147="-","-",SUM(U147:U150,U152:U156)*'3l HAP'!$E$11)</f>
        <v>9.6679902557457122</v>
      </c>
      <c r="V157" s="129">
        <f>IF(V147="-","-",SUM(V147:V150,V152:V156)*'3l HAP'!$E$11)</f>
        <v>10.842816440102563</v>
      </c>
      <c r="W157" s="129" t="str">
        <f>IF(W147="-","-",SUM(W147:W150,W152:W156)*'3l HAP'!$E$11)</f>
        <v>-</v>
      </c>
      <c r="X157" s="129" t="str">
        <f>IF(X147="-","-",SUM(X147:X150,X152:X156)*'3l HAP'!$E$11)</f>
        <v>-</v>
      </c>
      <c r="Y157" s="129" t="str">
        <f>IF(Y147="-","-",SUM(Y147:Y150,Y152:Y156)*'3l HAP'!$E$11)</f>
        <v>-</v>
      </c>
      <c r="Z157" s="129" t="str">
        <f>IF(Z147="-","-",SUM(Z147:Z150,Z152:Z156)*'3l HAP'!$E$11)</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616.83243529446679</v>
      </c>
      <c r="H158" s="129">
        <f t="shared" si="22"/>
        <v>588.22417007681543</v>
      </c>
      <c r="I158" s="129">
        <f t="shared" si="22"/>
        <v>593.36150402567682</v>
      </c>
      <c r="J158" s="129">
        <f t="shared" si="22"/>
        <v>580.81990548428348</v>
      </c>
      <c r="K158" s="129">
        <f t="shared" si="22"/>
        <v>638.15417094115594</v>
      </c>
      <c r="L158" s="129">
        <f t="shared" si="22"/>
        <v>629.60444594245985</v>
      </c>
      <c r="M158" s="129">
        <f t="shared" si="22"/>
        <v>695.11254174472208</v>
      </c>
      <c r="N158" s="129">
        <f t="shared" si="22"/>
        <v>731.51831904438063</v>
      </c>
      <c r="O158" s="30"/>
      <c r="P158" s="129">
        <f t="shared" ref="P158:Z158" si="23">IF(P147="-","-",SUM(P147:P157))</f>
        <v>731.51831904438063</v>
      </c>
      <c r="Q158" s="129">
        <f t="shared" si="23"/>
        <v>814.47533997289258</v>
      </c>
      <c r="R158" s="129">
        <f t="shared" si="23"/>
        <v>783.70332354787195</v>
      </c>
      <c r="S158" s="129">
        <f t="shared" si="23"/>
        <v>788.45484771084375</v>
      </c>
      <c r="T158" s="129">
        <f t="shared" si="23"/>
        <v>758.5429239978306</v>
      </c>
      <c r="U158" s="129">
        <f t="shared" si="23"/>
        <v>827.37053378221844</v>
      </c>
      <c r="V158" s="129">
        <f t="shared" si="23"/>
        <v>907.89767465745319</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DF'!H39="-","-",'3a DF'!H39)</f>
        <v>259.02838312855386</v>
      </c>
      <c r="H159" s="38">
        <f>IF('3a DF'!I39="-","-",'3a DF'!I39)</f>
        <v>231.87684143451017</v>
      </c>
      <c r="I159" s="38">
        <f>IF('3a DF'!J39="-","-",'3a DF'!J39)</f>
        <v>209.09458674664702</v>
      </c>
      <c r="J159" s="38">
        <f>IF('3a DF'!K39="-","-",'3a DF'!K39)</f>
        <v>199.16745180334121</v>
      </c>
      <c r="K159" s="38">
        <f>IF('3a DF'!L39="-","-",'3a DF'!L39)</f>
        <v>232.42817912142129</v>
      </c>
      <c r="L159" s="38">
        <f>IF('3a DF'!M39="-","-",'3a DF'!M39)</f>
        <v>223.83017851948364</v>
      </c>
      <c r="M159" s="38">
        <f>IF('3a DF'!N39="-","-",'3a DF'!N39)</f>
        <v>235.64551667942942</v>
      </c>
      <c r="N159" s="38">
        <f>IF('3a DF'!O39="-","-",'3a DF'!O39)</f>
        <v>263.00134006144611</v>
      </c>
      <c r="O159" s="30"/>
      <c r="P159" s="38">
        <f>IF('3a DF'!Q39="-","-",'3a DF'!Q39)</f>
        <v>263.00134006144611</v>
      </c>
      <c r="Q159" s="38">
        <f>IF('3a DF'!R39="-","-",'3a DF'!R39)</f>
        <v>305.44001039759826</v>
      </c>
      <c r="R159" s="38">
        <f>IF('3a DF'!S39="-","-",'3a DF'!S39)</f>
        <v>273.48708590194423</v>
      </c>
      <c r="S159" s="38">
        <f>IF('3a DF'!T39="-","-",'3a DF'!T39)</f>
        <v>250.0879249704756</v>
      </c>
      <c r="T159" s="38">
        <f>IF('3a DF'!U39="-","-",'3a DF'!U39)</f>
        <v>208.90839171265668</v>
      </c>
      <c r="U159" s="38">
        <f>IF('3a DF'!V39="-","-",'3a DF'!V39)</f>
        <v>250.23899265402011</v>
      </c>
      <c r="V159" s="38">
        <f>IF('3a DF'!W39="-","-",'3a DF'!W39)</f>
        <v>347.40765307769612</v>
      </c>
      <c r="W159" s="38" t="str">
        <f>IF('3a DF'!X39="-","-",'3a DF'!X39)</f>
        <v>-</v>
      </c>
      <c r="X159" s="38" t="str">
        <f>IF('3a DF'!Y39="-","-",'3a DF'!Y39)</f>
        <v>-</v>
      </c>
      <c r="Y159" s="38" t="str">
        <f>IF('3a DF'!Z39="-","-",'3a DF'!Z39)</f>
        <v>-</v>
      </c>
      <c r="Z159" s="38" t="str">
        <f>IF('3a DF'!AA39="-","-",'3a DF'!AA39)</f>
        <v>-</v>
      </c>
      <c r="AA159" s="28"/>
    </row>
    <row r="160" spans="1:27" s="29" customFormat="1" ht="11.25" customHeight="1" x14ac:dyDescent="0.25">
      <c r="A160" s="256"/>
      <c r="B160" s="135" t="s">
        <v>350</v>
      </c>
      <c r="C160" s="135" t="s">
        <v>300</v>
      </c>
      <c r="D160" s="133" t="s">
        <v>328</v>
      </c>
      <c r="E160" s="181"/>
      <c r="F160" s="30"/>
      <c r="G160" s="38">
        <f>IF('3b CM'!G39="-","-",'3b CM'!G39)</f>
        <v>6.0793291250764596E-2</v>
      </c>
      <c r="H160" s="38">
        <f>IF('3b CM'!H39="-","-",'3b CM'!H39)</f>
        <v>9.118993687614689E-2</v>
      </c>
      <c r="I160" s="38">
        <f>IF('3b CM'!I39="-","-",'3b CM'!I39)</f>
        <v>0.28714719806384359</v>
      </c>
      <c r="J160" s="38">
        <f>IF('3b CM'!J39="-","-",'3b CM'!J39)</f>
        <v>0.29201439906360716</v>
      </c>
      <c r="K160" s="38">
        <f>IF('3b CM'!K39="-","-",'3b CM'!K39)</f>
        <v>3.7505726601492277</v>
      </c>
      <c r="L160" s="38">
        <f>IF('3b CM'!L39="-","-",'3b CM'!L39)</f>
        <v>3.6384344684210581</v>
      </c>
      <c r="M160" s="38">
        <f>IF('3b CM'!M39="-","-",'3b CM'!M39)</f>
        <v>12.582511626457007</v>
      </c>
      <c r="N160" s="38">
        <f>IF('3b CM'!N39="-","-",'3b CM'!N39)</f>
        <v>11.961293460278837</v>
      </c>
      <c r="O160" s="30"/>
      <c r="P160" s="38">
        <f>IF('3b CM'!P39="-","-",'3b CM'!P39)</f>
        <v>11.961293460278837</v>
      </c>
      <c r="Q160" s="38">
        <f>IF('3b CM'!Q39="-","-",'3b CM'!Q39)</f>
        <v>16.046455722949823</v>
      </c>
      <c r="R160" s="38">
        <f>IF('3b CM'!R39="-","-",'3b CM'!R39)</f>
        <v>15.413016991808922</v>
      </c>
      <c r="S160" s="38">
        <f>IF('3b CM'!S39="-","-",'3b CM'!S39)</f>
        <v>18.337519418375734</v>
      </c>
      <c r="T160" s="38">
        <f>IF('3b CM'!T39="-","-",'3b CM'!T39)</f>
        <v>18.685439670025019</v>
      </c>
      <c r="U160" s="38">
        <f>IF('3b CM'!U39="-","-",'3b CM'!U39)</f>
        <v>14.2201730840514</v>
      </c>
      <c r="V160" s="38">
        <f>IF('3b CM'!V39="-","-",'3b CM'!V39)</f>
        <v>14.375128853585602</v>
      </c>
      <c r="W160" s="38" t="str">
        <f>IF('3b CM'!W39="-","-",'3b CM'!W39)</f>
        <v>-</v>
      </c>
      <c r="X160" s="38" t="str">
        <f>IF('3b CM'!X39="-","-",'3b CM'!X39)</f>
        <v>-</v>
      </c>
      <c r="Y160" s="38" t="str">
        <f>IF('3b CM'!Y39="-","-",'3b CM'!Y39)</f>
        <v>-</v>
      </c>
      <c r="Z160" s="38" t="str">
        <f>IF('3b CM'!Z39="-","-",'3b CM'!Z39)</f>
        <v>-</v>
      </c>
      <c r="AA160" s="28"/>
    </row>
    <row r="161" spans="1:27" s="29" customFormat="1" ht="11.25" customHeight="1" x14ac:dyDescent="0.25">
      <c r="A161" s="256"/>
      <c r="B161" s="135" t="s">
        <v>596</v>
      </c>
      <c r="C161" s="135" t="s">
        <v>597</v>
      </c>
      <c r="D161" s="133" t="s">
        <v>328</v>
      </c>
      <c r="E161" s="181"/>
      <c r="F161" s="30"/>
      <c r="G161" s="38" t="str">
        <f>IF('3c AA'!J123="-","-",'3c AA'!J123)</f>
        <v>-</v>
      </c>
      <c r="H161" s="38" t="str">
        <f>IF('3c AA'!K123="-","-",'3c AA'!K123)</f>
        <v>-</v>
      </c>
      <c r="I161" s="38" t="str">
        <f>IF('3c AA'!L123="-","-",'3c AA'!L123)</f>
        <v>-</v>
      </c>
      <c r="J161" s="38" t="str">
        <f>IF('3c AA'!M123="-","-",'3c AA'!M123)</f>
        <v>-</v>
      </c>
      <c r="K161" s="38" t="str">
        <f>IF('3c AA'!N123="-","-",'3c AA'!N123)</f>
        <v>-</v>
      </c>
      <c r="L161" s="38" t="str">
        <f>IF('3c AA'!O123="-","-",'3c AA'!O123)</f>
        <v>-</v>
      </c>
      <c r="M161" s="38" t="str">
        <f>IF('3c AA'!P123="-","-",'3c AA'!P123)</f>
        <v>-</v>
      </c>
      <c r="N161" s="38" t="str">
        <f>IF('3c AA'!Q123="-","-",'3c AA'!Q123)</f>
        <v>-</v>
      </c>
      <c r="O161" s="30"/>
      <c r="P161" s="38" t="str">
        <f>IF('3c AA'!S123="-","-",'3c AA'!S123)</f>
        <v>-</v>
      </c>
      <c r="Q161" s="38" t="str">
        <f>IF('3c AA'!T123="-","-",'3c AA'!T123)</f>
        <v>-</v>
      </c>
      <c r="R161" s="38" t="str">
        <f>IF('3c AA'!U123="-","-",'3c AA'!U123)</f>
        <v>-</v>
      </c>
      <c r="S161" s="38" t="str">
        <f>IF('3c AA'!V123="-","-",'3c AA'!V123)</f>
        <v>-</v>
      </c>
      <c r="T161" s="38">
        <f>IF('3c AA'!W123="-","-",'3c AA'!W123)</f>
        <v>6.5542135821073106</v>
      </c>
      <c r="U161" s="38">
        <f>IF('3c AA'!X123="-","-",'3c AA'!X123)</f>
        <v>9.9756950960531068</v>
      </c>
      <c r="V161" s="38">
        <f>IF('3c AA'!Y123="-","-",'3c AA'!Y123)</f>
        <v>4.43</v>
      </c>
      <c r="W161" s="38" t="str">
        <f>IF('3c AA'!Z123="-","-",'3c AA'!Z123)</f>
        <v>-</v>
      </c>
      <c r="X161" s="38" t="str">
        <f>IF('3c AA'!AA123="-","-",'3c AA'!AA123)</f>
        <v>-</v>
      </c>
      <c r="Y161" s="38" t="str">
        <f>IF('3c AA'!AB123="-","-",'3c AA'!AB123)</f>
        <v>-</v>
      </c>
      <c r="Z161" s="38" t="str">
        <f>IF('3c AA'!AC123="-","-",'3c AA'!AC123)</f>
        <v>-</v>
      </c>
      <c r="AA161" s="28"/>
    </row>
    <row r="162" spans="1:27" s="29" customFormat="1" ht="11.25" customHeight="1" x14ac:dyDescent="0.25">
      <c r="A162" s="256"/>
      <c r="B162" s="135" t="s">
        <v>2</v>
      </c>
      <c r="C162" s="135" t="s">
        <v>342</v>
      </c>
      <c r="D162" s="133" t="s">
        <v>328</v>
      </c>
      <c r="E162" s="181"/>
      <c r="F162" s="30"/>
      <c r="G162" s="38">
        <f>IF('3d PC'!G40="-","-",'3d PC'!G40)</f>
        <v>90.743767877733276</v>
      </c>
      <c r="H162" s="38">
        <f>IF('3d PC'!H40="-","-",'3d PC'!H40)</f>
        <v>90.716471485904876</v>
      </c>
      <c r="I162" s="38">
        <f>IF('3d PC'!I40="-","-",'3d PC'!I40)</f>
        <v>115.07365387112203</v>
      </c>
      <c r="J162" s="38">
        <f>IF('3d PC'!J40="-","-",'3d PC'!J40)</f>
        <v>113.82675135822539</v>
      </c>
      <c r="K162" s="38">
        <f>IF('3d PC'!K40="-","-",'3d PC'!K40)</f>
        <v>130.63117296082316</v>
      </c>
      <c r="L162" s="38">
        <f>IF('3d PC'!L40="-","-",'3d PC'!L40)</f>
        <v>129.42141840739069</v>
      </c>
      <c r="M162" s="38">
        <f>IF('3d PC'!M40="-","-",'3d PC'!M40)</f>
        <v>157.86827671001086</v>
      </c>
      <c r="N162" s="38">
        <f>IF('3d PC'!N40="-","-",'3d PC'!N40)</f>
        <v>155.01946932769266</v>
      </c>
      <c r="O162" s="30"/>
      <c r="P162" s="38">
        <f>IF('3d PC'!P40="-","-",'3d PC'!P40)</f>
        <v>155.01946932769266</v>
      </c>
      <c r="Q162" s="38">
        <f>IF('3d PC'!Q40="-","-",'3d PC'!Q40)</f>
        <v>173.59214240470072</v>
      </c>
      <c r="R162" s="38">
        <f>IF('3d PC'!R40="-","-",'3d PC'!R40)</f>
        <v>176.30089342243804</v>
      </c>
      <c r="S162" s="38">
        <f>IF('3d PC'!S40="-","-",'3d PC'!S40)</f>
        <v>192.25076802781953</v>
      </c>
      <c r="T162" s="38">
        <f>IF('3d PC'!T40="-","-",'3d PC'!T40)</f>
        <v>195.79660611924118</v>
      </c>
      <c r="U162" s="38">
        <f>IF('3d PC'!U40="-","-",'3d PC'!U40)</f>
        <v>211.82699369836109</v>
      </c>
      <c r="V162" s="38">
        <f>IF('3d PC'!V40="-","-",'3d PC'!V40)</f>
        <v>192.58684896626545</v>
      </c>
      <c r="W162" s="38" t="str">
        <f>IF('3d PC'!W40="-","-",'3d PC'!W40)</f>
        <v>-</v>
      </c>
      <c r="X162" s="38" t="str">
        <f>IF('3d PC'!X40="-","-",'3d PC'!X40)</f>
        <v>-</v>
      </c>
      <c r="Y162" s="38" t="str">
        <f>IF('3d PC'!Y40="-","-",'3d PC'!Y40)</f>
        <v>-</v>
      </c>
      <c r="Z162" s="38" t="str">
        <f>IF('3d PC'!Z40="-","-",'3d PC'!Z40)</f>
        <v>-</v>
      </c>
      <c r="AA162" s="28"/>
    </row>
    <row r="163" spans="1:27" s="29" customFormat="1" ht="11.25" customHeight="1" x14ac:dyDescent="0.25">
      <c r="A163" s="256"/>
      <c r="B163" s="135" t="s">
        <v>352</v>
      </c>
      <c r="C163" s="135" t="s">
        <v>343</v>
      </c>
      <c r="D163" s="133" t="s">
        <v>328</v>
      </c>
      <c r="E163" s="181"/>
      <c r="F163" s="30"/>
      <c r="G163" s="38">
        <f>IF('3e NC-Elec'!H68="-","-",'3e NC-Elec'!H68)</f>
        <v>130.80118672052615</v>
      </c>
      <c r="H163" s="38">
        <f>IF('3e NC-Elec'!I68="-","-",'3e NC-Elec'!I68)</f>
        <v>131.81247297701998</v>
      </c>
      <c r="I163" s="38">
        <f>IF('3e NC-Elec'!J68="-","-",'3e NC-Elec'!J68)</f>
        <v>146.59689020751665</v>
      </c>
      <c r="J163" s="38">
        <f>IF('3e NC-Elec'!K68="-","-",'3e NC-Elec'!K68)</f>
        <v>145.83626658641029</v>
      </c>
      <c r="K163" s="38">
        <f>IF('3e NC-Elec'!L68="-","-",'3e NC-Elec'!L68)</f>
        <v>135.5690671042062</v>
      </c>
      <c r="L163" s="38">
        <f>IF('3e NC-Elec'!M68="-","-",'3e NC-Elec'!M68)</f>
        <v>136.78141132084824</v>
      </c>
      <c r="M163" s="38">
        <f>IF('3e NC-Elec'!N68="-","-",'3e NC-Elec'!N68)</f>
        <v>144.4161608750878</v>
      </c>
      <c r="N163" s="38">
        <f>IF('3e NC-Elec'!O68="-","-",'3e NC-Elec'!O68)</f>
        <v>143.88241460772377</v>
      </c>
      <c r="O163" s="30"/>
      <c r="P163" s="38">
        <f>IF('3e NC-Elec'!Q68="-","-",'3e NC-Elec'!Q68)</f>
        <v>143.88241460772377</v>
      </c>
      <c r="Q163" s="38">
        <f>IF('3e NC-Elec'!R68="-","-",'3e NC-Elec'!R68)</f>
        <v>152.16245918144179</v>
      </c>
      <c r="R163" s="38">
        <f>IF('3e NC-Elec'!S68="-","-",'3e NC-Elec'!S68)</f>
        <v>153.38865863850151</v>
      </c>
      <c r="S163" s="38">
        <f>IF('3e NC-Elec'!T68="-","-",'3e NC-Elec'!T68)</f>
        <v>155.56970406222356</v>
      </c>
      <c r="T163" s="38">
        <f>IF('3e NC-Elec'!U68="-","-",'3e NC-Elec'!U68)</f>
        <v>159.0216443385811</v>
      </c>
      <c r="U163" s="38">
        <f>IF('3e NC-Elec'!V68="-","-",'3e NC-Elec'!V68)</f>
        <v>160.7637081433696</v>
      </c>
      <c r="V163" s="38">
        <f>IF('3e NC-Elec'!W68="-","-",'3e NC-Elec'!W68)</f>
        <v>159.77858264083383</v>
      </c>
      <c r="W163" s="38" t="str">
        <f>IF('3e NC-Elec'!X68="-","-",'3e NC-Elec'!X68)</f>
        <v>-</v>
      </c>
      <c r="X163" s="38" t="str">
        <f>IF('3e NC-Elec'!Y68="-","-",'3e NC-Elec'!Y68)</f>
        <v>-</v>
      </c>
      <c r="Y163" s="38" t="str">
        <f>IF('3e NC-Elec'!Z68="-","-",'3e NC-Elec'!Z68)</f>
        <v>-</v>
      </c>
      <c r="Z163" s="38" t="str">
        <f>IF('3e NC-Elec'!AA68="-","-",'3e NC-Elec'!AA68)</f>
        <v>-</v>
      </c>
      <c r="AA163" s="28"/>
    </row>
    <row r="164" spans="1:27" s="29" customFormat="1" ht="11.25" customHeight="1" x14ac:dyDescent="0.25">
      <c r="A164" s="256"/>
      <c r="B164" s="135" t="s">
        <v>349</v>
      </c>
      <c r="C164" s="135" t="s">
        <v>344</v>
      </c>
      <c r="D164" s="133" t="s">
        <v>328</v>
      </c>
      <c r="E164" s="181"/>
      <c r="F164" s="30"/>
      <c r="G164" s="38">
        <f>IF('3g CPIH'!C$16="-","-",'3h OC '!$E$10*('3g CPIH'!C$16/'3g CPIH'!$G$16))</f>
        <v>76.502677103718199</v>
      </c>
      <c r="H164" s="38">
        <f>IF('3g CPIH'!D$16="-","-",'3h OC '!$E$10*('3g CPIH'!D$16/'3g CPIH'!$G$16))</f>
        <v>76.655835616438353</v>
      </c>
      <c r="I164" s="38">
        <f>IF('3g CPIH'!E$16="-","-",'3h OC '!$E$10*('3g CPIH'!E$16/'3g CPIH'!$G$16))</f>
        <v>76.885573385518597</v>
      </c>
      <c r="J164" s="38">
        <f>IF('3g CPIH'!F$16="-","-",'3h OC '!$E$10*('3g CPIH'!F$16/'3g CPIH'!$G$16))</f>
        <v>77.345048923679059</v>
      </c>
      <c r="K164" s="38">
        <f>IF('3g CPIH'!G$16="-","-",'3h OC '!$E$10*('3g CPIH'!G$16/'3g CPIH'!$G$16))</f>
        <v>78.263999999999996</v>
      </c>
      <c r="L164" s="38">
        <f>IF('3g CPIH'!H$16="-","-",'3h OC '!$E$10*('3g CPIH'!H$16/'3g CPIH'!$G$16))</f>
        <v>79.259530332681024</v>
      </c>
      <c r="M164" s="38">
        <f>IF('3g CPIH'!I$16="-","-",'3h OC '!$E$10*('3g CPIH'!I$16/'3g CPIH'!$G$16))</f>
        <v>80.408219178082177</v>
      </c>
      <c r="N164" s="38">
        <f>IF('3g CPIH'!J$16="-","-",'3h OC '!$E$10*('3g CPIH'!J$16/'3g CPIH'!$G$16))</f>
        <v>81.097432485322898</v>
      </c>
      <c r="O164" s="30"/>
      <c r="P164" s="38">
        <f>IF('3g CPIH'!L$16="-","-",'3h OC '!$E$10*('3g CPIH'!L$16/'3g CPIH'!$G$16))</f>
        <v>81.097432485322898</v>
      </c>
      <c r="Q164" s="38">
        <f>IF('3g CPIH'!M$16="-","-",'3h OC '!$E$10*('3g CPIH'!M$16/'3g CPIH'!$G$16))</f>
        <v>82.016383561643835</v>
      </c>
      <c r="R164" s="38">
        <f>IF('3g CPIH'!N$16="-","-",'3h OC '!$E$10*('3g CPIH'!N$16/'3g CPIH'!$G$16))</f>
        <v>82.62901761252445</v>
      </c>
      <c r="S164" s="38">
        <f>IF('3g CPIH'!O$16="-","-",'3h OC '!$E$10*('3g CPIH'!O$16/'3g CPIH'!$G$16))</f>
        <v>83.088493150684926</v>
      </c>
      <c r="T164" s="38">
        <f>IF('3g CPIH'!P$16="-","-",'3h OC '!$E$10*('3g CPIH'!P$16/'3g CPIH'!$G$16))</f>
        <v>83.318230919765156</v>
      </c>
      <c r="U164" s="38">
        <f>IF('3g CPIH'!Q$16="-","-",'3h OC '!$E$10*('3g CPIH'!Q$16/'3g CPIH'!$G$16))</f>
        <v>83.777706457925632</v>
      </c>
      <c r="V164" s="38">
        <f>IF('3g CPIH'!R$16="-","-",'3h OC '!$E$10*('3g CPIH'!R$16/'3g CPIH'!$G$16))</f>
        <v>85.309291585127198</v>
      </c>
      <c r="W164" s="38" t="str">
        <f>IF('3g CPIH'!S$16="-","-",'3h OC '!$E$10*('3g CPIH'!S$16/'3g CPIH'!$G$16))</f>
        <v>-</v>
      </c>
      <c r="X164" s="38" t="str">
        <f>IF('3g CPIH'!T$16="-","-",'3h OC '!$E$10*('3g CPIH'!T$16/'3g CPIH'!$G$16))</f>
        <v>-</v>
      </c>
      <c r="Y164" s="38" t="str">
        <f>IF('3g CPIH'!U$16="-","-",'3h OC '!$E$10*('3g CPIH'!U$16/'3g CPIH'!$G$16))</f>
        <v>-</v>
      </c>
      <c r="Z164" s="38" t="str">
        <f>IF('3g CPIH'!V$16="-","-",'3h OC '!$E$10*('3g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SMNCC'!G$46)</f>
        <v>0</v>
      </c>
      <c r="L165" s="38">
        <f>IF('3i SMNCC'!H$46="-","-",'3i SMNCC'!H$46)</f>
        <v>-0.18995111249132623</v>
      </c>
      <c r="M165" s="38">
        <f>IF('3i SMNCC'!I$46="-","-",'3i SMNCC'!I$46)</f>
        <v>2.3898870370752556</v>
      </c>
      <c r="N165" s="38">
        <f>IF('3i SMNCC'!J$46="-","-",'3i SMNCC'!J$46)</f>
        <v>11.485481460604181</v>
      </c>
      <c r="O165" s="30"/>
      <c r="P165" s="38">
        <f>IF('3i SMNCC'!L$46="-","-",'3i SMNCC'!L$46)</f>
        <v>11.485481460604181</v>
      </c>
      <c r="Q165" s="38">
        <f>IF('3i SMNCC'!M$46="-","-",'3i SMNCC'!M$46)</f>
        <v>13.905095596481768</v>
      </c>
      <c r="R165" s="38">
        <f>IF('3i SMNCC'!N$46="-","-",'3i SMNCC'!N$46)</f>
        <v>14.008016342776511</v>
      </c>
      <c r="S165" s="38">
        <f>IF('3i SMNCC'!O$46="-","-",'3i SMNCC'!O$46)</f>
        <v>16.592254432324484</v>
      </c>
      <c r="T165" s="38">
        <f>IF('3i SMNCC'!P$46="-","-",'3i SMNCC'!P$46)</f>
        <v>16.855736391237045</v>
      </c>
      <c r="U165" s="38">
        <f>IF('3i SMNCC'!Q$46="-","-",'3i SMNCC'!Q$46)</f>
        <v>16.48610584262476</v>
      </c>
      <c r="V165" s="38">
        <f>IF('3i SMNCC'!R$46="-","-",'3i SMNCC'!R$46)</f>
        <v>16.529685824397358</v>
      </c>
      <c r="W165" s="38" t="str">
        <f>IF('3i SMNCC'!S$46="-","-",'3i SMNCC'!S$46)</f>
        <v>-</v>
      </c>
      <c r="X165" s="38" t="str">
        <f>IF('3i SMNCC'!T$46="-","-",'3i SMNCC'!T$46)</f>
        <v>-</v>
      </c>
      <c r="Y165" s="38" t="str">
        <f>IF('3i SMNCC'!U$46="-","-",'3i SMNCC'!U$46)</f>
        <v>-</v>
      </c>
      <c r="Z165" s="38" t="str">
        <f>IF('3i SMNCC'!V$46="-","-",'3i SMNCC'!V$46)</f>
        <v>-</v>
      </c>
      <c r="AA165" s="28"/>
    </row>
    <row r="166" spans="1:27" s="29" customFormat="1" ht="11.5" x14ac:dyDescent="0.25">
      <c r="A166" s="256"/>
      <c r="B166" s="135" t="s">
        <v>349</v>
      </c>
      <c r="C166" s="135" t="s">
        <v>389</v>
      </c>
      <c r="D166" s="133" t="s">
        <v>328</v>
      </c>
      <c r="E166" s="181"/>
      <c r="F166" s="30"/>
      <c r="G166" s="38">
        <f>IF('3g CPIH'!C$16="-","-",'3j PAAC PAP'!$G$14*('3g CPIH'!C$16/'3g CPIH'!$G$16))</f>
        <v>13.436452250489236</v>
      </c>
      <c r="H166" s="38">
        <f>IF('3g CPIH'!D$16="-","-",'3j PAAC PAP'!$G$14*('3g CPIH'!D$16/'3g CPIH'!$G$16))</f>
        <v>13.463352054794518</v>
      </c>
      <c r="I166" s="38">
        <f>IF('3g CPIH'!E$16="-","-",'3j PAAC PAP'!$G$14*('3g CPIH'!E$16/'3g CPIH'!$G$16))</f>
        <v>13.503701761252445</v>
      </c>
      <c r="J166" s="38">
        <f>IF('3g CPIH'!F$16="-","-",'3j PAAC PAP'!$G$14*('3g CPIH'!F$16/'3g CPIH'!$G$16))</f>
        <v>13.584401174168297</v>
      </c>
      <c r="K166" s="38">
        <f>IF('3g CPIH'!G$16="-","-",'3j PAAC PAP'!$G$14*('3g CPIH'!G$16/'3g CPIH'!$G$16))</f>
        <v>13.745799999999999</v>
      </c>
      <c r="L166" s="38">
        <f>IF('3g CPIH'!H$16="-","-",'3j PAAC PAP'!$G$14*('3g CPIH'!H$16/'3g CPIH'!$G$16))</f>
        <v>13.920648727984345</v>
      </c>
      <c r="M166" s="38">
        <f>IF('3g CPIH'!I$16="-","-",'3j PAAC PAP'!$G$14*('3g CPIH'!I$16/'3g CPIH'!$G$16))</f>
        <v>14.122397260273971</v>
      </c>
      <c r="N166" s="38">
        <f>IF('3g CPIH'!J$16="-","-",'3j PAAC PAP'!$G$14*('3g CPIH'!J$16/'3g CPIH'!$G$16))</f>
        <v>14.24344637964775</v>
      </c>
      <c r="O166" s="30"/>
      <c r="P166" s="38">
        <f>IF('3g CPIH'!L$16="-","-",'3j PAAC PAP'!$G$14*('3g CPIH'!L$16/'3g CPIH'!$G$16))</f>
        <v>14.24344637964775</v>
      </c>
      <c r="Q166" s="38">
        <f>IF('3g CPIH'!M$16="-","-",'3j PAAC PAP'!$G$14*('3g CPIH'!M$16/'3g CPIH'!$G$16))</f>
        <v>14.40484520547945</v>
      </c>
      <c r="R166" s="38">
        <f>IF('3g CPIH'!N$16="-","-",'3j PAAC PAP'!$G$14*('3g CPIH'!N$16/'3g CPIH'!$G$16))</f>
        <v>14.512444422700586</v>
      </c>
      <c r="S166" s="38">
        <f>IF('3g CPIH'!O$16="-","-",'3j PAAC PAP'!$G$14*('3g CPIH'!O$16/'3g CPIH'!$G$16))</f>
        <v>14.593143835616438</v>
      </c>
      <c r="T166" s="38">
        <f>IF('3g CPIH'!P$16="-","-",'3j PAAC PAP'!$G$14*('3g CPIH'!P$16/'3g CPIH'!$G$16))</f>
        <v>14.633493542074362</v>
      </c>
      <c r="U166" s="38">
        <f>IF('3g CPIH'!Q$16="-","-",'3j PAAC PAP'!$G$14*('3g CPIH'!Q$16/'3g CPIH'!$G$16))</f>
        <v>14.714192954990214</v>
      </c>
      <c r="V166" s="38">
        <f>IF('3g CPIH'!R$16="-","-",'3j PAAC PAP'!$G$14*('3g CPIH'!R$16/'3g CPIH'!$G$16))</f>
        <v>14.983190998043053</v>
      </c>
      <c r="W166" s="38" t="str">
        <f>IF('3g CPIH'!S$16="-","-",'3j PAAC PAP'!$G$14*('3g CPIH'!S$16/'3g CPIH'!$G$16))</f>
        <v>-</v>
      </c>
      <c r="X166" s="38" t="str">
        <f>IF('3g CPIH'!T$16="-","-",'3j PAAC PAP'!$G$14*('3g CPIH'!T$16/'3g CPIH'!$G$16))</f>
        <v>-</v>
      </c>
      <c r="Y166" s="38" t="str">
        <f>IF('3g CPIH'!U$16="-","-",'3j PAAC PAP'!$G$14*('3g CPIH'!U$16/'3g CPIH'!$G$16))</f>
        <v>-</v>
      </c>
      <c r="Z166" s="38" t="str">
        <f>IF('3g CPIH'!V$16="-","-",'3j PAAC PAP'!$G$14*('3g CPIH'!V$16/'3g CPIH'!$G$16))</f>
        <v>-</v>
      </c>
      <c r="AA166" s="28"/>
    </row>
    <row r="167" spans="1:27" s="29" customFormat="1" ht="11.5" x14ac:dyDescent="0.25">
      <c r="A167" s="256"/>
      <c r="B167" s="135" t="s">
        <v>349</v>
      </c>
      <c r="C167" s="135" t="s">
        <v>404</v>
      </c>
      <c r="D167" s="133" t="s">
        <v>328</v>
      </c>
      <c r="E167" s="181"/>
      <c r="F167" s="30"/>
      <c r="G167" s="38">
        <f>IF(G159="-","-",SUM(G159:G165)*'3j PAAC PAP'!$G$32)</f>
        <v>32.260449737483675</v>
      </c>
      <c r="H167" s="38">
        <f>IF(H159="-","-",SUM(H159:H165)*'3j PAAC PAP'!$G$32)</f>
        <v>30.755872394244196</v>
      </c>
      <c r="I167" s="38">
        <f>IF(I159="-","-",SUM(I159:I165)*'3j PAAC PAP'!$G$32)</f>
        <v>31.727793347979098</v>
      </c>
      <c r="J167" s="38">
        <f>IF(J159="-","-",SUM(J159:J165)*'3j PAAC PAP'!$G$32)</f>
        <v>31.063616034926945</v>
      </c>
      <c r="K167" s="38">
        <f>IF(K159="-","-",SUM(K159:K165)*'3j PAAC PAP'!$G$32)</f>
        <v>33.621551799885516</v>
      </c>
      <c r="L167" s="38">
        <f>IF(L159="-","-",SUM(L159:L165)*'3j PAAC PAP'!$G$32)</f>
        <v>33.16399613420144</v>
      </c>
      <c r="M167" s="38">
        <f>IF(M159="-","-",SUM(M159:M165)*'3j PAAC PAP'!$G$32)</f>
        <v>36.671215367234076</v>
      </c>
      <c r="N167" s="38">
        <f>IF(N159="-","-",SUM(N159:N165)*'3j PAAC PAP'!$G$32)</f>
        <v>38.589972067963274</v>
      </c>
      <c r="O167" s="30"/>
      <c r="P167" s="38">
        <f>IF(P159="-","-",SUM(P159:P165)*'3j PAAC PAP'!$G$32)</f>
        <v>38.589972067963274</v>
      </c>
      <c r="Q167" s="38">
        <f>IF(Q159="-","-",SUM(Q159:Q165)*'3j PAAC PAP'!$G$32)</f>
        <v>43.032084113660311</v>
      </c>
      <c r="R167" s="38">
        <f>IF(R159="-","-",SUM(R159:R165)*'3j PAAC PAP'!$G$32)</f>
        <v>41.414486194644269</v>
      </c>
      <c r="S167" s="38">
        <f>IF(S159="-","-",SUM(S159:S165)*'3j PAAC PAP'!$G$32)</f>
        <v>41.455017555840477</v>
      </c>
      <c r="T167" s="38">
        <f>IF(T159="-","-",SUM(T159:T165)*'3j PAAC PAP'!$G$32)</f>
        <v>39.903977773327149</v>
      </c>
      <c r="U167" s="38">
        <f>IF(U159="-","-",SUM(U159:U165)*'3j PAAC PAP'!$G$32)</f>
        <v>43.271043968633798</v>
      </c>
      <c r="V167" s="38">
        <f>IF(V159="-","-",SUM(V159:V165)*'3j PAAC PAP'!$G$32)</f>
        <v>47.50543702464752</v>
      </c>
      <c r="W167" s="38" t="str">
        <f>IF(W159="-","-",SUM(W159:W165)*'3j PAAC PAP'!$G$32)</f>
        <v>-</v>
      </c>
      <c r="X167" s="38" t="str">
        <f>IF(X159="-","-",SUM(X159:X165)*'3j PAAC PAP'!$G$32)</f>
        <v>-</v>
      </c>
      <c r="Y167" s="38" t="str">
        <f>IF(Y159="-","-",SUM(Y159:Y165)*'3j PAAC PAP'!$G$32)</f>
        <v>-</v>
      </c>
      <c r="Z167" s="38" t="str">
        <f>IF(Z159="-","-",SUM(Z159:Z165)*'3j PAAC PAP'!$G$32)</f>
        <v>-</v>
      </c>
      <c r="AA167" s="28"/>
    </row>
    <row r="168" spans="1:27" s="29" customFormat="1" ht="11.5" x14ac:dyDescent="0.25">
      <c r="A168" s="256"/>
      <c r="B168" s="135" t="s">
        <v>388</v>
      </c>
      <c r="C168" s="135" t="s">
        <v>515</v>
      </c>
      <c r="D168" s="133" t="s">
        <v>328</v>
      </c>
      <c r="E168" s="181"/>
      <c r="F168" s="30"/>
      <c r="G168" s="38">
        <f>IF(G159="-","-",SUM(G159:G167)*'3k EBIT'!$E$10)</f>
        <v>11.675683297405737</v>
      </c>
      <c r="H168" s="38">
        <f>IF(H159="-","-",SUM(H159:H167)*'3k EBIT'!$E$10)</f>
        <v>11.143805591307098</v>
      </c>
      <c r="I168" s="38">
        <f>IF(I159="-","-",SUM(I159:I167)*'3k EBIT'!$E$10)</f>
        <v>11.488503903362554</v>
      </c>
      <c r="J168" s="38">
        <f>IF(J159="-","-",SUM(J159:J167)*'3k EBIT'!$E$10)</f>
        <v>11.255045977819453</v>
      </c>
      <c r="K168" s="38">
        <f>IF(K159="-","-",SUM(K159:K167)*'3k EBIT'!$E$10)</f>
        <v>12.16330433574513</v>
      </c>
      <c r="L168" s="38">
        <f>IF(L159="-","-",SUM(L159:L167)*'3k EBIT'!$E$10)</f>
        <v>12.004783514553717</v>
      </c>
      <c r="M168" s="38">
        <f>IF(M159="-","-",SUM(M159:M167)*'3k EBIT'!$E$10)</f>
        <v>13.249729849921343</v>
      </c>
      <c r="N168" s="38">
        <f>IF(N159="-","-",SUM(N159:N167)*'3k EBIT'!$E$10)</f>
        <v>13.931031499907958</v>
      </c>
      <c r="O168" s="30"/>
      <c r="P168" s="38">
        <f>IF(P159="-","-",SUM(P159:P167)*'3k EBIT'!$E$10)</f>
        <v>13.931031499907958</v>
      </c>
      <c r="Q168" s="38">
        <f>IF(Q159="-","-",SUM(Q159:Q167)*'3k EBIT'!$E$10)</f>
        <v>15.506010654730856</v>
      </c>
      <c r="R168" s="38">
        <f>IF(R159="-","-",SUM(R159:R167)*'3k EBIT'!$E$10)</f>
        <v>14.935703303005491</v>
      </c>
      <c r="S168" s="38">
        <f>IF(S159="-","-",SUM(S159:S167)*'3k EBIT'!$E$10)</f>
        <v>14.95160841938069</v>
      </c>
      <c r="T168" s="38">
        <f>IF(T159="-","-",SUM(T159:T167)*'3k EBIT'!$E$10)</f>
        <v>14.403550353061322</v>
      </c>
      <c r="U168" s="38">
        <f>IF(U159="-","-",SUM(U159:U167)*'3k EBIT'!$E$10)</f>
        <v>15.596558683279776</v>
      </c>
      <c r="V168" s="38">
        <f>IF(V159="-","-",SUM(V159:V167)*'3k EBIT'!$E$10)</f>
        <v>17.100119901822506</v>
      </c>
      <c r="W168" s="38" t="str">
        <f>IF(W159="-","-",SUM(W159:W167)*'3k EBIT'!$E$10)</f>
        <v>-</v>
      </c>
      <c r="X168" s="38" t="str">
        <f>IF(X159="-","-",SUM(X159:X167)*'3k EBIT'!$E$10)</f>
        <v>-</v>
      </c>
      <c r="Y168" s="38" t="str">
        <f>IF(Y159="-","-",SUM(Y159:Y167)*'3k EBIT'!$E$10)</f>
        <v>-</v>
      </c>
      <c r="Z168" s="38" t="str">
        <f>IF(Z159="-","-",SUM(Z159:Z167)*'3k EBIT'!$E$10)</f>
        <v>-</v>
      </c>
      <c r="AA168" s="28"/>
    </row>
    <row r="169" spans="1:27" s="29" customFormat="1" ht="11.25" customHeight="1" x14ac:dyDescent="0.25">
      <c r="A169" s="256"/>
      <c r="B169" s="135" t="s">
        <v>292</v>
      </c>
      <c r="C169" s="136" t="s">
        <v>516</v>
      </c>
      <c r="D169" s="133" t="s">
        <v>328</v>
      </c>
      <c r="E169" s="127"/>
      <c r="F169" s="30"/>
      <c r="G169" s="38">
        <f>IF(G159="-","-",SUM(G159:G162,G164:G168)*'3l HAP'!$E$11)</f>
        <v>7.0819718540990193</v>
      </c>
      <c r="H169" s="38">
        <f>IF(H159="-","-",SUM(H159:H162,H164:H168)*'3l HAP'!$E$11)</f>
        <v>6.6573120184145775</v>
      </c>
      <c r="I169" s="38">
        <f>IF(I159="-","-",SUM(I159:I162,I164:I168)*'3l HAP'!$E$11)</f>
        <v>6.7064705184923774</v>
      </c>
      <c r="J169" s="38">
        <f>IF(J159="-","-",SUM(J159:J162,J164:J168)*'3l HAP'!$E$11)</f>
        <v>6.5377091207163911</v>
      </c>
      <c r="K169" s="38">
        <f>IF(K159="-","-",SUM(K159:K162,K164:K168)*'3l HAP'!$E$11)</f>
        <v>7.3879156686351548</v>
      </c>
      <c r="L169" s="38">
        <f>IF(L159="-","-",SUM(L159:L162,L164:L168)*'3l HAP'!$E$11)</f>
        <v>7.2480129798851607</v>
      </c>
      <c r="M169" s="38">
        <f>IF(M159="-","-",SUM(M159:M162,M164:M168)*'3l HAP'!$E$11)</f>
        <v>8.0955616520459142</v>
      </c>
      <c r="N169" s="38">
        <f>IF(N159="-","-",SUM(N159:N162,N164:N168)*'3l HAP'!$E$11)</f>
        <v>8.6283727225822648</v>
      </c>
      <c r="O169" s="30"/>
      <c r="P169" s="38">
        <f>IF(P159="-","-",SUM(P159:P162,P164:P168)*'3l HAP'!$E$11)</f>
        <v>8.6283727225822648</v>
      </c>
      <c r="Q169" s="38">
        <f>IF(Q159="-","-",SUM(Q159:Q162,Q164:Q168)*'3l HAP'!$E$11)</f>
        <v>9.7207898679297227</v>
      </c>
      <c r="R169" s="38">
        <f>IF(R159="-","-",SUM(R159:R162,R164:R168)*'3l HAP'!$E$11)</f>
        <v>9.2633704244327664</v>
      </c>
      <c r="S169" s="38">
        <f>IF(S159="-","-",SUM(S159:S162,S164:S168)*'3l HAP'!$E$11)</f>
        <v>9.2436938811557923</v>
      </c>
      <c r="T169" s="38">
        <f>IF(T159="-","-",SUM(T159:T162,T164:T168)*'3l HAP'!$E$11)</f>
        <v>8.7708321901696333</v>
      </c>
      <c r="U169" s="38">
        <f>IF(U159="-","-",SUM(U159:U162,U164:U168)*'3l HAP'!$E$11)</f>
        <v>9.6646333575831598</v>
      </c>
      <c r="V169" s="38">
        <f>IF(V159="-","-",SUM(V159:V162,V164:V168)*'3l HAP'!$E$11)</f>
        <v>10.837668722586631</v>
      </c>
      <c r="W169" s="38" t="str">
        <f>IF(W159="-","-",SUM(W159:W162,W164:W168)*'3l HAP'!$E$11)</f>
        <v>-</v>
      </c>
      <c r="X169" s="38" t="str">
        <f>IF(X159="-","-",SUM(X159:X162,X164:X168)*'3l HAP'!$E$11)</f>
        <v>-</v>
      </c>
      <c r="Y169" s="38" t="str">
        <f>IF(Y159="-","-",SUM(Y159:Y162,Y164:Y168)*'3l HAP'!$E$11)</f>
        <v>-</v>
      </c>
      <c r="Z169" s="38" t="str">
        <f>IF(Z159="-","-",SUM(Z159:Z162,Z164:Z168)*'3l HAP'!$E$11)</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621.59136526125985</v>
      </c>
      <c r="H170" s="38">
        <f t="shared" si="24"/>
        <v>593.17315350950992</v>
      </c>
      <c r="I170" s="38">
        <f t="shared" si="24"/>
        <v>611.36432093995461</v>
      </c>
      <c r="J170" s="38">
        <f t="shared" si="24"/>
        <v>598.90830537835063</v>
      </c>
      <c r="K170" s="38">
        <f t="shared" si="24"/>
        <v>647.56156365086576</v>
      </c>
      <c r="L170" s="38">
        <f t="shared" si="24"/>
        <v>639.07846329295796</v>
      </c>
      <c r="M170" s="38">
        <f t="shared" si="24"/>
        <v>705.44947623561779</v>
      </c>
      <c r="N170" s="38">
        <f t="shared" si="24"/>
        <v>741.8402540731696</v>
      </c>
      <c r="O170" s="30"/>
      <c r="P170" s="38">
        <f t="shared" ref="P170:Z170" si="25">IF(P159="-","-",SUM(P159:P169))</f>
        <v>741.8402540731696</v>
      </c>
      <c r="Q170" s="38">
        <f t="shared" si="25"/>
        <v>825.82627670661645</v>
      </c>
      <c r="R170" s="38">
        <f t="shared" si="25"/>
        <v>795.3526932547768</v>
      </c>
      <c r="S170" s="38">
        <f t="shared" si="25"/>
        <v>796.17012775389719</v>
      </c>
      <c r="T170" s="38">
        <f t="shared" si="25"/>
        <v>766.85211659224581</v>
      </c>
      <c r="U170" s="38">
        <f t="shared" si="25"/>
        <v>830.53580394089272</v>
      </c>
      <c r="V170" s="38">
        <f t="shared" si="25"/>
        <v>910.84360759500521</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DF'!H40="-","-",'3a DF'!H40)</f>
        <v>259.78792061062313</v>
      </c>
      <c r="H171" s="129">
        <f>IF('3a DF'!I40="-","-",'3a DF'!I40)</f>
        <v>232.55676365062476</v>
      </c>
      <c r="I171" s="129">
        <f>IF('3a DF'!J40="-","-",'3a DF'!J40)</f>
        <v>209.70770556402789</v>
      </c>
      <c r="J171" s="129">
        <f>IF('3a DF'!K40="-","-",'3a DF'!K40)</f>
        <v>199.75146172158165</v>
      </c>
      <c r="K171" s="129">
        <f>IF('3a DF'!L40="-","-",'3a DF'!L40)</f>
        <v>233.10971800067304</v>
      </c>
      <c r="L171" s="129">
        <f>IF('3a DF'!M40="-","-",'3a DF'!M40)</f>
        <v>224.48650586149321</v>
      </c>
      <c r="M171" s="129">
        <f>IF('3a DF'!N40="-","-",'3a DF'!N40)</f>
        <v>233.65619688488857</v>
      </c>
      <c r="N171" s="129">
        <f>IF('3a DF'!O40="-","-",'3a DF'!O40)</f>
        <v>260.78108236612672</v>
      </c>
      <c r="O171" s="30"/>
      <c r="P171" s="129">
        <f>IF('3a DF'!Q40="-","-",'3a DF'!Q40)</f>
        <v>260.78108236612672</v>
      </c>
      <c r="Q171" s="129">
        <f>IF('3a DF'!R40="-","-",'3a DF'!R40)</f>
        <v>299.68071913551825</v>
      </c>
      <c r="R171" s="129">
        <f>IF('3a DF'!S40="-","-",'3a DF'!S40)</f>
        <v>267.1581297682124</v>
      </c>
      <c r="S171" s="129">
        <f>IF('3a DF'!T40="-","-",'3a DF'!T40)</f>
        <v>243.03747291725824</v>
      </c>
      <c r="T171" s="129">
        <f>IF('3a DF'!U40="-","-",'3a DF'!U40)</f>
        <v>204.81995810606173</v>
      </c>
      <c r="U171" s="129">
        <f>IF('3a DF'!V40="-","-",'3a DF'!V40)</f>
        <v>244.10123553746106</v>
      </c>
      <c r="V171" s="129">
        <f>IF('3a DF'!W40="-","-",'3a DF'!W40)</f>
        <v>341.04687898699029</v>
      </c>
      <c r="W171" s="129" t="str">
        <f>IF('3a DF'!X40="-","-",'3a DF'!X40)</f>
        <v>-</v>
      </c>
      <c r="X171" s="129" t="str">
        <f>IF('3a DF'!Y40="-","-",'3a DF'!Y40)</f>
        <v>-</v>
      </c>
      <c r="Y171" s="129" t="str">
        <f>IF('3a DF'!Z40="-","-",'3a DF'!Z40)</f>
        <v>-</v>
      </c>
      <c r="Z171" s="129" t="str">
        <f>IF('3a DF'!AA40="-","-",'3a DF'!AA40)</f>
        <v>-</v>
      </c>
      <c r="AA171" s="28"/>
    </row>
    <row r="172" spans="1:27" s="29" customFormat="1" ht="11.25" customHeight="1" x14ac:dyDescent="0.25">
      <c r="A172" s="256"/>
      <c r="B172" s="132" t="s">
        <v>350</v>
      </c>
      <c r="C172" s="178" t="s">
        <v>300</v>
      </c>
      <c r="D172" s="134" t="s">
        <v>329</v>
      </c>
      <c r="E172" s="131"/>
      <c r="F172" s="30"/>
      <c r="G172" s="129">
        <f>IF('3b CM'!G40="-","-",'3b CM'!G40)</f>
        <v>5.9810111338353213E-2</v>
      </c>
      <c r="H172" s="129">
        <f>IF('3b CM'!H40="-","-",'3b CM'!H40)</f>
        <v>8.9715167007529809E-2</v>
      </c>
      <c r="I172" s="129">
        <f>IF('3b CM'!I40="-","-",'3b CM'!I40)</f>
        <v>0.2825033080682014</v>
      </c>
      <c r="J172" s="129">
        <f>IF('3b CM'!J40="-","-",'3b CM'!J40)</f>
        <v>0.28729179422699846</v>
      </c>
      <c r="K172" s="129">
        <f>IF('3b CM'!K40="-","-",'3b CM'!K40)</f>
        <v>3.6899164985295574</v>
      </c>
      <c r="L172" s="129">
        <f>IF('3b CM'!L40="-","-",'3b CM'!L40)</f>
        <v>3.5795918624627601</v>
      </c>
      <c r="M172" s="129">
        <f>IF('3b CM'!M40="-","-",'3b CM'!M40)</f>
        <v>12.14064704031469</v>
      </c>
      <c r="N172" s="129">
        <f>IF('3b CM'!N40="-","-",'3b CM'!N40)</f>
        <v>11.54124441590206</v>
      </c>
      <c r="O172" s="30"/>
      <c r="P172" s="129">
        <f>IF('3b CM'!P40="-","-",'3b CM'!P40)</f>
        <v>11.54124441590206</v>
      </c>
      <c r="Q172" s="129">
        <f>IF('3b CM'!Q40="-","-",'3b CM'!Q40)</f>
        <v>15.283756412106852</v>
      </c>
      <c r="R172" s="129">
        <f>IF('3b CM'!R40="-","-",'3b CM'!R40)</f>
        <v>14.600022184893897</v>
      </c>
      <c r="S172" s="129">
        <f>IF('3b CM'!S40="-","-",'3b CM'!S40)</f>
        <v>17.309672761263766</v>
      </c>
      <c r="T172" s="129">
        <f>IF('3b CM'!T40="-","-",'3b CM'!T40)</f>
        <v>17.686863223320724</v>
      </c>
      <c r="U172" s="129">
        <f>IF('3b CM'!U40="-","-",'3b CM'!U40)</f>
        <v>13.357211663985179</v>
      </c>
      <c r="V172" s="129">
        <f>IF('3b CM'!V40="-","-",'3b CM'!V40)</f>
        <v>13.577129289864155</v>
      </c>
      <c r="W172" s="129" t="str">
        <f>IF('3b CM'!W40="-","-",'3b CM'!W40)</f>
        <v>-</v>
      </c>
      <c r="X172" s="129" t="str">
        <f>IF('3b CM'!X40="-","-",'3b CM'!X40)</f>
        <v>-</v>
      </c>
      <c r="Y172" s="129" t="str">
        <f>IF('3b CM'!Y40="-","-",'3b CM'!Y40)</f>
        <v>-</v>
      </c>
      <c r="Z172" s="129" t="str">
        <f>IF('3b CM'!Z40="-","-",'3b CM'!Z40)</f>
        <v>-</v>
      </c>
      <c r="AA172" s="28"/>
    </row>
    <row r="173" spans="1:27" s="29" customFormat="1" ht="11.25" customHeight="1" x14ac:dyDescent="0.25">
      <c r="A173" s="256"/>
      <c r="B173" s="132" t="s">
        <v>596</v>
      </c>
      <c r="C173" s="178" t="s">
        <v>597</v>
      </c>
      <c r="D173" s="134" t="s">
        <v>329</v>
      </c>
      <c r="E173" s="131"/>
      <c r="F173" s="30"/>
      <c r="G173" s="129" t="str">
        <f>IF('3c AA'!J124="-","-",'3c AA'!J124)</f>
        <v>-</v>
      </c>
      <c r="H173" s="129" t="str">
        <f>IF('3c AA'!K124="-","-",'3c AA'!K124)</f>
        <v>-</v>
      </c>
      <c r="I173" s="129" t="str">
        <f>IF('3c AA'!L124="-","-",'3c AA'!L124)</f>
        <v>-</v>
      </c>
      <c r="J173" s="129" t="str">
        <f>IF('3c AA'!M124="-","-",'3c AA'!M124)</f>
        <v>-</v>
      </c>
      <c r="K173" s="129" t="str">
        <f>IF('3c AA'!N124="-","-",'3c AA'!N124)</f>
        <v>-</v>
      </c>
      <c r="L173" s="129" t="str">
        <f>IF('3c AA'!O124="-","-",'3c AA'!O124)</f>
        <v>-</v>
      </c>
      <c r="M173" s="129" t="str">
        <f>IF('3c AA'!P124="-","-",'3c AA'!P124)</f>
        <v>-</v>
      </c>
      <c r="N173" s="129" t="str">
        <f>IF('3c AA'!Q124="-","-",'3c AA'!Q124)</f>
        <v>-</v>
      </c>
      <c r="O173" s="30"/>
      <c r="P173" s="129" t="str">
        <f>IF('3c AA'!S124="-","-",'3c AA'!S124)</f>
        <v>-</v>
      </c>
      <c r="Q173" s="129" t="str">
        <f>IF('3c AA'!T124="-","-",'3c AA'!T124)</f>
        <v>-</v>
      </c>
      <c r="R173" s="129" t="str">
        <f>IF('3c AA'!U124="-","-",'3c AA'!U124)</f>
        <v>-</v>
      </c>
      <c r="S173" s="129" t="str">
        <f>IF('3c AA'!V124="-","-",'3c AA'!V124)</f>
        <v>-</v>
      </c>
      <c r="T173" s="129">
        <f>IF('3c AA'!W124="-","-",'3c AA'!W124)</f>
        <v>6.4988829015144267</v>
      </c>
      <c r="U173" s="129">
        <f>IF('3c AA'!X124="-","-",'3c AA'!X124)</f>
        <v>9.9756950960531068</v>
      </c>
      <c r="V173" s="129">
        <f>IF('3c AA'!Y124="-","-",'3c AA'!Y124)</f>
        <v>4.43</v>
      </c>
      <c r="W173" s="129" t="str">
        <f>IF('3c AA'!Z124="-","-",'3c AA'!Z124)</f>
        <v>-</v>
      </c>
      <c r="X173" s="129" t="str">
        <f>IF('3c AA'!AA124="-","-",'3c AA'!AA124)</f>
        <v>-</v>
      </c>
      <c r="Y173" s="129" t="str">
        <f>IF('3c AA'!AB124="-","-",'3c AA'!AB124)</f>
        <v>-</v>
      </c>
      <c r="Z173" s="129" t="str">
        <f>IF('3c AA'!AC124="-","-",'3c AA'!AC124)</f>
        <v>-</v>
      </c>
      <c r="AA173" s="28"/>
    </row>
    <row r="174" spans="1:27" s="29" customFormat="1" ht="11.25" customHeight="1" x14ac:dyDescent="0.25">
      <c r="A174" s="256"/>
      <c r="B174" s="132" t="s">
        <v>2</v>
      </c>
      <c r="C174" s="178" t="s">
        <v>342</v>
      </c>
      <c r="D174" s="134" t="s">
        <v>329</v>
      </c>
      <c r="E174" s="131"/>
      <c r="F174" s="30"/>
      <c r="G174" s="129">
        <f>IF('3d PC'!G41="-","-",'3d PC'!G41)</f>
        <v>90.747247800818172</v>
      </c>
      <c r="H174" s="129">
        <f>IF('3d PC'!H41="-","-",'3d PC'!H41)</f>
        <v>90.719904220854062</v>
      </c>
      <c r="I174" s="129">
        <f>IF('3d PC'!I41="-","-",'3d PC'!I41)</f>
        <v>115.08877749988251</v>
      </c>
      <c r="J174" s="129">
        <f>IF('3d PC'!J41="-","-",'3d PC'!J41)</f>
        <v>113.83865354410425</v>
      </c>
      <c r="K174" s="129">
        <f>IF('3d PC'!K41="-","-",'3d PC'!K41)</f>
        <v>130.671115666291</v>
      </c>
      <c r="L174" s="129">
        <f>IF('3d PC'!L41="-","-",'3d PC'!L41)</f>
        <v>129.4565054808383</v>
      </c>
      <c r="M174" s="129">
        <f>IF('3d PC'!M41="-","-",'3d PC'!M41)</f>
        <v>157.69282082388395</v>
      </c>
      <c r="N174" s="129">
        <f>IF('3d PC'!N41="-","-",'3d PC'!N41)</f>
        <v>154.86881771839742</v>
      </c>
      <c r="O174" s="30"/>
      <c r="P174" s="129">
        <f>IF('3d PC'!P41="-","-",'3d PC'!P41)</f>
        <v>154.86881771839742</v>
      </c>
      <c r="Q174" s="129">
        <f>IF('3d PC'!Q41="-","-",'3d PC'!Q41)</f>
        <v>173.08893650573484</v>
      </c>
      <c r="R174" s="129">
        <f>IF('3d PC'!R41="-","-",'3d PC'!R41)</f>
        <v>175.65750397556974</v>
      </c>
      <c r="S174" s="129">
        <f>IF('3d PC'!S41="-","-",'3d PC'!S41)</f>
        <v>191.13834532083396</v>
      </c>
      <c r="T174" s="129">
        <f>IF('3d PC'!T41="-","-",'3d PC'!T41)</f>
        <v>194.9534118206069</v>
      </c>
      <c r="U174" s="129">
        <f>IF('3d PC'!U41="-","-",'3d PC'!U41)</f>
        <v>210.59610761847347</v>
      </c>
      <c r="V174" s="129">
        <f>IF('3d PC'!V41="-","-",'3d PC'!V41)</f>
        <v>192.01880715168886</v>
      </c>
      <c r="W174" s="129" t="str">
        <f>IF('3d PC'!W41="-","-",'3d PC'!W41)</f>
        <v>-</v>
      </c>
      <c r="X174" s="129" t="str">
        <f>IF('3d PC'!X41="-","-",'3d PC'!X41)</f>
        <v>-</v>
      </c>
      <c r="Y174" s="129" t="str">
        <f>IF('3d PC'!Y41="-","-",'3d PC'!Y41)</f>
        <v>-</v>
      </c>
      <c r="Z174" s="129" t="str">
        <f>IF('3d PC'!Z41="-","-",'3d PC'!Z41)</f>
        <v>-</v>
      </c>
      <c r="AA174" s="28"/>
    </row>
    <row r="175" spans="1:27" s="29" customFormat="1" ht="11.25" customHeight="1" x14ac:dyDescent="0.25">
      <c r="A175" s="256"/>
      <c r="B175" s="132" t="s">
        <v>352</v>
      </c>
      <c r="C175" s="178" t="s">
        <v>343</v>
      </c>
      <c r="D175" s="134" t="s">
        <v>329</v>
      </c>
      <c r="E175" s="131"/>
      <c r="F175" s="30"/>
      <c r="G175" s="129">
        <f>IF('3e NC-Elec'!H69="-","-",'3e NC-Elec'!H69)</f>
        <v>160.96862231984301</v>
      </c>
      <c r="H175" s="129">
        <f>IF('3e NC-Elec'!I69="-","-",'3e NC-Elec'!I69)</f>
        <v>161.98287392634072</v>
      </c>
      <c r="I175" s="129">
        <f>IF('3e NC-Elec'!J69="-","-",'3e NC-Elec'!J69)</f>
        <v>189.20752718980827</v>
      </c>
      <c r="J175" s="129">
        <f>IF('3e NC-Elec'!K69="-","-",'3e NC-Elec'!K69)</f>
        <v>188.44467322566766</v>
      </c>
      <c r="K175" s="129">
        <f>IF('3e NC-Elec'!L69="-","-",'3e NC-Elec'!L69)</f>
        <v>189.29577404168177</v>
      </c>
      <c r="L175" s="129">
        <f>IF('3e NC-Elec'!M69="-","-",'3e NC-Elec'!M69)</f>
        <v>190.51167316169997</v>
      </c>
      <c r="M175" s="129">
        <f>IF('3e NC-Elec'!N69="-","-",'3e NC-Elec'!N69)</f>
        <v>180.82740656863106</v>
      </c>
      <c r="N175" s="129">
        <f>IF('3e NC-Elec'!O69="-","-",'3e NC-Elec'!O69)</f>
        <v>180.29816618803244</v>
      </c>
      <c r="O175" s="30"/>
      <c r="P175" s="129">
        <f>IF('3e NC-Elec'!Q69="-","-",'3e NC-Elec'!Q69)</f>
        <v>180.29816618803244</v>
      </c>
      <c r="Q175" s="129">
        <f>IF('3e NC-Elec'!R69="-","-",'3e NC-Elec'!R69)</f>
        <v>183.4942549061106</v>
      </c>
      <c r="R175" s="129">
        <f>IF('3e NC-Elec'!S69="-","-",'3e NC-Elec'!S69)</f>
        <v>184.72349054843647</v>
      </c>
      <c r="S175" s="129">
        <f>IF('3e NC-Elec'!T69="-","-",'3e NC-Elec'!T69)</f>
        <v>194.67233622711166</v>
      </c>
      <c r="T175" s="129">
        <f>IF('3e NC-Elec'!U69="-","-",'3e NC-Elec'!U69)</f>
        <v>198.39681797898018</v>
      </c>
      <c r="U175" s="129">
        <f>IF('3e NC-Elec'!V69="-","-",'3e NC-Elec'!V69)</f>
        <v>198.61904688109738</v>
      </c>
      <c r="V175" s="129">
        <f>IF('3e NC-Elec'!W69="-","-",'3e NC-Elec'!W69)</f>
        <v>198.03208527260765</v>
      </c>
      <c r="W175" s="129" t="str">
        <f>IF('3e NC-Elec'!X69="-","-",'3e NC-Elec'!X69)</f>
        <v>-</v>
      </c>
      <c r="X175" s="129" t="str">
        <f>IF('3e NC-Elec'!Y69="-","-",'3e NC-Elec'!Y69)</f>
        <v>-</v>
      </c>
      <c r="Y175" s="129" t="str">
        <f>IF('3e NC-Elec'!Z69="-","-",'3e NC-Elec'!Z69)</f>
        <v>-</v>
      </c>
      <c r="Z175" s="129" t="str">
        <f>IF('3e NC-Elec'!AA69="-","-",'3e NC-Elec'!AA69)</f>
        <v>-</v>
      </c>
      <c r="AA175" s="28"/>
    </row>
    <row r="176" spans="1:27" s="29" customFormat="1" ht="11.25" customHeight="1" x14ac:dyDescent="0.25">
      <c r="A176" s="256"/>
      <c r="B176" s="132" t="s">
        <v>349</v>
      </c>
      <c r="C176" s="178" t="s">
        <v>344</v>
      </c>
      <c r="D176" s="134" t="s">
        <v>329</v>
      </c>
      <c r="E176" s="131"/>
      <c r="F176" s="30"/>
      <c r="G176" s="129">
        <f>IF('3g CPIH'!C$16="-","-",'3h OC '!$E$10*('3g CPIH'!C$16/'3g CPIH'!$G$16))</f>
        <v>76.502677103718199</v>
      </c>
      <c r="H176" s="129">
        <f>IF('3g CPIH'!D$16="-","-",'3h OC '!$E$10*('3g CPIH'!D$16/'3g CPIH'!$G$16))</f>
        <v>76.655835616438353</v>
      </c>
      <c r="I176" s="129">
        <f>IF('3g CPIH'!E$16="-","-",'3h OC '!$E$10*('3g CPIH'!E$16/'3g CPIH'!$G$16))</f>
        <v>76.885573385518597</v>
      </c>
      <c r="J176" s="129">
        <f>IF('3g CPIH'!F$16="-","-",'3h OC '!$E$10*('3g CPIH'!F$16/'3g CPIH'!$G$16))</f>
        <v>77.345048923679059</v>
      </c>
      <c r="K176" s="129">
        <f>IF('3g CPIH'!G$16="-","-",'3h OC '!$E$10*('3g CPIH'!G$16/'3g CPIH'!$G$16))</f>
        <v>78.263999999999996</v>
      </c>
      <c r="L176" s="129">
        <f>IF('3g CPIH'!H$16="-","-",'3h OC '!$E$10*('3g CPIH'!H$16/'3g CPIH'!$G$16))</f>
        <v>79.259530332681024</v>
      </c>
      <c r="M176" s="129">
        <f>IF('3g CPIH'!I$16="-","-",'3h OC '!$E$10*('3g CPIH'!I$16/'3g CPIH'!$G$16))</f>
        <v>80.408219178082177</v>
      </c>
      <c r="N176" s="129">
        <f>IF('3g CPIH'!J$16="-","-",'3h OC '!$E$10*('3g CPIH'!J$16/'3g CPIH'!$G$16))</f>
        <v>81.097432485322898</v>
      </c>
      <c r="O176" s="30"/>
      <c r="P176" s="129">
        <f>IF('3g CPIH'!L$16="-","-",'3h OC '!$E$10*('3g CPIH'!L$16/'3g CPIH'!$G$16))</f>
        <v>81.097432485322898</v>
      </c>
      <c r="Q176" s="129">
        <f>IF('3g CPIH'!M$16="-","-",'3h OC '!$E$10*('3g CPIH'!M$16/'3g CPIH'!$G$16))</f>
        <v>82.016383561643835</v>
      </c>
      <c r="R176" s="129">
        <f>IF('3g CPIH'!N$16="-","-",'3h OC '!$E$10*('3g CPIH'!N$16/'3g CPIH'!$G$16))</f>
        <v>82.62901761252445</v>
      </c>
      <c r="S176" s="129">
        <f>IF('3g CPIH'!O$16="-","-",'3h OC '!$E$10*('3g CPIH'!O$16/'3g CPIH'!$G$16))</f>
        <v>83.088493150684926</v>
      </c>
      <c r="T176" s="129">
        <f>IF('3g CPIH'!P$16="-","-",'3h OC '!$E$10*('3g CPIH'!P$16/'3g CPIH'!$G$16))</f>
        <v>83.318230919765156</v>
      </c>
      <c r="U176" s="129">
        <f>IF('3g CPIH'!Q$16="-","-",'3h OC '!$E$10*('3g CPIH'!Q$16/'3g CPIH'!$G$16))</f>
        <v>83.777706457925632</v>
      </c>
      <c r="V176" s="129">
        <f>IF('3g CPIH'!R$16="-","-",'3h OC '!$E$10*('3g CPIH'!R$16/'3g CPIH'!$G$16))</f>
        <v>85.309291585127198</v>
      </c>
      <c r="W176" s="129" t="str">
        <f>IF('3g CPIH'!S$16="-","-",'3h OC '!$E$10*('3g CPIH'!S$16/'3g CPIH'!$G$16))</f>
        <v>-</v>
      </c>
      <c r="X176" s="129" t="str">
        <f>IF('3g CPIH'!T$16="-","-",'3h OC '!$E$10*('3g CPIH'!T$16/'3g CPIH'!$G$16))</f>
        <v>-</v>
      </c>
      <c r="Y176" s="129" t="str">
        <f>IF('3g CPIH'!U$16="-","-",'3h OC '!$E$10*('3g CPIH'!U$16/'3g CPIH'!$G$16))</f>
        <v>-</v>
      </c>
      <c r="Z176" s="129" t="str">
        <f>IF('3g CPIH'!V$16="-","-",'3h OC '!$E$10*('3g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SMNCC'!G$46)</f>
        <v>0</v>
      </c>
      <c r="L177" s="129">
        <f>IF('3i SMNCC'!H$46="-","-",'3i SMNCC'!H$46)</f>
        <v>-0.18995111249132623</v>
      </c>
      <c r="M177" s="129">
        <f>IF('3i SMNCC'!I$46="-","-",'3i SMNCC'!I$46)</f>
        <v>2.3898870370752556</v>
      </c>
      <c r="N177" s="129">
        <f>IF('3i SMNCC'!J$46="-","-",'3i SMNCC'!J$46)</f>
        <v>11.485481460604181</v>
      </c>
      <c r="O177" s="30"/>
      <c r="P177" s="129">
        <f>IF('3i SMNCC'!L$46="-","-",'3i SMNCC'!L$46)</f>
        <v>11.485481460604181</v>
      </c>
      <c r="Q177" s="129">
        <f>IF('3i SMNCC'!M$46="-","-",'3i SMNCC'!M$46)</f>
        <v>13.905095596481768</v>
      </c>
      <c r="R177" s="129">
        <f>IF('3i SMNCC'!N$46="-","-",'3i SMNCC'!N$46)</f>
        <v>14.008016342776511</v>
      </c>
      <c r="S177" s="129">
        <f>IF('3i SMNCC'!O$46="-","-",'3i SMNCC'!O$46)</f>
        <v>16.592254432324484</v>
      </c>
      <c r="T177" s="129">
        <f>IF('3i SMNCC'!P$46="-","-",'3i SMNCC'!P$46)</f>
        <v>16.855736391237045</v>
      </c>
      <c r="U177" s="129">
        <f>IF('3i SMNCC'!Q$46="-","-",'3i SMNCC'!Q$46)</f>
        <v>16.48610584262476</v>
      </c>
      <c r="V177" s="129">
        <f>IF('3i SMNCC'!R$46="-","-",'3i SMNCC'!R$46)</f>
        <v>16.529685824397358</v>
      </c>
      <c r="W177" s="129" t="str">
        <f>IF('3i SMNCC'!S$46="-","-",'3i SMNCC'!S$46)</f>
        <v>-</v>
      </c>
      <c r="X177" s="129" t="str">
        <f>IF('3i SMNCC'!T$46="-","-",'3i SMNCC'!T$46)</f>
        <v>-</v>
      </c>
      <c r="Y177" s="129" t="str">
        <f>IF('3i SMNCC'!U$46="-","-",'3i SMNCC'!U$46)</f>
        <v>-</v>
      </c>
      <c r="Z177" s="129" t="str">
        <f>IF('3i SMNCC'!V$46="-","-",'3i SMNCC'!V$46)</f>
        <v>-</v>
      </c>
      <c r="AA177" s="28"/>
    </row>
    <row r="178" spans="1:27" s="29" customFormat="1" ht="12.4" customHeight="1" x14ac:dyDescent="0.25">
      <c r="A178" s="256"/>
      <c r="B178" s="132" t="s">
        <v>349</v>
      </c>
      <c r="C178" s="178" t="s">
        <v>389</v>
      </c>
      <c r="D178" s="134" t="s">
        <v>329</v>
      </c>
      <c r="E178" s="131"/>
      <c r="F178" s="30"/>
      <c r="G178" s="129">
        <f>IF('3g CPIH'!C$16="-","-",'3j PAAC PAP'!$G$14*('3g CPIH'!C$16/'3g CPIH'!$G$16))</f>
        <v>13.436452250489236</v>
      </c>
      <c r="H178" s="129">
        <f>IF('3g CPIH'!D$16="-","-",'3j PAAC PAP'!$G$14*('3g CPIH'!D$16/'3g CPIH'!$G$16))</f>
        <v>13.463352054794518</v>
      </c>
      <c r="I178" s="129">
        <f>IF('3g CPIH'!E$16="-","-",'3j PAAC PAP'!$G$14*('3g CPIH'!E$16/'3g CPIH'!$G$16))</f>
        <v>13.503701761252445</v>
      </c>
      <c r="J178" s="129">
        <f>IF('3g CPIH'!F$16="-","-",'3j PAAC PAP'!$G$14*('3g CPIH'!F$16/'3g CPIH'!$G$16))</f>
        <v>13.584401174168297</v>
      </c>
      <c r="K178" s="129">
        <f>IF('3g CPIH'!G$16="-","-",'3j PAAC PAP'!$G$14*('3g CPIH'!G$16/'3g CPIH'!$G$16))</f>
        <v>13.745799999999999</v>
      </c>
      <c r="L178" s="129">
        <f>IF('3g CPIH'!H$16="-","-",'3j PAAC PAP'!$G$14*('3g CPIH'!H$16/'3g CPIH'!$G$16))</f>
        <v>13.920648727984345</v>
      </c>
      <c r="M178" s="129">
        <f>IF('3g CPIH'!I$16="-","-",'3j PAAC PAP'!$G$14*('3g CPIH'!I$16/'3g CPIH'!$G$16))</f>
        <v>14.122397260273971</v>
      </c>
      <c r="N178" s="129">
        <f>IF('3g CPIH'!J$16="-","-",'3j PAAC PAP'!$G$14*('3g CPIH'!J$16/'3g CPIH'!$G$16))</f>
        <v>14.24344637964775</v>
      </c>
      <c r="O178" s="30"/>
      <c r="P178" s="129">
        <f>IF('3g CPIH'!L$16="-","-",'3j PAAC PAP'!$G$14*('3g CPIH'!L$16/'3g CPIH'!$G$16))</f>
        <v>14.24344637964775</v>
      </c>
      <c r="Q178" s="129">
        <f>IF('3g CPIH'!M$16="-","-",'3j PAAC PAP'!$G$14*('3g CPIH'!M$16/'3g CPIH'!$G$16))</f>
        <v>14.40484520547945</v>
      </c>
      <c r="R178" s="129">
        <f>IF('3g CPIH'!N$16="-","-",'3j PAAC PAP'!$G$14*('3g CPIH'!N$16/'3g CPIH'!$G$16))</f>
        <v>14.512444422700586</v>
      </c>
      <c r="S178" s="129">
        <f>IF('3g CPIH'!O$16="-","-",'3j PAAC PAP'!$G$14*('3g CPIH'!O$16/'3g CPIH'!$G$16))</f>
        <v>14.593143835616438</v>
      </c>
      <c r="T178" s="129">
        <f>IF('3g CPIH'!P$16="-","-",'3j PAAC PAP'!$G$14*('3g CPIH'!P$16/'3g CPIH'!$G$16))</f>
        <v>14.633493542074362</v>
      </c>
      <c r="U178" s="129">
        <f>IF('3g CPIH'!Q$16="-","-",'3j PAAC PAP'!$G$14*('3g CPIH'!Q$16/'3g CPIH'!$G$16))</f>
        <v>14.714192954990214</v>
      </c>
      <c r="V178" s="129">
        <f>IF('3g CPIH'!R$16="-","-",'3j PAAC PAP'!$G$14*('3g CPIH'!R$16/'3g CPIH'!$G$16))</f>
        <v>14.983190998043053</v>
      </c>
      <c r="W178" s="129" t="str">
        <f>IF('3g CPIH'!S$16="-","-",'3j PAAC PAP'!$G$14*('3g CPIH'!S$16/'3g CPIH'!$G$16))</f>
        <v>-</v>
      </c>
      <c r="X178" s="129" t="str">
        <f>IF('3g CPIH'!T$16="-","-",'3j PAAC PAP'!$G$14*('3g CPIH'!T$16/'3g CPIH'!$G$16))</f>
        <v>-</v>
      </c>
      <c r="Y178" s="129" t="str">
        <f>IF('3g CPIH'!U$16="-","-",'3j PAAC PAP'!$G$14*('3g CPIH'!U$16/'3g CPIH'!$G$16))</f>
        <v>-</v>
      </c>
      <c r="Z178" s="129" t="str">
        <f>IF('3g CPIH'!V$16="-","-",'3j PAAC PAP'!$G$14*('3g CPIH'!V$16/'3g CPIH'!$G$16))</f>
        <v>-</v>
      </c>
      <c r="AA178" s="28"/>
    </row>
    <row r="179" spans="1:27" s="29" customFormat="1" ht="11.25" customHeight="1" x14ac:dyDescent="0.25">
      <c r="A179" s="256"/>
      <c r="B179" s="132" t="s">
        <v>349</v>
      </c>
      <c r="C179" s="132" t="s">
        <v>404</v>
      </c>
      <c r="D179" s="134" t="s">
        <v>329</v>
      </c>
      <c r="E179" s="131"/>
      <c r="F179" s="30"/>
      <c r="G179" s="129">
        <f>IF(G171="-","-",SUM(G171:G177)*'3j PAAC PAP'!$G$32)</f>
        <v>34.05138975820492</v>
      </c>
      <c r="H179" s="129">
        <f>IF(H171="-","-",SUM(H171:H177)*'3j PAAC PAP'!$G$32)</f>
        <v>32.542342880825593</v>
      </c>
      <c r="I179" s="129">
        <f>IF(I171="-","-",SUM(I171:I177)*'3j PAAC PAP'!$G$32)</f>
        <v>34.231228522596773</v>
      </c>
      <c r="J179" s="129">
        <f>IF(J171="-","-",SUM(J171:J177)*'3j PAAC PAP'!$G$32)</f>
        <v>33.56504544973297</v>
      </c>
      <c r="K179" s="129">
        <f>IF(K171="-","-",SUM(K171:K177)*'3j PAAC PAP'!$G$32)</f>
        <v>36.77080747369228</v>
      </c>
      <c r="L179" s="129">
        <f>IF(L171="-","-",SUM(L171:L177)*'3j PAAC PAP'!$G$32)</f>
        <v>36.311821653891343</v>
      </c>
      <c r="M179" s="129">
        <f>IF(M171="-","-",SUM(M171:M177)*'3j PAAC PAP'!$G$32)</f>
        <v>38.628637239863629</v>
      </c>
      <c r="N179" s="129">
        <f>IF(N171="-","-",SUM(N171:N177)*'3j PAAC PAP'!$G$32)</f>
        <v>40.536982095229462</v>
      </c>
      <c r="O179" s="30"/>
      <c r="P179" s="129">
        <f>IF(P171="-","-",SUM(P171:P177)*'3j PAAC PAP'!$G$32)</f>
        <v>40.536982095229462</v>
      </c>
      <c r="Q179" s="129">
        <f>IF(Q171="-","-",SUM(Q171:Q177)*'3j PAAC PAP'!$G$32)</f>
        <v>44.439533436793276</v>
      </c>
      <c r="R179" s="129">
        <f>IF(R171="-","-",SUM(R171:R177)*'3j PAAC PAP'!$G$32)</f>
        <v>42.778095951758466</v>
      </c>
      <c r="S179" s="129">
        <f>IF(S171="-","-",SUM(S171:S177)*'3j PAAC PAP'!$G$32)</f>
        <v>43.187036835767955</v>
      </c>
      <c r="T179" s="129">
        <f>IF(T171="-","-",SUM(T171:T177)*'3j PAAC PAP'!$G$32)</f>
        <v>41.837371407277409</v>
      </c>
      <c r="U179" s="129">
        <f>IF(U171="-","-",SUM(U171:U177)*'3j PAAC PAP'!$G$32)</f>
        <v>44.986376669188623</v>
      </c>
      <c r="V179" s="129">
        <f>IF(V171="-","-",SUM(V171:V177)*'3j PAAC PAP'!$G$32)</f>
        <v>49.273054318120558</v>
      </c>
      <c r="W179" s="129" t="str">
        <f>IF(W171="-","-",SUM(W171:W177)*'3j PAAC PAP'!$G$32)</f>
        <v>-</v>
      </c>
      <c r="X179" s="129" t="str">
        <f>IF(X171="-","-",SUM(X171:X177)*'3j PAAC PAP'!$G$32)</f>
        <v>-</v>
      </c>
      <c r="Y179" s="129" t="str">
        <f>IF(Y171="-","-",SUM(Y171:Y177)*'3j PAAC PAP'!$G$32)</f>
        <v>-</v>
      </c>
      <c r="Z179" s="129" t="str">
        <f>IF(Z171="-","-",SUM(Z171:Z177)*'3j PAAC PAP'!$G$32)</f>
        <v>-</v>
      </c>
      <c r="AA179" s="28"/>
    </row>
    <row r="180" spans="1:27" x14ac:dyDescent="0.25">
      <c r="A180" s="256"/>
      <c r="B180" s="132" t="s">
        <v>388</v>
      </c>
      <c r="C180" s="178" t="s">
        <v>515</v>
      </c>
      <c r="D180" s="134" t="s">
        <v>329</v>
      </c>
      <c r="E180" s="131"/>
      <c r="F180" s="30"/>
      <c r="G180" s="129">
        <f>IF(G171="-","-",SUM(G171:G179)*'3k EBIT'!$E$10)</f>
        <v>12.309412195289116</v>
      </c>
      <c r="H180" s="129">
        <f>IF(H171="-","-",SUM(H171:H179)*'3k EBIT'!$E$10)</f>
        <v>11.775952932627039</v>
      </c>
      <c r="I180" s="129">
        <f>IF(I171="-","-",SUM(I171:I179)*'3k EBIT'!$E$10)</f>
        <v>12.374351109733006</v>
      </c>
      <c r="J180" s="129">
        <f>IF(J171="-","-",SUM(J171:J179)*'3k EBIT'!$E$10)</f>
        <v>12.140183440736662</v>
      </c>
      <c r="K180" s="129">
        <f>IF(K171="-","-",SUM(K171:K179)*'3k EBIT'!$E$10)</f>
        <v>13.277676846395044</v>
      </c>
      <c r="L180" s="129">
        <f>IF(L171="-","-",SUM(L171:L179)*'3k EBIT'!$E$10)</f>
        <v>13.118649961359063</v>
      </c>
      <c r="M180" s="129">
        <f>IF(M171="-","-",SUM(M171:M179)*'3k EBIT'!$E$10)</f>
        <v>13.942368794655401</v>
      </c>
      <c r="N180" s="129">
        <f>IF(N171="-","-",SUM(N171:N179)*'3k EBIT'!$E$10)</f>
        <v>14.619986185420201</v>
      </c>
      <c r="O180" s="30"/>
      <c r="P180" s="129">
        <f>IF(P171="-","-",SUM(P171:P179)*'3k EBIT'!$E$10)</f>
        <v>14.619986185420201</v>
      </c>
      <c r="Q180" s="129">
        <f>IF(Q171="-","-",SUM(Q171:Q179)*'3k EBIT'!$E$10)</f>
        <v>16.004040347549136</v>
      </c>
      <c r="R180" s="129">
        <f>IF(R171="-","-",SUM(R171:R179)*'3k EBIT'!$E$10)</f>
        <v>15.418220248587506</v>
      </c>
      <c r="S180" s="129">
        <f>IF(S171="-","-",SUM(S171:S179)*'3k EBIT'!$E$10)</f>
        <v>15.564488056153321</v>
      </c>
      <c r="T180" s="129">
        <f>IF(T171="-","-",SUM(T171:T179)*'3k EBIT'!$E$10)</f>
        <v>15.087686841520949</v>
      </c>
      <c r="U180" s="129">
        <f>IF(U171="-","-",SUM(U171:U179)*'3k EBIT'!$E$10)</f>
        <v>16.203533729483812</v>
      </c>
      <c r="V180" s="129">
        <f>IF(V171="-","-",SUM(V171:V179)*'3k EBIT'!$E$10)</f>
        <v>17.725595990531019</v>
      </c>
      <c r="W180" s="129" t="str">
        <f>IF(W171="-","-",SUM(W171:W179)*'3k EBIT'!$E$10)</f>
        <v>-</v>
      </c>
      <c r="X180" s="129" t="str">
        <f>IF(X171="-","-",SUM(X171:X179)*'3k EBIT'!$E$10)</f>
        <v>-</v>
      </c>
      <c r="Y180" s="129" t="str">
        <f>IF(Y171="-","-",SUM(Y171:Y179)*'3k EBIT'!$E$10)</f>
        <v>-</v>
      </c>
      <c r="Z180" s="129" t="str">
        <f>IF(Z171="-","-",SUM(Z171:Z179)*'3k EBIT'!$E$10)</f>
        <v>-</v>
      </c>
    </row>
    <row r="181" spans="1:27" x14ac:dyDescent="0.25">
      <c r="A181" s="256"/>
      <c r="B181" s="132" t="s">
        <v>292</v>
      </c>
      <c r="C181" s="176" t="s">
        <v>516</v>
      </c>
      <c r="D181" s="134" t="s">
        <v>329</v>
      </c>
      <c r="E181" s="130"/>
      <c r="F181" s="30"/>
      <c r="G181" s="129">
        <f>IF(G171="-","-",SUM(G171:G174,G176:G180)*'3l HAP'!$E$11)</f>
        <v>7.1286283748280743</v>
      </c>
      <c r="H181" s="129">
        <f>IF(H171="-","-",SUM(H171:H174,H176:H180)*'3l HAP'!$E$11)</f>
        <v>6.7027064097657592</v>
      </c>
      <c r="I181" s="129">
        <f>IF(I171="-","-",SUM(I171:I174,I176:I180)*'3l HAP'!$E$11)</f>
        <v>6.7652231082929548</v>
      </c>
      <c r="J181" s="129">
        <f>IF(J171="-","-",SUM(J171:J174,J176:J180)*'3l HAP'!$E$11)</f>
        <v>6.5959474518321342</v>
      </c>
      <c r="K181" s="129">
        <f>IF(K171="-","-",SUM(K171:K174,K176:K180)*'3l HAP'!$E$11)</f>
        <v>7.4600145939033897</v>
      </c>
      <c r="L181" s="129">
        <f>IF(L171="-","-",SUM(L171:L174,L176:L180)*'3l HAP'!$E$11)</f>
        <v>7.3196698958294908</v>
      </c>
      <c r="M181" s="129">
        <f>IF(M171="-","-",SUM(M171:M174,M176:M180)*'3l HAP'!$E$11)</f>
        <v>8.0961973723265697</v>
      </c>
      <c r="N181" s="129">
        <f>IF(N171="-","-",SUM(N171:N174,N176:N180)*'3l HAP'!$E$11)</f>
        <v>8.6261034607544698</v>
      </c>
      <c r="O181" s="30"/>
      <c r="P181" s="129">
        <f>IF(P171="-","-",SUM(P171:P174,P176:P180)*'3l HAP'!$E$11)</f>
        <v>8.6261034607544698</v>
      </c>
      <c r="Q181" s="129">
        <f>IF(Q171="-","-",SUM(Q171:Q174,Q176:Q180)*'3l HAP'!$E$11)</f>
        <v>9.6458320846573393</v>
      </c>
      <c r="R181" s="129">
        <f>IF(R171="-","-",SUM(R171:R174,R176:R180)*'3l HAP'!$E$11)</f>
        <v>9.1764143968733318</v>
      </c>
      <c r="S181" s="129">
        <f>IF(S171="-","-",SUM(S171:S174,S176:S180)*'3l HAP'!$E$11)</f>
        <v>9.1434641939242898</v>
      </c>
      <c r="T181" s="129">
        <f>IF(T171="-","-",SUM(T171:T174,T176:T180)*'3l HAP'!$E$11)</f>
        <v>8.7215212302806169</v>
      </c>
      <c r="U181" s="129">
        <f>IF(U171="-","-",SUM(U171:U174,U176:U180)*'3l HAP'!$E$11)</f>
        <v>9.5781153421130938</v>
      </c>
      <c r="V181" s="129">
        <f>IF(V171="-","-",SUM(V171:V174,V176:V180)*'3l HAP'!$E$11)</f>
        <v>10.759577697513468</v>
      </c>
      <c r="W181" s="129" t="str">
        <f>IF(W171="-","-",SUM(W171:W174,W176:W180)*'3l HAP'!$E$11)</f>
        <v>-</v>
      </c>
      <c r="X181" s="129" t="str">
        <f>IF(X171="-","-",SUM(X171:X174,X176:X180)*'3l HAP'!$E$11)</f>
        <v>-</v>
      </c>
      <c r="Y181" s="129" t="str">
        <f>IF(Y171="-","-",SUM(Y171:Y174,Y176:Y180)*'3l HAP'!$E$11)</f>
        <v>-</v>
      </c>
      <c r="Z181" s="129" t="str">
        <f>IF(Z171="-","-",SUM(Z171:Z174,Z176:Z180)*'3l HAP'!$E$11)</f>
        <v>-</v>
      </c>
    </row>
    <row r="182" spans="1:27" x14ac:dyDescent="0.25">
      <c r="A182" s="256"/>
      <c r="B182" s="132" t="s">
        <v>44</v>
      </c>
      <c r="C182" s="178" t="str">
        <f>B182&amp;"_"&amp;D182</f>
        <v>Total_Northern Scotland</v>
      </c>
      <c r="D182" s="134" t="s">
        <v>329</v>
      </c>
      <c r="E182" s="131"/>
      <c r="F182" s="30"/>
      <c r="G182" s="129">
        <f t="shared" ref="G182:N182" si="26">IF(G171="-","-",SUM(G171:G181))</f>
        <v>654.99216052515214</v>
      </c>
      <c r="H182" s="129">
        <f t="shared" si="26"/>
        <v>626.48944685927836</v>
      </c>
      <c r="I182" s="129">
        <f t="shared" si="26"/>
        <v>658.04659144918071</v>
      </c>
      <c r="J182" s="129">
        <f t="shared" si="26"/>
        <v>645.55270672572976</v>
      </c>
      <c r="K182" s="129">
        <f t="shared" si="26"/>
        <v>706.28482312116603</v>
      </c>
      <c r="L182" s="129">
        <f t="shared" si="26"/>
        <v>697.77464582574828</v>
      </c>
      <c r="M182" s="129">
        <f t="shared" si="26"/>
        <v>741.90477819999523</v>
      </c>
      <c r="N182" s="129">
        <f t="shared" si="26"/>
        <v>778.09874275543746</v>
      </c>
      <c r="O182" s="30"/>
      <c r="P182" s="129">
        <f t="shared" ref="P182:Z182" si="27">IF(P171="-","-",SUM(P171:P181))</f>
        <v>778.09874275543746</v>
      </c>
      <c r="Q182" s="129">
        <f t="shared" si="27"/>
        <v>851.96339719207504</v>
      </c>
      <c r="R182" s="129">
        <f t="shared" si="27"/>
        <v>820.6613554523334</v>
      </c>
      <c r="S182" s="129">
        <f t="shared" si="27"/>
        <v>828.32670773093889</v>
      </c>
      <c r="T182" s="129">
        <f t="shared" si="27"/>
        <v>802.80997436263942</v>
      </c>
      <c r="U182" s="129">
        <f t="shared" si="27"/>
        <v>862.3953277933964</v>
      </c>
      <c r="V182" s="129">
        <f t="shared" si="27"/>
        <v>943.68529711488361</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257.53401665467328</v>
      </c>
      <c r="H183" s="38">
        <f t="shared" si="28"/>
        <v>230.53911553079294</v>
      </c>
      <c r="I183" s="38">
        <f t="shared" si="28"/>
        <v>207.88829446110617</v>
      </c>
      <c r="J183" s="38">
        <f t="shared" si="28"/>
        <v>198.01843037538666</v>
      </c>
      <c r="K183" s="38">
        <f t="shared" si="28"/>
        <v>231.08727248304805</v>
      </c>
      <c r="L183" s="38">
        <f t="shared" si="28"/>
        <v>222.53887479985914</v>
      </c>
      <c r="M183" s="38">
        <f t="shared" si="28"/>
        <v>235.40981965465372</v>
      </c>
      <c r="N183" s="38">
        <f t="shared" si="28"/>
        <v>262.73828123377126</v>
      </c>
      <c r="O183" s="30"/>
      <c r="P183" s="38">
        <f t="shared" ref="P183:Z183" si="29">IF(P15="-","-",AVERAGE(P15,P27,P39,P51,P63,P75,P87,P99,P111,P123,P135,P147,P159,P171))</f>
        <v>262.73828123377126</v>
      </c>
      <c r="Q183" s="38">
        <f t="shared" si="29"/>
        <v>305.29338052765604</v>
      </c>
      <c r="R183" s="38">
        <f t="shared" si="29"/>
        <v>273.36331230494829</v>
      </c>
      <c r="S183" s="38">
        <f t="shared" si="29"/>
        <v>251.00887731830213</v>
      </c>
      <c r="T183" s="38">
        <f t="shared" si="29"/>
        <v>209.87327464862173</v>
      </c>
      <c r="U183" s="38">
        <f t="shared" si="29"/>
        <v>250.74896464121289</v>
      </c>
      <c r="V183" s="38">
        <f t="shared" si="29"/>
        <v>348.2135735451489</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5.9906100963410862E-2</v>
      </c>
      <c r="H184" s="38">
        <f t="shared" si="28"/>
        <v>8.9859151445116262E-2</v>
      </c>
      <c r="I184" s="38">
        <f t="shared" si="28"/>
        <v>0.28295669940976914</v>
      </c>
      <c r="J184" s="38">
        <f t="shared" si="28"/>
        <v>0.28775287064021532</v>
      </c>
      <c r="K184" s="38">
        <f t="shared" si="28"/>
        <v>3.695838468799503</v>
      </c>
      <c r="L184" s="38">
        <f t="shared" si="28"/>
        <v>3.5853367720281919</v>
      </c>
      <c r="M184" s="38">
        <f t="shared" si="28"/>
        <v>12.42910064094038</v>
      </c>
      <c r="N184" s="38">
        <f t="shared" si="28"/>
        <v>11.815456613688003</v>
      </c>
      <c r="O184" s="30"/>
      <c r="P184" s="38">
        <f t="shared" ref="P184:Z185" si="30">IF(P16="-","-",AVERAGE(P16,P28,P40,P52,P64,P76,P88,P100,P112,P124,P136,P148,P160,P172))</f>
        <v>11.815456613688003</v>
      </c>
      <c r="Q184" s="38">
        <f t="shared" si="30"/>
        <v>15.875278204103214</v>
      </c>
      <c r="R184" s="38">
        <f t="shared" si="30"/>
        <v>15.252517859400495</v>
      </c>
      <c r="S184" s="38">
        <f t="shared" si="30"/>
        <v>18.162094323274683</v>
      </c>
      <c r="T184" s="38">
        <f t="shared" si="30"/>
        <v>18.515809469683656</v>
      </c>
      <c r="U184" s="38">
        <f t="shared" si="30"/>
        <v>14.155980140040841</v>
      </c>
      <c r="V184" s="38">
        <f t="shared" si="30"/>
        <v>14.309299644028929</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6.5476579358857476</v>
      </c>
      <c r="U185" s="38">
        <f t="shared" si="28"/>
        <v>9.975695096053105</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90.736922258774641</v>
      </c>
      <c r="H186" s="38">
        <f t="shared" si="31"/>
        <v>90.709718691753594</v>
      </c>
      <c r="I186" s="38">
        <f t="shared" si="31"/>
        <v>115.04389962958524</v>
      </c>
      <c r="J186" s="38">
        <f t="shared" si="31"/>
        <v>113.80333525040321</v>
      </c>
      <c r="K186" s="38">
        <f t="shared" si="31"/>
        <v>130.55258801843289</v>
      </c>
      <c r="L186" s="38">
        <f t="shared" si="31"/>
        <v>129.35238675068516</v>
      </c>
      <c r="M186" s="38">
        <f t="shared" si="31"/>
        <v>157.8318837971301</v>
      </c>
      <c r="N186" s="38">
        <f t="shared" si="31"/>
        <v>154.98567213011947</v>
      </c>
      <c r="O186" s="30"/>
      <c r="P186" s="38">
        <f t="shared" ref="P186:Z186" si="32">IF(P18="-","-",AVERAGE(P18,P30,P42,P54,P66,P78,P90,P102,P114,P126,P138,P150,P162,P174))</f>
        <v>154.98567213011947</v>
      </c>
      <c r="Q186" s="38">
        <f t="shared" si="32"/>
        <v>173.56318588672494</v>
      </c>
      <c r="R186" s="38">
        <f t="shared" si="32"/>
        <v>176.27169701252936</v>
      </c>
      <c r="S186" s="38">
        <f t="shared" si="32"/>
        <v>192.37787530232828</v>
      </c>
      <c r="T186" s="38">
        <f t="shared" si="32"/>
        <v>195.97839369940553</v>
      </c>
      <c r="U186" s="38">
        <f t="shared" si="32"/>
        <v>211.89987489542051</v>
      </c>
      <c r="V186" s="38">
        <f t="shared" si="32"/>
        <v>192.63374232708631</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129.31507525491892</v>
      </c>
      <c r="H187" s="38">
        <f t="shared" si="31"/>
        <v>130.320527277114</v>
      </c>
      <c r="I187" s="38">
        <f t="shared" si="31"/>
        <v>143.75542844413056</v>
      </c>
      <c r="J187" s="38">
        <f t="shared" si="31"/>
        <v>142.99919295387261</v>
      </c>
      <c r="K187" s="38">
        <f t="shared" si="31"/>
        <v>140.67827761874798</v>
      </c>
      <c r="L187" s="38">
        <f t="shared" si="31"/>
        <v>141.88362767308908</v>
      </c>
      <c r="M187" s="38">
        <f t="shared" si="31"/>
        <v>146.74643050364855</v>
      </c>
      <c r="N187" s="38">
        <f t="shared" si="31"/>
        <v>146.21321809921974</v>
      </c>
      <c r="O187" s="30"/>
      <c r="P187" s="38">
        <f t="shared" ref="P187:Z187" si="33">IF(P19="-","-",AVERAGE(P19,P31,P43,P55,P67,P79,P91,P103,P115,P127,P139,P151,P163,P175))</f>
        <v>146.21321809921974</v>
      </c>
      <c r="Q187" s="38">
        <f t="shared" si="33"/>
        <v>154.98695474225545</v>
      </c>
      <c r="R187" s="38">
        <f t="shared" si="33"/>
        <v>155.91941768584419</v>
      </c>
      <c r="S187" s="38">
        <f t="shared" si="33"/>
        <v>156.82128408270361</v>
      </c>
      <c r="T187" s="38">
        <f t="shared" si="33"/>
        <v>160.05334295858538</v>
      </c>
      <c r="U187" s="38">
        <f t="shared" si="33"/>
        <v>171.05986563571534</v>
      </c>
      <c r="V187" s="38">
        <f t="shared" si="33"/>
        <v>170.07802785187067</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76.502677103718185</v>
      </c>
      <c r="H188" s="38">
        <f t="shared" si="31"/>
        <v>76.655835616438353</v>
      </c>
      <c r="I188" s="38">
        <f t="shared" si="31"/>
        <v>76.885573385518583</v>
      </c>
      <c r="J188" s="38">
        <f t="shared" si="31"/>
        <v>77.345048923679073</v>
      </c>
      <c r="K188" s="38">
        <f t="shared" si="31"/>
        <v>78.263999999999996</v>
      </c>
      <c r="L188" s="38">
        <f t="shared" si="31"/>
        <v>79.259530332681024</v>
      </c>
      <c r="M188" s="38">
        <f t="shared" si="31"/>
        <v>80.408219178082177</v>
      </c>
      <c r="N188" s="38">
        <f t="shared" si="31"/>
        <v>81.097432485322898</v>
      </c>
      <c r="O188" s="30"/>
      <c r="P188" s="38">
        <f t="shared" ref="P188:Z188" si="34">IF(P20="-","-",AVERAGE(P20,P32,P44,P56,P68,P80,P92,P104,P116,P128,P140,P152,P164,P176))</f>
        <v>81.097432485322898</v>
      </c>
      <c r="Q188" s="38">
        <f t="shared" si="34"/>
        <v>82.016383561643821</v>
      </c>
      <c r="R188" s="38">
        <f t="shared" si="34"/>
        <v>82.629017612524436</v>
      </c>
      <c r="S188" s="38">
        <f t="shared" si="34"/>
        <v>83.088493150684926</v>
      </c>
      <c r="T188" s="38">
        <f t="shared" si="34"/>
        <v>83.318230919765156</v>
      </c>
      <c r="U188" s="38">
        <f t="shared" si="34"/>
        <v>83.777706457925646</v>
      </c>
      <c r="V188" s="38">
        <f t="shared" si="34"/>
        <v>85.309291585127184</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-0.18995111249132623</v>
      </c>
      <c r="M189" s="38">
        <f t="shared" si="31"/>
        <v>2.3898870370752552</v>
      </c>
      <c r="N189" s="38">
        <f t="shared" si="31"/>
        <v>11.485481460604179</v>
      </c>
      <c r="O189" s="30"/>
      <c r="P189" s="38">
        <f t="shared" ref="P189:Z189" si="35">IF(P21="-","-",AVERAGE(P21,P33,P45,P57,P69,P81,P93,P105,P117,P129,P141,P153,P165,P177))</f>
        <v>11.485481460604179</v>
      </c>
      <c r="Q189" s="38">
        <f t="shared" si="35"/>
        <v>13.90509559648177</v>
      </c>
      <c r="R189" s="38">
        <f t="shared" si="35"/>
        <v>14.008016342776509</v>
      </c>
      <c r="S189" s="38">
        <f t="shared" si="35"/>
        <v>16.592254432324488</v>
      </c>
      <c r="T189" s="38">
        <f t="shared" si="35"/>
        <v>16.855736391237038</v>
      </c>
      <c r="U189" s="38">
        <f t="shared" si="35"/>
        <v>16.486105842624763</v>
      </c>
      <c r="V189" s="38">
        <f t="shared" si="35"/>
        <v>16.529685824397355</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13.436452250489234</v>
      </c>
      <c r="H190" s="38">
        <f t="shared" si="31"/>
        <v>13.463352054794514</v>
      </c>
      <c r="I190" s="38">
        <f t="shared" si="31"/>
        <v>13.503701761252445</v>
      </c>
      <c r="J190" s="38">
        <f t="shared" si="31"/>
        <v>13.584401174168297</v>
      </c>
      <c r="K190" s="38">
        <f t="shared" si="31"/>
        <v>13.745800000000001</v>
      </c>
      <c r="L190" s="38">
        <f t="shared" si="31"/>
        <v>13.920648727984345</v>
      </c>
      <c r="M190" s="38">
        <f t="shared" si="31"/>
        <v>14.122397260273971</v>
      </c>
      <c r="N190" s="38">
        <f t="shared" si="31"/>
        <v>14.243446379647756</v>
      </c>
      <c r="O190" s="30"/>
      <c r="P190" s="38">
        <f t="shared" ref="P190:Z190" si="36">IF(P22="-","-",AVERAGE(P22,P34,P46,P58,P70,P82,P94,P106,P118,P130,P142,P154,P166,P178))</f>
        <v>14.243446379647756</v>
      </c>
      <c r="Q190" s="38">
        <f t="shared" si="36"/>
        <v>14.404845205479452</v>
      </c>
      <c r="R190" s="38">
        <f t="shared" si="36"/>
        <v>14.512444422700584</v>
      </c>
      <c r="S190" s="38">
        <f t="shared" si="36"/>
        <v>14.593143835616443</v>
      </c>
      <c r="T190" s="38">
        <f t="shared" si="36"/>
        <v>14.633493542074357</v>
      </c>
      <c r="U190" s="38">
        <f t="shared" si="36"/>
        <v>14.714192954990212</v>
      </c>
      <c r="V190" s="38">
        <f t="shared" si="36"/>
        <v>14.983190998043055</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32.087420382288997</v>
      </c>
      <c r="H191" s="38">
        <f t="shared" si="31"/>
        <v>30.591555018115873</v>
      </c>
      <c r="I191" s="38">
        <f t="shared" si="31"/>
        <v>31.491446661294024</v>
      </c>
      <c r="J191" s="38">
        <f t="shared" si="31"/>
        <v>30.831202540695042</v>
      </c>
      <c r="K191" s="38">
        <f t="shared" si="31"/>
        <v>33.8320319564111</v>
      </c>
      <c r="L191" s="38">
        <f t="shared" si="31"/>
        <v>33.377591441218648</v>
      </c>
      <c r="M191" s="38">
        <f t="shared" si="31"/>
        <v>36.781509094350838</v>
      </c>
      <c r="N191" s="38">
        <f t="shared" si="31"/>
        <v>38.699301225283897</v>
      </c>
      <c r="O191" s="30"/>
      <c r="P191" s="38">
        <f t="shared" ref="P191:Z191" si="37">IF(P23="-","-",AVERAGE(P23,P35,P47,P59,P71,P83,P95,P107,P119,P131,P143,P155,P167,P179))</f>
        <v>38.699301225283897</v>
      </c>
      <c r="Q191" s="38">
        <f t="shared" si="37"/>
        <v>43.17555468735636</v>
      </c>
      <c r="R191" s="38">
        <f t="shared" si="37"/>
        <v>41.542876149478822</v>
      </c>
      <c r="S191" s="38">
        <f t="shared" si="37"/>
        <v>41.578018075011315</v>
      </c>
      <c r="T191" s="38">
        <f t="shared" si="37"/>
        <v>40.019912194526462</v>
      </c>
      <c r="U191" s="38">
        <f t="shared" si="37"/>
        <v>43.897265174621531</v>
      </c>
      <c r="V191" s="38">
        <f t="shared" si="37"/>
        <v>48.147385657509588</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11.614456399072852</v>
      </c>
      <c r="H192" s="38">
        <f t="shared" si="31"/>
        <v>11.085661449977922</v>
      </c>
      <c r="I192" s="38">
        <f t="shared" si="31"/>
        <v>11.404871998587206</v>
      </c>
      <c r="J192" s="38">
        <f t="shared" si="31"/>
        <v>11.172805843672752</v>
      </c>
      <c r="K192" s="38">
        <f t="shared" si="31"/>
        <v>12.237783299908074</v>
      </c>
      <c r="L192" s="38">
        <f t="shared" si="31"/>
        <v>12.08036478301773</v>
      </c>
      <c r="M192" s="38">
        <f t="shared" si="31"/>
        <v>13.288757579114089</v>
      </c>
      <c r="N192" s="38">
        <f t="shared" si="31"/>
        <v>13.969717913508465</v>
      </c>
      <c r="O192" s="30"/>
      <c r="P192" s="38">
        <f t="shared" ref="P192:Z192" si="38">IF(P24="-","-",AVERAGE(P24,P36,P48,P60,P72,P84,P96,P108,P120,P132,P144,P156,P168,P180))</f>
        <v>13.969717913508465</v>
      </c>
      <c r="Q192" s="38">
        <f t="shared" si="38"/>
        <v>15.556778099477823</v>
      </c>
      <c r="R192" s="38">
        <f t="shared" si="38"/>
        <v>14.981134430589444</v>
      </c>
      <c r="S192" s="38">
        <f t="shared" si="38"/>
        <v>14.995132480796119</v>
      </c>
      <c r="T192" s="38">
        <f t="shared" si="38"/>
        <v>14.444574056883519</v>
      </c>
      <c r="U192" s="38">
        <f t="shared" si="38"/>
        <v>15.8181487254421</v>
      </c>
      <c r="V192" s="38">
        <f t="shared" si="38"/>
        <v>17.327275135886449</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7.0565498726868672</v>
      </c>
      <c r="H193" s="38">
        <f t="shared" si="31"/>
        <v>6.6343509626924941</v>
      </c>
      <c r="I193" s="38">
        <f t="shared" si="31"/>
        <v>6.6836274016410675</v>
      </c>
      <c r="J193" s="38">
        <f t="shared" si="31"/>
        <v>6.5158742259443443</v>
      </c>
      <c r="K193" s="38">
        <f t="shared" si="31"/>
        <v>7.3705036155916455</v>
      </c>
      <c r="L193" s="38">
        <f t="shared" si="31"/>
        <v>7.2315527405090458</v>
      </c>
      <c r="M193" s="38">
        <f t="shared" si="31"/>
        <v>8.0915181084715631</v>
      </c>
      <c r="N193" s="38">
        <f t="shared" si="31"/>
        <v>8.6240583522195298</v>
      </c>
      <c r="O193" s="30"/>
      <c r="P193" s="38">
        <f t="shared" ref="P193:Z193" si="39">IF(P25="-","-",AVERAGE(P25,P37,P49,P61,P73,P85,P97,P109,P121,P133,P145,P157,P169,P181))</f>
        <v>8.6240583522195298</v>
      </c>
      <c r="Q193" s="38">
        <f t="shared" si="39"/>
        <v>9.7185567363988064</v>
      </c>
      <c r="R193" s="38">
        <f t="shared" si="39"/>
        <v>9.2613258372317713</v>
      </c>
      <c r="S193" s="38">
        <f t="shared" si="39"/>
        <v>9.2589082096533932</v>
      </c>
      <c r="T193" s="38">
        <f t="shared" si="39"/>
        <v>8.7873390801251965</v>
      </c>
      <c r="U193" s="38">
        <f t="shared" si="39"/>
        <v>9.6846398666447016</v>
      </c>
      <c r="V193" s="38">
        <f t="shared" si="39"/>
        <v>10.861915514104931</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618.34347627758632</v>
      </c>
      <c r="H194" s="38">
        <f t="shared" si="31"/>
        <v>590.08997575312492</v>
      </c>
      <c r="I194" s="38">
        <f t="shared" si="31"/>
        <v>606.9398004425251</v>
      </c>
      <c r="J194" s="38">
        <f t="shared" si="31"/>
        <v>594.55804415846217</v>
      </c>
      <c r="K194" s="38">
        <f t="shared" si="31"/>
        <v>651.46409546093935</v>
      </c>
      <c r="L194" s="38">
        <f t="shared" si="31"/>
        <v>643.03996290858083</v>
      </c>
      <c r="M194" s="38">
        <f t="shared" si="31"/>
        <v>707.49952285374036</v>
      </c>
      <c r="N194" s="38">
        <f t="shared" si="31"/>
        <v>743.87206589338518</v>
      </c>
      <c r="O194" s="30"/>
      <c r="P194" s="38">
        <f t="shared" ref="P194:Z194" si="40">IF(P26="-","-",AVERAGE(P26,P38,P50,P62,P74,P86,P98,P110,P122,P134,P146,P158,P170,P182))</f>
        <v>743.87206589338518</v>
      </c>
      <c r="Q194" s="38">
        <f t="shared" si="40"/>
        <v>828.49601324757771</v>
      </c>
      <c r="R194" s="38">
        <f t="shared" si="40"/>
        <v>797.74175965802385</v>
      </c>
      <c r="S194" s="38">
        <f t="shared" si="40"/>
        <v>798.47608121069538</v>
      </c>
      <c r="T194" s="38">
        <f t="shared" si="40"/>
        <v>769.02776489679388</v>
      </c>
      <c r="U194" s="38">
        <f t="shared" si="40"/>
        <v>842.21843943069155</v>
      </c>
      <c r="V194" s="38">
        <f t="shared" si="40"/>
        <v>922.82338808320344</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v>1</v>
      </c>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v>2</v>
      </c>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AA'!J41="-","-",'3c AA'!J41)</f>
        <v>-</v>
      </c>
      <c r="H17" s="38" t="str">
        <f>IF('3c AA'!K41="-","-",'3c AA'!K41)</f>
        <v>-</v>
      </c>
      <c r="I17" s="38" t="str">
        <f>IF('3c AA'!L41="-","-",'3c AA'!L41)</f>
        <v>-</v>
      </c>
      <c r="J17" s="38" t="str">
        <f>IF('3c AA'!M41="-","-",'3c AA'!M41)</f>
        <v>-</v>
      </c>
      <c r="K17" s="38" t="str">
        <f>IF('3c AA'!N41="-","-",'3c AA'!N41)</f>
        <v>-</v>
      </c>
      <c r="L17" s="38" t="str">
        <f>IF('3c AA'!O41="-","-",'3c AA'!O41)</f>
        <v>-</v>
      </c>
      <c r="M17" s="38" t="str">
        <f>IF('3c AA'!P41="-","-",'3c AA'!P41)</f>
        <v>-</v>
      </c>
      <c r="N17" s="38" t="str">
        <f>IF('3c AA'!Q41="-","-",'3c AA'!Q41)</f>
        <v>-</v>
      </c>
      <c r="O17" s="30"/>
      <c r="P17" s="38" t="str">
        <f>IF('3c AA'!S41="-","-",'3c AA'!S41)</f>
        <v>-</v>
      </c>
      <c r="Q17" s="38" t="str">
        <f>IF('3c AA'!T41="-","-",'3c AA'!T41)</f>
        <v>-</v>
      </c>
      <c r="R17" s="38" t="str">
        <f>IF('3c AA'!U41="-","-",'3c AA'!U41)</f>
        <v>-</v>
      </c>
      <c r="S17" s="38" t="str">
        <f>IF('3c AA'!V41="-","-",'3c AA'!V41)</f>
        <v>-</v>
      </c>
      <c r="T17" s="38">
        <f>IF('3c AA'!W41="-","-",'3c AA'!W41)</f>
        <v>0</v>
      </c>
      <c r="U17" s="38">
        <f>IF('3c AA'!X41="-","-",'3c AA'!X41)</f>
        <v>1.4870742269298105</v>
      </c>
      <c r="V17" s="38">
        <f>IF('3c AA'!Y41="-","-",'3c AA'!Y41)</f>
        <v>0.70457099735818829</v>
      </c>
      <c r="W17" s="38" t="str">
        <f>IF('3c AA'!Z41="-","-",'3c AA'!Z41)</f>
        <v>-</v>
      </c>
      <c r="X17" s="38" t="str">
        <f>IF('3c AA'!AA41="-","-",'3c AA'!AA41)</f>
        <v>-</v>
      </c>
      <c r="Y17" s="38" t="str">
        <f>IF('3c AA'!AB41="-","-",'3c AA'!AB41)</f>
        <v>-</v>
      </c>
      <c r="Z17" s="38" t="str">
        <f>IF('3c AA'!AC41="-","-",'3c AA'!AC41)</f>
        <v>-</v>
      </c>
      <c r="AA17" s="28"/>
    </row>
    <row r="18" spans="1:27" s="29" customFormat="1" ht="11.25" customHeight="1" x14ac:dyDescent="0.25">
      <c r="A18" s="256">
        <v>3</v>
      </c>
      <c r="B18" s="135" t="s">
        <v>2</v>
      </c>
      <c r="C18" s="135" t="s">
        <v>342</v>
      </c>
      <c r="D18" s="127" t="s">
        <v>315</v>
      </c>
      <c r="E18" s="128"/>
      <c r="F18" s="30"/>
      <c r="G18" s="38">
        <f>IF('3d PC'!G14="-","-",'3d PC'!G55)</f>
        <v>6.5567588596821027</v>
      </c>
      <c r="H18" s="38">
        <f>IF('3d PC'!H14="-","-",'3d PC'!H55)</f>
        <v>6.5567588596821027</v>
      </c>
      <c r="I18" s="38">
        <f>IF('3d PC'!I14="-","-",'3d PC'!I55)</f>
        <v>6.6197359495950758</v>
      </c>
      <c r="J18" s="38">
        <f>IF('3d PC'!J14="-","-",'3d PC'!J55)</f>
        <v>6.6197359495950758</v>
      </c>
      <c r="K18" s="38">
        <f>IF('3d PC'!K14="-","-",'3d PC'!K55)</f>
        <v>6.6995028867368616</v>
      </c>
      <c r="L18" s="38">
        <f>IF('3d PC'!L14="-","-",'3d PC'!L55)</f>
        <v>6.6995028867368616</v>
      </c>
      <c r="M18" s="38">
        <f>IF('3d PC'!M14="-","-",'3d PC'!M55)</f>
        <v>7.1131218301273513</v>
      </c>
      <c r="N18" s="38">
        <f>IF('3d PC'!N14="-","-",'3d PC'!N55)</f>
        <v>7.1131218301273513</v>
      </c>
      <c r="O18" s="30"/>
      <c r="P18" s="38">
        <f>'3d PC'!P55</f>
        <v>7.1131218301273513</v>
      </c>
      <c r="Q18" s="38">
        <f>'3d PC'!Q55</f>
        <v>7.2804579515147188</v>
      </c>
      <c r="R18" s="38">
        <f>'3d PC'!R55</f>
        <v>7.1935840895118579</v>
      </c>
      <c r="S18" s="38">
        <f>'3d PC'!S55</f>
        <v>7.3593999937099728</v>
      </c>
      <c r="T18" s="38">
        <f>'3d PC'!T55</f>
        <v>7.0492243060839304</v>
      </c>
      <c r="U18" s="38">
        <f>'3d PC'!U55</f>
        <v>7.1089669218364691</v>
      </c>
      <c r="V18" s="38">
        <f>'3d PC'!V55</f>
        <v>6.9829560851947949</v>
      </c>
      <c r="W18" s="38" t="str">
        <f>'3d PC'!W55</f>
        <v>-</v>
      </c>
      <c r="X18" s="38" t="str">
        <f>'3d PC'!X55</f>
        <v>-</v>
      </c>
      <c r="Y18" s="38" t="str">
        <f>'3d PC'!Y55</f>
        <v>-</v>
      </c>
      <c r="Z18" s="38" t="str">
        <f>'3d PC'!Z55</f>
        <v>-</v>
      </c>
      <c r="AA18" s="28"/>
    </row>
    <row r="19" spans="1:27" s="29" customFormat="1" ht="11.25" customHeight="1" x14ac:dyDescent="0.25">
      <c r="A19" s="256">
        <v>4</v>
      </c>
      <c r="B19" s="135" t="s">
        <v>352</v>
      </c>
      <c r="C19" s="135" t="s">
        <v>343</v>
      </c>
      <c r="D19" s="127" t="s">
        <v>315</v>
      </c>
      <c r="E19" s="128"/>
      <c r="F19" s="30"/>
      <c r="G19" s="38">
        <f>IF('3e NC-Elec'!H14="-","-",'3e NC-Elec'!H14)</f>
        <v>17.118500000000001</v>
      </c>
      <c r="H19" s="38">
        <f>IF('3e NC-Elec'!I14="-","-",'3e NC-Elec'!I14)</f>
        <v>17.118500000000001</v>
      </c>
      <c r="I19" s="38">
        <f>IF('3e NC-Elec'!J14="-","-",'3e NC-Elec'!J14)</f>
        <v>16.753500000000003</v>
      </c>
      <c r="J19" s="38">
        <f>IF('3e NC-Elec'!K14="-","-",'3e NC-Elec'!K14)</f>
        <v>16.753500000000003</v>
      </c>
      <c r="K19" s="38">
        <f>IF('3e NC-Elec'!L14="-","-",'3e NC-Elec'!L14)</f>
        <v>17.118499999999997</v>
      </c>
      <c r="L19" s="38">
        <f>IF('3e NC-Elec'!M14="-","-",'3e NC-Elec'!M14)</f>
        <v>17.118499999999997</v>
      </c>
      <c r="M19" s="38">
        <f>IF('3e NC-Elec'!N14="-","-",'3e NC-Elec'!N14)</f>
        <v>16.169499999999999</v>
      </c>
      <c r="N19" s="38">
        <f>IF('3e NC-Elec'!O14="-","-",'3e NC-Elec'!O14)</f>
        <v>16.169499999999999</v>
      </c>
      <c r="O19" s="30"/>
      <c r="P19" s="38">
        <f>'3e NC-Elec'!Q14</f>
        <v>16.169499999999999</v>
      </c>
      <c r="Q19" s="38">
        <f>'3e NC-Elec'!R14</f>
        <v>17.775500000000001</v>
      </c>
      <c r="R19" s="38">
        <f>'3e NC-Elec'!S14</f>
        <v>17.775500000000001</v>
      </c>
      <c r="S19" s="38">
        <f>'3e NC-Elec'!T14</f>
        <v>17.666</v>
      </c>
      <c r="T19" s="38">
        <f>'3e NC-Elec'!U14</f>
        <v>17.666</v>
      </c>
      <c r="U19" s="38">
        <f>'3e NC-Elec'!V14</f>
        <v>14.490500000000003</v>
      </c>
      <c r="V19" s="38">
        <f>'3e NC-Elec'!W14</f>
        <v>14.490500000000003</v>
      </c>
      <c r="W19" s="38" t="str">
        <f>'3e NC-Elec'!X14</f>
        <v>-</v>
      </c>
      <c r="X19" s="38" t="str">
        <f>'3e NC-Elec'!Y14</f>
        <v>-</v>
      </c>
      <c r="Y19" s="38" t="str">
        <f>'3e NC-Elec'!Z14</f>
        <v>-</v>
      </c>
      <c r="Z19" s="38" t="str">
        <f>'3e NC-Elec'!AA14</f>
        <v>-</v>
      </c>
      <c r="AA19" s="28"/>
    </row>
    <row r="20" spans="1:27" s="29" customFormat="1" ht="11.25" customHeight="1" x14ac:dyDescent="0.25">
      <c r="A20" s="256">
        <v>5</v>
      </c>
      <c r="B20" s="135" t="s">
        <v>349</v>
      </c>
      <c r="C20" s="135" t="s">
        <v>344</v>
      </c>
      <c r="D20" s="127" t="s">
        <v>315</v>
      </c>
      <c r="E20" s="128"/>
      <c r="F20" s="30"/>
      <c r="G20" s="38">
        <f>IF('3g CPIH'!C$16="-","-",'3h OC '!$E$7*('3g CPIH'!C$16/'3g CPIH'!$G$16))</f>
        <v>38.772147945205475</v>
      </c>
      <c r="H20" s="38">
        <f>IF('3g CPIH'!D$16="-","-",'3h OC '!$E$7*('3g CPIH'!D$16/'3g CPIH'!$G$16))</f>
        <v>38.849769863013698</v>
      </c>
      <c r="I20" s="38">
        <f>IF('3g CPIH'!E$16="-","-",'3h OC '!$E$7*('3g CPIH'!E$16/'3g CPIH'!$G$16))</f>
        <v>38.966202739726029</v>
      </c>
      <c r="J20" s="38">
        <f>IF('3g CPIH'!F$16="-","-",'3h OC '!$E$7*('3g CPIH'!F$16/'3g CPIH'!$G$16))</f>
        <v>39.199068493150683</v>
      </c>
      <c r="K20" s="38">
        <f>IF('3g CPIH'!G$16="-","-",'3h OC '!$E$7*('3g CPIH'!G$16/'3g CPIH'!$G$16))</f>
        <v>39.6648</v>
      </c>
      <c r="L20" s="38">
        <f>IF('3g CPIH'!H$16="-","-",'3h OC '!$E$7*('3g CPIH'!H$16/'3g CPIH'!$G$16))</f>
        <v>40.169342465753431</v>
      </c>
      <c r="M20" s="38">
        <f>IF('3g CPIH'!I$16="-","-",'3h OC '!$E$7*('3g CPIH'!I$16/'3g CPIH'!$G$16))</f>
        <v>40.751506849315064</v>
      </c>
      <c r="N20" s="38">
        <f>IF('3g CPIH'!J$16="-","-",'3h OC '!$E$7*('3g CPIH'!J$16/'3g CPIH'!$G$16))</f>
        <v>41.100805479452056</v>
      </c>
      <c r="O20" s="30"/>
      <c r="P20" s="38">
        <f>IF('3g CPIH'!L$16="-","-",'3h OC '!$E$7*('3g CPIH'!L$16/'3g CPIH'!$G$16))</f>
        <v>41.100805479452056</v>
      </c>
      <c r="Q20" s="38">
        <f>IF('3g CPIH'!M$16="-","-",'3h OC '!$E$7*('3g CPIH'!M$16/'3g CPIH'!$G$16))</f>
        <v>41.566536986301365</v>
      </c>
      <c r="R20" s="38">
        <f>IF('3g CPIH'!N$16="-","-",'3h OC '!$E$7*('3g CPIH'!N$16/'3g CPIH'!$G$16))</f>
        <v>41.877024657534243</v>
      </c>
      <c r="S20" s="38">
        <f>IF('3g CPIH'!O$16="-","-",'3h OC '!$E$7*('3g CPIH'!O$16/'3g CPIH'!$G$16))</f>
        <v>42.109890410958904</v>
      </c>
      <c r="T20" s="38">
        <f>IF('3g CPIH'!P$16="-","-",'3h OC '!$E$7*('3g CPIH'!P$16/'3g CPIH'!$G$16))</f>
        <v>42.226323287671228</v>
      </c>
      <c r="U20" s="38">
        <f>IF('3g CPIH'!Q$16="-","-",'3h OC '!$E$7*('3g CPIH'!Q$16/'3g CPIH'!$G$16))</f>
        <v>42.45918904109589</v>
      </c>
      <c r="V20" s="38">
        <f>IF('3g CPIH'!R$16="-","-",'3h OC '!$E$7*('3g CPIH'!R$16/'3g CPIH'!$G$16))</f>
        <v>43.235408219178083</v>
      </c>
      <c r="W20" s="38" t="str">
        <f>IF('3g CPIH'!S$16="-","-",'3h OC '!$E$7*('3g CPIH'!S$16/'3g CPIH'!$G$16))</f>
        <v>-</v>
      </c>
      <c r="X20" s="38" t="str">
        <f>IF('3g CPIH'!T$16="-","-",'3h OC '!$E$7*('3g CPIH'!T$16/'3g CPIH'!$G$16))</f>
        <v>-</v>
      </c>
      <c r="Y20" s="38" t="str">
        <f>IF('3g CPIH'!U$16="-","-",'3h OC '!$E$7*('3g CPIH'!U$16/'3g CPIH'!$G$16))</f>
        <v>-</v>
      </c>
      <c r="Z20" s="38" t="str">
        <f>IF('3g CPIH'!V$16="-","-",'3h OC '!$E$7*('3g CPIH'!V$16/'3g CPIH'!$G$16))</f>
        <v>-</v>
      </c>
      <c r="AA20" s="28"/>
    </row>
    <row r="21" spans="1:27" s="29" customFormat="1" ht="11.25" customHeight="1" x14ac:dyDescent="0.25">
      <c r="A21" s="256">
        <v>6</v>
      </c>
      <c r="B21" s="135" t="s">
        <v>349</v>
      </c>
      <c r="C21" s="135" t="s">
        <v>43</v>
      </c>
      <c r="D21" s="127" t="s">
        <v>315</v>
      </c>
      <c r="E21" s="128"/>
      <c r="F21" s="30"/>
      <c r="G21" s="38" t="s">
        <v>333</v>
      </c>
      <c r="H21" s="38" t="s">
        <v>333</v>
      </c>
      <c r="I21" s="38" t="s">
        <v>333</v>
      </c>
      <c r="J21" s="38" t="s">
        <v>333</v>
      </c>
      <c r="K21" s="38">
        <f>IF('3i SMNCC'!G$46="-","-",'3i SMNCC'!G$57)</f>
        <v>0</v>
      </c>
      <c r="L21" s="38">
        <f>IF('3i SMNCC'!H$46="-","-",'3i SMNCC'!H$57)</f>
        <v>-0.1310662676190151</v>
      </c>
      <c r="M21" s="38">
        <f>IF('3i SMNCC'!I$46="-","-",'3i SMNCC'!I$57)</f>
        <v>1.6490220555819262</v>
      </c>
      <c r="N21" s="38">
        <f>IF('3i SMNCC'!J$46="-","-",'3i SMNCC'!J$57)</f>
        <v>7.9249822078168837</v>
      </c>
      <c r="O21" s="30"/>
      <c r="P21" s="38">
        <f>IF('3i SMNCC'!L$46="-","-",'3i SMNCC'!L$57)</f>
        <v>7.9249822078168837</v>
      </c>
      <c r="Q21" s="38">
        <f>IF('3i SMNCC'!M$46="-","-",'3i SMNCC'!M$57)</f>
        <v>9.5945159615724194</v>
      </c>
      <c r="R21" s="38">
        <f>IF('3i SMNCC'!N$46="-","-",'3i SMNCC'!N$57)</f>
        <v>9.6655312765157912</v>
      </c>
      <c r="S21" s="38">
        <f>IF('3i SMNCC'!O$46="-","-",'3i SMNCC'!O$57)</f>
        <v>11.448655558303892</v>
      </c>
      <c r="T21" s="38">
        <f>IF('3i SMNCC'!P$46="-","-",'3i SMNCC'!P$57)</f>
        <v>11.63045810995356</v>
      </c>
      <c r="U21" s="38">
        <f>IF('3i SMNCC'!Q$46="-","-",'3i SMNCC'!Q$57)</f>
        <v>11.375413031411084</v>
      </c>
      <c r="V21" s="38">
        <f>IF('3i SMNCC'!R$46="-","-",'3i SMNCC'!R$57)</f>
        <v>11.405483218834176</v>
      </c>
      <c r="W21" s="38" t="str">
        <f>IF('3i SMNCC'!S$46="-","-",'3i SMNCC'!S$57)</f>
        <v>-</v>
      </c>
      <c r="X21" s="38" t="str">
        <f>IF('3i SMNCC'!T$46="-","-",'3i SMNCC'!T$57)</f>
        <v>-</v>
      </c>
      <c r="Y21" s="38" t="str">
        <f>IF('3i SMNCC'!U$46="-","-",'3i SMNCC'!U$57)</f>
        <v>-</v>
      </c>
      <c r="Z21" s="38" t="str">
        <f>IF('3i SMNCC'!V$46="-","-",'3i SMNCC'!V$57)</f>
        <v>-</v>
      </c>
      <c r="AA21" s="28"/>
    </row>
    <row r="22" spans="1:27" s="29" customFormat="1" ht="11.25" customHeight="1" x14ac:dyDescent="0.25">
      <c r="A22" s="256">
        <v>7</v>
      </c>
      <c r="B22" s="135" t="s">
        <v>349</v>
      </c>
      <c r="C22" s="135" t="s">
        <v>389</v>
      </c>
      <c r="D22" s="127" t="s">
        <v>315</v>
      </c>
      <c r="E22" s="128"/>
      <c r="F22" s="30"/>
      <c r="G22" s="38">
        <f>IF('3g CPIH'!C$16="-","-",'3j PAAC PAP'!$G$9*('3g CPIH'!C$16/'3g CPIH'!$G$16))</f>
        <v>3.3460635029354204</v>
      </c>
      <c r="H22" s="38">
        <f>IF('3g CPIH'!D$16="-","-",'3j PAAC PAP'!$G$9*('3g CPIH'!D$16/'3g CPIH'!$G$16))</f>
        <v>3.3527623287671227</v>
      </c>
      <c r="I22" s="38">
        <f>IF('3g CPIH'!E$16="-","-",'3j PAAC PAP'!$G$9*('3g CPIH'!E$16/'3g CPIH'!$G$16))</f>
        <v>3.3628105675146771</v>
      </c>
      <c r="J22" s="38">
        <f>IF('3g CPIH'!F$16="-","-",'3j PAAC PAP'!$G$9*('3g CPIH'!F$16/'3g CPIH'!$G$16))</f>
        <v>3.3829070450097847</v>
      </c>
      <c r="K22" s="38">
        <f>IF('3g CPIH'!G$16="-","-",'3j PAAC PAP'!$G$9*('3g CPIH'!G$16/'3g CPIH'!$G$16))</f>
        <v>3.4230999999999998</v>
      </c>
      <c r="L22" s="38">
        <f>IF('3g CPIH'!H$16="-","-",'3j PAAC PAP'!$G$9*('3g CPIH'!H$16/'3g CPIH'!$G$16))</f>
        <v>3.4666423679060667</v>
      </c>
      <c r="M22" s="38">
        <f>IF('3g CPIH'!I$16="-","-",'3j PAAC PAP'!$G$9*('3g CPIH'!I$16/'3g CPIH'!$G$16))</f>
        <v>3.516883561643835</v>
      </c>
      <c r="N22" s="38">
        <f>IF('3g CPIH'!J$16="-","-",'3j PAAC PAP'!$G$9*('3g CPIH'!J$16/'3g CPIH'!$G$16))</f>
        <v>3.547028277886497</v>
      </c>
      <c r="O22" s="30"/>
      <c r="P22" s="38">
        <f>IF('3g CPIH'!L$16="-","-",'3j PAAC PAP'!$G$9*('3g CPIH'!L$16/'3g CPIH'!$G$16))</f>
        <v>3.547028277886497</v>
      </c>
      <c r="Q22" s="38">
        <f>IF('3g CPIH'!M$16="-","-",'3j PAAC PAP'!$G$9*('3g CPIH'!M$16/'3g CPIH'!$G$16))</f>
        <v>3.5872212328767121</v>
      </c>
      <c r="R22" s="38">
        <f>IF('3g CPIH'!N$16="-","-",'3j PAAC PAP'!$G$9*('3g CPIH'!N$16/'3g CPIH'!$G$16))</f>
        <v>3.6140165362035224</v>
      </c>
      <c r="S22" s="38">
        <f>IF('3g CPIH'!O$16="-","-",'3j PAAC PAP'!$G$9*('3g CPIH'!O$16/'3g CPIH'!$G$16))</f>
        <v>3.6341130136986299</v>
      </c>
      <c r="T22" s="38">
        <f>IF('3g CPIH'!P$16="-","-",'3j PAAC PAP'!$G$9*('3g CPIH'!P$16/'3g CPIH'!$G$16))</f>
        <v>3.6441612524461835</v>
      </c>
      <c r="U22" s="38">
        <f>IF('3g CPIH'!Q$16="-","-",'3j PAAC PAP'!$G$9*('3g CPIH'!Q$16/'3g CPIH'!$G$16))</f>
        <v>3.6642577299412915</v>
      </c>
      <c r="V22" s="38">
        <f>IF('3g CPIH'!R$16="-","-",'3j PAAC PAP'!$G$9*('3g CPIH'!R$16/'3g CPIH'!$G$16))</f>
        <v>3.7312459882583173</v>
      </c>
      <c r="W22" s="38" t="str">
        <f>IF('3g CPIH'!S$16="-","-",'3j PAAC PAP'!$G$9*('3g CPIH'!S$16/'3g CPIH'!$G$16))</f>
        <v>-</v>
      </c>
      <c r="X22" s="38" t="str">
        <f>IF('3g CPIH'!T$16="-","-",'3j PAAC PAP'!$G$9*('3g CPIH'!T$16/'3g CPIH'!$G$16))</f>
        <v>-</v>
      </c>
      <c r="Y22" s="38" t="str">
        <f>IF('3g CPIH'!U$16="-","-",'3j PAAC PAP'!$G$9*('3g CPIH'!U$16/'3g CPIH'!$G$16))</f>
        <v>-</v>
      </c>
      <c r="Z22" s="38" t="str">
        <f>IF('3g CPIH'!V$16="-","-",'3j PAAC PAP'!$G$9*('3g CPIH'!V$16/'3g CPIH'!$G$16))</f>
        <v>-</v>
      </c>
      <c r="AA22" s="28"/>
    </row>
    <row r="23" spans="1:27" s="29" customFormat="1" ht="11.5" x14ac:dyDescent="0.25">
      <c r="A23" s="256">
        <v>8</v>
      </c>
      <c r="B23" s="135" t="s">
        <v>349</v>
      </c>
      <c r="C23" s="135" t="s">
        <v>404</v>
      </c>
      <c r="D23" s="127" t="s">
        <v>315</v>
      </c>
      <c r="E23" s="128"/>
      <c r="F23" s="30"/>
      <c r="G23" s="38">
        <f>IF(G18="-","-",SUM(G15:G21)*'3j PAAC PAP'!$G$27)</f>
        <v>0.3031197126309243</v>
      </c>
      <c r="H23" s="38">
        <f>IF(H18="-","-",SUM(H15:H21)*'3j PAAC PAP'!$G$27)</f>
        <v>0.30349648941996543</v>
      </c>
      <c r="I23" s="38">
        <f>IF(I18="-","-",SUM(I15:I21)*'3j PAAC PAP'!$G$27)</f>
        <v>0.30259563539796464</v>
      </c>
      <c r="J23" s="38">
        <f>IF(J18="-","-",SUM(J15:J21)*'3j PAAC PAP'!$G$27)</f>
        <v>0.30372596576508792</v>
      </c>
      <c r="K23" s="38">
        <f>IF(K18="-","-",SUM(K15:K21)*'3j PAAC PAP'!$G$27)</f>
        <v>0.30814552521222072</v>
      </c>
      <c r="L23" s="38">
        <f>IF(L18="-","-",SUM(L15:L21)*'3j PAAC PAP'!$G$27)</f>
        <v>0.30995837867796522</v>
      </c>
      <c r="M23" s="38">
        <f>IF(M18="-","-",SUM(M15:M21)*'3j PAAC PAP'!$G$27)</f>
        <v>0.31882601366780816</v>
      </c>
      <c r="N23" s="38">
        <f>IF(N18="-","-",SUM(N15:N21)*'3j PAAC PAP'!$G$27)</f>
        <v>0.35098501979744157</v>
      </c>
      <c r="O23" s="30"/>
      <c r="P23" s="38">
        <f>IF(P18="-","-",SUM(P15:P21)*'3j PAAC PAP'!$G$27)</f>
        <v>0.35098501979744157</v>
      </c>
      <c r="Q23" s="38">
        <f>IF(Q18="-","-",SUM(Q15:Q21)*'3j PAAC PAP'!$G$27)</f>
        <v>0.36995737090563174</v>
      </c>
      <c r="R23" s="38">
        <f>IF(R18="-","-",SUM(R15:R21)*'3j PAAC PAP'!$G$27)</f>
        <v>0.37138750067436943</v>
      </c>
      <c r="S23" s="38">
        <f>IF(S18="-","-",SUM(S15:S21)*'3j PAAC PAP'!$G$27)</f>
        <v>0.38144647370426982</v>
      </c>
      <c r="T23" s="38">
        <f>IF(T18="-","-",SUM(T15:T21)*'3j PAAC PAP'!$G$27)</f>
        <v>0.38138851568580212</v>
      </c>
      <c r="U23" s="38">
        <f>IF(U18="-","-",SUM(U15:U21)*'3j PAAC PAP'!$G$27)</f>
        <v>0.37337522919606037</v>
      </c>
      <c r="V23" s="38">
        <f>IF(V18="-","-",SUM(V15:V21)*'3j PAAC PAP'!$G$27)</f>
        <v>0.3728790304988237</v>
      </c>
      <c r="W23" s="38" t="str">
        <f>IF(W18="-","-",SUM(W15:W21)*'3j PAAC PAP'!$G$27)</f>
        <v>-</v>
      </c>
      <c r="X23" s="38" t="str">
        <f>IF(X18="-","-",SUM(X15:X21)*'3j PAAC PAP'!$G$27)</f>
        <v>-</v>
      </c>
      <c r="Y23" s="38" t="str">
        <f>IF(Y18="-","-",SUM(Y15:Y21)*'3j PAAC PAP'!$G$27)</f>
        <v>-</v>
      </c>
      <c r="Z23" s="38" t="str">
        <f>IF(Z18="-","-",SUM(Z15:Z21)*'3j PAAC PAP'!$G$27)</f>
        <v>-</v>
      </c>
      <c r="AA23" s="28"/>
    </row>
    <row r="24" spans="1:27" s="29" customFormat="1" ht="11.5" x14ac:dyDescent="0.25">
      <c r="A24" s="256">
        <v>9</v>
      </c>
      <c r="B24" s="135" t="s">
        <v>388</v>
      </c>
      <c r="C24" s="135" t="s">
        <v>515</v>
      </c>
      <c r="D24" s="127" t="s">
        <v>315</v>
      </c>
      <c r="E24" s="128"/>
      <c r="F24" s="30"/>
      <c r="G24" s="38">
        <f>IF(G18="-","-",SUM(G15:G23)*'3k EBIT'!$E$7)</f>
        <v>1.2801587555161518</v>
      </c>
      <c r="H24" s="38">
        <f>IF(H18="-","-",SUM(H15:H23)*'3k EBIT'!$E$7)</f>
        <v>1.2817991770918198</v>
      </c>
      <c r="I24" s="38">
        <f>IF(I18="-","-",SUM(I15:I23)*'3k EBIT'!$E$7)</f>
        <v>1.2783818358727832</v>
      </c>
      <c r="J24" s="38">
        <f>IF(J18="-","-",SUM(J15:J23)*'3k EBIT'!$E$7)</f>
        <v>1.2833031005997875</v>
      </c>
      <c r="K24" s="38">
        <f>IF(K18="-","-",SUM(K15:K23)*'3k EBIT'!$E$7)</f>
        <v>1.3018016896426301</v>
      </c>
      <c r="L24" s="38">
        <f>IF(L18="-","-",SUM(L15:L23)*'3k EBIT'!$E$7)</f>
        <v>1.3099136165756264</v>
      </c>
      <c r="M24" s="38">
        <f>IF(M18="-","-",SUM(M15:M23)*'3k EBIT'!$E$7)</f>
        <v>1.3464412864905873</v>
      </c>
      <c r="N24" s="38">
        <f>IF(N18="-","-",SUM(N15:N23)*'3k EBIT'!$E$7)</f>
        <v>1.4759659970824739</v>
      </c>
      <c r="O24" s="30"/>
      <c r="P24" s="38">
        <f>IF(P18="-","-",SUM(P15:P23)*'3k EBIT'!$E$7)</f>
        <v>1.4759659970824739</v>
      </c>
      <c r="Q24" s="38">
        <f>IF(Q18="-","-",SUM(Q15:Q23)*'3k EBIT'!$E$7)</f>
        <v>1.5528137022974131</v>
      </c>
      <c r="R24" s="38">
        <f>IF(R18="-","-",SUM(R15:R23)*'3k EBIT'!$E$7)</f>
        <v>1.5590667493625978</v>
      </c>
      <c r="S24" s="38">
        <f>IF(S18="-","-",SUM(S15:S23)*'3k EBIT'!$E$7)</f>
        <v>1.5997872215628761</v>
      </c>
      <c r="T24" s="38">
        <f>IF(T18="-","-",SUM(T15:T23)*'3k EBIT'!$E$7)</f>
        <v>1.5997494543786108</v>
      </c>
      <c r="U24" s="38">
        <f>IF(U18="-","-",SUM(U15:U23)*'3k EBIT'!$E$7)</f>
        <v>1.5680095770621927</v>
      </c>
      <c r="V24" s="38">
        <f>IF(V18="-","-",SUM(V15:V23)*'3k EBIT'!$E$7)</f>
        <v>1.5673175072695962</v>
      </c>
      <c r="W24" s="38" t="str">
        <f>IF(W18="-","-",SUM(W15:W23)*'3k EBIT'!$E$7)</f>
        <v>-</v>
      </c>
      <c r="X24" s="38" t="str">
        <f>IF(X18="-","-",SUM(X15:X23)*'3k EBIT'!$E$7)</f>
        <v>-</v>
      </c>
      <c r="Y24" s="38" t="str">
        <f>IF(Y18="-","-",SUM(Y15:Y23)*'3k EBIT'!$E$7)</f>
        <v>-</v>
      </c>
      <c r="Z24" s="38" t="str">
        <f>IF(Z18="-","-",SUM(Z15:Z23)*'3k EBIT'!$E$7)</f>
        <v>-</v>
      </c>
      <c r="AA24" s="28"/>
    </row>
    <row r="25" spans="1:27" s="29" customFormat="1" ht="11.5" x14ac:dyDescent="0.25">
      <c r="A25" s="256">
        <v>10</v>
      </c>
      <c r="B25" s="135" t="s">
        <v>292</v>
      </c>
      <c r="C25" s="179" t="s">
        <v>516</v>
      </c>
      <c r="D25" s="127" t="s">
        <v>315</v>
      </c>
      <c r="E25" s="127"/>
      <c r="F25" s="30"/>
      <c r="G25" s="38">
        <f>IF(G20="-","-",SUM(G15:G18,G20:G24)*'3l HAP'!$E$8)</f>
        <v>0.73583102032897796</v>
      </c>
      <c r="H25" s="38">
        <f>IF(H20="-","-",SUM(H15:H18,H20:H24)*'3l HAP'!$E$8)</f>
        <v>0.73709509413786767</v>
      </c>
      <c r="I25" s="38">
        <f>IF(I20="-","-",SUM(I15:I18,I20:I24)*'3l HAP'!$E$8)</f>
        <v>0.73980572902620767</v>
      </c>
      <c r="J25" s="38">
        <f>IF(J20="-","-",SUM(J15:J18,J20:J24)*'3l HAP'!$E$8)</f>
        <v>0.74359795045287713</v>
      </c>
      <c r="K25" s="38">
        <f>IF(K20="-","-",SUM(K15:K18,K20:K24)*'3l HAP'!$E$8)</f>
        <v>0.75250860283740417</v>
      </c>
      <c r="L25" s="38">
        <f>IF(L20="-","-",SUM(L15:L18,L20:L24)*'3l HAP'!$E$8)</f>
        <v>0.75875948037262086</v>
      </c>
      <c r="M25" s="38">
        <f>IF(M20="-","-",SUM(M15:M18,M20:M24)*'3l HAP'!$E$8)</f>
        <v>0.80080123117913793</v>
      </c>
      <c r="N25" s="38">
        <f>IF(N20="-","-",SUM(N15:N18,N20:N24)*'3l HAP'!$E$8)</f>
        <v>0.90061020509887402</v>
      </c>
      <c r="O25" s="30"/>
      <c r="P25" s="38">
        <f>IF(P20="-","-",SUM(P15:P18,P20:P24)*'3l HAP'!$E$8)</f>
        <v>0.90061020509887402</v>
      </c>
      <c r="Q25" s="38">
        <f>IF(Q20="-","-",SUM(Q15:Q18,Q20:Q24)*'3l HAP'!$E$8)</f>
        <v>0.93631395843126086</v>
      </c>
      <c r="R25" s="38">
        <f>IF(R20="-","-",SUM(R15:R18,R20:R24)*'3l HAP'!$E$8)</f>
        <v>0.9411324228663166</v>
      </c>
      <c r="S25" s="38">
        <f>IF(S20="-","-",SUM(S15:S18,S20:S24)*'3l HAP'!$E$8)</f>
        <v>0.97411393800985213</v>
      </c>
      <c r="T25" s="38">
        <f>IF(T20="-","-",SUM(T15:T18,T20:T24)*'3l HAP'!$E$8)</f>
        <v>0.97408483542477686</v>
      </c>
      <c r="U25" s="38">
        <f>IF(U20="-","-",SUM(U15:U18,U20:U24)*'3l HAP'!$E$8)</f>
        <v>0.99611925977515936</v>
      </c>
      <c r="V25" s="38">
        <f>IF(V20="-","-",SUM(V15:V18,V20:V24)*'3l HAP'!$E$8)</f>
        <v>0.99558596558315304</v>
      </c>
      <c r="W25" s="38" t="str">
        <f>IF(W20="-","-",SUM(W15:W18,W20:W24)*'3l HAP'!$E$8)</f>
        <v>-</v>
      </c>
      <c r="X25" s="38" t="str">
        <f>IF(X20="-","-",SUM(X15:X18,X20:X24)*'3l HAP'!$E$8)</f>
        <v>-</v>
      </c>
      <c r="Y25" s="38" t="str">
        <f>IF(Y20="-","-",SUM(Y15:Y18,Y20:Y24)*'3l HAP'!$E$8)</f>
        <v>-</v>
      </c>
      <c r="Z25" s="38" t="str">
        <f>IF(Z20="-","-",SUM(Z15:Z18,Z20:Z24)*'3l HAP'!$E$8)</f>
        <v>-</v>
      </c>
      <c r="AA25" s="28"/>
    </row>
    <row r="26" spans="1:27" s="29" customFormat="1" ht="11.25" customHeight="1" x14ac:dyDescent="0.25">
      <c r="A26" s="256">
        <v>11</v>
      </c>
      <c r="B26" s="135" t="s">
        <v>44</v>
      </c>
      <c r="C26" s="135" t="str">
        <f>B26&amp;"_"&amp;D26</f>
        <v>Total_Eastern</v>
      </c>
      <c r="D26" s="127" t="s">
        <v>315</v>
      </c>
      <c r="E26" s="128"/>
      <c r="F26" s="30"/>
      <c r="G26" s="38">
        <f t="shared" ref="G26:N26" si="0">IF(G20="-","-",SUM(G15:G25))</f>
        <v>68.112579796299059</v>
      </c>
      <c r="H26" s="38">
        <f t="shared" si="0"/>
        <v>68.200181812112575</v>
      </c>
      <c r="I26" s="38">
        <f t="shared" si="0"/>
        <v>68.023032457132729</v>
      </c>
      <c r="J26" s="38">
        <f t="shared" si="0"/>
        <v>68.285838504573292</v>
      </c>
      <c r="K26" s="38">
        <f t="shared" si="0"/>
        <v>69.268358704429133</v>
      </c>
      <c r="L26" s="38">
        <f t="shared" si="0"/>
        <v>69.701552928403558</v>
      </c>
      <c r="M26" s="38">
        <f t="shared" si="0"/>
        <v>71.666102828005705</v>
      </c>
      <c r="N26" s="38">
        <f t="shared" si="0"/>
        <v>78.582999017261571</v>
      </c>
      <c r="O26" s="30"/>
      <c r="P26" s="38">
        <f>IF(P20="-","-",SUM(P15:P25))</f>
        <v>78.582999017261571</v>
      </c>
      <c r="Q26" s="38">
        <f t="shared" ref="Q26:Z26" si="1">IF(Q20="-","-",SUM(Q15:Q25))</f>
        <v>82.663317163899521</v>
      </c>
      <c r="R26" s="38">
        <f t="shared" si="1"/>
        <v>82.997243232668708</v>
      </c>
      <c r="S26" s="38">
        <f t="shared" si="1"/>
        <v>85.173406609948401</v>
      </c>
      <c r="T26" s="38">
        <f t="shared" si="1"/>
        <v>85.171389761644093</v>
      </c>
      <c r="U26" s="38">
        <f t="shared" si="1"/>
        <v>83.522905017247965</v>
      </c>
      <c r="V26" s="38">
        <f t="shared" si="1"/>
        <v>83.485947012175131</v>
      </c>
      <c r="W26" s="38" t="str">
        <f t="shared" si="1"/>
        <v>-</v>
      </c>
      <c r="X26" s="38" t="str">
        <f t="shared" si="1"/>
        <v>-</v>
      </c>
      <c r="Y26" s="38" t="str">
        <f t="shared" si="1"/>
        <v>-</v>
      </c>
      <c r="Z26" s="38" t="str">
        <f t="shared" si="1"/>
        <v>-</v>
      </c>
      <c r="AA26" s="28"/>
    </row>
    <row r="27" spans="1:27" s="29" customFormat="1" ht="11.25" customHeight="1" x14ac:dyDescent="0.25">
      <c r="A27" s="256">
        <v>1</v>
      </c>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v>2</v>
      </c>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AA'!J42="-","-",'3c AA'!J42)</f>
        <v>-</v>
      </c>
      <c r="H29" s="129" t="str">
        <f>IF('3c AA'!K42="-","-",'3c AA'!K42)</f>
        <v>-</v>
      </c>
      <c r="I29" s="129" t="str">
        <f>IF('3c AA'!L42="-","-",'3c AA'!L42)</f>
        <v>-</v>
      </c>
      <c r="J29" s="129" t="str">
        <f>IF('3c AA'!M42="-","-",'3c AA'!M42)</f>
        <v>-</v>
      </c>
      <c r="K29" s="129" t="str">
        <f>IF('3c AA'!N42="-","-",'3c AA'!N42)</f>
        <v>-</v>
      </c>
      <c r="L29" s="129" t="str">
        <f>IF('3c AA'!O42="-","-",'3c AA'!O42)</f>
        <v>-</v>
      </c>
      <c r="M29" s="129" t="str">
        <f>IF('3c AA'!P42="-","-",'3c AA'!P42)</f>
        <v>-</v>
      </c>
      <c r="N29" s="129" t="str">
        <f>IF('3c AA'!Q42="-","-",'3c AA'!Q42)</f>
        <v>-</v>
      </c>
      <c r="O29" s="30"/>
      <c r="P29" s="129" t="str">
        <f>IF('3c AA'!S42="-","-",'3c AA'!S42)</f>
        <v>-</v>
      </c>
      <c r="Q29" s="129" t="str">
        <f>IF('3c AA'!T42="-","-",'3c AA'!T42)</f>
        <v>-</v>
      </c>
      <c r="R29" s="129" t="str">
        <f>IF('3c AA'!U42="-","-",'3c AA'!U42)</f>
        <v>-</v>
      </c>
      <c r="S29" s="129" t="str">
        <f>IF('3c AA'!V42="-","-",'3c AA'!V42)</f>
        <v>-</v>
      </c>
      <c r="T29" s="129">
        <f>IF('3c AA'!W42="-","-",'3c AA'!W42)</f>
        <v>0</v>
      </c>
      <c r="U29" s="129">
        <f>IF('3c AA'!X42="-","-",'3c AA'!X42)</f>
        <v>1.4870742269298105</v>
      </c>
      <c r="V29" s="129">
        <f>IF('3c AA'!Y42="-","-",'3c AA'!Y42)</f>
        <v>0.70457099735818829</v>
      </c>
      <c r="W29" s="129" t="str">
        <f>IF('3c AA'!Z42="-","-",'3c AA'!Z42)</f>
        <v>-</v>
      </c>
      <c r="X29" s="129" t="str">
        <f>IF('3c AA'!AA42="-","-",'3c AA'!AA42)</f>
        <v>-</v>
      </c>
      <c r="Y29" s="129" t="str">
        <f>IF('3c AA'!AB42="-","-",'3c AA'!AB42)</f>
        <v>-</v>
      </c>
      <c r="Z29" s="129" t="str">
        <f>IF('3c AA'!AC42="-","-",'3c AA'!AC42)</f>
        <v>-</v>
      </c>
      <c r="AA29" s="28"/>
    </row>
    <row r="30" spans="1:27" s="29" customFormat="1" ht="12.4" customHeight="1" x14ac:dyDescent="0.25">
      <c r="A30" s="256">
        <v>3</v>
      </c>
      <c r="B30" s="132" t="s">
        <v>2</v>
      </c>
      <c r="C30" s="132" t="s">
        <v>342</v>
      </c>
      <c r="D30" s="130" t="s">
        <v>317</v>
      </c>
      <c r="E30" s="131"/>
      <c r="F30" s="30"/>
      <c r="G30" s="129">
        <f>IF('3d PC'!G14="-","-",'3d PC'!G55)</f>
        <v>6.5567588596821027</v>
      </c>
      <c r="H30" s="129">
        <f>IF('3d PC'!H14="-","-",'3d PC'!H55)</f>
        <v>6.5567588596821027</v>
      </c>
      <c r="I30" s="129">
        <f>IF('3d PC'!I14="-","-",'3d PC'!I55)</f>
        <v>6.6197359495950758</v>
      </c>
      <c r="J30" s="129">
        <f>IF('3d PC'!J14="-","-",'3d PC'!J55)</f>
        <v>6.6197359495950758</v>
      </c>
      <c r="K30" s="129">
        <f>IF('3d PC'!K14="-","-",'3d PC'!K55)</f>
        <v>6.6995028867368616</v>
      </c>
      <c r="L30" s="129">
        <f>IF('3d PC'!L14="-","-",'3d PC'!L55)</f>
        <v>6.6995028867368616</v>
      </c>
      <c r="M30" s="129">
        <f>IF('3d PC'!M14="-","-",'3d PC'!M55)</f>
        <v>7.1131218301273513</v>
      </c>
      <c r="N30" s="129">
        <f>IF('3d PC'!N14="-","-",'3d PC'!N55)</f>
        <v>7.1131218301273513</v>
      </c>
      <c r="O30" s="30"/>
      <c r="P30" s="129">
        <f>'3d PC'!P55</f>
        <v>7.1131218301273513</v>
      </c>
      <c r="Q30" s="129">
        <f>'3d PC'!Q55</f>
        <v>7.2804579515147188</v>
      </c>
      <c r="R30" s="129">
        <f>'3d PC'!R55</f>
        <v>7.1935840895118579</v>
      </c>
      <c r="S30" s="129">
        <f>'3d PC'!S55</f>
        <v>7.3593999937099728</v>
      </c>
      <c r="T30" s="129">
        <f>'3d PC'!T55</f>
        <v>7.0492243060839304</v>
      </c>
      <c r="U30" s="129">
        <f>'3d PC'!U55</f>
        <v>7.1089669218364691</v>
      </c>
      <c r="V30" s="129">
        <f>'3d PC'!V55</f>
        <v>6.9829560851947949</v>
      </c>
      <c r="W30" s="129" t="str">
        <f>'3d PC'!W55</f>
        <v>-</v>
      </c>
      <c r="X30" s="129" t="str">
        <f>'3d PC'!X55</f>
        <v>-</v>
      </c>
      <c r="Y30" s="129" t="str">
        <f>'3d PC'!Y55</f>
        <v>-</v>
      </c>
      <c r="Z30" s="129" t="str">
        <f>'3d PC'!Z55</f>
        <v>-</v>
      </c>
      <c r="AA30" s="28"/>
    </row>
    <row r="31" spans="1:27" s="29" customFormat="1" ht="11.25" customHeight="1" x14ac:dyDescent="0.25">
      <c r="A31" s="256">
        <v>4</v>
      </c>
      <c r="B31" s="132" t="s">
        <v>352</v>
      </c>
      <c r="C31" s="132" t="s">
        <v>343</v>
      </c>
      <c r="D31" s="130" t="s">
        <v>317</v>
      </c>
      <c r="E31" s="131"/>
      <c r="F31" s="30"/>
      <c r="G31" s="129">
        <f>IF('3e NC-Elec'!H15="-","-",'3e NC-Elec'!H15)</f>
        <v>9.5265000000000004</v>
      </c>
      <c r="H31" s="129">
        <f>IF('3e NC-Elec'!I15="-","-",'3e NC-Elec'!I15)</f>
        <v>9.5265000000000004</v>
      </c>
      <c r="I31" s="129">
        <f>IF('3e NC-Elec'!J15="-","-",'3e NC-Elec'!J15)</f>
        <v>16.351999999999997</v>
      </c>
      <c r="J31" s="129">
        <f>IF('3e NC-Elec'!K15="-","-",'3e NC-Elec'!K15)</f>
        <v>16.351999999999997</v>
      </c>
      <c r="K31" s="129">
        <f>IF('3e NC-Elec'!L15="-","-",'3e NC-Elec'!L15)</f>
        <v>11.388</v>
      </c>
      <c r="L31" s="129">
        <f>IF('3e NC-Elec'!M15="-","-",'3e NC-Elec'!M15)</f>
        <v>11.388</v>
      </c>
      <c r="M31" s="129">
        <f>IF('3e NC-Elec'!N15="-","-",'3e NC-Elec'!N15)</f>
        <v>12.0815</v>
      </c>
      <c r="N31" s="129">
        <f>IF('3e NC-Elec'!O15="-","-",'3e NC-Elec'!O15)</f>
        <v>12.0815</v>
      </c>
      <c r="O31" s="30"/>
      <c r="P31" s="129">
        <f>'3e NC-Elec'!Q15</f>
        <v>12.0815</v>
      </c>
      <c r="Q31" s="129">
        <f>'3e NC-Elec'!R15</f>
        <v>11.351499999999998</v>
      </c>
      <c r="R31" s="129">
        <f>'3e NC-Elec'!S15</f>
        <v>11.351499999999998</v>
      </c>
      <c r="S31" s="129">
        <f>'3e NC-Elec'!T15</f>
        <v>12.227499999999999</v>
      </c>
      <c r="T31" s="129">
        <f>'3e NC-Elec'!U15</f>
        <v>12.227499999999999</v>
      </c>
      <c r="U31" s="129">
        <f>'3e NC-Elec'!V15</f>
        <v>13.651000000000002</v>
      </c>
      <c r="V31" s="129">
        <f>'3e NC-Elec'!W15</f>
        <v>13.651000000000002</v>
      </c>
      <c r="W31" s="129" t="str">
        <f>'3e NC-Elec'!X15</f>
        <v>-</v>
      </c>
      <c r="X31" s="129" t="str">
        <f>'3e NC-Elec'!Y15</f>
        <v>-</v>
      </c>
      <c r="Y31" s="129" t="str">
        <f>'3e NC-Elec'!Z15</f>
        <v>-</v>
      </c>
      <c r="Z31" s="129" t="str">
        <f>'3e NC-Elec'!AA15</f>
        <v>-</v>
      </c>
      <c r="AA31" s="28"/>
    </row>
    <row r="32" spans="1:27" s="29" customFormat="1" ht="11.25" customHeight="1" x14ac:dyDescent="0.25">
      <c r="A32" s="256">
        <v>5</v>
      </c>
      <c r="B32" s="132" t="s">
        <v>349</v>
      </c>
      <c r="C32" s="132" t="s">
        <v>344</v>
      </c>
      <c r="D32" s="130" t="s">
        <v>317</v>
      </c>
      <c r="E32" s="131"/>
      <c r="F32" s="30"/>
      <c r="G32" s="129">
        <f>IF('3g CPIH'!C$16="-","-",'3h OC '!$E$7*('3g CPIH'!C$16/'3g CPIH'!$G$16))</f>
        <v>38.772147945205475</v>
      </c>
      <c r="H32" s="129">
        <f>IF('3g CPIH'!D$16="-","-",'3h OC '!$E$7*('3g CPIH'!D$16/'3g CPIH'!$G$16))</f>
        <v>38.849769863013698</v>
      </c>
      <c r="I32" s="129">
        <f>IF('3g CPIH'!E$16="-","-",'3h OC '!$E$7*('3g CPIH'!E$16/'3g CPIH'!$G$16))</f>
        <v>38.966202739726029</v>
      </c>
      <c r="J32" s="129">
        <f>IF('3g CPIH'!F$16="-","-",'3h OC '!$E$7*('3g CPIH'!F$16/'3g CPIH'!$G$16))</f>
        <v>39.199068493150683</v>
      </c>
      <c r="K32" s="129">
        <f>IF('3g CPIH'!G$16="-","-",'3h OC '!$E$7*('3g CPIH'!G$16/'3g CPIH'!$G$16))</f>
        <v>39.6648</v>
      </c>
      <c r="L32" s="129">
        <f>IF('3g CPIH'!H$16="-","-",'3h OC '!$E$7*('3g CPIH'!H$16/'3g CPIH'!$G$16))</f>
        <v>40.169342465753431</v>
      </c>
      <c r="M32" s="129">
        <f>IF('3g CPIH'!I$16="-","-",'3h OC '!$E$7*('3g CPIH'!I$16/'3g CPIH'!$G$16))</f>
        <v>40.751506849315064</v>
      </c>
      <c r="N32" s="129">
        <f>IF('3g CPIH'!J$16="-","-",'3h OC '!$E$7*('3g CPIH'!J$16/'3g CPIH'!$G$16))</f>
        <v>41.100805479452056</v>
      </c>
      <c r="O32" s="30"/>
      <c r="P32" s="129">
        <f>IF('3g CPIH'!L$16="-","-",'3h OC '!$E$7*('3g CPIH'!L$16/'3g CPIH'!$G$16))</f>
        <v>41.100805479452056</v>
      </c>
      <c r="Q32" s="129">
        <f>IF('3g CPIH'!M$16="-","-",'3h OC '!$E$7*('3g CPIH'!M$16/'3g CPIH'!$G$16))</f>
        <v>41.566536986301365</v>
      </c>
      <c r="R32" s="129">
        <f>IF('3g CPIH'!N$16="-","-",'3h OC '!$E$7*('3g CPIH'!N$16/'3g CPIH'!$G$16))</f>
        <v>41.877024657534243</v>
      </c>
      <c r="S32" s="129">
        <f>IF('3g CPIH'!O$16="-","-",'3h OC '!$E$7*('3g CPIH'!O$16/'3g CPIH'!$G$16))</f>
        <v>42.109890410958904</v>
      </c>
      <c r="T32" s="129">
        <f>IF('3g CPIH'!P$16="-","-",'3h OC '!$E$7*('3g CPIH'!P$16/'3g CPIH'!$G$16))</f>
        <v>42.226323287671228</v>
      </c>
      <c r="U32" s="129">
        <f>IF('3g CPIH'!Q$16="-","-",'3h OC '!$E$7*('3g CPIH'!Q$16/'3g CPIH'!$G$16))</f>
        <v>42.45918904109589</v>
      </c>
      <c r="V32" s="129">
        <f>IF('3g CPIH'!R$16="-","-",'3h OC '!$E$7*('3g CPIH'!R$16/'3g CPIH'!$G$16))</f>
        <v>43.235408219178083</v>
      </c>
      <c r="W32" s="129" t="str">
        <f>IF('3g CPIH'!S$16="-","-",'3h OC '!$E$7*('3g CPIH'!S$16/'3g CPIH'!$G$16))</f>
        <v>-</v>
      </c>
      <c r="X32" s="129" t="str">
        <f>IF('3g CPIH'!T$16="-","-",'3h OC '!$E$7*('3g CPIH'!T$16/'3g CPIH'!$G$16))</f>
        <v>-</v>
      </c>
      <c r="Y32" s="129" t="str">
        <f>IF('3g CPIH'!U$16="-","-",'3h OC '!$E$7*('3g CPIH'!U$16/'3g CPIH'!$G$16))</f>
        <v>-</v>
      </c>
      <c r="Z32" s="129" t="str">
        <f>IF('3g CPIH'!V$16="-","-",'3h OC '!$E$7*('3g CPIH'!V$16/'3g CPIH'!$G$16))</f>
        <v>-</v>
      </c>
      <c r="AA32" s="28"/>
    </row>
    <row r="33" spans="1:27" s="29" customFormat="1" ht="11.25" customHeight="1" x14ac:dyDescent="0.25">
      <c r="A33" s="256">
        <v>6</v>
      </c>
      <c r="B33" s="132" t="s">
        <v>349</v>
      </c>
      <c r="C33" s="132" t="s">
        <v>43</v>
      </c>
      <c r="D33" s="130" t="s">
        <v>317</v>
      </c>
      <c r="E33" s="131"/>
      <c r="F33" s="30"/>
      <c r="G33" s="129" t="s">
        <v>333</v>
      </c>
      <c r="H33" s="129" t="s">
        <v>333</v>
      </c>
      <c r="I33" s="129" t="s">
        <v>333</v>
      </c>
      <c r="J33" s="129" t="s">
        <v>333</v>
      </c>
      <c r="K33" s="129">
        <f>IF('3i SMNCC'!G$46="-","-",'3i SMNCC'!G$57)</f>
        <v>0</v>
      </c>
      <c r="L33" s="129">
        <f>IF('3i SMNCC'!H$46="-","-",'3i SMNCC'!H$57)</f>
        <v>-0.1310662676190151</v>
      </c>
      <c r="M33" s="129">
        <f>IF('3i SMNCC'!I$46="-","-",'3i SMNCC'!I$57)</f>
        <v>1.6490220555819262</v>
      </c>
      <c r="N33" s="129">
        <f>IF('3i SMNCC'!J$46="-","-",'3i SMNCC'!J$57)</f>
        <v>7.9249822078168837</v>
      </c>
      <c r="O33" s="30"/>
      <c r="P33" s="129">
        <f>IF('3i SMNCC'!L$46="-","-",'3i SMNCC'!L$57)</f>
        <v>7.9249822078168837</v>
      </c>
      <c r="Q33" s="129">
        <f>IF('3i SMNCC'!M$46="-","-",'3i SMNCC'!M$57)</f>
        <v>9.5945159615724194</v>
      </c>
      <c r="R33" s="129">
        <f>IF('3i SMNCC'!N$46="-","-",'3i SMNCC'!N$57)</f>
        <v>9.6655312765157912</v>
      </c>
      <c r="S33" s="129">
        <f>IF('3i SMNCC'!O$46="-","-",'3i SMNCC'!O$57)</f>
        <v>11.448655558303892</v>
      </c>
      <c r="T33" s="129">
        <f>IF('3i SMNCC'!P$46="-","-",'3i SMNCC'!P$57)</f>
        <v>11.63045810995356</v>
      </c>
      <c r="U33" s="129">
        <f>IF('3i SMNCC'!Q$46="-","-",'3i SMNCC'!Q$57)</f>
        <v>11.375413031411084</v>
      </c>
      <c r="V33" s="129">
        <f>IF('3i SMNCC'!R$46="-","-",'3i SMNCC'!R$57)</f>
        <v>11.405483218834176</v>
      </c>
      <c r="W33" s="129" t="str">
        <f>IF('3i SMNCC'!S$46="-","-",'3i SMNCC'!S$57)</f>
        <v>-</v>
      </c>
      <c r="X33" s="129" t="str">
        <f>IF('3i SMNCC'!T$46="-","-",'3i SMNCC'!T$57)</f>
        <v>-</v>
      </c>
      <c r="Y33" s="129" t="str">
        <f>IF('3i SMNCC'!U$46="-","-",'3i SMNCC'!U$57)</f>
        <v>-</v>
      </c>
      <c r="Z33" s="129" t="str">
        <f>IF('3i SMNCC'!V$46="-","-",'3i SMNCC'!V$57)</f>
        <v>-</v>
      </c>
      <c r="AA33" s="28"/>
    </row>
    <row r="34" spans="1:27" s="29" customFormat="1" ht="11.5" x14ac:dyDescent="0.25">
      <c r="A34" s="256">
        <v>7</v>
      </c>
      <c r="B34" s="132" t="s">
        <v>349</v>
      </c>
      <c r="C34" s="132" t="s">
        <v>389</v>
      </c>
      <c r="D34" s="130" t="s">
        <v>317</v>
      </c>
      <c r="E34" s="131"/>
      <c r="F34" s="30"/>
      <c r="G34" s="129">
        <f>IF('3g CPIH'!C$16="-","-",'3j PAAC PAP'!$G$9*('3g CPIH'!C$16/'3g CPIH'!$G$16))</f>
        <v>3.3460635029354204</v>
      </c>
      <c r="H34" s="129">
        <f>IF('3g CPIH'!D$16="-","-",'3j PAAC PAP'!$G$9*('3g CPIH'!D$16/'3g CPIH'!$G$16))</f>
        <v>3.3527623287671227</v>
      </c>
      <c r="I34" s="129">
        <f>IF('3g CPIH'!E$16="-","-",'3j PAAC PAP'!$G$9*('3g CPIH'!E$16/'3g CPIH'!$G$16))</f>
        <v>3.3628105675146771</v>
      </c>
      <c r="J34" s="129">
        <f>IF('3g CPIH'!F$16="-","-",'3j PAAC PAP'!$G$9*('3g CPIH'!F$16/'3g CPIH'!$G$16))</f>
        <v>3.3829070450097847</v>
      </c>
      <c r="K34" s="129">
        <f>IF('3g CPIH'!G$16="-","-",'3j PAAC PAP'!$G$9*('3g CPIH'!G$16/'3g CPIH'!$G$16))</f>
        <v>3.4230999999999998</v>
      </c>
      <c r="L34" s="129">
        <f>IF('3g CPIH'!H$16="-","-",'3j PAAC PAP'!$G$9*('3g CPIH'!H$16/'3g CPIH'!$G$16))</f>
        <v>3.4666423679060667</v>
      </c>
      <c r="M34" s="129">
        <f>IF('3g CPIH'!I$16="-","-",'3j PAAC PAP'!$G$9*('3g CPIH'!I$16/'3g CPIH'!$G$16))</f>
        <v>3.516883561643835</v>
      </c>
      <c r="N34" s="129">
        <f>IF('3g CPIH'!J$16="-","-",'3j PAAC PAP'!$G$9*('3g CPIH'!J$16/'3g CPIH'!$G$16))</f>
        <v>3.547028277886497</v>
      </c>
      <c r="O34" s="30"/>
      <c r="P34" s="129">
        <f>IF('3g CPIH'!L$16="-","-",'3j PAAC PAP'!$G$9*('3g CPIH'!L$16/'3g CPIH'!$G$16))</f>
        <v>3.547028277886497</v>
      </c>
      <c r="Q34" s="129">
        <f>IF('3g CPIH'!M$16="-","-",'3j PAAC PAP'!$G$9*('3g CPIH'!M$16/'3g CPIH'!$G$16))</f>
        <v>3.5872212328767121</v>
      </c>
      <c r="R34" s="129">
        <f>IF('3g CPIH'!N$16="-","-",'3j PAAC PAP'!$G$9*('3g CPIH'!N$16/'3g CPIH'!$G$16))</f>
        <v>3.6140165362035224</v>
      </c>
      <c r="S34" s="129">
        <f>IF('3g CPIH'!O$16="-","-",'3j PAAC PAP'!$G$9*('3g CPIH'!O$16/'3g CPIH'!$G$16))</f>
        <v>3.6341130136986299</v>
      </c>
      <c r="T34" s="129">
        <f>IF('3g CPIH'!P$16="-","-",'3j PAAC PAP'!$G$9*('3g CPIH'!P$16/'3g CPIH'!$G$16))</f>
        <v>3.6441612524461835</v>
      </c>
      <c r="U34" s="129">
        <f>IF('3g CPIH'!Q$16="-","-",'3j PAAC PAP'!$G$9*('3g CPIH'!Q$16/'3g CPIH'!$G$16))</f>
        <v>3.6642577299412915</v>
      </c>
      <c r="V34" s="129">
        <f>IF('3g CPIH'!R$16="-","-",'3j PAAC PAP'!$G$9*('3g CPIH'!R$16/'3g CPIH'!$G$16))</f>
        <v>3.7312459882583173</v>
      </c>
      <c r="W34" s="129" t="str">
        <f>IF('3g CPIH'!S$16="-","-",'3j PAAC PAP'!$G$9*('3g CPIH'!S$16/'3g CPIH'!$G$16))</f>
        <v>-</v>
      </c>
      <c r="X34" s="129" t="str">
        <f>IF('3g CPIH'!T$16="-","-",'3j PAAC PAP'!$G$9*('3g CPIH'!T$16/'3g CPIH'!$G$16))</f>
        <v>-</v>
      </c>
      <c r="Y34" s="129" t="str">
        <f>IF('3g CPIH'!U$16="-","-",'3j PAAC PAP'!$G$9*('3g CPIH'!U$16/'3g CPIH'!$G$16))</f>
        <v>-</v>
      </c>
      <c r="Z34" s="129" t="str">
        <f>IF('3g CPIH'!V$16="-","-",'3j PAAC PAP'!$G$9*('3g CPIH'!V$16/'3g CPIH'!$G$16))</f>
        <v>-</v>
      </c>
      <c r="AA34" s="28"/>
    </row>
    <row r="35" spans="1:27" s="29" customFormat="1" ht="11.5" x14ac:dyDescent="0.25">
      <c r="A35" s="256">
        <v>8</v>
      </c>
      <c r="B35" s="132" t="s">
        <v>349</v>
      </c>
      <c r="C35" s="132" t="s">
        <v>404</v>
      </c>
      <c r="D35" s="130" t="s">
        <v>317</v>
      </c>
      <c r="E35" s="131"/>
      <c r="F35" s="30"/>
      <c r="G35" s="129">
        <f>IF(G30="-","-",SUM(G27:G33)*'3j PAAC PAP'!$G$27)</f>
        <v>0.2662681446309243</v>
      </c>
      <c r="H35" s="129">
        <f>IF(H30="-","-",SUM(H27:H33)*'3j PAAC PAP'!$G$27)</f>
        <v>0.26664492141996543</v>
      </c>
      <c r="I35" s="129">
        <f>IF(I30="-","-",SUM(I27:I33)*'3j PAAC PAP'!$G$27)</f>
        <v>0.30064675439796462</v>
      </c>
      <c r="J35" s="129">
        <f>IF(J30="-","-",SUM(J27:J33)*'3j PAAC PAP'!$G$27)</f>
        <v>0.30177708476508791</v>
      </c>
      <c r="K35" s="129">
        <f>IF(K30="-","-",SUM(K27:K33)*'3j PAAC PAP'!$G$27)</f>
        <v>0.28032967821222071</v>
      </c>
      <c r="L35" s="129">
        <f>IF(L30="-","-",SUM(L27:L33)*'3j PAAC PAP'!$G$27)</f>
        <v>0.28214253167796516</v>
      </c>
      <c r="M35" s="129">
        <f>IF(M30="-","-",SUM(M27:M33)*'3j PAAC PAP'!$G$27)</f>
        <v>0.29898286166780813</v>
      </c>
      <c r="N35" s="129">
        <f>IF(N30="-","-",SUM(N27:N33)*'3j PAAC PAP'!$G$27)</f>
        <v>0.33114186779744159</v>
      </c>
      <c r="O35" s="30"/>
      <c r="P35" s="129">
        <f>IF(P30="-","-",SUM(P27:P33)*'3j PAAC PAP'!$G$27)</f>
        <v>0.33114186779744159</v>
      </c>
      <c r="Q35" s="129">
        <f>IF(Q30="-","-",SUM(Q27:Q33)*'3j PAAC PAP'!$G$27)</f>
        <v>0.33877527490563175</v>
      </c>
      <c r="R35" s="129">
        <f>IF(R30="-","-",SUM(R27:R33)*'3j PAAC PAP'!$G$27)</f>
        <v>0.34020540467436938</v>
      </c>
      <c r="S35" s="129">
        <f>IF(S30="-","-",SUM(S27:S33)*'3j PAAC PAP'!$G$27)</f>
        <v>0.35504799470426984</v>
      </c>
      <c r="T35" s="129">
        <f>IF(T30="-","-",SUM(T27:T33)*'3j PAAC PAP'!$G$27)</f>
        <v>0.35499003668580209</v>
      </c>
      <c r="U35" s="129">
        <f>IF(U30="-","-",SUM(U27:U33)*'3j PAAC PAP'!$G$27)</f>
        <v>0.36930029619606036</v>
      </c>
      <c r="V35" s="129">
        <f>IF(V30="-","-",SUM(V27:V33)*'3j PAAC PAP'!$G$27)</f>
        <v>0.3688040974988237</v>
      </c>
      <c r="W35" s="129" t="str">
        <f>IF(W30="-","-",SUM(W27:W33)*'3j PAAC PAP'!$G$27)</f>
        <v>-</v>
      </c>
      <c r="X35" s="129" t="str">
        <f>IF(X30="-","-",SUM(X27:X33)*'3j PAAC PAP'!$G$27)</f>
        <v>-</v>
      </c>
      <c r="Y35" s="129" t="str">
        <f>IF(Y30="-","-",SUM(Y27:Y33)*'3j PAAC PAP'!$G$27)</f>
        <v>-</v>
      </c>
      <c r="Z35" s="129" t="str">
        <f>IF(Z30="-","-",SUM(Z27:Z33)*'3j PAAC PAP'!$G$27)</f>
        <v>-</v>
      </c>
      <c r="AA35" s="28"/>
    </row>
    <row r="36" spans="1:27" s="29" customFormat="1" ht="11.5" x14ac:dyDescent="0.25">
      <c r="A36" s="256">
        <v>9</v>
      </c>
      <c r="B36" s="132" t="s">
        <v>388</v>
      </c>
      <c r="C36" s="132" t="s">
        <v>515</v>
      </c>
      <c r="D36" s="130" t="s">
        <v>317</v>
      </c>
      <c r="E36" s="131"/>
      <c r="F36" s="30"/>
      <c r="G36" s="129">
        <f>IF(G30="-","-",SUM(G27:G35)*'3k EBIT'!$E$7)</f>
        <v>1.1324031583471277</v>
      </c>
      <c r="H36" s="129">
        <f>IF(H30="-","-",SUM(H27:H35)*'3k EBIT'!$E$7)</f>
        <v>1.1340435799227957</v>
      </c>
      <c r="I36" s="129">
        <f>IF(I30="-","-",SUM(I27:I35)*'3k EBIT'!$E$7)</f>
        <v>1.2705678379455749</v>
      </c>
      <c r="J36" s="129">
        <f>IF(J30="-","-",SUM(J27:J35)*'3k EBIT'!$E$7)</f>
        <v>1.2754891026725794</v>
      </c>
      <c r="K36" s="129">
        <f>IF(K30="-","-",SUM(K27:K35)*'3k EBIT'!$E$7)</f>
        <v>1.1902746283179337</v>
      </c>
      <c r="L36" s="129">
        <f>IF(L30="-","-",SUM(L27:L35)*'3k EBIT'!$E$7)</f>
        <v>1.1983865552509303</v>
      </c>
      <c r="M36" s="129">
        <f>IF(M30="-","-",SUM(M27:M35)*'3k EBIT'!$E$7)</f>
        <v>1.2668805803226513</v>
      </c>
      <c r="N36" s="129">
        <f>IF(N30="-","-",SUM(N27:N35)*'3k EBIT'!$E$7)</f>
        <v>1.3964052909145379</v>
      </c>
      <c r="O36" s="30"/>
      <c r="P36" s="129">
        <f>IF(P30="-","-",SUM(P27:P35)*'3k EBIT'!$E$7)</f>
        <v>1.3964052909145379</v>
      </c>
      <c r="Q36" s="129">
        <f>IF(Q30="-","-",SUM(Q27:Q35)*'3k EBIT'!$E$7)</f>
        <v>1.4277897354620848</v>
      </c>
      <c r="R36" s="129">
        <f>IF(R30="-","-",SUM(R27:R35)*'3k EBIT'!$E$7)</f>
        <v>1.4340427825272695</v>
      </c>
      <c r="S36" s="129">
        <f>IF(S30="-","-",SUM(S27:S35)*'3k EBIT'!$E$7)</f>
        <v>1.4939430678216037</v>
      </c>
      <c r="T36" s="129">
        <f>IF(T30="-","-",SUM(T27:T35)*'3k EBIT'!$E$7)</f>
        <v>1.4939053006373388</v>
      </c>
      <c r="U36" s="129">
        <f>IF(U30="-","-",SUM(U27:U35)*'3k EBIT'!$E$7)</f>
        <v>1.5516712177598486</v>
      </c>
      <c r="V36" s="129">
        <f>IF(V30="-","-",SUM(V27:V35)*'3k EBIT'!$E$7)</f>
        <v>1.5509791479672521</v>
      </c>
      <c r="W36" s="129" t="str">
        <f>IF(W30="-","-",SUM(W27:W35)*'3k EBIT'!$E$7)</f>
        <v>-</v>
      </c>
      <c r="X36" s="129" t="str">
        <f>IF(X30="-","-",SUM(X27:X35)*'3k EBIT'!$E$7)</f>
        <v>-</v>
      </c>
      <c r="Y36" s="129" t="str">
        <f>IF(Y30="-","-",SUM(Y27:Y35)*'3k EBIT'!$E$7)</f>
        <v>-</v>
      </c>
      <c r="Z36" s="129" t="str">
        <f>IF(Z30="-","-",SUM(Z27:Z35)*'3k EBIT'!$E$7)</f>
        <v>-</v>
      </c>
      <c r="AA36" s="28"/>
    </row>
    <row r="37" spans="1:27" s="29" customFormat="1" ht="11.25" customHeight="1" x14ac:dyDescent="0.25">
      <c r="A37" s="256">
        <v>10</v>
      </c>
      <c r="B37" s="132" t="s">
        <v>292</v>
      </c>
      <c r="C37" s="177" t="s">
        <v>516</v>
      </c>
      <c r="D37" s="130" t="s">
        <v>317</v>
      </c>
      <c r="E37" s="130"/>
      <c r="F37" s="30"/>
      <c r="G37" s="129">
        <f>IF(G32="-","-",SUM(G27:G30,G32:G36)*'3l HAP'!$E$8)</f>
        <v>0.73312818682373837</v>
      </c>
      <c r="H37" s="129">
        <f>IF(H32="-","-",SUM(H27:H30,H32:H36)*'3l HAP'!$E$8)</f>
        <v>0.73439226063262808</v>
      </c>
      <c r="I37" s="129">
        <f>IF(I32="-","-",SUM(I27:I30,I32:I36)*'3l HAP'!$E$8)</f>
        <v>0.73966279071583452</v>
      </c>
      <c r="J37" s="129">
        <f>IF(J32="-","-",SUM(J27:J30,J32:J36)*'3l HAP'!$E$8)</f>
        <v>0.74345501214250376</v>
      </c>
      <c r="K37" s="129">
        <f>IF(K32="-","-",SUM(K27:K30,K32:K36)*'3l HAP'!$E$8)</f>
        <v>0.7504684833166223</v>
      </c>
      <c r="L37" s="129">
        <f>IF(L32="-","-",SUM(L27:L30,L32:L36)*'3l HAP'!$E$8)</f>
        <v>0.756719360851839</v>
      </c>
      <c r="M37" s="129">
        <f>IF(M32="-","-",SUM(M27:M30,M32:M36)*'3l HAP'!$E$8)</f>
        <v>0.7993458592917011</v>
      </c>
      <c r="N37" s="129">
        <f>IF(N32="-","-",SUM(N27:N30,N32:N36)*'3l HAP'!$E$8)</f>
        <v>0.8991548332114373</v>
      </c>
      <c r="O37" s="30"/>
      <c r="P37" s="129">
        <f>IF(P32="-","-",SUM(P27:P30,P32:P36)*'3l HAP'!$E$8)</f>
        <v>0.8991548332114373</v>
      </c>
      <c r="Q37" s="129">
        <f>IF(Q32="-","-",SUM(Q27:Q30,Q32:Q36)*'3l HAP'!$E$8)</f>
        <v>0.93402694546528875</v>
      </c>
      <c r="R37" s="129">
        <f>IF(R32="-","-",SUM(R27:R30,R32:R36)*'3l HAP'!$E$8)</f>
        <v>0.93884540990034471</v>
      </c>
      <c r="S37" s="129">
        <f>IF(S32="-","-",SUM(S27:S30,S32:S36)*'3l HAP'!$E$8)</f>
        <v>0.97217777362388702</v>
      </c>
      <c r="T37" s="129">
        <f>IF(T32="-","-",SUM(T27:T30,T32:T36)*'3l HAP'!$E$8)</f>
        <v>0.97214867103881197</v>
      </c>
      <c r="U37" s="129">
        <f>IF(U32="-","-",SUM(U27:U30,U32:U36)*'3l HAP'!$E$8)</f>
        <v>0.99582038876256063</v>
      </c>
      <c r="V37" s="129">
        <f>IF(V32="-","-",SUM(V27:V30,V32:V36)*'3l HAP'!$E$8)</f>
        <v>0.99528709457055453</v>
      </c>
      <c r="W37" s="129" t="str">
        <f>IF(W32="-","-",SUM(W27:W30,W32:W36)*'3l HAP'!$E$8)</f>
        <v>-</v>
      </c>
      <c r="X37" s="129" t="str">
        <f>IF(X32="-","-",SUM(X27:X30,X32:X36)*'3l HAP'!$E$8)</f>
        <v>-</v>
      </c>
      <c r="Y37" s="129" t="str">
        <f>IF(Y32="-","-",SUM(Y27:Y30,Y32:Y36)*'3l HAP'!$E$8)</f>
        <v>-</v>
      </c>
      <c r="Z37" s="129" t="str">
        <f>IF(Z32="-","-",SUM(Z27:Z30,Z32:Z36)*'3l HAP'!$E$8)</f>
        <v>-</v>
      </c>
      <c r="AA37" s="28"/>
    </row>
    <row r="38" spans="1:27" s="29" customFormat="1" ht="11.25" customHeight="1" x14ac:dyDescent="0.25">
      <c r="A38" s="256">
        <v>11</v>
      </c>
      <c r="B38" s="132" t="s">
        <v>44</v>
      </c>
      <c r="C38" s="132" t="str">
        <f>B38&amp;"_"&amp;D38</f>
        <v>Total_East Midlands</v>
      </c>
      <c r="D38" s="130" t="s">
        <v>317</v>
      </c>
      <c r="E38" s="131"/>
      <c r="F38" s="30"/>
      <c r="G38" s="129">
        <f t="shared" ref="G38:N38" si="2">IF(G32="-","-",SUM(G27:G37))</f>
        <v>60.333269797624801</v>
      </c>
      <c r="H38" s="129">
        <f t="shared" si="2"/>
        <v>60.42087181343831</v>
      </c>
      <c r="I38" s="129">
        <f t="shared" si="2"/>
        <v>67.61162663989515</v>
      </c>
      <c r="J38" s="129">
        <f t="shared" si="2"/>
        <v>67.874432687335712</v>
      </c>
      <c r="K38" s="129">
        <f t="shared" si="2"/>
        <v>63.396475676583634</v>
      </c>
      <c r="L38" s="129">
        <f t="shared" si="2"/>
        <v>63.829669900558073</v>
      </c>
      <c r="M38" s="129">
        <f t="shared" si="2"/>
        <v>67.477243597950334</v>
      </c>
      <c r="N38" s="129">
        <f t="shared" si="2"/>
        <v>74.394139787206214</v>
      </c>
      <c r="O38" s="30"/>
      <c r="P38" s="129">
        <f t="shared" ref="P38:Z38" si="3">IF(P32="-","-",SUM(P27:P37))</f>
        <v>74.394139787206214</v>
      </c>
      <c r="Q38" s="129">
        <f t="shared" si="3"/>
        <v>76.080824088098211</v>
      </c>
      <c r="R38" s="129">
        <f t="shared" si="3"/>
        <v>76.414750156867385</v>
      </c>
      <c r="S38" s="129">
        <f t="shared" si="3"/>
        <v>79.600727812821148</v>
      </c>
      <c r="T38" s="129">
        <f t="shared" si="3"/>
        <v>79.598710964516854</v>
      </c>
      <c r="U38" s="129">
        <f t="shared" si="3"/>
        <v>82.662692853933024</v>
      </c>
      <c r="V38" s="129">
        <f t="shared" si="3"/>
        <v>82.625734848860205</v>
      </c>
      <c r="W38" s="129" t="str">
        <f t="shared" si="3"/>
        <v>-</v>
      </c>
      <c r="X38" s="129" t="str">
        <f t="shared" si="3"/>
        <v>-</v>
      </c>
      <c r="Y38" s="129" t="str">
        <f t="shared" si="3"/>
        <v>-</v>
      </c>
      <c r="Z38" s="129" t="str">
        <f t="shared" si="3"/>
        <v>-</v>
      </c>
      <c r="AA38" s="28"/>
    </row>
    <row r="39" spans="1:27" s="29" customFormat="1" ht="11.25" customHeight="1" x14ac:dyDescent="0.25">
      <c r="A39" s="256">
        <v>1</v>
      </c>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v>2</v>
      </c>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AA'!J43="-","-",'3c AA'!J43)</f>
        <v>-</v>
      </c>
      <c r="H41" s="38" t="str">
        <f>IF('3c AA'!K43="-","-",'3c AA'!K43)</f>
        <v>-</v>
      </c>
      <c r="I41" s="38" t="str">
        <f>IF('3c AA'!L43="-","-",'3c AA'!L43)</f>
        <v>-</v>
      </c>
      <c r="J41" s="38" t="str">
        <f>IF('3c AA'!M43="-","-",'3c AA'!M43)</f>
        <v>-</v>
      </c>
      <c r="K41" s="38" t="str">
        <f>IF('3c AA'!N43="-","-",'3c AA'!N43)</f>
        <v>-</v>
      </c>
      <c r="L41" s="38" t="str">
        <f>IF('3c AA'!O43="-","-",'3c AA'!O43)</f>
        <v>-</v>
      </c>
      <c r="M41" s="38" t="str">
        <f>IF('3c AA'!P43="-","-",'3c AA'!P43)</f>
        <v>-</v>
      </c>
      <c r="N41" s="38" t="str">
        <f>IF('3c AA'!Q43="-","-",'3c AA'!Q43)</f>
        <v>-</v>
      </c>
      <c r="O41" s="30"/>
      <c r="P41" s="38" t="str">
        <f>IF('3c AA'!S43="-","-",'3c AA'!S43)</f>
        <v>-</v>
      </c>
      <c r="Q41" s="38" t="str">
        <f>IF('3c AA'!T43="-","-",'3c AA'!T43)</f>
        <v>-</v>
      </c>
      <c r="R41" s="38" t="str">
        <f>IF('3c AA'!U43="-","-",'3c AA'!U43)</f>
        <v>-</v>
      </c>
      <c r="S41" s="38" t="str">
        <f>IF('3c AA'!V43="-","-",'3c AA'!V43)</f>
        <v>-</v>
      </c>
      <c r="T41" s="38">
        <f>IF('3c AA'!W43="-","-",'3c AA'!W43)</f>
        <v>0</v>
      </c>
      <c r="U41" s="38">
        <f>IF('3c AA'!X43="-","-",'3c AA'!X43)</f>
        <v>1.4870742269298105</v>
      </c>
      <c r="V41" s="38">
        <f>IF('3c AA'!Y43="-","-",'3c AA'!Y43)</f>
        <v>0.70457099735818829</v>
      </c>
      <c r="W41" s="38" t="str">
        <f>IF('3c AA'!Z43="-","-",'3c AA'!Z43)</f>
        <v>-</v>
      </c>
      <c r="X41" s="38" t="str">
        <f>IF('3c AA'!AA43="-","-",'3c AA'!AA43)</f>
        <v>-</v>
      </c>
      <c r="Y41" s="38" t="str">
        <f>IF('3c AA'!AB43="-","-",'3c AA'!AB43)</f>
        <v>-</v>
      </c>
      <c r="Z41" s="38" t="str">
        <f>IF('3c AA'!AC43="-","-",'3c AA'!AC43)</f>
        <v>-</v>
      </c>
      <c r="AA41" s="28"/>
    </row>
    <row r="42" spans="1:27" s="29" customFormat="1" ht="11.25" customHeight="1" x14ac:dyDescent="0.25">
      <c r="A42" s="256">
        <v>3</v>
      </c>
      <c r="B42" s="135" t="s">
        <v>2</v>
      </c>
      <c r="C42" s="135" t="s">
        <v>342</v>
      </c>
      <c r="D42" s="127" t="s">
        <v>318</v>
      </c>
      <c r="E42" s="128"/>
      <c r="F42" s="30"/>
      <c r="G42" s="38">
        <f>IF('3d PC'!G14="-","-",'3d PC'!G55)</f>
        <v>6.5567588596821027</v>
      </c>
      <c r="H42" s="38">
        <f>IF('3d PC'!H14="-","-",'3d PC'!H55)</f>
        <v>6.5567588596821027</v>
      </c>
      <c r="I42" s="38">
        <f>IF('3d PC'!I14="-","-",'3d PC'!I55)</f>
        <v>6.6197359495950758</v>
      </c>
      <c r="J42" s="38">
        <f>IF('3d PC'!J14="-","-",'3d PC'!J55)</f>
        <v>6.6197359495950758</v>
      </c>
      <c r="K42" s="38">
        <f>IF('3d PC'!K14="-","-",'3d PC'!K55)</f>
        <v>6.6995028867368616</v>
      </c>
      <c r="L42" s="38">
        <f>IF('3d PC'!L14="-","-",'3d PC'!L55)</f>
        <v>6.6995028867368616</v>
      </c>
      <c r="M42" s="38">
        <f>IF('3d PC'!M14="-","-",'3d PC'!M55)</f>
        <v>7.1131218301273513</v>
      </c>
      <c r="N42" s="38">
        <f>IF('3d PC'!N14="-","-",'3d PC'!N55)</f>
        <v>7.1131218301273513</v>
      </c>
      <c r="O42" s="30"/>
      <c r="P42" s="38">
        <f>'3d PC'!P55</f>
        <v>7.1131218301273513</v>
      </c>
      <c r="Q42" s="38">
        <f>'3d PC'!Q55</f>
        <v>7.2804579515147188</v>
      </c>
      <c r="R42" s="38">
        <f>'3d PC'!R55</f>
        <v>7.1935840895118579</v>
      </c>
      <c r="S42" s="38">
        <f>'3d PC'!S55</f>
        <v>7.3593999937099728</v>
      </c>
      <c r="T42" s="38">
        <f>'3d PC'!T55</f>
        <v>7.0492243060839304</v>
      </c>
      <c r="U42" s="38">
        <f>'3d PC'!U55</f>
        <v>7.1089669218364691</v>
      </c>
      <c r="V42" s="38">
        <f>'3d PC'!V55</f>
        <v>6.9829560851947949</v>
      </c>
      <c r="W42" s="38" t="str">
        <f>'3d PC'!W55</f>
        <v>-</v>
      </c>
      <c r="X42" s="38" t="str">
        <f>'3d PC'!X55</f>
        <v>-</v>
      </c>
      <c r="Y42" s="38" t="str">
        <f>'3d PC'!Y55</f>
        <v>-</v>
      </c>
      <c r="Z42" s="38" t="str">
        <f>'3d PC'!Z55</f>
        <v>-</v>
      </c>
      <c r="AA42" s="28"/>
    </row>
    <row r="43" spans="1:27" s="29" customFormat="1" ht="11.25" customHeight="1" x14ac:dyDescent="0.25">
      <c r="A43" s="256">
        <v>4</v>
      </c>
      <c r="B43" s="135" t="s">
        <v>352</v>
      </c>
      <c r="C43" s="135" t="s">
        <v>343</v>
      </c>
      <c r="D43" s="127" t="s">
        <v>318</v>
      </c>
      <c r="E43" s="128"/>
      <c r="F43" s="30"/>
      <c r="G43" s="38">
        <f>IF('3e NC-Elec'!H16="-","-",'3e NC-Elec'!H16)</f>
        <v>16.096500000000002</v>
      </c>
      <c r="H43" s="38">
        <f>IF('3e NC-Elec'!I16="-","-",'3e NC-Elec'!I16)</f>
        <v>16.096500000000002</v>
      </c>
      <c r="I43" s="38">
        <f>IF('3e NC-Elec'!J16="-","-",'3e NC-Elec'!J16)</f>
        <v>23.7469</v>
      </c>
      <c r="J43" s="38">
        <f>IF('3e NC-Elec'!K16="-","-",'3e NC-Elec'!K16)</f>
        <v>23.7469</v>
      </c>
      <c r="K43" s="38">
        <f>IF('3e NC-Elec'!L16="-","-",'3e NC-Elec'!L16)</f>
        <v>14.855500000000001</v>
      </c>
      <c r="L43" s="38">
        <f>IF('3e NC-Elec'!M16="-","-",'3e NC-Elec'!M16)</f>
        <v>14.855500000000001</v>
      </c>
      <c r="M43" s="38">
        <f>IF('3e NC-Elec'!N16="-","-",'3e NC-Elec'!N16)</f>
        <v>15.439500000000001</v>
      </c>
      <c r="N43" s="38">
        <f>IF('3e NC-Elec'!O16="-","-",'3e NC-Elec'!O16)</f>
        <v>15.439500000000001</v>
      </c>
      <c r="O43" s="30"/>
      <c r="P43" s="38">
        <f>'3e NC-Elec'!Q16</f>
        <v>15.439500000000001</v>
      </c>
      <c r="Q43" s="38">
        <f>'3e NC-Elec'!R16</f>
        <v>14.892000000000001</v>
      </c>
      <c r="R43" s="38">
        <f>'3e NC-Elec'!S16</f>
        <v>14.892000000000001</v>
      </c>
      <c r="S43" s="38">
        <f>'3e NC-Elec'!T16</f>
        <v>15.0015</v>
      </c>
      <c r="T43" s="38">
        <f>'3e NC-Elec'!U16</f>
        <v>15.0015</v>
      </c>
      <c r="U43" s="38">
        <f>'3e NC-Elec'!V16</f>
        <v>12.0815</v>
      </c>
      <c r="V43" s="38">
        <f>'3e NC-Elec'!W16</f>
        <v>12.0815</v>
      </c>
      <c r="W43" s="38" t="str">
        <f>'3e NC-Elec'!X16</f>
        <v>-</v>
      </c>
      <c r="X43" s="38" t="str">
        <f>'3e NC-Elec'!Y16</f>
        <v>-</v>
      </c>
      <c r="Y43" s="38" t="str">
        <f>'3e NC-Elec'!Z16</f>
        <v>-</v>
      </c>
      <c r="Z43" s="38" t="str">
        <f>'3e NC-Elec'!AA16</f>
        <v>-</v>
      </c>
      <c r="AA43" s="28"/>
    </row>
    <row r="44" spans="1:27" s="29" customFormat="1" ht="12.4" customHeight="1" x14ac:dyDescent="0.25">
      <c r="A44" s="256">
        <v>5</v>
      </c>
      <c r="B44" s="135" t="s">
        <v>349</v>
      </c>
      <c r="C44" s="135" t="s">
        <v>344</v>
      </c>
      <c r="D44" s="127" t="s">
        <v>318</v>
      </c>
      <c r="E44" s="128"/>
      <c r="F44" s="30"/>
      <c r="G44" s="38">
        <f>IF('3g CPIH'!C$16="-","-",'3h OC '!$E$7*('3g CPIH'!C$16/'3g CPIH'!$G$16))</f>
        <v>38.772147945205475</v>
      </c>
      <c r="H44" s="38">
        <f>IF('3g CPIH'!D$16="-","-",'3h OC '!$E$7*('3g CPIH'!D$16/'3g CPIH'!$G$16))</f>
        <v>38.849769863013698</v>
      </c>
      <c r="I44" s="38">
        <f>IF('3g CPIH'!E$16="-","-",'3h OC '!$E$7*('3g CPIH'!E$16/'3g CPIH'!$G$16))</f>
        <v>38.966202739726029</v>
      </c>
      <c r="J44" s="38">
        <f>IF('3g CPIH'!F$16="-","-",'3h OC '!$E$7*('3g CPIH'!F$16/'3g CPIH'!$G$16))</f>
        <v>39.199068493150683</v>
      </c>
      <c r="K44" s="38">
        <f>IF('3g CPIH'!G$16="-","-",'3h OC '!$E$7*('3g CPIH'!G$16/'3g CPIH'!$G$16))</f>
        <v>39.6648</v>
      </c>
      <c r="L44" s="38">
        <f>IF('3g CPIH'!H$16="-","-",'3h OC '!$E$7*('3g CPIH'!H$16/'3g CPIH'!$G$16))</f>
        <v>40.169342465753431</v>
      </c>
      <c r="M44" s="38">
        <f>IF('3g CPIH'!I$16="-","-",'3h OC '!$E$7*('3g CPIH'!I$16/'3g CPIH'!$G$16))</f>
        <v>40.751506849315064</v>
      </c>
      <c r="N44" s="38">
        <f>IF('3g CPIH'!J$16="-","-",'3h OC '!$E$7*('3g CPIH'!J$16/'3g CPIH'!$G$16))</f>
        <v>41.100805479452056</v>
      </c>
      <c r="O44" s="30"/>
      <c r="P44" s="38">
        <f>IF('3g CPIH'!L$16="-","-",'3h OC '!$E$7*('3g CPIH'!L$16/'3g CPIH'!$G$16))</f>
        <v>41.100805479452056</v>
      </c>
      <c r="Q44" s="38">
        <f>IF('3g CPIH'!M$16="-","-",'3h OC '!$E$7*('3g CPIH'!M$16/'3g CPIH'!$G$16))</f>
        <v>41.566536986301365</v>
      </c>
      <c r="R44" s="38">
        <f>IF('3g CPIH'!N$16="-","-",'3h OC '!$E$7*('3g CPIH'!N$16/'3g CPIH'!$G$16))</f>
        <v>41.877024657534243</v>
      </c>
      <c r="S44" s="38">
        <f>IF('3g CPIH'!O$16="-","-",'3h OC '!$E$7*('3g CPIH'!O$16/'3g CPIH'!$G$16))</f>
        <v>42.109890410958904</v>
      </c>
      <c r="T44" s="38">
        <f>IF('3g CPIH'!P$16="-","-",'3h OC '!$E$7*('3g CPIH'!P$16/'3g CPIH'!$G$16))</f>
        <v>42.226323287671228</v>
      </c>
      <c r="U44" s="38">
        <f>IF('3g CPIH'!Q$16="-","-",'3h OC '!$E$7*('3g CPIH'!Q$16/'3g CPIH'!$G$16))</f>
        <v>42.45918904109589</v>
      </c>
      <c r="V44" s="38">
        <f>IF('3g CPIH'!R$16="-","-",'3h OC '!$E$7*('3g CPIH'!R$16/'3g CPIH'!$G$16))</f>
        <v>43.235408219178083</v>
      </c>
      <c r="W44" s="38" t="str">
        <f>IF('3g CPIH'!S$16="-","-",'3h OC '!$E$7*('3g CPIH'!S$16/'3g CPIH'!$G$16))</f>
        <v>-</v>
      </c>
      <c r="X44" s="38" t="str">
        <f>IF('3g CPIH'!T$16="-","-",'3h OC '!$E$7*('3g CPIH'!T$16/'3g CPIH'!$G$16))</f>
        <v>-</v>
      </c>
      <c r="Y44" s="38" t="str">
        <f>IF('3g CPIH'!U$16="-","-",'3h OC '!$E$7*('3g CPIH'!U$16/'3g CPIH'!$G$16))</f>
        <v>-</v>
      </c>
      <c r="Z44" s="38" t="str">
        <f>IF('3g CPIH'!V$16="-","-",'3h OC '!$E$7*('3g CPIH'!V$16/'3g CPIH'!$G$16))</f>
        <v>-</v>
      </c>
      <c r="AA44" s="28"/>
    </row>
    <row r="45" spans="1:27" s="29" customFormat="1" ht="11.5" x14ac:dyDescent="0.25">
      <c r="A45" s="256">
        <v>6</v>
      </c>
      <c r="B45" s="135" t="s">
        <v>349</v>
      </c>
      <c r="C45" s="135" t="s">
        <v>43</v>
      </c>
      <c r="D45" s="127" t="s">
        <v>318</v>
      </c>
      <c r="E45" s="128"/>
      <c r="F45" s="30"/>
      <c r="G45" s="38" t="s">
        <v>333</v>
      </c>
      <c r="H45" s="38" t="s">
        <v>333</v>
      </c>
      <c r="I45" s="38" t="s">
        <v>333</v>
      </c>
      <c r="J45" s="38" t="s">
        <v>333</v>
      </c>
      <c r="K45" s="38">
        <f>IF('3i SMNCC'!G$46="-","-",'3i SMNCC'!G$57)</f>
        <v>0</v>
      </c>
      <c r="L45" s="38">
        <f>IF('3i SMNCC'!H$46="-","-",'3i SMNCC'!H$57)</f>
        <v>-0.1310662676190151</v>
      </c>
      <c r="M45" s="38">
        <f>IF('3i SMNCC'!I$46="-","-",'3i SMNCC'!I$57)</f>
        <v>1.6490220555819262</v>
      </c>
      <c r="N45" s="38">
        <f>IF('3i SMNCC'!J$46="-","-",'3i SMNCC'!J$57)</f>
        <v>7.9249822078168837</v>
      </c>
      <c r="O45" s="30"/>
      <c r="P45" s="38">
        <f>IF('3i SMNCC'!L$46="-","-",'3i SMNCC'!L$57)</f>
        <v>7.9249822078168837</v>
      </c>
      <c r="Q45" s="38">
        <f>IF('3i SMNCC'!M$46="-","-",'3i SMNCC'!M$57)</f>
        <v>9.5945159615724194</v>
      </c>
      <c r="R45" s="38">
        <f>IF('3i SMNCC'!N$46="-","-",'3i SMNCC'!N$57)</f>
        <v>9.6655312765157912</v>
      </c>
      <c r="S45" s="38">
        <f>IF('3i SMNCC'!O$46="-","-",'3i SMNCC'!O$57)</f>
        <v>11.448655558303892</v>
      </c>
      <c r="T45" s="38">
        <f>IF('3i SMNCC'!P$46="-","-",'3i SMNCC'!P$57)</f>
        <v>11.63045810995356</v>
      </c>
      <c r="U45" s="38">
        <f>IF('3i SMNCC'!Q$46="-","-",'3i SMNCC'!Q$57)</f>
        <v>11.375413031411084</v>
      </c>
      <c r="V45" s="38">
        <f>IF('3i SMNCC'!R$46="-","-",'3i SMNCC'!R$57)</f>
        <v>11.405483218834176</v>
      </c>
      <c r="W45" s="38" t="str">
        <f>IF('3i SMNCC'!S$46="-","-",'3i SMNCC'!S$57)</f>
        <v>-</v>
      </c>
      <c r="X45" s="38" t="str">
        <f>IF('3i SMNCC'!T$46="-","-",'3i SMNCC'!T$57)</f>
        <v>-</v>
      </c>
      <c r="Y45" s="38" t="str">
        <f>IF('3i SMNCC'!U$46="-","-",'3i SMNCC'!U$57)</f>
        <v>-</v>
      </c>
      <c r="Z45" s="38" t="str">
        <f>IF('3i SMNCC'!V$46="-","-",'3i SMNCC'!V$57)</f>
        <v>-</v>
      </c>
      <c r="AA45" s="28"/>
    </row>
    <row r="46" spans="1:27" s="29" customFormat="1" ht="11.5" x14ac:dyDescent="0.25">
      <c r="A46" s="256">
        <v>7</v>
      </c>
      <c r="B46" s="135" t="s">
        <v>349</v>
      </c>
      <c r="C46" s="135" t="s">
        <v>389</v>
      </c>
      <c r="D46" s="127" t="s">
        <v>318</v>
      </c>
      <c r="E46" s="128"/>
      <c r="F46" s="30"/>
      <c r="G46" s="38">
        <f>IF('3g CPIH'!C$16="-","-",'3j PAAC PAP'!$G$9*('3g CPIH'!C$16/'3g CPIH'!$G$16))</f>
        <v>3.3460635029354204</v>
      </c>
      <c r="H46" s="38">
        <f>IF('3g CPIH'!D$16="-","-",'3j PAAC PAP'!$G$9*('3g CPIH'!D$16/'3g CPIH'!$G$16))</f>
        <v>3.3527623287671227</v>
      </c>
      <c r="I46" s="38">
        <f>IF('3g CPIH'!E$16="-","-",'3j PAAC PAP'!$G$9*('3g CPIH'!E$16/'3g CPIH'!$G$16))</f>
        <v>3.3628105675146771</v>
      </c>
      <c r="J46" s="38">
        <f>IF('3g CPIH'!F$16="-","-",'3j PAAC PAP'!$G$9*('3g CPIH'!F$16/'3g CPIH'!$G$16))</f>
        <v>3.3829070450097847</v>
      </c>
      <c r="K46" s="38">
        <f>IF('3g CPIH'!G$16="-","-",'3j PAAC PAP'!$G$9*('3g CPIH'!G$16/'3g CPIH'!$G$16))</f>
        <v>3.4230999999999998</v>
      </c>
      <c r="L46" s="38">
        <f>IF('3g CPIH'!H$16="-","-",'3j PAAC PAP'!$G$9*('3g CPIH'!H$16/'3g CPIH'!$G$16))</f>
        <v>3.4666423679060667</v>
      </c>
      <c r="M46" s="38">
        <f>IF('3g CPIH'!I$16="-","-",'3j PAAC PAP'!$G$9*('3g CPIH'!I$16/'3g CPIH'!$G$16))</f>
        <v>3.516883561643835</v>
      </c>
      <c r="N46" s="38">
        <f>IF('3g CPIH'!J$16="-","-",'3j PAAC PAP'!$G$9*('3g CPIH'!J$16/'3g CPIH'!$G$16))</f>
        <v>3.547028277886497</v>
      </c>
      <c r="O46" s="30"/>
      <c r="P46" s="38">
        <f>IF('3g CPIH'!L$16="-","-",'3j PAAC PAP'!$G$9*('3g CPIH'!L$16/'3g CPIH'!$G$16))</f>
        <v>3.547028277886497</v>
      </c>
      <c r="Q46" s="38">
        <f>IF('3g CPIH'!M$16="-","-",'3j PAAC PAP'!$G$9*('3g CPIH'!M$16/'3g CPIH'!$G$16))</f>
        <v>3.5872212328767121</v>
      </c>
      <c r="R46" s="38">
        <f>IF('3g CPIH'!N$16="-","-",'3j PAAC PAP'!$G$9*('3g CPIH'!N$16/'3g CPIH'!$G$16))</f>
        <v>3.6140165362035224</v>
      </c>
      <c r="S46" s="38">
        <f>IF('3g CPIH'!O$16="-","-",'3j PAAC PAP'!$G$9*('3g CPIH'!O$16/'3g CPIH'!$G$16))</f>
        <v>3.6341130136986299</v>
      </c>
      <c r="T46" s="38">
        <f>IF('3g CPIH'!P$16="-","-",'3j PAAC PAP'!$G$9*('3g CPIH'!P$16/'3g CPIH'!$G$16))</f>
        <v>3.6441612524461835</v>
      </c>
      <c r="U46" s="38">
        <f>IF('3g CPIH'!Q$16="-","-",'3j PAAC PAP'!$G$9*('3g CPIH'!Q$16/'3g CPIH'!$G$16))</f>
        <v>3.6642577299412915</v>
      </c>
      <c r="V46" s="38">
        <f>IF('3g CPIH'!R$16="-","-",'3j PAAC PAP'!$G$9*('3g CPIH'!R$16/'3g CPIH'!$G$16))</f>
        <v>3.7312459882583173</v>
      </c>
      <c r="W46" s="38" t="str">
        <f>IF('3g CPIH'!S$16="-","-",'3j PAAC PAP'!$G$9*('3g CPIH'!S$16/'3g CPIH'!$G$16))</f>
        <v>-</v>
      </c>
      <c r="X46" s="38" t="str">
        <f>IF('3g CPIH'!T$16="-","-",'3j PAAC PAP'!$G$9*('3g CPIH'!T$16/'3g CPIH'!$G$16))</f>
        <v>-</v>
      </c>
      <c r="Y46" s="38" t="str">
        <f>IF('3g CPIH'!U$16="-","-",'3j PAAC PAP'!$G$9*('3g CPIH'!U$16/'3g CPIH'!$G$16))</f>
        <v>-</v>
      </c>
      <c r="Z46" s="38" t="str">
        <f>IF('3g CPIH'!V$16="-","-",'3j PAAC PAP'!$G$9*('3g CPIH'!V$16/'3g CPIH'!$G$16))</f>
        <v>-</v>
      </c>
      <c r="AA46" s="28"/>
    </row>
    <row r="47" spans="1:27" s="29" customFormat="1" ht="11.5" x14ac:dyDescent="0.25">
      <c r="A47" s="256">
        <v>8</v>
      </c>
      <c r="B47" s="135" t="s">
        <v>349</v>
      </c>
      <c r="C47" s="135" t="s">
        <v>404</v>
      </c>
      <c r="D47" s="127" t="s">
        <v>318</v>
      </c>
      <c r="E47" s="128"/>
      <c r="F47" s="30"/>
      <c r="G47" s="38">
        <f>IF(G42="-","-",SUM(G39:G45)*'3j PAAC PAP'!$G$27)</f>
        <v>0.2981589246309243</v>
      </c>
      <c r="H47" s="38">
        <f>IF(H42="-","-",SUM(H39:H45)*'3j PAAC PAP'!$G$27)</f>
        <v>0.29853570141996544</v>
      </c>
      <c r="I47" s="38">
        <f>IF(I42="-","-",SUM(I39:I45)*'3j PAAC PAP'!$G$27)</f>
        <v>0.33654159899796465</v>
      </c>
      <c r="J47" s="38">
        <f>IF(J42="-","-",SUM(J39:J45)*'3j PAAC PAP'!$G$27)</f>
        <v>0.33767192936508789</v>
      </c>
      <c r="K47" s="38">
        <f>IF(K42="-","-",SUM(K39:K45)*'3j PAAC PAP'!$G$27)</f>
        <v>0.29716092321222071</v>
      </c>
      <c r="L47" s="38">
        <f>IF(L42="-","-",SUM(L39:L45)*'3j PAAC PAP'!$G$27)</f>
        <v>0.29897377667796515</v>
      </c>
      <c r="M47" s="38">
        <f>IF(M42="-","-",SUM(M39:M45)*'3j PAAC PAP'!$G$27)</f>
        <v>0.31528259366780814</v>
      </c>
      <c r="N47" s="38">
        <f>IF(N42="-","-",SUM(N39:N45)*'3j PAAC PAP'!$G$27)</f>
        <v>0.3474415997974416</v>
      </c>
      <c r="O47" s="30"/>
      <c r="P47" s="38">
        <f>IF(P42="-","-",SUM(P39:P45)*'3j PAAC PAP'!$G$27)</f>
        <v>0.3474415997974416</v>
      </c>
      <c r="Q47" s="38">
        <f>IF(Q42="-","-",SUM(Q39:Q45)*'3j PAAC PAP'!$G$27)</f>
        <v>0.35596086190563175</v>
      </c>
      <c r="R47" s="38">
        <f>IF(R42="-","-",SUM(R39:R45)*'3j PAAC PAP'!$G$27)</f>
        <v>0.35739099167436944</v>
      </c>
      <c r="S47" s="38">
        <f>IF(S42="-","-",SUM(S39:S45)*'3j PAAC PAP'!$G$27)</f>
        <v>0.36851299070426985</v>
      </c>
      <c r="T47" s="38">
        <f>IF(T42="-","-",SUM(T39:T45)*'3j PAAC PAP'!$G$27)</f>
        <v>0.3684550326858021</v>
      </c>
      <c r="U47" s="38">
        <f>IF(U42="-","-",SUM(U39:U45)*'3j PAAC PAP'!$G$27)</f>
        <v>0.36168194319606034</v>
      </c>
      <c r="V47" s="38">
        <f>IF(V42="-","-",SUM(V39:V45)*'3j PAAC PAP'!$G$27)</f>
        <v>0.36118574449882368</v>
      </c>
      <c r="W47" s="38" t="str">
        <f>IF(W42="-","-",SUM(W39:W45)*'3j PAAC PAP'!$G$27)</f>
        <v>-</v>
      </c>
      <c r="X47" s="38" t="str">
        <f>IF(X42="-","-",SUM(X39:X45)*'3j PAAC PAP'!$G$27)</f>
        <v>-</v>
      </c>
      <c r="Y47" s="38" t="str">
        <f>IF(Y42="-","-",SUM(Y39:Y45)*'3j PAAC PAP'!$G$27)</f>
        <v>-</v>
      </c>
      <c r="Z47" s="38" t="str">
        <f>IF(Z42="-","-",SUM(Z39:Z45)*'3j PAAC PAP'!$G$27)</f>
        <v>-</v>
      </c>
      <c r="AA47" s="28"/>
    </row>
    <row r="48" spans="1:27" s="29" customFormat="1" ht="11.25" customHeight="1" x14ac:dyDescent="0.25">
      <c r="A48" s="256">
        <v>9</v>
      </c>
      <c r="B48" s="135" t="s">
        <v>388</v>
      </c>
      <c r="C48" s="135" t="s">
        <v>515</v>
      </c>
      <c r="D48" s="133" t="s">
        <v>318</v>
      </c>
      <c r="E48" s="128"/>
      <c r="F48" s="30"/>
      <c r="G48" s="38">
        <f>IF(G42="-","-",SUM(G39:G47)*'3k EBIT'!$E$7)</f>
        <v>1.2602685789741674</v>
      </c>
      <c r="H48" s="38">
        <f>IF(H42="-","-",SUM(H39:H47)*'3k EBIT'!$E$7)</f>
        <v>1.2619090005498359</v>
      </c>
      <c r="I48" s="38">
        <f>IF(I42="-","-",SUM(I39:I47)*'3k EBIT'!$E$7)</f>
        <v>1.4144874724957881</v>
      </c>
      <c r="J48" s="38">
        <f>IF(J42="-","-",SUM(J39:J47)*'3k EBIT'!$E$7)</f>
        <v>1.4194087372227924</v>
      </c>
      <c r="K48" s="38">
        <f>IF(K42="-","-",SUM(K39:K47)*'3k EBIT'!$E$7)</f>
        <v>1.2577591558710939</v>
      </c>
      <c r="L48" s="38">
        <f>IF(L42="-","-",SUM(L39:L47)*'3k EBIT'!$E$7)</f>
        <v>1.2658710828040904</v>
      </c>
      <c r="M48" s="38">
        <f>IF(M42="-","-",SUM(M39:M47)*'3k EBIT'!$E$7)</f>
        <v>1.3322340175320273</v>
      </c>
      <c r="N48" s="38">
        <f>IF(N42="-","-",SUM(N39:N47)*'3k EBIT'!$E$7)</f>
        <v>1.4617587281239137</v>
      </c>
      <c r="O48" s="30"/>
      <c r="P48" s="38">
        <f>IF(P42="-","-",SUM(P39:P47)*'3k EBIT'!$E$7)</f>
        <v>1.4617587281239137</v>
      </c>
      <c r="Q48" s="38">
        <f>IF(Q42="-","-",SUM(Q39:Q47)*'3k EBIT'!$E$7)</f>
        <v>1.4966949899111008</v>
      </c>
      <c r="R48" s="38">
        <f>IF(R42="-","-",SUM(R39:R47)*'3k EBIT'!$E$7)</f>
        <v>1.5029480369762858</v>
      </c>
      <c r="S48" s="38">
        <f>IF(S42="-","-",SUM(S39:S47)*'3k EBIT'!$E$7)</f>
        <v>1.5479306898641321</v>
      </c>
      <c r="T48" s="38">
        <f>IF(T42="-","-",SUM(T39:T47)*'3k EBIT'!$E$7)</f>
        <v>1.5478929226798668</v>
      </c>
      <c r="U48" s="38">
        <f>IF(U42="-","-",SUM(U39:U47)*'3k EBIT'!$E$7)</f>
        <v>1.5211255894989446</v>
      </c>
      <c r="V48" s="38">
        <f>IF(V42="-","-",SUM(V39:V47)*'3k EBIT'!$E$7)</f>
        <v>1.5204335197063481</v>
      </c>
      <c r="W48" s="38" t="str">
        <f>IF(W42="-","-",SUM(W39:W47)*'3k EBIT'!$E$7)</f>
        <v>-</v>
      </c>
      <c r="X48" s="38" t="str">
        <f>IF(X42="-","-",SUM(X39:X47)*'3k EBIT'!$E$7)</f>
        <v>-</v>
      </c>
      <c r="Y48" s="38" t="str">
        <f>IF(Y42="-","-",SUM(Y39:Y47)*'3k EBIT'!$E$7)</f>
        <v>-</v>
      </c>
      <c r="Z48" s="38" t="str">
        <f>IF(Z42="-","-",SUM(Z39:Z47)*'3k EBIT'!$E$7)</f>
        <v>-</v>
      </c>
      <c r="AA48" s="28"/>
    </row>
    <row r="49" spans="1:27" s="29" customFormat="1" ht="11.25" customHeight="1" x14ac:dyDescent="0.25">
      <c r="A49" s="256">
        <v>10</v>
      </c>
      <c r="B49" s="135" t="s">
        <v>292</v>
      </c>
      <c r="C49" s="179" t="s">
        <v>516</v>
      </c>
      <c r="D49" s="133" t="s">
        <v>318</v>
      </c>
      <c r="E49" s="127"/>
      <c r="F49" s="30"/>
      <c r="G49" s="38">
        <f>IF(G44="-","-",SUM(G39:G42,G44:G48)*'3l HAP'!$E$8)</f>
        <v>0.73546717735711875</v>
      </c>
      <c r="H49" s="38">
        <f>IF(H44="-","-",SUM(H39:H42,H44:H48)*'3l HAP'!$E$8)</f>
        <v>0.73673125116600846</v>
      </c>
      <c r="I49" s="38">
        <f>IF(I44="-","-",SUM(I39:I42,I44:I48)*'3l HAP'!$E$8)</f>
        <v>0.74229545450507273</v>
      </c>
      <c r="J49" s="38">
        <f>IF(J44="-","-",SUM(J39:J42,J44:J48)*'3l HAP'!$E$8)</f>
        <v>0.74608767593174208</v>
      </c>
      <c r="K49" s="38">
        <f>IF(K44="-","-",SUM(K39:K42,K44:K48)*'3l HAP'!$E$8)</f>
        <v>0.75170295054257308</v>
      </c>
      <c r="L49" s="38">
        <f>IF(L44="-","-",SUM(L39:L42,L44:L48)*'3l HAP'!$E$8)</f>
        <v>0.75795382807778988</v>
      </c>
      <c r="M49" s="38">
        <f>IF(M44="-","-",SUM(M39:M42,M44:M48)*'3l HAP'!$E$8)</f>
        <v>0.8005413433420957</v>
      </c>
      <c r="N49" s="38">
        <f>IF(N44="-","-",SUM(N39:N42,N44:N48)*'3l HAP'!$E$8)</f>
        <v>0.90035031726183168</v>
      </c>
      <c r="O49" s="30"/>
      <c r="P49" s="38">
        <f>IF(P44="-","-",SUM(P39:P42,P44:P48)*'3l HAP'!$E$8)</f>
        <v>0.90035031726183168</v>
      </c>
      <c r="Q49" s="38">
        <f>IF(Q44="-","-",SUM(Q39:Q42,Q44:Q48)*'3l HAP'!$E$8)</f>
        <v>0.93528740147494371</v>
      </c>
      <c r="R49" s="38">
        <f>IF(R44="-","-",SUM(R39:R42,R44:R48)*'3l HAP'!$E$8)</f>
        <v>0.94010586590999978</v>
      </c>
      <c r="S49" s="38">
        <f>IF(S44="-","-",SUM(S39:S42,S44:S48)*'3l HAP'!$E$8)</f>
        <v>0.97316534740464777</v>
      </c>
      <c r="T49" s="38">
        <f>IF(T44="-","-",SUM(T39:T42,T44:T48)*'3l HAP'!$E$8)</f>
        <v>0.9731362448195725</v>
      </c>
      <c r="U49" s="38">
        <f>IF(U44="-","-",SUM(U39:U42,U44:U48)*'3l HAP'!$E$8)</f>
        <v>0.99526162991291989</v>
      </c>
      <c r="V49" s="38">
        <f>IF(V44="-","-",SUM(V39:V42,V44:V48)*'3l HAP'!$E$8)</f>
        <v>0.99472833572091357</v>
      </c>
      <c r="W49" s="38" t="str">
        <f>IF(W44="-","-",SUM(W39:W42,W44:W48)*'3l HAP'!$E$8)</f>
        <v>-</v>
      </c>
      <c r="X49" s="38" t="str">
        <f>IF(X44="-","-",SUM(X39:X42,X44:X48)*'3l HAP'!$E$8)</f>
        <v>-</v>
      </c>
      <c r="Y49" s="38" t="str">
        <f>IF(Y44="-","-",SUM(Y39:Y42,Y44:Y48)*'3l HAP'!$E$8)</f>
        <v>-</v>
      </c>
      <c r="Z49" s="38" t="str">
        <f>IF(Z44="-","-",SUM(Z39:Z42,Z44:Z48)*'3l HAP'!$E$8)</f>
        <v>-</v>
      </c>
      <c r="AA49" s="28"/>
    </row>
    <row r="50" spans="1:27" s="29" customFormat="1" ht="11.25" customHeight="1" x14ac:dyDescent="0.25">
      <c r="A50" s="256">
        <v>11</v>
      </c>
      <c r="B50" s="135" t="s">
        <v>44</v>
      </c>
      <c r="C50" s="135" t="str">
        <f>B50&amp;"_"&amp;D50</f>
        <v>Total_London</v>
      </c>
      <c r="D50" s="133" t="s">
        <v>318</v>
      </c>
      <c r="E50" s="128"/>
      <c r="F50" s="30"/>
      <c r="G50" s="38">
        <f t="shared" ref="G50:N50" si="4">IF(G44="-","-",SUM(G39:G49))</f>
        <v>67.065364988785205</v>
      </c>
      <c r="H50" s="38">
        <f t="shared" si="4"/>
        <v>67.152967004598736</v>
      </c>
      <c r="I50" s="38">
        <f t="shared" si="4"/>
        <v>75.188973782834609</v>
      </c>
      <c r="J50" s="38">
        <f t="shared" si="4"/>
        <v>75.451779830275171</v>
      </c>
      <c r="K50" s="38">
        <f t="shared" si="4"/>
        <v>66.949525916362759</v>
      </c>
      <c r="L50" s="38">
        <f t="shared" si="4"/>
        <v>67.382720140337199</v>
      </c>
      <c r="M50" s="38">
        <f t="shared" si="4"/>
        <v>70.918092251210098</v>
      </c>
      <c r="N50" s="38">
        <f t="shared" si="4"/>
        <v>77.834988440465963</v>
      </c>
      <c r="O50" s="30"/>
      <c r="P50" s="38">
        <f t="shared" ref="P50:Z50" si="5">IF(P44="-","-",SUM(P39:P49))</f>
        <v>77.834988440465963</v>
      </c>
      <c r="Q50" s="38">
        <f t="shared" si="5"/>
        <v>79.708675385556887</v>
      </c>
      <c r="R50" s="38">
        <f t="shared" si="5"/>
        <v>80.042601454326075</v>
      </c>
      <c r="S50" s="38">
        <f t="shared" si="5"/>
        <v>82.443168004644448</v>
      </c>
      <c r="T50" s="38">
        <f t="shared" si="5"/>
        <v>82.44115115634014</v>
      </c>
      <c r="U50" s="38">
        <f t="shared" si="5"/>
        <v>81.054470113822475</v>
      </c>
      <c r="V50" s="38">
        <f t="shared" si="5"/>
        <v>81.017512108749642</v>
      </c>
      <c r="W50" s="38" t="str">
        <f t="shared" si="5"/>
        <v>-</v>
      </c>
      <c r="X50" s="38" t="str">
        <f t="shared" si="5"/>
        <v>-</v>
      </c>
      <c r="Y50" s="38" t="str">
        <f t="shared" si="5"/>
        <v>-</v>
      </c>
      <c r="Z50" s="38" t="str">
        <f t="shared" si="5"/>
        <v>-</v>
      </c>
      <c r="AA50" s="28"/>
    </row>
    <row r="51" spans="1:27" s="29" customFormat="1" ht="11.25" customHeight="1" x14ac:dyDescent="0.25">
      <c r="A51" s="256">
        <v>1</v>
      </c>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v>2</v>
      </c>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AA'!J44="-","-",'3c AA'!J44)</f>
        <v>-</v>
      </c>
      <c r="H53" s="129" t="str">
        <f>IF('3c AA'!K44="-","-",'3c AA'!K44)</f>
        <v>-</v>
      </c>
      <c r="I53" s="129" t="str">
        <f>IF('3c AA'!L44="-","-",'3c AA'!L44)</f>
        <v>-</v>
      </c>
      <c r="J53" s="129" t="str">
        <f>IF('3c AA'!M44="-","-",'3c AA'!M44)</f>
        <v>-</v>
      </c>
      <c r="K53" s="129" t="str">
        <f>IF('3c AA'!N44="-","-",'3c AA'!N44)</f>
        <v>-</v>
      </c>
      <c r="L53" s="129" t="str">
        <f>IF('3c AA'!O44="-","-",'3c AA'!O44)</f>
        <v>-</v>
      </c>
      <c r="M53" s="129" t="str">
        <f>IF('3c AA'!P44="-","-",'3c AA'!P44)</f>
        <v>-</v>
      </c>
      <c r="N53" s="129" t="str">
        <f>IF('3c AA'!Q44="-","-",'3c AA'!Q44)</f>
        <v>-</v>
      </c>
      <c r="O53" s="30"/>
      <c r="P53" s="129" t="str">
        <f>IF('3c AA'!S44="-","-",'3c AA'!S44)</f>
        <v>-</v>
      </c>
      <c r="Q53" s="129" t="str">
        <f>IF('3c AA'!T44="-","-",'3c AA'!T44)</f>
        <v>-</v>
      </c>
      <c r="R53" s="129" t="str">
        <f>IF('3c AA'!U44="-","-",'3c AA'!U44)</f>
        <v>-</v>
      </c>
      <c r="S53" s="129" t="str">
        <f>IF('3c AA'!V44="-","-",'3c AA'!V44)</f>
        <v>-</v>
      </c>
      <c r="T53" s="129">
        <f>IF('3c AA'!W44="-","-",'3c AA'!W44)</f>
        <v>0</v>
      </c>
      <c r="U53" s="129">
        <f>IF('3c AA'!X44="-","-",'3c AA'!X44)</f>
        <v>1.4870742269298105</v>
      </c>
      <c r="V53" s="129">
        <f>IF('3c AA'!Y44="-","-",'3c AA'!Y44)</f>
        <v>0.70457099735818829</v>
      </c>
      <c r="W53" s="129" t="str">
        <f>IF('3c AA'!Z44="-","-",'3c AA'!Z44)</f>
        <v>-</v>
      </c>
      <c r="X53" s="129" t="str">
        <f>IF('3c AA'!AA44="-","-",'3c AA'!AA44)</f>
        <v>-</v>
      </c>
      <c r="Y53" s="129" t="str">
        <f>IF('3c AA'!AB44="-","-",'3c AA'!AB44)</f>
        <v>-</v>
      </c>
      <c r="Z53" s="129" t="str">
        <f>IF('3c AA'!AC44="-","-",'3c AA'!AC44)</f>
        <v>-</v>
      </c>
      <c r="AA53" s="28"/>
    </row>
    <row r="54" spans="1:27" s="29" customFormat="1" ht="11.25" customHeight="1" x14ac:dyDescent="0.25">
      <c r="A54" s="256">
        <v>3</v>
      </c>
      <c r="B54" s="132" t="s">
        <v>2</v>
      </c>
      <c r="C54" s="132" t="s">
        <v>342</v>
      </c>
      <c r="D54" s="134" t="s">
        <v>319</v>
      </c>
      <c r="E54" s="131"/>
      <c r="F54" s="30"/>
      <c r="G54" s="129">
        <f>IF('3d PC'!G14="-","-",'3d PC'!G55)</f>
        <v>6.5567588596821027</v>
      </c>
      <c r="H54" s="129">
        <f>IF('3d PC'!H14="-","-",'3d PC'!H55)</f>
        <v>6.5567588596821027</v>
      </c>
      <c r="I54" s="129">
        <f>IF('3d PC'!I14="-","-",'3d PC'!I55)</f>
        <v>6.6197359495950758</v>
      </c>
      <c r="J54" s="129">
        <f>IF('3d PC'!J14="-","-",'3d PC'!J55)</f>
        <v>6.6197359495950758</v>
      </c>
      <c r="K54" s="129">
        <f>IF('3d PC'!K14="-","-",'3d PC'!K55)</f>
        <v>6.6995028867368616</v>
      </c>
      <c r="L54" s="129">
        <f>IF('3d PC'!L14="-","-",'3d PC'!L55)</f>
        <v>6.6995028867368616</v>
      </c>
      <c r="M54" s="129">
        <f>IF('3d PC'!M14="-","-",'3d PC'!M55)</f>
        <v>7.1131218301273513</v>
      </c>
      <c r="N54" s="129">
        <f>IF('3d PC'!N14="-","-",'3d PC'!N55)</f>
        <v>7.1131218301273513</v>
      </c>
      <c r="O54" s="30"/>
      <c r="P54" s="129">
        <f>'3d PC'!P55</f>
        <v>7.1131218301273513</v>
      </c>
      <c r="Q54" s="129">
        <f>'3d PC'!Q55</f>
        <v>7.2804579515147188</v>
      </c>
      <c r="R54" s="129">
        <f>'3d PC'!R55</f>
        <v>7.1935840895118579</v>
      </c>
      <c r="S54" s="129">
        <f>'3d PC'!S55</f>
        <v>7.3593999937099728</v>
      </c>
      <c r="T54" s="129">
        <f>'3d PC'!T55</f>
        <v>7.0492243060839304</v>
      </c>
      <c r="U54" s="129">
        <f>'3d PC'!U55</f>
        <v>7.1089669218364691</v>
      </c>
      <c r="V54" s="129">
        <f>'3d PC'!V55</f>
        <v>6.9829560851947949</v>
      </c>
      <c r="W54" s="129" t="str">
        <f>'3d PC'!W55</f>
        <v>-</v>
      </c>
      <c r="X54" s="129" t="str">
        <f>'3d PC'!X55</f>
        <v>-</v>
      </c>
      <c r="Y54" s="129" t="str">
        <f>'3d PC'!Y55</f>
        <v>-</v>
      </c>
      <c r="Z54" s="129" t="str">
        <f>'3d PC'!Z55</f>
        <v>-</v>
      </c>
      <c r="AA54" s="28"/>
    </row>
    <row r="55" spans="1:27" s="29" customFormat="1" ht="11.25" customHeight="1" x14ac:dyDescent="0.25">
      <c r="A55" s="256">
        <v>4</v>
      </c>
      <c r="B55" s="132" t="s">
        <v>352</v>
      </c>
      <c r="C55" s="132" t="s">
        <v>343</v>
      </c>
      <c r="D55" s="134" t="s">
        <v>319</v>
      </c>
      <c r="E55" s="131"/>
      <c r="F55" s="30"/>
      <c r="G55" s="129">
        <f>IF('3e NC-Elec'!H17="-","-",'3e NC-Elec'!H17)</f>
        <v>19.293899999999997</v>
      </c>
      <c r="H55" s="129">
        <f>IF('3e NC-Elec'!I17="-","-",'3e NC-Elec'!I17)</f>
        <v>19.293899999999997</v>
      </c>
      <c r="I55" s="129">
        <f>IF('3e NC-Elec'!J17="-","-",'3e NC-Elec'!J17)</f>
        <v>14.818999999999999</v>
      </c>
      <c r="J55" s="129">
        <f>IF('3e NC-Elec'!K17="-","-",'3e NC-Elec'!K17)</f>
        <v>14.818999999999999</v>
      </c>
      <c r="K55" s="129">
        <f>IF('3e NC-Elec'!L17="-","-",'3e NC-Elec'!L17)</f>
        <v>15.184000000000001</v>
      </c>
      <c r="L55" s="129">
        <f>IF('3e NC-Elec'!M17="-","-",'3e NC-Elec'!M17)</f>
        <v>15.184000000000001</v>
      </c>
      <c r="M55" s="129">
        <f>IF('3e NC-Elec'!N17="-","-",'3e NC-Elec'!N17)</f>
        <v>13.468499999999999</v>
      </c>
      <c r="N55" s="129">
        <f>IF('3e NC-Elec'!O17="-","-",'3e NC-Elec'!O17)</f>
        <v>13.468499999999999</v>
      </c>
      <c r="O55" s="30"/>
      <c r="P55" s="129">
        <f>'3e NC-Elec'!Q17</f>
        <v>13.468499999999999</v>
      </c>
      <c r="Q55" s="129">
        <f>'3e NC-Elec'!R17</f>
        <v>13.432</v>
      </c>
      <c r="R55" s="129">
        <f>'3e NC-Elec'!S17</f>
        <v>13.432</v>
      </c>
      <c r="S55" s="129">
        <f>'3e NC-Elec'!T17</f>
        <v>11.351499999999998</v>
      </c>
      <c r="T55" s="129">
        <f>'3e NC-Elec'!U17</f>
        <v>11.351499999999998</v>
      </c>
      <c r="U55" s="129">
        <f>'3e NC-Elec'!V17</f>
        <v>12.738500000000002</v>
      </c>
      <c r="V55" s="129">
        <f>'3e NC-Elec'!W17</f>
        <v>12.738500000000002</v>
      </c>
      <c r="W55" s="129" t="str">
        <f>'3e NC-Elec'!X17</f>
        <v>-</v>
      </c>
      <c r="X55" s="129" t="str">
        <f>'3e NC-Elec'!Y17</f>
        <v>-</v>
      </c>
      <c r="Y55" s="129" t="str">
        <f>'3e NC-Elec'!Z17</f>
        <v>-</v>
      </c>
      <c r="Z55" s="129" t="str">
        <f>'3e NC-Elec'!AA17</f>
        <v>-</v>
      </c>
      <c r="AA55" s="28"/>
    </row>
    <row r="56" spans="1:27" s="29" customFormat="1" ht="11.5" x14ac:dyDescent="0.25">
      <c r="A56" s="256">
        <v>5</v>
      </c>
      <c r="B56" s="132" t="s">
        <v>349</v>
      </c>
      <c r="C56" s="132" t="s">
        <v>344</v>
      </c>
      <c r="D56" s="134" t="s">
        <v>319</v>
      </c>
      <c r="E56" s="131"/>
      <c r="F56" s="30"/>
      <c r="G56" s="129">
        <f>IF('3g CPIH'!C$16="-","-",'3h OC '!$E$7*('3g CPIH'!C$16/'3g CPIH'!$G$16))</f>
        <v>38.772147945205475</v>
      </c>
      <c r="H56" s="129">
        <f>IF('3g CPIH'!D$16="-","-",'3h OC '!$E$7*('3g CPIH'!D$16/'3g CPIH'!$G$16))</f>
        <v>38.849769863013698</v>
      </c>
      <c r="I56" s="129">
        <f>IF('3g CPIH'!E$16="-","-",'3h OC '!$E$7*('3g CPIH'!E$16/'3g CPIH'!$G$16))</f>
        <v>38.966202739726029</v>
      </c>
      <c r="J56" s="129">
        <f>IF('3g CPIH'!F$16="-","-",'3h OC '!$E$7*('3g CPIH'!F$16/'3g CPIH'!$G$16))</f>
        <v>39.199068493150683</v>
      </c>
      <c r="K56" s="129">
        <f>IF('3g CPIH'!G$16="-","-",'3h OC '!$E$7*('3g CPIH'!G$16/'3g CPIH'!$G$16))</f>
        <v>39.6648</v>
      </c>
      <c r="L56" s="129">
        <f>IF('3g CPIH'!H$16="-","-",'3h OC '!$E$7*('3g CPIH'!H$16/'3g CPIH'!$G$16))</f>
        <v>40.169342465753431</v>
      </c>
      <c r="M56" s="129">
        <f>IF('3g CPIH'!I$16="-","-",'3h OC '!$E$7*('3g CPIH'!I$16/'3g CPIH'!$G$16))</f>
        <v>40.751506849315064</v>
      </c>
      <c r="N56" s="129">
        <f>IF('3g CPIH'!J$16="-","-",'3h OC '!$E$7*('3g CPIH'!J$16/'3g CPIH'!$G$16))</f>
        <v>41.100805479452056</v>
      </c>
      <c r="O56" s="30"/>
      <c r="P56" s="129">
        <f>IF('3g CPIH'!L$16="-","-",'3h OC '!$E$7*('3g CPIH'!L$16/'3g CPIH'!$G$16))</f>
        <v>41.100805479452056</v>
      </c>
      <c r="Q56" s="129">
        <f>IF('3g CPIH'!M$16="-","-",'3h OC '!$E$7*('3g CPIH'!M$16/'3g CPIH'!$G$16))</f>
        <v>41.566536986301365</v>
      </c>
      <c r="R56" s="129">
        <f>IF('3g CPIH'!N$16="-","-",'3h OC '!$E$7*('3g CPIH'!N$16/'3g CPIH'!$G$16))</f>
        <v>41.877024657534243</v>
      </c>
      <c r="S56" s="129">
        <f>IF('3g CPIH'!O$16="-","-",'3h OC '!$E$7*('3g CPIH'!O$16/'3g CPIH'!$G$16))</f>
        <v>42.109890410958904</v>
      </c>
      <c r="T56" s="129">
        <f>IF('3g CPIH'!P$16="-","-",'3h OC '!$E$7*('3g CPIH'!P$16/'3g CPIH'!$G$16))</f>
        <v>42.226323287671228</v>
      </c>
      <c r="U56" s="129">
        <f>IF('3g CPIH'!Q$16="-","-",'3h OC '!$E$7*('3g CPIH'!Q$16/'3g CPIH'!$G$16))</f>
        <v>42.45918904109589</v>
      </c>
      <c r="V56" s="129">
        <f>IF('3g CPIH'!R$16="-","-",'3h OC '!$E$7*('3g CPIH'!R$16/'3g CPIH'!$G$16))</f>
        <v>43.235408219178083</v>
      </c>
      <c r="W56" s="129" t="str">
        <f>IF('3g CPIH'!S$16="-","-",'3h OC '!$E$7*('3g CPIH'!S$16/'3g CPIH'!$G$16))</f>
        <v>-</v>
      </c>
      <c r="X56" s="129" t="str">
        <f>IF('3g CPIH'!T$16="-","-",'3h OC '!$E$7*('3g CPIH'!T$16/'3g CPIH'!$G$16))</f>
        <v>-</v>
      </c>
      <c r="Y56" s="129" t="str">
        <f>IF('3g CPIH'!U$16="-","-",'3h OC '!$E$7*('3g CPIH'!U$16/'3g CPIH'!$G$16))</f>
        <v>-</v>
      </c>
      <c r="Z56" s="129" t="str">
        <f>IF('3g CPIH'!V$16="-","-",'3h OC '!$E$7*('3g CPIH'!V$16/'3g CPIH'!$G$16))</f>
        <v>-</v>
      </c>
      <c r="AA56" s="28"/>
    </row>
    <row r="57" spans="1:27" s="29" customFormat="1" ht="11.5" x14ac:dyDescent="0.25">
      <c r="A57" s="256">
        <v>6</v>
      </c>
      <c r="B57" s="132" t="s">
        <v>349</v>
      </c>
      <c r="C57" s="132" t="s">
        <v>43</v>
      </c>
      <c r="D57" s="134" t="s">
        <v>319</v>
      </c>
      <c r="E57" s="131"/>
      <c r="F57" s="30"/>
      <c r="G57" s="129" t="s">
        <v>333</v>
      </c>
      <c r="H57" s="129" t="s">
        <v>333</v>
      </c>
      <c r="I57" s="129" t="s">
        <v>333</v>
      </c>
      <c r="J57" s="129" t="s">
        <v>333</v>
      </c>
      <c r="K57" s="129">
        <f>IF('3i SMNCC'!G$46="-","-",'3i SMNCC'!G$57)</f>
        <v>0</v>
      </c>
      <c r="L57" s="129">
        <f>IF('3i SMNCC'!H$46="-","-",'3i SMNCC'!H$57)</f>
        <v>-0.1310662676190151</v>
      </c>
      <c r="M57" s="129">
        <f>IF('3i SMNCC'!I$46="-","-",'3i SMNCC'!I$57)</f>
        <v>1.6490220555819262</v>
      </c>
      <c r="N57" s="129">
        <f>IF('3i SMNCC'!J$46="-","-",'3i SMNCC'!J$57)</f>
        <v>7.9249822078168837</v>
      </c>
      <c r="O57" s="30"/>
      <c r="P57" s="129">
        <f>IF('3i SMNCC'!L$46="-","-",'3i SMNCC'!L$57)</f>
        <v>7.9249822078168837</v>
      </c>
      <c r="Q57" s="129">
        <f>IF('3i SMNCC'!M$46="-","-",'3i SMNCC'!M$57)</f>
        <v>9.5945159615724194</v>
      </c>
      <c r="R57" s="129">
        <f>IF('3i SMNCC'!N$46="-","-",'3i SMNCC'!N$57)</f>
        <v>9.6655312765157912</v>
      </c>
      <c r="S57" s="129">
        <f>IF('3i SMNCC'!O$46="-","-",'3i SMNCC'!O$57)</f>
        <v>11.448655558303892</v>
      </c>
      <c r="T57" s="129">
        <f>IF('3i SMNCC'!P$46="-","-",'3i SMNCC'!P$57)</f>
        <v>11.63045810995356</v>
      </c>
      <c r="U57" s="129">
        <f>IF('3i SMNCC'!Q$46="-","-",'3i SMNCC'!Q$57)</f>
        <v>11.375413031411084</v>
      </c>
      <c r="V57" s="129">
        <f>IF('3i SMNCC'!R$46="-","-",'3i SMNCC'!R$57)</f>
        <v>11.405483218834176</v>
      </c>
      <c r="W57" s="129" t="str">
        <f>IF('3i SMNCC'!S$46="-","-",'3i SMNCC'!S$57)</f>
        <v>-</v>
      </c>
      <c r="X57" s="129" t="str">
        <f>IF('3i SMNCC'!T$46="-","-",'3i SMNCC'!T$57)</f>
        <v>-</v>
      </c>
      <c r="Y57" s="129" t="str">
        <f>IF('3i SMNCC'!U$46="-","-",'3i SMNCC'!U$57)</f>
        <v>-</v>
      </c>
      <c r="Z57" s="129" t="str">
        <f>IF('3i SMNCC'!V$46="-","-",'3i SMNCC'!V$57)</f>
        <v>-</v>
      </c>
      <c r="AA57" s="28"/>
    </row>
    <row r="58" spans="1:27" s="29" customFormat="1" ht="12.4" customHeight="1" x14ac:dyDescent="0.25">
      <c r="A58" s="256">
        <v>7</v>
      </c>
      <c r="B58" s="132" t="s">
        <v>349</v>
      </c>
      <c r="C58" s="132" t="s">
        <v>389</v>
      </c>
      <c r="D58" s="134" t="s">
        <v>319</v>
      </c>
      <c r="E58" s="131"/>
      <c r="F58" s="30"/>
      <c r="G58" s="129">
        <f>IF('3g CPIH'!C$16="-","-",'3j PAAC PAP'!$G$9*('3g CPIH'!C$16/'3g CPIH'!$G$16))</f>
        <v>3.3460635029354204</v>
      </c>
      <c r="H58" s="129">
        <f>IF('3g CPIH'!D$16="-","-",'3j PAAC PAP'!$G$9*('3g CPIH'!D$16/'3g CPIH'!$G$16))</f>
        <v>3.3527623287671227</v>
      </c>
      <c r="I58" s="129">
        <f>IF('3g CPIH'!E$16="-","-",'3j PAAC PAP'!$G$9*('3g CPIH'!E$16/'3g CPIH'!$G$16))</f>
        <v>3.3628105675146771</v>
      </c>
      <c r="J58" s="129">
        <f>IF('3g CPIH'!F$16="-","-",'3j PAAC PAP'!$G$9*('3g CPIH'!F$16/'3g CPIH'!$G$16))</f>
        <v>3.3829070450097847</v>
      </c>
      <c r="K58" s="129">
        <f>IF('3g CPIH'!G$16="-","-",'3j PAAC PAP'!$G$9*('3g CPIH'!G$16/'3g CPIH'!$G$16))</f>
        <v>3.4230999999999998</v>
      </c>
      <c r="L58" s="129">
        <f>IF('3g CPIH'!H$16="-","-",'3j PAAC PAP'!$G$9*('3g CPIH'!H$16/'3g CPIH'!$G$16))</f>
        <v>3.4666423679060667</v>
      </c>
      <c r="M58" s="129">
        <f>IF('3g CPIH'!I$16="-","-",'3j PAAC PAP'!$G$9*('3g CPIH'!I$16/'3g CPIH'!$G$16))</f>
        <v>3.516883561643835</v>
      </c>
      <c r="N58" s="129">
        <f>IF('3g CPIH'!J$16="-","-",'3j PAAC PAP'!$G$9*('3g CPIH'!J$16/'3g CPIH'!$G$16))</f>
        <v>3.547028277886497</v>
      </c>
      <c r="O58" s="30"/>
      <c r="P58" s="129">
        <f>IF('3g CPIH'!L$16="-","-",'3j PAAC PAP'!$G$9*('3g CPIH'!L$16/'3g CPIH'!$G$16))</f>
        <v>3.547028277886497</v>
      </c>
      <c r="Q58" s="129">
        <f>IF('3g CPIH'!M$16="-","-",'3j PAAC PAP'!$G$9*('3g CPIH'!M$16/'3g CPIH'!$G$16))</f>
        <v>3.5872212328767121</v>
      </c>
      <c r="R58" s="129">
        <f>IF('3g CPIH'!N$16="-","-",'3j PAAC PAP'!$G$9*('3g CPIH'!N$16/'3g CPIH'!$G$16))</f>
        <v>3.6140165362035224</v>
      </c>
      <c r="S58" s="129">
        <f>IF('3g CPIH'!O$16="-","-",'3j PAAC PAP'!$G$9*('3g CPIH'!O$16/'3g CPIH'!$G$16))</f>
        <v>3.6341130136986299</v>
      </c>
      <c r="T58" s="129">
        <f>IF('3g CPIH'!P$16="-","-",'3j PAAC PAP'!$G$9*('3g CPIH'!P$16/'3g CPIH'!$G$16))</f>
        <v>3.6441612524461835</v>
      </c>
      <c r="U58" s="129">
        <f>IF('3g CPIH'!Q$16="-","-",'3j PAAC PAP'!$G$9*('3g CPIH'!Q$16/'3g CPIH'!$G$16))</f>
        <v>3.6642577299412915</v>
      </c>
      <c r="V58" s="129">
        <f>IF('3g CPIH'!R$16="-","-",'3j PAAC PAP'!$G$9*('3g CPIH'!R$16/'3g CPIH'!$G$16))</f>
        <v>3.7312459882583173</v>
      </c>
      <c r="W58" s="129" t="str">
        <f>IF('3g CPIH'!S$16="-","-",'3j PAAC PAP'!$G$9*('3g CPIH'!S$16/'3g CPIH'!$G$16))</f>
        <v>-</v>
      </c>
      <c r="X58" s="129" t="str">
        <f>IF('3g CPIH'!T$16="-","-",'3j PAAC PAP'!$G$9*('3g CPIH'!T$16/'3g CPIH'!$G$16))</f>
        <v>-</v>
      </c>
      <c r="Y58" s="129" t="str">
        <f>IF('3g CPIH'!U$16="-","-",'3j PAAC PAP'!$G$9*('3g CPIH'!U$16/'3g CPIH'!$G$16))</f>
        <v>-</v>
      </c>
      <c r="Z58" s="129" t="str">
        <f>IF('3g CPIH'!V$16="-","-",'3j PAAC PAP'!$G$9*('3g CPIH'!V$16/'3g CPIH'!$G$16))</f>
        <v>-</v>
      </c>
      <c r="AA58" s="28"/>
    </row>
    <row r="59" spans="1:27" s="29" customFormat="1" ht="11.5" x14ac:dyDescent="0.25">
      <c r="A59" s="256">
        <v>8</v>
      </c>
      <c r="B59" s="132" t="s">
        <v>349</v>
      </c>
      <c r="C59" s="132" t="s">
        <v>404</v>
      </c>
      <c r="D59" s="134" t="s">
        <v>319</v>
      </c>
      <c r="E59" s="131"/>
      <c r="F59" s="30"/>
      <c r="G59" s="129">
        <f>IF(G54="-","-",SUM(G51:G57)*'3j PAAC PAP'!$G$27)</f>
        <v>0.31367910423092427</v>
      </c>
      <c r="H59" s="129">
        <f>IF(H54="-","-",SUM(H51:H57)*'3j PAAC PAP'!$G$27)</f>
        <v>0.31405588101996534</v>
      </c>
      <c r="I59" s="129">
        <f>IF(I54="-","-",SUM(I51:I57)*'3j PAAC PAP'!$G$27)</f>
        <v>0.29320557239796463</v>
      </c>
      <c r="J59" s="129">
        <f>IF(J54="-","-",SUM(J51:J57)*'3j PAAC PAP'!$G$27)</f>
        <v>0.29433590276508792</v>
      </c>
      <c r="K59" s="129">
        <f>IF(K54="-","-",SUM(K51:K57)*'3j PAAC PAP'!$G$27)</f>
        <v>0.29875546221222071</v>
      </c>
      <c r="L59" s="129">
        <f>IF(L54="-","-",SUM(L51:L57)*'3j PAAC PAP'!$G$27)</f>
        <v>0.30056831567796521</v>
      </c>
      <c r="M59" s="129">
        <f>IF(M54="-","-",SUM(M51:M57)*'3j PAAC PAP'!$G$27)</f>
        <v>0.30571535966780811</v>
      </c>
      <c r="N59" s="129">
        <f>IF(N54="-","-",SUM(N51:N57)*'3j PAAC PAP'!$G$27)</f>
        <v>0.33787436579744157</v>
      </c>
      <c r="O59" s="30"/>
      <c r="P59" s="129">
        <f>IF(P54="-","-",SUM(P51:P57)*'3j PAAC PAP'!$G$27)</f>
        <v>0.33787436579744157</v>
      </c>
      <c r="Q59" s="129">
        <f>IF(Q54="-","-",SUM(Q51:Q57)*'3j PAAC PAP'!$G$27)</f>
        <v>0.34887402190563171</v>
      </c>
      <c r="R59" s="129">
        <f>IF(R54="-","-",SUM(R51:R57)*'3j PAAC PAP'!$G$27)</f>
        <v>0.3503041516743694</v>
      </c>
      <c r="S59" s="129">
        <f>IF(S54="-","-",SUM(S51:S57)*'3j PAAC PAP'!$G$27)</f>
        <v>0.35079589070426981</v>
      </c>
      <c r="T59" s="129">
        <f>IF(T54="-","-",SUM(T51:T57)*'3j PAAC PAP'!$G$27)</f>
        <v>0.35073793268580211</v>
      </c>
      <c r="U59" s="129">
        <f>IF(U54="-","-",SUM(U51:U57)*'3j PAAC PAP'!$G$27)</f>
        <v>0.36487102119606041</v>
      </c>
      <c r="V59" s="129">
        <f>IF(V54="-","-",SUM(V51:V57)*'3j PAAC PAP'!$G$27)</f>
        <v>0.36437482249882364</v>
      </c>
      <c r="W59" s="129" t="str">
        <f>IF(W54="-","-",SUM(W51:W57)*'3j PAAC PAP'!$G$27)</f>
        <v>-</v>
      </c>
      <c r="X59" s="129" t="str">
        <f>IF(X54="-","-",SUM(X51:X57)*'3j PAAC PAP'!$G$27)</f>
        <v>-</v>
      </c>
      <c r="Y59" s="129" t="str">
        <f>IF(Y54="-","-",SUM(Y51:Y57)*'3j PAAC PAP'!$G$27)</f>
        <v>-</v>
      </c>
      <c r="Z59" s="129" t="str">
        <f>IF(Z54="-","-",SUM(Z51:Z57)*'3j PAAC PAP'!$G$27)</f>
        <v>-</v>
      </c>
      <c r="AA59" s="28"/>
    </row>
    <row r="60" spans="1:27" s="29" customFormat="1" ht="11.25" customHeight="1" x14ac:dyDescent="0.25">
      <c r="A60" s="256">
        <v>9</v>
      </c>
      <c r="B60" s="132" t="s">
        <v>388</v>
      </c>
      <c r="C60" s="132" t="s">
        <v>515</v>
      </c>
      <c r="D60" s="134" t="s">
        <v>319</v>
      </c>
      <c r="E60" s="131"/>
      <c r="F60" s="30"/>
      <c r="G60" s="129">
        <f>IF(G54="-","-",SUM(G51:G59)*'3k EBIT'!$E$7)</f>
        <v>1.3224964170126603</v>
      </c>
      <c r="H60" s="129">
        <f>IF(H54="-","-",SUM(H51:H59)*'3k EBIT'!$E$7)</f>
        <v>1.3241368385883285</v>
      </c>
      <c r="I60" s="129">
        <f>IF(I54="-","-",SUM(I51:I59)*'3k EBIT'!$E$7)</f>
        <v>1.2407325731325991</v>
      </c>
      <c r="J60" s="129">
        <f>IF(J54="-","-",SUM(J51:J59)*'3k EBIT'!$E$7)</f>
        <v>1.2456538378596036</v>
      </c>
      <c r="K60" s="129">
        <f>IF(K54="-","-",SUM(K51:K59)*'3k EBIT'!$E$7)</f>
        <v>1.264152426902446</v>
      </c>
      <c r="L60" s="129">
        <f>IF(L54="-","-",SUM(L51:L59)*'3k EBIT'!$E$7)</f>
        <v>1.2722643538354426</v>
      </c>
      <c r="M60" s="129">
        <f>IF(M54="-","-",SUM(M51:M59)*'3k EBIT'!$E$7)</f>
        <v>1.2938743913439155</v>
      </c>
      <c r="N60" s="129">
        <f>IF(N54="-","-",SUM(N51:N59)*'3k EBIT'!$E$7)</f>
        <v>1.4233991019358019</v>
      </c>
      <c r="O60" s="30"/>
      <c r="P60" s="129">
        <f>IF(P54="-","-",SUM(P51:P59)*'3k EBIT'!$E$7)</f>
        <v>1.4233991019358019</v>
      </c>
      <c r="Q60" s="129">
        <f>IF(Q54="-","-",SUM(Q51:Q59)*'3k EBIT'!$E$7)</f>
        <v>1.4682804519939807</v>
      </c>
      <c r="R60" s="129">
        <f>IF(R54="-","-",SUM(R51:R59)*'3k EBIT'!$E$7)</f>
        <v>1.4745334990591656</v>
      </c>
      <c r="S60" s="129">
        <f>IF(S54="-","-",SUM(S51:S59)*'3k EBIT'!$E$7)</f>
        <v>1.4768943450713319</v>
      </c>
      <c r="T60" s="129">
        <f>IF(T54="-","-",SUM(T51:T59)*'3k EBIT'!$E$7)</f>
        <v>1.4768565778870666</v>
      </c>
      <c r="U60" s="129">
        <f>IF(U54="-","-",SUM(U51:U59)*'3k EBIT'!$E$7)</f>
        <v>1.5339121315616489</v>
      </c>
      <c r="V60" s="129">
        <f>IF(V54="-","-",SUM(V51:V59)*'3k EBIT'!$E$7)</f>
        <v>1.5332200617690519</v>
      </c>
      <c r="W60" s="129" t="str">
        <f>IF(W54="-","-",SUM(W51:W59)*'3k EBIT'!$E$7)</f>
        <v>-</v>
      </c>
      <c r="X60" s="129" t="str">
        <f>IF(X54="-","-",SUM(X51:X59)*'3k EBIT'!$E$7)</f>
        <v>-</v>
      </c>
      <c r="Y60" s="129" t="str">
        <f>IF(Y54="-","-",SUM(Y51:Y59)*'3k EBIT'!$E$7)</f>
        <v>-</v>
      </c>
      <c r="Z60" s="129" t="str">
        <f>IF(Z54="-","-",SUM(Z51:Z59)*'3k EBIT'!$E$7)</f>
        <v>-</v>
      </c>
      <c r="AA60" s="28"/>
    </row>
    <row r="61" spans="1:27" s="29" customFormat="1" ht="11.25" customHeight="1" x14ac:dyDescent="0.25">
      <c r="A61" s="256">
        <v>10</v>
      </c>
      <c r="B61" s="132" t="s">
        <v>292</v>
      </c>
      <c r="C61" s="177" t="s">
        <v>516</v>
      </c>
      <c r="D61" s="134" t="s">
        <v>319</v>
      </c>
      <c r="E61" s="130"/>
      <c r="F61" s="30"/>
      <c r="G61" s="129">
        <f>IF(G56="-","-",SUM(G51:G54,G56:G60)*'3l HAP'!$E$8)</f>
        <v>0.73660548608336385</v>
      </c>
      <c r="H61" s="129">
        <f>IF(H56="-","-",SUM(H51:H54,H56:H60)*'3l HAP'!$E$8)</f>
        <v>0.73786955989225378</v>
      </c>
      <c r="I61" s="129">
        <f>IF(I56="-","-",SUM(I51:I54,I56:I60)*'3l HAP'!$E$8)</f>
        <v>0.73911702625804565</v>
      </c>
      <c r="J61" s="129">
        <f>IF(J56="-","-",SUM(J51:J54,J56:J60)*'3l HAP'!$E$8)</f>
        <v>0.74290924768471511</v>
      </c>
      <c r="K61" s="129">
        <f>IF(K56="-","-",SUM(K51:K54,K56:K60)*'3l HAP'!$E$8)</f>
        <v>0.75181990006924215</v>
      </c>
      <c r="L61" s="129">
        <f>IF(L56="-","-",SUM(L51:L54,L56:L60)*'3l HAP'!$E$8)</f>
        <v>0.75807077760445896</v>
      </c>
      <c r="M61" s="129">
        <f>IF(M56="-","-",SUM(M51:M54,M56:M60)*'3l HAP'!$E$8)</f>
        <v>0.79983964618208137</v>
      </c>
      <c r="N61" s="129">
        <f>IF(N56="-","-",SUM(N51:N54,N56:N60)*'3l HAP'!$E$8)</f>
        <v>0.89964862010181756</v>
      </c>
      <c r="O61" s="30"/>
      <c r="P61" s="129">
        <f>IF(P56="-","-",SUM(P51:P54,P56:P60)*'3l HAP'!$E$8)</f>
        <v>0.89964862010181756</v>
      </c>
      <c r="Q61" s="129">
        <f>IF(Q56="-","-",SUM(Q51:Q54,Q56:Q60)*'3l HAP'!$E$8)</f>
        <v>0.93476762580085926</v>
      </c>
      <c r="R61" s="129">
        <f>IF(R56="-","-",SUM(R51:R54,R56:R60)*'3l HAP'!$E$8)</f>
        <v>0.93958609023591511</v>
      </c>
      <c r="S61" s="129">
        <f>IF(S56="-","-",SUM(S51:S54,S56:S60)*'3l HAP'!$E$8)</f>
        <v>0.97186590821943641</v>
      </c>
      <c r="T61" s="129">
        <f>IF(T56="-","-",SUM(T51:T54,T56:T60)*'3l HAP'!$E$8)</f>
        <v>0.97183680563436114</v>
      </c>
      <c r="U61" s="129">
        <f>IF(U56="-","-",SUM(U51:U54,U56:U60)*'3l HAP'!$E$8)</f>
        <v>0.99549552896625804</v>
      </c>
      <c r="V61" s="129">
        <f>IF(V56="-","-",SUM(V51:V54,V56:V60)*'3l HAP'!$E$8)</f>
        <v>0.99496223477425161</v>
      </c>
      <c r="W61" s="129" t="str">
        <f>IF(W56="-","-",SUM(W51:W54,W56:W60)*'3l HAP'!$E$8)</f>
        <v>-</v>
      </c>
      <c r="X61" s="129" t="str">
        <f>IF(X56="-","-",SUM(X51:X54,X56:X60)*'3l HAP'!$E$8)</f>
        <v>-</v>
      </c>
      <c r="Y61" s="129" t="str">
        <f>IF(Y56="-","-",SUM(Y51:Y54,Y56:Y60)*'3l HAP'!$E$8)</f>
        <v>-</v>
      </c>
      <c r="Z61" s="129" t="str">
        <f>IF(Z56="-","-",SUM(Z51:Z54,Z56:Z60)*'3l HAP'!$E$8)</f>
        <v>-</v>
      </c>
      <c r="AA61" s="28"/>
    </row>
    <row r="62" spans="1:27" s="29" customFormat="1" ht="11.25" customHeight="1" x14ac:dyDescent="0.25">
      <c r="A62" s="256">
        <v>11</v>
      </c>
      <c r="B62" s="132" t="s">
        <v>44</v>
      </c>
      <c r="C62" s="132" t="str">
        <f>B62&amp;"_"&amp;D62</f>
        <v>Total_N Wales and Mersey</v>
      </c>
      <c r="D62" s="134" t="s">
        <v>319</v>
      </c>
      <c r="E62" s="131"/>
      <c r="F62" s="30"/>
      <c r="G62" s="129">
        <f t="shared" ref="G62:N62" si="6">IF(G56="-","-",SUM(G51:G61))</f>
        <v>70.341651315149946</v>
      </c>
      <c r="H62" s="129">
        <f t="shared" si="6"/>
        <v>70.429253330963476</v>
      </c>
      <c r="I62" s="129">
        <f t="shared" si="6"/>
        <v>66.040804428624384</v>
      </c>
      <c r="J62" s="129">
        <f t="shared" si="6"/>
        <v>66.303610476064961</v>
      </c>
      <c r="K62" s="129">
        <f t="shared" si="6"/>
        <v>67.286130675920774</v>
      </c>
      <c r="L62" s="129">
        <f t="shared" si="6"/>
        <v>67.719324899895213</v>
      </c>
      <c r="M62" s="129">
        <f t="shared" si="6"/>
        <v>68.898463693861984</v>
      </c>
      <c r="N62" s="129">
        <f t="shared" si="6"/>
        <v>75.81535988311785</v>
      </c>
      <c r="O62" s="30"/>
      <c r="P62" s="129">
        <f t="shared" ref="P62:Z62" si="7">IF(P56="-","-",SUM(P51:P61))</f>
        <v>75.81535988311785</v>
      </c>
      <c r="Q62" s="129">
        <f t="shared" si="7"/>
        <v>78.212654231965672</v>
      </c>
      <c r="R62" s="129">
        <f t="shared" si="7"/>
        <v>78.54658030073486</v>
      </c>
      <c r="S62" s="129">
        <f t="shared" si="7"/>
        <v>78.703115120666439</v>
      </c>
      <c r="T62" s="129">
        <f t="shared" si="7"/>
        <v>78.701098272362131</v>
      </c>
      <c r="U62" s="129">
        <f t="shared" si="7"/>
        <v>81.727679632938532</v>
      </c>
      <c r="V62" s="129">
        <f t="shared" si="7"/>
        <v>81.690721627865685</v>
      </c>
      <c r="W62" s="129" t="str">
        <f t="shared" si="7"/>
        <v>-</v>
      </c>
      <c r="X62" s="129" t="str">
        <f t="shared" si="7"/>
        <v>-</v>
      </c>
      <c r="Y62" s="129" t="str">
        <f t="shared" si="7"/>
        <v>-</v>
      </c>
      <c r="Z62" s="129" t="str">
        <f t="shared" si="7"/>
        <v>-</v>
      </c>
      <c r="AA62" s="28"/>
    </row>
    <row r="63" spans="1:27" s="29" customFormat="1" ht="11.25" customHeight="1" x14ac:dyDescent="0.25">
      <c r="A63" s="256">
        <v>1</v>
      </c>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v>2</v>
      </c>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AA'!J45="-","-",'3c AA'!J45)</f>
        <v>-</v>
      </c>
      <c r="H65" s="38" t="str">
        <f>IF('3c AA'!K45="-","-",'3c AA'!K45)</f>
        <v>-</v>
      </c>
      <c r="I65" s="38" t="str">
        <f>IF('3c AA'!L45="-","-",'3c AA'!L45)</f>
        <v>-</v>
      </c>
      <c r="J65" s="38" t="str">
        <f>IF('3c AA'!M45="-","-",'3c AA'!M45)</f>
        <v>-</v>
      </c>
      <c r="K65" s="38" t="str">
        <f>IF('3c AA'!N45="-","-",'3c AA'!N45)</f>
        <v>-</v>
      </c>
      <c r="L65" s="38" t="str">
        <f>IF('3c AA'!O45="-","-",'3c AA'!O45)</f>
        <v>-</v>
      </c>
      <c r="M65" s="38" t="str">
        <f>IF('3c AA'!P45="-","-",'3c AA'!P45)</f>
        <v>-</v>
      </c>
      <c r="N65" s="38" t="str">
        <f>IF('3c AA'!Q45="-","-",'3c AA'!Q45)</f>
        <v>-</v>
      </c>
      <c r="O65" s="30"/>
      <c r="P65" s="38" t="str">
        <f>IF('3c AA'!S45="-","-",'3c AA'!S45)</f>
        <v>-</v>
      </c>
      <c r="Q65" s="38" t="str">
        <f>IF('3c AA'!T45="-","-",'3c AA'!T45)</f>
        <v>-</v>
      </c>
      <c r="R65" s="38" t="str">
        <f>IF('3c AA'!U45="-","-",'3c AA'!U45)</f>
        <v>-</v>
      </c>
      <c r="S65" s="38" t="str">
        <f>IF('3c AA'!V45="-","-",'3c AA'!V45)</f>
        <v>-</v>
      </c>
      <c r="T65" s="38">
        <f>IF('3c AA'!W45="-","-",'3c AA'!W45)</f>
        <v>0</v>
      </c>
      <c r="U65" s="38">
        <f>IF('3c AA'!X45="-","-",'3c AA'!X45)</f>
        <v>1.4870742269298105</v>
      </c>
      <c r="V65" s="38">
        <f>IF('3c AA'!Y45="-","-",'3c AA'!Y45)</f>
        <v>0.70457099735818829</v>
      </c>
      <c r="W65" s="38" t="str">
        <f>IF('3c AA'!Z45="-","-",'3c AA'!Z45)</f>
        <v>-</v>
      </c>
      <c r="X65" s="38" t="str">
        <f>IF('3c AA'!AA45="-","-",'3c AA'!AA45)</f>
        <v>-</v>
      </c>
      <c r="Y65" s="38" t="str">
        <f>IF('3c AA'!AB45="-","-",'3c AA'!AB45)</f>
        <v>-</v>
      </c>
      <c r="Z65" s="38" t="str">
        <f>IF('3c AA'!AC45="-","-",'3c AA'!AC45)</f>
        <v>-</v>
      </c>
      <c r="AA65" s="28"/>
    </row>
    <row r="66" spans="1:27" s="29" customFormat="1" ht="11.25" customHeight="1" x14ac:dyDescent="0.25">
      <c r="A66" s="256">
        <v>3</v>
      </c>
      <c r="B66" s="135" t="s">
        <v>2</v>
      </c>
      <c r="C66" s="135" t="s">
        <v>342</v>
      </c>
      <c r="D66" s="133" t="s">
        <v>320</v>
      </c>
      <c r="E66" s="128"/>
      <c r="F66" s="30"/>
      <c r="G66" s="38">
        <f>IF('3d PC'!G14="-","-",'3d PC'!G55)</f>
        <v>6.5567588596821027</v>
      </c>
      <c r="H66" s="38">
        <f>IF('3d PC'!H14="-","-",'3d PC'!H55)</f>
        <v>6.5567588596821027</v>
      </c>
      <c r="I66" s="38">
        <f>IF('3d PC'!I14="-","-",'3d PC'!I55)</f>
        <v>6.6197359495950758</v>
      </c>
      <c r="J66" s="38">
        <f>IF('3d PC'!J14="-","-",'3d PC'!J55)</f>
        <v>6.6197359495950758</v>
      </c>
      <c r="K66" s="38">
        <f>IF('3d PC'!K14="-","-",'3d PC'!K55)</f>
        <v>6.6995028867368616</v>
      </c>
      <c r="L66" s="38">
        <f>IF('3d PC'!L14="-","-",'3d PC'!L55)</f>
        <v>6.6995028867368616</v>
      </c>
      <c r="M66" s="38">
        <f>IF('3d PC'!M14="-","-",'3d PC'!M55)</f>
        <v>7.1131218301273513</v>
      </c>
      <c r="N66" s="38">
        <f>IF('3d PC'!N14="-","-",'3d PC'!N55)</f>
        <v>7.1131218301273513</v>
      </c>
      <c r="O66" s="30"/>
      <c r="P66" s="38">
        <f>'3d PC'!P55</f>
        <v>7.1131218301273513</v>
      </c>
      <c r="Q66" s="38">
        <f>'3d PC'!Q55</f>
        <v>7.2804579515147188</v>
      </c>
      <c r="R66" s="38">
        <f>'3d PC'!R55</f>
        <v>7.1935840895118579</v>
      </c>
      <c r="S66" s="38">
        <f>'3d PC'!S55</f>
        <v>7.3593999937099728</v>
      </c>
      <c r="T66" s="38">
        <f>'3d PC'!T55</f>
        <v>7.0492243060839304</v>
      </c>
      <c r="U66" s="38">
        <f>'3d PC'!U55</f>
        <v>7.1089669218364691</v>
      </c>
      <c r="V66" s="38">
        <f>'3d PC'!V55</f>
        <v>6.9829560851947949</v>
      </c>
      <c r="W66" s="38" t="str">
        <f>'3d PC'!W55</f>
        <v>-</v>
      </c>
      <c r="X66" s="38" t="str">
        <f>'3d PC'!X55</f>
        <v>-</v>
      </c>
      <c r="Y66" s="38" t="str">
        <f>'3d PC'!Y55</f>
        <v>-</v>
      </c>
      <c r="Z66" s="38" t="str">
        <f>'3d PC'!Z55</f>
        <v>-</v>
      </c>
      <c r="AA66" s="28"/>
    </row>
    <row r="67" spans="1:27" s="29" customFormat="1" ht="11.5" x14ac:dyDescent="0.25">
      <c r="A67" s="256">
        <v>4</v>
      </c>
      <c r="B67" s="135" t="s">
        <v>352</v>
      </c>
      <c r="C67" s="135" t="s">
        <v>343</v>
      </c>
      <c r="D67" s="133" t="s">
        <v>320</v>
      </c>
      <c r="E67" s="128"/>
      <c r="F67" s="30"/>
      <c r="G67" s="38">
        <f>IF('3e NC-Elec'!H18="-","-",'3e NC-Elec'!H18)</f>
        <v>12.555999999999999</v>
      </c>
      <c r="H67" s="38">
        <f>IF('3e NC-Elec'!I18="-","-",'3e NC-Elec'!I18)</f>
        <v>12.555999999999999</v>
      </c>
      <c r="I67" s="38">
        <f>IF('3e NC-Elec'!J18="-","-",'3e NC-Elec'!J18)</f>
        <v>19.491</v>
      </c>
      <c r="J67" s="38">
        <f>IF('3e NC-Elec'!K18="-","-",'3e NC-Elec'!K18)</f>
        <v>19.491</v>
      </c>
      <c r="K67" s="38">
        <f>IF('3e NC-Elec'!L18="-","-",'3e NC-Elec'!L18)</f>
        <v>14.234999999999999</v>
      </c>
      <c r="L67" s="38">
        <f>IF('3e NC-Elec'!M18="-","-",'3e NC-Elec'!M18)</f>
        <v>14.234999999999999</v>
      </c>
      <c r="M67" s="38">
        <f>IF('3e NC-Elec'!N18="-","-",'3e NC-Elec'!N18)</f>
        <v>15.658499999999998</v>
      </c>
      <c r="N67" s="38">
        <f>IF('3e NC-Elec'!O18="-","-",'3e NC-Elec'!O18)</f>
        <v>15.658499999999998</v>
      </c>
      <c r="O67" s="30"/>
      <c r="P67" s="38">
        <f>'3e NC-Elec'!Q18</f>
        <v>15.658499999999998</v>
      </c>
      <c r="Q67" s="38">
        <f>'3e NC-Elec'!R18</f>
        <v>15.402999999999999</v>
      </c>
      <c r="R67" s="38">
        <f>'3e NC-Elec'!S18</f>
        <v>15.402999999999999</v>
      </c>
      <c r="S67" s="38">
        <f>'3e NC-Elec'!T18</f>
        <v>17.155000000000001</v>
      </c>
      <c r="T67" s="38">
        <f>'3e NC-Elec'!U18</f>
        <v>17.155000000000001</v>
      </c>
      <c r="U67" s="38">
        <f>'3e NC-Elec'!V18</f>
        <v>18.140499999999999</v>
      </c>
      <c r="V67" s="38">
        <f>'3e NC-Elec'!W18</f>
        <v>18.140499999999999</v>
      </c>
      <c r="W67" s="38" t="str">
        <f>'3e NC-Elec'!X18</f>
        <v>-</v>
      </c>
      <c r="X67" s="38" t="str">
        <f>'3e NC-Elec'!Y18</f>
        <v>-</v>
      </c>
      <c r="Y67" s="38" t="str">
        <f>'3e NC-Elec'!Z18</f>
        <v>-</v>
      </c>
      <c r="Z67" s="38" t="str">
        <f>'3e NC-Elec'!AA18</f>
        <v>-</v>
      </c>
      <c r="AA67" s="28"/>
    </row>
    <row r="68" spans="1:27" s="29" customFormat="1" ht="11.5" x14ac:dyDescent="0.25">
      <c r="A68" s="256">
        <v>5</v>
      </c>
      <c r="B68" s="135" t="s">
        <v>349</v>
      </c>
      <c r="C68" s="135" t="s">
        <v>344</v>
      </c>
      <c r="D68" s="133" t="s">
        <v>320</v>
      </c>
      <c r="E68" s="128"/>
      <c r="F68" s="30"/>
      <c r="G68" s="38">
        <f>IF('3g CPIH'!C$16="-","-",'3h OC '!$E$7*('3g CPIH'!C$16/'3g CPIH'!$G$16))</f>
        <v>38.772147945205475</v>
      </c>
      <c r="H68" s="38">
        <f>IF('3g CPIH'!D$16="-","-",'3h OC '!$E$7*('3g CPIH'!D$16/'3g CPIH'!$G$16))</f>
        <v>38.849769863013698</v>
      </c>
      <c r="I68" s="38">
        <f>IF('3g CPIH'!E$16="-","-",'3h OC '!$E$7*('3g CPIH'!E$16/'3g CPIH'!$G$16))</f>
        <v>38.966202739726029</v>
      </c>
      <c r="J68" s="38">
        <f>IF('3g CPIH'!F$16="-","-",'3h OC '!$E$7*('3g CPIH'!F$16/'3g CPIH'!$G$16))</f>
        <v>39.199068493150683</v>
      </c>
      <c r="K68" s="38">
        <f>IF('3g CPIH'!G$16="-","-",'3h OC '!$E$7*('3g CPIH'!G$16/'3g CPIH'!$G$16))</f>
        <v>39.6648</v>
      </c>
      <c r="L68" s="38">
        <f>IF('3g CPIH'!H$16="-","-",'3h OC '!$E$7*('3g CPIH'!H$16/'3g CPIH'!$G$16))</f>
        <v>40.169342465753431</v>
      </c>
      <c r="M68" s="38">
        <f>IF('3g CPIH'!I$16="-","-",'3h OC '!$E$7*('3g CPIH'!I$16/'3g CPIH'!$G$16))</f>
        <v>40.751506849315064</v>
      </c>
      <c r="N68" s="38">
        <f>IF('3g CPIH'!J$16="-","-",'3h OC '!$E$7*('3g CPIH'!J$16/'3g CPIH'!$G$16))</f>
        <v>41.100805479452056</v>
      </c>
      <c r="O68" s="30"/>
      <c r="P68" s="38">
        <f>IF('3g CPIH'!L$16="-","-",'3h OC '!$E$7*('3g CPIH'!L$16/'3g CPIH'!$G$16))</f>
        <v>41.100805479452056</v>
      </c>
      <c r="Q68" s="38">
        <f>IF('3g CPIH'!M$16="-","-",'3h OC '!$E$7*('3g CPIH'!M$16/'3g CPIH'!$G$16))</f>
        <v>41.566536986301365</v>
      </c>
      <c r="R68" s="38">
        <f>IF('3g CPIH'!N$16="-","-",'3h OC '!$E$7*('3g CPIH'!N$16/'3g CPIH'!$G$16))</f>
        <v>41.877024657534243</v>
      </c>
      <c r="S68" s="38">
        <f>IF('3g CPIH'!O$16="-","-",'3h OC '!$E$7*('3g CPIH'!O$16/'3g CPIH'!$G$16))</f>
        <v>42.109890410958904</v>
      </c>
      <c r="T68" s="38">
        <f>IF('3g CPIH'!P$16="-","-",'3h OC '!$E$7*('3g CPIH'!P$16/'3g CPIH'!$G$16))</f>
        <v>42.226323287671228</v>
      </c>
      <c r="U68" s="38">
        <f>IF('3g CPIH'!Q$16="-","-",'3h OC '!$E$7*('3g CPIH'!Q$16/'3g CPIH'!$G$16))</f>
        <v>42.45918904109589</v>
      </c>
      <c r="V68" s="38">
        <f>IF('3g CPIH'!R$16="-","-",'3h OC '!$E$7*('3g CPIH'!R$16/'3g CPIH'!$G$16))</f>
        <v>43.235408219178083</v>
      </c>
      <c r="W68" s="38" t="str">
        <f>IF('3g CPIH'!S$16="-","-",'3h OC '!$E$7*('3g CPIH'!S$16/'3g CPIH'!$G$16))</f>
        <v>-</v>
      </c>
      <c r="X68" s="38" t="str">
        <f>IF('3g CPIH'!T$16="-","-",'3h OC '!$E$7*('3g CPIH'!T$16/'3g CPIH'!$G$16))</f>
        <v>-</v>
      </c>
      <c r="Y68" s="38" t="str">
        <f>IF('3g CPIH'!U$16="-","-",'3h OC '!$E$7*('3g CPIH'!U$16/'3g CPIH'!$G$16))</f>
        <v>-</v>
      </c>
      <c r="Z68" s="38" t="str">
        <f>IF('3g CPIH'!V$16="-","-",'3h OC '!$E$7*('3g CPIH'!V$16/'3g CPIH'!$G$16))</f>
        <v>-</v>
      </c>
      <c r="AA68" s="28"/>
    </row>
    <row r="69" spans="1:27" s="29" customFormat="1" ht="11.5" x14ac:dyDescent="0.25">
      <c r="A69" s="256">
        <v>6</v>
      </c>
      <c r="B69" s="135" t="s">
        <v>349</v>
      </c>
      <c r="C69" s="135" t="s">
        <v>43</v>
      </c>
      <c r="D69" s="133" t="s">
        <v>320</v>
      </c>
      <c r="E69" s="128"/>
      <c r="F69" s="30"/>
      <c r="G69" s="38" t="s">
        <v>333</v>
      </c>
      <c r="H69" s="38" t="s">
        <v>333</v>
      </c>
      <c r="I69" s="38" t="s">
        <v>333</v>
      </c>
      <c r="J69" s="38" t="s">
        <v>333</v>
      </c>
      <c r="K69" s="38">
        <f>IF('3i SMNCC'!G$46="-","-",'3i SMNCC'!G$57)</f>
        <v>0</v>
      </c>
      <c r="L69" s="38">
        <f>IF('3i SMNCC'!H$46="-","-",'3i SMNCC'!H$57)</f>
        <v>-0.1310662676190151</v>
      </c>
      <c r="M69" s="38">
        <f>IF('3i SMNCC'!I$46="-","-",'3i SMNCC'!I$57)</f>
        <v>1.6490220555819262</v>
      </c>
      <c r="N69" s="38">
        <f>IF('3i SMNCC'!J$46="-","-",'3i SMNCC'!J$57)</f>
        <v>7.9249822078168837</v>
      </c>
      <c r="O69" s="30"/>
      <c r="P69" s="38">
        <f>IF('3i SMNCC'!L$46="-","-",'3i SMNCC'!L$57)</f>
        <v>7.9249822078168837</v>
      </c>
      <c r="Q69" s="38">
        <f>IF('3i SMNCC'!M$46="-","-",'3i SMNCC'!M$57)</f>
        <v>9.5945159615724194</v>
      </c>
      <c r="R69" s="38">
        <f>IF('3i SMNCC'!N$46="-","-",'3i SMNCC'!N$57)</f>
        <v>9.6655312765157912</v>
      </c>
      <c r="S69" s="38">
        <f>IF('3i SMNCC'!O$46="-","-",'3i SMNCC'!O$57)</f>
        <v>11.448655558303892</v>
      </c>
      <c r="T69" s="38">
        <f>IF('3i SMNCC'!P$46="-","-",'3i SMNCC'!P$57)</f>
        <v>11.63045810995356</v>
      </c>
      <c r="U69" s="38">
        <f>IF('3i SMNCC'!Q$46="-","-",'3i SMNCC'!Q$57)</f>
        <v>11.375413031411084</v>
      </c>
      <c r="V69" s="38">
        <f>IF('3i SMNCC'!R$46="-","-",'3i SMNCC'!R$57)</f>
        <v>11.405483218834176</v>
      </c>
      <c r="W69" s="38" t="str">
        <f>IF('3i SMNCC'!S$46="-","-",'3i SMNCC'!S$57)</f>
        <v>-</v>
      </c>
      <c r="X69" s="38" t="str">
        <f>IF('3i SMNCC'!T$46="-","-",'3i SMNCC'!T$57)</f>
        <v>-</v>
      </c>
      <c r="Y69" s="38" t="str">
        <f>IF('3i SMNCC'!U$46="-","-",'3i SMNCC'!U$57)</f>
        <v>-</v>
      </c>
      <c r="Z69" s="38" t="str">
        <f>IF('3i SMNCC'!V$46="-","-",'3i SMNCC'!V$57)</f>
        <v>-</v>
      </c>
      <c r="AA69" s="28"/>
    </row>
    <row r="70" spans="1:27" s="29" customFormat="1" ht="11.5" x14ac:dyDescent="0.25">
      <c r="A70" s="256">
        <v>7</v>
      </c>
      <c r="B70" s="135" t="s">
        <v>349</v>
      </c>
      <c r="C70" s="135" t="s">
        <v>389</v>
      </c>
      <c r="D70" s="133" t="s">
        <v>320</v>
      </c>
      <c r="E70" s="128"/>
      <c r="F70" s="30"/>
      <c r="G70" s="38">
        <f>IF('3g CPIH'!C$16="-","-",'3j PAAC PAP'!$G$9*('3g CPIH'!C$16/'3g CPIH'!$G$16))</f>
        <v>3.3460635029354204</v>
      </c>
      <c r="H70" s="38">
        <f>IF('3g CPIH'!D$16="-","-",'3j PAAC PAP'!$G$9*('3g CPIH'!D$16/'3g CPIH'!$G$16))</f>
        <v>3.3527623287671227</v>
      </c>
      <c r="I70" s="38">
        <f>IF('3g CPIH'!E$16="-","-",'3j PAAC PAP'!$G$9*('3g CPIH'!E$16/'3g CPIH'!$G$16))</f>
        <v>3.3628105675146771</v>
      </c>
      <c r="J70" s="38">
        <f>IF('3g CPIH'!F$16="-","-",'3j PAAC PAP'!$G$9*('3g CPIH'!F$16/'3g CPIH'!$G$16))</f>
        <v>3.3829070450097847</v>
      </c>
      <c r="K70" s="38">
        <f>IF('3g CPIH'!G$16="-","-",'3j PAAC PAP'!$G$9*('3g CPIH'!G$16/'3g CPIH'!$G$16))</f>
        <v>3.4230999999999998</v>
      </c>
      <c r="L70" s="38">
        <f>IF('3g CPIH'!H$16="-","-",'3j PAAC PAP'!$G$9*('3g CPIH'!H$16/'3g CPIH'!$G$16))</f>
        <v>3.4666423679060667</v>
      </c>
      <c r="M70" s="38">
        <f>IF('3g CPIH'!I$16="-","-",'3j PAAC PAP'!$G$9*('3g CPIH'!I$16/'3g CPIH'!$G$16))</f>
        <v>3.516883561643835</v>
      </c>
      <c r="N70" s="38">
        <f>IF('3g CPIH'!J$16="-","-",'3j PAAC PAP'!$G$9*('3g CPIH'!J$16/'3g CPIH'!$G$16))</f>
        <v>3.547028277886497</v>
      </c>
      <c r="O70" s="30"/>
      <c r="P70" s="38">
        <f>IF('3g CPIH'!L$16="-","-",'3j PAAC PAP'!$G$9*('3g CPIH'!L$16/'3g CPIH'!$G$16))</f>
        <v>3.547028277886497</v>
      </c>
      <c r="Q70" s="38">
        <f>IF('3g CPIH'!M$16="-","-",'3j PAAC PAP'!$G$9*('3g CPIH'!M$16/'3g CPIH'!$G$16))</f>
        <v>3.5872212328767121</v>
      </c>
      <c r="R70" s="38">
        <f>IF('3g CPIH'!N$16="-","-",'3j PAAC PAP'!$G$9*('3g CPIH'!N$16/'3g CPIH'!$G$16))</f>
        <v>3.6140165362035224</v>
      </c>
      <c r="S70" s="38">
        <f>IF('3g CPIH'!O$16="-","-",'3j PAAC PAP'!$G$9*('3g CPIH'!O$16/'3g CPIH'!$G$16))</f>
        <v>3.6341130136986299</v>
      </c>
      <c r="T70" s="38">
        <f>IF('3g CPIH'!P$16="-","-",'3j PAAC PAP'!$G$9*('3g CPIH'!P$16/'3g CPIH'!$G$16))</f>
        <v>3.6441612524461835</v>
      </c>
      <c r="U70" s="38">
        <f>IF('3g CPIH'!Q$16="-","-",'3j PAAC PAP'!$G$9*('3g CPIH'!Q$16/'3g CPIH'!$G$16))</f>
        <v>3.6642577299412915</v>
      </c>
      <c r="V70" s="38">
        <f>IF('3g CPIH'!R$16="-","-",'3j PAAC PAP'!$G$9*('3g CPIH'!R$16/'3g CPIH'!$G$16))</f>
        <v>3.7312459882583173</v>
      </c>
      <c r="W70" s="38" t="str">
        <f>IF('3g CPIH'!S$16="-","-",'3j PAAC PAP'!$G$9*('3g CPIH'!S$16/'3g CPIH'!$G$16))</f>
        <v>-</v>
      </c>
      <c r="X70" s="38" t="str">
        <f>IF('3g CPIH'!T$16="-","-",'3j PAAC PAP'!$G$9*('3g CPIH'!T$16/'3g CPIH'!$G$16))</f>
        <v>-</v>
      </c>
      <c r="Y70" s="38" t="str">
        <f>IF('3g CPIH'!U$16="-","-",'3j PAAC PAP'!$G$9*('3g CPIH'!U$16/'3g CPIH'!$G$16))</f>
        <v>-</v>
      </c>
      <c r="Z70" s="38" t="str">
        <f>IF('3g CPIH'!V$16="-","-",'3j PAAC PAP'!$G$9*('3g CPIH'!V$16/'3g CPIH'!$G$16))</f>
        <v>-</v>
      </c>
      <c r="AA70" s="28"/>
    </row>
    <row r="71" spans="1:27" s="29" customFormat="1" ht="11.25" customHeight="1" x14ac:dyDescent="0.25">
      <c r="A71" s="256">
        <v>8</v>
      </c>
      <c r="B71" s="135" t="s">
        <v>349</v>
      </c>
      <c r="C71" s="135" t="s">
        <v>404</v>
      </c>
      <c r="D71" s="133" t="s">
        <v>320</v>
      </c>
      <c r="E71" s="128"/>
      <c r="F71" s="30"/>
      <c r="G71" s="38">
        <f>IF(G66="-","-",SUM(G63:G69)*'3j PAAC PAP'!$G$27)</f>
        <v>0.2809733376309243</v>
      </c>
      <c r="H71" s="38">
        <f>IF(H66="-","-",SUM(H63:H69)*'3j PAAC PAP'!$G$27)</f>
        <v>0.28135011441996538</v>
      </c>
      <c r="I71" s="38">
        <f>IF(I66="-","-",SUM(I63:I69)*'3j PAAC PAP'!$G$27)</f>
        <v>0.31588346039796467</v>
      </c>
      <c r="J71" s="38">
        <f>IF(J66="-","-",SUM(J63:J69)*'3j PAAC PAP'!$G$27)</f>
        <v>0.3170137907650879</v>
      </c>
      <c r="K71" s="38">
        <f>IF(K66="-","-",SUM(K63:K69)*'3j PAAC PAP'!$G$27)</f>
        <v>0.29414901621222073</v>
      </c>
      <c r="L71" s="38">
        <f>IF(L66="-","-",SUM(L63:L69)*'3j PAAC PAP'!$G$27)</f>
        <v>0.29596186967796523</v>
      </c>
      <c r="M71" s="38">
        <f>IF(M66="-","-",SUM(M63:M69)*'3j PAAC PAP'!$G$27)</f>
        <v>0.31634561966780816</v>
      </c>
      <c r="N71" s="38">
        <f>IF(N66="-","-",SUM(N63:N69)*'3j PAAC PAP'!$G$27)</f>
        <v>0.34850462579744157</v>
      </c>
      <c r="O71" s="30"/>
      <c r="P71" s="38">
        <f>IF(P66="-","-",SUM(P63:P69)*'3j PAAC PAP'!$G$27)</f>
        <v>0.34850462579744157</v>
      </c>
      <c r="Q71" s="38">
        <f>IF(Q66="-","-",SUM(Q63:Q69)*'3j PAAC PAP'!$G$27)</f>
        <v>0.35844125590563175</v>
      </c>
      <c r="R71" s="38">
        <f>IF(R66="-","-",SUM(R63:R69)*'3j PAAC PAP'!$G$27)</f>
        <v>0.35987138567436944</v>
      </c>
      <c r="S71" s="38">
        <f>IF(S66="-","-",SUM(S63:S69)*'3j PAAC PAP'!$G$27)</f>
        <v>0.37896607970426982</v>
      </c>
      <c r="T71" s="38">
        <f>IF(T66="-","-",SUM(T63:T69)*'3j PAAC PAP'!$G$27)</f>
        <v>0.37890812168580218</v>
      </c>
      <c r="U71" s="38">
        <f>IF(U66="-","-",SUM(U63:U69)*'3j PAAC PAP'!$G$27)</f>
        <v>0.3910923291960603</v>
      </c>
      <c r="V71" s="38">
        <f>IF(V66="-","-",SUM(V63:V69)*'3j PAAC PAP'!$G$27)</f>
        <v>0.39059613049882363</v>
      </c>
      <c r="W71" s="38" t="str">
        <f>IF(W66="-","-",SUM(W63:W69)*'3j PAAC PAP'!$G$27)</f>
        <v>-</v>
      </c>
      <c r="X71" s="38" t="str">
        <f>IF(X66="-","-",SUM(X63:X69)*'3j PAAC PAP'!$G$27)</f>
        <v>-</v>
      </c>
      <c r="Y71" s="38" t="str">
        <f>IF(Y66="-","-",SUM(Y63:Y69)*'3j PAAC PAP'!$G$27)</f>
        <v>-</v>
      </c>
      <c r="Z71" s="38" t="str">
        <f>IF(Z66="-","-",SUM(Z63:Z69)*'3j PAAC PAP'!$G$27)</f>
        <v>-</v>
      </c>
      <c r="AA71" s="28"/>
    </row>
    <row r="72" spans="1:27" s="29" customFormat="1" ht="11.25" customHeight="1" x14ac:dyDescent="0.25">
      <c r="A72" s="256">
        <v>9</v>
      </c>
      <c r="B72" s="135" t="s">
        <v>388</v>
      </c>
      <c r="C72" s="135" t="s">
        <v>515</v>
      </c>
      <c r="D72" s="133" t="s">
        <v>320</v>
      </c>
      <c r="E72" s="128"/>
      <c r="F72" s="30"/>
      <c r="G72" s="38">
        <f>IF(G66="-","-",SUM(G63:G71)*'3k EBIT'!$E$7)</f>
        <v>1.1913633245251516</v>
      </c>
      <c r="H72" s="38">
        <f>IF(H66="-","-",SUM(H63:H71)*'3k EBIT'!$E$7)</f>
        <v>1.1930037461008198</v>
      </c>
      <c r="I72" s="38">
        <f>IF(I66="-","-",SUM(I63:I71)*'3k EBIT'!$E$7)</f>
        <v>1.3316590944673834</v>
      </c>
      <c r="J72" s="38">
        <f>IF(J66="-","-",SUM(J63:J71)*'3k EBIT'!$E$7)</f>
        <v>1.3365803591943877</v>
      </c>
      <c r="K72" s="38">
        <f>IF(K66="-","-",SUM(K63:K71)*'3k EBIT'!$E$7)</f>
        <v>1.2456829772563178</v>
      </c>
      <c r="L72" s="38">
        <f>IF(L66="-","-",SUM(L63:L71)*'3k EBIT'!$E$7)</f>
        <v>1.2537949041893146</v>
      </c>
      <c r="M72" s="38">
        <f>IF(M66="-","-",SUM(M63:M71)*'3k EBIT'!$E$7)</f>
        <v>1.3364961982195955</v>
      </c>
      <c r="N72" s="38">
        <f>IF(N66="-","-",SUM(N63:N71)*'3k EBIT'!$E$7)</f>
        <v>1.4660209088114819</v>
      </c>
      <c r="O72" s="30"/>
      <c r="P72" s="38">
        <f>IF(P66="-","-",SUM(P63:P71)*'3k EBIT'!$E$7)</f>
        <v>1.4660209088114819</v>
      </c>
      <c r="Q72" s="38">
        <f>IF(Q66="-","-",SUM(Q63:Q71)*'3k EBIT'!$E$7)</f>
        <v>1.5066400781820928</v>
      </c>
      <c r="R72" s="38">
        <f>IF(R66="-","-",SUM(R63:R71)*'3k EBIT'!$E$7)</f>
        <v>1.5128931252472777</v>
      </c>
      <c r="S72" s="38">
        <f>IF(S66="-","-",SUM(S63:S71)*'3k EBIT'!$E$7)</f>
        <v>1.5898421332918837</v>
      </c>
      <c r="T72" s="38">
        <f>IF(T66="-","-",SUM(T63:T71)*'3k EBIT'!$E$7)</f>
        <v>1.5898043661076189</v>
      </c>
      <c r="U72" s="38">
        <f>IF(U66="-","-",SUM(U63:U71)*'3k EBIT'!$E$7)</f>
        <v>1.6390459218549924</v>
      </c>
      <c r="V72" s="38">
        <f>IF(V66="-","-",SUM(V63:V71)*'3k EBIT'!$E$7)</f>
        <v>1.6383538520623959</v>
      </c>
      <c r="W72" s="38" t="str">
        <f>IF(W66="-","-",SUM(W63:W71)*'3k EBIT'!$E$7)</f>
        <v>-</v>
      </c>
      <c r="X72" s="38" t="str">
        <f>IF(X66="-","-",SUM(X63:X71)*'3k EBIT'!$E$7)</f>
        <v>-</v>
      </c>
      <c r="Y72" s="38" t="str">
        <f>IF(Y66="-","-",SUM(Y63:Y71)*'3k EBIT'!$E$7)</f>
        <v>-</v>
      </c>
      <c r="Z72" s="38" t="str">
        <f>IF(Z66="-","-",SUM(Z63:Z71)*'3k EBIT'!$E$7)</f>
        <v>-</v>
      </c>
      <c r="AA72" s="28"/>
    </row>
    <row r="73" spans="1:27" s="29" customFormat="1" ht="11.25" customHeight="1" x14ac:dyDescent="0.25">
      <c r="A73" s="256">
        <v>10</v>
      </c>
      <c r="B73" s="135" t="s">
        <v>292</v>
      </c>
      <c r="C73" s="179" t="s">
        <v>516</v>
      </c>
      <c r="D73" s="133" t="s">
        <v>320</v>
      </c>
      <c r="E73" s="127"/>
      <c r="F73" s="30"/>
      <c r="G73" s="38">
        <f>IF(G68="-","-",SUM(G63:G66,G68:G72)*'3l HAP'!$E$8)</f>
        <v>0.73420672134746368</v>
      </c>
      <c r="H73" s="38">
        <f>IF(H68="-","-",SUM(H63:H66,H68:H72)*'3l HAP'!$E$8)</f>
        <v>0.7354707951563535</v>
      </c>
      <c r="I73" s="38">
        <f>IF(I68="-","-",SUM(I63:I66,I68:I72)*'3l HAP'!$E$8)</f>
        <v>0.74078030841511622</v>
      </c>
      <c r="J73" s="38">
        <f>IF(J68="-","-",SUM(J63:J66,J68:J72)*'3l HAP'!$E$8)</f>
        <v>0.74457252984178557</v>
      </c>
      <c r="K73" s="38">
        <f>IF(K68="-","-",SUM(K63:K66,K68:K72)*'3l HAP'!$E$8)</f>
        <v>0.75148204588108714</v>
      </c>
      <c r="L73" s="38">
        <f>IF(L68="-","-",SUM(L63:L66,L68:L72)*'3l HAP'!$E$8)</f>
        <v>0.75773292341630394</v>
      </c>
      <c r="M73" s="38">
        <f>IF(M68="-","-",SUM(M63:M66,M68:M72)*'3l HAP'!$E$8)</f>
        <v>0.80061930969320816</v>
      </c>
      <c r="N73" s="38">
        <f>IF(N68="-","-",SUM(N63:N66,N68:N72)*'3l HAP'!$E$8)</f>
        <v>0.90042828361294436</v>
      </c>
      <c r="O73" s="30"/>
      <c r="P73" s="38">
        <f>IF(P68="-","-",SUM(P63:P66,P68:P72)*'3l HAP'!$E$8)</f>
        <v>0.90042828361294436</v>
      </c>
      <c r="Q73" s="38">
        <f>IF(Q68="-","-",SUM(Q63:Q66,Q68:Q72)*'3l HAP'!$E$8)</f>
        <v>0.93546932296087348</v>
      </c>
      <c r="R73" s="38">
        <f>IF(R68="-","-",SUM(R63:R66,R68:R72)*'3l HAP'!$E$8)</f>
        <v>0.94028778739592933</v>
      </c>
      <c r="S73" s="38">
        <f>IF(S68="-","-",SUM(S63:S66,S68:S72)*'3l HAP'!$E$8)</f>
        <v>0.97393201652392247</v>
      </c>
      <c r="T73" s="38">
        <f>IF(T68="-","-",SUM(T63:T66,T68:T72)*'3l HAP'!$E$8)</f>
        <v>0.97390291393884709</v>
      </c>
      <c r="U73" s="38">
        <f>IF(U68="-","-",SUM(U63:U66,U68:U72)*'3l HAP'!$E$8)</f>
        <v>0.99741869896037061</v>
      </c>
      <c r="V73" s="38">
        <f>IF(V68="-","-",SUM(V63:V66,V68:V72)*'3l HAP'!$E$8)</f>
        <v>0.9968854047683644</v>
      </c>
      <c r="W73" s="38" t="str">
        <f>IF(W68="-","-",SUM(W63:W66,W68:W72)*'3l HAP'!$E$8)</f>
        <v>-</v>
      </c>
      <c r="X73" s="38" t="str">
        <f>IF(X68="-","-",SUM(X63:X66,X68:X72)*'3l HAP'!$E$8)</f>
        <v>-</v>
      </c>
      <c r="Y73" s="38" t="str">
        <f>IF(Y68="-","-",SUM(Y63:Y66,Y68:Y72)*'3l HAP'!$E$8)</f>
        <v>-</v>
      </c>
      <c r="Z73" s="38" t="str">
        <f>IF(Z68="-","-",SUM(Z63:Z66,Z68:Z72)*'3l HAP'!$E$8)</f>
        <v>-</v>
      </c>
      <c r="AA73" s="28"/>
    </row>
    <row r="74" spans="1:27" s="29" customFormat="1" ht="11.25" customHeight="1" x14ac:dyDescent="0.25">
      <c r="A74" s="256">
        <v>11</v>
      </c>
      <c r="B74" s="135" t="s">
        <v>44</v>
      </c>
      <c r="C74" s="135" t="str">
        <f>B74&amp;"_"&amp;D74</f>
        <v>Total_Midlands</v>
      </c>
      <c r="D74" s="133" t="s">
        <v>320</v>
      </c>
      <c r="E74" s="128"/>
      <c r="F74" s="30"/>
      <c r="G74" s="38">
        <f t="shared" ref="G74:N74" si="8">IF(G68="-","-",SUM(G63:G73))</f>
        <v>63.437513691326537</v>
      </c>
      <c r="H74" s="38">
        <f t="shared" si="8"/>
        <v>63.52511570714006</v>
      </c>
      <c r="I74" s="38">
        <f t="shared" si="8"/>
        <v>70.828072120116246</v>
      </c>
      <c r="J74" s="38">
        <f t="shared" si="8"/>
        <v>71.090878167556809</v>
      </c>
      <c r="K74" s="38">
        <f t="shared" si="8"/>
        <v>66.313716926086499</v>
      </c>
      <c r="L74" s="38">
        <f t="shared" si="8"/>
        <v>66.746911150060939</v>
      </c>
      <c r="M74" s="38">
        <f t="shared" si="8"/>
        <v>71.142495424248793</v>
      </c>
      <c r="N74" s="38">
        <f t="shared" si="8"/>
        <v>78.059391613504658</v>
      </c>
      <c r="O74" s="30"/>
      <c r="P74" s="38">
        <f t="shared" ref="P74:Z74" si="9">IF(P68="-","-",SUM(P63:P73))</f>
        <v>78.059391613504658</v>
      </c>
      <c r="Q74" s="38">
        <f t="shared" si="9"/>
        <v>80.2322827893138</v>
      </c>
      <c r="R74" s="38">
        <f t="shared" si="9"/>
        <v>80.566208858082987</v>
      </c>
      <c r="S74" s="38">
        <f t="shared" si="9"/>
        <v>84.64979920619146</v>
      </c>
      <c r="T74" s="38">
        <f t="shared" si="9"/>
        <v>84.647782357887166</v>
      </c>
      <c r="U74" s="38">
        <f t="shared" si="9"/>
        <v>87.26295790122596</v>
      </c>
      <c r="V74" s="38">
        <f t="shared" si="9"/>
        <v>87.225999896153141</v>
      </c>
      <c r="W74" s="38" t="str">
        <f t="shared" si="9"/>
        <v>-</v>
      </c>
      <c r="X74" s="38" t="str">
        <f t="shared" si="9"/>
        <v>-</v>
      </c>
      <c r="Y74" s="38" t="str">
        <f t="shared" si="9"/>
        <v>-</v>
      </c>
      <c r="Z74" s="38" t="str">
        <f t="shared" si="9"/>
        <v>-</v>
      </c>
      <c r="AA74" s="28"/>
    </row>
    <row r="75" spans="1:27" s="29" customFormat="1" ht="11.25" customHeight="1" x14ac:dyDescent="0.25">
      <c r="A75" s="256">
        <v>1</v>
      </c>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v>2</v>
      </c>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AA'!J46="-","-",'3c AA'!J46)</f>
        <v>-</v>
      </c>
      <c r="H77" s="129" t="str">
        <f>IF('3c AA'!K46="-","-",'3c AA'!K46)</f>
        <v>-</v>
      </c>
      <c r="I77" s="129" t="str">
        <f>IF('3c AA'!L46="-","-",'3c AA'!L46)</f>
        <v>-</v>
      </c>
      <c r="J77" s="129" t="str">
        <f>IF('3c AA'!M46="-","-",'3c AA'!M46)</f>
        <v>-</v>
      </c>
      <c r="K77" s="129" t="str">
        <f>IF('3c AA'!N46="-","-",'3c AA'!N46)</f>
        <v>-</v>
      </c>
      <c r="L77" s="129" t="str">
        <f>IF('3c AA'!O46="-","-",'3c AA'!O46)</f>
        <v>-</v>
      </c>
      <c r="M77" s="129" t="str">
        <f>IF('3c AA'!P46="-","-",'3c AA'!P46)</f>
        <v>-</v>
      </c>
      <c r="N77" s="129" t="str">
        <f>IF('3c AA'!Q46="-","-",'3c AA'!Q46)</f>
        <v>-</v>
      </c>
      <c r="O77" s="30"/>
      <c r="P77" s="129" t="str">
        <f>IF('3c AA'!S46="-","-",'3c AA'!S46)</f>
        <v>-</v>
      </c>
      <c r="Q77" s="129" t="str">
        <f>IF('3c AA'!T46="-","-",'3c AA'!T46)</f>
        <v>-</v>
      </c>
      <c r="R77" s="129" t="str">
        <f>IF('3c AA'!U46="-","-",'3c AA'!U46)</f>
        <v>-</v>
      </c>
      <c r="S77" s="129" t="str">
        <f>IF('3c AA'!V46="-","-",'3c AA'!V46)</f>
        <v>-</v>
      </c>
      <c r="T77" s="129">
        <f>IF('3c AA'!W46="-","-",'3c AA'!W46)</f>
        <v>0</v>
      </c>
      <c r="U77" s="129">
        <f>IF('3c AA'!X46="-","-",'3c AA'!X46)</f>
        <v>1.4870742269298105</v>
      </c>
      <c r="V77" s="129">
        <f>IF('3c AA'!Y46="-","-",'3c AA'!Y46)</f>
        <v>0.70457099735818829</v>
      </c>
      <c r="W77" s="129" t="str">
        <f>IF('3c AA'!Z46="-","-",'3c AA'!Z46)</f>
        <v>-</v>
      </c>
      <c r="X77" s="129" t="str">
        <f>IF('3c AA'!AA46="-","-",'3c AA'!AA46)</f>
        <v>-</v>
      </c>
      <c r="Y77" s="129" t="str">
        <f>IF('3c AA'!AB46="-","-",'3c AA'!AB46)</f>
        <v>-</v>
      </c>
      <c r="Z77" s="129" t="str">
        <f>IF('3c AA'!AC46="-","-",'3c AA'!AC46)</f>
        <v>-</v>
      </c>
      <c r="AA77" s="28"/>
    </row>
    <row r="78" spans="1:27" s="29" customFormat="1" ht="11.5" x14ac:dyDescent="0.25">
      <c r="A78" s="256">
        <v>3</v>
      </c>
      <c r="B78" s="132" t="s">
        <v>2</v>
      </c>
      <c r="C78" s="132" t="s">
        <v>342</v>
      </c>
      <c r="D78" s="134" t="s">
        <v>321</v>
      </c>
      <c r="E78" s="131"/>
      <c r="F78" s="30"/>
      <c r="G78" s="129">
        <f>IF('3d PC'!G14="-","-",'3d PC'!G55)</f>
        <v>6.5567588596821027</v>
      </c>
      <c r="H78" s="129">
        <f>IF('3d PC'!H14="-","-",'3d PC'!H55)</f>
        <v>6.5567588596821027</v>
      </c>
      <c r="I78" s="129">
        <f>IF('3d PC'!I14="-","-",'3d PC'!I55)</f>
        <v>6.6197359495950758</v>
      </c>
      <c r="J78" s="129">
        <f>IF('3d PC'!J14="-","-",'3d PC'!J55)</f>
        <v>6.6197359495950758</v>
      </c>
      <c r="K78" s="129">
        <f>IF('3d PC'!K14="-","-",'3d PC'!K55)</f>
        <v>6.6995028867368616</v>
      </c>
      <c r="L78" s="129">
        <f>IF('3d PC'!L14="-","-",'3d PC'!L55)</f>
        <v>6.6995028867368616</v>
      </c>
      <c r="M78" s="129">
        <f>IF('3d PC'!M14="-","-",'3d PC'!M55)</f>
        <v>7.1131218301273513</v>
      </c>
      <c r="N78" s="129">
        <f>IF('3d PC'!N14="-","-",'3d PC'!N55)</f>
        <v>7.1131218301273513</v>
      </c>
      <c r="O78" s="30"/>
      <c r="P78" s="129">
        <f>'3d PC'!P55</f>
        <v>7.1131218301273513</v>
      </c>
      <c r="Q78" s="129">
        <f>'3d PC'!Q55</f>
        <v>7.2804579515147188</v>
      </c>
      <c r="R78" s="129">
        <f>'3d PC'!R55</f>
        <v>7.1935840895118579</v>
      </c>
      <c r="S78" s="129">
        <f>'3d PC'!S55</f>
        <v>7.3593999937099728</v>
      </c>
      <c r="T78" s="129">
        <f>'3d PC'!T55</f>
        <v>7.0492243060839304</v>
      </c>
      <c r="U78" s="129">
        <f>'3d PC'!U55</f>
        <v>7.1089669218364691</v>
      </c>
      <c r="V78" s="129">
        <f>'3d PC'!V55</f>
        <v>6.9829560851947949</v>
      </c>
      <c r="W78" s="129" t="str">
        <f>'3d PC'!W55</f>
        <v>-</v>
      </c>
      <c r="X78" s="129" t="str">
        <f>'3d PC'!X55</f>
        <v>-</v>
      </c>
      <c r="Y78" s="129" t="str">
        <f>'3d PC'!Y55</f>
        <v>-</v>
      </c>
      <c r="Z78" s="129" t="str">
        <f>'3d PC'!Z55</f>
        <v>-</v>
      </c>
      <c r="AA78" s="28"/>
    </row>
    <row r="79" spans="1:27" s="29" customFormat="1" ht="11.5" x14ac:dyDescent="0.25">
      <c r="A79" s="256">
        <v>4</v>
      </c>
      <c r="B79" s="132" t="s">
        <v>352</v>
      </c>
      <c r="C79" s="132" t="s">
        <v>343</v>
      </c>
      <c r="D79" s="134" t="s">
        <v>321</v>
      </c>
      <c r="E79" s="131"/>
      <c r="F79" s="30"/>
      <c r="G79" s="129">
        <f>IF('3e NC-Elec'!H19="-","-",'3e NC-Elec'!H19)</f>
        <v>29.9665</v>
      </c>
      <c r="H79" s="129">
        <f>IF('3e NC-Elec'!I19="-","-",'3e NC-Elec'!I19)</f>
        <v>29.9665</v>
      </c>
      <c r="I79" s="129">
        <f>IF('3e NC-Elec'!J19="-","-",'3e NC-Elec'!J19)</f>
        <v>19.564</v>
      </c>
      <c r="J79" s="129">
        <f>IF('3e NC-Elec'!K19="-","-",'3e NC-Elec'!K19)</f>
        <v>19.564</v>
      </c>
      <c r="K79" s="129">
        <f>IF('3e NC-Elec'!L19="-","-",'3e NC-Elec'!L19)</f>
        <v>17.848499999999998</v>
      </c>
      <c r="L79" s="129">
        <f>IF('3e NC-Elec'!M19="-","-",'3e NC-Elec'!M19)</f>
        <v>17.848499999999998</v>
      </c>
      <c r="M79" s="129">
        <f>IF('3e NC-Elec'!N19="-","-",'3e NC-Elec'!N19)</f>
        <v>19.637</v>
      </c>
      <c r="N79" s="129">
        <f>IF('3e NC-Elec'!O19="-","-",'3e NC-Elec'!O19)</f>
        <v>19.637</v>
      </c>
      <c r="O79" s="30"/>
      <c r="P79" s="129">
        <f>'3e NC-Elec'!Q19</f>
        <v>19.637</v>
      </c>
      <c r="Q79" s="129">
        <f>'3e NC-Elec'!R19</f>
        <v>20.330500000000001</v>
      </c>
      <c r="R79" s="129">
        <f>'3e NC-Elec'!S19</f>
        <v>20.330500000000001</v>
      </c>
      <c r="S79" s="129">
        <f>'3e NC-Elec'!T19</f>
        <v>24.418500000000005</v>
      </c>
      <c r="T79" s="129">
        <f>'3e NC-Elec'!U19</f>
        <v>24.418500000000005</v>
      </c>
      <c r="U79" s="129">
        <f>'3e NC-Elec'!V19</f>
        <v>22.776</v>
      </c>
      <c r="V79" s="129">
        <f>'3e NC-Elec'!W19</f>
        <v>22.776</v>
      </c>
      <c r="W79" s="129" t="str">
        <f>'3e NC-Elec'!X19</f>
        <v>-</v>
      </c>
      <c r="X79" s="129" t="str">
        <f>'3e NC-Elec'!Y19</f>
        <v>-</v>
      </c>
      <c r="Y79" s="129" t="str">
        <f>'3e NC-Elec'!Z19</f>
        <v>-</v>
      </c>
      <c r="Z79" s="129" t="str">
        <f>'3e NC-Elec'!AA19</f>
        <v>-</v>
      </c>
      <c r="AA79" s="28"/>
    </row>
    <row r="80" spans="1:27" s="29" customFormat="1" ht="11.5" x14ac:dyDescent="0.25">
      <c r="A80" s="256">
        <v>5</v>
      </c>
      <c r="B80" s="132" t="s">
        <v>349</v>
      </c>
      <c r="C80" s="132" t="s">
        <v>344</v>
      </c>
      <c r="D80" s="134" t="s">
        <v>321</v>
      </c>
      <c r="E80" s="131"/>
      <c r="F80" s="30"/>
      <c r="G80" s="129">
        <f>IF('3g CPIH'!C$16="-","-",'3h OC '!$E$7*('3g CPIH'!C$16/'3g CPIH'!$G$16))</f>
        <v>38.772147945205475</v>
      </c>
      <c r="H80" s="129">
        <f>IF('3g CPIH'!D$16="-","-",'3h OC '!$E$7*('3g CPIH'!D$16/'3g CPIH'!$G$16))</f>
        <v>38.849769863013698</v>
      </c>
      <c r="I80" s="129">
        <f>IF('3g CPIH'!E$16="-","-",'3h OC '!$E$7*('3g CPIH'!E$16/'3g CPIH'!$G$16))</f>
        <v>38.966202739726029</v>
      </c>
      <c r="J80" s="129">
        <f>IF('3g CPIH'!F$16="-","-",'3h OC '!$E$7*('3g CPIH'!F$16/'3g CPIH'!$G$16))</f>
        <v>39.199068493150683</v>
      </c>
      <c r="K80" s="129">
        <f>IF('3g CPIH'!G$16="-","-",'3h OC '!$E$7*('3g CPIH'!G$16/'3g CPIH'!$G$16))</f>
        <v>39.6648</v>
      </c>
      <c r="L80" s="129">
        <f>IF('3g CPIH'!H$16="-","-",'3h OC '!$E$7*('3g CPIH'!H$16/'3g CPIH'!$G$16))</f>
        <v>40.169342465753431</v>
      </c>
      <c r="M80" s="129">
        <f>IF('3g CPIH'!I$16="-","-",'3h OC '!$E$7*('3g CPIH'!I$16/'3g CPIH'!$G$16))</f>
        <v>40.751506849315064</v>
      </c>
      <c r="N80" s="129">
        <f>IF('3g CPIH'!J$16="-","-",'3h OC '!$E$7*('3g CPIH'!J$16/'3g CPIH'!$G$16))</f>
        <v>41.100805479452056</v>
      </c>
      <c r="O80" s="30"/>
      <c r="P80" s="129">
        <f>IF('3g CPIH'!L$16="-","-",'3h OC '!$E$7*('3g CPIH'!L$16/'3g CPIH'!$G$16))</f>
        <v>41.100805479452056</v>
      </c>
      <c r="Q80" s="129">
        <f>IF('3g CPIH'!M$16="-","-",'3h OC '!$E$7*('3g CPIH'!M$16/'3g CPIH'!$G$16))</f>
        <v>41.566536986301365</v>
      </c>
      <c r="R80" s="129">
        <f>IF('3g CPIH'!N$16="-","-",'3h OC '!$E$7*('3g CPIH'!N$16/'3g CPIH'!$G$16))</f>
        <v>41.877024657534243</v>
      </c>
      <c r="S80" s="129">
        <f>IF('3g CPIH'!O$16="-","-",'3h OC '!$E$7*('3g CPIH'!O$16/'3g CPIH'!$G$16))</f>
        <v>42.109890410958904</v>
      </c>
      <c r="T80" s="129">
        <f>IF('3g CPIH'!P$16="-","-",'3h OC '!$E$7*('3g CPIH'!P$16/'3g CPIH'!$G$16))</f>
        <v>42.226323287671228</v>
      </c>
      <c r="U80" s="129">
        <f>IF('3g CPIH'!Q$16="-","-",'3h OC '!$E$7*('3g CPIH'!Q$16/'3g CPIH'!$G$16))</f>
        <v>42.45918904109589</v>
      </c>
      <c r="V80" s="129">
        <f>IF('3g CPIH'!R$16="-","-",'3h OC '!$E$7*('3g CPIH'!R$16/'3g CPIH'!$G$16))</f>
        <v>43.235408219178083</v>
      </c>
      <c r="W80" s="129" t="str">
        <f>IF('3g CPIH'!S$16="-","-",'3h OC '!$E$7*('3g CPIH'!S$16/'3g CPIH'!$G$16))</f>
        <v>-</v>
      </c>
      <c r="X80" s="129" t="str">
        <f>IF('3g CPIH'!T$16="-","-",'3h OC '!$E$7*('3g CPIH'!T$16/'3g CPIH'!$G$16))</f>
        <v>-</v>
      </c>
      <c r="Y80" s="129" t="str">
        <f>IF('3g CPIH'!U$16="-","-",'3h OC '!$E$7*('3g CPIH'!U$16/'3g CPIH'!$G$16))</f>
        <v>-</v>
      </c>
      <c r="Z80" s="129" t="str">
        <f>IF('3g CPIH'!V$16="-","-",'3h OC '!$E$7*('3g CPIH'!V$16/'3g CPIH'!$G$16))</f>
        <v>-</v>
      </c>
      <c r="AA80" s="28"/>
    </row>
    <row r="81" spans="1:27" s="29" customFormat="1" ht="11.5" x14ac:dyDescent="0.25">
      <c r="A81" s="256">
        <v>6</v>
      </c>
      <c r="B81" s="132" t="s">
        <v>349</v>
      </c>
      <c r="C81" s="132" t="s">
        <v>43</v>
      </c>
      <c r="D81" s="134" t="s">
        <v>321</v>
      </c>
      <c r="E81" s="131"/>
      <c r="F81" s="30"/>
      <c r="G81" s="129" t="s">
        <v>333</v>
      </c>
      <c r="H81" s="129" t="s">
        <v>333</v>
      </c>
      <c r="I81" s="129" t="s">
        <v>333</v>
      </c>
      <c r="J81" s="129" t="s">
        <v>333</v>
      </c>
      <c r="K81" s="129">
        <f>IF('3i SMNCC'!G$46="-","-",'3i SMNCC'!G$57)</f>
        <v>0</v>
      </c>
      <c r="L81" s="129">
        <f>IF('3i SMNCC'!H$46="-","-",'3i SMNCC'!H$57)</f>
        <v>-0.1310662676190151</v>
      </c>
      <c r="M81" s="129">
        <f>IF('3i SMNCC'!I$46="-","-",'3i SMNCC'!I$57)</f>
        <v>1.6490220555819262</v>
      </c>
      <c r="N81" s="129">
        <f>IF('3i SMNCC'!J$46="-","-",'3i SMNCC'!J$57)</f>
        <v>7.9249822078168837</v>
      </c>
      <c r="O81" s="30"/>
      <c r="P81" s="129">
        <f>IF('3i SMNCC'!L$46="-","-",'3i SMNCC'!L$57)</f>
        <v>7.9249822078168837</v>
      </c>
      <c r="Q81" s="129">
        <f>IF('3i SMNCC'!M$46="-","-",'3i SMNCC'!M$57)</f>
        <v>9.5945159615724194</v>
      </c>
      <c r="R81" s="129">
        <f>IF('3i SMNCC'!N$46="-","-",'3i SMNCC'!N$57)</f>
        <v>9.6655312765157912</v>
      </c>
      <c r="S81" s="129">
        <f>IF('3i SMNCC'!O$46="-","-",'3i SMNCC'!O$57)</f>
        <v>11.448655558303892</v>
      </c>
      <c r="T81" s="129">
        <f>IF('3i SMNCC'!P$46="-","-",'3i SMNCC'!P$57)</f>
        <v>11.63045810995356</v>
      </c>
      <c r="U81" s="129">
        <f>IF('3i SMNCC'!Q$46="-","-",'3i SMNCC'!Q$57)</f>
        <v>11.375413031411084</v>
      </c>
      <c r="V81" s="129">
        <f>IF('3i SMNCC'!R$46="-","-",'3i SMNCC'!R$57)</f>
        <v>11.405483218834176</v>
      </c>
      <c r="W81" s="129" t="str">
        <f>IF('3i SMNCC'!S$46="-","-",'3i SMNCC'!S$57)</f>
        <v>-</v>
      </c>
      <c r="X81" s="129" t="str">
        <f>IF('3i SMNCC'!T$46="-","-",'3i SMNCC'!T$57)</f>
        <v>-</v>
      </c>
      <c r="Y81" s="129" t="str">
        <f>IF('3i SMNCC'!U$46="-","-",'3i SMNCC'!U$57)</f>
        <v>-</v>
      </c>
      <c r="Z81" s="129" t="str">
        <f>IF('3i SMNCC'!V$46="-","-",'3i SMNCC'!V$57)</f>
        <v>-</v>
      </c>
      <c r="AA81" s="28"/>
    </row>
    <row r="82" spans="1:27" s="29" customFormat="1" ht="11.25" customHeight="1" x14ac:dyDescent="0.25">
      <c r="A82" s="256">
        <v>7</v>
      </c>
      <c r="B82" s="132" t="s">
        <v>349</v>
      </c>
      <c r="C82" s="132" t="s">
        <v>389</v>
      </c>
      <c r="D82" s="134" t="s">
        <v>321</v>
      </c>
      <c r="E82" s="131"/>
      <c r="F82" s="30"/>
      <c r="G82" s="129">
        <f>IF('3g CPIH'!C$16="-","-",'3j PAAC PAP'!$G$9*('3g CPIH'!C$16/'3g CPIH'!$G$16))</f>
        <v>3.3460635029354204</v>
      </c>
      <c r="H82" s="129">
        <f>IF('3g CPIH'!D$16="-","-",'3j PAAC PAP'!$G$9*('3g CPIH'!D$16/'3g CPIH'!$G$16))</f>
        <v>3.3527623287671227</v>
      </c>
      <c r="I82" s="129">
        <f>IF('3g CPIH'!E$16="-","-",'3j PAAC PAP'!$G$9*('3g CPIH'!E$16/'3g CPIH'!$G$16))</f>
        <v>3.3628105675146771</v>
      </c>
      <c r="J82" s="129">
        <f>IF('3g CPIH'!F$16="-","-",'3j PAAC PAP'!$G$9*('3g CPIH'!F$16/'3g CPIH'!$G$16))</f>
        <v>3.3829070450097847</v>
      </c>
      <c r="K82" s="129">
        <f>IF('3g CPIH'!G$16="-","-",'3j PAAC PAP'!$G$9*('3g CPIH'!G$16/'3g CPIH'!$G$16))</f>
        <v>3.4230999999999998</v>
      </c>
      <c r="L82" s="129">
        <f>IF('3g CPIH'!H$16="-","-",'3j PAAC PAP'!$G$9*('3g CPIH'!H$16/'3g CPIH'!$G$16))</f>
        <v>3.4666423679060667</v>
      </c>
      <c r="M82" s="129">
        <f>IF('3g CPIH'!I$16="-","-",'3j PAAC PAP'!$G$9*('3g CPIH'!I$16/'3g CPIH'!$G$16))</f>
        <v>3.516883561643835</v>
      </c>
      <c r="N82" s="129">
        <f>IF('3g CPIH'!J$16="-","-",'3j PAAC PAP'!$G$9*('3g CPIH'!J$16/'3g CPIH'!$G$16))</f>
        <v>3.547028277886497</v>
      </c>
      <c r="O82" s="30"/>
      <c r="P82" s="129">
        <f>IF('3g CPIH'!L$16="-","-",'3j PAAC PAP'!$G$9*('3g CPIH'!L$16/'3g CPIH'!$G$16))</f>
        <v>3.547028277886497</v>
      </c>
      <c r="Q82" s="129">
        <f>IF('3g CPIH'!M$16="-","-",'3j PAAC PAP'!$G$9*('3g CPIH'!M$16/'3g CPIH'!$G$16))</f>
        <v>3.5872212328767121</v>
      </c>
      <c r="R82" s="129">
        <f>IF('3g CPIH'!N$16="-","-",'3j PAAC PAP'!$G$9*('3g CPIH'!N$16/'3g CPIH'!$G$16))</f>
        <v>3.6140165362035224</v>
      </c>
      <c r="S82" s="129">
        <f>IF('3g CPIH'!O$16="-","-",'3j PAAC PAP'!$G$9*('3g CPIH'!O$16/'3g CPIH'!$G$16))</f>
        <v>3.6341130136986299</v>
      </c>
      <c r="T82" s="129">
        <f>IF('3g CPIH'!P$16="-","-",'3j PAAC PAP'!$G$9*('3g CPIH'!P$16/'3g CPIH'!$G$16))</f>
        <v>3.6441612524461835</v>
      </c>
      <c r="U82" s="129">
        <f>IF('3g CPIH'!Q$16="-","-",'3j PAAC PAP'!$G$9*('3g CPIH'!Q$16/'3g CPIH'!$G$16))</f>
        <v>3.6642577299412915</v>
      </c>
      <c r="V82" s="129">
        <f>IF('3g CPIH'!R$16="-","-",'3j PAAC PAP'!$G$9*('3g CPIH'!R$16/'3g CPIH'!$G$16))</f>
        <v>3.7312459882583173</v>
      </c>
      <c r="W82" s="129" t="str">
        <f>IF('3g CPIH'!S$16="-","-",'3j PAAC PAP'!$G$9*('3g CPIH'!S$16/'3g CPIH'!$G$16))</f>
        <v>-</v>
      </c>
      <c r="X82" s="129" t="str">
        <f>IF('3g CPIH'!T$16="-","-",'3j PAAC PAP'!$G$9*('3g CPIH'!T$16/'3g CPIH'!$G$16))</f>
        <v>-</v>
      </c>
      <c r="Y82" s="129" t="str">
        <f>IF('3g CPIH'!U$16="-","-",'3j PAAC PAP'!$G$9*('3g CPIH'!U$16/'3g CPIH'!$G$16))</f>
        <v>-</v>
      </c>
      <c r="Z82" s="129" t="str">
        <f>IF('3g CPIH'!V$16="-","-",'3j PAAC PAP'!$G$9*('3g CPIH'!V$16/'3g CPIH'!$G$16))</f>
        <v>-</v>
      </c>
      <c r="AA82" s="28"/>
    </row>
    <row r="83" spans="1:27" s="29" customFormat="1" ht="11.25" customHeight="1" x14ac:dyDescent="0.25">
      <c r="A83" s="256">
        <v>8</v>
      </c>
      <c r="B83" s="132" t="s">
        <v>349</v>
      </c>
      <c r="C83" s="132" t="s">
        <v>404</v>
      </c>
      <c r="D83" s="134" t="s">
        <v>321</v>
      </c>
      <c r="E83" s="131"/>
      <c r="F83" s="30"/>
      <c r="G83" s="129">
        <f>IF(G78="-","-",SUM(G75:G81)*'3j PAAC PAP'!$G$27)</f>
        <v>0.36548390463092428</v>
      </c>
      <c r="H83" s="129">
        <f>IF(H78="-","-",SUM(H75:H81)*'3j PAAC PAP'!$G$27)</f>
        <v>0.36586068141996542</v>
      </c>
      <c r="I83" s="129">
        <f>IF(I78="-","-",SUM(I75:I81)*'3j PAAC PAP'!$G$27)</f>
        <v>0.31623780239796462</v>
      </c>
      <c r="J83" s="129">
        <f>IF(J78="-","-",SUM(J75:J81)*'3j PAAC PAP'!$G$27)</f>
        <v>0.31736813276508791</v>
      </c>
      <c r="K83" s="129">
        <f>IF(K78="-","-",SUM(K75:K81)*'3j PAAC PAP'!$G$27)</f>
        <v>0.31168894521222068</v>
      </c>
      <c r="L83" s="129">
        <f>IF(L78="-","-",SUM(L75:L81)*'3j PAAC PAP'!$G$27)</f>
        <v>0.31350179867796518</v>
      </c>
      <c r="M83" s="129">
        <f>IF(M78="-","-",SUM(M75:M81)*'3j PAAC PAP'!$G$27)</f>
        <v>0.33565725866780816</v>
      </c>
      <c r="N83" s="129">
        <f>IF(N78="-","-",SUM(N75:N81)*'3j PAAC PAP'!$G$27)</f>
        <v>0.36781626479744156</v>
      </c>
      <c r="O83" s="30"/>
      <c r="P83" s="129">
        <f>IF(P78="-","-",SUM(P75:P81)*'3j PAAC PAP'!$G$27)</f>
        <v>0.36781626479744156</v>
      </c>
      <c r="Q83" s="129">
        <f>IF(Q78="-","-",SUM(Q75:Q81)*'3j PAAC PAP'!$G$27)</f>
        <v>0.38235934090563178</v>
      </c>
      <c r="R83" s="129">
        <f>IF(R78="-","-",SUM(R75:R81)*'3j PAAC PAP'!$G$27)</f>
        <v>0.38378947067436942</v>
      </c>
      <c r="S83" s="129">
        <f>IF(S78="-","-",SUM(S75:S81)*'3j PAAC PAP'!$G$27)</f>
        <v>0.41422310870426993</v>
      </c>
      <c r="T83" s="129">
        <f>IF(T78="-","-",SUM(T75:T81)*'3j PAAC PAP'!$G$27)</f>
        <v>0.41416515068580212</v>
      </c>
      <c r="U83" s="129">
        <f>IF(U78="-","-",SUM(U75:U81)*'3j PAAC PAP'!$G$27)</f>
        <v>0.41359304619606035</v>
      </c>
      <c r="V83" s="129">
        <f>IF(V78="-","-",SUM(V75:V81)*'3j PAAC PAP'!$G$27)</f>
        <v>0.41309684749882369</v>
      </c>
      <c r="W83" s="129" t="str">
        <f>IF(W78="-","-",SUM(W75:W81)*'3j PAAC PAP'!$G$27)</f>
        <v>-</v>
      </c>
      <c r="X83" s="129" t="str">
        <f>IF(X78="-","-",SUM(X75:X81)*'3j PAAC PAP'!$G$27)</f>
        <v>-</v>
      </c>
      <c r="Y83" s="129" t="str">
        <f>IF(Y78="-","-",SUM(Y75:Y81)*'3j PAAC PAP'!$G$27)</f>
        <v>-</v>
      </c>
      <c r="Z83" s="129" t="str">
        <f>IF(Z78="-","-",SUM(Z75:Z81)*'3j PAAC PAP'!$G$27)</f>
        <v>-</v>
      </c>
      <c r="AA83" s="28"/>
    </row>
    <row r="84" spans="1:27" s="29" customFormat="1" ht="11.25" customHeight="1" x14ac:dyDescent="0.25">
      <c r="A84" s="256">
        <v>9</v>
      </c>
      <c r="B84" s="132" t="s">
        <v>388</v>
      </c>
      <c r="C84" s="132" t="s">
        <v>515</v>
      </c>
      <c r="D84" s="134" t="s">
        <v>321</v>
      </c>
      <c r="E84" s="131"/>
      <c r="F84" s="30"/>
      <c r="G84" s="129">
        <f>IF(G78="-","-",SUM(G75:G83)*'3k EBIT'!$E$7)</f>
        <v>1.5302066891868076</v>
      </c>
      <c r="H84" s="129">
        <f>IF(H78="-","-",SUM(H75:H83)*'3k EBIT'!$E$7)</f>
        <v>1.5318471107624758</v>
      </c>
      <c r="I84" s="129">
        <f>IF(I78="-","-",SUM(I75:I83)*'3k EBIT'!$E$7)</f>
        <v>1.3330798213632391</v>
      </c>
      <c r="J84" s="129">
        <f>IF(J78="-","-",SUM(J75:J83)*'3k EBIT'!$E$7)</f>
        <v>1.3380010860902436</v>
      </c>
      <c r="K84" s="129">
        <f>IF(K78="-","-",SUM(K75:K83)*'3k EBIT'!$E$7)</f>
        <v>1.3160089586011898</v>
      </c>
      <c r="L84" s="129">
        <f>IF(L78="-","-",SUM(L75:L83)*'3k EBIT'!$E$7)</f>
        <v>1.3241208855341864</v>
      </c>
      <c r="M84" s="129">
        <f>IF(M78="-","-",SUM(M75:M83)*'3k EBIT'!$E$7)</f>
        <v>1.4139258140437474</v>
      </c>
      <c r="N84" s="129">
        <f>IF(N78="-","-",SUM(N75:N83)*'3k EBIT'!$E$7)</f>
        <v>1.5434505246356338</v>
      </c>
      <c r="O84" s="30"/>
      <c r="P84" s="129">
        <f>IF(P78="-","-",SUM(P75:P83)*'3k EBIT'!$E$7)</f>
        <v>1.5434505246356338</v>
      </c>
      <c r="Q84" s="129">
        <f>IF(Q78="-","-",SUM(Q75:Q83)*'3k EBIT'!$E$7)</f>
        <v>1.602539143652373</v>
      </c>
      <c r="R84" s="129">
        <f>IF(R78="-","-",SUM(R75:R83)*'3k EBIT'!$E$7)</f>
        <v>1.6087921907175577</v>
      </c>
      <c r="S84" s="129">
        <f>IF(S78="-","-",SUM(S75:S83)*'3k EBIT'!$E$7)</f>
        <v>1.7312044594295561</v>
      </c>
      <c r="T84" s="129">
        <f>IF(T78="-","-",SUM(T75:T83)*'3k EBIT'!$E$7)</f>
        <v>1.7311666922452909</v>
      </c>
      <c r="U84" s="129">
        <f>IF(U78="-","-",SUM(U75:U83)*'3k EBIT'!$E$7)</f>
        <v>1.7292620797418485</v>
      </c>
      <c r="V84" s="129">
        <f>IF(V78="-","-",SUM(V75:V83)*'3k EBIT'!$E$7)</f>
        <v>1.728570009949252</v>
      </c>
      <c r="W84" s="129" t="str">
        <f>IF(W78="-","-",SUM(W75:W83)*'3k EBIT'!$E$7)</f>
        <v>-</v>
      </c>
      <c r="X84" s="129" t="str">
        <f>IF(X78="-","-",SUM(X75:X83)*'3k EBIT'!$E$7)</f>
        <v>-</v>
      </c>
      <c r="Y84" s="129" t="str">
        <f>IF(Y78="-","-",SUM(Y75:Y83)*'3k EBIT'!$E$7)</f>
        <v>-</v>
      </c>
      <c r="Z84" s="129" t="str">
        <f>IF(Z78="-","-",SUM(Z75:Z83)*'3k EBIT'!$E$7)</f>
        <v>-</v>
      </c>
      <c r="AA84" s="28"/>
    </row>
    <row r="85" spans="1:27" s="29" customFormat="1" ht="12.4" customHeight="1" x14ac:dyDescent="0.25">
      <c r="A85" s="256">
        <v>10</v>
      </c>
      <c r="B85" s="132" t="s">
        <v>292</v>
      </c>
      <c r="C85" s="177" t="s">
        <v>516</v>
      </c>
      <c r="D85" s="134" t="s">
        <v>321</v>
      </c>
      <c r="E85" s="130"/>
      <c r="F85" s="30"/>
      <c r="G85" s="129">
        <f>IF(G80="-","-",SUM(G75:G78,G80:G84)*'3l HAP'!$E$8)</f>
        <v>0.74040504626092196</v>
      </c>
      <c r="H85" s="129">
        <f>IF(H80="-","-",SUM(H75:H78,H80:H84)*'3l HAP'!$E$8)</f>
        <v>0.74166912006981178</v>
      </c>
      <c r="I85" s="129">
        <f>IF(I80="-","-",SUM(I75:I78,I80:I84)*'3l HAP'!$E$8)</f>
        <v>0.74080629719882052</v>
      </c>
      <c r="J85" s="129">
        <f>IF(J80="-","-",SUM(J75:J78,J80:J84)*'3l HAP'!$E$8)</f>
        <v>0.74459851862548987</v>
      </c>
      <c r="K85" s="129">
        <f>IF(K80="-","-",SUM(K75:K78,K80:K84)*'3l HAP'!$E$8)</f>
        <v>0.7527684906744464</v>
      </c>
      <c r="L85" s="129">
        <f>IF(L80="-","-",SUM(L75:L78,L80:L84)*'3l HAP'!$E$8)</f>
        <v>0.7590193682096632</v>
      </c>
      <c r="M85" s="129">
        <f>IF(M80="-","-",SUM(M75:M78,M80:M84)*'3l HAP'!$E$8)</f>
        <v>0.8020356984050887</v>
      </c>
      <c r="N85" s="129">
        <f>IF(N80="-","-",SUM(N75:N78,N80:N84)*'3l HAP'!$E$8)</f>
        <v>0.90184467232482479</v>
      </c>
      <c r="O85" s="30"/>
      <c r="P85" s="129">
        <f>IF(P80="-","-",SUM(P75:P78,P80:P84)*'3l HAP'!$E$8)</f>
        <v>0.90184467232482479</v>
      </c>
      <c r="Q85" s="129">
        <f>IF(Q80="-","-",SUM(Q75:Q78,Q80:Q84)*'3l HAP'!$E$8)</f>
        <v>0.93722356586090871</v>
      </c>
      <c r="R85" s="129">
        <f>IF(R80="-","-",SUM(R75:R78,R80:R84)*'3l HAP'!$E$8)</f>
        <v>0.94204203029596467</v>
      </c>
      <c r="S85" s="129">
        <f>IF(S80="-","-",SUM(S75:S78,S80:S84)*'3l HAP'!$E$8)</f>
        <v>0.9765179005024931</v>
      </c>
      <c r="T85" s="129">
        <f>IF(T80="-","-",SUM(T75:T78,T80:T84)*'3l HAP'!$E$8)</f>
        <v>0.97648879791741805</v>
      </c>
      <c r="U85" s="129">
        <f>IF(U80="-","-",SUM(U75:U78,U80:U84)*'3l HAP'!$E$8)</f>
        <v>0.99906898672558908</v>
      </c>
      <c r="V85" s="129">
        <f>IF(V80="-","-",SUM(V75:V78,V80:V84)*'3l HAP'!$E$8)</f>
        <v>0.99853569253358287</v>
      </c>
      <c r="W85" s="129" t="str">
        <f>IF(W80="-","-",SUM(W75:W78,W80:W84)*'3l HAP'!$E$8)</f>
        <v>-</v>
      </c>
      <c r="X85" s="129" t="str">
        <f>IF(X80="-","-",SUM(X75:X78,X80:X84)*'3l HAP'!$E$8)</f>
        <v>-</v>
      </c>
      <c r="Y85" s="129" t="str">
        <f>IF(Y80="-","-",SUM(Y75:Y78,Y80:Y84)*'3l HAP'!$E$8)</f>
        <v>-</v>
      </c>
      <c r="Z85" s="129" t="str">
        <f>IF(Z80="-","-",SUM(Z75:Z78,Z80:Z84)*'3l HAP'!$E$8)</f>
        <v>-</v>
      </c>
      <c r="AA85" s="28"/>
    </row>
    <row r="86" spans="1:27" s="29" customFormat="1" ht="11.25" customHeight="1" x14ac:dyDescent="0.25">
      <c r="A86" s="256">
        <v>11</v>
      </c>
      <c r="B86" s="132" t="s">
        <v>44</v>
      </c>
      <c r="C86" s="132" t="str">
        <f>B86&amp;"_"&amp;D86</f>
        <v>Total_Northern</v>
      </c>
      <c r="D86" s="134" t="s">
        <v>321</v>
      </c>
      <c r="E86" s="131"/>
      <c r="F86" s="30"/>
      <c r="G86" s="129">
        <f t="shared" ref="G86:N86" si="10">IF(G80="-","-",SUM(G75:G85))</f>
        <v>81.27756594790165</v>
      </c>
      <c r="H86" s="129">
        <f t="shared" si="10"/>
        <v>81.36516796371518</v>
      </c>
      <c r="I86" s="129">
        <f t="shared" si="10"/>
        <v>70.902873177795797</v>
      </c>
      <c r="J86" s="129">
        <f t="shared" si="10"/>
        <v>71.165679225236374</v>
      </c>
      <c r="K86" s="129">
        <f t="shared" si="10"/>
        <v>70.016369281224712</v>
      </c>
      <c r="L86" s="129">
        <f t="shared" si="10"/>
        <v>70.449563505199151</v>
      </c>
      <c r="M86" s="129">
        <f t="shared" si="10"/>
        <v>75.219153067784831</v>
      </c>
      <c r="N86" s="129">
        <f t="shared" si="10"/>
        <v>82.136049257040682</v>
      </c>
      <c r="O86" s="30"/>
      <c r="P86" s="129">
        <f t="shared" ref="P86:Z86" si="11">IF(P80="-","-",SUM(P75:P85))</f>
        <v>82.136049257040682</v>
      </c>
      <c r="Q86" s="129">
        <f t="shared" si="11"/>
        <v>85.28135418268414</v>
      </c>
      <c r="R86" s="129">
        <f t="shared" si="11"/>
        <v>85.615280251453299</v>
      </c>
      <c r="S86" s="129">
        <f t="shared" si="11"/>
        <v>92.092504445307725</v>
      </c>
      <c r="T86" s="129">
        <f t="shared" si="11"/>
        <v>92.090487597003417</v>
      </c>
      <c r="U86" s="129">
        <f t="shared" si="11"/>
        <v>92.01282506387804</v>
      </c>
      <c r="V86" s="129">
        <f t="shared" si="11"/>
        <v>91.975867058805221</v>
      </c>
      <c r="W86" s="129" t="str">
        <f t="shared" si="11"/>
        <v>-</v>
      </c>
      <c r="X86" s="129" t="str">
        <f t="shared" si="11"/>
        <v>-</v>
      </c>
      <c r="Y86" s="129" t="str">
        <f t="shared" si="11"/>
        <v>-</v>
      </c>
      <c r="Z86" s="129" t="str">
        <f t="shared" si="11"/>
        <v>-</v>
      </c>
      <c r="AA86" s="28"/>
    </row>
    <row r="87" spans="1:27" s="29" customFormat="1" ht="11.25" customHeight="1" x14ac:dyDescent="0.25">
      <c r="A87" s="256">
        <v>1</v>
      </c>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v>2</v>
      </c>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AA'!J47="-","-",'3c AA'!J47)</f>
        <v>-</v>
      </c>
      <c r="H89" s="38" t="str">
        <f>IF('3c AA'!K47="-","-",'3c AA'!K47)</f>
        <v>-</v>
      </c>
      <c r="I89" s="38" t="str">
        <f>IF('3c AA'!L47="-","-",'3c AA'!L47)</f>
        <v>-</v>
      </c>
      <c r="J89" s="38" t="str">
        <f>IF('3c AA'!M47="-","-",'3c AA'!M47)</f>
        <v>-</v>
      </c>
      <c r="K89" s="38" t="str">
        <f>IF('3c AA'!N47="-","-",'3c AA'!N47)</f>
        <v>-</v>
      </c>
      <c r="L89" s="38" t="str">
        <f>IF('3c AA'!O47="-","-",'3c AA'!O47)</f>
        <v>-</v>
      </c>
      <c r="M89" s="38" t="str">
        <f>IF('3c AA'!P47="-","-",'3c AA'!P47)</f>
        <v>-</v>
      </c>
      <c r="N89" s="38" t="str">
        <f>IF('3c AA'!Q47="-","-",'3c AA'!Q47)</f>
        <v>-</v>
      </c>
      <c r="O89" s="30"/>
      <c r="P89" s="38" t="str">
        <f>IF('3c AA'!S47="-","-",'3c AA'!S47)</f>
        <v>-</v>
      </c>
      <c r="Q89" s="38" t="str">
        <f>IF('3c AA'!T47="-","-",'3c AA'!T47)</f>
        <v>-</v>
      </c>
      <c r="R89" s="38" t="str">
        <f>IF('3c AA'!U47="-","-",'3c AA'!U47)</f>
        <v>-</v>
      </c>
      <c r="S89" s="38" t="str">
        <f>IF('3c AA'!V47="-","-",'3c AA'!V47)</f>
        <v>-</v>
      </c>
      <c r="T89" s="38">
        <f>IF('3c AA'!W47="-","-",'3c AA'!W47)</f>
        <v>0</v>
      </c>
      <c r="U89" s="38">
        <f>IF('3c AA'!X47="-","-",'3c AA'!X47)</f>
        <v>1.4870742269298105</v>
      </c>
      <c r="V89" s="38">
        <f>IF('3c AA'!Y47="-","-",'3c AA'!Y47)</f>
        <v>0.70457099735818829</v>
      </c>
      <c r="W89" s="38" t="str">
        <f>IF('3c AA'!Z47="-","-",'3c AA'!Z47)</f>
        <v>-</v>
      </c>
      <c r="X89" s="38" t="str">
        <f>IF('3c AA'!AA47="-","-",'3c AA'!AA47)</f>
        <v>-</v>
      </c>
      <c r="Y89" s="38" t="str">
        <f>IF('3c AA'!AB47="-","-",'3c AA'!AB47)</f>
        <v>-</v>
      </c>
      <c r="Z89" s="38" t="str">
        <f>IF('3c AA'!AC47="-","-",'3c AA'!AC47)</f>
        <v>-</v>
      </c>
      <c r="AA89" s="28"/>
    </row>
    <row r="90" spans="1:27" s="29" customFormat="1" ht="11.5" x14ac:dyDescent="0.25">
      <c r="A90" s="256">
        <v>3</v>
      </c>
      <c r="B90" s="135" t="s">
        <v>2</v>
      </c>
      <c r="C90" s="135" t="s">
        <v>342</v>
      </c>
      <c r="D90" s="133" t="s">
        <v>322</v>
      </c>
      <c r="E90" s="128"/>
      <c r="F90" s="30"/>
      <c r="G90" s="38">
        <f>IF('3d PC'!G14="-","-",'3d PC'!G55)</f>
        <v>6.5567588596821027</v>
      </c>
      <c r="H90" s="38">
        <f>IF('3d PC'!H14="-","-",'3d PC'!H55)</f>
        <v>6.5567588596821027</v>
      </c>
      <c r="I90" s="38">
        <f>IF('3d PC'!I14="-","-",'3d PC'!I55)</f>
        <v>6.6197359495950758</v>
      </c>
      <c r="J90" s="38">
        <f>IF('3d PC'!J14="-","-",'3d PC'!J55)</f>
        <v>6.6197359495950758</v>
      </c>
      <c r="K90" s="38">
        <f>IF('3d PC'!K14="-","-",'3d PC'!K55)</f>
        <v>6.6995028867368616</v>
      </c>
      <c r="L90" s="38">
        <f>IF('3d PC'!L14="-","-",'3d PC'!L55)</f>
        <v>6.6995028867368616</v>
      </c>
      <c r="M90" s="38">
        <f>IF('3d PC'!M14="-","-",'3d PC'!M55)</f>
        <v>7.1131218301273513</v>
      </c>
      <c r="N90" s="38">
        <f>IF('3d PC'!N14="-","-",'3d PC'!N55)</f>
        <v>7.1131218301273513</v>
      </c>
      <c r="O90" s="30"/>
      <c r="P90" s="38">
        <f>'3d PC'!P55</f>
        <v>7.1131218301273513</v>
      </c>
      <c r="Q90" s="38">
        <f>'3d PC'!Q55</f>
        <v>7.2804579515147188</v>
      </c>
      <c r="R90" s="38">
        <f>'3d PC'!R55</f>
        <v>7.1935840895118579</v>
      </c>
      <c r="S90" s="38">
        <f>'3d PC'!S55</f>
        <v>7.3593999937099728</v>
      </c>
      <c r="T90" s="38">
        <f>'3d PC'!T55</f>
        <v>7.0492243060839304</v>
      </c>
      <c r="U90" s="38">
        <f>'3d PC'!U55</f>
        <v>7.1089669218364691</v>
      </c>
      <c r="V90" s="38">
        <f>'3d PC'!V55</f>
        <v>6.9829560851947949</v>
      </c>
      <c r="W90" s="38" t="str">
        <f>'3d PC'!W55</f>
        <v>-</v>
      </c>
      <c r="X90" s="38" t="str">
        <f>'3d PC'!X55</f>
        <v>-</v>
      </c>
      <c r="Y90" s="38" t="str">
        <f>'3d PC'!Y55</f>
        <v>-</v>
      </c>
      <c r="Z90" s="38" t="str">
        <f>'3d PC'!Z55</f>
        <v>-</v>
      </c>
      <c r="AA90" s="28"/>
    </row>
    <row r="91" spans="1:27" s="29" customFormat="1" ht="11.5" x14ac:dyDescent="0.25">
      <c r="A91" s="256">
        <v>4</v>
      </c>
      <c r="B91" s="135" t="s">
        <v>352</v>
      </c>
      <c r="C91" s="135" t="s">
        <v>343</v>
      </c>
      <c r="D91" s="133" t="s">
        <v>322</v>
      </c>
      <c r="E91" s="128"/>
      <c r="F91" s="30"/>
      <c r="G91" s="38">
        <f>IF('3e NC-Elec'!H20="-","-",'3e NC-Elec'!H20)</f>
        <v>17.227999999999998</v>
      </c>
      <c r="H91" s="38">
        <f>IF('3e NC-Elec'!I20="-","-",'3e NC-Elec'!I20)</f>
        <v>17.227999999999998</v>
      </c>
      <c r="I91" s="38">
        <f>IF('3e NC-Elec'!J20="-","-",'3e NC-Elec'!J20)</f>
        <v>11.753</v>
      </c>
      <c r="J91" s="38">
        <f>IF('3e NC-Elec'!K20="-","-",'3e NC-Elec'!K20)</f>
        <v>11.753</v>
      </c>
      <c r="K91" s="38">
        <f>IF('3e NC-Elec'!L20="-","-",'3e NC-Elec'!L20)</f>
        <v>11.4245</v>
      </c>
      <c r="L91" s="38">
        <f>IF('3e NC-Elec'!M20="-","-",'3e NC-Elec'!M20)</f>
        <v>11.4245</v>
      </c>
      <c r="M91" s="38">
        <f>IF('3e NC-Elec'!N20="-","-",'3e NC-Elec'!N20)</f>
        <v>12.0815</v>
      </c>
      <c r="N91" s="38">
        <f>IF('3e NC-Elec'!O20="-","-",'3e NC-Elec'!O20)</f>
        <v>12.0815</v>
      </c>
      <c r="O91" s="30"/>
      <c r="P91" s="38">
        <f>'3e NC-Elec'!Q20</f>
        <v>12.0815</v>
      </c>
      <c r="Q91" s="38">
        <f>'3e NC-Elec'!R20</f>
        <v>13.176499999999999</v>
      </c>
      <c r="R91" s="38">
        <f>'3e NC-Elec'!S20</f>
        <v>13.176499999999999</v>
      </c>
      <c r="S91" s="38">
        <f>'3e NC-Elec'!T20</f>
        <v>14.308</v>
      </c>
      <c r="T91" s="38">
        <f>'3e NC-Elec'!U20</f>
        <v>14.308</v>
      </c>
      <c r="U91" s="38">
        <f>'3e NC-Elec'!V20</f>
        <v>15.731499999999999</v>
      </c>
      <c r="V91" s="38">
        <f>'3e NC-Elec'!W20</f>
        <v>15.731499999999999</v>
      </c>
      <c r="W91" s="38" t="str">
        <f>'3e NC-Elec'!X20</f>
        <v>-</v>
      </c>
      <c r="X91" s="38" t="str">
        <f>'3e NC-Elec'!Y20</f>
        <v>-</v>
      </c>
      <c r="Y91" s="38" t="str">
        <f>'3e NC-Elec'!Z20</f>
        <v>-</v>
      </c>
      <c r="Z91" s="38" t="str">
        <f>'3e NC-Elec'!AA20</f>
        <v>-</v>
      </c>
      <c r="AA91" s="28"/>
    </row>
    <row r="92" spans="1:27" s="29" customFormat="1" ht="11.5" x14ac:dyDescent="0.25">
      <c r="A92" s="256">
        <v>5</v>
      </c>
      <c r="B92" s="135" t="s">
        <v>349</v>
      </c>
      <c r="C92" s="135" t="s">
        <v>344</v>
      </c>
      <c r="D92" s="133" t="s">
        <v>322</v>
      </c>
      <c r="E92" s="128"/>
      <c r="F92" s="30"/>
      <c r="G92" s="38">
        <f>IF('3g CPIH'!C$16="-","-",'3h OC '!$E$7*('3g CPIH'!C$16/'3g CPIH'!$G$16))</f>
        <v>38.772147945205475</v>
      </c>
      <c r="H92" s="38">
        <f>IF('3g CPIH'!D$16="-","-",'3h OC '!$E$7*('3g CPIH'!D$16/'3g CPIH'!$G$16))</f>
        <v>38.849769863013698</v>
      </c>
      <c r="I92" s="38">
        <f>IF('3g CPIH'!E$16="-","-",'3h OC '!$E$7*('3g CPIH'!E$16/'3g CPIH'!$G$16))</f>
        <v>38.966202739726029</v>
      </c>
      <c r="J92" s="38">
        <f>IF('3g CPIH'!F$16="-","-",'3h OC '!$E$7*('3g CPIH'!F$16/'3g CPIH'!$G$16))</f>
        <v>39.199068493150683</v>
      </c>
      <c r="K92" s="38">
        <f>IF('3g CPIH'!G$16="-","-",'3h OC '!$E$7*('3g CPIH'!G$16/'3g CPIH'!$G$16))</f>
        <v>39.6648</v>
      </c>
      <c r="L92" s="38">
        <f>IF('3g CPIH'!H$16="-","-",'3h OC '!$E$7*('3g CPIH'!H$16/'3g CPIH'!$G$16))</f>
        <v>40.169342465753431</v>
      </c>
      <c r="M92" s="38">
        <f>IF('3g CPIH'!I$16="-","-",'3h OC '!$E$7*('3g CPIH'!I$16/'3g CPIH'!$G$16))</f>
        <v>40.751506849315064</v>
      </c>
      <c r="N92" s="38">
        <f>IF('3g CPIH'!J$16="-","-",'3h OC '!$E$7*('3g CPIH'!J$16/'3g CPIH'!$G$16))</f>
        <v>41.100805479452056</v>
      </c>
      <c r="O92" s="30"/>
      <c r="P92" s="38">
        <f>IF('3g CPIH'!L$16="-","-",'3h OC '!$E$7*('3g CPIH'!L$16/'3g CPIH'!$G$16))</f>
        <v>41.100805479452056</v>
      </c>
      <c r="Q92" s="38">
        <f>IF('3g CPIH'!M$16="-","-",'3h OC '!$E$7*('3g CPIH'!M$16/'3g CPIH'!$G$16))</f>
        <v>41.566536986301365</v>
      </c>
      <c r="R92" s="38">
        <f>IF('3g CPIH'!N$16="-","-",'3h OC '!$E$7*('3g CPIH'!N$16/'3g CPIH'!$G$16))</f>
        <v>41.877024657534243</v>
      </c>
      <c r="S92" s="38">
        <f>IF('3g CPIH'!O$16="-","-",'3h OC '!$E$7*('3g CPIH'!O$16/'3g CPIH'!$G$16))</f>
        <v>42.109890410958904</v>
      </c>
      <c r="T92" s="38">
        <f>IF('3g CPIH'!P$16="-","-",'3h OC '!$E$7*('3g CPIH'!P$16/'3g CPIH'!$G$16))</f>
        <v>42.226323287671228</v>
      </c>
      <c r="U92" s="38">
        <f>IF('3g CPIH'!Q$16="-","-",'3h OC '!$E$7*('3g CPIH'!Q$16/'3g CPIH'!$G$16))</f>
        <v>42.45918904109589</v>
      </c>
      <c r="V92" s="38">
        <f>IF('3g CPIH'!R$16="-","-",'3h OC '!$E$7*('3g CPIH'!R$16/'3g CPIH'!$G$16))</f>
        <v>43.235408219178083</v>
      </c>
      <c r="W92" s="38" t="str">
        <f>IF('3g CPIH'!S$16="-","-",'3h OC '!$E$7*('3g CPIH'!S$16/'3g CPIH'!$G$16))</f>
        <v>-</v>
      </c>
      <c r="X92" s="38" t="str">
        <f>IF('3g CPIH'!T$16="-","-",'3h OC '!$E$7*('3g CPIH'!T$16/'3g CPIH'!$G$16))</f>
        <v>-</v>
      </c>
      <c r="Y92" s="38" t="str">
        <f>IF('3g CPIH'!U$16="-","-",'3h OC '!$E$7*('3g CPIH'!U$16/'3g CPIH'!$G$16))</f>
        <v>-</v>
      </c>
      <c r="Z92" s="38" t="str">
        <f>IF('3g CPIH'!V$16="-","-",'3h OC '!$E$7*('3g CPIH'!V$16/'3g CPIH'!$G$16))</f>
        <v>-</v>
      </c>
      <c r="AA92" s="28"/>
    </row>
    <row r="93" spans="1:27" s="29" customFormat="1" ht="11.25" customHeight="1" x14ac:dyDescent="0.25">
      <c r="A93" s="256">
        <v>6</v>
      </c>
      <c r="B93" s="135" t="s">
        <v>349</v>
      </c>
      <c r="C93" s="135" t="s">
        <v>43</v>
      </c>
      <c r="D93" s="133" t="s">
        <v>322</v>
      </c>
      <c r="E93" s="128"/>
      <c r="F93" s="30"/>
      <c r="G93" s="38" t="s">
        <v>333</v>
      </c>
      <c r="H93" s="38" t="s">
        <v>333</v>
      </c>
      <c r="I93" s="38" t="s">
        <v>333</v>
      </c>
      <c r="J93" s="38" t="s">
        <v>333</v>
      </c>
      <c r="K93" s="38">
        <f>IF('3i SMNCC'!G$46="-","-",'3i SMNCC'!G$57)</f>
        <v>0</v>
      </c>
      <c r="L93" s="38">
        <f>IF('3i SMNCC'!H$46="-","-",'3i SMNCC'!H$57)</f>
        <v>-0.1310662676190151</v>
      </c>
      <c r="M93" s="38">
        <f>IF('3i SMNCC'!I$46="-","-",'3i SMNCC'!I$57)</f>
        <v>1.6490220555819262</v>
      </c>
      <c r="N93" s="38">
        <f>IF('3i SMNCC'!J$46="-","-",'3i SMNCC'!J$57)</f>
        <v>7.9249822078168837</v>
      </c>
      <c r="O93" s="30"/>
      <c r="P93" s="38">
        <f>IF('3i SMNCC'!L$46="-","-",'3i SMNCC'!L$57)</f>
        <v>7.9249822078168837</v>
      </c>
      <c r="Q93" s="38">
        <f>IF('3i SMNCC'!M$46="-","-",'3i SMNCC'!M$57)</f>
        <v>9.5945159615724194</v>
      </c>
      <c r="R93" s="38">
        <f>IF('3i SMNCC'!N$46="-","-",'3i SMNCC'!N$57)</f>
        <v>9.6655312765157912</v>
      </c>
      <c r="S93" s="38">
        <f>IF('3i SMNCC'!O$46="-","-",'3i SMNCC'!O$57)</f>
        <v>11.448655558303892</v>
      </c>
      <c r="T93" s="38">
        <f>IF('3i SMNCC'!P$46="-","-",'3i SMNCC'!P$57)</f>
        <v>11.63045810995356</v>
      </c>
      <c r="U93" s="38">
        <f>IF('3i SMNCC'!Q$46="-","-",'3i SMNCC'!Q$57)</f>
        <v>11.375413031411084</v>
      </c>
      <c r="V93" s="38">
        <f>IF('3i SMNCC'!R$46="-","-",'3i SMNCC'!R$57)</f>
        <v>11.405483218834176</v>
      </c>
      <c r="W93" s="38" t="str">
        <f>IF('3i SMNCC'!S$46="-","-",'3i SMNCC'!S$57)</f>
        <v>-</v>
      </c>
      <c r="X93" s="38" t="str">
        <f>IF('3i SMNCC'!T$46="-","-",'3i SMNCC'!T$57)</f>
        <v>-</v>
      </c>
      <c r="Y93" s="38" t="str">
        <f>IF('3i SMNCC'!U$46="-","-",'3i SMNCC'!U$57)</f>
        <v>-</v>
      </c>
      <c r="Z93" s="38" t="str">
        <f>IF('3i SMNCC'!V$46="-","-",'3i SMNCC'!V$57)</f>
        <v>-</v>
      </c>
      <c r="AA93" s="28"/>
    </row>
    <row r="94" spans="1:27" s="29" customFormat="1" ht="11.25" customHeight="1" x14ac:dyDescent="0.25">
      <c r="A94" s="256">
        <v>7</v>
      </c>
      <c r="B94" s="135" t="s">
        <v>349</v>
      </c>
      <c r="C94" s="135" t="s">
        <v>389</v>
      </c>
      <c r="D94" s="133" t="s">
        <v>322</v>
      </c>
      <c r="E94" s="128"/>
      <c r="F94" s="30"/>
      <c r="G94" s="38">
        <f>IF('3g CPIH'!C$16="-","-",'3j PAAC PAP'!$G$9*('3g CPIH'!C$16/'3g CPIH'!$G$16))</f>
        <v>3.3460635029354204</v>
      </c>
      <c r="H94" s="38">
        <f>IF('3g CPIH'!D$16="-","-",'3j PAAC PAP'!$G$9*('3g CPIH'!D$16/'3g CPIH'!$G$16))</f>
        <v>3.3527623287671227</v>
      </c>
      <c r="I94" s="38">
        <f>IF('3g CPIH'!E$16="-","-",'3j PAAC PAP'!$G$9*('3g CPIH'!E$16/'3g CPIH'!$G$16))</f>
        <v>3.3628105675146771</v>
      </c>
      <c r="J94" s="38">
        <f>IF('3g CPIH'!F$16="-","-",'3j PAAC PAP'!$G$9*('3g CPIH'!F$16/'3g CPIH'!$G$16))</f>
        <v>3.3829070450097847</v>
      </c>
      <c r="K94" s="38">
        <f>IF('3g CPIH'!G$16="-","-",'3j PAAC PAP'!$G$9*('3g CPIH'!G$16/'3g CPIH'!$G$16))</f>
        <v>3.4230999999999998</v>
      </c>
      <c r="L94" s="38">
        <f>IF('3g CPIH'!H$16="-","-",'3j PAAC PAP'!$G$9*('3g CPIH'!H$16/'3g CPIH'!$G$16))</f>
        <v>3.4666423679060667</v>
      </c>
      <c r="M94" s="38">
        <f>IF('3g CPIH'!I$16="-","-",'3j PAAC PAP'!$G$9*('3g CPIH'!I$16/'3g CPIH'!$G$16))</f>
        <v>3.516883561643835</v>
      </c>
      <c r="N94" s="38">
        <f>IF('3g CPIH'!J$16="-","-",'3j PAAC PAP'!$G$9*('3g CPIH'!J$16/'3g CPIH'!$G$16))</f>
        <v>3.547028277886497</v>
      </c>
      <c r="O94" s="30"/>
      <c r="P94" s="38">
        <f>IF('3g CPIH'!L$16="-","-",'3j PAAC PAP'!$G$9*('3g CPIH'!L$16/'3g CPIH'!$G$16))</f>
        <v>3.547028277886497</v>
      </c>
      <c r="Q94" s="38">
        <f>IF('3g CPIH'!M$16="-","-",'3j PAAC PAP'!$G$9*('3g CPIH'!M$16/'3g CPIH'!$G$16))</f>
        <v>3.5872212328767121</v>
      </c>
      <c r="R94" s="38">
        <f>IF('3g CPIH'!N$16="-","-",'3j PAAC PAP'!$G$9*('3g CPIH'!N$16/'3g CPIH'!$G$16))</f>
        <v>3.6140165362035224</v>
      </c>
      <c r="S94" s="38">
        <f>IF('3g CPIH'!O$16="-","-",'3j PAAC PAP'!$G$9*('3g CPIH'!O$16/'3g CPIH'!$G$16))</f>
        <v>3.6341130136986299</v>
      </c>
      <c r="T94" s="38">
        <f>IF('3g CPIH'!P$16="-","-",'3j PAAC PAP'!$G$9*('3g CPIH'!P$16/'3g CPIH'!$G$16))</f>
        <v>3.6441612524461835</v>
      </c>
      <c r="U94" s="38">
        <f>IF('3g CPIH'!Q$16="-","-",'3j PAAC PAP'!$G$9*('3g CPIH'!Q$16/'3g CPIH'!$G$16))</f>
        <v>3.6642577299412915</v>
      </c>
      <c r="V94" s="38">
        <f>IF('3g CPIH'!R$16="-","-",'3j PAAC PAP'!$G$9*('3g CPIH'!R$16/'3g CPIH'!$G$16))</f>
        <v>3.7312459882583173</v>
      </c>
      <c r="W94" s="38" t="str">
        <f>IF('3g CPIH'!S$16="-","-",'3j PAAC PAP'!$G$9*('3g CPIH'!S$16/'3g CPIH'!$G$16))</f>
        <v>-</v>
      </c>
      <c r="X94" s="38" t="str">
        <f>IF('3g CPIH'!T$16="-","-",'3j PAAC PAP'!$G$9*('3g CPIH'!T$16/'3g CPIH'!$G$16))</f>
        <v>-</v>
      </c>
      <c r="Y94" s="38" t="str">
        <f>IF('3g CPIH'!U$16="-","-",'3j PAAC PAP'!$G$9*('3g CPIH'!U$16/'3g CPIH'!$G$16))</f>
        <v>-</v>
      </c>
      <c r="Z94" s="38" t="str">
        <f>IF('3g CPIH'!V$16="-","-",'3j PAAC PAP'!$G$9*('3g CPIH'!V$16/'3g CPIH'!$G$16))</f>
        <v>-</v>
      </c>
      <c r="AA94" s="28"/>
    </row>
    <row r="95" spans="1:27" s="29" customFormat="1" ht="11.25" customHeight="1" x14ac:dyDescent="0.25">
      <c r="A95" s="256">
        <v>8</v>
      </c>
      <c r="B95" s="135" t="s">
        <v>349</v>
      </c>
      <c r="C95" s="135" t="s">
        <v>404</v>
      </c>
      <c r="D95" s="133" t="s">
        <v>322</v>
      </c>
      <c r="E95" s="128"/>
      <c r="F95" s="30"/>
      <c r="G95" s="38">
        <f>IF(G90="-","-",SUM(G87:G93)*'3j PAAC PAP'!$G$27)</f>
        <v>0.30365122563092428</v>
      </c>
      <c r="H95" s="38">
        <f>IF(H90="-","-",SUM(H87:H93)*'3j PAAC PAP'!$G$27)</f>
        <v>0.30402800241996542</v>
      </c>
      <c r="I95" s="38">
        <f>IF(I90="-","-",SUM(I87:I93)*'3j PAAC PAP'!$G$27)</f>
        <v>0.27832320839796465</v>
      </c>
      <c r="J95" s="38">
        <f>IF(J90="-","-",SUM(J87:J93)*'3j PAAC PAP'!$G$27)</f>
        <v>0.27945353876508788</v>
      </c>
      <c r="K95" s="38">
        <f>IF(K90="-","-",SUM(K87:K93)*'3j PAAC PAP'!$G$27)</f>
        <v>0.28050684921222069</v>
      </c>
      <c r="L95" s="38">
        <f>IF(L90="-","-",SUM(L87:L93)*'3j PAAC PAP'!$G$27)</f>
        <v>0.28231970267796519</v>
      </c>
      <c r="M95" s="38">
        <f>IF(M90="-","-",SUM(M87:M93)*'3j PAAC PAP'!$G$27)</f>
        <v>0.29898286166780813</v>
      </c>
      <c r="N95" s="38">
        <f>IF(N90="-","-",SUM(N87:N93)*'3j PAAC PAP'!$G$27)</f>
        <v>0.33114186779744159</v>
      </c>
      <c r="O95" s="30"/>
      <c r="P95" s="38">
        <f>IF(P90="-","-",SUM(P87:P93)*'3j PAAC PAP'!$G$27)</f>
        <v>0.33114186779744159</v>
      </c>
      <c r="Q95" s="38">
        <f>IF(Q90="-","-",SUM(Q87:Q93)*'3j PAAC PAP'!$G$27)</f>
        <v>0.34763382490563183</v>
      </c>
      <c r="R95" s="38">
        <f>IF(R90="-","-",SUM(R87:R93)*'3j PAAC PAP'!$G$27)</f>
        <v>0.3490639546743694</v>
      </c>
      <c r="S95" s="38">
        <f>IF(S90="-","-",SUM(S87:S93)*'3j PAAC PAP'!$G$27)</f>
        <v>0.36514674170426981</v>
      </c>
      <c r="T95" s="38">
        <f>IF(T90="-","-",SUM(T87:T93)*'3j PAAC PAP'!$G$27)</f>
        <v>0.36508878368580211</v>
      </c>
      <c r="U95" s="38">
        <f>IF(U90="-","-",SUM(U87:U93)*'3j PAAC PAP'!$G$27)</f>
        <v>0.37939904319606038</v>
      </c>
      <c r="V95" s="38">
        <f>IF(V90="-","-",SUM(V87:V93)*'3j PAAC PAP'!$G$27)</f>
        <v>0.37890284449882372</v>
      </c>
      <c r="W95" s="38" t="str">
        <f>IF(W90="-","-",SUM(W87:W93)*'3j PAAC PAP'!$G$27)</f>
        <v>-</v>
      </c>
      <c r="X95" s="38" t="str">
        <f>IF(X90="-","-",SUM(X87:X93)*'3j PAAC PAP'!$G$27)</f>
        <v>-</v>
      </c>
      <c r="Y95" s="38" t="str">
        <f>IF(Y90="-","-",SUM(Y87:Y93)*'3j PAAC PAP'!$G$27)</f>
        <v>-</v>
      </c>
      <c r="Z95" s="38" t="str">
        <f>IF(Z90="-","-",SUM(Z87:Z93)*'3j PAAC PAP'!$G$27)</f>
        <v>-</v>
      </c>
      <c r="AA95" s="28"/>
    </row>
    <row r="96" spans="1:27" s="29" customFormat="1" ht="11.25" customHeight="1" x14ac:dyDescent="0.25">
      <c r="A96" s="256">
        <v>9</v>
      </c>
      <c r="B96" s="135" t="s">
        <v>388</v>
      </c>
      <c r="C96" s="135" t="s">
        <v>515</v>
      </c>
      <c r="D96" s="133" t="s">
        <v>322</v>
      </c>
      <c r="E96" s="128"/>
      <c r="F96" s="30"/>
      <c r="G96" s="38">
        <f>IF(G90="-","-",SUM(G87:G95)*'3k EBIT'!$E$7)</f>
        <v>1.2822898458599357</v>
      </c>
      <c r="H96" s="38">
        <f>IF(H90="-","-",SUM(H87:H95)*'3k EBIT'!$E$7)</f>
        <v>1.2839302674356037</v>
      </c>
      <c r="I96" s="38">
        <f>IF(I90="-","-",SUM(I87:I95)*'3k EBIT'!$E$7)</f>
        <v>1.1810620435066472</v>
      </c>
      <c r="J96" s="38">
        <f>IF(J90="-","-",SUM(J87:J95)*'3k EBIT'!$E$7)</f>
        <v>1.1859833082336517</v>
      </c>
      <c r="K96" s="38">
        <f>IF(K90="-","-",SUM(K87:K95)*'3k EBIT'!$E$7)</f>
        <v>1.1909849917658617</v>
      </c>
      <c r="L96" s="38">
        <f>IF(L90="-","-",SUM(L87:L95)*'3k EBIT'!$E$7)</f>
        <v>1.1990969186988585</v>
      </c>
      <c r="M96" s="38">
        <f>IF(M90="-","-",SUM(M87:M95)*'3k EBIT'!$E$7)</f>
        <v>1.2668805803226513</v>
      </c>
      <c r="N96" s="38">
        <f>IF(N90="-","-",SUM(N87:N95)*'3k EBIT'!$E$7)</f>
        <v>1.3964052909145379</v>
      </c>
      <c r="O96" s="30"/>
      <c r="P96" s="38">
        <f>IF(P90="-","-",SUM(P87:P95)*'3k EBIT'!$E$7)</f>
        <v>1.3964052909145379</v>
      </c>
      <c r="Q96" s="38">
        <f>IF(Q90="-","-",SUM(Q87:Q95)*'3k EBIT'!$E$7)</f>
        <v>1.463307907858485</v>
      </c>
      <c r="R96" s="38">
        <f>IF(R90="-","-",SUM(R87:R95)*'3k EBIT'!$E$7)</f>
        <v>1.4695609549236697</v>
      </c>
      <c r="S96" s="38">
        <f>IF(S90="-","-",SUM(S87:S95)*'3k EBIT'!$E$7)</f>
        <v>1.5344337843534999</v>
      </c>
      <c r="T96" s="38">
        <f>IF(T90="-","-",SUM(T87:T95)*'3k EBIT'!$E$7)</f>
        <v>1.5343960171692348</v>
      </c>
      <c r="U96" s="38">
        <f>IF(U90="-","-",SUM(U87:U95)*'3k EBIT'!$E$7)</f>
        <v>1.5921619342917448</v>
      </c>
      <c r="V96" s="38">
        <f>IF(V90="-","-",SUM(V87:V95)*'3k EBIT'!$E$7)</f>
        <v>1.5914698644991481</v>
      </c>
      <c r="W96" s="38" t="str">
        <f>IF(W90="-","-",SUM(W87:W95)*'3k EBIT'!$E$7)</f>
        <v>-</v>
      </c>
      <c r="X96" s="38" t="str">
        <f>IF(X90="-","-",SUM(X87:X95)*'3k EBIT'!$E$7)</f>
        <v>-</v>
      </c>
      <c r="Y96" s="38" t="str">
        <f>IF(Y90="-","-",SUM(Y87:Y95)*'3k EBIT'!$E$7)</f>
        <v>-</v>
      </c>
      <c r="Z96" s="38" t="str">
        <f>IF(Z90="-","-",SUM(Z87:Z95)*'3k EBIT'!$E$7)</f>
        <v>-</v>
      </c>
      <c r="AA96" s="28"/>
    </row>
    <row r="97" spans="1:27" s="29" customFormat="1" ht="11.25" customHeight="1" x14ac:dyDescent="0.25">
      <c r="A97" s="256">
        <v>10</v>
      </c>
      <c r="B97" s="135" t="s">
        <v>292</v>
      </c>
      <c r="C97" s="179" t="s">
        <v>516</v>
      </c>
      <c r="D97" s="133" t="s">
        <v>322</v>
      </c>
      <c r="E97" s="127"/>
      <c r="F97" s="30"/>
      <c r="G97" s="38">
        <f>IF(G92="-","-",SUM(G87:G90,G92:G96)*'3l HAP'!$E$8)</f>
        <v>0.73587000350453424</v>
      </c>
      <c r="H97" s="38">
        <f>IF(H92="-","-",SUM(H87:H90,H92:H96)*'3l HAP'!$E$8)</f>
        <v>0.73713407731342406</v>
      </c>
      <c r="I97" s="38">
        <f>IF(I92="-","-",SUM(I87:I90,I92:I96)*'3l HAP'!$E$8)</f>
        <v>0.73802549734246814</v>
      </c>
      <c r="J97" s="38">
        <f>IF(J92="-","-",SUM(J87:J90,J92:J96)*'3l HAP'!$E$8)</f>
        <v>0.74181771876913749</v>
      </c>
      <c r="K97" s="38">
        <f>IF(K92="-","-",SUM(K87:K90,K92:K96)*'3l HAP'!$E$8)</f>
        <v>0.7504814777084744</v>
      </c>
      <c r="L97" s="38">
        <f>IF(L92="-","-",SUM(L87:L90,L92:L96)*'3l HAP'!$E$8)</f>
        <v>0.7567323552436912</v>
      </c>
      <c r="M97" s="38">
        <f>IF(M92="-","-",SUM(M87:M90,M92:M96)*'3l HAP'!$E$8)</f>
        <v>0.7993458592917011</v>
      </c>
      <c r="N97" s="38">
        <f>IF(N92="-","-",SUM(N87:N90,N92:N96)*'3l HAP'!$E$8)</f>
        <v>0.8991548332114373</v>
      </c>
      <c r="O97" s="30"/>
      <c r="P97" s="38">
        <f>IF(P92="-","-",SUM(P87:P90,P92:P96)*'3l HAP'!$E$8)</f>
        <v>0.8991548332114373</v>
      </c>
      <c r="Q97" s="38">
        <f>IF(Q92="-","-",SUM(Q87:Q90,Q92:Q96)*'3l HAP'!$E$8)</f>
        <v>0.93467666505789448</v>
      </c>
      <c r="R97" s="38">
        <f>IF(R92="-","-",SUM(R87:R90,R92:R96)*'3l HAP'!$E$8)</f>
        <v>0.93949512949295022</v>
      </c>
      <c r="S97" s="38">
        <f>IF(S92="-","-",SUM(S87:S90,S92:S96)*'3l HAP'!$E$8)</f>
        <v>0.97291845395945742</v>
      </c>
      <c r="T97" s="38">
        <f>IF(T92="-","-",SUM(T87:T90,T92:T96)*'3l HAP'!$E$8)</f>
        <v>0.97288935137438237</v>
      </c>
      <c r="U97" s="38">
        <f>IF(U92="-","-",SUM(U87:U90,U92:U96)*'3l HAP'!$E$8)</f>
        <v>0.99656106909813114</v>
      </c>
      <c r="V97" s="38">
        <f>IF(V92="-","-",SUM(V87:V90,V92:V96)*'3l HAP'!$E$8)</f>
        <v>0.99602777490612493</v>
      </c>
      <c r="W97" s="38" t="str">
        <f>IF(W92="-","-",SUM(W87:W90,W92:W96)*'3l HAP'!$E$8)</f>
        <v>-</v>
      </c>
      <c r="X97" s="38" t="str">
        <f>IF(X92="-","-",SUM(X87:X90,X92:X96)*'3l HAP'!$E$8)</f>
        <v>-</v>
      </c>
      <c r="Y97" s="38" t="str">
        <f>IF(Y92="-","-",SUM(Y87:Y90,Y92:Y96)*'3l HAP'!$E$8)</f>
        <v>-</v>
      </c>
      <c r="Z97" s="38" t="str">
        <f>IF(Z92="-","-",SUM(Z87:Z90,Z92:Z96)*'3l HAP'!$E$8)</f>
        <v>-</v>
      </c>
      <c r="AA97" s="28"/>
    </row>
    <row r="98" spans="1:27" s="29" customFormat="1" ht="11.25" customHeight="1" x14ac:dyDescent="0.25">
      <c r="A98" s="256">
        <v>11</v>
      </c>
      <c r="B98" s="135" t="s">
        <v>44</v>
      </c>
      <c r="C98" s="135" t="str">
        <f>B98&amp;"_"&amp;D98</f>
        <v>Total_North West</v>
      </c>
      <c r="D98" s="133" t="s">
        <v>322</v>
      </c>
      <c r="E98" s="128"/>
      <c r="F98" s="30"/>
      <c r="G98" s="38">
        <f t="shared" ref="G98:N98" si="12">IF(G92="-","-",SUM(G87:G97))</f>
        <v>68.224781382818392</v>
      </c>
      <c r="H98" s="38">
        <f t="shared" si="12"/>
        <v>68.312383398631923</v>
      </c>
      <c r="I98" s="38">
        <f t="shared" si="12"/>
        <v>62.899160006082866</v>
      </c>
      <c r="J98" s="38">
        <f t="shared" si="12"/>
        <v>63.161966053523422</v>
      </c>
      <c r="K98" s="38">
        <f t="shared" si="12"/>
        <v>63.433876205423417</v>
      </c>
      <c r="L98" s="38">
        <f t="shared" si="12"/>
        <v>63.867070429397863</v>
      </c>
      <c r="M98" s="38">
        <f t="shared" si="12"/>
        <v>67.477243597950334</v>
      </c>
      <c r="N98" s="38">
        <f t="shared" si="12"/>
        <v>74.394139787206214</v>
      </c>
      <c r="O98" s="30"/>
      <c r="P98" s="38">
        <f t="shared" ref="P98:Z98" si="13">IF(P92="-","-",SUM(P87:P97))</f>
        <v>74.394139787206214</v>
      </c>
      <c r="Q98" s="38">
        <f t="shared" si="13"/>
        <v>77.950850530087223</v>
      </c>
      <c r="R98" s="38">
        <f t="shared" si="13"/>
        <v>78.284776598856396</v>
      </c>
      <c r="S98" s="38">
        <f t="shared" si="13"/>
        <v>81.732557956688609</v>
      </c>
      <c r="T98" s="38">
        <f t="shared" si="13"/>
        <v>81.730541108384315</v>
      </c>
      <c r="U98" s="38">
        <f t="shared" si="13"/>
        <v>84.794522997800485</v>
      </c>
      <c r="V98" s="38">
        <f t="shared" si="13"/>
        <v>84.757564992727666</v>
      </c>
      <c r="W98" s="38" t="str">
        <f t="shared" si="13"/>
        <v>-</v>
      </c>
      <c r="X98" s="38" t="str">
        <f t="shared" si="13"/>
        <v>-</v>
      </c>
      <c r="Y98" s="38" t="str">
        <f t="shared" si="13"/>
        <v>-</v>
      </c>
      <c r="Z98" s="38" t="str">
        <f t="shared" si="13"/>
        <v>-</v>
      </c>
      <c r="AA98" s="28"/>
    </row>
    <row r="99" spans="1:27" s="29" customFormat="1" ht="12.4" customHeight="1" x14ac:dyDescent="0.25">
      <c r="A99" s="256">
        <v>1</v>
      </c>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v>2</v>
      </c>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AA'!J48="-","-",'3c AA'!J48)</f>
        <v>-</v>
      </c>
      <c r="H101" s="129" t="str">
        <f>IF('3c AA'!K48="-","-",'3c AA'!K48)</f>
        <v>-</v>
      </c>
      <c r="I101" s="129" t="str">
        <f>IF('3c AA'!L48="-","-",'3c AA'!L48)</f>
        <v>-</v>
      </c>
      <c r="J101" s="129" t="str">
        <f>IF('3c AA'!M48="-","-",'3c AA'!M48)</f>
        <v>-</v>
      </c>
      <c r="K101" s="129" t="str">
        <f>IF('3c AA'!N48="-","-",'3c AA'!N48)</f>
        <v>-</v>
      </c>
      <c r="L101" s="129" t="str">
        <f>IF('3c AA'!O48="-","-",'3c AA'!O48)</f>
        <v>-</v>
      </c>
      <c r="M101" s="129" t="str">
        <f>IF('3c AA'!P48="-","-",'3c AA'!P48)</f>
        <v>-</v>
      </c>
      <c r="N101" s="129" t="str">
        <f>IF('3c AA'!Q48="-","-",'3c AA'!Q48)</f>
        <v>-</v>
      </c>
      <c r="O101" s="30"/>
      <c r="P101" s="129" t="str">
        <f>IF('3c AA'!S48="-","-",'3c AA'!S48)</f>
        <v>-</v>
      </c>
      <c r="Q101" s="129" t="str">
        <f>IF('3c AA'!T48="-","-",'3c AA'!T48)</f>
        <v>-</v>
      </c>
      <c r="R101" s="129" t="str">
        <f>IF('3c AA'!U48="-","-",'3c AA'!U48)</f>
        <v>-</v>
      </c>
      <c r="S101" s="129" t="str">
        <f>IF('3c AA'!V48="-","-",'3c AA'!V48)</f>
        <v>-</v>
      </c>
      <c r="T101" s="129">
        <f>IF('3c AA'!W48="-","-",'3c AA'!W48)</f>
        <v>0</v>
      </c>
      <c r="U101" s="129">
        <f>IF('3c AA'!X48="-","-",'3c AA'!X48)</f>
        <v>1.4870742269298105</v>
      </c>
      <c r="V101" s="129">
        <f>IF('3c AA'!Y48="-","-",'3c AA'!Y48)</f>
        <v>0.70457099735818829</v>
      </c>
      <c r="W101" s="129" t="str">
        <f>IF('3c AA'!Z48="-","-",'3c AA'!Z48)</f>
        <v>-</v>
      </c>
      <c r="X101" s="129" t="str">
        <f>IF('3c AA'!AA48="-","-",'3c AA'!AA48)</f>
        <v>-</v>
      </c>
      <c r="Y101" s="129" t="str">
        <f>IF('3c AA'!AB48="-","-",'3c AA'!AB48)</f>
        <v>-</v>
      </c>
      <c r="Z101" s="129" t="str">
        <f>IF('3c AA'!AC48="-","-",'3c AA'!AC48)</f>
        <v>-</v>
      </c>
      <c r="AA101" s="28"/>
    </row>
    <row r="102" spans="1:27" s="29" customFormat="1" ht="11.5" x14ac:dyDescent="0.25">
      <c r="A102" s="256">
        <v>3</v>
      </c>
      <c r="B102" s="132" t="s">
        <v>2</v>
      </c>
      <c r="C102" s="132" t="s">
        <v>342</v>
      </c>
      <c r="D102" s="134" t="s">
        <v>323</v>
      </c>
      <c r="E102" s="131"/>
      <c r="F102" s="30"/>
      <c r="G102" s="129">
        <f>IF('3d PC'!G14="-","-",'3d PC'!G55)</f>
        <v>6.5567588596821027</v>
      </c>
      <c r="H102" s="129">
        <f>IF('3d PC'!H14="-","-",'3d PC'!H55)</f>
        <v>6.5567588596821027</v>
      </c>
      <c r="I102" s="129">
        <f>IF('3d PC'!I14="-","-",'3d PC'!I55)</f>
        <v>6.6197359495950758</v>
      </c>
      <c r="J102" s="129">
        <f>IF('3d PC'!J14="-","-",'3d PC'!J55)</f>
        <v>6.6197359495950758</v>
      </c>
      <c r="K102" s="129">
        <f>IF('3d PC'!K14="-","-",'3d PC'!K55)</f>
        <v>6.6995028867368616</v>
      </c>
      <c r="L102" s="129">
        <f>IF('3d PC'!L14="-","-",'3d PC'!L55)</f>
        <v>6.6995028867368616</v>
      </c>
      <c r="M102" s="129">
        <f>IF('3d PC'!M14="-","-",'3d PC'!M55)</f>
        <v>7.1131218301273513</v>
      </c>
      <c r="N102" s="129">
        <f>IF('3d PC'!N14="-","-",'3d PC'!N55)</f>
        <v>7.1131218301273513</v>
      </c>
      <c r="O102" s="30"/>
      <c r="P102" s="129">
        <f>'3d PC'!P55</f>
        <v>7.1131218301273513</v>
      </c>
      <c r="Q102" s="129">
        <f>'3d PC'!Q55</f>
        <v>7.2804579515147188</v>
      </c>
      <c r="R102" s="129">
        <f>'3d PC'!R55</f>
        <v>7.1935840895118579</v>
      </c>
      <c r="S102" s="129">
        <f>'3d PC'!S55</f>
        <v>7.3593999937099728</v>
      </c>
      <c r="T102" s="129">
        <f>'3d PC'!T55</f>
        <v>7.0492243060839304</v>
      </c>
      <c r="U102" s="129">
        <f>'3d PC'!U55</f>
        <v>7.1089669218364691</v>
      </c>
      <c r="V102" s="129">
        <f>'3d PC'!V55</f>
        <v>6.9829560851947949</v>
      </c>
      <c r="W102" s="129" t="str">
        <f>'3d PC'!W55</f>
        <v>-</v>
      </c>
      <c r="X102" s="129" t="str">
        <f>'3d PC'!X55</f>
        <v>-</v>
      </c>
      <c r="Y102" s="129" t="str">
        <f>'3d PC'!Y55</f>
        <v>-</v>
      </c>
      <c r="Z102" s="129" t="str">
        <f>'3d PC'!Z55</f>
        <v>-</v>
      </c>
      <c r="AA102" s="28"/>
    </row>
    <row r="103" spans="1:27" s="29" customFormat="1" ht="11.5" x14ac:dyDescent="0.25">
      <c r="A103" s="256">
        <v>4</v>
      </c>
      <c r="B103" s="132" t="s">
        <v>352</v>
      </c>
      <c r="C103" s="132" t="s">
        <v>343</v>
      </c>
      <c r="D103" s="134" t="s">
        <v>323</v>
      </c>
      <c r="E103" s="131"/>
      <c r="F103" s="30"/>
      <c r="G103" s="129">
        <f>IF('3e NC-Elec'!H21="-","-",'3e NC-Elec'!H21)</f>
        <v>11.753000000000002</v>
      </c>
      <c r="H103" s="129">
        <f>IF('3e NC-Elec'!I21="-","-",'3e NC-Elec'!I21)</f>
        <v>11.753000000000002</v>
      </c>
      <c r="I103" s="129">
        <f>IF('3e NC-Elec'!J21="-","-",'3e NC-Elec'!J21)</f>
        <v>10.621500000000001</v>
      </c>
      <c r="J103" s="129">
        <f>IF('3e NC-Elec'!K21="-","-",'3e NC-Elec'!K21)</f>
        <v>10.621500000000001</v>
      </c>
      <c r="K103" s="129">
        <f>IF('3e NC-Elec'!L21="-","-",'3e NC-Elec'!L21)</f>
        <v>11.095999999999998</v>
      </c>
      <c r="L103" s="129">
        <f>IF('3e NC-Elec'!M21="-","-",'3e NC-Elec'!M21)</f>
        <v>11.095999999999998</v>
      </c>
      <c r="M103" s="129">
        <f>IF('3e NC-Elec'!N21="-","-",'3e NC-Elec'!N21)</f>
        <v>10.804</v>
      </c>
      <c r="N103" s="129">
        <f>IF('3e NC-Elec'!O21="-","-",'3e NC-Elec'!O21)</f>
        <v>10.804</v>
      </c>
      <c r="O103" s="30"/>
      <c r="P103" s="129">
        <f>'3e NC-Elec'!Q21</f>
        <v>10.804</v>
      </c>
      <c r="Q103" s="129">
        <f>'3e NC-Elec'!R21</f>
        <v>11.315</v>
      </c>
      <c r="R103" s="129">
        <f>'3e NC-Elec'!S21</f>
        <v>11.315</v>
      </c>
      <c r="S103" s="129">
        <f>'3e NC-Elec'!T21</f>
        <v>12.811499999999999</v>
      </c>
      <c r="T103" s="129">
        <f>'3e NC-Elec'!U21</f>
        <v>12.811499999999999</v>
      </c>
      <c r="U103" s="129">
        <f>'3e NC-Elec'!V21</f>
        <v>14.818999999999999</v>
      </c>
      <c r="V103" s="129">
        <f>'3e NC-Elec'!W21</f>
        <v>14.818999999999999</v>
      </c>
      <c r="W103" s="129" t="str">
        <f>'3e NC-Elec'!X21</f>
        <v>-</v>
      </c>
      <c r="X103" s="129" t="str">
        <f>'3e NC-Elec'!Y21</f>
        <v>-</v>
      </c>
      <c r="Y103" s="129" t="str">
        <f>'3e NC-Elec'!Z21</f>
        <v>-</v>
      </c>
      <c r="Z103" s="129" t="str">
        <f>'3e NC-Elec'!AA21</f>
        <v>-</v>
      </c>
      <c r="AA103" s="28"/>
    </row>
    <row r="104" spans="1:27" s="29" customFormat="1" ht="11.25" customHeight="1" x14ac:dyDescent="0.25">
      <c r="A104" s="256">
        <v>5</v>
      </c>
      <c r="B104" s="132" t="s">
        <v>349</v>
      </c>
      <c r="C104" s="132" t="s">
        <v>344</v>
      </c>
      <c r="D104" s="134" t="s">
        <v>323</v>
      </c>
      <c r="E104" s="131"/>
      <c r="F104" s="30"/>
      <c r="G104" s="129">
        <f>IF('3g CPIH'!C$16="-","-",'3h OC '!$E$7*('3g CPIH'!C$16/'3g CPIH'!$G$16))</f>
        <v>38.772147945205475</v>
      </c>
      <c r="H104" s="129">
        <f>IF('3g CPIH'!D$16="-","-",'3h OC '!$E$7*('3g CPIH'!D$16/'3g CPIH'!$G$16))</f>
        <v>38.849769863013698</v>
      </c>
      <c r="I104" s="129">
        <f>IF('3g CPIH'!E$16="-","-",'3h OC '!$E$7*('3g CPIH'!E$16/'3g CPIH'!$G$16))</f>
        <v>38.966202739726029</v>
      </c>
      <c r="J104" s="129">
        <f>IF('3g CPIH'!F$16="-","-",'3h OC '!$E$7*('3g CPIH'!F$16/'3g CPIH'!$G$16))</f>
        <v>39.199068493150683</v>
      </c>
      <c r="K104" s="129">
        <f>IF('3g CPIH'!G$16="-","-",'3h OC '!$E$7*('3g CPIH'!G$16/'3g CPIH'!$G$16))</f>
        <v>39.6648</v>
      </c>
      <c r="L104" s="129">
        <f>IF('3g CPIH'!H$16="-","-",'3h OC '!$E$7*('3g CPIH'!H$16/'3g CPIH'!$G$16))</f>
        <v>40.169342465753431</v>
      </c>
      <c r="M104" s="129">
        <f>IF('3g CPIH'!I$16="-","-",'3h OC '!$E$7*('3g CPIH'!I$16/'3g CPIH'!$G$16))</f>
        <v>40.751506849315064</v>
      </c>
      <c r="N104" s="129">
        <f>IF('3g CPIH'!J$16="-","-",'3h OC '!$E$7*('3g CPIH'!J$16/'3g CPIH'!$G$16))</f>
        <v>41.100805479452056</v>
      </c>
      <c r="O104" s="30"/>
      <c r="P104" s="129">
        <f>IF('3g CPIH'!L$16="-","-",'3h OC '!$E$7*('3g CPIH'!L$16/'3g CPIH'!$G$16))</f>
        <v>41.100805479452056</v>
      </c>
      <c r="Q104" s="129">
        <f>IF('3g CPIH'!M$16="-","-",'3h OC '!$E$7*('3g CPIH'!M$16/'3g CPIH'!$G$16))</f>
        <v>41.566536986301365</v>
      </c>
      <c r="R104" s="129">
        <f>IF('3g CPIH'!N$16="-","-",'3h OC '!$E$7*('3g CPIH'!N$16/'3g CPIH'!$G$16))</f>
        <v>41.877024657534243</v>
      </c>
      <c r="S104" s="129">
        <f>IF('3g CPIH'!O$16="-","-",'3h OC '!$E$7*('3g CPIH'!O$16/'3g CPIH'!$G$16))</f>
        <v>42.109890410958904</v>
      </c>
      <c r="T104" s="129">
        <f>IF('3g CPIH'!P$16="-","-",'3h OC '!$E$7*('3g CPIH'!P$16/'3g CPIH'!$G$16))</f>
        <v>42.226323287671228</v>
      </c>
      <c r="U104" s="129">
        <f>IF('3g CPIH'!Q$16="-","-",'3h OC '!$E$7*('3g CPIH'!Q$16/'3g CPIH'!$G$16))</f>
        <v>42.45918904109589</v>
      </c>
      <c r="V104" s="129">
        <f>IF('3g CPIH'!R$16="-","-",'3h OC '!$E$7*('3g CPIH'!R$16/'3g CPIH'!$G$16))</f>
        <v>43.235408219178083</v>
      </c>
      <c r="W104" s="129" t="str">
        <f>IF('3g CPIH'!S$16="-","-",'3h OC '!$E$7*('3g CPIH'!S$16/'3g CPIH'!$G$16))</f>
        <v>-</v>
      </c>
      <c r="X104" s="129" t="str">
        <f>IF('3g CPIH'!T$16="-","-",'3h OC '!$E$7*('3g CPIH'!T$16/'3g CPIH'!$G$16))</f>
        <v>-</v>
      </c>
      <c r="Y104" s="129" t="str">
        <f>IF('3g CPIH'!U$16="-","-",'3h OC '!$E$7*('3g CPIH'!U$16/'3g CPIH'!$G$16))</f>
        <v>-</v>
      </c>
      <c r="Z104" s="129" t="str">
        <f>IF('3g CPIH'!V$16="-","-",'3h OC '!$E$7*('3g CPIH'!V$16/'3g CPIH'!$G$16))</f>
        <v>-</v>
      </c>
      <c r="AA104" s="28"/>
    </row>
    <row r="105" spans="1:27" s="29" customFormat="1" ht="11.25" customHeight="1" x14ac:dyDescent="0.25">
      <c r="A105" s="256">
        <v>6</v>
      </c>
      <c r="B105" s="132" t="s">
        <v>349</v>
      </c>
      <c r="C105" s="132" t="s">
        <v>43</v>
      </c>
      <c r="D105" s="134" t="s">
        <v>323</v>
      </c>
      <c r="E105" s="131"/>
      <c r="F105" s="30"/>
      <c r="G105" s="129" t="s">
        <v>333</v>
      </c>
      <c r="H105" s="129" t="s">
        <v>333</v>
      </c>
      <c r="I105" s="129" t="s">
        <v>333</v>
      </c>
      <c r="J105" s="129" t="s">
        <v>333</v>
      </c>
      <c r="K105" s="129">
        <f>IF('3i SMNCC'!G$46="-","-",'3i SMNCC'!G$57)</f>
        <v>0</v>
      </c>
      <c r="L105" s="129">
        <f>IF('3i SMNCC'!H$46="-","-",'3i SMNCC'!H$57)</f>
        <v>-0.1310662676190151</v>
      </c>
      <c r="M105" s="129">
        <f>IF('3i SMNCC'!I$46="-","-",'3i SMNCC'!I$57)</f>
        <v>1.6490220555819262</v>
      </c>
      <c r="N105" s="129">
        <f>IF('3i SMNCC'!J$46="-","-",'3i SMNCC'!J$57)</f>
        <v>7.9249822078168837</v>
      </c>
      <c r="O105" s="30"/>
      <c r="P105" s="129">
        <f>IF('3i SMNCC'!L$46="-","-",'3i SMNCC'!L$57)</f>
        <v>7.9249822078168837</v>
      </c>
      <c r="Q105" s="129">
        <f>IF('3i SMNCC'!M$46="-","-",'3i SMNCC'!M$57)</f>
        <v>9.5945159615724194</v>
      </c>
      <c r="R105" s="129">
        <f>IF('3i SMNCC'!N$46="-","-",'3i SMNCC'!N$57)</f>
        <v>9.6655312765157912</v>
      </c>
      <c r="S105" s="129">
        <f>IF('3i SMNCC'!O$46="-","-",'3i SMNCC'!O$57)</f>
        <v>11.448655558303892</v>
      </c>
      <c r="T105" s="129">
        <f>IF('3i SMNCC'!P$46="-","-",'3i SMNCC'!P$57)</f>
        <v>11.63045810995356</v>
      </c>
      <c r="U105" s="129">
        <f>IF('3i SMNCC'!Q$46="-","-",'3i SMNCC'!Q$57)</f>
        <v>11.375413031411084</v>
      </c>
      <c r="V105" s="129">
        <f>IF('3i SMNCC'!R$46="-","-",'3i SMNCC'!R$57)</f>
        <v>11.405483218834176</v>
      </c>
      <c r="W105" s="129" t="str">
        <f>IF('3i SMNCC'!S$46="-","-",'3i SMNCC'!S$57)</f>
        <v>-</v>
      </c>
      <c r="X105" s="129" t="str">
        <f>IF('3i SMNCC'!T$46="-","-",'3i SMNCC'!T$57)</f>
        <v>-</v>
      </c>
      <c r="Y105" s="129" t="str">
        <f>IF('3i SMNCC'!U$46="-","-",'3i SMNCC'!U$57)</f>
        <v>-</v>
      </c>
      <c r="Z105" s="129" t="str">
        <f>IF('3i SMNCC'!V$46="-","-",'3i SMNCC'!V$57)</f>
        <v>-</v>
      </c>
      <c r="AA105" s="28"/>
    </row>
    <row r="106" spans="1:27" s="29" customFormat="1" ht="11.25" customHeight="1" x14ac:dyDescent="0.25">
      <c r="A106" s="256">
        <v>7</v>
      </c>
      <c r="B106" s="132" t="s">
        <v>349</v>
      </c>
      <c r="C106" s="132" t="s">
        <v>389</v>
      </c>
      <c r="D106" s="134" t="s">
        <v>323</v>
      </c>
      <c r="E106" s="131"/>
      <c r="F106" s="30"/>
      <c r="G106" s="129">
        <f>IF('3g CPIH'!C$16="-","-",'3j PAAC PAP'!$G$9*('3g CPIH'!C$16/'3g CPIH'!$G$16))</f>
        <v>3.3460635029354204</v>
      </c>
      <c r="H106" s="129">
        <f>IF('3g CPIH'!D$16="-","-",'3j PAAC PAP'!$G$9*('3g CPIH'!D$16/'3g CPIH'!$G$16))</f>
        <v>3.3527623287671227</v>
      </c>
      <c r="I106" s="129">
        <f>IF('3g CPIH'!E$16="-","-",'3j PAAC PAP'!$G$9*('3g CPIH'!E$16/'3g CPIH'!$G$16))</f>
        <v>3.3628105675146771</v>
      </c>
      <c r="J106" s="129">
        <f>IF('3g CPIH'!F$16="-","-",'3j PAAC PAP'!$G$9*('3g CPIH'!F$16/'3g CPIH'!$G$16))</f>
        <v>3.3829070450097847</v>
      </c>
      <c r="K106" s="129">
        <f>IF('3g CPIH'!G$16="-","-",'3j PAAC PAP'!$G$9*('3g CPIH'!G$16/'3g CPIH'!$G$16))</f>
        <v>3.4230999999999998</v>
      </c>
      <c r="L106" s="129">
        <f>IF('3g CPIH'!H$16="-","-",'3j PAAC PAP'!$G$9*('3g CPIH'!H$16/'3g CPIH'!$G$16))</f>
        <v>3.4666423679060667</v>
      </c>
      <c r="M106" s="129">
        <f>IF('3g CPIH'!I$16="-","-",'3j PAAC PAP'!$G$9*('3g CPIH'!I$16/'3g CPIH'!$G$16))</f>
        <v>3.516883561643835</v>
      </c>
      <c r="N106" s="129">
        <f>IF('3g CPIH'!J$16="-","-",'3j PAAC PAP'!$G$9*('3g CPIH'!J$16/'3g CPIH'!$G$16))</f>
        <v>3.547028277886497</v>
      </c>
      <c r="O106" s="30"/>
      <c r="P106" s="129">
        <f>IF('3g CPIH'!L$16="-","-",'3j PAAC PAP'!$G$9*('3g CPIH'!L$16/'3g CPIH'!$G$16))</f>
        <v>3.547028277886497</v>
      </c>
      <c r="Q106" s="129">
        <f>IF('3g CPIH'!M$16="-","-",'3j PAAC PAP'!$G$9*('3g CPIH'!M$16/'3g CPIH'!$G$16))</f>
        <v>3.5872212328767121</v>
      </c>
      <c r="R106" s="129">
        <f>IF('3g CPIH'!N$16="-","-",'3j PAAC PAP'!$G$9*('3g CPIH'!N$16/'3g CPIH'!$G$16))</f>
        <v>3.6140165362035224</v>
      </c>
      <c r="S106" s="129">
        <f>IF('3g CPIH'!O$16="-","-",'3j PAAC PAP'!$G$9*('3g CPIH'!O$16/'3g CPIH'!$G$16))</f>
        <v>3.6341130136986299</v>
      </c>
      <c r="T106" s="129">
        <f>IF('3g CPIH'!P$16="-","-",'3j PAAC PAP'!$G$9*('3g CPIH'!P$16/'3g CPIH'!$G$16))</f>
        <v>3.6441612524461835</v>
      </c>
      <c r="U106" s="129">
        <f>IF('3g CPIH'!Q$16="-","-",'3j PAAC PAP'!$G$9*('3g CPIH'!Q$16/'3g CPIH'!$G$16))</f>
        <v>3.6642577299412915</v>
      </c>
      <c r="V106" s="129">
        <f>IF('3g CPIH'!R$16="-","-",'3j PAAC PAP'!$G$9*('3g CPIH'!R$16/'3g CPIH'!$G$16))</f>
        <v>3.7312459882583173</v>
      </c>
      <c r="W106" s="129" t="str">
        <f>IF('3g CPIH'!S$16="-","-",'3j PAAC PAP'!$G$9*('3g CPIH'!S$16/'3g CPIH'!$G$16))</f>
        <v>-</v>
      </c>
      <c r="X106" s="129" t="str">
        <f>IF('3g CPIH'!T$16="-","-",'3j PAAC PAP'!$G$9*('3g CPIH'!T$16/'3g CPIH'!$G$16))</f>
        <v>-</v>
      </c>
      <c r="Y106" s="129" t="str">
        <f>IF('3g CPIH'!U$16="-","-",'3j PAAC PAP'!$G$9*('3g CPIH'!U$16/'3g CPIH'!$G$16))</f>
        <v>-</v>
      </c>
      <c r="Z106" s="129" t="str">
        <f>IF('3g CPIH'!V$16="-","-",'3j PAAC PAP'!$G$9*('3g CPIH'!V$16/'3g CPIH'!$G$16))</f>
        <v>-</v>
      </c>
      <c r="AA106" s="28"/>
    </row>
    <row r="107" spans="1:27" s="29" customFormat="1" ht="11.25" customHeight="1" x14ac:dyDescent="0.25">
      <c r="A107" s="256">
        <v>8</v>
      </c>
      <c r="B107" s="132" t="s">
        <v>349</v>
      </c>
      <c r="C107" s="132" t="s">
        <v>404</v>
      </c>
      <c r="D107" s="134" t="s">
        <v>323</v>
      </c>
      <c r="E107" s="131"/>
      <c r="F107" s="30"/>
      <c r="G107" s="129">
        <f>IF(G102="-","-",SUM(G99:G105)*'3j PAAC PAP'!$G$27)</f>
        <v>0.27707557563092433</v>
      </c>
      <c r="H107" s="129">
        <f>IF(H102="-","-",SUM(H99:H105)*'3j PAAC PAP'!$G$27)</f>
        <v>0.27745235241996541</v>
      </c>
      <c r="I107" s="129">
        <f>IF(I102="-","-",SUM(I99:I105)*'3j PAAC PAP'!$G$27)</f>
        <v>0.27283090739796467</v>
      </c>
      <c r="J107" s="129">
        <f>IF(J102="-","-",SUM(J99:J105)*'3j PAAC PAP'!$G$27)</f>
        <v>0.27396123776508791</v>
      </c>
      <c r="K107" s="129">
        <f>IF(K102="-","-",SUM(K99:K105)*'3j PAAC PAP'!$G$27)</f>
        <v>0.27891231021222068</v>
      </c>
      <c r="L107" s="129">
        <f>IF(L102="-","-",SUM(L99:L105)*'3j PAAC PAP'!$G$27)</f>
        <v>0.28072516367796513</v>
      </c>
      <c r="M107" s="129">
        <f>IF(M102="-","-",SUM(M99:M105)*'3j PAAC PAP'!$G$27)</f>
        <v>0.29278187666780814</v>
      </c>
      <c r="N107" s="129">
        <f>IF(N102="-","-",SUM(N99:N105)*'3j PAAC PAP'!$G$27)</f>
        <v>0.32494088279744154</v>
      </c>
      <c r="O107" s="30"/>
      <c r="P107" s="129">
        <f>IF(P102="-","-",SUM(P99:P105)*'3j PAAC PAP'!$G$27)</f>
        <v>0.32494088279744154</v>
      </c>
      <c r="Q107" s="129">
        <f>IF(Q102="-","-",SUM(Q99:Q105)*'3j PAAC PAP'!$G$27)</f>
        <v>0.33859810390563178</v>
      </c>
      <c r="R107" s="129">
        <f>IF(R102="-","-",SUM(R99:R105)*'3j PAAC PAP'!$G$27)</f>
        <v>0.34002823367436935</v>
      </c>
      <c r="S107" s="129">
        <f>IF(S102="-","-",SUM(S99:S105)*'3j PAAC PAP'!$G$27)</f>
        <v>0.35788273070426985</v>
      </c>
      <c r="T107" s="129">
        <f>IF(T102="-","-",SUM(T99:T105)*'3j PAAC PAP'!$G$27)</f>
        <v>0.35782477268580215</v>
      </c>
      <c r="U107" s="129">
        <f>IF(U102="-","-",SUM(U99:U105)*'3j PAAC PAP'!$G$27)</f>
        <v>0.37496976819606037</v>
      </c>
      <c r="V107" s="129">
        <f>IF(V102="-","-",SUM(V99:V105)*'3j PAAC PAP'!$G$27)</f>
        <v>0.37447356949882366</v>
      </c>
      <c r="W107" s="129" t="str">
        <f>IF(W102="-","-",SUM(W99:W105)*'3j PAAC PAP'!$G$27)</f>
        <v>-</v>
      </c>
      <c r="X107" s="129" t="str">
        <f>IF(X102="-","-",SUM(X99:X105)*'3j PAAC PAP'!$G$27)</f>
        <v>-</v>
      </c>
      <c r="Y107" s="129" t="str">
        <f>IF(Y102="-","-",SUM(Y99:Y105)*'3j PAAC PAP'!$G$27)</f>
        <v>-</v>
      </c>
      <c r="Z107" s="129" t="str">
        <f>IF(Z102="-","-",SUM(Z99:Z105)*'3j PAAC PAP'!$G$27)</f>
        <v>-</v>
      </c>
      <c r="AA107" s="28"/>
    </row>
    <row r="108" spans="1:27" s="29" customFormat="1" ht="11.25" customHeight="1" x14ac:dyDescent="0.25">
      <c r="A108" s="256">
        <v>9</v>
      </c>
      <c r="B108" s="132" t="s">
        <v>388</v>
      </c>
      <c r="C108" s="132" t="s">
        <v>515</v>
      </c>
      <c r="D108" s="134" t="s">
        <v>323</v>
      </c>
      <c r="E108" s="131"/>
      <c r="F108" s="30"/>
      <c r="G108" s="129">
        <f>IF(G102="-","-",SUM(G99:G107)*'3k EBIT'!$E$7)</f>
        <v>1.1757353286707357</v>
      </c>
      <c r="H108" s="129">
        <f>IF(H102="-","-",SUM(H99:H107)*'3k EBIT'!$E$7)</f>
        <v>1.1773757502464037</v>
      </c>
      <c r="I108" s="129">
        <f>IF(I102="-","-",SUM(I99:I107)*'3k EBIT'!$E$7)</f>
        <v>1.1590407766208792</v>
      </c>
      <c r="J108" s="129">
        <f>IF(J102="-","-",SUM(J99:J107)*'3k EBIT'!$E$7)</f>
        <v>1.1639620413478835</v>
      </c>
      <c r="K108" s="129">
        <f>IF(K102="-","-",SUM(K99:K107)*'3k EBIT'!$E$7)</f>
        <v>1.1845917207345096</v>
      </c>
      <c r="L108" s="129">
        <f>IF(L102="-","-",SUM(L99:L107)*'3k EBIT'!$E$7)</f>
        <v>1.1927036476675064</v>
      </c>
      <c r="M108" s="129">
        <f>IF(M102="-","-",SUM(M99:M107)*'3k EBIT'!$E$7)</f>
        <v>1.2420178596451714</v>
      </c>
      <c r="N108" s="129">
        <f>IF(N102="-","-",SUM(N99:N107)*'3k EBIT'!$E$7)</f>
        <v>1.3715425702370576</v>
      </c>
      <c r="O108" s="30"/>
      <c r="P108" s="129">
        <f>IF(P102="-","-",SUM(P99:P107)*'3k EBIT'!$E$7)</f>
        <v>1.3715425702370576</v>
      </c>
      <c r="Q108" s="129">
        <f>IF(Q102="-","-",SUM(Q99:Q107)*'3k EBIT'!$E$7)</f>
        <v>1.4270793720141568</v>
      </c>
      <c r="R108" s="129">
        <f>IF(R102="-","-",SUM(R99:R107)*'3k EBIT'!$E$7)</f>
        <v>1.4333324190793417</v>
      </c>
      <c r="S108" s="129">
        <f>IF(S102="-","-",SUM(S99:S107)*'3k EBIT'!$E$7)</f>
        <v>1.505308882988452</v>
      </c>
      <c r="T108" s="129">
        <f>IF(T102="-","-",SUM(T99:T107)*'3k EBIT'!$E$7)</f>
        <v>1.5052711158041869</v>
      </c>
      <c r="U108" s="129">
        <f>IF(U102="-","-",SUM(U99:U107)*'3k EBIT'!$E$7)</f>
        <v>1.574402848093545</v>
      </c>
      <c r="V108" s="129">
        <f>IF(V102="-","-",SUM(V99:V107)*'3k EBIT'!$E$7)</f>
        <v>1.5737107783009479</v>
      </c>
      <c r="W108" s="129" t="str">
        <f>IF(W102="-","-",SUM(W99:W107)*'3k EBIT'!$E$7)</f>
        <v>-</v>
      </c>
      <c r="X108" s="129" t="str">
        <f>IF(X102="-","-",SUM(X99:X107)*'3k EBIT'!$E$7)</f>
        <v>-</v>
      </c>
      <c r="Y108" s="129" t="str">
        <f>IF(Y102="-","-",SUM(Y99:Y107)*'3k EBIT'!$E$7)</f>
        <v>-</v>
      </c>
      <c r="Z108" s="129" t="str">
        <f>IF(Z102="-","-",SUM(Z99:Z107)*'3k EBIT'!$E$7)</f>
        <v>-</v>
      </c>
      <c r="AA108" s="28"/>
    </row>
    <row r="109" spans="1:27" s="29" customFormat="1" ht="11.25" customHeight="1" x14ac:dyDescent="0.25">
      <c r="A109" s="256">
        <v>10</v>
      </c>
      <c r="B109" s="132" t="s">
        <v>292</v>
      </c>
      <c r="C109" s="177" t="s">
        <v>516</v>
      </c>
      <c r="D109" s="134" t="s">
        <v>323</v>
      </c>
      <c r="E109" s="130"/>
      <c r="F109" s="30"/>
      <c r="G109" s="129">
        <f>IF(G104="-","-",SUM(G99:G102,G104:G108)*'3l HAP'!$E$8)</f>
        <v>0.73392084472671715</v>
      </c>
      <c r="H109" s="129">
        <f>IF(H104="-","-",SUM(H99:H102,H104:H108)*'3l HAP'!$E$8)</f>
        <v>0.73518491853560697</v>
      </c>
      <c r="I109" s="129">
        <f>IF(I104="-","-",SUM(I99:I102,I104:I108)*'3l HAP'!$E$8)</f>
        <v>0.73762267119505254</v>
      </c>
      <c r="J109" s="129">
        <f>IF(J104="-","-",SUM(J99:J102,J104:J108)*'3l HAP'!$E$8)</f>
        <v>0.741414892621722</v>
      </c>
      <c r="K109" s="129">
        <f>IF(K104="-","-",SUM(K99:K102,K104:K108)*'3l HAP'!$E$8)</f>
        <v>0.75036452818180532</v>
      </c>
      <c r="L109" s="129">
        <f>IF(L104="-","-",SUM(L99:L102,L104:L108)*'3l HAP'!$E$8)</f>
        <v>0.75661540571702213</v>
      </c>
      <c r="M109" s="129">
        <f>IF(M104="-","-",SUM(M99:M102,M104:M108)*'3l HAP'!$E$8)</f>
        <v>0.79889105557687723</v>
      </c>
      <c r="N109" s="129">
        <f>IF(N104="-","-",SUM(N99:N102,N104:N108)*'3l HAP'!$E$8)</f>
        <v>0.89870002949661332</v>
      </c>
      <c r="O109" s="30"/>
      <c r="P109" s="129">
        <f>IF(P104="-","-",SUM(P99:P102,P104:P108)*'3l HAP'!$E$8)</f>
        <v>0.89870002949661332</v>
      </c>
      <c r="Q109" s="129">
        <f>IF(Q104="-","-",SUM(Q99:Q102,Q104:Q108)*'3l HAP'!$E$8)</f>
        <v>0.93401395107343665</v>
      </c>
      <c r="R109" s="129">
        <f>IF(R104="-","-",SUM(R99:R102,R104:R108)*'3l HAP'!$E$8)</f>
        <v>0.93883241550849239</v>
      </c>
      <c r="S109" s="129">
        <f>IF(S104="-","-",SUM(S99:S102,S104:S108)*'3l HAP'!$E$8)</f>
        <v>0.97238568389352109</v>
      </c>
      <c r="T109" s="129">
        <f>IF(T104="-","-",SUM(T99:T102,T104:T108)*'3l HAP'!$E$8)</f>
        <v>0.97235658130844582</v>
      </c>
      <c r="U109" s="129">
        <f>IF(U104="-","-",SUM(U99:U102,U104:U108)*'3l HAP'!$E$8)</f>
        <v>0.99623620930182843</v>
      </c>
      <c r="V109" s="129">
        <f>IF(V104="-","-",SUM(V99:V102,V104:V108)*'3l HAP'!$E$8)</f>
        <v>0.99570291510982212</v>
      </c>
      <c r="W109" s="129" t="str">
        <f>IF(W104="-","-",SUM(W99:W102,W104:W108)*'3l HAP'!$E$8)</f>
        <v>-</v>
      </c>
      <c r="X109" s="129" t="str">
        <f>IF(X104="-","-",SUM(X99:X102,X104:X108)*'3l HAP'!$E$8)</f>
        <v>-</v>
      </c>
      <c r="Y109" s="129" t="str">
        <f>IF(Y104="-","-",SUM(Y99:Y102,Y104:Y108)*'3l HAP'!$E$8)</f>
        <v>-</v>
      </c>
      <c r="Z109" s="129" t="str">
        <f>IF(Z104="-","-",SUM(Z99:Z102,Z104:Z108)*'3l HAP'!$E$8)</f>
        <v>-</v>
      </c>
      <c r="AA109" s="28"/>
    </row>
    <row r="110" spans="1:27" s="29" customFormat="1" ht="11.5" x14ac:dyDescent="0.25">
      <c r="A110" s="256">
        <v>11</v>
      </c>
      <c r="B110" s="132" t="s">
        <v>44</v>
      </c>
      <c r="C110" s="132" t="str">
        <f>B110&amp;"_"&amp;D110</f>
        <v>Total_Southern</v>
      </c>
      <c r="D110" s="134" t="s">
        <v>323</v>
      </c>
      <c r="E110" s="131"/>
      <c r="F110" s="30"/>
      <c r="G110" s="129">
        <f t="shared" ref="G110:N110" si="14">IF(G104="-","-",SUM(G99:G109))</f>
        <v>62.614702056851378</v>
      </c>
      <c r="H110" s="129">
        <f t="shared" si="14"/>
        <v>62.702304072664901</v>
      </c>
      <c r="I110" s="129">
        <f t="shared" si="14"/>
        <v>61.739743612049686</v>
      </c>
      <c r="J110" s="129">
        <f t="shared" si="14"/>
        <v>62.002549659490235</v>
      </c>
      <c r="K110" s="129">
        <f t="shared" si="14"/>
        <v>63.097271445865388</v>
      </c>
      <c r="L110" s="129">
        <f t="shared" si="14"/>
        <v>63.530465669839835</v>
      </c>
      <c r="M110" s="129">
        <f t="shared" si="14"/>
        <v>66.168225088558032</v>
      </c>
      <c r="N110" s="129">
        <f t="shared" si="14"/>
        <v>73.085121277813883</v>
      </c>
      <c r="O110" s="30"/>
      <c r="P110" s="129">
        <f t="shared" ref="P110:Z110" si="15">IF(P104="-","-",SUM(P99:P109))</f>
        <v>73.085121277813883</v>
      </c>
      <c r="Q110" s="129">
        <f t="shared" si="15"/>
        <v>76.043423559258443</v>
      </c>
      <c r="R110" s="129">
        <f t="shared" si="15"/>
        <v>76.377349628027602</v>
      </c>
      <c r="S110" s="129">
        <f t="shared" si="15"/>
        <v>80.199136274257654</v>
      </c>
      <c r="T110" s="129">
        <f t="shared" si="15"/>
        <v>80.197119425953346</v>
      </c>
      <c r="U110" s="129">
        <f t="shared" si="15"/>
        <v>83.859509776805993</v>
      </c>
      <c r="V110" s="129">
        <f t="shared" si="15"/>
        <v>83.822551771733146</v>
      </c>
      <c r="W110" s="129" t="str">
        <f t="shared" si="15"/>
        <v>-</v>
      </c>
      <c r="X110" s="129" t="str">
        <f t="shared" si="15"/>
        <v>-</v>
      </c>
      <c r="Y110" s="129" t="str">
        <f t="shared" si="15"/>
        <v>-</v>
      </c>
      <c r="Z110" s="129" t="str">
        <f t="shared" si="15"/>
        <v>-</v>
      </c>
      <c r="AA110" s="28"/>
    </row>
    <row r="111" spans="1:27" s="29" customFormat="1" ht="11.5" x14ac:dyDescent="0.25">
      <c r="A111" s="256">
        <v>1</v>
      </c>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v>2</v>
      </c>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AA'!J49="-","-",'3c AA'!J49)</f>
        <v>-</v>
      </c>
      <c r="H113" s="38" t="str">
        <f>IF('3c AA'!K49="-","-",'3c AA'!K49)</f>
        <v>-</v>
      </c>
      <c r="I113" s="38" t="str">
        <f>IF('3c AA'!L49="-","-",'3c AA'!L49)</f>
        <v>-</v>
      </c>
      <c r="J113" s="38" t="str">
        <f>IF('3c AA'!M49="-","-",'3c AA'!M49)</f>
        <v>-</v>
      </c>
      <c r="K113" s="38" t="str">
        <f>IF('3c AA'!N49="-","-",'3c AA'!N49)</f>
        <v>-</v>
      </c>
      <c r="L113" s="38" t="str">
        <f>IF('3c AA'!O49="-","-",'3c AA'!O49)</f>
        <v>-</v>
      </c>
      <c r="M113" s="38" t="str">
        <f>IF('3c AA'!P49="-","-",'3c AA'!P49)</f>
        <v>-</v>
      </c>
      <c r="N113" s="38" t="str">
        <f>IF('3c AA'!Q49="-","-",'3c AA'!Q49)</f>
        <v>-</v>
      </c>
      <c r="O113" s="30"/>
      <c r="P113" s="38" t="str">
        <f>IF('3c AA'!S49="-","-",'3c AA'!S49)</f>
        <v>-</v>
      </c>
      <c r="Q113" s="38" t="str">
        <f>IF('3c AA'!T49="-","-",'3c AA'!T49)</f>
        <v>-</v>
      </c>
      <c r="R113" s="38" t="str">
        <f>IF('3c AA'!U49="-","-",'3c AA'!U49)</f>
        <v>-</v>
      </c>
      <c r="S113" s="38" t="str">
        <f>IF('3c AA'!V49="-","-",'3c AA'!V49)</f>
        <v>-</v>
      </c>
      <c r="T113" s="38">
        <f>IF('3c AA'!W49="-","-",'3c AA'!W49)</f>
        <v>0</v>
      </c>
      <c r="U113" s="38">
        <f>IF('3c AA'!X49="-","-",'3c AA'!X49)</f>
        <v>1.4870742269298105</v>
      </c>
      <c r="V113" s="38">
        <f>IF('3c AA'!Y49="-","-",'3c AA'!Y49)</f>
        <v>0.70457099735818829</v>
      </c>
      <c r="W113" s="38" t="str">
        <f>IF('3c AA'!Z49="-","-",'3c AA'!Z49)</f>
        <v>-</v>
      </c>
      <c r="X113" s="38" t="str">
        <f>IF('3c AA'!AA49="-","-",'3c AA'!AA49)</f>
        <v>-</v>
      </c>
      <c r="Y113" s="38" t="str">
        <f>IF('3c AA'!AB49="-","-",'3c AA'!AB49)</f>
        <v>-</v>
      </c>
      <c r="Z113" s="38" t="str">
        <f>IF('3c AA'!AC49="-","-",'3c AA'!AC49)</f>
        <v>-</v>
      </c>
      <c r="AA113" s="28"/>
    </row>
    <row r="114" spans="1:27" s="29" customFormat="1" ht="12.4" customHeight="1" x14ac:dyDescent="0.25">
      <c r="A114" s="256">
        <v>3</v>
      </c>
      <c r="B114" s="135" t="s">
        <v>2</v>
      </c>
      <c r="C114" s="135" t="s">
        <v>342</v>
      </c>
      <c r="D114" s="133" t="s">
        <v>324</v>
      </c>
      <c r="E114" s="128"/>
      <c r="F114" s="30"/>
      <c r="G114" s="38">
        <f>IF('3d PC'!G14="-","-",'3d PC'!G55)</f>
        <v>6.5567588596821027</v>
      </c>
      <c r="H114" s="38">
        <f>IF('3d PC'!H14="-","-",'3d PC'!H55)</f>
        <v>6.5567588596821027</v>
      </c>
      <c r="I114" s="38">
        <f>IF('3d PC'!I14="-","-",'3d PC'!I55)</f>
        <v>6.6197359495950758</v>
      </c>
      <c r="J114" s="38">
        <f>IF('3d PC'!J14="-","-",'3d PC'!J55)</f>
        <v>6.6197359495950758</v>
      </c>
      <c r="K114" s="38">
        <f>IF('3d PC'!K14="-","-",'3d PC'!K55)</f>
        <v>6.6995028867368616</v>
      </c>
      <c r="L114" s="38">
        <f>IF('3d PC'!L14="-","-",'3d PC'!L55)</f>
        <v>6.6995028867368616</v>
      </c>
      <c r="M114" s="38">
        <f>IF('3d PC'!M14="-","-",'3d PC'!M55)</f>
        <v>7.1131218301273513</v>
      </c>
      <c r="N114" s="38">
        <f>IF('3d PC'!N14="-","-",'3d PC'!N55)</f>
        <v>7.1131218301273513</v>
      </c>
      <c r="O114" s="30"/>
      <c r="P114" s="38">
        <f>'3d PC'!P55</f>
        <v>7.1131218301273513</v>
      </c>
      <c r="Q114" s="38">
        <f>'3d PC'!Q55</f>
        <v>7.2804579515147188</v>
      </c>
      <c r="R114" s="38">
        <f>'3d PC'!R55</f>
        <v>7.1935840895118579</v>
      </c>
      <c r="S114" s="38">
        <f>'3d PC'!S55</f>
        <v>7.3593999937099728</v>
      </c>
      <c r="T114" s="38">
        <f>'3d PC'!T55</f>
        <v>7.0492243060839304</v>
      </c>
      <c r="U114" s="38">
        <f>'3d PC'!U55</f>
        <v>7.1089669218364691</v>
      </c>
      <c r="V114" s="38">
        <f>'3d PC'!V55</f>
        <v>6.9829560851947949</v>
      </c>
      <c r="W114" s="38" t="str">
        <f>'3d PC'!W55</f>
        <v>-</v>
      </c>
      <c r="X114" s="38" t="str">
        <f>'3d PC'!X55</f>
        <v>-</v>
      </c>
      <c r="Y114" s="38" t="str">
        <f>'3d PC'!Y55</f>
        <v>-</v>
      </c>
      <c r="Z114" s="38" t="str">
        <f>'3d PC'!Z55</f>
        <v>-</v>
      </c>
      <c r="AA114" s="28"/>
    </row>
    <row r="115" spans="1:27" s="29" customFormat="1" ht="11.25" customHeight="1" x14ac:dyDescent="0.25">
      <c r="A115" s="256">
        <v>4</v>
      </c>
      <c r="B115" s="135" t="s">
        <v>352</v>
      </c>
      <c r="C115" s="135" t="s">
        <v>343</v>
      </c>
      <c r="D115" s="133" t="s">
        <v>324</v>
      </c>
      <c r="E115" s="128"/>
      <c r="F115" s="30"/>
      <c r="G115" s="38">
        <f>IF('3e NC-Elec'!H22="-","-",'3e NC-Elec'!H22)</f>
        <v>17.118500000000001</v>
      </c>
      <c r="H115" s="38">
        <f>IF('3e NC-Elec'!I22="-","-",'3e NC-Elec'!I22)</f>
        <v>17.118500000000001</v>
      </c>
      <c r="I115" s="38">
        <f>IF('3e NC-Elec'!J22="-","-",'3e NC-Elec'!J22)</f>
        <v>24.9879</v>
      </c>
      <c r="J115" s="38">
        <f>IF('3e NC-Elec'!K22="-","-",'3e NC-Elec'!K22)</f>
        <v>24.9879</v>
      </c>
      <c r="K115" s="38">
        <f>IF('3e NC-Elec'!L22="-","-",'3e NC-Elec'!L22)</f>
        <v>16.461499999999997</v>
      </c>
      <c r="L115" s="38">
        <f>IF('3e NC-Elec'!M22="-","-",'3e NC-Elec'!M22)</f>
        <v>16.461499999999997</v>
      </c>
      <c r="M115" s="38">
        <f>IF('3e NC-Elec'!N22="-","-",'3e NC-Elec'!N22)</f>
        <v>16.169499999999999</v>
      </c>
      <c r="N115" s="38">
        <f>IF('3e NC-Elec'!O22="-","-",'3e NC-Elec'!O22)</f>
        <v>16.169499999999999</v>
      </c>
      <c r="O115" s="30"/>
      <c r="P115" s="38">
        <f>'3e NC-Elec'!Q22</f>
        <v>16.169499999999999</v>
      </c>
      <c r="Q115" s="38">
        <f>'3e NC-Elec'!R22</f>
        <v>16.972500000000004</v>
      </c>
      <c r="R115" s="38">
        <f>'3e NC-Elec'!S22</f>
        <v>16.972500000000004</v>
      </c>
      <c r="S115" s="38">
        <f>'3e NC-Elec'!T22</f>
        <v>17.666</v>
      </c>
      <c r="T115" s="38">
        <f>'3e NC-Elec'!U22</f>
        <v>17.666</v>
      </c>
      <c r="U115" s="38">
        <f>'3e NC-Elec'!V22</f>
        <v>14.563500000000001</v>
      </c>
      <c r="V115" s="38">
        <f>'3e NC-Elec'!W22</f>
        <v>14.563500000000001</v>
      </c>
      <c r="W115" s="38" t="str">
        <f>'3e NC-Elec'!X22</f>
        <v>-</v>
      </c>
      <c r="X115" s="38" t="str">
        <f>'3e NC-Elec'!Y22</f>
        <v>-</v>
      </c>
      <c r="Y115" s="38" t="str">
        <f>'3e NC-Elec'!Z22</f>
        <v>-</v>
      </c>
      <c r="Z115" s="38" t="str">
        <f>'3e NC-Elec'!AA22</f>
        <v>-</v>
      </c>
      <c r="AA115" s="28"/>
    </row>
    <row r="116" spans="1:27" s="29" customFormat="1" ht="11.25" customHeight="1" x14ac:dyDescent="0.25">
      <c r="A116" s="256">
        <v>5</v>
      </c>
      <c r="B116" s="135" t="s">
        <v>349</v>
      </c>
      <c r="C116" s="135" t="s">
        <v>344</v>
      </c>
      <c r="D116" s="133" t="s">
        <v>324</v>
      </c>
      <c r="E116" s="128"/>
      <c r="F116" s="30"/>
      <c r="G116" s="38">
        <f>IF('3g CPIH'!C$16="-","-",'3h OC '!$E$7*('3g CPIH'!C$16/'3g CPIH'!$G$16))</f>
        <v>38.772147945205475</v>
      </c>
      <c r="H116" s="38">
        <f>IF('3g CPIH'!D$16="-","-",'3h OC '!$E$7*('3g CPIH'!D$16/'3g CPIH'!$G$16))</f>
        <v>38.849769863013698</v>
      </c>
      <c r="I116" s="38">
        <f>IF('3g CPIH'!E$16="-","-",'3h OC '!$E$7*('3g CPIH'!E$16/'3g CPIH'!$G$16))</f>
        <v>38.966202739726029</v>
      </c>
      <c r="J116" s="38">
        <f>IF('3g CPIH'!F$16="-","-",'3h OC '!$E$7*('3g CPIH'!F$16/'3g CPIH'!$G$16))</f>
        <v>39.199068493150683</v>
      </c>
      <c r="K116" s="38">
        <f>IF('3g CPIH'!G$16="-","-",'3h OC '!$E$7*('3g CPIH'!G$16/'3g CPIH'!$G$16))</f>
        <v>39.6648</v>
      </c>
      <c r="L116" s="38">
        <f>IF('3g CPIH'!H$16="-","-",'3h OC '!$E$7*('3g CPIH'!H$16/'3g CPIH'!$G$16))</f>
        <v>40.169342465753431</v>
      </c>
      <c r="M116" s="38">
        <f>IF('3g CPIH'!I$16="-","-",'3h OC '!$E$7*('3g CPIH'!I$16/'3g CPIH'!$G$16))</f>
        <v>40.751506849315064</v>
      </c>
      <c r="N116" s="38">
        <f>IF('3g CPIH'!J$16="-","-",'3h OC '!$E$7*('3g CPIH'!J$16/'3g CPIH'!$G$16))</f>
        <v>41.100805479452056</v>
      </c>
      <c r="O116" s="30"/>
      <c r="P116" s="38">
        <f>IF('3g CPIH'!L$16="-","-",'3h OC '!$E$7*('3g CPIH'!L$16/'3g CPIH'!$G$16))</f>
        <v>41.100805479452056</v>
      </c>
      <c r="Q116" s="38">
        <f>IF('3g CPIH'!M$16="-","-",'3h OC '!$E$7*('3g CPIH'!M$16/'3g CPIH'!$G$16))</f>
        <v>41.566536986301365</v>
      </c>
      <c r="R116" s="38">
        <f>IF('3g CPIH'!N$16="-","-",'3h OC '!$E$7*('3g CPIH'!N$16/'3g CPIH'!$G$16))</f>
        <v>41.877024657534243</v>
      </c>
      <c r="S116" s="38">
        <f>IF('3g CPIH'!O$16="-","-",'3h OC '!$E$7*('3g CPIH'!O$16/'3g CPIH'!$G$16))</f>
        <v>42.109890410958904</v>
      </c>
      <c r="T116" s="38">
        <f>IF('3g CPIH'!P$16="-","-",'3h OC '!$E$7*('3g CPIH'!P$16/'3g CPIH'!$G$16))</f>
        <v>42.226323287671228</v>
      </c>
      <c r="U116" s="38">
        <f>IF('3g CPIH'!Q$16="-","-",'3h OC '!$E$7*('3g CPIH'!Q$16/'3g CPIH'!$G$16))</f>
        <v>42.45918904109589</v>
      </c>
      <c r="V116" s="38">
        <f>IF('3g CPIH'!R$16="-","-",'3h OC '!$E$7*('3g CPIH'!R$16/'3g CPIH'!$G$16))</f>
        <v>43.235408219178083</v>
      </c>
      <c r="W116" s="38" t="str">
        <f>IF('3g CPIH'!S$16="-","-",'3h OC '!$E$7*('3g CPIH'!S$16/'3g CPIH'!$G$16))</f>
        <v>-</v>
      </c>
      <c r="X116" s="38" t="str">
        <f>IF('3g CPIH'!T$16="-","-",'3h OC '!$E$7*('3g CPIH'!T$16/'3g CPIH'!$G$16))</f>
        <v>-</v>
      </c>
      <c r="Y116" s="38" t="str">
        <f>IF('3g CPIH'!U$16="-","-",'3h OC '!$E$7*('3g CPIH'!U$16/'3g CPIH'!$G$16))</f>
        <v>-</v>
      </c>
      <c r="Z116" s="38" t="str">
        <f>IF('3g CPIH'!V$16="-","-",'3h OC '!$E$7*('3g CPIH'!V$16/'3g CPIH'!$G$16))</f>
        <v>-</v>
      </c>
      <c r="AA116" s="28"/>
    </row>
    <row r="117" spans="1:27" s="29" customFormat="1" ht="11.25" customHeight="1" x14ac:dyDescent="0.25">
      <c r="A117" s="256">
        <v>6</v>
      </c>
      <c r="B117" s="135" t="s">
        <v>349</v>
      </c>
      <c r="C117" s="135" t="s">
        <v>43</v>
      </c>
      <c r="D117" s="133" t="s">
        <v>324</v>
      </c>
      <c r="E117" s="128"/>
      <c r="F117" s="30"/>
      <c r="G117" s="38" t="s">
        <v>333</v>
      </c>
      <c r="H117" s="38" t="s">
        <v>333</v>
      </c>
      <c r="I117" s="38" t="s">
        <v>333</v>
      </c>
      <c r="J117" s="38" t="s">
        <v>333</v>
      </c>
      <c r="K117" s="38">
        <f>IF('3i SMNCC'!G$46="-","-",'3i SMNCC'!G$57)</f>
        <v>0</v>
      </c>
      <c r="L117" s="38">
        <f>IF('3i SMNCC'!H$46="-","-",'3i SMNCC'!H$57)</f>
        <v>-0.1310662676190151</v>
      </c>
      <c r="M117" s="38">
        <f>IF('3i SMNCC'!I$46="-","-",'3i SMNCC'!I$57)</f>
        <v>1.6490220555819262</v>
      </c>
      <c r="N117" s="38">
        <f>IF('3i SMNCC'!J$46="-","-",'3i SMNCC'!J$57)</f>
        <v>7.9249822078168837</v>
      </c>
      <c r="O117" s="30"/>
      <c r="P117" s="38">
        <f>IF('3i SMNCC'!L$46="-","-",'3i SMNCC'!L$57)</f>
        <v>7.9249822078168837</v>
      </c>
      <c r="Q117" s="38">
        <f>IF('3i SMNCC'!M$46="-","-",'3i SMNCC'!M$57)</f>
        <v>9.5945159615724194</v>
      </c>
      <c r="R117" s="38">
        <f>IF('3i SMNCC'!N$46="-","-",'3i SMNCC'!N$57)</f>
        <v>9.6655312765157912</v>
      </c>
      <c r="S117" s="38">
        <f>IF('3i SMNCC'!O$46="-","-",'3i SMNCC'!O$57)</f>
        <v>11.448655558303892</v>
      </c>
      <c r="T117" s="38">
        <f>IF('3i SMNCC'!P$46="-","-",'3i SMNCC'!P$57)</f>
        <v>11.63045810995356</v>
      </c>
      <c r="U117" s="38">
        <f>IF('3i SMNCC'!Q$46="-","-",'3i SMNCC'!Q$57)</f>
        <v>11.375413031411084</v>
      </c>
      <c r="V117" s="38">
        <f>IF('3i SMNCC'!R$46="-","-",'3i SMNCC'!R$57)</f>
        <v>11.405483218834176</v>
      </c>
      <c r="W117" s="38" t="str">
        <f>IF('3i SMNCC'!S$46="-","-",'3i SMNCC'!S$57)</f>
        <v>-</v>
      </c>
      <c r="X117" s="38" t="str">
        <f>IF('3i SMNCC'!T$46="-","-",'3i SMNCC'!T$57)</f>
        <v>-</v>
      </c>
      <c r="Y117" s="38" t="str">
        <f>IF('3i SMNCC'!U$46="-","-",'3i SMNCC'!U$57)</f>
        <v>-</v>
      </c>
      <c r="Z117" s="38" t="str">
        <f>IF('3i SMNCC'!V$46="-","-",'3i SMNCC'!V$57)</f>
        <v>-</v>
      </c>
      <c r="AA117" s="28"/>
    </row>
    <row r="118" spans="1:27" s="29" customFormat="1" ht="11.25" customHeight="1" x14ac:dyDescent="0.25">
      <c r="A118" s="256">
        <v>7</v>
      </c>
      <c r="B118" s="135" t="s">
        <v>349</v>
      </c>
      <c r="C118" s="135" t="s">
        <v>389</v>
      </c>
      <c r="D118" s="133" t="s">
        <v>324</v>
      </c>
      <c r="E118" s="128"/>
      <c r="F118" s="30"/>
      <c r="G118" s="38">
        <f>IF('3g CPIH'!C$16="-","-",'3j PAAC PAP'!$G$9*('3g CPIH'!C$16/'3g CPIH'!$G$16))</f>
        <v>3.3460635029354204</v>
      </c>
      <c r="H118" s="38">
        <f>IF('3g CPIH'!D$16="-","-",'3j PAAC PAP'!$G$9*('3g CPIH'!D$16/'3g CPIH'!$G$16))</f>
        <v>3.3527623287671227</v>
      </c>
      <c r="I118" s="38">
        <f>IF('3g CPIH'!E$16="-","-",'3j PAAC PAP'!$G$9*('3g CPIH'!E$16/'3g CPIH'!$G$16))</f>
        <v>3.3628105675146771</v>
      </c>
      <c r="J118" s="38">
        <f>IF('3g CPIH'!F$16="-","-",'3j PAAC PAP'!$G$9*('3g CPIH'!F$16/'3g CPIH'!$G$16))</f>
        <v>3.3829070450097847</v>
      </c>
      <c r="K118" s="38">
        <f>IF('3g CPIH'!G$16="-","-",'3j PAAC PAP'!$G$9*('3g CPIH'!G$16/'3g CPIH'!$G$16))</f>
        <v>3.4230999999999998</v>
      </c>
      <c r="L118" s="38">
        <f>IF('3g CPIH'!H$16="-","-",'3j PAAC PAP'!$G$9*('3g CPIH'!H$16/'3g CPIH'!$G$16))</f>
        <v>3.4666423679060667</v>
      </c>
      <c r="M118" s="38">
        <f>IF('3g CPIH'!I$16="-","-",'3j PAAC PAP'!$G$9*('3g CPIH'!I$16/'3g CPIH'!$G$16))</f>
        <v>3.516883561643835</v>
      </c>
      <c r="N118" s="38">
        <f>IF('3g CPIH'!J$16="-","-",'3j PAAC PAP'!$G$9*('3g CPIH'!J$16/'3g CPIH'!$G$16))</f>
        <v>3.547028277886497</v>
      </c>
      <c r="O118" s="30"/>
      <c r="P118" s="38">
        <f>IF('3g CPIH'!L$16="-","-",'3j PAAC PAP'!$G$9*('3g CPIH'!L$16/'3g CPIH'!$G$16))</f>
        <v>3.547028277886497</v>
      </c>
      <c r="Q118" s="38">
        <f>IF('3g CPIH'!M$16="-","-",'3j PAAC PAP'!$G$9*('3g CPIH'!M$16/'3g CPIH'!$G$16))</f>
        <v>3.5872212328767121</v>
      </c>
      <c r="R118" s="38">
        <f>IF('3g CPIH'!N$16="-","-",'3j PAAC PAP'!$G$9*('3g CPIH'!N$16/'3g CPIH'!$G$16))</f>
        <v>3.6140165362035224</v>
      </c>
      <c r="S118" s="38">
        <f>IF('3g CPIH'!O$16="-","-",'3j PAAC PAP'!$G$9*('3g CPIH'!O$16/'3g CPIH'!$G$16))</f>
        <v>3.6341130136986299</v>
      </c>
      <c r="T118" s="38">
        <f>IF('3g CPIH'!P$16="-","-",'3j PAAC PAP'!$G$9*('3g CPIH'!P$16/'3g CPIH'!$G$16))</f>
        <v>3.6441612524461835</v>
      </c>
      <c r="U118" s="38">
        <f>IF('3g CPIH'!Q$16="-","-",'3j PAAC PAP'!$G$9*('3g CPIH'!Q$16/'3g CPIH'!$G$16))</f>
        <v>3.6642577299412915</v>
      </c>
      <c r="V118" s="38">
        <f>IF('3g CPIH'!R$16="-","-",'3j PAAC PAP'!$G$9*('3g CPIH'!R$16/'3g CPIH'!$G$16))</f>
        <v>3.7312459882583173</v>
      </c>
      <c r="W118" s="38" t="str">
        <f>IF('3g CPIH'!S$16="-","-",'3j PAAC PAP'!$G$9*('3g CPIH'!S$16/'3g CPIH'!$G$16))</f>
        <v>-</v>
      </c>
      <c r="X118" s="38" t="str">
        <f>IF('3g CPIH'!T$16="-","-",'3j PAAC PAP'!$G$9*('3g CPIH'!T$16/'3g CPIH'!$G$16))</f>
        <v>-</v>
      </c>
      <c r="Y118" s="38" t="str">
        <f>IF('3g CPIH'!U$16="-","-",'3j PAAC PAP'!$G$9*('3g CPIH'!U$16/'3g CPIH'!$G$16))</f>
        <v>-</v>
      </c>
      <c r="Z118" s="38" t="str">
        <f>IF('3g CPIH'!V$16="-","-",'3j PAAC PAP'!$G$9*('3g CPIH'!V$16/'3g CPIH'!$G$16))</f>
        <v>-</v>
      </c>
      <c r="AA118" s="28"/>
    </row>
    <row r="119" spans="1:27" s="29" customFormat="1" ht="11.25" customHeight="1" x14ac:dyDescent="0.25">
      <c r="A119" s="256">
        <v>8</v>
      </c>
      <c r="B119" s="135" t="s">
        <v>349</v>
      </c>
      <c r="C119" s="135" t="s">
        <v>404</v>
      </c>
      <c r="D119" s="133" t="s">
        <v>324</v>
      </c>
      <c r="E119" s="128"/>
      <c r="F119" s="30"/>
      <c r="G119" s="38">
        <f>IF(G114="-","-",SUM(G111:G117)*'3j PAAC PAP'!$G$27)</f>
        <v>0.3031197126309243</v>
      </c>
      <c r="H119" s="38">
        <f>IF(H114="-","-",SUM(H111:H117)*'3j PAAC PAP'!$G$27)</f>
        <v>0.30349648941996543</v>
      </c>
      <c r="I119" s="38">
        <f>IF(I114="-","-",SUM(I111:I117)*'3j PAAC PAP'!$G$27)</f>
        <v>0.34256541299796461</v>
      </c>
      <c r="J119" s="38">
        <f>IF(J114="-","-",SUM(J111:J117)*'3j PAAC PAP'!$G$27)</f>
        <v>0.3436957433650879</v>
      </c>
      <c r="K119" s="38">
        <f>IF(K114="-","-",SUM(K111:K117)*'3j PAAC PAP'!$G$27)</f>
        <v>0.3049564472122207</v>
      </c>
      <c r="L119" s="38">
        <f>IF(L114="-","-",SUM(L111:L117)*'3j PAAC PAP'!$G$27)</f>
        <v>0.30676930067796515</v>
      </c>
      <c r="M119" s="38">
        <f>IF(M114="-","-",SUM(M111:M117)*'3j PAAC PAP'!$G$27)</f>
        <v>0.31882601366780816</v>
      </c>
      <c r="N119" s="38">
        <f>IF(N114="-","-",SUM(N111:N117)*'3j PAAC PAP'!$G$27)</f>
        <v>0.35098501979744157</v>
      </c>
      <c r="O119" s="30"/>
      <c r="P119" s="38">
        <f>IF(P114="-","-",SUM(P111:P117)*'3j PAAC PAP'!$G$27)</f>
        <v>0.35098501979744157</v>
      </c>
      <c r="Q119" s="38">
        <f>IF(Q114="-","-",SUM(Q111:Q117)*'3j PAAC PAP'!$G$27)</f>
        <v>0.36605960890563177</v>
      </c>
      <c r="R119" s="38">
        <f>IF(R114="-","-",SUM(R111:R117)*'3j PAAC PAP'!$G$27)</f>
        <v>0.36748973867436946</v>
      </c>
      <c r="S119" s="38">
        <f>IF(S114="-","-",SUM(S111:S117)*'3j PAAC PAP'!$G$27)</f>
        <v>0.38144647370426982</v>
      </c>
      <c r="T119" s="38">
        <f>IF(T114="-","-",SUM(T111:T117)*'3j PAAC PAP'!$G$27)</f>
        <v>0.38138851568580212</v>
      </c>
      <c r="U119" s="38">
        <f>IF(U114="-","-",SUM(U111:U117)*'3j PAAC PAP'!$G$27)</f>
        <v>0.37372957119606032</v>
      </c>
      <c r="V119" s="38">
        <f>IF(V114="-","-",SUM(V111:V117)*'3j PAAC PAP'!$G$27)</f>
        <v>0.37323337249882366</v>
      </c>
      <c r="W119" s="38" t="str">
        <f>IF(W114="-","-",SUM(W111:W117)*'3j PAAC PAP'!$G$27)</f>
        <v>-</v>
      </c>
      <c r="X119" s="38" t="str">
        <f>IF(X114="-","-",SUM(X111:X117)*'3j PAAC PAP'!$G$27)</f>
        <v>-</v>
      </c>
      <c r="Y119" s="38" t="str">
        <f>IF(Y114="-","-",SUM(Y111:Y117)*'3j PAAC PAP'!$G$27)</f>
        <v>-</v>
      </c>
      <c r="Z119" s="38" t="str">
        <f>IF(Z114="-","-",SUM(Z111:Z117)*'3j PAAC PAP'!$G$27)</f>
        <v>-</v>
      </c>
      <c r="AA119" s="28"/>
    </row>
    <row r="120" spans="1:27" s="29" customFormat="1" ht="11.25" customHeight="1" x14ac:dyDescent="0.25">
      <c r="A120" s="256">
        <v>9</v>
      </c>
      <c r="B120" s="135" t="s">
        <v>388</v>
      </c>
      <c r="C120" s="135" t="s">
        <v>515</v>
      </c>
      <c r="D120" s="133" t="s">
        <v>324</v>
      </c>
      <c r="E120" s="128"/>
      <c r="F120" s="30"/>
      <c r="G120" s="38">
        <f>IF(G114="-","-",SUM(G111:G119)*'3k EBIT'!$E$7)</f>
        <v>1.2801587555161518</v>
      </c>
      <c r="H120" s="38">
        <f>IF(H114="-","-",SUM(H111:H119)*'3k EBIT'!$E$7)</f>
        <v>1.2817991770918198</v>
      </c>
      <c r="I120" s="38">
        <f>IF(I114="-","-",SUM(I111:I119)*'3k EBIT'!$E$7)</f>
        <v>1.43863982972534</v>
      </c>
      <c r="J120" s="38">
        <f>IF(J114="-","-",SUM(J111:J119)*'3k EBIT'!$E$7)</f>
        <v>1.4435610944523443</v>
      </c>
      <c r="K120" s="38">
        <f>IF(K114="-","-",SUM(K111:K119)*'3k EBIT'!$E$7)</f>
        <v>1.2890151475799256</v>
      </c>
      <c r="L120" s="38">
        <f>IF(L114="-","-",SUM(L111:L119)*'3k EBIT'!$E$7)</f>
        <v>1.2971270745129224</v>
      </c>
      <c r="M120" s="38">
        <f>IF(M114="-","-",SUM(M111:M119)*'3k EBIT'!$E$7)</f>
        <v>1.3464412864905873</v>
      </c>
      <c r="N120" s="38">
        <f>IF(N114="-","-",SUM(N111:N119)*'3k EBIT'!$E$7)</f>
        <v>1.4759659970824739</v>
      </c>
      <c r="O120" s="30"/>
      <c r="P120" s="38">
        <f>IF(P114="-","-",SUM(P111:P119)*'3k EBIT'!$E$7)</f>
        <v>1.4759659970824739</v>
      </c>
      <c r="Q120" s="38">
        <f>IF(Q114="-","-",SUM(Q111:Q119)*'3k EBIT'!$E$7)</f>
        <v>1.537185706442997</v>
      </c>
      <c r="R120" s="38">
        <f>IF(R114="-","-",SUM(R111:R119)*'3k EBIT'!$E$7)</f>
        <v>1.5434387535081817</v>
      </c>
      <c r="S120" s="38">
        <f>IF(S114="-","-",SUM(S111:S119)*'3k EBIT'!$E$7)</f>
        <v>1.5997872215628761</v>
      </c>
      <c r="T120" s="38">
        <f>IF(T114="-","-",SUM(T111:T119)*'3k EBIT'!$E$7)</f>
        <v>1.5997494543786108</v>
      </c>
      <c r="U120" s="38">
        <f>IF(U114="-","-",SUM(U111:U119)*'3k EBIT'!$E$7)</f>
        <v>1.5694303039580486</v>
      </c>
      <c r="V120" s="38">
        <f>IF(V114="-","-",SUM(V111:V119)*'3k EBIT'!$E$7)</f>
        <v>1.5687382341654519</v>
      </c>
      <c r="W120" s="38" t="str">
        <f>IF(W114="-","-",SUM(W111:W119)*'3k EBIT'!$E$7)</f>
        <v>-</v>
      </c>
      <c r="X120" s="38" t="str">
        <f>IF(X114="-","-",SUM(X111:X119)*'3k EBIT'!$E$7)</f>
        <v>-</v>
      </c>
      <c r="Y120" s="38" t="str">
        <f>IF(Y114="-","-",SUM(Y111:Y119)*'3k EBIT'!$E$7)</f>
        <v>-</v>
      </c>
      <c r="Z120" s="38" t="str">
        <f>IF(Z114="-","-",SUM(Z111:Z119)*'3k EBIT'!$E$7)</f>
        <v>-</v>
      </c>
      <c r="AA120" s="28"/>
    </row>
    <row r="121" spans="1:27" s="29" customFormat="1" ht="11.5" x14ac:dyDescent="0.25">
      <c r="A121" s="256">
        <v>10</v>
      </c>
      <c r="B121" s="135" t="s">
        <v>292</v>
      </c>
      <c r="C121" s="179" t="s">
        <v>516</v>
      </c>
      <c r="D121" s="133" t="s">
        <v>324</v>
      </c>
      <c r="E121" s="127"/>
      <c r="F121" s="30"/>
      <c r="G121" s="38">
        <f>IF(G116="-","-",SUM(G111:G114,G116:G120)*'3l HAP'!$E$8)</f>
        <v>0.73583102032897796</v>
      </c>
      <c r="H121" s="38">
        <f>IF(H116="-","-",SUM(H111:H114,H116:H120)*'3l HAP'!$E$8)</f>
        <v>0.73709509413786767</v>
      </c>
      <c r="I121" s="38">
        <f>IF(I116="-","-",SUM(I111:I114,I116:I120)*'3l HAP'!$E$8)</f>
        <v>0.7427372638280445</v>
      </c>
      <c r="J121" s="38">
        <f>IF(J116="-","-",SUM(J111:J114,J116:J120)*'3l HAP'!$E$8)</f>
        <v>0.74652948525471396</v>
      </c>
      <c r="K121" s="38">
        <f>IF(K116="-","-",SUM(K111:K114,K116:K120)*'3l HAP'!$E$8)</f>
        <v>0.75227470378406602</v>
      </c>
      <c r="L121" s="38">
        <f>IF(L116="-","-",SUM(L111:L114,L116:L120)*'3l HAP'!$E$8)</f>
        <v>0.75852558131928283</v>
      </c>
      <c r="M121" s="38">
        <f>IF(M116="-","-",SUM(M111:M114,M116:M120)*'3l HAP'!$E$8)</f>
        <v>0.80080123117913793</v>
      </c>
      <c r="N121" s="38">
        <f>IF(N116="-","-",SUM(N111:N114,N116:N120)*'3l HAP'!$E$8)</f>
        <v>0.90061020509887402</v>
      </c>
      <c r="O121" s="30"/>
      <c r="P121" s="38">
        <f>IF(P116="-","-",SUM(P111:P114,P116:P120)*'3l HAP'!$E$8)</f>
        <v>0.90061020509887402</v>
      </c>
      <c r="Q121" s="38">
        <f>IF(Q116="-","-",SUM(Q111:Q114,Q116:Q120)*'3l HAP'!$E$8)</f>
        <v>0.93602808181051433</v>
      </c>
      <c r="R121" s="38">
        <f>IF(R116="-","-",SUM(R111:R114,R116:R120)*'3l HAP'!$E$8)</f>
        <v>0.94084654624557018</v>
      </c>
      <c r="S121" s="38">
        <f>IF(S116="-","-",SUM(S111:S114,S116:S120)*'3l HAP'!$E$8)</f>
        <v>0.97411393800985213</v>
      </c>
      <c r="T121" s="38">
        <f>IF(T116="-","-",SUM(T111:T114,T116:T120)*'3l HAP'!$E$8)</f>
        <v>0.97408483542477686</v>
      </c>
      <c r="U121" s="38">
        <f>IF(U116="-","-",SUM(U111:U114,U116:U120)*'3l HAP'!$E$8)</f>
        <v>0.99614524855886355</v>
      </c>
      <c r="V121" s="38">
        <f>IF(V116="-","-",SUM(V111:V114,V116:V120)*'3l HAP'!$E$8)</f>
        <v>0.99561195436685723</v>
      </c>
      <c r="W121" s="38" t="str">
        <f>IF(W116="-","-",SUM(W111:W114,W116:W120)*'3l HAP'!$E$8)</f>
        <v>-</v>
      </c>
      <c r="X121" s="38" t="str">
        <f>IF(X116="-","-",SUM(X111:X114,X116:X120)*'3l HAP'!$E$8)</f>
        <v>-</v>
      </c>
      <c r="Y121" s="38" t="str">
        <f>IF(Y116="-","-",SUM(Y111:Y114,Y116:Y120)*'3l HAP'!$E$8)</f>
        <v>-</v>
      </c>
      <c r="Z121" s="38" t="str">
        <f>IF(Z116="-","-",SUM(Z111:Z114,Z116:Z120)*'3l HAP'!$E$8)</f>
        <v>-</v>
      </c>
      <c r="AA121" s="28"/>
    </row>
    <row r="122" spans="1:27" s="29" customFormat="1" ht="11.5" x14ac:dyDescent="0.25">
      <c r="A122" s="256">
        <v>11</v>
      </c>
      <c r="B122" s="135" t="s">
        <v>44</v>
      </c>
      <c r="C122" s="135" t="str">
        <f>B122&amp;"_"&amp;D122</f>
        <v>Total_South East</v>
      </c>
      <c r="D122" s="133" t="s">
        <v>324</v>
      </c>
      <c r="E122" s="128"/>
      <c r="F122" s="30"/>
      <c r="G122" s="38">
        <f t="shared" ref="G122:N122" si="16">IF(G116="-","-",SUM(G111:G121))</f>
        <v>68.112579796299059</v>
      </c>
      <c r="H122" s="38">
        <f t="shared" si="16"/>
        <v>68.200181812112575</v>
      </c>
      <c r="I122" s="38">
        <f t="shared" si="16"/>
        <v>76.460591763387143</v>
      </c>
      <c r="J122" s="38">
        <f t="shared" si="16"/>
        <v>76.723397810827692</v>
      </c>
      <c r="K122" s="38">
        <f t="shared" si="16"/>
        <v>68.595149185313076</v>
      </c>
      <c r="L122" s="38">
        <f t="shared" si="16"/>
        <v>69.028343409287515</v>
      </c>
      <c r="M122" s="38">
        <f t="shared" si="16"/>
        <v>71.666102828005705</v>
      </c>
      <c r="N122" s="38">
        <f t="shared" si="16"/>
        <v>78.582999017261571</v>
      </c>
      <c r="O122" s="30"/>
      <c r="P122" s="38">
        <f t="shared" ref="P122:Z122" si="17">IF(P116="-","-",SUM(P111:P121))</f>
        <v>78.582999017261571</v>
      </c>
      <c r="Q122" s="38">
        <f t="shared" si="17"/>
        <v>81.840505529424362</v>
      </c>
      <c r="R122" s="38">
        <f t="shared" si="17"/>
        <v>82.174431598193536</v>
      </c>
      <c r="S122" s="38">
        <f t="shared" si="17"/>
        <v>85.173406609948401</v>
      </c>
      <c r="T122" s="38">
        <f t="shared" si="17"/>
        <v>85.171389761644093</v>
      </c>
      <c r="U122" s="38">
        <f t="shared" si="17"/>
        <v>83.597706074927515</v>
      </c>
      <c r="V122" s="38">
        <f t="shared" si="17"/>
        <v>83.560748069854682</v>
      </c>
      <c r="W122" s="38" t="str">
        <f t="shared" si="17"/>
        <v>-</v>
      </c>
      <c r="X122" s="38" t="str">
        <f t="shared" si="17"/>
        <v>-</v>
      </c>
      <c r="Y122" s="38" t="str">
        <f t="shared" si="17"/>
        <v>-</v>
      </c>
      <c r="Z122" s="38" t="str">
        <f t="shared" si="17"/>
        <v>-</v>
      </c>
      <c r="AA122" s="28"/>
    </row>
    <row r="123" spans="1:27" s="29" customFormat="1" ht="11.5" x14ac:dyDescent="0.25">
      <c r="A123" s="256">
        <v>1</v>
      </c>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v>2</v>
      </c>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AA'!J50="-","-",'3c AA'!J50)</f>
        <v>-</v>
      </c>
      <c r="H125" s="129" t="str">
        <f>IF('3c AA'!K50="-","-",'3c AA'!K50)</f>
        <v>-</v>
      </c>
      <c r="I125" s="129" t="str">
        <f>IF('3c AA'!L50="-","-",'3c AA'!L50)</f>
        <v>-</v>
      </c>
      <c r="J125" s="129" t="str">
        <f>IF('3c AA'!M50="-","-",'3c AA'!M50)</f>
        <v>-</v>
      </c>
      <c r="K125" s="129" t="str">
        <f>IF('3c AA'!N50="-","-",'3c AA'!N50)</f>
        <v>-</v>
      </c>
      <c r="L125" s="129" t="str">
        <f>IF('3c AA'!O50="-","-",'3c AA'!O50)</f>
        <v>-</v>
      </c>
      <c r="M125" s="129" t="str">
        <f>IF('3c AA'!P50="-","-",'3c AA'!P50)</f>
        <v>-</v>
      </c>
      <c r="N125" s="129" t="str">
        <f>IF('3c AA'!Q50="-","-",'3c AA'!Q50)</f>
        <v>-</v>
      </c>
      <c r="O125" s="30"/>
      <c r="P125" s="129" t="str">
        <f>IF('3c AA'!S50="-","-",'3c AA'!S50)</f>
        <v>-</v>
      </c>
      <c r="Q125" s="129" t="str">
        <f>IF('3c AA'!T50="-","-",'3c AA'!T50)</f>
        <v>-</v>
      </c>
      <c r="R125" s="129" t="str">
        <f>IF('3c AA'!U50="-","-",'3c AA'!U50)</f>
        <v>-</v>
      </c>
      <c r="S125" s="129" t="str">
        <f>IF('3c AA'!V50="-","-",'3c AA'!V50)</f>
        <v>-</v>
      </c>
      <c r="T125" s="129">
        <f>IF('3c AA'!W50="-","-",'3c AA'!W50)</f>
        <v>0</v>
      </c>
      <c r="U125" s="129">
        <f>IF('3c AA'!X50="-","-",'3c AA'!X50)</f>
        <v>1.4870742269298105</v>
      </c>
      <c r="V125" s="129">
        <f>IF('3c AA'!Y50="-","-",'3c AA'!Y50)</f>
        <v>0.70457099735818829</v>
      </c>
      <c r="W125" s="129" t="str">
        <f>IF('3c AA'!Z50="-","-",'3c AA'!Z50)</f>
        <v>-</v>
      </c>
      <c r="X125" s="129" t="str">
        <f>IF('3c AA'!AA50="-","-",'3c AA'!AA50)</f>
        <v>-</v>
      </c>
      <c r="Y125" s="129" t="str">
        <f>IF('3c AA'!AB50="-","-",'3c AA'!AB50)</f>
        <v>-</v>
      </c>
      <c r="Z125" s="129" t="str">
        <f>IF('3c AA'!AC50="-","-",'3c AA'!AC50)</f>
        <v>-</v>
      </c>
      <c r="AA125" s="28"/>
    </row>
    <row r="126" spans="1:27" s="29" customFormat="1" ht="11.25" customHeight="1" x14ac:dyDescent="0.25">
      <c r="A126" s="256">
        <v>3</v>
      </c>
      <c r="B126" s="132" t="s">
        <v>2</v>
      </c>
      <c r="C126" s="132" t="s">
        <v>342</v>
      </c>
      <c r="D126" s="134" t="s">
        <v>325</v>
      </c>
      <c r="E126" s="131"/>
      <c r="F126" s="30"/>
      <c r="G126" s="129">
        <f>IF('3d PC'!G14="-","-",'3d PC'!G55)</f>
        <v>6.5567588596821027</v>
      </c>
      <c r="H126" s="129">
        <f>IF('3d PC'!H14="-","-",'3d PC'!H55)</f>
        <v>6.5567588596821027</v>
      </c>
      <c r="I126" s="129">
        <f>IF('3d PC'!I14="-","-",'3d PC'!I55)</f>
        <v>6.6197359495950758</v>
      </c>
      <c r="J126" s="129">
        <f>IF('3d PC'!J14="-","-",'3d PC'!J55)</f>
        <v>6.6197359495950758</v>
      </c>
      <c r="K126" s="129">
        <f>IF('3d PC'!K14="-","-",'3d PC'!K55)</f>
        <v>6.6995028867368616</v>
      </c>
      <c r="L126" s="129">
        <f>IF('3d PC'!L14="-","-",'3d PC'!L55)</f>
        <v>6.6995028867368616</v>
      </c>
      <c r="M126" s="129">
        <f>IF('3d PC'!M14="-","-",'3d PC'!M55)</f>
        <v>7.1131218301273513</v>
      </c>
      <c r="N126" s="129">
        <f>IF('3d PC'!N14="-","-",'3d PC'!N55)</f>
        <v>7.1131218301273513</v>
      </c>
      <c r="O126" s="30"/>
      <c r="P126" s="129">
        <f>'3d PC'!P55</f>
        <v>7.1131218301273513</v>
      </c>
      <c r="Q126" s="129">
        <f>'3d PC'!Q55</f>
        <v>7.2804579515147188</v>
      </c>
      <c r="R126" s="129">
        <f>'3d PC'!R55</f>
        <v>7.1935840895118579</v>
      </c>
      <c r="S126" s="129">
        <f>'3d PC'!S55</f>
        <v>7.3593999937099728</v>
      </c>
      <c r="T126" s="129">
        <f>'3d PC'!T55</f>
        <v>7.0492243060839304</v>
      </c>
      <c r="U126" s="129">
        <f>'3d PC'!U55</f>
        <v>7.1089669218364691</v>
      </c>
      <c r="V126" s="129">
        <f>'3d PC'!V55</f>
        <v>6.9829560851947949</v>
      </c>
      <c r="W126" s="129" t="str">
        <f>'3d PC'!W55</f>
        <v>-</v>
      </c>
      <c r="X126" s="129" t="str">
        <f>'3d PC'!X55</f>
        <v>-</v>
      </c>
      <c r="Y126" s="129" t="str">
        <f>'3d PC'!Y55</f>
        <v>-</v>
      </c>
      <c r="Z126" s="129" t="str">
        <f>'3d PC'!Z55</f>
        <v>-</v>
      </c>
      <c r="AA126" s="28"/>
    </row>
    <row r="127" spans="1:27" s="29" customFormat="1" ht="11.25" customHeight="1" x14ac:dyDescent="0.25">
      <c r="A127" s="256">
        <v>4</v>
      </c>
      <c r="B127" s="132" t="s">
        <v>352</v>
      </c>
      <c r="C127" s="132" t="s">
        <v>343</v>
      </c>
      <c r="D127" s="134" t="s">
        <v>325</v>
      </c>
      <c r="E127" s="131"/>
      <c r="F127" s="30"/>
      <c r="G127" s="129">
        <f>IF('3e NC-Elec'!H23="-","-",'3e NC-Elec'!H23)</f>
        <v>14.490500000000003</v>
      </c>
      <c r="H127" s="129">
        <f>IF('3e NC-Elec'!I23="-","-",'3e NC-Elec'!I23)</f>
        <v>14.490500000000003</v>
      </c>
      <c r="I127" s="129">
        <f>IF('3e NC-Elec'!J23="-","-",'3e NC-Elec'!J23)</f>
        <v>20.293999999999997</v>
      </c>
      <c r="J127" s="129">
        <f>IF('3e NC-Elec'!K23="-","-",'3e NC-Elec'!K23)</f>
        <v>20.293999999999997</v>
      </c>
      <c r="K127" s="129">
        <f>IF('3e NC-Elec'!L23="-","-",'3e NC-Elec'!L23)</f>
        <v>16.206000000000003</v>
      </c>
      <c r="L127" s="129">
        <f>IF('3e NC-Elec'!M23="-","-",'3e NC-Elec'!M23)</f>
        <v>16.206000000000003</v>
      </c>
      <c r="M127" s="129">
        <f>IF('3e NC-Elec'!N23="-","-",'3e NC-Elec'!N23)</f>
        <v>16.716999999999999</v>
      </c>
      <c r="N127" s="129">
        <f>IF('3e NC-Elec'!O23="-","-",'3e NC-Elec'!O23)</f>
        <v>16.716999999999999</v>
      </c>
      <c r="O127" s="30"/>
      <c r="P127" s="129">
        <f>'3e NC-Elec'!Q23</f>
        <v>16.716999999999999</v>
      </c>
      <c r="Q127" s="129">
        <f>'3e NC-Elec'!R23</f>
        <v>15.9505</v>
      </c>
      <c r="R127" s="129">
        <f>'3e NC-Elec'!S23</f>
        <v>15.9505</v>
      </c>
      <c r="S127" s="129">
        <f>'3e NC-Elec'!T23</f>
        <v>16.023499999999999</v>
      </c>
      <c r="T127" s="129">
        <f>'3e NC-Elec'!U23</f>
        <v>16.023499999999999</v>
      </c>
      <c r="U127" s="129">
        <f>'3e NC-Elec'!V23</f>
        <v>17.373999999999999</v>
      </c>
      <c r="V127" s="129">
        <f>'3e NC-Elec'!W23</f>
        <v>17.373999999999999</v>
      </c>
      <c r="W127" s="129" t="str">
        <f>'3e NC-Elec'!X23</f>
        <v>-</v>
      </c>
      <c r="X127" s="129" t="str">
        <f>'3e NC-Elec'!Y23</f>
        <v>-</v>
      </c>
      <c r="Y127" s="129" t="str">
        <f>'3e NC-Elec'!Z23</f>
        <v>-</v>
      </c>
      <c r="Z127" s="129" t="str">
        <f>'3e NC-Elec'!AA23</f>
        <v>-</v>
      </c>
      <c r="AA127" s="28"/>
    </row>
    <row r="128" spans="1:27" s="29" customFormat="1" ht="12.4" customHeight="1" x14ac:dyDescent="0.25">
      <c r="A128" s="256">
        <v>5</v>
      </c>
      <c r="B128" s="132" t="s">
        <v>349</v>
      </c>
      <c r="C128" s="132" t="s">
        <v>344</v>
      </c>
      <c r="D128" s="134" t="s">
        <v>325</v>
      </c>
      <c r="E128" s="131"/>
      <c r="F128" s="30"/>
      <c r="G128" s="129">
        <f>IF('3g CPIH'!C$16="-","-",'3h OC '!$E$7*('3g CPIH'!C$16/'3g CPIH'!$G$16))</f>
        <v>38.772147945205475</v>
      </c>
      <c r="H128" s="129">
        <f>IF('3g CPIH'!D$16="-","-",'3h OC '!$E$7*('3g CPIH'!D$16/'3g CPIH'!$G$16))</f>
        <v>38.849769863013698</v>
      </c>
      <c r="I128" s="129">
        <f>IF('3g CPIH'!E$16="-","-",'3h OC '!$E$7*('3g CPIH'!E$16/'3g CPIH'!$G$16))</f>
        <v>38.966202739726029</v>
      </c>
      <c r="J128" s="129">
        <f>IF('3g CPIH'!F$16="-","-",'3h OC '!$E$7*('3g CPIH'!F$16/'3g CPIH'!$G$16))</f>
        <v>39.199068493150683</v>
      </c>
      <c r="K128" s="129">
        <f>IF('3g CPIH'!G$16="-","-",'3h OC '!$E$7*('3g CPIH'!G$16/'3g CPIH'!$G$16))</f>
        <v>39.6648</v>
      </c>
      <c r="L128" s="129">
        <f>IF('3g CPIH'!H$16="-","-",'3h OC '!$E$7*('3g CPIH'!H$16/'3g CPIH'!$G$16))</f>
        <v>40.169342465753431</v>
      </c>
      <c r="M128" s="129">
        <f>IF('3g CPIH'!I$16="-","-",'3h OC '!$E$7*('3g CPIH'!I$16/'3g CPIH'!$G$16))</f>
        <v>40.751506849315064</v>
      </c>
      <c r="N128" s="129">
        <f>IF('3g CPIH'!J$16="-","-",'3h OC '!$E$7*('3g CPIH'!J$16/'3g CPIH'!$G$16))</f>
        <v>41.100805479452056</v>
      </c>
      <c r="O128" s="30"/>
      <c r="P128" s="129">
        <f>IF('3g CPIH'!L$16="-","-",'3h OC '!$E$7*('3g CPIH'!L$16/'3g CPIH'!$G$16))</f>
        <v>41.100805479452056</v>
      </c>
      <c r="Q128" s="129">
        <f>IF('3g CPIH'!M$16="-","-",'3h OC '!$E$7*('3g CPIH'!M$16/'3g CPIH'!$G$16))</f>
        <v>41.566536986301365</v>
      </c>
      <c r="R128" s="129">
        <f>IF('3g CPIH'!N$16="-","-",'3h OC '!$E$7*('3g CPIH'!N$16/'3g CPIH'!$G$16))</f>
        <v>41.877024657534243</v>
      </c>
      <c r="S128" s="129">
        <f>IF('3g CPIH'!O$16="-","-",'3h OC '!$E$7*('3g CPIH'!O$16/'3g CPIH'!$G$16))</f>
        <v>42.109890410958904</v>
      </c>
      <c r="T128" s="129">
        <f>IF('3g CPIH'!P$16="-","-",'3h OC '!$E$7*('3g CPIH'!P$16/'3g CPIH'!$G$16))</f>
        <v>42.226323287671228</v>
      </c>
      <c r="U128" s="129">
        <f>IF('3g CPIH'!Q$16="-","-",'3h OC '!$E$7*('3g CPIH'!Q$16/'3g CPIH'!$G$16))</f>
        <v>42.45918904109589</v>
      </c>
      <c r="V128" s="129">
        <f>IF('3g CPIH'!R$16="-","-",'3h OC '!$E$7*('3g CPIH'!R$16/'3g CPIH'!$G$16))</f>
        <v>43.235408219178083</v>
      </c>
      <c r="W128" s="129" t="str">
        <f>IF('3g CPIH'!S$16="-","-",'3h OC '!$E$7*('3g CPIH'!S$16/'3g CPIH'!$G$16))</f>
        <v>-</v>
      </c>
      <c r="X128" s="129" t="str">
        <f>IF('3g CPIH'!T$16="-","-",'3h OC '!$E$7*('3g CPIH'!T$16/'3g CPIH'!$G$16))</f>
        <v>-</v>
      </c>
      <c r="Y128" s="129" t="str">
        <f>IF('3g CPIH'!U$16="-","-",'3h OC '!$E$7*('3g CPIH'!U$16/'3g CPIH'!$G$16))</f>
        <v>-</v>
      </c>
      <c r="Z128" s="129" t="str">
        <f>IF('3g CPIH'!V$16="-","-",'3h OC '!$E$7*('3g CPIH'!V$16/'3g CPIH'!$G$16))</f>
        <v>-</v>
      </c>
      <c r="AA128" s="28"/>
    </row>
    <row r="129" spans="1:27" s="29" customFormat="1" ht="11.25" customHeight="1" x14ac:dyDescent="0.25">
      <c r="A129" s="256">
        <v>6</v>
      </c>
      <c r="B129" s="132" t="s">
        <v>349</v>
      </c>
      <c r="C129" s="132" t="s">
        <v>43</v>
      </c>
      <c r="D129" s="134" t="s">
        <v>325</v>
      </c>
      <c r="E129" s="131"/>
      <c r="F129" s="30"/>
      <c r="G129" s="129" t="s">
        <v>333</v>
      </c>
      <c r="H129" s="129" t="s">
        <v>333</v>
      </c>
      <c r="I129" s="129" t="s">
        <v>333</v>
      </c>
      <c r="J129" s="129" t="s">
        <v>333</v>
      </c>
      <c r="K129" s="129">
        <f>IF('3i SMNCC'!G$46="-","-",'3i SMNCC'!G$57)</f>
        <v>0</v>
      </c>
      <c r="L129" s="129">
        <f>IF('3i SMNCC'!H$46="-","-",'3i SMNCC'!H$57)</f>
        <v>-0.1310662676190151</v>
      </c>
      <c r="M129" s="129">
        <f>IF('3i SMNCC'!I$46="-","-",'3i SMNCC'!I$57)</f>
        <v>1.6490220555819262</v>
      </c>
      <c r="N129" s="129">
        <f>IF('3i SMNCC'!J$46="-","-",'3i SMNCC'!J$57)</f>
        <v>7.9249822078168837</v>
      </c>
      <c r="O129" s="30"/>
      <c r="P129" s="129">
        <f>IF('3i SMNCC'!L$46="-","-",'3i SMNCC'!L$57)</f>
        <v>7.9249822078168837</v>
      </c>
      <c r="Q129" s="129">
        <f>IF('3i SMNCC'!M$46="-","-",'3i SMNCC'!M$57)</f>
        <v>9.5945159615724194</v>
      </c>
      <c r="R129" s="129">
        <f>IF('3i SMNCC'!N$46="-","-",'3i SMNCC'!N$57)</f>
        <v>9.6655312765157912</v>
      </c>
      <c r="S129" s="129">
        <f>IF('3i SMNCC'!O$46="-","-",'3i SMNCC'!O$57)</f>
        <v>11.448655558303892</v>
      </c>
      <c r="T129" s="129">
        <f>IF('3i SMNCC'!P$46="-","-",'3i SMNCC'!P$57)</f>
        <v>11.63045810995356</v>
      </c>
      <c r="U129" s="129">
        <f>IF('3i SMNCC'!Q$46="-","-",'3i SMNCC'!Q$57)</f>
        <v>11.375413031411084</v>
      </c>
      <c r="V129" s="129">
        <f>IF('3i SMNCC'!R$46="-","-",'3i SMNCC'!R$57)</f>
        <v>11.405483218834176</v>
      </c>
      <c r="W129" s="129" t="str">
        <f>IF('3i SMNCC'!S$46="-","-",'3i SMNCC'!S$57)</f>
        <v>-</v>
      </c>
      <c r="X129" s="129" t="str">
        <f>IF('3i SMNCC'!T$46="-","-",'3i SMNCC'!T$57)</f>
        <v>-</v>
      </c>
      <c r="Y129" s="129" t="str">
        <f>IF('3i SMNCC'!U$46="-","-",'3i SMNCC'!U$57)</f>
        <v>-</v>
      </c>
      <c r="Z129" s="129" t="str">
        <f>IF('3i SMNCC'!V$46="-","-",'3i SMNCC'!V$57)</f>
        <v>-</v>
      </c>
      <c r="AA129" s="28"/>
    </row>
    <row r="130" spans="1:27" s="29" customFormat="1" ht="11.25" customHeight="1" x14ac:dyDescent="0.25">
      <c r="A130" s="256">
        <v>7</v>
      </c>
      <c r="B130" s="132" t="s">
        <v>349</v>
      </c>
      <c r="C130" s="132" t="s">
        <v>389</v>
      </c>
      <c r="D130" s="134" t="s">
        <v>325</v>
      </c>
      <c r="E130" s="131"/>
      <c r="F130" s="30"/>
      <c r="G130" s="129">
        <f>IF('3g CPIH'!C$16="-","-",'3j PAAC PAP'!$G$9*('3g CPIH'!C$16/'3g CPIH'!$G$16))</f>
        <v>3.3460635029354204</v>
      </c>
      <c r="H130" s="129">
        <f>IF('3g CPIH'!D$16="-","-",'3j PAAC PAP'!$G$9*('3g CPIH'!D$16/'3g CPIH'!$G$16))</f>
        <v>3.3527623287671227</v>
      </c>
      <c r="I130" s="129">
        <f>IF('3g CPIH'!E$16="-","-",'3j PAAC PAP'!$G$9*('3g CPIH'!E$16/'3g CPIH'!$G$16))</f>
        <v>3.3628105675146771</v>
      </c>
      <c r="J130" s="129">
        <f>IF('3g CPIH'!F$16="-","-",'3j PAAC PAP'!$G$9*('3g CPIH'!F$16/'3g CPIH'!$G$16))</f>
        <v>3.3829070450097847</v>
      </c>
      <c r="K130" s="129">
        <f>IF('3g CPIH'!G$16="-","-",'3j PAAC PAP'!$G$9*('3g CPIH'!G$16/'3g CPIH'!$G$16))</f>
        <v>3.4230999999999998</v>
      </c>
      <c r="L130" s="129">
        <f>IF('3g CPIH'!H$16="-","-",'3j PAAC PAP'!$G$9*('3g CPIH'!H$16/'3g CPIH'!$G$16))</f>
        <v>3.4666423679060667</v>
      </c>
      <c r="M130" s="129">
        <f>IF('3g CPIH'!I$16="-","-",'3j PAAC PAP'!$G$9*('3g CPIH'!I$16/'3g CPIH'!$G$16))</f>
        <v>3.516883561643835</v>
      </c>
      <c r="N130" s="129">
        <f>IF('3g CPIH'!J$16="-","-",'3j PAAC PAP'!$G$9*('3g CPIH'!J$16/'3g CPIH'!$G$16))</f>
        <v>3.547028277886497</v>
      </c>
      <c r="O130" s="30"/>
      <c r="P130" s="129">
        <f>IF('3g CPIH'!L$16="-","-",'3j PAAC PAP'!$G$9*('3g CPIH'!L$16/'3g CPIH'!$G$16))</f>
        <v>3.547028277886497</v>
      </c>
      <c r="Q130" s="129">
        <f>IF('3g CPIH'!M$16="-","-",'3j PAAC PAP'!$G$9*('3g CPIH'!M$16/'3g CPIH'!$G$16))</f>
        <v>3.5872212328767121</v>
      </c>
      <c r="R130" s="129">
        <f>IF('3g CPIH'!N$16="-","-",'3j PAAC PAP'!$G$9*('3g CPIH'!N$16/'3g CPIH'!$G$16))</f>
        <v>3.6140165362035224</v>
      </c>
      <c r="S130" s="129">
        <f>IF('3g CPIH'!O$16="-","-",'3j PAAC PAP'!$G$9*('3g CPIH'!O$16/'3g CPIH'!$G$16))</f>
        <v>3.6341130136986299</v>
      </c>
      <c r="T130" s="129">
        <f>IF('3g CPIH'!P$16="-","-",'3j PAAC PAP'!$G$9*('3g CPIH'!P$16/'3g CPIH'!$G$16))</f>
        <v>3.6441612524461835</v>
      </c>
      <c r="U130" s="129">
        <f>IF('3g CPIH'!Q$16="-","-",'3j PAAC PAP'!$G$9*('3g CPIH'!Q$16/'3g CPIH'!$G$16))</f>
        <v>3.6642577299412915</v>
      </c>
      <c r="V130" s="129">
        <f>IF('3g CPIH'!R$16="-","-",'3j PAAC PAP'!$G$9*('3g CPIH'!R$16/'3g CPIH'!$G$16))</f>
        <v>3.7312459882583173</v>
      </c>
      <c r="W130" s="129" t="str">
        <f>IF('3g CPIH'!S$16="-","-",'3j PAAC PAP'!$G$9*('3g CPIH'!S$16/'3g CPIH'!$G$16))</f>
        <v>-</v>
      </c>
      <c r="X130" s="129" t="str">
        <f>IF('3g CPIH'!T$16="-","-",'3j PAAC PAP'!$G$9*('3g CPIH'!T$16/'3g CPIH'!$G$16))</f>
        <v>-</v>
      </c>
      <c r="Y130" s="129" t="str">
        <f>IF('3g CPIH'!U$16="-","-",'3j PAAC PAP'!$G$9*('3g CPIH'!U$16/'3g CPIH'!$G$16))</f>
        <v>-</v>
      </c>
      <c r="Z130" s="129" t="str">
        <f>IF('3g CPIH'!V$16="-","-",'3j PAAC PAP'!$G$9*('3g CPIH'!V$16/'3g CPIH'!$G$16))</f>
        <v>-</v>
      </c>
      <c r="AA130" s="28"/>
    </row>
    <row r="131" spans="1:27" s="29" customFormat="1" ht="11.25" customHeight="1" x14ac:dyDescent="0.25">
      <c r="A131" s="256">
        <v>8</v>
      </c>
      <c r="B131" s="132" t="s">
        <v>349</v>
      </c>
      <c r="C131" s="132" t="s">
        <v>404</v>
      </c>
      <c r="D131" s="134" t="s">
        <v>325</v>
      </c>
      <c r="E131" s="131"/>
      <c r="F131" s="30"/>
      <c r="G131" s="129">
        <f>IF(G126="-","-",SUM(G123:G129)*'3j PAAC PAP'!$G$27)</f>
        <v>0.29036340063092431</v>
      </c>
      <c r="H131" s="129">
        <f>IF(H126="-","-",SUM(H123:H129)*'3j PAAC PAP'!$G$27)</f>
        <v>0.29074017741996544</v>
      </c>
      <c r="I131" s="129">
        <f>IF(I126="-","-",SUM(I123:I129)*'3j PAAC PAP'!$G$27)</f>
        <v>0.31978122239796464</v>
      </c>
      <c r="J131" s="129">
        <f>IF(J126="-","-",SUM(J123:J129)*'3j PAAC PAP'!$G$27)</f>
        <v>0.32091155276508787</v>
      </c>
      <c r="K131" s="129">
        <f>IF(K126="-","-",SUM(K123:K129)*'3j PAAC PAP'!$G$27)</f>
        <v>0.30371625021222076</v>
      </c>
      <c r="L131" s="129">
        <f>IF(L126="-","-",SUM(L123:L129)*'3j PAAC PAP'!$G$27)</f>
        <v>0.30552910367796521</v>
      </c>
      <c r="M131" s="129">
        <f>IF(M126="-","-",SUM(M123:M129)*'3j PAAC PAP'!$G$27)</f>
        <v>0.32148357866780813</v>
      </c>
      <c r="N131" s="129">
        <f>IF(N126="-","-",SUM(N123:N129)*'3j PAAC PAP'!$G$27)</f>
        <v>0.35364258479744154</v>
      </c>
      <c r="O131" s="30"/>
      <c r="P131" s="129">
        <f>IF(P126="-","-",SUM(P123:P129)*'3j PAAC PAP'!$G$27)</f>
        <v>0.35364258479744154</v>
      </c>
      <c r="Q131" s="129">
        <f>IF(Q126="-","-",SUM(Q123:Q129)*'3j PAAC PAP'!$G$27)</f>
        <v>0.36109882090563183</v>
      </c>
      <c r="R131" s="129">
        <f>IF(R126="-","-",SUM(R123:R129)*'3j PAAC PAP'!$G$27)</f>
        <v>0.36252895067436941</v>
      </c>
      <c r="S131" s="129">
        <f>IF(S126="-","-",SUM(S123:S129)*'3j PAAC PAP'!$G$27)</f>
        <v>0.37347377870426984</v>
      </c>
      <c r="T131" s="129">
        <f>IF(T126="-","-",SUM(T123:T129)*'3j PAAC PAP'!$G$27)</f>
        <v>0.37341582068580209</v>
      </c>
      <c r="U131" s="129">
        <f>IF(U126="-","-",SUM(U123:U129)*'3j PAAC PAP'!$G$27)</f>
        <v>0.38737173819606036</v>
      </c>
      <c r="V131" s="129">
        <f>IF(V126="-","-",SUM(V123:V129)*'3j PAAC PAP'!$G$27)</f>
        <v>0.3868755394988237</v>
      </c>
      <c r="W131" s="129" t="str">
        <f>IF(W126="-","-",SUM(W123:W129)*'3j PAAC PAP'!$G$27)</f>
        <v>-</v>
      </c>
      <c r="X131" s="129" t="str">
        <f>IF(X126="-","-",SUM(X123:X129)*'3j PAAC PAP'!$G$27)</f>
        <v>-</v>
      </c>
      <c r="Y131" s="129" t="str">
        <f>IF(Y126="-","-",SUM(Y123:Y129)*'3j PAAC PAP'!$G$27)</f>
        <v>-</v>
      </c>
      <c r="Z131" s="129" t="str">
        <f>IF(Z126="-","-",SUM(Z123:Z129)*'3j PAAC PAP'!$G$27)</f>
        <v>-</v>
      </c>
      <c r="AA131" s="28"/>
    </row>
    <row r="132" spans="1:27" s="29" customFormat="1" ht="11.5" x14ac:dyDescent="0.25">
      <c r="A132" s="256">
        <v>9</v>
      </c>
      <c r="B132" s="132" t="s">
        <v>388</v>
      </c>
      <c r="C132" s="132" t="s">
        <v>515</v>
      </c>
      <c r="D132" s="134" t="s">
        <v>325</v>
      </c>
      <c r="E132" s="131"/>
      <c r="F132" s="30"/>
      <c r="G132" s="129">
        <f>IF(G126="-","-",SUM(G123:G131)*'3k EBIT'!$E$7)</f>
        <v>1.2290125872653355</v>
      </c>
      <c r="H132" s="129">
        <f>IF(H126="-","-",SUM(H123:H131)*'3k EBIT'!$E$7)</f>
        <v>1.2306530088410039</v>
      </c>
      <c r="I132" s="129">
        <f>IF(I126="-","-",SUM(I123:I131)*'3k EBIT'!$E$7)</f>
        <v>1.3472870903217991</v>
      </c>
      <c r="J132" s="129">
        <f>IF(J126="-","-",SUM(J123:J131)*'3k EBIT'!$E$7)</f>
        <v>1.3522083550488035</v>
      </c>
      <c r="K132" s="129">
        <f>IF(K126="-","-",SUM(K123:K131)*'3k EBIT'!$E$7)</f>
        <v>1.2840426034444301</v>
      </c>
      <c r="L132" s="129">
        <f>IF(L126="-","-",SUM(L123:L131)*'3k EBIT'!$E$7)</f>
        <v>1.2921545303774267</v>
      </c>
      <c r="M132" s="129">
        <f>IF(M126="-","-",SUM(M123:M131)*'3k EBIT'!$E$7)</f>
        <v>1.3570967382095074</v>
      </c>
      <c r="N132" s="129">
        <f>IF(N126="-","-",SUM(N123:N131)*'3k EBIT'!$E$7)</f>
        <v>1.4866214488013938</v>
      </c>
      <c r="O132" s="30"/>
      <c r="P132" s="129">
        <f>IF(P126="-","-",SUM(P123:P131)*'3k EBIT'!$E$7)</f>
        <v>1.4866214488013938</v>
      </c>
      <c r="Q132" s="129">
        <f>IF(Q126="-","-",SUM(Q123:Q131)*'3k EBIT'!$E$7)</f>
        <v>1.5172955299010134</v>
      </c>
      <c r="R132" s="129">
        <f>IF(R126="-","-",SUM(R123:R131)*'3k EBIT'!$E$7)</f>
        <v>1.5235485769661978</v>
      </c>
      <c r="S132" s="129">
        <f>IF(S126="-","-",SUM(S123:S131)*'3k EBIT'!$E$7)</f>
        <v>1.567820866406116</v>
      </c>
      <c r="T132" s="129">
        <f>IF(T126="-","-",SUM(T123:T131)*'3k EBIT'!$E$7)</f>
        <v>1.5677830992218507</v>
      </c>
      <c r="U132" s="129">
        <f>IF(U126="-","-",SUM(U123:U131)*'3k EBIT'!$E$7)</f>
        <v>1.6241282894485047</v>
      </c>
      <c r="V132" s="129">
        <f>IF(V126="-","-",SUM(V123:V131)*'3k EBIT'!$E$7)</f>
        <v>1.623436219655908</v>
      </c>
      <c r="W132" s="129" t="str">
        <f>IF(W126="-","-",SUM(W123:W131)*'3k EBIT'!$E$7)</f>
        <v>-</v>
      </c>
      <c r="X132" s="129" t="str">
        <f>IF(X126="-","-",SUM(X123:X131)*'3k EBIT'!$E$7)</f>
        <v>-</v>
      </c>
      <c r="Y132" s="129" t="str">
        <f>IF(Y126="-","-",SUM(Y123:Y131)*'3k EBIT'!$E$7)</f>
        <v>-</v>
      </c>
      <c r="Z132" s="129" t="str">
        <f>IF(Z126="-","-",SUM(Z123:Z131)*'3k EBIT'!$E$7)</f>
        <v>-</v>
      </c>
      <c r="AA132" s="28"/>
    </row>
    <row r="133" spans="1:27" s="29" customFormat="1" ht="11.5" x14ac:dyDescent="0.25">
      <c r="A133" s="256">
        <v>10</v>
      </c>
      <c r="B133" s="132" t="s">
        <v>292</v>
      </c>
      <c r="C133" s="177" t="s">
        <v>516</v>
      </c>
      <c r="D133" s="134" t="s">
        <v>325</v>
      </c>
      <c r="E133" s="130"/>
      <c r="F133" s="30"/>
      <c r="G133" s="129">
        <f>IF(G128="-","-",SUM(G123:G126,G128:G132)*'3l HAP'!$E$8)</f>
        <v>0.7348954241156257</v>
      </c>
      <c r="H133" s="129">
        <f>IF(H128="-","-",SUM(H123:H126,H128:H132)*'3l HAP'!$E$8)</f>
        <v>0.7361594979245154</v>
      </c>
      <c r="I133" s="129">
        <f>IF(I128="-","-",SUM(I123:I126,I128:I132)*'3l HAP'!$E$8)</f>
        <v>0.74106618503586275</v>
      </c>
      <c r="J133" s="129">
        <f>IF(J128="-","-",SUM(J123:J126,J128:J132)*'3l HAP'!$E$8)</f>
        <v>0.7448584064625321</v>
      </c>
      <c r="K133" s="129">
        <f>IF(K128="-","-",SUM(K123:K126,K128:K132)*'3l HAP'!$E$8)</f>
        <v>0.75218374304110136</v>
      </c>
      <c r="L133" s="129">
        <f>IF(L128="-","-",SUM(L123:L126,L128:L132)*'3l HAP'!$E$8)</f>
        <v>0.75843462057631805</v>
      </c>
      <c r="M133" s="129">
        <f>IF(M128="-","-",SUM(M123:M126,M128:M132)*'3l HAP'!$E$8)</f>
        <v>0.80099614705691957</v>
      </c>
      <c r="N133" s="129">
        <f>IF(N128="-","-",SUM(N123:N126,N128:N132)*'3l HAP'!$E$8)</f>
        <v>0.90080512097665577</v>
      </c>
      <c r="O133" s="30"/>
      <c r="P133" s="129">
        <f>IF(P128="-","-",SUM(P123:P126,P128:P132)*'3l HAP'!$E$8)</f>
        <v>0.90080512097665577</v>
      </c>
      <c r="Q133" s="129">
        <f>IF(Q128="-","-",SUM(Q123:Q126,Q128:Q132)*'3l HAP'!$E$8)</f>
        <v>0.93566423883865513</v>
      </c>
      <c r="R133" s="129">
        <f>IF(R128="-","-",SUM(R123:R126,R128:R132)*'3l HAP'!$E$8)</f>
        <v>0.94048270327371086</v>
      </c>
      <c r="S133" s="129">
        <f>IF(S128="-","-",SUM(S123:S126,S128:S132)*'3l HAP'!$E$8)</f>
        <v>0.97352919037650698</v>
      </c>
      <c r="T133" s="129">
        <f>IF(T128="-","-",SUM(T123:T126,T128:T132)*'3l HAP'!$E$8)</f>
        <v>0.97350008779143193</v>
      </c>
      <c r="U133" s="129">
        <f>IF(U128="-","-",SUM(U123:U126,U128:U132)*'3l HAP'!$E$8)</f>
        <v>0.99714581673147651</v>
      </c>
      <c r="V133" s="129">
        <f>IF(V128="-","-",SUM(V123:V126,V128:V132)*'3l HAP'!$E$8)</f>
        <v>0.99661252253947008</v>
      </c>
      <c r="W133" s="129" t="str">
        <f>IF(W128="-","-",SUM(W123:W126,W128:W132)*'3l HAP'!$E$8)</f>
        <v>-</v>
      </c>
      <c r="X133" s="129" t="str">
        <f>IF(X128="-","-",SUM(X123:X126,X128:X132)*'3l HAP'!$E$8)</f>
        <v>-</v>
      </c>
      <c r="Y133" s="129" t="str">
        <f>IF(Y128="-","-",SUM(Y123:Y126,Y128:Y132)*'3l HAP'!$E$8)</f>
        <v>-</v>
      </c>
      <c r="Z133" s="129" t="str">
        <f>IF(Z128="-","-",SUM(Z123:Z126,Z128:Z132)*'3l HAP'!$E$8)</f>
        <v>-</v>
      </c>
      <c r="AA133" s="28"/>
    </row>
    <row r="134" spans="1:27" s="29" customFormat="1" ht="11.5" x14ac:dyDescent="0.25">
      <c r="A134" s="256">
        <v>11</v>
      </c>
      <c r="B134" s="132" t="s">
        <v>44</v>
      </c>
      <c r="C134" s="132" t="str">
        <f>B134&amp;"_"&amp;D134</f>
        <v>Total_South Wales</v>
      </c>
      <c r="D134" s="134" t="s">
        <v>325</v>
      </c>
      <c r="E134" s="131"/>
      <c r="F134" s="30"/>
      <c r="G134" s="129">
        <f t="shared" ref="G134:N134" si="18">IF(G128="-","-",SUM(G123:G133))</f>
        <v>65.419741719834875</v>
      </c>
      <c r="H134" s="129">
        <f t="shared" si="18"/>
        <v>65.507343735648419</v>
      </c>
      <c r="I134" s="129">
        <f t="shared" si="18"/>
        <v>71.650883754591405</v>
      </c>
      <c r="J134" s="129">
        <f t="shared" si="18"/>
        <v>71.913689802031953</v>
      </c>
      <c r="K134" s="129">
        <f t="shared" si="18"/>
        <v>68.333345483434627</v>
      </c>
      <c r="L134" s="129">
        <f t="shared" si="18"/>
        <v>68.766539707409081</v>
      </c>
      <c r="M134" s="129">
        <f t="shared" si="18"/>
        <v>72.227110760602415</v>
      </c>
      <c r="N134" s="129">
        <f t="shared" si="18"/>
        <v>79.144006949858266</v>
      </c>
      <c r="O134" s="30"/>
      <c r="P134" s="129">
        <f t="shared" ref="P134:Z134" si="19">IF(P128="-","-",SUM(P123:P133))</f>
        <v>79.144006949858266</v>
      </c>
      <c r="Q134" s="129">
        <f t="shared" si="19"/>
        <v>80.793290721910537</v>
      </c>
      <c r="R134" s="129">
        <f t="shared" si="19"/>
        <v>81.127216790679697</v>
      </c>
      <c r="S134" s="129">
        <f t="shared" si="19"/>
        <v>83.490382812158302</v>
      </c>
      <c r="T134" s="129">
        <f t="shared" si="19"/>
        <v>83.488365963853994</v>
      </c>
      <c r="U134" s="129">
        <f t="shared" si="19"/>
        <v>86.477546795590598</v>
      </c>
      <c r="V134" s="129">
        <f t="shared" si="19"/>
        <v>86.440588790517765</v>
      </c>
      <c r="W134" s="129" t="str">
        <f t="shared" si="19"/>
        <v>-</v>
      </c>
      <c r="X134" s="129" t="str">
        <f t="shared" si="19"/>
        <v>-</v>
      </c>
      <c r="Y134" s="129" t="str">
        <f t="shared" si="19"/>
        <v>-</v>
      </c>
      <c r="Z134" s="129" t="str">
        <f t="shared" si="19"/>
        <v>-</v>
      </c>
      <c r="AA134" s="28"/>
    </row>
    <row r="135" spans="1:27" s="29" customFormat="1" ht="11.5" x14ac:dyDescent="0.25">
      <c r="A135" s="256">
        <v>1</v>
      </c>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v>2</v>
      </c>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AA'!J51="-","-",'3c AA'!J51)</f>
        <v>-</v>
      </c>
      <c r="H137" s="38" t="str">
        <f>IF('3c AA'!K51="-","-",'3c AA'!K51)</f>
        <v>-</v>
      </c>
      <c r="I137" s="38" t="str">
        <f>IF('3c AA'!L51="-","-",'3c AA'!L51)</f>
        <v>-</v>
      </c>
      <c r="J137" s="38" t="str">
        <f>IF('3c AA'!M51="-","-",'3c AA'!M51)</f>
        <v>-</v>
      </c>
      <c r="K137" s="38" t="str">
        <f>IF('3c AA'!N51="-","-",'3c AA'!N51)</f>
        <v>-</v>
      </c>
      <c r="L137" s="38" t="str">
        <f>IF('3c AA'!O51="-","-",'3c AA'!O51)</f>
        <v>-</v>
      </c>
      <c r="M137" s="38" t="str">
        <f>IF('3c AA'!P51="-","-",'3c AA'!P51)</f>
        <v>-</v>
      </c>
      <c r="N137" s="38" t="str">
        <f>IF('3c AA'!Q51="-","-",'3c AA'!Q51)</f>
        <v>-</v>
      </c>
      <c r="O137" s="30"/>
      <c r="P137" s="38" t="str">
        <f>IF('3c AA'!S51="-","-",'3c AA'!S51)</f>
        <v>-</v>
      </c>
      <c r="Q137" s="38" t="str">
        <f>IF('3c AA'!T51="-","-",'3c AA'!T51)</f>
        <v>-</v>
      </c>
      <c r="R137" s="38" t="str">
        <f>IF('3c AA'!U51="-","-",'3c AA'!U51)</f>
        <v>-</v>
      </c>
      <c r="S137" s="38" t="str">
        <f>IF('3c AA'!V51="-","-",'3c AA'!V51)</f>
        <v>-</v>
      </c>
      <c r="T137" s="38">
        <f>IF('3c AA'!W51="-","-",'3c AA'!W51)</f>
        <v>0</v>
      </c>
      <c r="U137" s="38">
        <f>IF('3c AA'!X51="-","-",'3c AA'!X51)</f>
        <v>1.4870742269298105</v>
      </c>
      <c r="V137" s="38">
        <f>IF('3c AA'!Y51="-","-",'3c AA'!Y51)</f>
        <v>0.70457099735818829</v>
      </c>
      <c r="W137" s="38" t="str">
        <f>IF('3c AA'!Z51="-","-",'3c AA'!Z51)</f>
        <v>-</v>
      </c>
      <c r="X137" s="38" t="str">
        <f>IF('3c AA'!AA51="-","-",'3c AA'!AA51)</f>
        <v>-</v>
      </c>
      <c r="Y137" s="38" t="str">
        <f>IF('3c AA'!AB51="-","-",'3c AA'!AB51)</f>
        <v>-</v>
      </c>
      <c r="Z137" s="38" t="str">
        <f>IF('3c AA'!AC51="-","-",'3c AA'!AC51)</f>
        <v>-</v>
      </c>
      <c r="AA137" s="28"/>
    </row>
    <row r="138" spans="1:27" s="29" customFormat="1" ht="11.25" customHeight="1" x14ac:dyDescent="0.25">
      <c r="A138" s="256">
        <v>3</v>
      </c>
      <c r="B138" s="135" t="s">
        <v>2</v>
      </c>
      <c r="C138" s="135" t="s">
        <v>342</v>
      </c>
      <c r="D138" s="133" t="s">
        <v>326</v>
      </c>
      <c r="E138" s="128"/>
      <c r="F138" s="30"/>
      <c r="G138" s="38">
        <f>IF('3d PC'!G14="-","-",'3d PC'!G55)</f>
        <v>6.5567588596821027</v>
      </c>
      <c r="H138" s="38">
        <f>IF('3d PC'!H14="-","-",'3d PC'!H55)</f>
        <v>6.5567588596821027</v>
      </c>
      <c r="I138" s="38">
        <f>IF('3d PC'!I14="-","-",'3d PC'!I55)</f>
        <v>6.6197359495950758</v>
      </c>
      <c r="J138" s="38">
        <f>IF('3d PC'!J14="-","-",'3d PC'!J55)</f>
        <v>6.6197359495950758</v>
      </c>
      <c r="K138" s="38">
        <f>IF('3d PC'!K14="-","-",'3d PC'!K55)</f>
        <v>6.6995028867368616</v>
      </c>
      <c r="L138" s="38">
        <f>IF('3d PC'!L14="-","-",'3d PC'!L55)</f>
        <v>6.6995028867368616</v>
      </c>
      <c r="M138" s="38">
        <f>IF('3d PC'!M14="-","-",'3d PC'!M55)</f>
        <v>7.1131218301273513</v>
      </c>
      <c r="N138" s="38">
        <f>IF('3d PC'!N14="-","-",'3d PC'!N55)</f>
        <v>7.1131218301273513</v>
      </c>
      <c r="O138" s="30"/>
      <c r="P138" s="38">
        <f>'3d PC'!P55</f>
        <v>7.1131218301273513</v>
      </c>
      <c r="Q138" s="38">
        <f>'3d PC'!Q55</f>
        <v>7.2804579515147188</v>
      </c>
      <c r="R138" s="38">
        <f>'3d PC'!R55</f>
        <v>7.1935840895118579</v>
      </c>
      <c r="S138" s="38">
        <f>'3d PC'!S55</f>
        <v>7.3593999937099728</v>
      </c>
      <c r="T138" s="38">
        <f>'3d PC'!T55</f>
        <v>7.0492243060839304</v>
      </c>
      <c r="U138" s="38">
        <f>'3d PC'!U55</f>
        <v>7.1089669218364691</v>
      </c>
      <c r="V138" s="38">
        <f>'3d PC'!V55</f>
        <v>6.9829560851947949</v>
      </c>
      <c r="W138" s="38" t="str">
        <f>'3d PC'!W55</f>
        <v>-</v>
      </c>
      <c r="X138" s="38" t="str">
        <f>'3d PC'!X55</f>
        <v>-</v>
      </c>
      <c r="Y138" s="38" t="str">
        <f>'3d PC'!Y55</f>
        <v>-</v>
      </c>
      <c r="Z138" s="38" t="str">
        <f>'3d PC'!Z55</f>
        <v>-</v>
      </c>
      <c r="AA138" s="28"/>
    </row>
    <row r="139" spans="1:27" s="29" customFormat="1" ht="11.25" customHeight="1" x14ac:dyDescent="0.25">
      <c r="A139" s="256">
        <v>4</v>
      </c>
      <c r="B139" s="135" t="s">
        <v>352</v>
      </c>
      <c r="C139" s="135" t="s">
        <v>343</v>
      </c>
      <c r="D139" s="133" t="s">
        <v>326</v>
      </c>
      <c r="E139" s="128"/>
      <c r="F139" s="30"/>
      <c r="G139" s="38">
        <f>IF('3e NC-Elec'!H24="-","-",'3e NC-Elec'!H24)</f>
        <v>16.643999999999998</v>
      </c>
      <c r="H139" s="38">
        <f>IF('3e NC-Elec'!I24="-","-",'3e NC-Elec'!I24)</f>
        <v>16.643999999999998</v>
      </c>
      <c r="I139" s="38">
        <f>IF('3e NC-Elec'!J24="-","-",'3e NC-Elec'!J24)</f>
        <v>22.191999999999997</v>
      </c>
      <c r="J139" s="38">
        <f>IF('3e NC-Elec'!K24="-","-",'3e NC-Elec'!K24)</f>
        <v>22.191999999999997</v>
      </c>
      <c r="K139" s="38">
        <f>IF('3e NC-Elec'!L24="-","-",'3e NC-Elec'!L24)</f>
        <v>17.009</v>
      </c>
      <c r="L139" s="38">
        <f>IF('3e NC-Elec'!M24="-","-",'3e NC-Elec'!M24)</f>
        <v>17.009</v>
      </c>
      <c r="M139" s="38">
        <f>IF('3e NC-Elec'!N24="-","-",'3e NC-Elec'!N24)</f>
        <v>19.162500000000001</v>
      </c>
      <c r="N139" s="38">
        <f>IF('3e NC-Elec'!O24="-","-",'3e NC-Elec'!O24)</f>
        <v>19.162500000000001</v>
      </c>
      <c r="O139" s="30"/>
      <c r="P139" s="38">
        <f>'3e NC-Elec'!Q24</f>
        <v>19.162500000000001</v>
      </c>
      <c r="Q139" s="38">
        <f>'3e NC-Elec'!R24</f>
        <v>18.614999999999998</v>
      </c>
      <c r="R139" s="38">
        <f>'3e NC-Elec'!S24</f>
        <v>18.614999999999998</v>
      </c>
      <c r="S139" s="38">
        <f>'3e NC-Elec'!T24</f>
        <v>17.957999999999998</v>
      </c>
      <c r="T139" s="38">
        <f>'3e NC-Elec'!U24</f>
        <v>17.957999999999998</v>
      </c>
      <c r="U139" s="38">
        <f>'3e NC-Elec'!V24</f>
        <v>20.074999999999999</v>
      </c>
      <c r="V139" s="38">
        <f>'3e NC-Elec'!W24</f>
        <v>20.074999999999999</v>
      </c>
      <c r="W139" s="38" t="str">
        <f>'3e NC-Elec'!X24</f>
        <v>-</v>
      </c>
      <c r="X139" s="38" t="str">
        <f>'3e NC-Elec'!Y24</f>
        <v>-</v>
      </c>
      <c r="Y139" s="38" t="str">
        <f>'3e NC-Elec'!Z24</f>
        <v>-</v>
      </c>
      <c r="Z139" s="38" t="str">
        <f>'3e NC-Elec'!AA24</f>
        <v>-</v>
      </c>
      <c r="AA139" s="28"/>
    </row>
    <row r="140" spans="1:27" s="29" customFormat="1" ht="11.25" customHeight="1" x14ac:dyDescent="0.25">
      <c r="A140" s="256">
        <v>5</v>
      </c>
      <c r="B140" s="135" t="s">
        <v>349</v>
      </c>
      <c r="C140" s="135" t="s">
        <v>344</v>
      </c>
      <c r="D140" s="133" t="s">
        <v>326</v>
      </c>
      <c r="E140" s="128"/>
      <c r="F140" s="30"/>
      <c r="G140" s="38">
        <f>IF('3g CPIH'!C$16="-","-",'3h OC '!$E$7*('3g CPIH'!C$16/'3g CPIH'!$G$16))</f>
        <v>38.772147945205475</v>
      </c>
      <c r="H140" s="38">
        <f>IF('3g CPIH'!D$16="-","-",'3h OC '!$E$7*('3g CPIH'!D$16/'3g CPIH'!$G$16))</f>
        <v>38.849769863013698</v>
      </c>
      <c r="I140" s="38">
        <f>IF('3g CPIH'!E$16="-","-",'3h OC '!$E$7*('3g CPIH'!E$16/'3g CPIH'!$G$16))</f>
        <v>38.966202739726029</v>
      </c>
      <c r="J140" s="38">
        <f>IF('3g CPIH'!F$16="-","-",'3h OC '!$E$7*('3g CPIH'!F$16/'3g CPIH'!$G$16))</f>
        <v>39.199068493150683</v>
      </c>
      <c r="K140" s="38">
        <f>IF('3g CPIH'!G$16="-","-",'3h OC '!$E$7*('3g CPIH'!G$16/'3g CPIH'!$G$16))</f>
        <v>39.6648</v>
      </c>
      <c r="L140" s="38">
        <f>IF('3g CPIH'!H$16="-","-",'3h OC '!$E$7*('3g CPIH'!H$16/'3g CPIH'!$G$16))</f>
        <v>40.169342465753431</v>
      </c>
      <c r="M140" s="38">
        <f>IF('3g CPIH'!I$16="-","-",'3h OC '!$E$7*('3g CPIH'!I$16/'3g CPIH'!$G$16))</f>
        <v>40.751506849315064</v>
      </c>
      <c r="N140" s="38">
        <f>IF('3g CPIH'!J$16="-","-",'3h OC '!$E$7*('3g CPIH'!J$16/'3g CPIH'!$G$16))</f>
        <v>41.100805479452056</v>
      </c>
      <c r="O140" s="30"/>
      <c r="P140" s="38">
        <f>IF('3g CPIH'!L$16="-","-",'3h OC '!$E$7*('3g CPIH'!L$16/'3g CPIH'!$G$16))</f>
        <v>41.100805479452056</v>
      </c>
      <c r="Q140" s="38">
        <f>IF('3g CPIH'!M$16="-","-",'3h OC '!$E$7*('3g CPIH'!M$16/'3g CPIH'!$G$16))</f>
        <v>41.566536986301365</v>
      </c>
      <c r="R140" s="38">
        <f>IF('3g CPIH'!N$16="-","-",'3h OC '!$E$7*('3g CPIH'!N$16/'3g CPIH'!$G$16))</f>
        <v>41.877024657534243</v>
      </c>
      <c r="S140" s="38">
        <f>IF('3g CPIH'!O$16="-","-",'3h OC '!$E$7*('3g CPIH'!O$16/'3g CPIH'!$G$16))</f>
        <v>42.109890410958904</v>
      </c>
      <c r="T140" s="38">
        <f>IF('3g CPIH'!P$16="-","-",'3h OC '!$E$7*('3g CPIH'!P$16/'3g CPIH'!$G$16))</f>
        <v>42.226323287671228</v>
      </c>
      <c r="U140" s="38">
        <f>IF('3g CPIH'!Q$16="-","-",'3h OC '!$E$7*('3g CPIH'!Q$16/'3g CPIH'!$G$16))</f>
        <v>42.45918904109589</v>
      </c>
      <c r="V140" s="38">
        <f>IF('3g CPIH'!R$16="-","-",'3h OC '!$E$7*('3g CPIH'!R$16/'3g CPIH'!$G$16))</f>
        <v>43.235408219178083</v>
      </c>
      <c r="W140" s="38" t="str">
        <f>IF('3g CPIH'!S$16="-","-",'3h OC '!$E$7*('3g CPIH'!S$16/'3g CPIH'!$G$16))</f>
        <v>-</v>
      </c>
      <c r="X140" s="38" t="str">
        <f>IF('3g CPIH'!T$16="-","-",'3h OC '!$E$7*('3g CPIH'!T$16/'3g CPIH'!$G$16))</f>
        <v>-</v>
      </c>
      <c r="Y140" s="38" t="str">
        <f>IF('3g CPIH'!U$16="-","-",'3h OC '!$E$7*('3g CPIH'!U$16/'3g CPIH'!$G$16))</f>
        <v>-</v>
      </c>
      <c r="Z140" s="38" t="str">
        <f>IF('3g CPIH'!V$16="-","-",'3h OC '!$E$7*('3g CPIH'!V$16/'3g CPIH'!$G$16))</f>
        <v>-</v>
      </c>
      <c r="AA140" s="28"/>
    </row>
    <row r="141" spans="1:27" s="29" customFormat="1" ht="11.25" customHeight="1" x14ac:dyDescent="0.25">
      <c r="A141" s="256">
        <v>6</v>
      </c>
      <c r="B141" s="135" t="s">
        <v>349</v>
      </c>
      <c r="C141" s="135" t="s">
        <v>43</v>
      </c>
      <c r="D141" s="133" t="s">
        <v>326</v>
      </c>
      <c r="E141" s="128"/>
      <c r="F141" s="30"/>
      <c r="G141" s="38" t="s">
        <v>333</v>
      </c>
      <c r="H141" s="38" t="s">
        <v>333</v>
      </c>
      <c r="I141" s="38" t="s">
        <v>333</v>
      </c>
      <c r="J141" s="38" t="s">
        <v>333</v>
      </c>
      <c r="K141" s="38">
        <f>IF('3i SMNCC'!G$46="-","-",'3i SMNCC'!G$57)</f>
        <v>0</v>
      </c>
      <c r="L141" s="38">
        <f>IF('3i SMNCC'!H$46="-","-",'3i SMNCC'!H$57)</f>
        <v>-0.1310662676190151</v>
      </c>
      <c r="M141" s="38">
        <f>IF('3i SMNCC'!I$46="-","-",'3i SMNCC'!I$57)</f>
        <v>1.6490220555819262</v>
      </c>
      <c r="N141" s="38">
        <f>IF('3i SMNCC'!J$46="-","-",'3i SMNCC'!J$57)</f>
        <v>7.9249822078168837</v>
      </c>
      <c r="O141" s="30"/>
      <c r="P141" s="38">
        <f>IF('3i SMNCC'!L$46="-","-",'3i SMNCC'!L$57)</f>
        <v>7.9249822078168837</v>
      </c>
      <c r="Q141" s="38">
        <f>IF('3i SMNCC'!M$46="-","-",'3i SMNCC'!M$57)</f>
        <v>9.5945159615724194</v>
      </c>
      <c r="R141" s="38">
        <f>IF('3i SMNCC'!N$46="-","-",'3i SMNCC'!N$57)</f>
        <v>9.6655312765157912</v>
      </c>
      <c r="S141" s="38">
        <f>IF('3i SMNCC'!O$46="-","-",'3i SMNCC'!O$57)</f>
        <v>11.448655558303892</v>
      </c>
      <c r="T141" s="38">
        <f>IF('3i SMNCC'!P$46="-","-",'3i SMNCC'!P$57)</f>
        <v>11.63045810995356</v>
      </c>
      <c r="U141" s="38">
        <f>IF('3i SMNCC'!Q$46="-","-",'3i SMNCC'!Q$57)</f>
        <v>11.375413031411084</v>
      </c>
      <c r="V141" s="38">
        <f>IF('3i SMNCC'!R$46="-","-",'3i SMNCC'!R$57)</f>
        <v>11.405483218834176</v>
      </c>
      <c r="W141" s="38" t="str">
        <f>IF('3i SMNCC'!S$46="-","-",'3i SMNCC'!S$57)</f>
        <v>-</v>
      </c>
      <c r="X141" s="38" t="str">
        <f>IF('3i SMNCC'!T$46="-","-",'3i SMNCC'!T$57)</f>
        <v>-</v>
      </c>
      <c r="Y141" s="38" t="str">
        <f>IF('3i SMNCC'!U$46="-","-",'3i SMNCC'!U$57)</f>
        <v>-</v>
      </c>
      <c r="Z141" s="38" t="str">
        <f>IF('3i SMNCC'!V$46="-","-",'3i SMNCC'!V$57)</f>
        <v>-</v>
      </c>
      <c r="AA141" s="28"/>
    </row>
    <row r="142" spans="1:27" s="29" customFormat="1" ht="12.4" customHeight="1" x14ac:dyDescent="0.25">
      <c r="A142" s="256">
        <v>7</v>
      </c>
      <c r="B142" s="135" t="s">
        <v>349</v>
      </c>
      <c r="C142" s="135" t="s">
        <v>389</v>
      </c>
      <c r="D142" s="133" t="s">
        <v>326</v>
      </c>
      <c r="E142" s="128"/>
      <c r="F142" s="30"/>
      <c r="G142" s="38">
        <f>IF('3g CPIH'!C$16="-","-",'3j PAAC PAP'!$G$9*('3g CPIH'!C$16/'3g CPIH'!$G$16))</f>
        <v>3.3460635029354204</v>
      </c>
      <c r="H142" s="38">
        <f>IF('3g CPIH'!D$16="-","-",'3j PAAC PAP'!$G$9*('3g CPIH'!D$16/'3g CPIH'!$G$16))</f>
        <v>3.3527623287671227</v>
      </c>
      <c r="I142" s="38">
        <f>IF('3g CPIH'!E$16="-","-",'3j PAAC PAP'!$G$9*('3g CPIH'!E$16/'3g CPIH'!$G$16))</f>
        <v>3.3628105675146771</v>
      </c>
      <c r="J142" s="38">
        <f>IF('3g CPIH'!F$16="-","-",'3j PAAC PAP'!$G$9*('3g CPIH'!F$16/'3g CPIH'!$G$16))</f>
        <v>3.3829070450097847</v>
      </c>
      <c r="K142" s="38">
        <f>IF('3g CPIH'!G$16="-","-",'3j PAAC PAP'!$G$9*('3g CPIH'!G$16/'3g CPIH'!$G$16))</f>
        <v>3.4230999999999998</v>
      </c>
      <c r="L142" s="38">
        <f>IF('3g CPIH'!H$16="-","-",'3j PAAC PAP'!$G$9*('3g CPIH'!H$16/'3g CPIH'!$G$16))</f>
        <v>3.4666423679060667</v>
      </c>
      <c r="M142" s="38">
        <f>IF('3g CPIH'!I$16="-","-",'3j PAAC PAP'!$G$9*('3g CPIH'!I$16/'3g CPIH'!$G$16))</f>
        <v>3.516883561643835</v>
      </c>
      <c r="N142" s="38">
        <f>IF('3g CPIH'!J$16="-","-",'3j PAAC PAP'!$G$9*('3g CPIH'!J$16/'3g CPIH'!$G$16))</f>
        <v>3.547028277886497</v>
      </c>
      <c r="O142" s="30"/>
      <c r="P142" s="38">
        <f>IF('3g CPIH'!L$16="-","-",'3j PAAC PAP'!$G$9*('3g CPIH'!L$16/'3g CPIH'!$G$16))</f>
        <v>3.547028277886497</v>
      </c>
      <c r="Q142" s="38">
        <f>IF('3g CPIH'!M$16="-","-",'3j PAAC PAP'!$G$9*('3g CPIH'!M$16/'3g CPIH'!$G$16))</f>
        <v>3.5872212328767121</v>
      </c>
      <c r="R142" s="38">
        <f>IF('3g CPIH'!N$16="-","-",'3j PAAC PAP'!$G$9*('3g CPIH'!N$16/'3g CPIH'!$G$16))</f>
        <v>3.6140165362035224</v>
      </c>
      <c r="S142" s="38">
        <f>IF('3g CPIH'!O$16="-","-",'3j PAAC PAP'!$G$9*('3g CPIH'!O$16/'3g CPIH'!$G$16))</f>
        <v>3.6341130136986299</v>
      </c>
      <c r="T142" s="38">
        <f>IF('3g CPIH'!P$16="-","-",'3j PAAC PAP'!$G$9*('3g CPIH'!P$16/'3g CPIH'!$G$16))</f>
        <v>3.6441612524461835</v>
      </c>
      <c r="U142" s="38">
        <f>IF('3g CPIH'!Q$16="-","-",'3j PAAC PAP'!$G$9*('3g CPIH'!Q$16/'3g CPIH'!$G$16))</f>
        <v>3.6642577299412915</v>
      </c>
      <c r="V142" s="38">
        <f>IF('3g CPIH'!R$16="-","-",'3j PAAC PAP'!$G$9*('3g CPIH'!R$16/'3g CPIH'!$G$16))</f>
        <v>3.7312459882583173</v>
      </c>
      <c r="W142" s="38" t="str">
        <f>IF('3g CPIH'!S$16="-","-",'3j PAAC PAP'!$G$9*('3g CPIH'!S$16/'3g CPIH'!$G$16))</f>
        <v>-</v>
      </c>
      <c r="X142" s="38" t="str">
        <f>IF('3g CPIH'!T$16="-","-",'3j PAAC PAP'!$G$9*('3g CPIH'!T$16/'3g CPIH'!$G$16))</f>
        <v>-</v>
      </c>
      <c r="Y142" s="38" t="str">
        <f>IF('3g CPIH'!U$16="-","-",'3j PAAC PAP'!$G$9*('3g CPIH'!U$16/'3g CPIH'!$G$16))</f>
        <v>-</v>
      </c>
      <c r="Z142" s="38" t="str">
        <f>IF('3g CPIH'!V$16="-","-",'3j PAAC PAP'!$G$9*('3g CPIH'!V$16/'3g CPIH'!$G$16))</f>
        <v>-</v>
      </c>
      <c r="AA142" s="28"/>
    </row>
    <row r="143" spans="1:27" s="29" customFormat="1" ht="11.25" customHeight="1" x14ac:dyDescent="0.25">
      <c r="A143" s="256">
        <v>8</v>
      </c>
      <c r="B143" s="135" t="s">
        <v>349</v>
      </c>
      <c r="C143" s="135" t="s">
        <v>404</v>
      </c>
      <c r="D143" s="133" t="s">
        <v>326</v>
      </c>
      <c r="E143" s="128"/>
      <c r="F143" s="30"/>
      <c r="G143" s="38">
        <f>IF(G138="-","-",SUM(G135:G141)*'3j PAAC PAP'!$G$27)</f>
        <v>0.30081648963092428</v>
      </c>
      <c r="H143" s="38">
        <f>IF(H138="-","-",SUM(H135:H141)*'3j PAAC PAP'!$G$27)</f>
        <v>0.30119326641996541</v>
      </c>
      <c r="I143" s="38">
        <f>IF(I138="-","-",SUM(I135:I141)*'3j PAAC PAP'!$G$27)</f>
        <v>0.32899411439796461</v>
      </c>
      <c r="J143" s="38">
        <f>IF(J138="-","-",SUM(J135:J141)*'3j PAAC PAP'!$G$27)</f>
        <v>0.33012444476508784</v>
      </c>
      <c r="K143" s="38">
        <f>IF(K138="-","-",SUM(K135:K141)*'3j PAAC PAP'!$G$27)</f>
        <v>0.30761401221222073</v>
      </c>
      <c r="L143" s="38">
        <f>IF(L138="-","-",SUM(L135:L141)*'3j PAAC PAP'!$G$27)</f>
        <v>0.30942686567796518</v>
      </c>
      <c r="M143" s="38">
        <f>IF(M138="-","-",SUM(M135:M141)*'3j PAAC PAP'!$G$27)</f>
        <v>0.33335403566780814</v>
      </c>
      <c r="N143" s="38">
        <f>IF(N138="-","-",SUM(N135:N141)*'3j PAAC PAP'!$G$27)</f>
        <v>0.3655130417974416</v>
      </c>
      <c r="O143" s="30"/>
      <c r="P143" s="38">
        <f>IF(P138="-","-",SUM(P135:P141)*'3j PAAC PAP'!$G$27)</f>
        <v>0.3655130417974416</v>
      </c>
      <c r="Q143" s="38">
        <f>IF(Q138="-","-",SUM(Q135:Q141)*'3j PAAC PAP'!$G$27)</f>
        <v>0.3740323039056318</v>
      </c>
      <c r="R143" s="38">
        <f>IF(R138="-","-",SUM(R135:R141)*'3j PAAC PAP'!$G$27)</f>
        <v>0.37546243367436943</v>
      </c>
      <c r="S143" s="38">
        <f>IF(S138="-","-",SUM(S135:S141)*'3j PAAC PAP'!$G$27)</f>
        <v>0.38286384170426979</v>
      </c>
      <c r="T143" s="38">
        <f>IF(T138="-","-",SUM(T135:T141)*'3j PAAC PAP'!$G$27)</f>
        <v>0.38280588368580215</v>
      </c>
      <c r="U143" s="38">
        <f>IF(U138="-","-",SUM(U135:U141)*'3j PAAC PAP'!$G$27)</f>
        <v>0.40048239219606041</v>
      </c>
      <c r="V143" s="38">
        <f>IF(V138="-","-",SUM(V135:V141)*'3j PAAC PAP'!$G$27)</f>
        <v>0.39998619349882364</v>
      </c>
      <c r="W143" s="38" t="str">
        <f>IF(W138="-","-",SUM(W135:W141)*'3j PAAC PAP'!$G$27)</f>
        <v>-</v>
      </c>
      <c r="X143" s="38" t="str">
        <f>IF(X138="-","-",SUM(X135:X141)*'3j PAAC PAP'!$G$27)</f>
        <v>-</v>
      </c>
      <c r="Y143" s="38" t="str">
        <f>IF(Y138="-","-",SUM(Y135:Y141)*'3j PAAC PAP'!$G$27)</f>
        <v>-</v>
      </c>
      <c r="Z143" s="38" t="str">
        <f>IF(Z138="-","-",SUM(Z135:Z141)*'3j PAAC PAP'!$G$27)</f>
        <v>-</v>
      </c>
      <c r="AA143" s="28"/>
    </row>
    <row r="144" spans="1:27" s="29" customFormat="1" ht="11.5" x14ac:dyDescent="0.25">
      <c r="A144" s="256">
        <v>9</v>
      </c>
      <c r="B144" s="135" t="s">
        <v>388</v>
      </c>
      <c r="C144" s="135" t="s">
        <v>515</v>
      </c>
      <c r="D144" s="133" t="s">
        <v>326</v>
      </c>
      <c r="E144" s="128"/>
      <c r="F144" s="30"/>
      <c r="G144" s="38">
        <f>IF(G138="-","-",SUM(G135:G143)*'3k EBIT'!$E$7)</f>
        <v>1.2709240306930873</v>
      </c>
      <c r="H144" s="38">
        <f>IF(H138="-","-",SUM(H135:H143)*'3k EBIT'!$E$7)</f>
        <v>1.272564452268756</v>
      </c>
      <c r="I144" s="38">
        <f>IF(I138="-","-",SUM(I135:I143)*'3k EBIT'!$E$7)</f>
        <v>1.384225989614055</v>
      </c>
      <c r="J144" s="38">
        <f>IF(J138="-","-",SUM(J135:J143)*'3k EBIT'!$E$7)</f>
        <v>1.3891472543410595</v>
      </c>
      <c r="K144" s="38">
        <f>IF(K138="-","-",SUM(K135:K143)*'3k EBIT'!$E$7)</f>
        <v>1.2996705992988462</v>
      </c>
      <c r="L144" s="38">
        <f>IF(L138="-","-",SUM(L135:L143)*'3k EBIT'!$E$7)</f>
        <v>1.3077825262318425</v>
      </c>
      <c r="M144" s="38">
        <f>IF(M138="-","-",SUM(M135:M143)*'3k EBIT'!$E$7)</f>
        <v>1.4046910892206834</v>
      </c>
      <c r="N144" s="38">
        <f>IF(N138="-","-",SUM(N135:N143)*'3k EBIT'!$E$7)</f>
        <v>1.5342157998125698</v>
      </c>
      <c r="O144" s="30"/>
      <c r="P144" s="38">
        <f>IF(P138="-","-",SUM(P135:P143)*'3k EBIT'!$E$7)</f>
        <v>1.5342157998125698</v>
      </c>
      <c r="Q144" s="38">
        <f>IF(Q138="-","-",SUM(Q135:Q143)*'3k EBIT'!$E$7)</f>
        <v>1.5691520615997572</v>
      </c>
      <c r="R144" s="38">
        <f>IF(R138="-","-",SUM(R135:R143)*'3k EBIT'!$E$7)</f>
        <v>1.5754051086649419</v>
      </c>
      <c r="S144" s="38">
        <f>IF(S138="-","-",SUM(S135:S143)*'3k EBIT'!$E$7)</f>
        <v>1.6054701291462996</v>
      </c>
      <c r="T144" s="38">
        <f>IF(T138="-","-",SUM(T135:T143)*'3k EBIT'!$E$7)</f>
        <v>1.605432361962035</v>
      </c>
      <c r="U144" s="38">
        <f>IF(U138="-","-",SUM(U135:U143)*'3k EBIT'!$E$7)</f>
        <v>1.6766951845951767</v>
      </c>
      <c r="V144" s="38">
        <f>IF(V138="-","-",SUM(V135:V143)*'3k EBIT'!$E$7)</f>
        <v>1.6760031148025798</v>
      </c>
      <c r="W144" s="38" t="str">
        <f>IF(W138="-","-",SUM(W135:W143)*'3k EBIT'!$E$7)</f>
        <v>-</v>
      </c>
      <c r="X144" s="38" t="str">
        <f>IF(X138="-","-",SUM(X135:X143)*'3k EBIT'!$E$7)</f>
        <v>-</v>
      </c>
      <c r="Y144" s="38" t="str">
        <f>IF(Y138="-","-",SUM(Y135:Y143)*'3k EBIT'!$E$7)</f>
        <v>-</v>
      </c>
      <c r="Z144" s="38" t="str">
        <f>IF(Z138="-","-",SUM(Z135:Z143)*'3k EBIT'!$E$7)</f>
        <v>-</v>
      </c>
      <c r="AA144" s="28"/>
    </row>
    <row r="145" spans="1:27" s="29" customFormat="1" ht="11.5" x14ac:dyDescent="0.25">
      <c r="A145" s="256">
        <v>10</v>
      </c>
      <c r="B145" s="135" t="s">
        <v>292</v>
      </c>
      <c r="C145" s="179" t="s">
        <v>516</v>
      </c>
      <c r="D145" s="133" t="s">
        <v>326</v>
      </c>
      <c r="E145" s="127"/>
      <c r="F145" s="30"/>
      <c r="G145" s="38">
        <f>IF(G140="-","-",SUM(G135:G138,G140:G144)*'3l HAP'!$E$8)</f>
        <v>0.73566209323490039</v>
      </c>
      <c r="H145" s="38">
        <f>IF(H140="-","-",SUM(H135:H138,H140:H144)*'3l HAP'!$E$8)</f>
        <v>0.73692616704379021</v>
      </c>
      <c r="I145" s="38">
        <f>IF(I140="-","-",SUM(I135:I138,I140:I144)*'3l HAP'!$E$8)</f>
        <v>0.74174189341217256</v>
      </c>
      <c r="J145" s="38">
        <f>IF(J140="-","-",SUM(J135:J138,J140:J144)*'3l HAP'!$E$8)</f>
        <v>0.74553411483884213</v>
      </c>
      <c r="K145" s="38">
        <f>IF(K140="-","-",SUM(K135:K138,K140:K144)*'3l HAP'!$E$8)</f>
        <v>0.75246961966184789</v>
      </c>
      <c r="L145" s="38">
        <f>IF(L140="-","-",SUM(L135:L138,L140:L144)*'3l HAP'!$E$8)</f>
        <v>0.75872049719706458</v>
      </c>
      <c r="M145" s="38">
        <f>IF(M140="-","-",SUM(M135:M138,M140:M144)*'3l HAP'!$E$8)</f>
        <v>0.80186677131101125</v>
      </c>
      <c r="N145" s="38">
        <f>IF(N140="-","-",SUM(N135:N138,N140:N144)*'3l HAP'!$E$8)</f>
        <v>0.90167574523074745</v>
      </c>
      <c r="O145" s="30"/>
      <c r="P145" s="38">
        <f>IF(P140="-","-",SUM(P135:P138,P140:P144)*'3l HAP'!$E$8)</f>
        <v>0.90167574523074745</v>
      </c>
      <c r="Q145" s="38">
        <f>IF(Q140="-","-",SUM(Q135:Q138,Q140:Q144)*'3l HAP'!$E$8)</f>
        <v>0.93661282944385937</v>
      </c>
      <c r="R145" s="38">
        <f>IF(R140="-","-",SUM(R135:R138,R140:R144)*'3l HAP'!$E$8)</f>
        <v>0.94143129387891533</v>
      </c>
      <c r="S145" s="38">
        <f>IF(S140="-","-",SUM(S135:S138,S140:S144)*'3l HAP'!$E$8)</f>
        <v>0.97421789314466889</v>
      </c>
      <c r="T145" s="38">
        <f>IF(T140="-","-",SUM(T135:T138,T140:T144)*'3l HAP'!$E$8)</f>
        <v>0.97418879055959373</v>
      </c>
      <c r="U145" s="38">
        <f>IF(U140="-","-",SUM(U135:U138,U140:U144)*'3l HAP'!$E$8)</f>
        <v>0.99810740172853263</v>
      </c>
      <c r="V145" s="38">
        <f>IF(V140="-","-",SUM(V135:V138,V140:V144)*'3l HAP'!$E$8)</f>
        <v>0.99757410753652653</v>
      </c>
      <c r="W145" s="38" t="str">
        <f>IF(W140="-","-",SUM(W135:W138,W140:W144)*'3l HAP'!$E$8)</f>
        <v>-</v>
      </c>
      <c r="X145" s="38" t="str">
        <f>IF(X140="-","-",SUM(X135:X138,X140:X144)*'3l HAP'!$E$8)</f>
        <v>-</v>
      </c>
      <c r="Y145" s="38" t="str">
        <f>IF(Y140="-","-",SUM(Y135:Y138,Y140:Y144)*'3l HAP'!$E$8)</f>
        <v>-</v>
      </c>
      <c r="Z145" s="38" t="str">
        <f>IF(Z140="-","-",SUM(Z135:Z138,Z140:Z144)*'3l HAP'!$E$8)</f>
        <v>-</v>
      </c>
      <c r="AA145" s="28"/>
    </row>
    <row r="146" spans="1:27" s="29" customFormat="1" ht="11.5" x14ac:dyDescent="0.25">
      <c r="A146" s="256">
        <v>11</v>
      </c>
      <c r="B146" s="135" t="s">
        <v>44</v>
      </c>
      <c r="C146" s="135" t="str">
        <f>B146&amp;"_"&amp;D146</f>
        <v>Total_Southern Western</v>
      </c>
      <c r="D146" s="133" t="s">
        <v>326</v>
      </c>
      <c r="E146" s="128"/>
      <c r="F146" s="30"/>
      <c r="G146" s="38">
        <f t="shared" ref="G146:N146" si="20">IF(G140="-","-",SUM(G135:G145))</f>
        <v>67.6263729213819</v>
      </c>
      <c r="H146" s="38">
        <f t="shared" si="20"/>
        <v>67.713974937195445</v>
      </c>
      <c r="I146" s="38">
        <f t="shared" si="20"/>
        <v>73.595711254259953</v>
      </c>
      <c r="J146" s="38">
        <f t="shared" si="20"/>
        <v>73.85851730170053</v>
      </c>
      <c r="K146" s="38">
        <f t="shared" si="20"/>
        <v>69.1561571179098</v>
      </c>
      <c r="L146" s="38">
        <f t="shared" si="20"/>
        <v>69.589351341884225</v>
      </c>
      <c r="M146" s="38">
        <f t="shared" si="20"/>
        <v>74.732946192867672</v>
      </c>
      <c r="N146" s="38">
        <f t="shared" si="20"/>
        <v>81.649842382123552</v>
      </c>
      <c r="O146" s="30"/>
      <c r="P146" s="38">
        <f t="shared" ref="P146:Z146" si="21">IF(P140="-","-",SUM(P135:P145))</f>
        <v>81.649842382123552</v>
      </c>
      <c r="Q146" s="38">
        <f t="shared" si="21"/>
        <v>83.523529327214476</v>
      </c>
      <c r="R146" s="38">
        <f t="shared" si="21"/>
        <v>83.857455395983649</v>
      </c>
      <c r="S146" s="38">
        <f t="shared" si="21"/>
        <v>85.472610840666619</v>
      </c>
      <c r="T146" s="38">
        <f t="shared" si="21"/>
        <v>85.470593992362339</v>
      </c>
      <c r="U146" s="38">
        <f t="shared" si="21"/>
        <v>89.245185929734319</v>
      </c>
      <c r="V146" s="38">
        <f t="shared" si="21"/>
        <v>89.208227924661486</v>
      </c>
      <c r="W146" s="38" t="str">
        <f t="shared" si="21"/>
        <v>-</v>
      </c>
      <c r="X146" s="38" t="str">
        <f t="shared" si="21"/>
        <v>-</v>
      </c>
      <c r="Y146" s="38" t="str">
        <f t="shared" si="21"/>
        <v>-</v>
      </c>
      <c r="Z146" s="38" t="str">
        <f t="shared" si="21"/>
        <v>-</v>
      </c>
      <c r="AA146" s="28"/>
    </row>
    <row r="147" spans="1:27" s="29" customFormat="1" ht="11.25" customHeight="1" x14ac:dyDescent="0.25">
      <c r="A147" s="256">
        <v>1</v>
      </c>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v>2</v>
      </c>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AA'!J52="-","-",'3c AA'!J52)</f>
        <v>-</v>
      </c>
      <c r="H149" s="129" t="str">
        <f>IF('3c AA'!K52="-","-",'3c AA'!K52)</f>
        <v>-</v>
      </c>
      <c r="I149" s="129" t="str">
        <f>IF('3c AA'!L52="-","-",'3c AA'!L52)</f>
        <v>-</v>
      </c>
      <c r="J149" s="129" t="str">
        <f>IF('3c AA'!M52="-","-",'3c AA'!M52)</f>
        <v>-</v>
      </c>
      <c r="K149" s="129" t="str">
        <f>IF('3c AA'!N52="-","-",'3c AA'!N52)</f>
        <v>-</v>
      </c>
      <c r="L149" s="129" t="str">
        <f>IF('3c AA'!O52="-","-",'3c AA'!O52)</f>
        <v>-</v>
      </c>
      <c r="M149" s="129" t="str">
        <f>IF('3c AA'!P52="-","-",'3c AA'!P52)</f>
        <v>-</v>
      </c>
      <c r="N149" s="129" t="str">
        <f>IF('3c AA'!Q52="-","-",'3c AA'!Q52)</f>
        <v>-</v>
      </c>
      <c r="O149" s="30"/>
      <c r="P149" s="129" t="str">
        <f>IF('3c AA'!S52="-","-",'3c AA'!S52)</f>
        <v>-</v>
      </c>
      <c r="Q149" s="129" t="str">
        <f>IF('3c AA'!T52="-","-",'3c AA'!T52)</f>
        <v>-</v>
      </c>
      <c r="R149" s="129" t="str">
        <f>IF('3c AA'!U52="-","-",'3c AA'!U52)</f>
        <v>-</v>
      </c>
      <c r="S149" s="129" t="str">
        <f>IF('3c AA'!V52="-","-",'3c AA'!V52)</f>
        <v>-</v>
      </c>
      <c r="T149" s="129">
        <f>IF('3c AA'!W52="-","-",'3c AA'!W52)</f>
        <v>0</v>
      </c>
      <c r="U149" s="129">
        <f>IF('3c AA'!X52="-","-",'3c AA'!X52)</f>
        <v>1.4870742269298105</v>
      </c>
      <c r="V149" s="129">
        <f>IF('3c AA'!Y52="-","-",'3c AA'!Y52)</f>
        <v>0.70457099735818829</v>
      </c>
      <c r="W149" s="129" t="str">
        <f>IF('3c AA'!Z52="-","-",'3c AA'!Z52)</f>
        <v>-</v>
      </c>
      <c r="X149" s="129" t="str">
        <f>IF('3c AA'!AA52="-","-",'3c AA'!AA52)</f>
        <v>-</v>
      </c>
      <c r="Y149" s="129" t="str">
        <f>IF('3c AA'!AB52="-","-",'3c AA'!AB52)</f>
        <v>-</v>
      </c>
      <c r="Z149" s="129" t="str">
        <f>IF('3c AA'!AC52="-","-",'3c AA'!AC52)</f>
        <v>-</v>
      </c>
      <c r="AA149" s="28"/>
    </row>
    <row r="150" spans="1:27" s="29" customFormat="1" ht="11.25" customHeight="1" x14ac:dyDescent="0.25">
      <c r="A150" s="256">
        <v>3</v>
      </c>
      <c r="B150" s="132" t="s">
        <v>2</v>
      </c>
      <c r="C150" s="132" t="s">
        <v>342</v>
      </c>
      <c r="D150" s="134" t="s">
        <v>327</v>
      </c>
      <c r="E150" s="131"/>
      <c r="F150" s="30"/>
      <c r="G150" s="129">
        <f>IF('3d PC'!G14="-","-",'3d PC'!G55)</f>
        <v>6.5567588596821027</v>
      </c>
      <c r="H150" s="129">
        <f>IF('3d PC'!H14="-","-",'3d PC'!H55)</f>
        <v>6.5567588596821027</v>
      </c>
      <c r="I150" s="129">
        <f>IF('3d PC'!I14="-","-",'3d PC'!I55)</f>
        <v>6.6197359495950758</v>
      </c>
      <c r="J150" s="129">
        <f>IF('3d PC'!J14="-","-",'3d PC'!J55)</f>
        <v>6.6197359495950758</v>
      </c>
      <c r="K150" s="129">
        <f>IF('3d PC'!K14="-","-",'3d PC'!K55)</f>
        <v>6.6995028867368616</v>
      </c>
      <c r="L150" s="129">
        <f>IF('3d PC'!L14="-","-",'3d PC'!L55)</f>
        <v>6.6995028867368616</v>
      </c>
      <c r="M150" s="129">
        <f>IF('3d PC'!M14="-","-",'3d PC'!M55)</f>
        <v>7.1131218301273513</v>
      </c>
      <c r="N150" s="129">
        <f>IF('3d PC'!N14="-","-",'3d PC'!N55)</f>
        <v>7.1131218301273513</v>
      </c>
      <c r="O150" s="30"/>
      <c r="P150" s="129">
        <f>'3d PC'!P55</f>
        <v>7.1131218301273513</v>
      </c>
      <c r="Q150" s="129">
        <f>'3d PC'!Q55</f>
        <v>7.2804579515147188</v>
      </c>
      <c r="R150" s="129">
        <f>'3d PC'!R55</f>
        <v>7.1935840895118579</v>
      </c>
      <c r="S150" s="129">
        <f>'3d PC'!S55</f>
        <v>7.3593999937099728</v>
      </c>
      <c r="T150" s="129">
        <f>'3d PC'!T55</f>
        <v>7.0492243060839304</v>
      </c>
      <c r="U150" s="129">
        <f>'3d PC'!U55</f>
        <v>7.1089669218364691</v>
      </c>
      <c r="V150" s="129">
        <f>'3d PC'!V55</f>
        <v>6.9829560851947949</v>
      </c>
      <c r="W150" s="129" t="str">
        <f>'3d PC'!W55</f>
        <v>-</v>
      </c>
      <c r="X150" s="129" t="str">
        <f>'3d PC'!X55</f>
        <v>-</v>
      </c>
      <c r="Y150" s="129" t="str">
        <f>'3d PC'!Y55</f>
        <v>-</v>
      </c>
      <c r="Z150" s="129" t="str">
        <f>'3d PC'!Z55</f>
        <v>-</v>
      </c>
      <c r="AA150" s="28"/>
    </row>
    <row r="151" spans="1:27" s="29" customFormat="1" ht="11.25" customHeight="1" x14ac:dyDescent="0.25">
      <c r="A151" s="256">
        <v>4</v>
      </c>
      <c r="B151" s="132" t="s">
        <v>352</v>
      </c>
      <c r="C151" s="132" t="s">
        <v>343</v>
      </c>
      <c r="D151" s="134" t="s">
        <v>327</v>
      </c>
      <c r="E151" s="131"/>
      <c r="F151" s="30"/>
      <c r="G151" s="129">
        <f>IF('3e NC-Elec'!H25="-","-",'3e NC-Elec'!H25)</f>
        <v>25.367499999999996</v>
      </c>
      <c r="H151" s="129">
        <f>IF('3e NC-Elec'!I25="-","-",'3e NC-Elec'!I25)</f>
        <v>25.367499999999996</v>
      </c>
      <c r="I151" s="129">
        <f>IF('3e NC-Elec'!J25="-","-",'3e NC-Elec'!J25)</f>
        <v>19.381500000000003</v>
      </c>
      <c r="J151" s="129">
        <f>IF('3e NC-Elec'!K25="-","-",'3e NC-Elec'!K25)</f>
        <v>19.381500000000003</v>
      </c>
      <c r="K151" s="129">
        <f>IF('3e NC-Elec'!L25="-","-",'3e NC-Elec'!L25)</f>
        <v>18.651500000000002</v>
      </c>
      <c r="L151" s="129">
        <f>IF('3e NC-Elec'!M25="-","-",'3e NC-Elec'!M25)</f>
        <v>18.651500000000002</v>
      </c>
      <c r="M151" s="129">
        <f>IF('3e NC-Elec'!N25="-","-",'3e NC-Elec'!N25)</f>
        <v>18.906999999999996</v>
      </c>
      <c r="N151" s="129">
        <f>IF('3e NC-Elec'!O25="-","-",'3e NC-Elec'!O25)</f>
        <v>18.906999999999996</v>
      </c>
      <c r="O151" s="30"/>
      <c r="P151" s="129">
        <f>'3e NC-Elec'!Q25</f>
        <v>18.906999999999996</v>
      </c>
      <c r="Q151" s="129">
        <f>'3e NC-Elec'!R25</f>
        <v>21.097000000000001</v>
      </c>
      <c r="R151" s="129">
        <f>'3e NC-Elec'!S25</f>
        <v>21.097000000000001</v>
      </c>
      <c r="S151" s="129">
        <f>'3e NC-Elec'!T25</f>
        <v>24.856499999999997</v>
      </c>
      <c r="T151" s="129">
        <f>'3e NC-Elec'!U25</f>
        <v>24.856499999999997</v>
      </c>
      <c r="U151" s="129">
        <f>'3e NC-Elec'!V25</f>
        <v>24.016999999999999</v>
      </c>
      <c r="V151" s="129">
        <f>'3e NC-Elec'!W25</f>
        <v>24.016999999999999</v>
      </c>
      <c r="W151" s="129" t="str">
        <f>'3e NC-Elec'!X25</f>
        <v>-</v>
      </c>
      <c r="X151" s="129" t="str">
        <f>'3e NC-Elec'!Y25</f>
        <v>-</v>
      </c>
      <c r="Y151" s="129" t="str">
        <f>'3e NC-Elec'!Z25</f>
        <v>-</v>
      </c>
      <c r="Z151" s="129" t="str">
        <f>'3e NC-Elec'!AA25</f>
        <v>-</v>
      </c>
      <c r="AA151" s="28"/>
    </row>
    <row r="152" spans="1:27" s="29" customFormat="1" ht="11.25" customHeight="1" x14ac:dyDescent="0.25">
      <c r="A152" s="256">
        <v>5</v>
      </c>
      <c r="B152" s="132" t="s">
        <v>349</v>
      </c>
      <c r="C152" s="132" t="s">
        <v>344</v>
      </c>
      <c r="D152" s="134" t="s">
        <v>327</v>
      </c>
      <c r="E152" s="131"/>
      <c r="F152" s="30"/>
      <c r="G152" s="129">
        <f>IF('3g CPIH'!C$16="-","-",'3h OC '!$E$7*('3g CPIH'!C$16/'3g CPIH'!$G$16))</f>
        <v>38.772147945205475</v>
      </c>
      <c r="H152" s="129">
        <f>IF('3g CPIH'!D$16="-","-",'3h OC '!$E$7*('3g CPIH'!D$16/'3g CPIH'!$G$16))</f>
        <v>38.849769863013698</v>
      </c>
      <c r="I152" s="129">
        <f>IF('3g CPIH'!E$16="-","-",'3h OC '!$E$7*('3g CPIH'!E$16/'3g CPIH'!$G$16))</f>
        <v>38.966202739726029</v>
      </c>
      <c r="J152" s="129">
        <f>IF('3g CPIH'!F$16="-","-",'3h OC '!$E$7*('3g CPIH'!F$16/'3g CPIH'!$G$16))</f>
        <v>39.199068493150683</v>
      </c>
      <c r="K152" s="129">
        <f>IF('3g CPIH'!G$16="-","-",'3h OC '!$E$7*('3g CPIH'!G$16/'3g CPIH'!$G$16))</f>
        <v>39.6648</v>
      </c>
      <c r="L152" s="129">
        <f>IF('3g CPIH'!H$16="-","-",'3h OC '!$E$7*('3g CPIH'!H$16/'3g CPIH'!$G$16))</f>
        <v>40.169342465753431</v>
      </c>
      <c r="M152" s="129">
        <f>IF('3g CPIH'!I$16="-","-",'3h OC '!$E$7*('3g CPIH'!I$16/'3g CPIH'!$G$16))</f>
        <v>40.751506849315064</v>
      </c>
      <c r="N152" s="129">
        <f>IF('3g CPIH'!J$16="-","-",'3h OC '!$E$7*('3g CPIH'!J$16/'3g CPIH'!$G$16))</f>
        <v>41.100805479452056</v>
      </c>
      <c r="O152" s="30"/>
      <c r="P152" s="129">
        <f>IF('3g CPIH'!L$16="-","-",'3h OC '!$E$7*('3g CPIH'!L$16/'3g CPIH'!$G$16))</f>
        <v>41.100805479452056</v>
      </c>
      <c r="Q152" s="129">
        <f>IF('3g CPIH'!M$16="-","-",'3h OC '!$E$7*('3g CPIH'!M$16/'3g CPIH'!$G$16))</f>
        <v>41.566536986301365</v>
      </c>
      <c r="R152" s="129">
        <f>IF('3g CPIH'!N$16="-","-",'3h OC '!$E$7*('3g CPIH'!N$16/'3g CPIH'!$G$16))</f>
        <v>41.877024657534243</v>
      </c>
      <c r="S152" s="129">
        <f>IF('3g CPIH'!O$16="-","-",'3h OC '!$E$7*('3g CPIH'!O$16/'3g CPIH'!$G$16))</f>
        <v>42.109890410958904</v>
      </c>
      <c r="T152" s="129">
        <f>IF('3g CPIH'!P$16="-","-",'3h OC '!$E$7*('3g CPIH'!P$16/'3g CPIH'!$G$16))</f>
        <v>42.226323287671228</v>
      </c>
      <c r="U152" s="129">
        <f>IF('3g CPIH'!Q$16="-","-",'3h OC '!$E$7*('3g CPIH'!Q$16/'3g CPIH'!$G$16))</f>
        <v>42.45918904109589</v>
      </c>
      <c r="V152" s="129">
        <f>IF('3g CPIH'!R$16="-","-",'3h OC '!$E$7*('3g CPIH'!R$16/'3g CPIH'!$G$16))</f>
        <v>43.235408219178083</v>
      </c>
      <c r="W152" s="129" t="str">
        <f>IF('3g CPIH'!S$16="-","-",'3h OC '!$E$7*('3g CPIH'!S$16/'3g CPIH'!$G$16))</f>
        <v>-</v>
      </c>
      <c r="X152" s="129" t="str">
        <f>IF('3g CPIH'!T$16="-","-",'3h OC '!$E$7*('3g CPIH'!T$16/'3g CPIH'!$G$16))</f>
        <v>-</v>
      </c>
      <c r="Y152" s="129" t="str">
        <f>IF('3g CPIH'!U$16="-","-",'3h OC '!$E$7*('3g CPIH'!U$16/'3g CPIH'!$G$16))</f>
        <v>-</v>
      </c>
      <c r="Z152" s="129" t="str">
        <f>IF('3g CPIH'!V$16="-","-",'3h OC '!$E$7*('3g CPIH'!V$16/'3g CPIH'!$G$16))</f>
        <v>-</v>
      </c>
      <c r="AA152" s="28"/>
    </row>
    <row r="153" spans="1:27" s="29" customFormat="1" ht="11.25" customHeight="1" x14ac:dyDescent="0.25">
      <c r="A153" s="256">
        <v>6</v>
      </c>
      <c r="B153" s="132" t="s">
        <v>349</v>
      </c>
      <c r="C153" s="132" t="s">
        <v>43</v>
      </c>
      <c r="D153" s="134" t="s">
        <v>327</v>
      </c>
      <c r="E153" s="131"/>
      <c r="F153" s="30"/>
      <c r="G153" s="129" t="s">
        <v>333</v>
      </c>
      <c r="H153" s="129" t="s">
        <v>333</v>
      </c>
      <c r="I153" s="129" t="s">
        <v>333</v>
      </c>
      <c r="J153" s="129" t="s">
        <v>333</v>
      </c>
      <c r="K153" s="129">
        <f>IF('3i SMNCC'!G$46="-","-",'3i SMNCC'!G$57)</f>
        <v>0</v>
      </c>
      <c r="L153" s="129">
        <f>IF('3i SMNCC'!H$46="-","-",'3i SMNCC'!H$57)</f>
        <v>-0.1310662676190151</v>
      </c>
      <c r="M153" s="129">
        <f>IF('3i SMNCC'!I$46="-","-",'3i SMNCC'!I$57)</f>
        <v>1.6490220555819262</v>
      </c>
      <c r="N153" s="129">
        <f>IF('3i SMNCC'!J$46="-","-",'3i SMNCC'!J$57)</f>
        <v>7.9249822078168837</v>
      </c>
      <c r="O153" s="30"/>
      <c r="P153" s="129">
        <f>IF('3i SMNCC'!L$46="-","-",'3i SMNCC'!L$57)</f>
        <v>7.9249822078168837</v>
      </c>
      <c r="Q153" s="129">
        <f>IF('3i SMNCC'!M$46="-","-",'3i SMNCC'!M$57)</f>
        <v>9.5945159615724194</v>
      </c>
      <c r="R153" s="129">
        <f>IF('3i SMNCC'!N$46="-","-",'3i SMNCC'!N$57)</f>
        <v>9.6655312765157912</v>
      </c>
      <c r="S153" s="129">
        <f>IF('3i SMNCC'!O$46="-","-",'3i SMNCC'!O$57)</f>
        <v>11.448655558303892</v>
      </c>
      <c r="T153" s="129">
        <f>IF('3i SMNCC'!P$46="-","-",'3i SMNCC'!P$57)</f>
        <v>11.63045810995356</v>
      </c>
      <c r="U153" s="129">
        <f>IF('3i SMNCC'!Q$46="-","-",'3i SMNCC'!Q$57)</f>
        <v>11.375413031411084</v>
      </c>
      <c r="V153" s="129">
        <f>IF('3i SMNCC'!R$46="-","-",'3i SMNCC'!R$57)</f>
        <v>11.405483218834176</v>
      </c>
      <c r="W153" s="129" t="str">
        <f>IF('3i SMNCC'!S$46="-","-",'3i SMNCC'!S$57)</f>
        <v>-</v>
      </c>
      <c r="X153" s="129" t="str">
        <f>IF('3i SMNCC'!T$46="-","-",'3i SMNCC'!T$57)</f>
        <v>-</v>
      </c>
      <c r="Y153" s="129" t="str">
        <f>IF('3i SMNCC'!U$46="-","-",'3i SMNCC'!U$57)</f>
        <v>-</v>
      </c>
      <c r="Z153" s="129" t="str">
        <f>IF('3i SMNCC'!V$46="-","-",'3i SMNCC'!V$57)</f>
        <v>-</v>
      </c>
      <c r="AA153" s="28"/>
    </row>
    <row r="154" spans="1:27" s="29" customFormat="1" ht="11.25" customHeight="1" x14ac:dyDescent="0.25">
      <c r="A154" s="256">
        <v>7</v>
      </c>
      <c r="B154" s="132" t="s">
        <v>349</v>
      </c>
      <c r="C154" s="132" t="s">
        <v>389</v>
      </c>
      <c r="D154" s="134" t="s">
        <v>327</v>
      </c>
      <c r="E154" s="131"/>
      <c r="F154" s="30"/>
      <c r="G154" s="129">
        <f>IF('3g CPIH'!C$16="-","-",'3j PAAC PAP'!$G$9*('3g CPIH'!C$16/'3g CPIH'!$G$16))</f>
        <v>3.3460635029354204</v>
      </c>
      <c r="H154" s="129">
        <f>IF('3g CPIH'!D$16="-","-",'3j PAAC PAP'!$G$9*('3g CPIH'!D$16/'3g CPIH'!$G$16))</f>
        <v>3.3527623287671227</v>
      </c>
      <c r="I154" s="129">
        <f>IF('3g CPIH'!E$16="-","-",'3j PAAC PAP'!$G$9*('3g CPIH'!E$16/'3g CPIH'!$G$16))</f>
        <v>3.3628105675146771</v>
      </c>
      <c r="J154" s="129">
        <f>IF('3g CPIH'!F$16="-","-",'3j PAAC PAP'!$G$9*('3g CPIH'!F$16/'3g CPIH'!$G$16))</f>
        <v>3.3829070450097847</v>
      </c>
      <c r="K154" s="129">
        <f>IF('3g CPIH'!G$16="-","-",'3j PAAC PAP'!$G$9*('3g CPIH'!G$16/'3g CPIH'!$G$16))</f>
        <v>3.4230999999999998</v>
      </c>
      <c r="L154" s="129">
        <f>IF('3g CPIH'!H$16="-","-",'3j PAAC PAP'!$G$9*('3g CPIH'!H$16/'3g CPIH'!$G$16))</f>
        <v>3.4666423679060667</v>
      </c>
      <c r="M154" s="129">
        <f>IF('3g CPIH'!I$16="-","-",'3j PAAC PAP'!$G$9*('3g CPIH'!I$16/'3g CPIH'!$G$16))</f>
        <v>3.516883561643835</v>
      </c>
      <c r="N154" s="129">
        <f>IF('3g CPIH'!J$16="-","-",'3j PAAC PAP'!$G$9*('3g CPIH'!J$16/'3g CPIH'!$G$16))</f>
        <v>3.547028277886497</v>
      </c>
      <c r="O154" s="30"/>
      <c r="P154" s="129">
        <f>IF('3g CPIH'!L$16="-","-",'3j PAAC PAP'!$G$9*('3g CPIH'!L$16/'3g CPIH'!$G$16))</f>
        <v>3.547028277886497</v>
      </c>
      <c r="Q154" s="129">
        <f>IF('3g CPIH'!M$16="-","-",'3j PAAC PAP'!$G$9*('3g CPIH'!M$16/'3g CPIH'!$G$16))</f>
        <v>3.5872212328767121</v>
      </c>
      <c r="R154" s="129">
        <f>IF('3g CPIH'!N$16="-","-",'3j PAAC PAP'!$G$9*('3g CPIH'!N$16/'3g CPIH'!$G$16))</f>
        <v>3.6140165362035224</v>
      </c>
      <c r="S154" s="129">
        <f>IF('3g CPIH'!O$16="-","-",'3j PAAC PAP'!$G$9*('3g CPIH'!O$16/'3g CPIH'!$G$16))</f>
        <v>3.6341130136986299</v>
      </c>
      <c r="T154" s="129">
        <f>IF('3g CPIH'!P$16="-","-",'3j PAAC PAP'!$G$9*('3g CPIH'!P$16/'3g CPIH'!$G$16))</f>
        <v>3.6441612524461835</v>
      </c>
      <c r="U154" s="129">
        <f>IF('3g CPIH'!Q$16="-","-",'3j PAAC PAP'!$G$9*('3g CPIH'!Q$16/'3g CPIH'!$G$16))</f>
        <v>3.6642577299412915</v>
      </c>
      <c r="V154" s="129">
        <f>IF('3g CPIH'!R$16="-","-",'3j PAAC PAP'!$G$9*('3g CPIH'!R$16/'3g CPIH'!$G$16))</f>
        <v>3.7312459882583173</v>
      </c>
      <c r="W154" s="129" t="str">
        <f>IF('3g CPIH'!S$16="-","-",'3j PAAC PAP'!$G$9*('3g CPIH'!S$16/'3g CPIH'!$G$16))</f>
        <v>-</v>
      </c>
      <c r="X154" s="129" t="str">
        <f>IF('3g CPIH'!T$16="-","-",'3j PAAC PAP'!$G$9*('3g CPIH'!T$16/'3g CPIH'!$G$16))</f>
        <v>-</v>
      </c>
      <c r="Y154" s="129" t="str">
        <f>IF('3g CPIH'!U$16="-","-",'3j PAAC PAP'!$G$9*('3g CPIH'!U$16/'3g CPIH'!$G$16))</f>
        <v>-</v>
      </c>
      <c r="Z154" s="129" t="str">
        <f>IF('3g CPIH'!V$16="-","-",'3j PAAC PAP'!$G$9*('3g CPIH'!V$16/'3g CPIH'!$G$16))</f>
        <v>-</v>
      </c>
      <c r="AA154" s="28"/>
    </row>
    <row r="155" spans="1:27" s="29" customFormat="1" ht="11.5" x14ac:dyDescent="0.25">
      <c r="A155" s="256">
        <v>8</v>
      </c>
      <c r="B155" s="132" t="s">
        <v>349</v>
      </c>
      <c r="C155" s="132" t="s">
        <v>404</v>
      </c>
      <c r="D155" s="134" t="s">
        <v>327</v>
      </c>
      <c r="E155" s="131"/>
      <c r="F155" s="30"/>
      <c r="G155" s="129">
        <f>IF(G150="-","-",SUM(G147:G153)*'3j PAAC PAP'!$G$27)</f>
        <v>0.34316035863092426</v>
      </c>
      <c r="H155" s="129">
        <f>IF(H150="-","-",SUM(H147:H153)*'3j PAAC PAP'!$G$27)</f>
        <v>0.34353713541996533</v>
      </c>
      <c r="I155" s="129">
        <f>IF(I150="-","-",SUM(I147:I153)*'3j PAAC PAP'!$G$27)</f>
        <v>0.31535194739796468</v>
      </c>
      <c r="J155" s="129">
        <f>IF(J150="-","-",SUM(J147:J153)*'3j PAAC PAP'!$G$27)</f>
        <v>0.31648227776508792</v>
      </c>
      <c r="K155" s="129">
        <f>IF(K150="-","-",SUM(K147:K153)*'3j PAAC PAP'!$G$27)</f>
        <v>0.31558670721222071</v>
      </c>
      <c r="L155" s="129">
        <f>IF(L150="-","-",SUM(L147:L153)*'3j PAAC PAP'!$G$27)</f>
        <v>0.31739956067796515</v>
      </c>
      <c r="M155" s="129">
        <f>IF(M150="-","-",SUM(M147:M153)*'3j PAAC PAP'!$G$27)</f>
        <v>0.33211383866780814</v>
      </c>
      <c r="N155" s="129">
        <f>IF(N150="-","-",SUM(N147:N153)*'3j PAAC PAP'!$G$27)</f>
        <v>0.36427284479744154</v>
      </c>
      <c r="O155" s="30"/>
      <c r="P155" s="129">
        <f>IF(P150="-","-",SUM(P147:P153)*'3j PAAC PAP'!$G$27)</f>
        <v>0.36427284479744154</v>
      </c>
      <c r="Q155" s="129">
        <f>IF(Q150="-","-",SUM(Q147:Q153)*'3j PAAC PAP'!$G$27)</f>
        <v>0.38607993190563183</v>
      </c>
      <c r="R155" s="129">
        <f>IF(R150="-","-",SUM(R147:R153)*'3j PAAC PAP'!$G$27)</f>
        <v>0.38751006167436941</v>
      </c>
      <c r="S155" s="129">
        <f>IF(S150="-","-",SUM(S147:S153)*'3j PAAC PAP'!$G$27)</f>
        <v>0.41634916070426986</v>
      </c>
      <c r="T155" s="129">
        <f>IF(T150="-","-",SUM(T147:T153)*'3j PAAC PAP'!$G$27)</f>
        <v>0.41629120268580205</v>
      </c>
      <c r="U155" s="129">
        <f>IF(U150="-","-",SUM(U147:U153)*'3j PAAC PAP'!$G$27)</f>
        <v>0.41961686019606037</v>
      </c>
      <c r="V155" s="129">
        <f>IF(V150="-","-",SUM(V147:V153)*'3j PAAC PAP'!$G$27)</f>
        <v>0.41912066149882371</v>
      </c>
      <c r="W155" s="129" t="str">
        <f>IF(W150="-","-",SUM(W147:W153)*'3j PAAC PAP'!$G$27)</f>
        <v>-</v>
      </c>
      <c r="X155" s="129" t="str">
        <f>IF(X150="-","-",SUM(X147:X153)*'3j PAAC PAP'!$G$27)</f>
        <v>-</v>
      </c>
      <c r="Y155" s="129" t="str">
        <f>IF(Y150="-","-",SUM(Y147:Y153)*'3j PAAC PAP'!$G$27)</f>
        <v>-</v>
      </c>
      <c r="Z155" s="129" t="str">
        <f>IF(Z150="-","-",SUM(Z147:Z153)*'3j PAAC PAP'!$G$27)</f>
        <v>-</v>
      </c>
      <c r="AA155" s="28"/>
    </row>
    <row r="156" spans="1:27" s="29" customFormat="1" ht="11.5" x14ac:dyDescent="0.25">
      <c r="A156" s="256">
        <v>9</v>
      </c>
      <c r="B156" s="132" t="s">
        <v>388</v>
      </c>
      <c r="C156" s="132" t="s">
        <v>515</v>
      </c>
      <c r="D156" s="134" t="s">
        <v>327</v>
      </c>
      <c r="E156" s="182"/>
      <c r="F156" s="30"/>
      <c r="G156" s="129">
        <f>IF(G150="-","-",SUM(G147:G155)*'3k EBIT'!$E$7)</f>
        <v>1.4407008947478794</v>
      </c>
      <c r="H156" s="129">
        <f>IF(H150="-","-",SUM(H147:H155)*'3k EBIT'!$E$7)</f>
        <v>1.4423413163235477</v>
      </c>
      <c r="I156" s="129">
        <f>IF(I150="-","-",SUM(I147:I155)*'3k EBIT'!$E$7)</f>
        <v>1.3295280041235993</v>
      </c>
      <c r="J156" s="129">
        <f>IF(J150="-","-",SUM(J147:J155)*'3k EBIT'!$E$7)</f>
        <v>1.3344492688506038</v>
      </c>
      <c r="K156" s="129">
        <f>IF(K150="-","-",SUM(K147:K155)*'3k EBIT'!$E$7)</f>
        <v>1.3316369544556059</v>
      </c>
      <c r="L156" s="129">
        <f>IF(L150="-","-",SUM(L147:L155)*'3k EBIT'!$E$7)</f>
        <v>1.3397488813886025</v>
      </c>
      <c r="M156" s="129">
        <f>IF(M150="-","-",SUM(M147:M155)*'3k EBIT'!$E$7)</f>
        <v>1.3997185450851872</v>
      </c>
      <c r="N156" s="129">
        <f>IF(N150="-","-",SUM(N147:N155)*'3k EBIT'!$E$7)</f>
        <v>1.5292432556770736</v>
      </c>
      <c r="O156" s="30"/>
      <c r="P156" s="129">
        <f>IF(P150="-","-",SUM(P147:P155)*'3k EBIT'!$E$7)</f>
        <v>1.5292432556770736</v>
      </c>
      <c r="Q156" s="129">
        <f>IF(Q150="-","-",SUM(Q147:Q155)*'3k EBIT'!$E$7)</f>
        <v>1.6174567760588612</v>
      </c>
      <c r="R156" s="129">
        <f>IF(R150="-","-",SUM(R147:R155)*'3k EBIT'!$E$7)</f>
        <v>1.6237098231240459</v>
      </c>
      <c r="S156" s="129">
        <f>IF(S150="-","-",SUM(S147:S155)*'3k EBIT'!$E$7)</f>
        <v>1.7397288208046919</v>
      </c>
      <c r="T156" s="129">
        <f>IF(T150="-","-",SUM(T147:T155)*'3k EBIT'!$E$7)</f>
        <v>1.7396910536204264</v>
      </c>
      <c r="U156" s="129">
        <f>IF(U150="-","-",SUM(U147:U155)*'3k EBIT'!$E$7)</f>
        <v>1.7534144369714006</v>
      </c>
      <c r="V156" s="129">
        <f>IF(V150="-","-",SUM(V147:V155)*'3k EBIT'!$E$7)</f>
        <v>1.7527223671788041</v>
      </c>
      <c r="W156" s="129" t="str">
        <f>IF(W150="-","-",SUM(W147:W155)*'3k EBIT'!$E$7)</f>
        <v>-</v>
      </c>
      <c r="X156" s="129" t="str">
        <f>IF(X150="-","-",SUM(X147:X155)*'3k EBIT'!$E$7)</f>
        <v>-</v>
      </c>
      <c r="Y156" s="129" t="str">
        <f>IF(Y150="-","-",SUM(Y147:Y155)*'3k EBIT'!$E$7)</f>
        <v>-</v>
      </c>
      <c r="Z156" s="129" t="str">
        <f>IF(Z150="-","-",SUM(Z147:Z155)*'3k EBIT'!$E$7)</f>
        <v>-</v>
      </c>
      <c r="AA156" s="28"/>
    </row>
    <row r="157" spans="1:27" s="29" customFormat="1" ht="11.5" x14ac:dyDescent="0.25">
      <c r="A157" s="256">
        <v>10</v>
      </c>
      <c r="B157" s="132" t="s">
        <v>292</v>
      </c>
      <c r="C157" s="177" t="s">
        <v>516</v>
      </c>
      <c r="D157" s="134" t="s">
        <v>327</v>
      </c>
      <c r="E157" s="134"/>
      <c r="F157" s="30"/>
      <c r="G157" s="129">
        <f>IF(G152="-","-",SUM(G147:G150,G152:G156)*'3l HAP'!$E$8)</f>
        <v>0.73876775288755558</v>
      </c>
      <c r="H157" s="129">
        <f>IF(H152="-","-",SUM(H147:H150,H152:H156)*'3l HAP'!$E$8)</f>
        <v>0.74003182669644541</v>
      </c>
      <c r="I157" s="129">
        <f>IF(I152="-","-",SUM(I147:I150,I152:I156)*'3l HAP'!$E$8)</f>
        <v>0.74074132523955993</v>
      </c>
      <c r="J157" s="129">
        <f>IF(J152="-","-",SUM(J147:J150,J152:J156)*'3l HAP'!$E$8)</f>
        <v>0.74453354666622928</v>
      </c>
      <c r="K157" s="129">
        <f>IF(K152="-","-",SUM(K147:K150,K152:K156)*'3l HAP'!$E$8)</f>
        <v>0.75305436729519293</v>
      </c>
      <c r="L157" s="129">
        <f>IF(L152="-","-",SUM(L147:L150,L152:L156)*'3l HAP'!$E$8)</f>
        <v>0.75930524483040962</v>
      </c>
      <c r="M157" s="129">
        <f>IF(M152="-","-",SUM(M147:M150,M152:M156)*'3l HAP'!$E$8)</f>
        <v>0.80177581056804637</v>
      </c>
      <c r="N157" s="129">
        <f>IF(N152="-","-",SUM(N147:N150,N152:N156)*'3l HAP'!$E$8)</f>
        <v>0.90158478448778256</v>
      </c>
      <c r="O157" s="30"/>
      <c r="P157" s="129">
        <f>IF(P152="-","-",SUM(P147:P150,P152:P156)*'3l HAP'!$E$8)</f>
        <v>0.90158478448778256</v>
      </c>
      <c r="Q157" s="129">
        <f>IF(Q152="-","-",SUM(Q147:Q150,Q152:Q156)*'3l HAP'!$E$8)</f>
        <v>0.93749644808980326</v>
      </c>
      <c r="R157" s="129">
        <f>IF(R152="-","-",SUM(R147:R150,R152:R156)*'3l HAP'!$E$8)</f>
        <v>0.94231491252485899</v>
      </c>
      <c r="S157" s="129">
        <f>IF(S152="-","-",SUM(S147:S150,S152:S156)*'3l HAP'!$E$8)</f>
        <v>0.97667383320471846</v>
      </c>
      <c r="T157" s="129">
        <f>IF(T152="-","-",SUM(T147:T150,T152:T156)*'3l HAP'!$E$8)</f>
        <v>0.9766447306196433</v>
      </c>
      <c r="U157" s="129">
        <f>IF(U152="-","-",SUM(U147:U150,U152:U156)*'3l HAP'!$E$8)</f>
        <v>0.99951079604856097</v>
      </c>
      <c r="V157" s="129">
        <f>IF(V152="-","-",SUM(V147:V150,V152:V156)*'3l HAP'!$E$8)</f>
        <v>0.99897750185655487</v>
      </c>
      <c r="W157" s="129" t="str">
        <f>IF(W152="-","-",SUM(W147:W150,W152:W156)*'3l HAP'!$E$8)</f>
        <v>-</v>
      </c>
      <c r="X157" s="129" t="str">
        <f>IF(X152="-","-",SUM(X147:X150,X152:X156)*'3l HAP'!$E$8)</f>
        <v>-</v>
      </c>
      <c r="Y157" s="129" t="str">
        <f>IF(Y152="-","-",SUM(Y147:Y150,Y152:Y156)*'3l HAP'!$E$8)</f>
        <v>-</v>
      </c>
      <c r="Z157" s="129" t="str">
        <f>IF(Z152="-","-",SUM(Z147:Z150,Z152:Z156)*'3l HAP'!$E$8)</f>
        <v>-</v>
      </c>
      <c r="AA157" s="28"/>
    </row>
    <row r="158" spans="1:27" s="29" customFormat="1" ht="11.25" customHeight="1" x14ac:dyDescent="0.25">
      <c r="A158" s="256">
        <v>11</v>
      </c>
      <c r="B158" s="132" t="s">
        <v>44</v>
      </c>
      <c r="C158" s="132" t="str">
        <f>B158&amp;"_"&amp;D158</f>
        <v>Total_Yorkshire</v>
      </c>
      <c r="D158" s="134" t="s">
        <v>327</v>
      </c>
      <c r="E158" s="182"/>
      <c r="F158" s="30"/>
      <c r="G158" s="129">
        <f t="shared" ref="G158:N158" si="22">IF(G152="-","-",SUM(G147:G157))</f>
        <v>76.565099314089352</v>
      </c>
      <c r="H158" s="129">
        <f t="shared" si="22"/>
        <v>76.652701329902882</v>
      </c>
      <c r="I158" s="129">
        <f t="shared" si="22"/>
        <v>70.715870533596913</v>
      </c>
      <c r="J158" s="129">
        <f t="shared" si="22"/>
        <v>70.978676581037476</v>
      </c>
      <c r="K158" s="129">
        <f t="shared" si="22"/>
        <v>70.839180915699885</v>
      </c>
      <c r="L158" s="129">
        <f t="shared" si="22"/>
        <v>71.272375139674324</v>
      </c>
      <c r="M158" s="129">
        <f t="shared" si="22"/>
        <v>74.471142490989223</v>
      </c>
      <c r="N158" s="129">
        <f t="shared" si="22"/>
        <v>81.388038680245074</v>
      </c>
      <c r="O158" s="30"/>
      <c r="P158" s="129">
        <f t="shared" ref="P158:Z158" si="23">IF(P152="-","-",SUM(P147:P157))</f>
        <v>81.388038680245074</v>
      </c>
      <c r="Q158" s="129">
        <f t="shared" si="23"/>
        <v>86.066765288319516</v>
      </c>
      <c r="R158" s="129">
        <f t="shared" si="23"/>
        <v>86.400691357088704</v>
      </c>
      <c r="S158" s="129">
        <f t="shared" si="23"/>
        <v>92.541310791385072</v>
      </c>
      <c r="T158" s="129">
        <f t="shared" si="23"/>
        <v>92.539293943080764</v>
      </c>
      <c r="U158" s="129">
        <f t="shared" si="23"/>
        <v>93.28444304443056</v>
      </c>
      <c r="V158" s="129">
        <f t="shared" si="23"/>
        <v>93.247485039357755</v>
      </c>
      <c r="W158" s="129" t="str">
        <f t="shared" si="23"/>
        <v>-</v>
      </c>
      <c r="X158" s="129" t="str">
        <f t="shared" si="23"/>
        <v>-</v>
      </c>
      <c r="Y158" s="129" t="str">
        <f t="shared" si="23"/>
        <v>-</v>
      </c>
      <c r="Z158" s="129" t="str">
        <f t="shared" si="23"/>
        <v>-</v>
      </c>
      <c r="AA158" s="28"/>
    </row>
    <row r="159" spans="1:27" s="29" customFormat="1" ht="11.25" customHeight="1" x14ac:dyDescent="0.25">
      <c r="A159" s="256">
        <v>1</v>
      </c>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v>2</v>
      </c>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AA'!J53="-","-",'3c AA'!J53)</f>
        <v>-</v>
      </c>
      <c r="H161" s="38" t="str">
        <f>IF('3c AA'!K53="-","-",'3c AA'!K53)</f>
        <v>-</v>
      </c>
      <c r="I161" s="38" t="str">
        <f>IF('3c AA'!L53="-","-",'3c AA'!L53)</f>
        <v>-</v>
      </c>
      <c r="J161" s="38" t="str">
        <f>IF('3c AA'!M53="-","-",'3c AA'!M53)</f>
        <v>-</v>
      </c>
      <c r="K161" s="38" t="str">
        <f>IF('3c AA'!N53="-","-",'3c AA'!N53)</f>
        <v>-</v>
      </c>
      <c r="L161" s="38" t="str">
        <f>IF('3c AA'!O53="-","-",'3c AA'!O53)</f>
        <v>-</v>
      </c>
      <c r="M161" s="38" t="str">
        <f>IF('3c AA'!P53="-","-",'3c AA'!P53)</f>
        <v>-</v>
      </c>
      <c r="N161" s="38" t="str">
        <f>IF('3c AA'!Q53="-","-",'3c AA'!Q53)</f>
        <v>-</v>
      </c>
      <c r="O161" s="30"/>
      <c r="P161" s="38" t="str">
        <f>IF('3c AA'!S53="-","-",'3c AA'!S53)</f>
        <v>-</v>
      </c>
      <c r="Q161" s="38" t="str">
        <f>IF('3c AA'!T53="-","-",'3c AA'!T53)</f>
        <v>-</v>
      </c>
      <c r="R161" s="38" t="str">
        <f>IF('3c AA'!U53="-","-",'3c AA'!U53)</f>
        <v>-</v>
      </c>
      <c r="S161" s="38" t="str">
        <f>IF('3c AA'!V53="-","-",'3c AA'!V53)</f>
        <v>-</v>
      </c>
      <c r="T161" s="38">
        <f>IF('3c AA'!W53="-","-",'3c AA'!W53)</f>
        <v>0</v>
      </c>
      <c r="U161" s="38">
        <f>IF('3c AA'!X53="-","-",'3c AA'!X53)</f>
        <v>1.4870742269298105</v>
      </c>
      <c r="V161" s="38">
        <f>IF('3c AA'!Y53="-","-",'3c AA'!Y53)</f>
        <v>0.70457099735818829</v>
      </c>
      <c r="W161" s="38" t="str">
        <f>IF('3c AA'!Z53="-","-",'3c AA'!Z53)</f>
        <v>-</v>
      </c>
      <c r="X161" s="38" t="str">
        <f>IF('3c AA'!AA53="-","-",'3c AA'!AA53)</f>
        <v>-</v>
      </c>
      <c r="Y161" s="38" t="str">
        <f>IF('3c AA'!AB53="-","-",'3c AA'!AB53)</f>
        <v>-</v>
      </c>
      <c r="Z161" s="38" t="str">
        <f>IF('3c AA'!AC53="-","-",'3c AA'!AC53)</f>
        <v>-</v>
      </c>
      <c r="AA161" s="28"/>
    </row>
    <row r="162" spans="1:27" s="29" customFormat="1" ht="11.25" customHeight="1" x14ac:dyDescent="0.25">
      <c r="A162" s="256">
        <v>3</v>
      </c>
      <c r="B162" s="135" t="s">
        <v>2</v>
      </c>
      <c r="C162" s="135" t="s">
        <v>342</v>
      </c>
      <c r="D162" s="133" t="s">
        <v>328</v>
      </c>
      <c r="E162" s="181"/>
      <c r="F162" s="30"/>
      <c r="G162" s="38">
        <f>IF('3d PC'!G14="-","-",'3d PC'!G55)</f>
        <v>6.5567588596821027</v>
      </c>
      <c r="H162" s="38">
        <f>IF('3d PC'!H14="-","-",'3d PC'!H55)</f>
        <v>6.5567588596821027</v>
      </c>
      <c r="I162" s="38">
        <f>IF('3d PC'!I14="-","-",'3d PC'!I55)</f>
        <v>6.6197359495950758</v>
      </c>
      <c r="J162" s="38">
        <f>IF('3d PC'!J14="-","-",'3d PC'!J55)</f>
        <v>6.6197359495950758</v>
      </c>
      <c r="K162" s="38">
        <f>IF('3d PC'!K14="-","-",'3d PC'!K55)</f>
        <v>6.6995028867368616</v>
      </c>
      <c r="L162" s="38">
        <f>IF('3d PC'!L14="-","-",'3d PC'!L55)</f>
        <v>6.6995028867368616</v>
      </c>
      <c r="M162" s="38">
        <f>IF('3d PC'!M14="-","-",'3d PC'!M55)</f>
        <v>7.1131218301273513</v>
      </c>
      <c r="N162" s="38">
        <f>IF('3d PC'!N14="-","-",'3d PC'!N55)</f>
        <v>7.1131218301273513</v>
      </c>
      <c r="O162" s="30"/>
      <c r="P162" s="38">
        <f>'3d PC'!P55</f>
        <v>7.1131218301273513</v>
      </c>
      <c r="Q162" s="38">
        <f>'3d PC'!Q55</f>
        <v>7.2804579515147188</v>
      </c>
      <c r="R162" s="38">
        <f>'3d PC'!R55</f>
        <v>7.1935840895118579</v>
      </c>
      <c r="S162" s="38">
        <f>'3d PC'!S55</f>
        <v>7.3593999937099728</v>
      </c>
      <c r="T162" s="38">
        <f>'3d PC'!T55</f>
        <v>7.0492243060839304</v>
      </c>
      <c r="U162" s="38">
        <f>'3d PC'!U55</f>
        <v>7.1089669218364691</v>
      </c>
      <c r="V162" s="38">
        <f>'3d PC'!V55</f>
        <v>6.9829560851947949</v>
      </c>
      <c r="W162" s="38" t="str">
        <f>'3d PC'!W55</f>
        <v>-</v>
      </c>
      <c r="X162" s="38" t="str">
        <f>'3d PC'!X55</f>
        <v>-</v>
      </c>
      <c r="Y162" s="38" t="str">
        <f>'3d PC'!Y55</f>
        <v>-</v>
      </c>
      <c r="Z162" s="38" t="str">
        <f>'3d PC'!Z55</f>
        <v>-</v>
      </c>
      <c r="AA162" s="28"/>
    </row>
    <row r="163" spans="1:27" s="29" customFormat="1" ht="11.25" customHeight="1" x14ac:dyDescent="0.25">
      <c r="A163" s="256">
        <v>4</v>
      </c>
      <c r="B163" s="135" t="s">
        <v>352</v>
      </c>
      <c r="C163" s="135" t="s">
        <v>343</v>
      </c>
      <c r="D163" s="133" t="s">
        <v>328</v>
      </c>
      <c r="E163" s="181"/>
      <c r="F163" s="30"/>
      <c r="G163" s="38">
        <f>IF('3e NC-Elec'!H26="-","-",'3e NC-Elec'!H26)</f>
        <v>18.2135</v>
      </c>
      <c r="H163" s="38">
        <f>IF('3e NC-Elec'!I26="-","-",'3e NC-Elec'!I26)</f>
        <v>18.2135</v>
      </c>
      <c r="I163" s="38">
        <f>IF('3e NC-Elec'!J26="-","-",'3e NC-Elec'!J26)</f>
        <v>18.140499999999999</v>
      </c>
      <c r="J163" s="38">
        <f>IF('3e NC-Elec'!K26="-","-",'3e NC-Elec'!K26)</f>
        <v>18.140499999999999</v>
      </c>
      <c r="K163" s="38">
        <f>IF('3e NC-Elec'!L26="-","-",'3e NC-Elec'!L26)</f>
        <v>18.797499999999999</v>
      </c>
      <c r="L163" s="38">
        <f>IF('3e NC-Elec'!M26="-","-",'3e NC-Elec'!M26)</f>
        <v>18.797499999999999</v>
      </c>
      <c r="M163" s="38">
        <f>IF('3e NC-Elec'!N26="-","-",'3e NC-Elec'!N26)</f>
        <v>18.614999999999998</v>
      </c>
      <c r="N163" s="38">
        <f>IF('3e NC-Elec'!O26="-","-",'3e NC-Elec'!O26)</f>
        <v>18.614999999999998</v>
      </c>
      <c r="O163" s="30"/>
      <c r="P163" s="38">
        <f>'3e NC-Elec'!Q26</f>
        <v>18.614999999999998</v>
      </c>
      <c r="Q163" s="38">
        <f>'3e NC-Elec'!R26</f>
        <v>16.8995</v>
      </c>
      <c r="R163" s="38">
        <f>'3e NC-Elec'!S26</f>
        <v>16.8995</v>
      </c>
      <c r="S163" s="38">
        <f>'3e NC-Elec'!T26</f>
        <v>15.768000000000002</v>
      </c>
      <c r="T163" s="38">
        <f>'3e NC-Elec'!U26</f>
        <v>15.768000000000002</v>
      </c>
      <c r="U163" s="38">
        <f>'3e NC-Elec'!V26</f>
        <v>17.373999999999999</v>
      </c>
      <c r="V163" s="38">
        <f>'3e NC-Elec'!W26</f>
        <v>17.373999999999999</v>
      </c>
      <c r="W163" s="38" t="str">
        <f>'3e NC-Elec'!X26</f>
        <v>-</v>
      </c>
      <c r="X163" s="38" t="str">
        <f>'3e NC-Elec'!Y26</f>
        <v>-</v>
      </c>
      <c r="Y163" s="38" t="str">
        <f>'3e NC-Elec'!Z26</f>
        <v>-</v>
      </c>
      <c r="Z163" s="38" t="str">
        <f>'3e NC-Elec'!AA26</f>
        <v>-</v>
      </c>
      <c r="AA163" s="28"/>
    </row>
    <row r="164" spans="1:27" s="29" customFormat="1" ht="11.25" customHeight="1" x14ac:dyDescent="0.25">
      <c r="A164" s="256">
        <v>5</v>
      </c>
      <c r="B164" s="135" t="s">
        <v>349</v>
      </c>
      <c r="C164" s="135" t="s">
        <v>344</v>
      </c>
      <c r="D164" s="133" t="s">
        <v>328</v>
      </c>
      <c r="E164" s="181"/>
      <c r="F164" s="30"/>
      <c r="G164" s="38">
        <f>IF('3g CPIH'!C$16="-","-",'3h OC '!$E$7*('3g CPIH'!C$16/'3g CPIH'!$G$16))</f>
        <v>38.772147945205475</v>
      </c>
      <c r="H164" s="38">
        <f>IF('3g CPIH'!D$16="-","-",'3h OC '!$E$7*('3g CPIH'!D$16/'3g CPIH'!$G$16))</f>
        <v>38.849769863013698</v>
      </c>
      <c r="I164" s="38">
        <f>IF('3g CPIH'!E$16="-","-",'3h OC '!$E$7*('3g CPIH'!E$16/'3g CPIH'!$G$16))</f>
        <v>38.966202739726029</v>
      </c>
      <c r="J164" s="38">
        <f>IF('3g CPIH'!F$16="-","-",'3h OC '!$E$7*('3g CPIH'!F$16/'3g CPIH'!$G$16))</f>
        <v>39.199068493150683</v>
      </c>
      <c r="K164" s="38">
        <f>IF('3g CPIH'!G$16="-","-",'3h OC '!$E$7*('3g CPIH'!G$16/'3g CPIH'!$G$16))</f>
        <v>39.6648</v>
      </c>
      <c r="L164" s="38">
        <f>IF('3g CPIH'!H$16="-","-",'3h OC '!$E$7*('3g CPIH'!H$16/'3g CPIH'!$G$16))</f>
        <v>40.169342465753431</v>
      </c>
      <c r="M164" s="38">
        <f>IF('3g CPIH'!I$16="-","-",'3h OC '!$E$7*('3g CPIH'!I$16/'3g CPIH'!$G$16))</f>
        <v>40.751506849315064</v>
      </c>
      <c r="N164" s="38">
        <f>IF('3g CPIH'!J$16="-","-",'3h OC '!$E$7*('3g CPIH'!J$16/'3g CPIH'!$G$16))</f>
        <v>41.100805479452056</v>
      </c>
      <c r="O164" s="30"/>
      <c r="P164" s="38">
        <f>IF('3g CPIH'!L$16="-","-",'3h OC '!$E$7*('3g CPIH'!L$16/'3g CPIH'!$G$16))</f>
        <v>41.100805479452056</v>
      </c>
      <c r="Q164" s="38">
        <f>IF('3g CPIH'!M$16="-","-",'3h OC '!$E$7*('3g CPIH'!M$16/'3g CPIH'!$G$16))</f>
        <v>41.566536986301365</v>
      </c>
      <c r="R164" s="38">
        <f>IF('3g CPIH'!N$16="-","-",'3h OC '!$E$7*('3g CPIH'!N$16/'3g CPIH'!$G$16))</f>
        <v>41.877024657534243</v>
      </c>
      <c r="S164" s="38">
        <f>IF('3g CPIH'!O$16="-","-",'3h OC '!$E$7*('3g CPIH'!O$16/'3g CPIH'!$G$16))</f>
        <v>42.109890410958904</v>
      </c>
      <c r="T164" s="38">
        <f>IF('3g CPIH'!P$16="-","-",'3h OC '!$E$7*('3g CPIH'!P$16/'3g CPIH'!$G$16))</f>
        <v>42.226323287671228</v>
      </c>
      <c r="U164" s="38">
        <f>IF('3g CPIH'!Q$16="-","-",'3h OC '!$E$7*('3g CPIH'!Q$16/'3g CPIH'!$G$16))</f>
        <v>42.45918904109589</v>
      </c>
      <c r="V164" s="38">
        <f>IF('3g CPIH'!R$16="-","-",'3h OC '!$E$7*('3g CPIH'!R$16/'3g CPIH'!$G$16))</f>
        <v>43.235408219178083</v>
      </c>
      <c r="W164" s="38" t="str">
        <f>IF('3g CPIH'!S$16="-","-",'3h OC '!$E$7*('3g CPIH'!S$16/'3g CPIH'!$G$16))</f>
        <v>-</v>
      </c>
      <c r="X164" s="38" t="str">
        <f>IF('3g CPIH'!T$16="-","-",'3h OC '!$E$7*('3g CPIH'!T$16/'3g CPIH'!$G$16))</f>
        <v>-</v>
      </c>
      <c r="Y164" s="38" t="str">
        <f>IF('3g CPIH'!U$16="-","-",'3h OC '!$E$7*('3g CPIH'!U$16/'3g CPIH'!$G$16))</f>
        <v>-</v>
      </c>
      <c r="Z164" s="38" t="str">
        <f>IF('3g CPIH'!V$16="-","-",'3h OC '!$E$7*('3g CPIH'!V$16/'3g CPIH'!$G$16))</f>
        <v>-</v>
      </c>
      <c r="AA164" s="28"/>
    </row>
    <row r="165" spans="1:27" s="29" customFormat="1" ht="11.25" customHeight="1" x14ac:dyDescent="0.25">
      <c r="A165" s="256">
        <v>6</v>
      </c>
      <c r="B165" s="135" t="s">
        <v>349</v>
      </c>
      <c r="C165" s="135" t="s">
        <v>43</v>
      </c>
      <c r="D165" s="133" t="s">
        <v>328</v>
      </c>
      <c r="E165" s="181"/>
      <c r="F165" s="30"/>
      <c r="G165" s="38" t="s">
        <v>333</v>
      </c>
      <c r="H165" s="38" t="s">
        <v>333</v>
      </c>
      <c r="I165" s="38" t="s">
        <v>333</v>
      </c>
      <c r="J165" s="38" t="s">
        <v>333</v>
      </c>
      <c r="K165" s="38">
        <f>IF('3i SMNCC'!G$46="-","-",'3i SMNCC'!G$57)</f>
        <v>0</v>
      </c>
      <c r="L165" s="38">
        <f>IF('3i SMNCC'!H$46="-","-",'3i SMNCC'!H$57)</f>
        <v>-0.1310662676190151</v>
      </c>
      <c r="M165" s="38">
        <f>IF('3i SMNCC'!I$46="-","-",'3i SMNCC'!I$57)</f>
        <v>1.6490220555819262</v>
      </c>
      <c r="N165" s="38">
        <f>IF('3i SMNCC'!J$46="-","-",'3i SMNCC'!J$57)</f>
        <v>7.9249822078168837</v>
      </c>
      <c r="O165" s="30"/>
      <c r="P165" s="38">
        <f>IF('3i SMNCC'!L$46="-","-",'3i SMNCC'!L$57)</f>
        <v>7.9249822078168837</v>
      </c>
      <c r="Q165" s="38">
        <f>IF('3i SMNCC'!M$46="-","-",'3i SMNCC'!M$57)</f>
        <v>9.5945159615724194</v>
      </c>
      <c r="R165" s="38">
        <f>IF('3i SMNCC'!N$46="-","-",'3i SMNCC'!N$57)</f>
        <v>9.6655312765157912</v>
      </c>
      <c r="S165" s="38">
        <f>IF('3i SMNCC'!O$46="-","-",'3i SMNCC'!O$57)</f>
        <v>11.448655558303892</v>
      </c>
      <c r="T165" s="38">
        <f>IF('3i SMNCC'!P$46="-","-",'3i SMNCC'!P$57)</f>
        <v>11.63045810995356</v>
      </c>
      <c r="U165" s="38">
        <f>IF('3i SMNCC'!Q$46="-","-",'3i SMNCC'!Q$57)</f>
        <v>11.375413031411084</v>
      </c>
      <c r="V165" s="38">
        <f>IF('3i SMNCC'!R$46="-","-",'3i SMNCC'!R$57)</f>
        <v>11.405483218834176</v>
      </c>
      <c r="W165" s="38" t="str">
        <f>IF('3i SMNCC'!S$46="-","-",'3i SMNCC'!S$57)</f>
        <v>-</v>
      </c>
      <c r="X165" s="38" t="str">
        <f>IF('3i SMNCC'!T$46="-","-",'3i SMNCC'!T$57)</f>
        <v>-</v>
      </c>
      <c r="Y165" s="38" t="str">
        <f>IF('3i SMNCC'!U$46="-","-",'3i SMNCC'!U$57)</f>
        <v>-</v>
      </c>
      <c r="Z165" s="38" t="str">
        <f>IF('3i SMNCC'!V$46="-","-",'3i SMNCC'!V$57)</f>
        <v>-</v>
      </c>
      <c r="AA165" s="28"/>
    </row>
    <row r="166" spans="1:27" s="29" customFormat="1" ht="11.5" x14ac:dyDescent="0.25">
      <c r="A166" s="256">
        <v>7</v>
      </c>
      <c r="B166" s="135" t="s">
        <v>349</v>
      </c>
      <c r="C166" s="135" t="s">
        <v>389</v>
      </c>
      <c r="D166" s="133" t="s">
        <v>328</v>
      </c>
      <c r="E166" s="181"/>
      <c r="F166" s="30"/>
      <c r="G166" s="38">
        <f>IF('3g CPIH'!C$16="-","-",'3j PAAC PAP'!$G$9*('3g CPIH'!C$16/'3g CPIH'!$G$16))</f>
        <v>3.3460635029354204</v>
      </c>
      <c r="H166" s="38">
        <f>IF('3g CPIH'!D$16="-","-",'3j PAAC PAP'!$G$9*('3g CPIH'!D$16/'3g CPIH'!$G$16))</f>
        <v>3.3527623287671227</v>
      </c>
      <c r="I166" s="38">
        <f>IF('3g CPIH'!E$16="-","-",'3j PAAC PAP'!$G$9*('3g CPIH'!E$16/'3g CPIH'!$G$16))</f>
        <v>3.3628105675146771</v>
      </c>
      <c r="J166" s="38">
        <f>IF('3g CPIH'!F$16="-","-",'3j PAAC PAP'!$G$9*('3g CPIH'!F$16/'3g CPIH'!$G$16))</f>
        <v>3.3829070450097847</v>
      </c>
      <c r="K166" s="38">
        <f>IF('3g CPIH'!G$16="-","-",'3j PAAC PAP'!$G$9*('3g CPIH'!G$16/'3g CPIH'!$G$16))</f>
        <v>3.4230999999999998</v>
      </c>
      <c r="L166" s="38">
        <f>IF('3g CPIH'!H$16="-","-",'3j PAAC PAP'!$G$9*('3g CPIH'!H$16/'3g CPIH'!$G$16))</f>
        <v>3.4666423679060667</v>
      </c>
      <c r="M166" s="38">
        <f>IF('3g CPIH'!I$16="-","-",'3j PAAC PAP'!$G$9*('3g CPIH'!I$16/'3g CPIH'!$G$16))</f>
        <v>3.516883561643835</v>
      </c>
      <c r="N166" s="38">
        <f>IF('3g CPIH'!J$16="-","-",'3j PAAC PAP'!$G$9*('3g CPIH'!J$16/'3g CPIH'!$G$16))</f>
        <v>3.547028277886497</v>
      </c>
      <c r="O166" s="30"/>
      <c r="P166" s="38">
        <f>IF('3g CPIH'!L$16="-","-",'3j PAAC PAP'!$G$9*('3g CPIH'!L$16/'3g CPIH'!$G$16))</f>
        <v>3.547028277886497</v>
      </c>
      <c r="Q166" s="38">
        <f>IF('3g CPIH'!M$16="-","-",'3j PAAC PAP'!$G$9*('3g CPIH'!M$16/'3g CPIH'!$G$16))</f>
        <v>3.5872212328767121</v>
      </c>
      <c r="R166" s="38">
        <f>IF('3g CPIH'!N$16="-","-",'3j PAAC PAP'!$G$9*('3g CPIH'!N$16/'3g CPIH'!$G$16))</f>
        <v>3.6140165362035224</v>
      </c>
      <c r="S166" s="38">
        <f>IF('3g CPIH'!O$16="-","-",'3j PAAC PAP'!$G$9*('3g CPIH'!O$16/'3g CPIH'!$G$16))</f>
        <v>3.6341130136986299</v>
      </c>
      <c r="T166" s="38">
        <f>IF('3g CPIH'!P$16="-","-",'3j PAAC PAP'!$G$9*('3g CPIH'!P$16/'3g CPIH'!$G$16))</f>
        <v>3.6441612524461835</v>
      </c>
      <c r="U166" s="38">
        <f>IF('3g CPIH'!Q$16="-","-",'3j PAAC PAP'!$G$9*('3g CPIH'!Q$16/'3g CPIH'!$G$16))</f>
        <v>3.6642577299412915</v>
      </c>
      <c r="V166" s="38">
        <f>IF('3g CPIH'!R$16="-","-",'3j PAAC PAP'!$G$9*('3g CPIH'!R$16/'3g CPIH'!$G$16))</f>
        <v>3.7312459882583173</v>
      </c>
      <c r="W166" s="38" t="str">
        <f>IF('3g CPIH'!S$16="-","-",'3j PAAC PAP'!$G$9*('3g CPIH'!S$16/'3g CPIH'!$G$16))</f>
        <v>-</v>
      </c>
      <c r="X166" s="38" t="str">
        <f>IF('3g CPIH'!T$16="-","-",'3j PAAC PAP'!$G$9*('3g CPIH'!T$16/'3g CPIH'!$G$16))</f>
        <v>-</v>
      </c>
      <c r="Y166" s="38" t="str">
        <f>IF('3g CPIH'!U$16="-","-",'3j PAAC PAP'!$G$9*('3g CPIH'!U$16/'3g CPIH'!$G$16))</f>
        <v>-</v>
      </c>
      <c r="Z166" s="38" t="str">
        <f>IF('3g CPIH'!V$16="-","-",'3j PAAC PAP'!$G$9*('3g CPIH'!V$16/'3g CPIH'!$G$16))</f>
        <v>-</v>
      </c>
      <c r="AA166" s="28"/>
    </row>
    <row r="167" spans="1:27" s="29" customFormat="1" ht="11.5" x14ac:dyDescent="0.25">
      <c r="A167" s="256">
        <v>8</v>
      </c>
      <c r="B167" s="135" t="s">
        <v>349</v>
      </c>
      <c r="C167" s="135" t="s">
        <v>404</v>
      </c>
      <c r="D167" s="133" t="s">
        <v>328</v>
      </c>
      <c r="E167" s="181"/>
      <c r="F167" s="30"/>
      <c r="G167" s="38">
        <f>IF(G162="-","-",SUM(G159:G165)*'3j PAAC PAP'!$G$27)</f>
        <v>0.3084348426309243</v>
      </c>
      <c r="H167" s="38">
        <f>IF(H162="-","-",SUM(H159:H165)*'3j PAAC PAP'!$G$27)</f>
        <v>0.30881161941996538</v>
      </c>
      <c r="I167" s="38">
        <f>IF(I162="-","-",SUM(I159:I165)*'3j PAAC PAP'!$G$27)</f>
        <v>0.30932813339796461</v>
      </c>
      <c r="J167" s="38">
        <f>IF(J162="-","-",SUM(J159:J165)*'3j PAAC PAP'!$G$27)</f>
        <v>0.3104584637650879</v>
      </c>
      <c r="K167" s="38">
        <f>IF(K162="-","-",SUM(K159:K165)*'3j PAAC PAP'!$G$27)</f>
        <v>0.31629539121222072</v>
      </c>
      <c r="L167" s="38">
        <f>IF(L162="-","-",SUM(L159:L165)*'3j PAAC PAP'!$G$27)</f>
        <v>0.31810824467796517</v>
      </c>
      <c r="M167" s="38">
        <f>IF(M162="-","-",SUM(M159:M165)*'3j PAAC PAP'!$G$27)</f>
        <v>0.33069647066780811</v>
      </c>
      <c r="N167" s="38">
        <f>IF(N162="-","-",SUM(N159:N165)*'3j PAAC PAP'!$G$27)</f>
        <v>0.36285547679744151</v>
      </c>
      <c r="O167" s="30"/>
      <c r="P167" s="38">
        <f>IF(P162="-","-",SUM(P159:P165)*'3j PAAC PAP'!$G$27)</f>
        <v>0.36285547679744151</v>
      </c>
      <c r="Q167" s="38">
        <f>IF(Q162="-","-",SUM(Q159:Q165)*'3j PAAC PAP'!$G$27)</f>
        <v>0.36570526690563171</v>
      </c>
      <c r="R167" s="38">
        <f>IF(R162="-","-",SUM(R159:R165)*'3j PAAC PAP'!$G$27)</f>
        <v>0.3671353966743694</v>
      </c>
      <c r="S167" s="38">
        <f>IF(S162="-","-",SUM(S159:S165)*'3j PAAC PAP'!$G$27)</f>
        <v>0.37223358170426984</v>
      </c>
      <c r="T167" s="38">
        <f>IF(T162="-","-",SUM(T159:T165)*'3j PAAC PAP'!$G$27)</f>
        <v>0.37217562368580215</v>
      </c>
      <c r="U167" s="38">
        <f>IF(U162="-","-",SUM(U159:U165)*'3j PAAC PAP'!$G$27)</f>
        <v>0.38737173819606036</v>
      </c>
      <c r="V167" s="38">
        <f>IF(V162="-","-",SUM(V159:V165)*'3j PAAC PAP'!$G$27)</f>
        <v>0.3868755394988237</v>
      </c>
      <c r="W167" s="38" t="str">
        <f>IF(W162="-","-",SUM(W159:W165)*'3j PAAC PAP'!$G$27)</f>
        <v>-</v>
      </c>
      <c r="X167" s="38" t="str">
        <f>IF(X162="-","-",SUM(X159:X165)*'3j PAAC PAP'!$G$27)</f>
        <v>-</v>
      </c>
      <c r="Y167" s="38" t="str">
        <f>IF(Y162="-","-",SUM(Y159:Y165)*'3j PAAC PAP'!$G$27)</f>
        <v>-</v>
      </c>
      <c r="Z167" s="38" t="str">
        <f>IF(Z162="-","-",SUM(Z159:Z165)*'3j PAAC PAP'!$G$27)</f>
        <v>-</v>
      </c>
      <c r="AA167" s="28"/>
    </row>
    <row r="168" spans="1:27" s="29" customFormat="1" ht="11.5" x14ac:dyDescent="0.25">
      <c r="A168" s="256">
        <v>9</v>
      </c>
      <c r="B168" s="135" t="s">
        <v>388</v>
      </c>
      <c r="C168" s="135" t="s">
        <v>515</v>
      </c>
      <c r="D168" s="133" t="s">
        <v>328</v>
      </c>
      <c r="E168" s="181"/>
      <c r="F168" s="30"/>
      <c r="G168" s="38">
        <f>IF(G162="-","-",SUM(G159:G167)*'3k EBIT'!$E$7)</f>
        <v>1.3014696589539916</v>
      </c>
      <c r="H168" s="38">
        <f>IF(H162="-","-",SUM(H159:H167)*'3k EBIT'!$E$7)</f>
        <v>1.3031100805296598</v>
      </c>
      <c r="I168" s="38">
        <f>IF(I162="-","-",SUM(I159:I167)*'3k EBIT'!$E$7)</f>
        <v>1.3053756468940472</v>
      </c>
      <c r="J168" s="38">
        <f>IF(J162="-","-",SUM(J159:J167)*'3k EBIT'!$E$7)</f>
        <v>1.3102969116210517</v>
      </c>
      <c r="K168" s="38">
        <f>IF(K162="-","-",SUM(K159:K167)*'3k EBIT'!$E$7)</f>
        <v>1.334478408247318</v>
      </c>
      <c r="L168" s="38">
        <f>IF(L162="-","-",SUM(L159:L167)*'3k EBIT'!$E$7)</f>
        <v>1.3425903351803141</v>
      </c>
      <c r="M168" s="38">
        <f>IF(M162="-","-",SUM(M159:M167)*'3k EBIT'!$E$7)</f>
        <v>1.3940356375017633</v>
      </c>
      <c r="N168" s="38">
        <f>IF(N162="-","-",SUM(N159:N167)*'3k EBIT'!$E$7)</f>
        <v>1.5235603480936495</v>
      </c>
      <c r="O168" s="30"/>
      <c r="P168" s="38">
        <f>IF(P162="-","-",SUM(P159:P167)*'3k EBIT'!$E$7)</f>
        <v>1.5235603480936495</v>
      </c>
      <c r="Q168" s="38">
        <f>IF(Q162="-","-",SUM(Q159:Q167)*'3k EBIT'!$E$7)</f>
        <v>1.5357649795471409</v>
      </c>
      <c r="R168" s="38">
        <f>IF(R162="-","-",SUM(R159:R167)*'3k EBIT'!$E$7)</f>
        <v>1.5420180266123258</v>
      </c>
      <c r="S168" s="38">
        <f>IF(S162="-","-",SUM(S159:S167)*'3k EBIT'!$E$7)</f>
        <v>1.56284832227062</v>
      </c>
      <c r="T168" s="38">
        <f>IF(T162="-","-",SUM(T159:T167)*'3k EBIT'!$E$7)</f>
        <v>1.5628105550863549</v>
      </c>
      <c r="U168" s="38">
        <f>IF(U162="-","-",SUM(U159:U167)*'3k EBIT'!$E$7)</f>
        <v>1.6241282894485047</v>
      </c>
      <c r="V168" s="38">
        <f>IF(V162="-","-",SUM(V159:V167)*'3k EBIT'!$E$7)</f>
        <v>1.623436219655908</v>
      </c>
      <c r="W168" s="38" t="str">
        <f>IF(W162="-","-",SUM(W159:W167)*'3k EBIT'!$E$7)</f>
        <v>-</v>
      </c>
      <c r="X168" s="38" t="str">
        <f>IF(X162="-","-",SUM(X159:X167)*'3k EBIT'!$E$7)</f>
        <v>-</v>
      </c>
      <c r="Y168" s="38" t="str">
        <f>IF(Y162="-","-",SUM(Y159:Y167)*'3k EBIT'!$E$7)</f>
        <v>-</v>
      </c>
      <c r="Z168" s="38" t="str">
        <f>IF(Z162="-","-",SUM(Z159:Z167)*'3k EBIT'!$E$7)</f>
        <v>-</v>
      </c>
      <c r="AA168" s="28"/>
    </row>
    <row r="169" spans="1:27" s="29" customFormat="1" ht="11.25" customHeight="1" x14ac:dyDescent="0.25">
      <c r="A169" s="256">
        <v>10</v>
      </c>
      <c r="B169" s="135" t="s">
        <v>292</v>
      </c>
      <c r="C169" s="136" t="s">
        <v>516</v>
      </c>
      <c r="D169" s="133" t="s">
        <v>328</v>
      </c>
      <c r="E169" s="127"/>
      <c r="F169" s="30"/>
      <c r="G169" s="38">
        <f>IF(G164="-","-",SUM(G159:G162,G164:G168)*'3l HAP'!$E$8)</f>
        <v>0.73622085208454124</v>
      </c>
      <c r="H169" s="38">
        <f>IF(H164="-","-",SUM(H159:H162,H164:H168)*'3l HAP'!$E$8)</f>
        <v>0.73748492589343106</v>
      </c>
      <c r="I169" s="38">
        <f>IF(I164="-","-",SUM(I159:I162,I164:I168)*'3l HAP'!$E$8)</f>
        <v>0.74029951591658805</v>
      </c>
      <c r="J169" s="38">
        <f>IF(J164="-","-",SUM(J159:J162,J164:J168)*'3l HAP'!$E$8)</f>
        <v>0.7440917373432574</v>
      </c>
      <c r="K169" s="38">
        <f>IF(K164="-","-",SUM(K159:K162,K164:K168)*'3l HAP'!$E$8)</f>
        <v>0.75310634486260142</v>
      </c>
      <c r="L169" s="38">
        <f>IF(L164="-","-",SUM(L159:L162,L164:L168)*'3l HAP'!$E$8)</f>
        <v>0.75935722239781811</v>
      </c>
      <c r="M169" s="38">
        <f>IF(M164="-","-",SUM(M159:M162,M164:M168)*'3l HAP'!$E$8)</f>
        <v>0.8016718554332295</v>
      </c>
      <c r="N169" s="38">
        <f>IF(N164="-","-",SUM(N159:N162,N164:N168)*'3l HAP'!$E$8)</f>
        <v>0.90148082935296558</v>
      </c>
      <c r="O169" s="30"/>
      <c r="P169" s="38">
        <f>IF(P164="-","-",SUM(P159:P162,P164:P168)*'3l HAP'!$E$8)</f>
        <v>0.90148082935296558</v>
      </c>
      <c r="Q169" s="38">
        <f>IF(Q164="-","-",SUM(Q159:Q162,Q164:Q168)*'3l HAP'!$E$8)</f>
        <v>0.93600209302681003</v>
      </c>
      <c r="R169" s="38">
        <f>IF(R164="-","-",SUM(R159:R162,R164:R168)*'3l HAP'!$E$8)</f>
        <v>0.9408205574618661</v>
      </c>
      <c r="S169" s="38">
        <f>IF(S164="-","-",SUM(S159:S162,S164:S168)*'3l HAP'!$E$8)</f>
        <v>0.9734382296335421</v>
      </c>
      <c r="T169" s="38">
        <f>IF(T164="-","-",SUM(T159:T162,T164:T168)*'3l HAP'!$E$8)</f>
        <v>0.97340912704846705</v>
      </c>
      <c r="U169" s="38">
        <f>IF(U164="-","-",SUM(U159:U162,U164:U168)*'3l HAP'!$E$8)</f>
        <v>0.99714581673147651</v>
      </c>
      <c r="V169" s="38">
        <f>IF(V164="-","-",SUM(V159:V162,V164:V168)*'3l HAP'!$E$8)</f>
        <v>0.99661252253947008</v>
      </c>
      <c r="W169" s="38" t="str">
        <f>IF(W164="-","-",SUM(W159:W162,W164:W168)*'3l HAP'!$E$8)</f>
        <v>-</v>
      </c>
      <c r="X169" s="38" t="str">
        <f>IF(X164="-","-",SUM(X159:X162,X164:X168)*'3l HAP'!$E$8)</f>
        <v>-</v>
      </c>
      <c r="Y169" s="38" t="str">
        <f>IF(Y164="-","-",SUM(Y159:Y162,Y164:Y168)*'3l HAP'!$E$8)</f>
        <v>-</v>
      </c>
      <c r="Z169" s="38" t="str">
        <f>IF(Z164="-","-",SUM(Z159:Z162,Z164:Z168)*'3l HAP'!$E$8)</f>
        <v>-</v>
      </c>
      <c r="AA169" s="28"/>
    </row>
    <row r="170" spans="1:27" s="29" customFormat="1" ht="11.25" customHeight="1" x14ac:dyDescent="0.25">
      <c r="A170" s="256">
        <v>11</v>
      </c>
      <c r="B170" s="135" t="s">
        <v>44</v>
      </c>
      <c r="C170" s="180" t="str">
        <f>B170&amp;"_"&amp;D170</f>
        <v>Total_Southern Scotland</v>
      </c>
      <c r="D170" s="133" t="s">
        <v>328</v>
      </c>
      <c r="E170" s="128"/>
      <c r="F170" s="30"/>
      <c r="G170" s="38">
        <f t="shared" ref="G170:N170" si="24">IF(G164="-","-",SUM(G159:G169))</f>
        <v>69.234595661492463</v>
      </c>
      <c r="H170" s="38">
        <f t="shared" si="24"/>
        <v>69.322197677305979</v>
      </c>
      <c r="I170" s="38">
        <f t="shared" si="24"/>
        <v>69.444252553044379</v>
      </c>
      <c r="J170" s="38">
        <f t="shared" si="24"/>
        <v>69.707058600484942</v>
      </c>
      <c r="K170" s="38">
        <f t="shared" si="24"/>
        <v>70.988783031059015</v>
      </c>
      <c r="L170" s="38">
        <f t="shared" si="24"/>
        <v>71.42197725503344</v>
      </c>
      <c r="M170" s="38">
        <f t="shared" si="24"/>
        <v>74.171938260270963</v>
      </c>
      <c r="N170" s="38">
        <f t="shared" si="24"/>
        <v>81.088834449526829</v>
      </c>
      <c r="O170" s="30"/>
      <c r="P170" s="38">
        <f t="shared" ref="P170:Z170" si="25">IF(P164="-","-",SUM(P159:P169))</f>
        <v>81.088834449526829</v>
      </c>
      <c r="Q170" s="38">
        <f t="shared" si="25"/>
        <v>81.765704471744797</v>
      </c>
      <c r="R170" s="38">
        <f t="shared" si="25"/>
        <v>82.099630540513971</v>
      </c>
      <c r="S170" s="38">
        <f t="shared" si="25"/>
        <v>83.228579110279838</v>
      </c>
      <c r="T170" s="38">
        <f t="shared" si="25"/>
        <v>83.226562261975545</v>
      </c>
      <c r="U170" s="38">
        <f t="shared" si="25"/>
        <v>86.477546795590598</v>
      </c>
      <c r="V170" s="38">
        <f t="shared" si="25"/>
        <v>86.440588790517765</v>
      </c>
      <c r="W170" s="38" t="str">
        <f t="shared" si="25"/>
        <v>-</v>
      </c>
      <c r="X170" s="38" t="str">
        <f t="shared" si="25"/>
        <v>-</v>
      </c>
      <c r="Y170" s="38" t="str">
        <f t="shared" si="25"/>
        <v>-</v>
      </c>
      <c r="Z170" s="38" t="str">
        <f t="shared" si="25"/>
        <v>-</v>
      </c>
      <c r="AA170" s="28"/>
    </row>
    <row r="171" spans="1:27" s="29" customFormat="1" ht="11.25" customHeight="1" x14ac:dyDescent="0.25">
      <c r="A171" s="256">
        <v>1</v>
      </c>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v>2</v>
      </c>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AA'!J54="-","-",'3c AA'!J54)</f>
        <v>-</v>
      </c>
      <c r="H173" s="129" t="str">
        <f>IF('3c AA'!K54="-","-",'3c AA'!K54)</f>
        <v>-</v>
      </c>
      <c r="I173" s="129" t="str">
        <f>IF('3c AA'!L54="-","-",'3c AA'!L54)</f>
        <v>-</v>
      </c>
      <c r="J173" s="129" t="str">
        <f>IF('3c AA'!M54="-","-",'3c AA'!M54)</f>
        <v>-</v>
      </c>
      <c r="K173" s="129" t="str">
        <f>IF('3c AA'!N54="-","-",'3c AA'!N54)</f>
        <v>-</v>
      </c>
      <c r="L173" s="129" t="str">
        <f>IF('3c AA'!O54="-","-",'3c AA'!O54)</f>
        <v>-</v>
      </c>
      <c r="M173" s="129" t="str">
        <f>IF('3c AA'!P54="-","-",'3c AA'!P54)</f>
        <v>-</v>
      </c>
      <c r="N173" s="129" t="str">
        <f>IF('3c AA'!Q54="-","-",'3c AA'!Q54)</f>
        <v>-</v>
      </c>
      <c r="O173" s="30"/>
      <c r="P173" s="129" t="str">
        <f>IF('3c AA'!S54="-","-",'3c AA'!S54)</f>
        <v>-</v>
      </c>
      <c r="Q173" s="129" t="str">
        <f>IF('3c AA'!T54="-","-",'3c AA'!T54)</f>
        <v>-</v>
      </c>
      <c r="R173" s="129" t="str">
        <f>IF('3c AA'!U54="-","-",'3c AA'!U54)</f>
        <v>-</v>
      </c>
      <c r="S173" s="129" t="str">
        <f>IF('3c AA'!V54="-","-",'3c AA'!V54)</f>
        <v>-</v>
      </c>
      <c r="T173" s="129">
        <f>IF('3c AA'!W54="-","-",'3c AA'!W54)</f>
        <v>0</v>
      </c>
      <c r="U173" s="129">
        <f>IF('3c AA'!X54="-","-",'3c AA'!X54)</f>
        <v>1.4870742269298105</v>
      </c>
      <c r="V173" s="129">
        <f>IF('3c AA'!Y54="-","-",'3c AA'!Y54)</f>
        <v>0.70457099735818829</v>
      </c>
      <c r="W173" s="129" t="str">
        <f>IF('3c AA'!Z54="-","-",'3c AA'!Z54)</f>
        <v>-</v>
      </c>
      <c r="X173" s="129" t="str">
        <f>IF('3c AA'!AA54="-","-",'3c AA'!AA54)</f>
        <v>-</v>
      </c>
      <c r="Y173" s="129" t="str">
        <f>IF('3c AA'!AB54="-","-",'3c AA'!AB54)</f>
        <v>-</v>
      </c>
      <c r="Z173" s="129" t="str">
        <f>IF('3c AA'!AC54="-","-",'3c AA'!AC54)</f>
        <v>-</v>
      </c>
      <c r="AA173" s="28"/>
    </row>
    <row r="174" spans="1:27" s="29" customFormat="1" ht="11.25" customHeight="1" x14ac:dyDescent="0.25">
      <c r="A174" s="256">
        <v>3</v>
      </c>
      <c r="B174" s="132" t="s">
        <v>2</v>
      </c>
      <c r="C174" s="178" t="s">
        <v>342</v>
      </c>
      <c r="D174" s="134" t="s">
        <v>329</v>
      </c>
      <c r="E174" s="131"/>
      <c r="F174" s="30"/>
      <c r="G174" s="129">
        <f>IF('3d PC'!G14="-","-",'3d PC'!G55)</f>
        <v>6.5567588596821027</v>
      </c>
      <c r="H174" s="129">
        <f>IF('3d PC'!H14="-","-",'3d PC'!H55)</f>
        <v>6.5567588596821027</v>
      </c>
      <c r="I174" s="129">
        <f>IF('3d PC'!I14="-","-",'3d PC'!I55)</f>
        <v>6.6197359495950758</v>
      </c>
      <c r="J174" s="129">
        <f>IF('3d PC'!J14="-","-",'3d PC'!J55)</f>
        <v>6.6197359495950758</v>
      </c>
      <c r="K174" s="129">
        <f>IF('3d PC'!K14="-","-",'3d PC'!K55)</f>
        <v>6.6995028867368616</v>
      </c>
      <c r="L174" s="129">
        <f>IF('3d PC'!L14="-","-",'3d PC'!L55)</f>
        <v>6.6995028867368616</v>
      </c>
      <c r="M174" s="129">
        <f>IF('3d PC'!M14="-","-",'3d PC'!M55)</f>
        <v>7.1131218301273513</v>
      </c>
      <c r="N174" s="129">
        <f>IF('3d PC'!N14="-","-",'3d PC'!N55)</f>
        <v>7.1131218301273513</v>
      </c>
      <c r="O174" s="30"/>
      <c r="P174" s="129">
        <f>'3d PC'!P55</f>
        <v>7.1131218301273513</v>
      </c>
      <c r="Q174" s="129">
        <f>'3d PC'!Q55</f>
        <v>7.2804579515147188</v>
      </c>
      <c r="R174" s="129">
        <f>'3d PC'!R55</f>
        <v>7.1935840895118579</v>
      </c>
      <c r="S174" s="129">
        <f>'3d PC'!S55</f>
        <v>7.3593999937099728</v>
      </c>
      <c r="T174" s="129">
        <f>'3d PC'!T55</f>
        <v>7.0492243060839304</v>
      </c>
      <c r="U174" s="129">
        <f>'3d PC'!U55</f>
        <v>7.1089669218364691</v>
      </c>
      <c r="V174" s="129">
        <f>'3d PC'!V55</f>
        <v>6.9829560851947949</v>
      </c>
      <c r="W174" s="129" t="str">
        <f>'3d PC'!W55</f>
        <v>-</v>
      </c>
      <c r="X174" s="129" t="str">
        <f>'3d PC'!X55</f>
        <v>-</v>
      </c>
      <c r="Y174" s="129" t="str">
        <f>'3d PC'!Y55</f>
        <v>-</v>
      </c>
      <c r="Z174" s="129" t="str">
        <f>'3d PC'!Z55</f>
        <v>-</v>
      </c>
      <c r="AA174" s="28"/>
    </row>
    <row r="175" spans="1:27" s="29" customFormat="1" ht="11.25" customHeight="1" x14ac:dyDescent="0.25">
      <c r="A175" s="256">
        <v>4</v>
      </c>
      <c r="B175" s="132" t="s">
        <v>352</v>
      </c>
      <c r="C175" s="178" t="s">
        <v>343</v>
      </c>
      <c r="D175" s="134" t="s">
        <v>329</v>
      </c>
      <c r="E175" s="131"/>
      <c r="F175" s="30"/>
      <c r="G175" s="129">
        <f>IF('3e NC-Elec'!H27="-","-",'3e NC-Elec'!H27)</f>
        <v>27.776500000000002</v>
      </c>
      <c r="H175" s="129">
        <f>IF('3e NC-Elec'!I27="-","-",'3e NC-Elec'!I27)</f>
        <v>27.776500000000002</v>
      </c>
      <c r="I175" s="129">
        <f>IF('3e NC-Elec'!J27="-","-",'3e NC-Elec'!J27)</f>
        <v>25.732499999999995</v>
      </c>
      <c r="J175" s="129">
        <f>IF('3e NC-Elec'!K27="-","-",'3e NC-Elec'!K27)</f>
        <v>25.732499999999995</v>
      </c>
      <c r="K175" s="129">
        <f>IF('3e NC-Elec'!L27="-","-",'3e NC-Elec'!L27)</f>
        <v>29.784000000000002</v>
      </c>
      <c r="L175" s="129">
        <f>IF('3e NC-Elec'!M27="-","-",'3e NC-Elec'!M27)</f>
        <v>29.784000000000002</v>
      </c>
      <c r="M175" s="129">
        <f>IF('3e NC-Elec'!N27="-","-",'3e NC-Elec'!N27)</f>
        <v>29.272999999999996</v>
      </c>
      <c r="N175" s="129">
        <f>IF('3e NC-Elec'!O27="-","-",'3e NC-Elec'!O27)</f>
        <v>29.272999999999996</v>
      </c>
      <c r="O175" s="30"/>
      <c r="P175" s="129">
        <f>'3e NC-Elec'!Q27</f>
        <v>29.272999999999996</v>
      </c>
      <c r="Q175" s="129">
        <f>'3e NC-Elec'!R27</f>
        <v>24.381999999999998</v>
      </c>
      <c r="R175" s="129">
        <f>'3e NC-Elec'!S27</f>
        <v>24.381999999999998</v>
      </c>
      <c r="S175" s="129">
        <f>'3e NC-Elec'!T27</f>
        <v>24.527999999999999</v>
      </c>
      <c r="T175" s="129">
        <f>'3e NC-Elec'!U27</f>
        <v>24.527999999999999</v>
      </c>
      <c r="U175" s="129">
        <f>'3e NC-Elec'!V27</f>
        <v>25.951499999999999</v>
      </c>
      <c r="V175" s="129">
        <f>'3e NC-Elec'!W27</f>
        <v>25.951499999999999</v>
      </c>
      <c r="W175" s="129" t="str">
        <f>'3e NC-Elec'!X27</f>
        <v>-</v>
      </c>
      <c r="X175" s="129" t="str">
        <f>'3e NC-Elec'!Y27</f>
        <v>-</v>
      </c>
      <c r="Y175" s="129" t="str">
        <f>'3e NC-Elec'!Z27</f>
        <v>-</v>
      </c>
      <c r="Z175" s="129" t="str">
        <f>'3e NC-Elec'!AA27</f>
        <v>-</v>
      </c>
      <c r="AA175" s="28"/>
    </row>
    <row r="176" spans="1:27" s="29" customFormat="1" ht="11.25" customHeight="1" x14ac:dyDescent="0.25">
      <c r="A176" s="256">
        <v>5</v>
      </c>
      <c r="B176" s="132" t="s">
        <v>349</v>
      </c>
      <c r="C176" s="178" t="s">
        <v>344</v>
      </c>
      <c r="D176" s="134" t="s">
        <v>329</v>
      </c>
      <c r="E176" s="131"/>
      <c r="F176" s="30"/>
      <c r="G176" s="129">
        <f>IF('3g CPIH'!C$16="-","-",'3h OC '!$E$7*('3g CPIH'!C$16/'3g CPIH'!$G$16))</f>
        <v>38.772147945205475</v>
      </c>
      <c r="H176" s="129">
        <f>IF('3g CPIH'!D$16="-","-",'3h OC '!$E$7*('3g CPIH'!D$16/'3g CPIH'!$G$16))</f>
        <v>38.849769863013698</v>
      </c>
      <c r="I176" s="129">
        <f>IF('3g CPIH'!E$16="-","-",'3h OC '!$E$7*('3g CPIH'!E$16/'3g CPIH'!$G$16))</f>
        <v>38.966202739726029</v>
      </c>
      <c r="J176" s="129">
        <f>IF('3g CPIH'!F$16="-","-",'3h OC '!$E$7*('3g CPIH'!F$16/'3g CPIH'!$G$16))</f>
        <v>39.199068493150683</v>
      </c>
      <c r="K176" s="129">
        <f>IF('3g CPIH'!G$16="-","-",'3h OC '!$E$7*('3g CPIH'!G$16/'3g CPIH'!$G$16))</f>
        <v>39.6648</v>
      </c>
      <c r="L176" s="129">
        <f>IF('3g CPIH'!H$16="-","-",'3h OC '!$E$7*('3g CPIH'!H$16/'3g CPIH'!$G$16))</f>
        <v>40.169342465753431</v>
      </c>
      <c r="M176" s="129">
        <f>IF('3g CPIH'!I$16="-","-",'3h OC '!$E$7*('3g CPIH'!I$16/'3g CPIH'!$G$16))</f>
        <v>40.751506849315064</v>
      </c>
      <c r="N176" s="129">
        <f>IF('3g CPIH'!J$16="-","-",'3h OC '!$E$7*('3g CPIH'!J$16/'3g CPIH'!$G$16))</f>
        <v>41.100805479452056</v>
      </c>
      <c r="O176" s="30"/>
      <c r="P176" s="129">
        <f>IF('3g CPIH'!L$16="-","-",'3h OC '!$E$7*('3g CPIH'!L$16/'3g CPIH'!$G$16))</f>
        <v>41.100805479452056</v>
      </c>
      <c r="Q176" s="129">
        <f>IF('3g CPIH'!M$16="-","-",'3h OC '!$E$7*('3g CPIH'!M$16/'3g CPIH'!$G$16))</f>
        <v>41.566536986301365</v>
      </c>
      <c r="R176" s="129">
        <f>IF('3g CPIH'!N$16="-","-",'3h OC '!$E$7*('3g CPIH'!N$16/'3g CPIH'!$G$16))</f>
        <v>41.877024657534243</v>
      </c>
      <c r="S176" s="129">
        <f>IF('3g CPIH'!O$16="-","-",'3h OC '!$E$7*('3g CPIH'!O$16/'3g CPIH'!$G$16))</f>
        <v>42.109890410958904</v>
      </c>
      <c r="T176" s="129">
        <f>IF('3g CPIH'!P$16="-","-",'3h OC '!$E$7*('3g CPIH'!P$16/'3g CPIH'!$G$16))</f>
        <v>42.226323287671228</v>
      </c>
      <c r="U176" s="129">
        <f>IF('3g CPIH'!Q$16="-","-",'3h OC '!$E$7*('3g CPIH'!Q$16/'3g CPIH'!$G$16))</f>
        <v>42.45918904109589</v>
      </c>
      <c r="V176" s="129">
        <f>IF('3g CPIH'!R$16="-","-",'3h OC '!$E$7*('3g CPIH'!R$16/'3g CPIH'!$G$16))</f>
        <v>43.235408219178083</v>
      </c>
      <c r="W176" s="129" t="str">
        <f>IF('3g CPIH'!S$16="-","-",'3h OC '!$E$7*('3g CPIH'!S$16/'3g CPIH'!$G$16))</f>
        <v>-</v>
      </c>
      <c r="X176" s="129" t="str">
        <f>IF('3g CPIH'!T$16="-","-",'3h OC '!$E$7*('3g CPIH'!T$16/'3g CPIH'!$G$16))</f>
        <v>-</v>
      </c>
      <c r="Y176" s="129" t="str">
        <f>IF('3g CPIH'!U$16="-","-",'3h OC '!$E$7*('3g CPIH'!U$16/'3g CPIH'!$G$16))</f>
        <v>-</v>
      </c>
      <c r="Z176" s="129" t="str">
        <f>IF('3g CPIH'!V$16="-","-",'3h OC '!$E$7*('3g CPIH'!V$16/'3g CPIH'!$G$16))</f>
        <v>-</v>
      </c>
      <c r="AA176" s="28"/>
    </row>
    <row r="177" spans="1:27" s="29" customFormat="1" ht="11.25" customHeight="1" x14ac:dyDescent="0.25">
      <c r="A177" s="256">
        <v>6</v>
      </c>
      <c r="B177" s="132" t="s">
        <v>349</v>
      </c>
      <c r="C177" s="178" t="s">
        <v>43</v>
      </c>
      <c r="D177" s="134" t="s">
        <v>329</v>
      </c>
      <c r="E177" s="131"/>
      <c r="F177" s="30"/>
      <c r="G177" s="129" t="s">
        <v>333</v>
      </c>
      <c r="H177" s="129" t="s">
        <v>333</v>
      </c>
      <c r="I177" s="129" t="s">
        <v>333</v>
      </c>
      <c r="J177" s="129" t="s">
        <v>333</v>
      </c>
      <c r="K177" s="129">
        <f>IF('3i SMNCC'!G$46="-","-",'3i SMNCC'!G$57)</f>
        <v>0</v>
      </c>
      <c r="L177" s="129">
        <f>IF('3i SMNCC'!H$46="-","-",'3i SMNCC'!H$57)</f>
        <v>-0.1310662676190151</v>
      </c>
      <c r="M177" s="129">
        <f>IF('3i SMNCC'!I$46="-","-",'3i SMNCC'!I$57)</f>
        <v>1.6490220555819262</v>
      </c>
      <c r="N177" s="129">
        <f>IF('3i SMNCC'!J$46="-","-",'3i SMNCC'!J$57)</f>
        <v>7.9249822078168837</v>
      </c>
      <c r="O177" s="30"/>
      <c r="P177" s="129">
        <f>IF('3i SMNCC'!L$46="-","-",'3i SMNCC'!L$57)</f>
        <v>7.9249822078168837</v>
      </c>
      <c r="Q177" s="129">
        <f>IF('3i SMNCC'!M$46="-","-",'3i SMNCC'!M$57)</f>
        <v>9.5945159615724194</v>
      </c>
      <c r="R177" s="129">
        <f>IF('3i SMNCC'!N$46="-","-",'3i SMNCC'!N$57)</f>
        <v>9.6655312765157912</v>
      </c>
      <c r="S177" s="129">
        <f>IF('3i SMNCC'!O$46="-","-",'3i SMNCC'!O$57)</f>
        <v>11.448655558303892</v>
      </c>
      <c r="T177" s="129">
        <f>IF('3i SMNCC'!P$46="-","-",'3i SMNCC'!P$57)</f>
        <v>11.63045810995356</v>
      </c>
      <c r="U177" s="129">
        <f>IF('3i SMNCC'!Q$46="-","-",'3i SMNCC'!Q$57)</f>
        <v>11.375413031411084</v>
      </c>
      <c r="V177" s="129">
        <f>IF('3i SMNCC'!R$46="-","-",'3i SMNCC'!R$57)</f>
        <v>11.405483218834176</v>
      </c>
      <c r="W177" s="129" t="str">
        <f>IF('3i SMNCC'!S$46="-","-",'3i SMNCC'!S$57)</f>
        <v>-</v>
      </c>
      <c r="X177" s="129" t="str">
        <f>IF('3i SMNCC'!T$46="-","-",'3i SMNCC'!T$57)</f>
        <v>-</v>
      </c>
      <c r="Y177" s="129" t="str">
        <f>IF('3i SMNCC'!U$46="-","-",'3i SMNCC'!U$57)</f>
        <v>-</v>
      </c>
      <c r="Z177" s="129" t="str">
        <f>IF('3i SMNCC'!V$46="-","-",'3i SMNCC'!V$57)</f>
        <v>-</v>
      </c>
      <c r="AA177" s="28"/>
    </row>
    <row r="178" spans="1:27" s="29" customFormat="1" ht="12.4" customHeight="1" x14ac:dyDescent="0.25">
      <c r="A178" s="256">
        <v>7</v>
      </c>
      <c r="B178" s="132" t="s">
        <v>349</v>
      </c>
      <c r="C178" s="178" t="s">
        <v>389</v>
      </c>
      <c r="D178" s="134" t="s">
        <v>329</v>
      </c>
      <c r="E178" s="131"/>
      <c r="F178" s="30"/>
      <c r="G178" s="129">
        <f>IF('3g CPIH'!C$16="-","-",'3j PAAC PAP'!$G$9*('3g CPIH'!C$16/'3g CPIH'!$G$16))</f>
        <v>3.3460635029354204</v>
      </c>
      <c r="H178" s="129">
        <f>IF('3g CPIH'!D$16="-","-",'3j PAAC PAP'!$G$9*('3g CPIH'!D$16/'3g CPIH'!$G$16))</f>
        <v>3.3527623287671227</v>
      </c>
      <c r="I178" s="129">
        <f>IF('3g CPIH'!E$16="-","-",'3j PAAC PAP'!$G$9*('3g CPIH'!E$16/'3g CPIH'!$G$16))</f>
        <v>3.3628105675146771</v>
      </c>
      <c r="J178" s="129">
        <f>IF('3g CPIH'!F$16="-","-",'3j PAAC PAP'!$G$9*('3g CPIH'!F$16/'3g CPIH'!$G$16))</f>
        <v>3.3829070450097847</v>
      </c>
      <c r="K178" s="129">
        <f>IF('3g CPIH'!G$16="-","-",'3j PAAC PAP'!$G$9*('3g CPIH'!G$16/'3g CPIH'!$G$16))</f>
        <v>3.4230999999999998</v>
      </c>
      <c r="L178" s="129">
        <f>IF('3g CPIH'!H$16="-","-",'3j PAAC PAP'!$G$9*('3g CPIH'!H$16/'3g CPIH'!$G$16))</f>
        <v>3.4666423679060667</v>
      </c>
      <c r="M178" s="129">
        <f>IF('3g CPIH'!I$16="-","-",'3j PAAC PAP'!$G$9*('3g CPIH'!I$16/'3g CPIH'!$G$16))</f>
        <v>3.516883561643835</v>
      </c>
      <c r="N178" s="129">
        <f>IF('3g CPIH'!J$16="-","-",'3j PAAC PAP'!$G$9*('3g CPIH'!J$16/'3g CPIH'!$G$16))</f>
        <v>3.547028277886497</v>
      </c>
      <c r="O178" s="30"/>
      <c r="P178" s="129">
        <f>IF('3g CPIH'!L$16="-","-",'3j PAAC PAP'!$G$9*('3g CPIH'!L$16/'3g CPIH'!$G$16))</f>
        <v>3.547028277886497</v>
      </c>
      <c r="Q178" s="129">
        <f>IF('3g CPIH'!M$16="-","-",'3j PAAC PAP'!$G$9*('3g CPIH'!M$16/'3g CPIH'!$G$16))</f>
        <v>3.5872212328767121</v>
      </c>
      <c r="R178" s="129">
        <f>IF('3g CPIH'!N$16="-","-",'3j PAAC PAP'!$G$9*('3g CPIH'!N$16/'3g CPIH'!$G$16))</f>
        <v>3.6140165362035224</v>
      </c>
      <c r="S178" s="129">
        <f>IF('3g CPIH'!O$16="-","-",'3j PAAC PAP'!$G$9*('3g CPIH'!O$16/'3g CPIH'!$G$16))</f>
        <v>3.6341130136986299</v>
      </c>
      <c r="T178" s="129">
        <f>IF('3g CPIH'!P$16="-","-",'3j PAAC PAP'!$G$9*('3g CPIH'!P$16/'3g CPIH'!$G$16))</f>
        <v>3.6441612524461835</v>
      </c>
      <c r="U178" s="129">
        <f>IF('3g CPIH'!Q$16="-","-",'3j PAAC PAP'!$G$9*('3g CPIH'!Q$16/'3g CPIH'!$G$16))</f>
        <v>3.6642577299412915</v>
      </c>
      <c r="V178" s="129">
        <f>IF('3g CPIH'!R$16="-","-",'3j PAAC PAP'!$G$9*('3g CPIH'!R$16/'3g CPIH'!$G$16))</f>
        <v>3.7312459882583173</v>
      </c>
      <c r="W178" s="129" t="str">
        <f>IF('3g CPIH'!S$16="-","-",'3j PAAC PAP'!$G$9*('3g CPIH'!S$16/'3g CPIH'!$G$16))</f>
        <v>-</v>
      </c>
      <c r="X178" s="129" t="str">
        <f>IF('3g CPIH'!T$16="-","-",'3j PAAC PAP'!$G$9*('3g CPIH'!T$16/'3g CPIH'!$G$16))</f>
        <v>-</v>
      </c>
      <c r="Y178" s="129" t="str">
        <f>IF('3g CPIH'!U$16="-","-",'3j PAAC PAP'!$G$9*('3g CPIH'!U$16/'3g CPIH'!$G$16))</f>
        <v>-</v>
      </c>
      <c r="Z178" s="129" t="str">
        <f>IF('3g CPIH'!V$16="-","-",'3j PAAC PAP'!$G$9*('3g CPIH'!V$16/'3g CPIH'!$G$16))</f>
        <v>-</v>
      </c>
      <c r="AA178" s="28"/>
    </row>
    <row r="179" spans="1:27" s="29" customFormat="1" ht="11.25" customHeight="1" x14ac:dyDescent="0.25">
      <c r="A179" s="256">
        <v>8</v>
      </c>
      <c r="B179" s="132" t="s">
        <v>349</v>
      </c>
      <c r="C179" s="132" t="s">
        <v>404</v>
      </c>
      <c r="D179" s="134" t="s">
        <v>329</v>
      </c>
      <c r="E179" s="131"/>
      <c r="F179" s="30"/>
      <c r="G179" s="129">
        <f>IF(G174="-","-",SUM(G171:G177)*'3j PAAC PAP'!$G$27)</f>
        <v>0.35485364463092428</v>
      </c>
      <c r="H179" s="129">
        <f>IF(H174="-","-",SUM(H171:H177)*'3j PAAC PAP'!$G$27)</f>
        <v>0.35523042141996547</v>
      </c>
      <c r="I179" s="129">
        <f>IF(I174="-","-",SUM(I171:I177)*'3j PAAC PAP'!$G$27)</f>
        <v>0.34617970139796461</v>
      </c>
      <c r="J179" s="129">
        <f>IF(J174="-","-",SUM(J171:J177)*'3j PAAC PAP'!$G$27)</f>
        <v>0.3473100317650879</v>
      </c>
      <c r="K179" s="129">
        <f>IF(K174="-","-",SUM(K171:K177)*'3j PAAC PAP'!$G$27)</f>
        <v>0.36962386221222077</v>
      </c>
      <c r="L179" s="129">
        <f>IF(L174="-","-",SUM(L171:L177)*'3j PAAC PAP'!$G$27)</f>
        <v>0.3714367156779651</v>
      </c>
      <c r="M179" s="129">
        <f>IF(M174="-","-",SUM(M171:M177)*'3j PAAC PAP'!$G$27)</f>
        <v>0.38243040266780814</v>
      </c>
      <c r="N179" s="129">
        <f>IF(N174="-","-",SUM(N171:N177)*'3j PAAC PAP'!$G$27)</f>
        <v>0.41458940879744161</v>
      </c>
      <c r="O179" s="30"/>
      <c r="P179" s="129">
        <f>IF(P174="-","-",SUM(P171:P177)*'3j PAAC PAP'!$G$27)</f>
        <v>0.41458940879744161</v>
      </c>
      <c r="Q179" s="129">
        <f>IF(Q174="-","-",SUM(Q171:Q177)*'3j PAAC PAP'!$G$27)</f>
        <v>0.40202532190563178</v>
      </c>
      <c r="R179" s="129">
        <f>IF(R174="-","-",SUM(R171:R177)*'3j PAAC PAP'!$G$27)</f>
        <v>0.40345545167436941</v>
      </c>
      <c r="S179" s="129">
        <f>IF(S174="-","-",SUM(S171:S177)*'3j PAAC PAP'!$G$27)</f>
        <v>0.4147546217042698</v>
      </c>
      <c r="T179" s="129">
        <f>IF(T174="-","-",SUM(T171:T177)*'3j PAAC PAP'!$G$27)</f>
        <v>0.4146966636858021</v>
      </c>
      <c r="U179" s="129">
        <f>IF(U174="-","-",SUM(U171:U177)*'3j PAAC PAP'!$G$27)</f>
        <v>0.42900692319606037</v>
      </c>
      <c r="V179" s="129">
        <f>IF(V174="-","-",SUM(V171:V177)*'3j PAAC PAP'!$G$27)</f>
        <v>0.42851072449882371</v>
      </c>
      <c r="W179" s="129" t="str">
        <f>IF(W174="-","-",SUM(W171:W177)*'3j PAAC PAP'!$G$27)</f>
        <v>-</v>
      </c>
      <c r="X179" s="129" t="str">
        <f>IF(X174="-","-",SUM(X171:X177)*'3j PAAC PAP'!$G$27)</f>
        <v>-</v>
      </c>
      <c r="Y179" s="129" t="str">
        <f>IF(Y174="-","-",SUM(Y171:Y177)*'3j PAAC PAP'!$G$27)</f>
        <v>-</v>
      </c>
      <c r="Z179" s="129" t="str">
        <f>IF(Z174="-","-",SUM(Z171:Z177)*'3j PAAC PAP'!$G$27)</f>
        <v>-</v>
      </c>
      <c r="AA179" s="28"/>
    </row>
    <row r="180" spans="1:27" x14ac:dyDescent="0.25">
      <c r="A180" s="256">
        <v>9</v>
      </c>
      <c r="B180" s="132" t="s">
        <v>388</v>
      </c>
      <c r="C180" s="178" t="s">
        <v>515</v>
      </c>
      <c r="D180" s="134" t="s">
        <v>329</v>
      </c>
      <c r="E180" s="131"/>
      <c r="F180" s="30"/>
      <c r="G180" s="129">
        <f>IF(G174="-","-",SUM(G171:G179)*'3k EBIT'!$E$7)</f>
        <v>1.4875848823111275</v>
      </c>
      <c r="H180" s="129">
        <f>IF(H174="-","-",SUM(H171:H179)*'3k EBIT'!$E$7)</f>
        <v>1.489225303886796</v>
      </c>
      <c r="I180" s="129">
        <f>IF(I174="-","-",SUM(I171:I179)*'3k EBIT'!$E$7)</f>
        <v>1.4531312440630708</v>
      </c>
      <c r="J180" s="129">
        <f>IF(J174="-","-",SUM(J171:J179)*'3k EBIT'!$E$7)</f>
        <v>1.4580525087900758</v>
      </c>
      <c r="K180" s="129">
        <f>IF(K174="-","-",SUM(K171:K179)*'3k EBIT'!$E$7)</f>
        <v>1.5482978060736461</v>
      </c>
      <c r="L180" s="129">
        <f>IF(L174="-","-",SUM(L171:L179)*'3k EBIT'!$E$7)</f>
        <v>1.556409733006642</v>
      </c>
      <c r="M180" s="129">
        <f>IF(M174="-","-",SUM(M171:M179)*'3k EBIT'!$E$7)</f>
        <v>1.6014617642967393</v>
      </c>
      <c r="N180" s="129">
        <f>IF(N174="-","-",SUM(N171:N179)*'3k EBIT'!$E$7)</f>
        <v>1.7309864748886259</v>
      </c>
      <c r="O180" s="30"/>
      <c r="P180" s="129">
        <f>IF(P174="-","-",SUM(P171:P179)*'3k EBIT'!$E$7)</f>
        <v>1.7309864748886259</v>
      </c>
      <c r="Q180" s="129">
        <f>IF(Q174="-","-",SUM(Q171:Q179)*'3k EBIT'!$E$7)</f>
        <v>1.6813894863723811</v>
      </c>
      <c r="R180" s="129">
        <f>IF(R174="-","-",SUM(R171:R179)*'3k EBIT'!$E$7)</f>
        <v>1.6876425334375658</v>
      </c>
      <c r="S180" s="129">
        <f>IF(S174="-","-",SUM(S171:S179)*'3k EBIT'!$E$7)</f>
        <v>1.73333554977334</v>
      </c>
      <c r="T180" s="129">
        <f>IF(T174="-","-",SUM(T171:T179)*'3k EBIT'!$E$7)</f>
        <v>1.7332977825890747</v>
      </c>
      <c r="U180" s="129">
        <f>IF(U174="-","-",SUM(U171:U179)*'3k EBIT'!$E$7)</f>
        <v>1.7910636997115845</v>
      </c>
      <c r="V180" s="129">
        <f>IF(V174="-","-",SUM(V171:V179)*'3k EBIT'!$E$7)</f>
        <v>1.790371629918988</v>
      </c>
      <c r="W180" s="129" t="str">
        <f>IF(W174="-","-",SUM(W171:W179)*'3k EBIT'!$E$7)</f>
        <v>-</v>
      </c>
      <c r="X180" s="129" t="str">
        <f>IF(X174="-","-",SUM(X171:X179)*'3k EBIT'!$E$7)</f>
        <v>-</v>
      </c>
      <c r="Y180" s="129" t="str">
        <f>IF(Y174="-","-",SUM(Y171:Y179)*'3k EBIT'!$E$7)</f>
        <v>-</v>
      </c>
      <c r="Z180" s="129" t="str">
        <f>IF(Z174="-","-",SUM(Z171:Z179)*'3k EBIT'!$E$7)</f>
        <v>-</v>
      </c>
    </row>
    <row r="181" spans="1:27" x14ac:dyDescent="0.25">
      <c r="A181" s="256">
        <v>10</v>
      </c>
      <c r="B181" s="132" t="s">
        <v>292</v>
      </c>
      <c r="C181" s="176" t="s">
        <v>516</v>
      </c>
      <c r="D181" s="134" t="s">
        <v>329</v>
      </c>
      <c r="E181" s="130"/>
      <c r="F181" s="30"/>
      <c r="G181" s="129">
        <f>IF(G176="-","-",SUM(G171:G174,G176:G180)*'3l HAP'!$E$8)</f>
        <v>0.73962538274979506</v>
      </c>
      <c r="H181" s="129">
        <f>IF(H176="-","-",SUM(H171:H174,H176:H180)*'3l HAP'!$E$8)</f>
        <v>0.74088945655868499</v>
      </c>
      <c r="I181" s="129">
        <f>IF(I176="-","-",SUM(I171:I174,I176:I180)*'3l HAP'!$E$8)</f>
        <v>0.74300234942182775</v>
      </c>
      <c r="J181" s="129">
        <f>IF(J176="-","-",SUM(J171:J174,J176:J180)*'3l HAP'!$E$8)</f>
        <v>0.7467945708484971</v>
      </c>
      <c r="K181" s="129">
        <f>IF(K176="-","-",SUM(K171:K174,K176:K180)*'3l HAP'!$E$8)</f>
        <v>0.7570176568100877</v>
      </c>
      <c r="L181" s="129">
        <f>IF(L176="-","-",SUM(L171:L174,L176:L180)*'3l HAP'!$E$8)</f>
        <v>0.76326853434530439</v>
      </c>
      <c r="M181" s="129">
        <f>IF(M176="-","-",SUM(M171:M174,M176:M180)*'3l HAP'!$E$8)</f>
        <v>0.80546621785404671</v>
      </c>
      <c r="N181" s="129">
        <f>IF(N176="-","-",SUM(N171:N174,N176:N180)*'3l HAP'!$E$8)</f>
        <v>0.90527519177378291</v>
      </c>
      <c r="O181" s="30"/>
      <c r="P181" s="129">
        <f>IF(P176="-","-",SUM(P171:P174,P176:P180)*'3l HAP'!$E$8)</f>
        <v>0.90527519177378291</v>
      </c>
      <c r="Q181" s="129">
        <f>IF(Q176="-","-",SUM(Q171:Q174,Q176:Q180)*'3l HAP'!$E$8)</f>
        <v>0.93866594335649334</v>
      </c>
      <c r="R181" s="129">
        <f>IF(R176="-","-",SUM(R171:R174,R176:R180)*'3l HAP'!$E$8)</f>
        <v>0.9434844077915493</v>
      </c>
      <c r="S181" s="129">
        <f>IF(S176="-","-",SUM(S171:S174,S176:S180)*'3l HAP'!$E$8)</f>
        <v>0.9765568836780496</v>
      </c>
      <c r="T181" s="129">
        <f>IF(T176="-","-",SUM(T171:T174,T176:T180)*'3l HAP'!$E$8)</f>
        <v>0.97652778109297433</v>
      </c>
      <c r="U181" s="129">
        <f>IF(U176="-","-",SUM(U171:U174,U176:U180)*'3l HAP'!$E$8)</f>
        <v>1.0001994988167231</v>
      </c>
      <c r="V181" s="129">
        <f>IF(V176="-","-",SUM(V171:V174,V176:V180)*'3l HAP'!$E$8)</f>
        <v>0.99966620462471689</v>
      </c>
      <c r="W181" s="129" t="str">
        <f>IF(W176="-","-",SUM(W171:W174,W176:W180)*'3l HAP'!$E$8)</f>
        <v>-</v>
      </c>
      <c r="X181" s="129" t="str">
        <f>IF(X176="-","-",SUM(X171:X174,X176:X180)*'3l HAP'!$E$8)</f>
        <v>-</v>
      </c>
      <c r="Y181" s="129" t="str">
        <f>IF(Y176="-","-",SUM(Y171:Y174,Y176:Y180)*'3l HAP'!$E$8)</f>
        <v>-</v>
      </c>
      <c r="Z181" s="129" t="str">
        <f>IF(Z176="-","-",SUM(Z171:Z174,Z176:Z180)*'3l HAP'!$E$8)</f>
        <v>-</v>
      </c>
    </row>
    <row r="182" spans="1:27" x14ac:dyDescent="0.25">
      <c r="A182" s="256">
        <v>11</v>
      </c>
      <c r="B182" s="132" t="s">
        <v>44</v>
      </c>
      <c r="C182" s="178" t="str">
        <f>B182&amp;"_"&amp;D182</f>
        <v>Total_Northern Scotland</v>
      </c>
      <c r="D182" s="134" t="s">
        <v>329</v>
      </c>
      <c r="E182" s="131"/>
      <c r="F182" s="30"/>
      <c r="G182" s="129">
        <f t="shared" ref="G182:N182" si="26">IF(G176="-","-",SUM(G171:G181))</f>
        <v>79.033534217514841</v>
      </c>
      <c r="H182" s="129">
        <f t="shared" si="26"/>
        <v>79.121136233328386</v>
      </c>
      <c r="I182" s="129">
        <f t="shared" si="26"/>
        <v>77.223562551718629</v>
      </c>
      <c r="J182" s="129">
        <f t="shared" si="26"/>
        <v>77.486368599159206</v>
      </c>
      <c r="K182" s="129">
        <f t="shared" si="26"/>
        <v>82.24634221183284</v>
      </c>
      <c r="L182" s="129">
        <f t="shared" si="26"/>
        <v>82.679536435807236</v>
      </c>
      <c r="M182" s="129">
        <f t="shared" si="26"/>
        <v>85.092892681486774</v>
      </c>
      <c r="N182" s="129">
        <f t="shared" si="26"/>
        <v>92.009788870742639</v>
      </c>
      <c r="O182" s="30"/>
      <c r="P182" s="129">
        <f t="shared" ref="P182:Z182" si="27">IF(P176="-","-",SUM(P171:P181))</f>
        <v>92.009788870742639</v>
      </c>
      <c r="Q182" s="129">
        <f t="shared" si="27"/>
        <v>89.432812883899729</v>
      </c>
      <c r="R182" s="129">
        <f t="shared" si="27"/>
        <v>89.766738952668902</v>
      </c>
      <c r="S182" s="129">
        <f t="shared" si="27"/>
        <v>92.204706031827058</v>
      </c>
      <c r="T182" s="129">
        <f t="shared" si="27"/>
        <v>92.20268918352275</v>
      </c>
      <c r="U182" s="129">
        <f t="shared" si="27"/>
        <v>95.266671072938919</v>
      </c>
      <c r="V182" s="129">
        <f t="shared" si="27"/>
        <v>95.229713067866101</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3"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1.4870742269298101</v>
      </c>
      <c r="V185" s="38">
        <f t="shared" si="28"/>
        <v>0.70457099735818818</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6.5567588596821045</v>
      </c>
      <c r="H186" s="38">
        <f t="shared" si="31"/>
        <v>6.5567588596821045</v>
      </c>
      <c r="I186" s="38">
        <f t="shared" si="31"/>
        <v>6.6197359495950776</v>
      </c>
      <c r="J186" s="38">
        <f t="shared" si="31"/>
        <v>6.6197359495950776</v>
      </c>
      <c r="K186" s="38">
        <f t="shared" si="31"/>
        <v>6.6995028867368616</v>
      </c>
      <c r="L186" s="38">
        <f t="shared" si="31"/>
        <v>6.6995028867368616</v>
      </c>
      <c r="M186" s="38">
        <f t="shared" si="31"/>
        <v>7.113121830127354</v>
      </c>
      <c r="N186" s="38">
        <f t="shared" si="31"/>
        <v>7.113121830127354</v>
      </c>
      <c r="O186" s="30"/>
      <c r="P186" s="38">
        <f t="shared" ref="P186:Z186" si="32">IF(P18="-","-",AVERAGE(P18,P30,P42,P54,P66,P78,P90,P102,P114,P126,P138,P150,P162,P174))</f>
        <v>7.113121830127354</v>
      </c>
      <c r="Q186" s="38">
        <f t="shared" si="32"/>
        <v>7.2804579515147188</v>
      </c>
      <c r="R186" s="38">
        <f t="shared" si="32"/>
        <v>7.1935840895118579</v>
      </c>
      <c r="S186" s="38">
        <f t="shared" si="32"/>
        <v>7.3593999937099719</v>
      </c>
      <c r="T186" s="38">
        <f t="shared" si="32"/>
        <v>7.0492243060839295</v>
      </c>
      <c r="U186" s="38">
        <f t="shared" si="32"/>
        <v>7.1089669218364691</v>
      </c>
      <c r="V186" s="38">
        <f t="shared" si="32"/>
        <v>6.9829560851947958</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18.082100000000001</v>
      </c>
      <c r="H187" s="38">
        <f t="shared" si="31"/>
        <v>18.082100000000001</v>
      </c>
      <c r="I187" s="38">
        <f t="shared" si="31"/>
        <v>18.844950000000004</v>
      </c>
      <c r="J187" s="38">
        <f t="shared" si="31"/>
        <v>18.844950000000004</v>
      </c>
      <c r="K187" s="38">
        <f t="shared" si="31"/>
        <v>16.43282142857143</v>
      </c>
      <c r="L187" s="38">
        <f t="shared" si="31"/>
        <v>16.43282142857143</v>
      </c>
      <c r="M187" s="38">
        <f t="shared" si="31"/>
        <v>16.727428571428572</v>
      </c>
      <c r="N187" s="38">
        <f t="shared" si="31"/>
        <v>16.727428571428572</v>
      </c>
      <c r="O187" s="30"/>
      <c r="P187" s="38">
        <f t="shared" ref="P187:Z187" si="33">IF(P19="-","-",AVERAGE(P19,P31,P43,P55,P67,P79,P91,P103,P115,P127,P139,P151,P163,P175))</f>
        <v>16.727428571428572</v>
      </c>
      <c r="Q187" s="38">
        <f t="shared" si="33"/>
        <v>16.54232142857143</v>
      </c>
      <c r="R187" s="38">
        <f t="shared" si="33"/>
        <v>16.54232142857143</v>
      </c>
      <c r="S187" s="38">
        <f t="shared" si="33"/>
        <v>17.267107142857146</v>
      </c>
      <c r="T187" s="38">
        <f t="shared" si="33"/>
        <v>17.267107142857146</v>
      </c>
      <c r="U187" s="38">
        <f t="shared" si="33"/>
        <v>17.41310714285714</v>
      </c>
      <c r="V187" s="38">
        <f t="shared" si="33"/>
        <v>17.41310714285714</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38.772147945205468</v>
      </c>
      <c r="H188" s="38">
        <f t="shared" si="31"/>
        <v>38.849769863013698</v>
      </c>
      <c r="I188" s="38">
        <f t="shared" si="31"/>
        <v>38.966202739726036</v>
      </c>
      <c r="J188" s="38">
        <f t="shared" si="31"/>
        <v>39.199068493150676</v>
      </c>
      <c r="K188" s="38">
        <f t="shared" si="31"/>
        <v>39.664800000000007</v>
      </c>
      <c r="L188" s="38">
        <f t="shared" si="31"/>
        <v>40.169342465753417</v>
      </c>
      <c r="M188" s="38">
        <f t="shared" si="31"/>
        <v>40.751506849315078</v>
      </c>
      <c r="N188" s="38">
        <f t="shared" si="31"/>
        <v>41.100805479452056</v>
      </c>
      <c r="O188" s="30"/>
      <c r="P188" s="38">
        <f t="shared" ref="P188:Z188" si="34">IF(P20="-","-",AVERAGE(P20,P32,P44,P56,P68,P80,P92,P104,P116,P128,P140,P152,P164,P176))</f>
        <v>41.100805479452056</v>
      </c>
      <c r="Q188" s="38">
        <f t="shared" si="34"/>
        <v>41.566536986301358</v>
      </c>
      <c r="R188" s="38">
        <f t="shared" si="34"/>
        <v>41.87702465753425</v>
      </c>
      <c r="S188" s="38">
        <f t="shared" si="34"/>
        <v>42.109890410958897</v>
      </c>
      <c r="T188" s="38">
        <f t="shared" si="34"/>
        <v>42.226323287671228</v>
      </c>
      <c r="U188" s="38">
        <f t="shared" si="34"/>
        <v>42.45918904109589</v>
      </c>
      <c r="V188" s="38">
        <f t="shared" si="34"/>
        <v>43.235408219178098</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-0.1310662676190151</v>
      </c>
      <c r="M189" s="38">
        <f t="shared" si="31"/>
        <v>1.6490220555819268</v>
      </c>
      <c r="N189" s="38">
        <f t="shared" si="31"/>
        <v>7.9249822078168828</v>
      </c>
      <c r="O189" s="30"/>
      <c r="P189" s="38">
        <f t="shared" ref="P189:Z189" si="35">IF(P21="-","-",AVERAGE(P21,P33,P45,P57,P69,P81,P93,P105,P117,P129,P141,P153,P165,P177))</f>
        <v>7.9249822078168828</v>
      </c>
      <c r="Q189" s="38">
        <f t="shared" si="35"/>
        <v>9.5945159615724229</v>
      </c>
      <c r="R189" s="38">
        <f t="shared" si="35"/>
        <v>9.6655312765157912</v>
      </c>
      <c r="S189" s="38">
        <f t="shared" si="35"/>
        <v>11.448655558303896</v>
      </c>
      <c r="T189" s="38">
        <f t="shared" si="35"/>
        <v>11.630458109953564</v>
      </c>
      <c r="U189" s="38">
        <f t="shared" si="35"/>
        <v>11.375413031411084</v>
      </c>
      <c r="V189" s="38">
        <f t="shared" si="35"/>
        <v>11.405483218834176</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3.3460635029354218</v>
      </c>
      <c r="H190" s="38">
        <f t="shared" si="31"/>
        <v>3.3527623287671227</v>
      </c>
      <c r="I190" s="38">
        <f t="shared" si="31"/>
        <v>3.362810567514678</v>
      </c>
      <c r="J190" s="38">
        <f t="shared" si="31"/>
        <v>3.3829070450097851</v>
      </c>
      <c r="K190" s="38">
        <f t="shared" si="31"/>
        <v>3.4230999999999985</v>
      </c>
      <c r="L190" s="38">
        <f t="shared" si="31"/>
        <v>3.4666423679060681</v>
      </c>
      <c r="M190" s="38">
        <f t="shared" si="31"/>
        <v>3.516883561643835</v>
      </c>
      <c r="N190" s="38">
        <f t="shared" si="31"/>
        <v>3.547028277886497</v>
      </c>
      <c r="O190" s="30"/>
      <c r="P190" s="38">
        <f t="shared" ref="P190:Z190" si="36">IF(P22="-","-",AVERAGE(P22,P34,P46,P58,P70,P82,P94,P106,P118,P130,P142,P154,P166,P178))</f>
        <v>3.547028277886497</v>
      </c>
      <c r="Q190" s="38">
        <f t="shared" si="36"/>
        <v>3.5872212328767126</v>
      </c>
      <c r="R190" s="38">
        <f t="shared" si="36"/>
        <v>3.6140165362035224</v>
      </c>
      <c r="S190" s="38">
        <f t="shared" si="36"/>
        <v>3.6341130136986304</v>
      </c>
      <c r="T190" s="38">
        <f t="shared" si="36"/>
        <v>3.6441612524461822</v>
      </c>
      <c r="U190" s="38">
        <f t="shared" si="36"/>
        <v>3.6642577299412911</v>
      </c>
      <c r="V190" s="38">
        <f t="shared" si="36"/>
        <v>3.731245988258316</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0.30779702703092432</v>
      </c>
      <c r="H191" s="38">
        <f t="shared" si="31"/>
        <v>0.3081738038199654</v>
      </c>
      <c r="I191" s="38">
        <f t="shared" si="31"/>
        <v>0.31274753369796471</v>
      </c>
      <c r="J191" s="38">
        <f t="shared" si="31"/>
        <v>0.31387786406508794</v>
      </c>
      <c r="K191" s="38">
        <f t="shared" si="31"/>
        <v>0.3048172414265064</v>
      </c>
      <c r="L191" s="38">
        <f t="shared" si="31"/>
        <v>0.30663009489225096</v>
      </c>
      <c r="M191" s="38">
        <f t="shared" si="31"/>
        <v>0.32153419895352242</v>
      </c>
      <c r="N191" s="38">
        <f t="shared" si="31"/>
        <v>0.35369320508315588</v>
      </c>
      <c r="O191" s="30"/>
      <c r="P191" s="38">
        <f t="shared" ref="P191:Z191" si="37">IF(P23="-","-",AVERAGE(P23,P35,P47,P59,P71,P83,P95,P107,P119,P131,P143,P155,P167,P179))</f>
        <v>0.35369320508315588</v>
      </c>
      <c r="Q191" s="38">
        <f t="shared" si="37"/>
        <v>0.36397152211991751</v>
      </c>
      <c r="R191" s="38">
        <f t="shared" si="37"/>
        <v>0.3654016518886552</v>
      </c>
      <c r="S191" s="38">
        <f t="shared" si="37"/>
        <v>0.37951024777569842</v>
      </c>
      <c r="T191" s="38">
        <f t="shared" si="37"/>
        <v>0.37945228975723061</v>
      </c>
      <c r="U191" s="38">
        <f t="shared" si="37"/>
        <v>0.38756156426748894</v>
      </c>
      <c r="V191" s="38">
        <f t="shared" si="37"/>
        <v>0.38706536557025223</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1.298912350541451</v>
      </c>
      <c r="H192" s="38">
        <f t="shared" si="31"/>
        <v>1.3005527721171188</v>
      </c>
      <c r="I192" s="38">
        <f t="shared" si="31"/>
        <v>1.3190856614390574</v>
      </c>
      <c r="J192" s="38">
        <f t="shared" si="31"/>
        <v>1.3240069261660619</v>
      </c>
      <c r="K192" s="38">
        <f t="shared" si="31"/>
        <v>1.2884570048708395</v>
      </c>
      <c r="L192" s="38">
        <f t="shared" si="31"/>
        <v>1.2965689318038363</v>
      </c>
      <c r="M192" s="38">
        <f t="shared" si="31"/>
        <v>1.3572996991946298</v>
      </c>
      <c r="N192" s="38">
        <f t="shared" si="31"/>
        <v>1.486824409786516</v>
      </c>
      <c r="O192" s="30"/>
      <c r="P192" s="38">
        <f t="shared" ref="P192:Z192" si="38">IF(P24="-","-",AVERAGE(P24,P36,P48,P60,P72,P84,P96,P108,P120,P132,P144,P156,P168,P180))</f>
        <v>1.486824409786516</v>
      </c>
      <c r="Q192" s="38">
        <f t="shared" si="38"/>
        <v>1.528813565806703</v>
      </c>
      <c r="R192" s="38">
        <f t="shared" si="38"/>
        <v>1.5350666128718873</v>
      </c>
      <c r="S192" s="38">
        <f t="shared" si="38"/>
        <v>1.5920239638819484</v>
      </c>
      <c r="T192" s="38">
        <f t="shared" si="38"/>
        <v>1.5919861966976829</v>
      </c>
      <c r="U192" s="38">
        <f t="shared" si="38"/>
        <v>1.6248893931427131</v>
      </c>
      <c r="V192" s="38">
        <f t="shared" si="38"/>
        <v>1.6241973233501166</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0.73617407227387377</v>
      </c>
      <c r="H193" s="38">
        <f t="shared" si="31"/>
        <v>0.73743814608276348</v>
      </c>
      <c r="I193" s="38">
        <f t="shared" si="31"/>
        <v>0.74055030767933372</v>
      </c>
      <c r="J193" s="38">
        <f t="shared" si="31"/>
        <v>0.74434252910600318</v>
      </c>
      <c r="K193" s="38">
        <f t="shared" si="31"/>
        <v>0.75226449390475369</v>
      </c>
      <c r="L193" s="38">
        <f t="shared" si="31"/>
        <v>0.7585153714399705</v>
      </c>
      <c r="M193" s="38">
        <f t="shared" si="31"/>
        <v>0.80099985974030585</v>
      </c>
      <c r="N193" s="38">
        <f t="shared" si="31"/>
        <v>0.90080883366004194</v>
      </c>
      <c r="O193" s="30"/>
      <c r="P193" s="38">
        <f t="shared" ref="P193:Z193" si="39">IF(P25="-","-",AVERAGE(P25,P37,P49,P61,P73,P85,P97,P109,P121,P133,P145,P157,P169,P181))</f>
        <v>0.90080883366004194</v>
      </c>
      <c r="Q193" s="38">
        <f t="shared" si="39"/>
        <v>0.93587493362082863</v>
      </c>
      <c r="R193" s="38">
        <f t="shared" si="39"/>
        <v>0.94069339805588448</v>
      </c>
      <c r="S193" s="38">
        <f t="shared" si="39"/>
        <v>0.97397192787032549</v>
      </c>
      <c r="T193" s="38">
        <f t="shared" si="39"/>
        <v>0.97394282528525022</v>
      </c>
      <c r="U193" s="38">
        <f t="shared" si="39"/>
        <v>0.99715973929417523</v>
      </c>
      <c r="V193" s="38">
        <f t="shared" si="39"/>
        <v>0.99662644510216869</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69.09995375766924</v>
      </c>
      <c r="H194" s="38">
        <f t="shared" si="31"/>
        <v>69.187555773482771</v>
      </c>
      <c r="I194" s="38">
        <f t="shared" si="31"/>
        <v>70.166082759652141</v>
      </c>
      <c r="J194" s="38">
        <f t="shared" si="31"/>
        <v>70.428888807092704</v>
      </c>
      <c r="K194" s="38">
        <f t="shared" si="31"/>
        <v>68.565763055510402</v>
      </c>
      <c r="L194" s="38">
        <f t="shared" si="31"/>
        <v>68.998957279484827</v>
      </c>
      <c r="M194" s="38">
        <f t="shared" si="31"/>
        <v>72.237796625985212</v>
      </c>
      <c r="N194" s="38">
        <f t="shared" si="31"/>
        <v>79.154692815241077</v>
      </c>
      <c r="O194" s="30"/>
      <c r="P194" s="38">
        <f t="shared" ref="P194:Z194" si="40">IF(P26="-","-",AVERAGE(P26,P38,P50,P62,P74,P86,P98,P110,P122,P134,P146,P158,P170,P182))</f>
        <v>79.154692815241077</v>
      </c>
      <c r="Q194" s="38">
        <f t="shared" si="40"/>
        <v>81.399713582384081</v>
      </c>
      <c r="R194" s="38">
        <f t="shared" si="40"/>
        <v>81.733639651153254</v>
      </c>
      <c r="S194" s="38">
        <f t="shared" si="40"/>
        <v>84.76467225905651</v>
      </c>
      <c r="T194" s="38">
        <f t="shared" si="40"/>
        <v>84.762655410752217</v>
      </c>
      <c r="U194" s="38">
        <f t="shared" si="40"/>
        <v>86.517618790776069</v>
      </c>
      <c r="V194" s="38">
        <f t="shared" si="40"/>
        <v>86.480660785703222</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158"/>
      <c r="C4" s="158"/>
      <c r="D4" s="158"/>
      <c r="E4" s="158"/>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AA'!J13="-","-",'3c AA'!J13)</f>
        <v>-</v>
      </c>
      <c r="H17" s="38" t="str">
        <f>IF('3c AA'!K13="-","-",'3c AA'!K13)</f>
        <v>-</v>
      </c>
      <c r="I17" s="38" t="str">
        <f>IF('3c AA'!L13="-","-",'3c AA'!L13)</f>
        <v>-</v>
      </c>
      <c r="J17" s="38" t="str">
        <f>IF('3c AA'!M13="-","-",'3c AA'!M13)</f>
        <v>-</v>
      </c>
      <c r="K17" s="38" t="str">
        <f>IF('3c AA'!N13="-","-",'3c AA'!N13)</f>
        <v>-</v>
      </c>
      <c r="L17" s="38" t="str">
        <f>IF('3c AA'!O13="-","-",'3c AA'!O13)</f>
        <v>-</v>
      </c>
      <c r="M17" s="38" t="str">
        <f>IF('3c AA'!P13="-","-",'3c AA'!P13)</f>
        <v>-</v>
      </c>
      <c r="N17" s="38" t="str">
        <f>IF('3c AA'!Q13="-","-",'3c AA'!Q13)</f>
        <v>-</v>
      </c>
      <c r="O17" s="30"/>
      <c r="P17" s="38" t="str">
        <f>IF('3c AA'!S13="-","-",'3c AA'!S13)</f>
        <v>-</v>
      </c>
      <c r="Q17" s="38" t="str">
        <f>IF('3c AA'!T13="-","-",'3c AA'!T13)</f>
        <v>-</v>
      </c>
      <c r="R17" s="38" t="str">
        <f>IF('3c AA'!U13="-","-",'3c AA'!U13)</f>
        <v>-</v>
      </c>
      <c r="S17" s="38" t="str">
        <f>IF('3c AA'!V13="-","-",'3c AA'!V13)</f>
        <v>-</v>
      </c>
      <c r="T17" s="38">
        <f>IF('3c AA'!W13="-","-",'3c AA'!W13)</f>
        <v>0</v>
      </c>
      <c r="U17" s="38">
        <f>IF('3c AA'!X13="-","-",'3c AA'!X13)</f>
        <v>1.4870742269298105</v>
      </c>
      <c r="V17" s="38">
        <f>IF('3c AA'!Y13="-","-",'3c AA'!Y13)</f>
        <v>0.70457099735818829</v>
      </c>
      <c r="W17" s="38" t="str">
        <f>IF('3c AA'!Z13="-","-",'3c AA'!Z13)</f>
        <v>-</v>
      </c>
      <c r="X17" s="38" t="str">
        <f>IF('3c AA'!AA13="-","-",'3c AA'!AA13)</f>
        <v>-</v>
      </c>
      <c r="Y17" s="38" t="str">
        <f>IF('3c AA'!AB13="-","-",'3c AA'!AB13)</f>
        <v>-</v>
      </c>
      <c r="Z17" s="38" t="str">
        <f>IF('3c AA'!AC13="-","-",'3c AA'!AC13)</f>
        <v>-</v>
      </c>
      <c r="AA17" s="28"/>
    </row>
    <row r="18" spans="1:27" s="29" customFormat="1" ht="11.25" customHeight="1" x14ac:dyDescent="0.25">
      <c r="A18" s="256"/>
      <c r="B18" s="135" t="s">
        <v>2</v>
      </c>
      <c r="C18" s="135" t="s">
        <v>342</v>
      </c>
      <c r="D18" s="127" t="s">
        <v>315</v>
      </c>
      <c r="E18" s="128"/>
      <c r="F18" s="30"/>
      <c r="G18" s="38">
        <f>IF('3d PC'!G14="-","-",'3d PC'!G55)</f>
        <v>6.5567588596821027</v>
      </c>
      <c r="H18" s="38">
        <f>IF('3d PC'!H14="-","-",'3d PC'!H55)</f>
        <v>6.5567588596821027</v>
      </c>
      <c r="I18" s="38">
        <f>IF('3d PC'!I14="-","-",'3d PC'!I55)</f>
        <v>6.6197359495950758</v>
      </c>
      <c r="J18" s="38">
        <f>IF('3d PC'!J14="-","-",'3d PC'!J55)</f>
        <v>6.6197359495950758</v>
      </c>
      <c r="K18" s="38">
        <f>IF('3d PC'!K14="-","-",'3d PC'!K55)</f>
        <v>6.6995028867368616</v>
      </c>
      <c r="L18" s="38">
        <f>IF('3d PC'!L14="-","-",'3d PC'!L55)</f>
        <v>6.6995028867368616</v>
      </c>
      <c r="M18" s="38">
        <f>IF('3d PC'!M14="-","-",'3d PC'!M55)</f>
        <v>7.1131218301273513</v>
      </c>
      <c r="N18" s="38">
        <f>IF('3d PC'!N14="-","-",'3d PC'!N55)</f>
        <v>7.1131218301273513</v>
      </c>
      <c r="O18" s="30"/>
      <c r="P18" s="38">
        <f>'3d PC'!P55</f>
        <v>7.1131218301273513</v>
      </c>
      <c r="Q18" s="38">
        <f>'3d PC'!Q55</f>
        <v>7.2804579515147188</v>
      </c>
      <c r="R18" s="38">
        <f>'3d PC'!R55</f>
        <v>7.1935840895118579</v>
      </c>
      <c r="S18" s="38">
        <f>'3d PC'!S55</f>
        <v>7.3593999937099728</v>
      </c>
      <c r="T18" s="38">
        <f>'3d PC'!T55</f>
        <v>7.0492243060839304</v>
      </c>
      <c r="U18" s="38">
        <f>'3d PC'!U55</f>
        <v>7.1089669218364691</v>
      </c>
      <c r="V18" s="38">
        <f>'3d PC'!V55</f>
        <v>6.9829560851947949</v>
      </c>
      <c r="W18" s="38" t="str">
        <f>'3d PC'!W55</f>
        <v>-</v>
      </c>
      <c r="X18" s="38" t="str">
        <f>'3d PC'!X55</f>
        <v>-</v>
      </c>
      <c r="Y18" s="38" t="str">
        <f>'3d PC'!Y55</f>
        <v>-</v>
      </c>
      <c r="Z18" s="38" t="str">
        <f>'3d PC'!Z55</f>
        <v>-</v>
      </c>
      <c r="AA18" s="28"/>
    </row>
    <row r="19" spans="1:27" s="29" customFormat="1" ht="11.25" customHeight="1" x14ac:dyDescent="0.25">
      <c r="A19" s="256"/>
      <c r="B19" s="135" t="s">
        <v>352</v>
      </c>
      <c r="C19" s="135" t="s">
        <v>343</v>
      </c>
      <c r="D19" s="127" t="s">
        <v>315</v>
      </c>
      <c r="E19" s="128"/>
      <c r="F19" s="30"/>
      <c r="G19" s="38">
        <f>IF('3e NC-Elec'!H14="-","-",'3e NC-Elec'!H14)</f>
        <v>17.118500000000001</v>
      </c>
      <c r="H19" s="38">
        <f>IF('3e NC-Elec'!I14="-","-",'3e NC-Elec'!I14)</f>
        <v>17.118500000000001</v>
      </c>
      <c r="I19" s="38">
        <f>IF('3e NC-Elec'!J14="-","-",'3e NC-Elec'!J14)</f>
        <v>16.753500000000003</v>
      </c>
      <c r="J19" s="38">
        <f>IF('3e NC-Elec'!K14="-","-",'3e NC-Elec'!K14)</f>
        <v>16.753500000000003</v>
      </c>
      <c r="K19" s="38">
        <f>IF('3e NC-Elec'!L14="-","-",'3e NC-Elec'!L14)</f>
        <v>17.118499999999997</v>
      </c>
      <c r="L19" s="38">
        <f>IF('3e NC-Elec'!M14="-","-",'3e NC-Elec'!M14)</f>
        <v>17.118499999999997</v>
      </c>
      <c r="M19" s="38">
        <f>IF('3e NC-Elec'!N14="-","-",'3e NC-Elec'!N14)</f>
        <v>16.169499999999999</v>
      </c>
      <c r="N19" s="38">
        <f>IF('3e NC-Elec'!O14="-","-",'3e NC-Elec'!O14)</f>
        <v>16.169499999999999</v>
      </c>
      <c r="O19" s="30"/>
      <c r="P19" s="38">
        <f>'3e NC-Elec'!Q14</f>
        <v>16.169499999999999</v>
      </c>
      <c r="Q19" s="38">
        <f>'3e NC-Elec'!R14</f>
        <v>17.775500000000001</v>
      </c>
      <c r="R19" s="38">
        <f>'3e NC-Elec'!S14</f>
        <v>17.775500000000001</v>
      </c>
      <c r="S19" s="38">
        <f>'3e NC-Elec'!T14</f>
        <v>17.666</v>
      </c>
      <c r="T19" s="38">
        <f>'3e NC-Elec'!U14</f>
        <v>17.666</v>
      </c>
      <c r="U19" s="38">
        <f>'3e NC-Elec'!V14</f>
        <v>14.490500000000003</v>
      </c>
      <c r="V19" s="38">
        <f>'3e NC-Elec'!W14</f>
        <v>14.490500000000003</v>
      </c>
      <c r="W19" s="38" t="str">
        <f>'3e NC-Elec'!X14</f>
        <v>-</v>
      </c>
      <c r="X19" s="38" t="str">
        <f>'3e NC-Elec'!Y14</f>
        <v>-</v>
      </c>
      <c r="Y19" s="38" t="str">
        <f>'3e NC-Elec'!Z14</f>
        <v>-</v>
      </c>
      <c r="Z19" s="38" t="str">
        <f>'3e NC-Elec'!AA14</f>
        <v>-</v>
      </c>
      <c r="AA19" s="28"/>
    </row>
    <row r="20" spans="1:27" s="29" customFormat="1" ht="11.25" customHeight="1" x14ac:dyDescent="0.25">
      <c r="A20" s="256"/>
      <c r="B20" s="135" t="s">
        <v>349</v>
      </c>
      <c r="C20" s="135" t="s">
        <v>344</v>
      </c>
      <c r="D20" s="127" t="s">
        <v>315</v>
      </c>
      <c r="E20" s="128"/>
      <c r="F20" s="30"/>
      <c r="G20" s="38">
        <f>IF('3g CPIH'!C$16="-","-",'3h OC '!$E$7*('3g CPIH'!C$16/'3g CPIH'!$G$16))</f>
        <v>38.772147945205475</v>
      </c>
      <c r="H20" s="38">
        <f>IF('3g CPIH'!D$16="-","-",'3h OC '!$E$7*('3g CPIH'!D$16/'3g CPIH'!$G$16))</f>
        <v>38.849769863013698</v>
      </c>
      <c r="I20" s="38">
        <f>IF('3g CPIH'!E$16="-","-",'3h OC '!$E$7*('3g CPIH'!E$16/'3g CPIH'!$G$16))</f>
        <v>38.966202739726029</v>
      </c>
      <c r="J20" s="38">
        <f>IF('3g CPIH'!F$16="-","-",'3h OC '!$E$7*('3g CPIH'!F$16/'3g CPIH'!$G$16))</f>
        <v>39.199068493150683</v>
      </c>
      <c r="K20" s="38">
        <f>IF('3g CPIH'!G$16="-","-",'3h OC '!$E$7*('3g CPIH'!G$16/'3g CPIH'!$G$16))</f>
        <v>39.6648</v>
      </c>
      <c r="L20" s="38">
        <f>IF('3g CPIH'!H$16="-","-",'3h OC '!$E$7*('3g CPIH'!H$16/'3g CPIH'!$G$16))</f>
        <v>40.169342465753431</v>
      </c>
      <c r="M20" s="38">
        <f>IF('3g CPIH'!I$16="-","-",'3h OC '!$E$7*('3g CPIH'!I$16/'3g CPIH'!$G$16))</f>
        <v>40.751506849315064</v>
      </c>
      <c r="N20" s="38">
        <f>IF('3g CPIH'!J$16="-","-",'3h OC '!$E$7*('3g CPIH'!J$16/'3g CPIH'!$G$16))</f>
        <v>41.100805479452056</v>
      </c>
      <c r="O20" s="30"/>
      <c r="P20" s="38">
        <f>IF('3g CPIH'!L$16="-","-",'3h OC '!$E$7*('3g CPIH'!L$16/'3g CPIH'!$G$16))</f>
        <v>41.100805479452056</v>
      </c>
      <c r="Q20" s="38">
        <f>IF('3g CPIH'!M$16="-","-",'3h OC '!$E$7*('3g CPIH'!M$16/'3g CPIH'!$G$16))</f>
        <v>41.566536986301365</v>
      </c>
      <c r="R20" s="38">
        <f>IF('3g CPIH'!N$16="-","-",'3h OC '!$E$7*('3g CPIH'!N$16/'3g CPIH'!$G$16))</f>
        <v>41.877024657534243</v>
      </c>
      <c r="S20" s="38">
        <f>IF('3g CPIH'!O$16="-","-",'3h OC '!$E$7*('3g CPIH'!O$16/'3g CPIH'!$G$16))</f>
        <v>42.109890410958904</v>
      </c>
      <c r="T20" s="38">
        <f>IF('3g CPIH'!P$16="-","-",'3h OC '!$E$7*('3g CPIH'!P$16/'3g CPIH'!$G$16))</f>
        <v>42.226323287671228</v>
      </c>
      <c r="U20" s="38">
        <f>IF('3g CPIH'!Q$16="-","-",'3h OC '!$E$7*('3g CPIH'!Q$16/'3g CPIH'!$G$16))</f>
        <v>42.45918904109589</v>
      </c>
      <c r="V20" s="38">
        <f>IF('3g CPIH'!R$16="-","-",'3h OC '!$E$7*('3g CPIH'!R$16/'3g CPIH'!$G$16))</f>
        <v>43.235408219178083</v>
      </c>
      <c r="W20" s="38" t="str">
        <f>IF('3g CPIH'!S$16="-","-",'3h OC '!$E$7*('3g CPIH'!S$16/'3g CPIH'!$G$16))</f>
        <v>-</v>
      </c>
      <c r="X20" s="38" t="str">
        <f>IF('3g CPIH'!T$16="-","-",'3h OC '!$E$7*('3g CPIH'!T$16/'3g CPIH'!$G$16))</f>
        <v>-</v>
      </c>
      <c r="Y20" s="38" t="str">
        <f>IF('3g CPIH'!U$16="-","-",'3h OC '!$E$7*('3g CPIH'!U$16/'3g CPIH'!$G$16))</f>
        <v>-</v>
      </c>
      <c r="Z20" s="38" t="str">
        <f>IF('3g CPIH'!V$16="-","-",'3h OC '!$E$7*('3g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SMNCC'!G$57)</f>
        <v>0</v>
      </c>
      <c r="L21" s="38">
        <f>IF('3i SMNCC'!H$46="-","-",'3i SMNCC'!H$57)</f>
        <v>-0.1310662676190151</v>
      </c>
      <c r="M21" s="38">
        <f>IF('3i SMNCC'!I$46="-","-",'3i SMNCC'!I$57)</f>
        <v>1.6490220555819262</v>
      </c>
      <c r="N21" s="38">
        <f>IF('3i SMNCC'!J$46="-","-",'3i SMNCC'!J$57)</f>
        <v>7.9249822078168837</v>
      </c>
      <c r="O21" s="30"/>
      <c r="P21" s="38">
        <f>IF('3i SMNCC'!L$46="-","-",'3i SMNCC'!L$57)</f>
        <v>7.9249822078168837</v>
      </c>
      <c r="Q21" s="38">
        <f>IF('3i SMNCC'!M$46="-","-",'3i SMNCC'!M$57)</f>
        <v>9.5945159615724194</v>
      </c>
      <c r="R21" s="38">
        <f>IF('3i SMNCC'!N$46="-","-",'3i SMNCC'!N$57)</f>
        <v>9.6655312765157912</v>
      </c>
      <c r="S21" s="38">
        <f>IF('3i SMNCC'!O$46="-","-",'3i SMNCC'!O$57)</f>
        <v>11.448655558303892</v>
      </c>
      <c r="T21" s="38">
        <f>IF('3i SMNCC'!P$46="-","-",'3i SMNCC'!P$57)</f>
        <v>11.63045810995356</v>
      </c>
      <c r="U21" s="38">
        <f>IF('3i SMNCC'!Q$46="-","-",'3i SMNCC'!Q$57)</f>
        <v>11.375413031411084</v>
      </c>
      <c r="V21" s="38">
        <f>IF('3i SMNCC'!R$46="-","-",'3i SMNCC'!R$57)</f>
        <v>11.405483218834176</v>
      </c>
      <c r="W21" s="38" t="str">
        <f>IF('3i SMNCC'!S$46="-","-",'3i SMNCC'!S$57)</f>
        <v>-</v>
      </c>
      <c r="X21" s="38" t="str">
        <f>IF('3i SMNCC'!T$46="-","-",'3i SMNCC'!T$57)</f>
        <v>-</v>
      </c>
      <c r="Y21" s="38" t="str">
        <f>IF('3i SMNCC'!U$46="-","-",'3i SMNCC'!U$57)</f>
        <v>-</v>
      </c>
      <c r="Z21" s="38" t="str">
        <f>IF('3i SMNCC'!V$46="-","-",'3i SMNCC'!V$57)</f>
        <v>-</v>
      </c>
      <c r="AA21" s="28"/>
    </row>
    <row r="22" spans="1:27" s="29" customFormat="1" ht="11.25" customHeight="1" x14ac:dyDescent="0.25">
      <c r="A22" s="256"/>
      <c r="B22" s="135" t="s">
        <v>349</v>
      </c>
      <c r="C22" s="135" t="s">
        <v>389</v>
      </c>
      <c r="D22" s="127" t="s">
        <v>315</v>
      </c>
      <c r="E22" s="128"/>
      <c r="F22" s="30"/>
      <c r="G22" s="38">
        <f>IF('3g CPIH'!C$16="-","-",'3j PAAC PAP'!$G$7*('3g CPIH'!C$16/'3g CPIH'!$G$16))</f>
        <v>13.436452250489236</v>
      </c>
      <c r="H22" s="38">
        <f>IF('3g CPIH'!D$16="-","-",'3j PAAC PAP'!$G$7*('3g CPIH'!D$16/'3g CPIH'!$G$16))</f>
        <v>13.463352054794518</v>
      </c>
      <c r="I22" s="38">
        <f>IF('3g CPIH'!E$16="-","-",'3j PAAC PAP'!$G$7*('3g CPIH'!E$16/'3g CPIH'!$G$16))</f>
        <v>13.503701761252445</v>
      </c>
      <c r="J22" s="38">
        <f>IF('3g CPIH'!F$16="-","-",'3j PAAC PAP'!$G$7*('3g CPIH'!F$16/'3g CPIH'!$G$16))</f>
        <v>13.584401174168297</v>
      </c>
      <c r="K22" s="38">
        <f>IF('3g CPIH'!G$16="-","-",'3j PAAC PAP'!$G$7*('3g CPIH'!G$16/'3g CPIH'!$G$16))</f>
        <v>13.745799999999999</v>
      </c>
      <c r="L22" s="38">
        <f>IF('3g CPIH'!H$16="-","-",'3j PAAC PAP'!$G$7*('3g CPIH'!H$16/'3g CPIH'!$G$16))</f>
        <v>13.920648727984345</v>
      </c>
      <c r="M22" s="38">
        <f>IF('3g CPIH'!I$16="-","-",'3j PAAC PAP'!$G$7*('3g CPIH'!I$16/'3g CPIH'!$G$16))</f>
        <v>14.122397260273971</v>
      </c>
      <c r="N22" s="38">
        <f>IF('3g CPIH'!J$16="-","-",'3j PAAC PAP'!$G$7*('3g CPIH'!J$16/'3g CPIH'!$G$16))</f>
        <v>14.24344637964775</v>
      </c>
      <c r="O22" s="30"/>
      <c r="P22" s="38">
        <f>IF('3g CPIH'!L$16="-","-",'3j PAAC PAP'!$G$7*('3g CPIH'!L$16/'3g CPIH'!$G$16))</f>
        <v>14.24344637964775</v>
      </c>
      <c r="Q22" s="38">
        <f>IF('3g CPIH'!M$16="-","-",'3j PAAC PAP'!$G$7*('3g CPIH'!M$16/'3g CPIH'!$G$16))</f>
        <v>14.40484520547945</v>
      </c>
      <c r="R22" s="38">
        <f>IF('3g CPIH'!N$16="-","-",'3j PAAC PAP'!$G$7*('3g CPIH'!N$16/'3g CPIH'!$G$16))</f>
        <v>14.512444422700586</v>
      </c>
      <c r="S22" s="38">
        <f>IF('3g CPIH'!O$16="-","-",'3j PAAC PAP'!$G$7*('3g CPIH'!O$16/'3g CPIH'!$G$16))</f>
        <v>14.593143835616438</v>
      </c>
      <c r="T22" s="38">
        <f>IF('3g CPIH'!P$16="-","-",'3j PAAC PAP'!$G$7*('3g CPIH'!P$16/'3g CPIH'!$G$16))</f>
        <v>14.633493542074362</v>
      </c>
      <c r="U22" s="38">
        <f>IF('3g CPIH'!Q$16="-","-",'3j PAAC PAP'!$G$7*('3g CPIH'!Q$16/'3g CPIH'!$G$16))</f>
        <v>14.714192954990214</v>
      </c>
      <c r="V22" s="38">
        <f>IF('3g CPIH'!R$16="-","-",'3j PAAC PAP'!$G$7*('3g CPIH'!R$16/'3g CPIH'!$G$16))</f>
        <v>14.983190998043053</v>
      </c>
      <c r="W22" s="38" t="str">
        <f>IF('3g CPIH'!S$16="-","-",'3j PAAC PAP'!$G$7*('3g CPIH'!S$16/'3g CPIH'!$G$16))</f>
        <v>-</v>
      </c>
      <c r="X22" s="38" t="str">
        <f>IF('3g CPIH'!T$16="-","-",'3j PAAC PAP'!$G$7*('3g CPIH'!T$16/'3g CPIH'!$G$16))</f>
        <v>-</v>
      </c>
      <c r="Y22" s="38" t="str">
        <f>IF('3g CPIH'!U$16="-","-",'3j PAAC PAP'!$G$7*('3g CPIH'!U$16/'3g CPIH'!$G$16))</f>
        <v>-</v>
      </c>
      <c r="Z22" s="38" t="str">
        <f>IF('3g CPIH'!V$16="-","-",'3j PAAC PAP'!$G$7*('3g CPIH'!V$16/'3g CPIH'!$G$16))</f>
        <v>-</v>
      </c>
      <c r="AA22" s="28"/>
    </row>
    <row r="23" spans="1:27" s="29" customFormat="1" ht="11.5" x14ac:dyDescent="0.25">
      <c r="A23" s="256"/>
      <c r="B23" s="135" t="s">
        <v>349</v>
      </c>
      <c r="C23" s="135" t="s">
        <v>404</v>
      </c>
      <c r="D23" s="127" t="s">
        <v>315</v>
      </c>
      <c r="E23" s="128"/>
      <c r="F23" s="30"/>
      <c r="G23" s="38">
        <f>IF(G18="-","-",SUM(G15:G21)*'3j PAAC PAP'!$G$25)</f>
        <v>3.6418078700474337</v>
      </c>
      <c r="H23" s="38">
        <f>IF(H18="-","-",SUM(H15:H21)*'3j PAAC PAP'!$G$25)</f>
        <v>3.6463346250501738</v>
      </c>
      <c r="I23" s="38">
        <f>IF(I18="-","-",SUM(I15:I21)*'3j PAAC PAP'!$G$25)</f>
        <v>3.6355113854838286</v>
      </c>
      <c r="J23" s="38">
        <f>IF(J18="-","-",SUM(J15:J21)*'3j PAAC PAP'!$G$25)</f>
        <v>3.6490916504920472</v>
      </c>
      <c r="K23" s="38">
        <f>IF(K18="-","-",SUM(K15:K21)*'3j PAAC PAP'!$G$25)</f>
        <v>3.7021900987487206</v>
      </c>
      <c r="L23" s="38">
        <f>IF(L18="-","-",SUM(L15:L21)*'3j PAAC PAP'!$G$25)</f>
        <v>3.7239704836715237</v>
      </c>
      <c r="M23" s="38">
        <f>IF(M18="-","-",SUM(M15:M21)*'3j PAAC PAP'!$G$25)</f>
        <v>3.8305099845651496</v>
      </c>
      <c r="N23" s="38">
        <f>IF(N18="-","-",SUM(N15:N21)*'3j PAAC PAP'!$G$25)</f>
        <v>4.2168818262355163</v>
      </c>
      <c r="O23" s="30"/>
      <c r="P23" s="38">
        <f>IF(P18="-","-",SUM(P15:P21)*'3j PAAC PAP'!$G$25)</f>
        <v>4.2168818262355163</v>
      </c>
      <c r="Q23" s="38">
        <f>IF(Q18="-","-",SUM(Q15:Q21)*'3j PAAC PAP'!$G$25)</f>
        <v>4.4448236416305384</v>
      </c>
      <c r="R23" s="38">
        <f>IF(R18="-","-",SUM(R15:R21)*'3j PAAC PAP'!$G$25)</f>
        <v>4.4620058228940831</v>
      </c>
      <c r="S23" s="38">
        <f>IF(S18="-","-",SUM(S15:S21)*'3j PAAC PAP'!$G$25)</f>
        <v>4.5828585606686465</v>
      </c>
      <c r="T23" s="38">
        <f>IF(T18="-","-",SUM(T15:T21)*'3j PAAC PAP'!$G$25)</f>
        <v>4.5821622286288859</v>
      </c>
      <c r="U23" s="38">
        <f>IF(U18="-","-",SUM(U15:U21)*'3j PAAC PAP'!$G$25)</f>
        <v>4.4858872303782142</v>
      </c>
      <c r="V23" s="38">
        <f>IF(V18="-","-",SUM(V15:V21)*'3j PAAC PAP'!$G$25)</f>
        <v>4.4799256902823243</v>
      </c>
      <c r="W23" s="38" t="str">
        <f>IF(W18="-","-",SUM(W15:W21)*'3j PAAC PAP'!$G$25)</f>
        <v>-</v>
      </c>
      <c r="X23" s="38" t="str">
        <f>IF(X18="-","-",SUM(X15:X21)*'3j PAAC PAP'!$G$25)</f>
        <v>-</v>
      </c>
      <c r="Y23" s="38" t="str">
        <f>IF(Y18="-","-",SUM(Y15:Y21)*'3j PAAC PAP'!$G$25)</f>
        <v>-</v>
      </c>
      <c r="Z23" s="38" t="str">
        <f>IF(Z18="-","-",SUM(Z15:Z21)*'3j PAAC PAP'!$G$25)</f>
        <v>-</v>
      </c>
      <c r="AA23" s="28"/>
    </row>
    <row r="24" spans="1:27" s="29" customFormat="1" ht="11.5" x14ac:dyDescent="0.25">
      <c r="A24" s="256"/>
      <c r="B24" s="135" t="s">
        <v>388</v>
      </c>
      <c r="C24" s="135" t="s">
        <v>515</v>
      </c>
      <c r="D24" s="127" t="s">
        <v>315</v>
      </c>
      <c r="E24" s="128"/>
      <c r="F24" s="30"/>
      <c r="G24" s="38">
        <f>IF(G18="-","-",SUM(G15:G23)*'3k EBIT'!$E$7)</f>
        <v>1.5402531170116167</v>
      </c>
      <c r="H24" s="38">
        <f>IF(H18="-","-",SUM(H15:H23)*'3k EBIT'!$E$7)</f>
        <v>1.5423651679164043</v>
      </c>
      <c r="I24" s="38">
        <f>IF(I18="-","-",SUM(I15:I23)*'3k EBIT'!$E$7)</f>
        <v>1.5393425287607594</v>
      </c>
      <c r="J24" s="38">
        <f>IF(J18="-","-",SUM(J15:J23)*'3k EBIT'!$E$7)</f>
        <v>1.5456786814751216</v>
      </c>
      <c r="K24" s="38">
        <f>IF(K18="-","-",SUM(K15:K23)*'3k EBIT'!$E$7)</f>
        <v>1.5674675985428848</v>
      </c>
      <c r="L24" s="38">
        <f>IF(L18="-","-",SUM(L15:L23)*'3k EBIT'!$E$7)</f>
        <v>1.5785093982071379</v>
      </c>
      <c r="M24" s="38">
        <f>IF(M18="-","-",SUM(M15:M23)*'3k EBIT'!$E$7)</f>
        <v>1.6198631709539957</v>
      </c>
      <c r="N24" s="38">
        <f>IF(N18="-","-",SUM(N15:N23)*'3k EBIT'!$E$7)</f>
        <v>1.7580089122244784</v>
      </c>
      <c r="O24" s="30"/>
      <c r="P24" s="38">
        <f>IF(P18="-","-",SUM(P15:P23)*'3k EBIT'!$E$7)</f>
        <v>1.7580089122244784</v>
      </c>
      <c r="Q24" s="38">
        <f>IF(Q18="-","-",SUM(Q15:Q23)*'3k EBIT'!$E$7)</f>
        <v>1.8412514533301825</v>
      </c>
      <c r="R24" s="38">
        <f>IF(R18="-","-",SUM(R15:R23)*'3k EBIT'!$E$7)</f>
        <v>1.8493745963330244</v>
      </c>
      <c r="S24" s="38">
        <f>IF(S18="-","-",SUM(S15:S23)*'3k EBIT'!$E$7)</f>
        <v>1.8934146798221059</v>
      </c>
      <c r="T24" s="38">
        <f>IF(T18="-","-",SUM(T15:T23)*'3k EBIT'!$E$7)</f>
        <v>1.8939514274364111</v>
      </c>
      <c r="U24" s="38">
        <f>IF(U18="-","-",SUM(U15:U23)*'3k EBIT'!$E$7)</f>
        <v>1.861675854939836</v>
      </c>
      <c r="V24" s="38">
        <f>IF(V18="-","-",SUM(V15:V23)*'3k EBIT'!$E$7)</f>
        <v>1.8647904579257937</v>
      </c>
      <c r="W24" s="38" t="str">
        <f>IF(W18="-","-",SUM(W15:W23)*'3k EBIT'!$E$7)</f>
        <v>-</v>
      </c>
      <c r="X24" s="38" t="str">
        <f>IF(X18="-","-",SUM(X15:X23)*'3k EBIT'!$E$7)</f>
        <v>-</v>
      </c>
      <c r="Y24" s="38" t="str">
        <f>IF(Y18="-","-",SUM(Y15:Y23)*'3k EBIT'!$E$7)</f>
        <v>-</v>
      </c>
      <c r="Z24" s="38" t="str">
        <f>IF(Z18="-","-",SUM(Z15:Z23)*'3k EBIT'!$E$7)</f>
        <v>-</v>
      </c>
      <c r="AA24" s="28"/>
    </row>
    <row r="25" spans="1:27" s="29" customFormat="1" ht="11.5" x14ac:dyDescent="0.25">
      <c r="A25" s="256"/>
      <c r="B25" s="135" t="s">
        <v>292</v>
      </c>
      <c r="C25" s="179" t="s">
        <v>516</v>
      </c>
      <c r="D25" s="127" t="s">
        <v>315</v>
      </c>
      <c r="E25" s="127"/>
      <c r="F25" s="30"/>
      <c r="G25" s="38">
        <f>IF(G20="-","-",SUM(G15:G18,G20:G24)*'3l HAP'!$E$8)</f>
        <v>0.93625417684130363</v>
      </c>
      <c r="H25" s="38">
        <f>IF(H20="-","-",SUM(H15:H18,H20:H24)*'3l HAP'!$E$8)</f>
        <v>0.93788167813205936</v>
      </c>
      <c r="I25" s="38">
        <f>IF(I20="-","-",SUM(I15:I18,I20:I24)*'3l HAP'!$E$8)</f>
        <v>0.9408964619953023</v>
      </c>
      <c r="J25" s="38">
        <f>IF(J20="-","-",SUM(J15:J18,J20:J24)*'3l HAP'!$E$8)</f>
        <v>0.94577896586757004</v>
      </c>
      <c r="K25" s="38">
        <f>IF(K20="-","-",SUM(K15:K18,K20:K24)*'3l HAP'!$E$8)</f>
        <v>0.95722507471076068</v>
      </c>
      <c r="L25" s="38">
        <f>IF(L20="-","-",SUM(L15:L18,L20:L24)*'3l HAP'!$E$8)</f>
        <v>0.96573364955860452</v>
      </c>
      <c r="M25" s="38">
        <f>IF(M20="-","-",SUM(M15:M18,M20:M24)*'3l HAP'!$E$8)</f>
        <v>1.0114942920691183</v>
      </c>
      <c r="N25" s="38">
        <f>IF(N20="-","-",SUM(N15:N18,N20:N24)*'3l HAP'!$E$8)</f>
        <v>1.1179464479904146</v>
      </c>
      <c r="O25" s="30"/>
      <c r="P25" s="38">
        <f>IF(P20="-","-",SUM(P15:P18,P20:P24)*'3l HAP'!$E$8)</f>
        <v>1.1179464479904146</v>
      </c>
      <c r="Q25" s="38">
        <f>IF(Q20="-","-",SUM(Q15:Q18,Q20:Q24)*'3l HAP'!$E$8)</f>
        <v>1.1585779251966917</v>
      </c>
      <c r="R25" s="38">
        <f>IF(R20="-","-",SUM(R15:R18,R20:R24)*'3l HAP'!$E$8)</f>
        <v>1.164837445595633</v>
      </c>
      <c r="S25" s="38">
        <f>IF(S20="-","-",SUM(S15:S18,S20:S24)*'3l HAP'!$E$8)</f>
        <v>1.2003769822551695</v>
      </c>
      <c r="T25" s="38">
        <f>IF(T20="-","-",SUM(T15:T18,T20:T24)*'3l HAP'!$E$8)</f>
        <v>1.200790588495962</v>
      </c>
      <c r="U25" s="38">
        <f>IF(U20="-","-",SUM(U15:U18,U20:U24)*'3l HAP'!$E$8)</f>
        <v>1.2224122175888148</v>
      </c>
      <c r="V25" s="38">
        <f>IF(V20="-","-",SUM(V15:V18,V20:V24)*'3l HAP'!$E$8)</f>
        <v>1.2248122640878591</v>
      </c>
      <c r="W25" s="38" t="str">
        <f>IF(W20="-","-",SUM(W15:W18,W20:W24)*'3l HAP'!$E$8)</f>
        <v>-</v>
      </c>
      <c r="X25" s="38" t="str">
        <f>IF(X20="-","-",SUM(X15:X18,X20:X24)*'3l HAP'!$E$8)</f>
        <v>-</v>
      </c>
      <c r="Y25" s="38" t="str">
        <f>IF(Y20="-","-",SUM(Y15:Y18,Y20:Y24)*'3l HAP'!$E$8)</f>
        <v>-</v>
      </c>
      <c r="Z25" s="38" t="str">
        <f>IF(Z20="-","-",SUM(Z15:Z18,Z20:Z24)*'3l HAP'!$E$8)</f>
        <v>-</v>
      </c>
      <c r="AA25" s="28"/>
    </row>
    <row r="26" spans="1:27" s="29" customFormat="1" ht="11.25" customHeight="1" x14ac:dyDescent="0.25">
      <c r="A26" s="256"/>
      <c r="B26" s="135" t="s">
        <v>44</v>
      </c>
      <c r="C26" s="135" t="str">
        <f>B26&amp;"_"&amp;D26</f>
        <v>Total_Eastern</v>
      </c>
      <c r="D26" s="127" t="s">
        <v>315</v>
      </c>
      <c r="E26" s="128"/>
      <c r="F26" s="30"/>
      <c r="G26" s="38">
        <f t="shared" ref="G26:N26" si="0">IF(G20="-","-",SUM(G15:G25))</f>
        <v>82.002174219277165</v>
      </c>
      <c r="H26" s="38">
        <f t="shared" si="0"/>
        <v>82.114962248588952</v>
      </c>
      <c r="I26" s="38">
        <f t="shared" si="0"/>
        <v>81.958890826813445</v>
      </c>
      <c r="J26" s="38">
        <f t="shared" si="0"/>
        <v>82.297254914748805</v>
      </c>
      <c r="K26" s="38">
        <f t="shared" si="0"/>
        <v>83.455485658739235</v>
      </c>
      <c r="L26" s="38">
        <f t="shared" si="0"/>
        <v>84.045141344292887</v>
      </c>
      <c r="M26" s="38">
        <f t="shared" si="0"/>
        <v>86.267415442886573</v>
      </c>
      <c r="N26" s="38">
        <f t="shared" si="0"/>
        <v>93.64469308349446</v>
      </c>
      <c r="O26" s="30"/>
      <c r="P26" s="38">
        <f t="shared" ref="P26:Z26" si="1">IF(P20="-","-",SUM(P15:P25))</f>
        <v>93.64469308349446</v>
      </c>
      <c r="Q26" s="38">
        <f t="shared" si="1"/>
        <v>98.066509125025362</v>
      </c>
      <c r="R26" s="38">
        <f t="shared" si="1"/>
        <v>98.500302311085221</v>
      </c>
      <c r="S26" s="38">
        <f t="shared" si="1"/>
        <v>100.85374002133511</v>
      </c>
      <c r="T26" s="38">
        <f t="shared" si="1"/>
        <v>100.88240349034434</v>
      </c>
      <c r="U26" s="38">
        <f t="shared" si="1"/>
        <v>99.205311479170319</v>
      </c>
      <c r="V26" s="38">
        <f t="shared" si="1"/>
        <v>99.371637930904285</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AA'!J14="-","-",'3c AA'!J14)</f>
        <v>-</v>
      </c>
      <c r="H29" s="129" t="str">
        <f>IF('3c AA'!K14="-","-",'3c AA'!K14)</f>
        <v>-</v>
      </c>
      <c r="I29" s="129" t="str">
        <f>IF('3c AA'!L14="-","-",'3c AA'!L14)</f>
        <v>-</v>
      </c>
      <c r="J29" s="129" t="str">
        <f>IF('3c AA'!M14="-","-",'3c AA'!M14)</f>
        <v>-</v>
      </c>
      <c r="K29" s="129" t="str">
        <f>IF('3c AA'!N14="-","-",'3c AA'!N14)</f>
        <v>-</v>
      </c>
      <c r="L29" s="129" t="str">
        <f>IF('3c AA'!O14="-","-",'3c AA'!O14)</f>
        <v>-</v>
      </c>
      <c r="M29" s="129" t="str">
        <f>IF('3c AA'!P14="-","-",'3c AA'!P14)</f>
        <v>-</v>
      </c>
      <c r="N29" s="129" t="str">
        <f>IF('3c AA'!Q14="-","-",'3c AA'!Q14)</f>
        <v>-</v>
      </c>
      <c r="O29" s="30"/>
      <c r="P29" s="129" t="str">
        <f>IF('3c AA'!S14="-","-",'3c AA'!S14)</f>
        <v>-</v>
      </c>
      <c r="Q29" s="129" t="str">
        <f>IF('3c AA'!T14="-","-",'3c AA'!T14)</f>
        <v>-</v>
      </c>
      <c r="R29" s="129" t="str">
        <f>IF('3c AA'!U14="-","-",'3c AA'!U14)</f>
        <v>-</v>
      </c>
      <c r="S29" s="129" t="str">
        <f>IF('3c AA'!V14="-","-",'3c AA'!V14)</f>
        <v>-</v>
      </c>
      <c r="T29" s="129">
        <f>IF('3c AA'!W14="-","-",'3c AA'!W14)</f>
        <v>0</v>
      </c>
      <c r="U29" s="129">
        <f>IF('3c AA'!X14="-","-",'3c AA'!X14)</f>
        <v>1.4870742269298105</v>
      </c>
      <c r="V29" s="129">
        <f>IF('3c AA'!Y14="-","-",'3c AA'!Y14)</f>
        <v>0.70457099735818829</v>
      </c>
      <c r="W29" s="129" t="str">
        <f>IF('3c AA'!Z14="-","-",'3c AA'!Z14)</f>
        <v>-</v>
      </c>
      <c r="X29" s="129" t="str">
        <f>IF('3c AA'!AA14="-","-",'3c AA'!AA14)</f>
        <v>-</v>
      </c>
      <c r="Y29" s="129" t="str">
        <f>IF('3c AA'!AB14="-","-",'3c AA'!AB14)</f>
        <v>-</v>
      </c>
      <c r="Z29" s="129" t="str">
        <f>IF('3c AA'!AC14="-","-",'3c AA'!AC14)</f>
        <v>-</v>
      </c>
      <c r="AA29" s="28"/>
    </row>
    <row r="30" spans="1:27" s="29" customFormat="1" ht="12.4" customHeight="1" x14ac:dyDescent="0.25">
      <c r="A30" s="256"/>
      <c r="B30" s="132" t="s">
        <v>2</v>
      </c>
      <c r="C30" s="132" t="s">
        <v>342</v>
      </c>
      <c r="D30" s="130" t="s">
        <v>317</v>
      </c>
      <c r="E30" s="131"/>
      <c r="F30" s="30"/>
      <c r="G30" s="129">
        <f>IF('3d PC'!G14="-","-",'3d PC'!G55)</f>
        <v>6.5567588596821027</v>
      </c>
      <c r="H30" s="129">
        <f>IF('3d PC'!H14="-","-",'3d PC'!H55)</f>
        <v>6.5567588596821027</v>
      </c>
      <c r="I30" s="129">
        <f>IF('3d PC'!I14="-","-",'3d PC'!I55)</f>
        <v>6.6197359495950758</v>
      </c>
      <c r="J30" s="129">
        <f>IF('3d PC'!J14="-","-",'3d PC'!J55)</f>
        <v>6.6197359495950758</v>
      </c>
      <c r="K30" s="129">
        <f>IF('3d PC'!K14="-","-",'3d PC'!K55)</f>
        <v>6.6995028867368616</v>
      </c>
      <c r="L30" s="129">
        <f>IF('3d PC'!L14="-","-",'3d PC'!L55)</f>
        <v>6.6995028867368616</v>
      </c>
      <c r="M30" s="129">
        <f>IF('3d PC'!M14="-","-",'3d PC'!M55)</f>
        <v>7.1131218301273513</v>
      </c>
      <c r="N30" s="129">
        <f>IF('3d PC'!N14="-","-",'3d PC'!N55)</f>
        <v>7.1131218301273513</v>
      </c>
      <c r="O30" s="30"/>
      <c r="P30" s="129">
        <f>'3d PC'!P55</f>
        <v>7.1131218301273513</v>
      </c>
      <c r="Q30" s="129">
        <f>'3d PC'!Q55</f>
        <v>7.2804579515147188</v>
      </c>
      <c r="R30" s="129">
        <f>'3d PC'!R55</f>
        <v>7.1935840895118579</v>
      </c>
      <c r="S30" s="129">
        <f>'3d PC'!S55</f>
        <v>7.3593999937099728</v>
      </c>
      <c r="T30" s="129">
        <f>'3d PC'!T55</f>
        <v>7.0492243060839304</v>
      </c>
      <c r="U30" s="129">
        <f>'3d PC'!U55</f>
        <v>7.1089669218364691</v>
      </c>
      <c r="V30" s="129">
        <f>'3d PC'!V55</f>
        <v>6.9829560851947949</v>
      </c>
      <c r="W30" s="129" t="str">
        <f>'3d PC'!W55</f>
        <v>-</v>
      </c>
      <c r="X30" s="129" t="str">
        <f>'3d PC'!X55</f>
        <v>-</v>
      </c>
      <c r="Y30" s="129" t="str">
        <f>'3d PC'!Y55</f>
        <v>-</v>
      </c>
      <c r="Z30" s="129" t="str">
        <f>'3d PC'!Z55</f>
        <v>-</v>
      </c>
      <c r="AA30" s="28"/>
    </row>
    <row r="31" spans="1:27" s="29" customFormat="1" ht="11.25" customHeight="1" x14ac:dyDescent="0.25">
      <c r="A31" s="256"/>
      <c r="B31" s="132" t="s">
        <v>352</v>
      </c>
      <c r="C31" s="132" t="s">
        <v>343</v>
      </c>
      <c r="D31" s="130" t="s">
        <v>317</v>
      </c>
      <c r="E31" s="131"/>
      <c r="F31" s="30"/>
      <c r="G31" s="129">
        <f>IF('3e NC-Elec'!H15="-","-",'3e NC-Elec'!H15)</f>
        <v>9.5265000000000004</v>
      </c>
      <c r="H31" s="129">
        <f>IF('3e NC-Elec'!I15="-","-",'3e NC-Elec'!I15)</f>
        <v>9.5265000000000004</v>
      </c>
      <c r="I31" s="129">
        <f>IF('3e NC-Elec'!J15="-","-",'3e NC-Elec'!J15)</f>
        <v>16.351999999999997</v>
      </c>
      <c r="J31" s="129">
        <f>IF('3e NC-Elec'!K15="-","-",'3e NC-Elec'!K15)</f>
        <v>16.351999999999997</v>
      </c>
      <c r="K31" s="129">
        <f>IF('3e NC-Elec'!L15="-","-",'3e NC-Elec'!L15)</f>
        <v>11.388</v>
      </c>
      <c r="L31" s="129">
        <f>IF('3e NC-Elec'!M15="-","-",'3e NC-Elec'!M15)</f>
        <v>11.388</v>
      </c>
      <c r="M31" s="129">
        <f>IF('3e NC-Elec'!N15="-","-",'3e NC-Elec'!N15)</f>
        <v>12.0815</v>
      </c>
      <c r="N31" s="129">
        <f>IF('3e NC-Elec'!O15="-","-",'3e NC-Elec'!O15)</f>
        <v>12.0815</v>
      </c>
      <c r="O31" s="30"/>
      <c r="P31" s="129">
        <f>'3e NC-Elec'!Q15</f>
        <v>12.0815</v>
      </c>
      <c r="Q31" s="129">
        <f>'3e NC-Elec'!R15</f>
        <v>11.351499999999998</v>
      </c>
      <c r="R31" s="129">
        <f>'3e NC-Elec'!S15</f>
        <v>11.351499999999998</v>
      </c>
      <c r="S31" s="129">
        <f>'3e NC-Elec'!T15</f>
        <v>12.227499999999999</v>
      </c>
      <c r="T31" s="129">
        <f>'3e NC-Elec'!U15</f>
        <v>12.227499999999999</v>
      </c>
      <c r="U31" s="129">
        <f>'3e NC-Elec'!V15</f>
        <v>13.651000000000002</v>
      </c>
      <c r="V31" s="129">
        <f>'3e NC-Elec'!W15</f>
        <v>13.651000000000002</v>
      </c>
      <c r="W31" s="129" t="str">
        <f>'3e NC-Elec'!X15</f>
        <v>-</v>
      </c>
      <c r="X31" s="129" t="str">
        <f>'3e NC-Elec'!Y15</f>
        <v>-</v>
      </c>
      <c r="Y31" s="129" t="str">
        <f>'3e NC-Elec'!Z15</f>
        <v>-</v>
      </c>
      <c r="Z31" s="129" t="str">
        <f>'3e NC-Elec'!AA15</f>
        <v>-</v>
      </c>
      <c r="AA31" s="28"/>
    </row>
    <row r="32" spans="1:27" s="29" customFormat="1" ht="11.25" customHeight="1" x14ac:dyDescent="0.25">
      <c r="A32" s="256"/>
      <c r="B32" s="132" t="s">
        <v>349</v>
      </c>
      <c r="C32" s="132" t="s">
        <v>344</v>
      </c>
      <c r="D32" s="130" t="s">
        <v>317</v>
      </c>
      <c r="E32" s="131"/>
      <c r="F32" s="30"/>
      <c r="G32" s="129">
        <f>IF('3g CPIH'!C$16="-","-",'3h OC '!$E$7*('3g CPIH'!C$16/'3g CPIH'!$G$16))</f>
        <v>38.772147945205475</v>
      </c>
      <c r="H32" s="129">
        <f>IF('3g CPIH'!D$16="-","-",'3h OC '!$E$7*('3g CPIH'!D$16/'3g CPIH'!$G$16))</f>
        <v>38.849769863013698</v>
      </c>
      <c r="I32" s="129">
        <f>IF('3g CPIH'!E$16="-","-",'3h OC '!$E$7*('3g CPIH'!E$16/'3g CPIH'!$G$16))</f>
        <v>38.966202739726029</v>
      </c>
      <c r="J32" s="129">
        <f>IF('3g CPIH'!F$16="-","-",'3h OC '!$E$7*('3g CPIH'!F$16/'3g CPIH'!$G$16))</f>
        <v>39.199068493150683</v>
      </c>
      <c r="K32" s="129">
        <f>IF('3g CPIH'!G$16="-","-",'3h OC '!$E$7*('3g CPIH'!G$16/'3g CPIH'!$G$16))</f>
        <v>39.6648</v>
      </c>
      <c r="L32" s="129">
        <f>IF('3g CPIH'!H$16="-","-",'3h OC '!$E$7*('3g CPIH'!H$16/'3g CPIH'!$G$16))</f>
        <v>40.169342465753431</v>
      </c>
      <c r="M32" s="129">
        <f>IF('3g CPIH'!I$16="-","-",'3h OC '!$E$7*('3g CPIH'!I$16/'3g CPIH'!$G$16))</f>
        <v>40.751506849315064</v>
      </c>
      <c r="N32" s="129">
        <f>IF('3g CPIH'!J$16="-","-",'3h OC '!$E$7*('3g CPIH'!J$16/'3g CPIH'!$G$16))</f>
        <v>41.100805479452056</v>
      </c>
      <c r="O32" s="30"/>
      <c r="P32" s="129">
        <f>IF('3g CPIH'!L$16="-","-",'3h OC '!$E$7*('3g CPIH'!L$16/'3g CPIH'!$G$16))</f>
        <v>41.100805479452056</v>
      </c>
      <c r="Q32" s="129">
        <f>IF('3g CPIH'!M$16="-","-",'3h OC '!$E$7*('3g CPIH'!M$16/'3g CPIH'!$G$16))</f>
        <v>41.566536986301365</v>
      </c>
      <c r="R32" s="129">
        <f>IF('3g CPIH'!N$16="-","-",'3h OC '!$E$7*('3g CPIH'!N$16/'3g CPIH'!$G$16))</f>
        <v>41.877024657534243</v>
      </c>
      <c r="S32" s="129">
        <f>IF('3g CPIH'!O$16="-","-",'3h OC '!$E$7*('3g CPIH'!O$16/'3g CPIH'!$G$16))</f>
        <v>42.109890410958904</v>
      </c>
      <c r="T32" s="129">
        <f>IF('3g CPIH'!P$16="-","-",'3h OC '!$E$7*('3g CPIH'!P$16/'3g CPIH'!$G$16))</f>
        <v>42.226323287671228</v>
      </c>
      <c r="U32" s="129">
        <f>IF('3g CPIH'!Q$16="-","-",'3h OC '!$E$7*('3g CPIH'!Q$16/'3g CPIH'!$G$16))</f>
        <v>42.45918904109589</v>
      </c>
      <c r="V32" s="129">
        <f>IF('3g CPIH'!R$16="-","-",'3h OC '!$E$7*('3g CPIH'!R$16/'3g CPIH'!$G$16))</f>
        <v>43.235408219178083</v>
      </c>
      <c r="W32" s="129" t="str">
        <f>IF('3g CPIH'!S$16="-","-",'3h OC '!$E$7*('3g CPIH'!S$16/'3g CPIH'!$G$16))</f>
        <v>-</v>
      </c>
      <c r="X32" s="129" t="str">
        <f>IF('3g CPIH'!T$16="-","-",'3h OC '!$E$7*('3g CPIH'!T$16/'3g CPIH'!$G$16))</f>
        <v>-</v>
      </c>
      <c r="Y32" s="129" t="str">
        <f>IF('3g CPIH'!U$16="-","-",'3h OC '!$E$7*('3g CPIH'!U$16/'3g CPIH'!$G$16))</f>
        <v>-</v>
      </c>
      <c r="Z32" s="129" t="str">
        <f>IF('3g CPIH'!V$16="-","-",'3h OC '!$E$7*('3g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SMNCC'!G$57)</f>
        <v>0</v>
      </c>
      <c r="L33" s="129">
        <f>IF('3i SMNCC'!H$46="-","-",'3i SMNCC'!H$57)</f>
        <v>-0.1310662676190151</v>
      </c>
      <c r="M33" s="129">
        <f>IF('3i SMNCC'!I$46="-","-",'3i SMNCC'!I$57)</f>
        <v>1.6490220555819262</v>
      </c>
      <c r="N33" s="129">
        <f>IF('3i SMNCC'!J$46="-","-",'3i SMNCC'!J$57)</f>
        <v>7.9249822078168837</v>
      </c>
      <c r="O33" s="30"/>
      <c r="P33" s="129">
        <f>IF('3i SMNCC'!L$46="-","-",'3i SMNCC'!L$57)</f>
        <v>7.9249822078168837</v>
      </c>
      <c r="Q33" s="129">
        <f>IF('3i SMNCC'!M$46="-","-",'3i SMNCC'!M$57)</f>
        <v>9.5945159615724194</v>
      </c>
      <c r="R33" s="129">
        <f>IF('3i SMNCC'!N$46="-","-",'3i SMNCC'!N$57)</f>
        <v>9.6655312765157912</v>
      </c>
      <c r="S33" s="129">
        <f>IF('3i SMNCC'!O$46="-","-",'3i SMNCC'!O$57)</f>
        <v>11.448655558303892</v>
      </c>
      <c r="T33" s="129">
        <f>IF('3i SMNCC'!P$46="-","-",'3i SMNCC'!P$57)</f>
        <v>11.63045810995356</v>
      </c>
      <c r="U33" s="129">
        <f>IF('3i SMNCC'!Q$46="-","-",'3i SMNCC'!Q$57)</f>
        <v>11.375413031411084</v>
      </c>
      <c r="V33" s="129">
        <f>IF('3i SMNCC'!R$46="-","-",'3i SMNCC'!R$57)</f>
        <v>11.405483218834176</v>
      </c>
      <c r="W33" s="129" t="str">
        <f>IF('3i SMNCC'!S$46="-","-",'3i SMNCC'!S$57)</f>
        <v>-</v>
      </c>
      <c r="X33" s="129" t="str">
        <f>IF('3i SMNCC'!T$46="-","-",'3i SMNCC'!T$57)</f>
        <v>-</v>
      </c>
      <c r="Y33" s="129" t="str">
        <f>IF('3i SMNCC'!U$46="-","-",'3i SMNCC'!U$57)</f>
        <v>-</v>
      </c>
      <c r="Z33" s="129" t="str">
        <f>IF('3i SMNCC'!V$46="-","-",'3i SMNCC'!V$57)</f>
        <v>-</v>
      </c>
      <c r="AA33" s="28"/>
    </row>
    <row r="34" spans="1:27" s="29" customFormat="1" ht="11.5" x14ac:dyDescent="0.25">
      <c r="A34" s="256"/>
      <c r="B34" s="132" t="s">
        <v>349</v>
      </c>
      <c r="C34" s="132" t="s">
        <v>389</v>
      </c>
      <c r="D34" s="130" t="s">
        <v>317</v>
      </c>
      <c r="E34" s="131"/>
      <c r="F34" s="30"/>
      <c r="G34" s="129">
        <f>IF('3g CPIH'!C$16="-","-",'3j PAAC PAP'!$G$7*('3g CPIH'!C$16/'3g CPIH'!$G$16))</f>
        <v>13.436452250489236</v>
      </c>
      <c r="H34" s="129">
        <f>IF('3g CPIH'!D$16="-","-",'3j PAAC PAP'!$G$7*('3g CPIH'!D$16/'3g CPIH'!$G$16))</f>
        <v>13.463352054794518</v>
      </c>
      <c r="I34" s="129">
        <f>IF('3g CPIH'!E$16="-","-",'3j PAAC PAP'!$G$7*('3g CPIH'!E$16/'3g CPIH'!$G$16))</f>
        <v>13.503701761252445</v>
      </c>
      <c r="J34" s="129">
        <f>IF('3g CPIH'!F$16="-","-",'3j PAAC PAP'!$G$7*('3g CPIH'!F$16/'3g CPIH'!$G$16))</f>
        <v>13.584401174168297</v>
      </c>
      <c r="K34" s="129">
        <f>IF('3g CPIH'!G$16="-","-",'3j PAAC PAP'!$G$7*('3g CPIH'!G$16/'3g CPIH'!$G$16))</f>
        <v>13.745799999999999</v>
      </c>
      <c r="L34" s="129">
        <f>IF('3g CPIH'!H$16="-","-",'3j PAAC PAP'!$G$7*('3g CPIH'!H$16/'3g CPIH'!$G$16))</f>
        <v>13.920648727984345</v>
      </c>
      <c r="M34" s="129">
        <f>IF('3g CPIH'!I$16="-","-",'3j PAAC PAP'!$G$7*('3g CPIH'!I$16/'3g CPIH'!$G$16))</f>
        <v>14.122397260273971</v>
      </c>
      <c r="N34" s="129">
        <f>IF('3g CPIH'!J$16="-","-",'3j PAAC PAP'!$G$7*('3g CPIH'!J$16/'3g CPIH'!$G$16))</f>
        <v>14.24344637964775</v>
      </c>
      <c r="O34" s="30"/>
      <c r="P34" s="129">
        <f>IF('3g CPIH'!L$16="-","-",'3j PAAC PAP'!$G$7*('3g CPIH'!L$16/'3g CPIH'!$G$16))</f>
        <v>14.24344637964775</v>
      </c>
      <c r="Q34" s="129">
        <f>IF('3g CPIH'!M$16="-","-",'3j PAAC PAP'!$G$7*('3g CPIH'!M$16/'3g CPIH'!$G$16))</f>
        <v>14.40484520547945</v>
      </c>
      <c r="R34" s="129">
        <f>IF('3g CPIH'!N$16="-","-",'3j PAAC PAP'!$G$7*('3g CPIH'!N$16/'3g CPIH'!$G$16))</f>
        <v>14.512444422700586</v>
      </c>
      <c r="S34" s="129">
        <f>IF('3g CPIH'!O$16="-","-",'3j PAAC PAP'!$G$7*('3g CPIH'!O$16/'3g CPIH'!$G$16))</f>
        <v>14.593143835616438</v>
      </c>
      <c r="T34" s="129">
        <f>IF('3g CPIH'!P$16="-","-",'3j PAAC PAP'!$G$7*('3g CPIH'!P$16/'3g CPIH'!$G$16))</f>
        <v>14.633493542074362</v>
      </c>
      <c r="U34" s="129">
        <f>IF('3g CPIH'!Q$16="-","-",'3j PAAC PAP'!$G$7*('3g CPIH'!Q$16/'3g CPIH'!$G$16))</f>
        <v>14.714192954990214</v>
      </c>
      <c r="V34" s="129">
        <f>IF('3g CPIH'!R$16="-","-",'3j PAAC PAP'!$G$7*('3g CPIH'!R$16/'3g CPIH'!$G$16))</f>
        <v>14.983190998043053</v>
      </c>
      <c r="W34" s="129" t="str">
        <f>IF('3g CPIH'!S$16="-","-",'3j PAAC PAP'!$G$7*('3g CPIH'!S$16/'3g CPIH'!$G$16))</f>
        <v>-</v>
      </c>
      <c r="X34" s="129" t="str">
        <f>IF('3g CPIH'!T$16="-","-",'3j PAAC PAP'!$G$7*('3g CPIH'!T$16/'3g CPIH'!$G$16))</f>
        <v>-</v>
      </c>
      <c r="Y34" s="129" t="str">
        <f>IF('3g CPIH'!U$16="-","-",'3j PAAC PAP'!$G$7*('3g CPIH'!U$16/'3g CPIH'!$G$16))</f>
        <v>-</v>
      </c>
      <c r="Z34" s="129" t="str">
        <f>IF('3g CPIH'!V$16="-","-",'3j PAAC PAP'!$G$7*('3g CPIH'!V$16/'3g CPIH'!$G$16))</f>
        <v>-</v>
      </c>
      <c r="AA34" s="28"/>
    </row>
    <row r="35" spans="1:27" s="29" customFormat="1" ht="11.5" x14ac:dyDescent="0.25">
      <c r="A35" s="256"/>
      <c r="B35" s="132" t="s">
        <v>349</v>
      </c>
      <c r="C35" s="132" t="s">
        <v>404</v>
      </c>
      <c r="D35" s="130" t="s">
        <v>317</v>
      </c>
      <c r="E35" s="131"/>
      <c r="F35" s="30"/>
      <c r="G35" s="129">
        <f>IF(G30="-","-",SUM(G27:G33)*'3j PAAC PAP'!$G$25)</f>
        <v>3.1990576140474341</v>
      </c>
      <c r="H35" s="129">
        <f>IF(H30="-","-",SUM(H27:H33)*'3j PAAC PAP'!$G$25)</f>
        <v>3.2035843690501737</v>
      </c>
      <c r="I35" s="129">
        <f>IF(I30="-","-",SUM(I27:I33)*'3j PAAC PAP'!$G$25)</f>
        <v>3.6120967084838282</v>
      </c>
      <c r="J35" s="129">
        <f>IF(J30="-","-",SUM(J27:J33)*'3j PAAC PAP'!$G$25)</f>
        <v>3.6256769734920469</v>
      </c>
      <c r="K35" s="129">
        <f>IF(K30="-","-",SUM(K27:K33)*'3j PAAC PAP'!$G$25)</f>
        <v>3.3679987997487202</v>
      </c>
      <c r="L35" s="129">
        <f>IF(L30="-","-",SUM(L27:L33)*'3j PAAC PAP'!$G$25)</f>
        <v>3.3897791846715233</v>
      </c>
      <c r="M35" s="129">
        <f>IF(M30="-","-",SUM(M27:M33)*'3j PAAC PAP'!$G$25)</f>
        <v>3.5921060005651495</v>
      </c>
      <c r="N35" s="129">
        <f>IF(N30="-","-",SUM(N27:N33)*'3j PAAC PAP'!$G$25)</f>
        <v>3.9784778422355171</v>
      </c>
      <c r="O35" s="30"/>
      <c r="P35" s="129">
        <f>IF(P30="-","-",SUM(P27:P33)*'3j PAAC PAP'!$G$25)</f>
        <v>3.9784778422355171</v>
      </c>
      <c r="Q35" s="129">
        <f>IF(Q30="-","-",SUM(Q27:Q33)*'3j PAAC PAP'!$G$25)</f>
        <v>4.0701888096305385</v>
      </c>
      <c r="R35" s="129">
        <f>IF(R30="-","-",SUM(R27:R33)*'3j PAAC PAP'!$G$25)</f>
        <v>4.0873709908940823</v>
      </c>
      <c r="S35" s="129">
        <f>IF(S30="-","-",SUM(S27:S33)*'3j PAAC PAP'!$G$25)</f>
        <v>4.2656961176686465</v>
      </c>
      <c r="T35" s="129">
        <f>IF(T30="-","-",SUM(T27:T33)*'3j PAAC PAP'!$G$25)</f>
        <v>4.264999785628885</v>
      </c>
      <c r="U35" s="129">
        <f>IF(U30="-","-",SUM(U27:U33)*'3j PAAC PAP'!$G$25)</f>
        <v>4.4369292693782141</v>
      </c>
      <c r="V35" s="129">
        <f>IF(V30="-","-",SUM(V27:V33)*'3j PAAC PAP'!$G$25)</f>
        <v>4.4309677292823242</v>
      </c>
      <c r="W35" s="129" t="str">
        <f>IF(W30="-","-",SUM(W27:W33)*'3j PAAC PAP'!$G$25)</f>
        <v>-</v>
      </c>
      <c r="X35" s="129" t="str">
        <f>IF(X30="-","-",SUM(X27:X33)*'3j PAAC PAP'!$G$25)</f>
        <v>-</v>
      </c>
      <c r="Y35" s="129" t="str">
        <f>IF(Y30="-","-",SUM(Y27:Y33)*'3j PAAC PAP'!$G$25)</f>
        <v>-</v>
      </c>
      <c r="Z35" s="129" t="str">
        <f>IF(Z30="-","-",SUM(Z27:Z33)*'3j PAAC PAP'!$G$25)</f>
        <v>-</v>
      </c>
      <c r="AA35" s="28"/>
    </row>
    <row r="36" spans="1:27" s="29" customFormat="1" ht="11.5" x14ac:dyDescent="0.25">
      <c r="A36" s="256"/>
      <c r="B36" s="132" t="s">
        <v>388</v>
      </c>
      <c r="C36" s="132" t="s">
        <v>515</v>
      </c>
      <c r="D36" s="130" t="s">
        <v>317</v>
      </c>
      <c r="E36" s="131"/>
      <c r="F36" s="30"/>
      <c r="G36" s="129">
        <f>IF(G30="-","-",SUM(G27:G35)*'3k EBIT'!$E$7)</f>
        <v>1.3846360740534089</v>
      </c>
      <c r="H36" s="129">
        <f>IF(H30="-","-",SUM(H27:H35)*'3k EBIT'!$E$7)</f>
        <v>1.3867481249581963</v>
      </c>
      <c r="I36" s="129">
        <f>IF(I30="-","-",SUM(I27:I35)*'3k EBIT'!$E$7)</f>
        <v>1.5311127812966232</v>
      </c>
      <c r="J36" s="129">
        <f>IF(J30="-","-",SUM(J27:J35)*'3k EBIT'!$E$7)</f>
        <v>1.5374489340109854</v>
      </c>
      <c r="K36" s="129">
        <f>IF(K30="-","-",SUM(K27:K35)*'3k EBIT'!$E$7)</f>
        <v>1.4500066574638526</v>
      </c>
      <c r="L36" s="129">
        <f>IF(L30="-","-",SUM(L27:L35)*'3k EBIT'!$E$7)</f>
        <v>1.4610484571281059</v>
      </c>
      <c r="M36" s="129">
        <f>IF(M30="-","-",SUM(M27:M35)*'3k EBIT'!$E$7)</f>
        <v>1.5360693785918833</v>
      </c>
      <c r="N36" s="129">
        <f>IF(N30="-","-",SUM(N27:N35)*'3k EBIT'!$E$7)</f>
        <v>1.6742151198623665</v>
      </c>
      <c r="O36" s="30"/>
      <c r="P36" s="129">
        <f>IF(P30="-","-",SUM(P27:P35)*'3k EBIT'!$E$7)</f>
        <v>1.6742151198623665</v>
      </c>
      <c r="Q36" s="129">
        <f>IF(Q30="-","-",SUM(Q27:Q35)*'3k EBIT'!$E$7)</f>
        <v>1.7095754939040064</v>
      </c>
      <c r="R36" s="129">
        <f>IF(R30="-","-",SUM(R27:R35)*'3k EBIT'!$E$7)</f>
        <v>1.7176986369068481</v>
      </c>
      <c r="S36" s="129">
        <f>IF(S30="-","-",SUM(S27:S35)*'3k EBIT'!$E$7)</f>
        <v>1.7819390096260821</v>
      </c>
      <c r="T36" s="129">
        <f>IF(T30="-","-",SUM(T27:T35)*'3k EBIT'!$E$7)</f>
        <v>1.7824757572403871</v>
      </c>
      <c r="U36" s="129">
        <f>IF(U30="-","-",SUM(U27:U35)*'3k EBIT'!$E$7)</f>
        <v>1.8444682011511879</v>
      </c>
      <c r="V36" s="129">
        <f>IF(V30="-","-",SUM(V27:V35)*'3k EBIT'!$E$7)</f>
        <v>1.8475828041371458</v>
      </c>
      <c r="W36" s="129" t="str">
        <f>IF(W30="-","-",SUM(W27:W35)*'3k EBIT'!$E$7)</f>
        <v>-</v>
      </c>
      <c r="X36" s="129" t="str">
        <f>IF(X30="-","-",SUM(X27:X35)*'3k EBIT'!$E$7)</f>
        <v>-</v>
      </c>
      <c r="Y36" s="129" t="str">
        <f>IF(Y30="-","-",SUM(Y27:Y35)*'3k EBIT'!$E$7)</f>
        <v>-</v>
      </c>
      <c r="Z36" s="129" t="str">
        <f>IF(Z30="-","-",SUM(Z27:Z35)*'3k EBIT'!$E$7)</f>
        <v>-</v>
      </c>
      <c r="AA36" s="28"/>
    </row>
    <row r="37" spans="1:27" s="29" customFormat="1" ht="11.25" customHeight="1" x14ac:dyDescent="0.25">
      <c r="A37" s="256"/>
      <c r="B37" s="132" t="s">
        <v>292</v>
      </c>
      <c r="C37" s="177" t="s">
        <v>516</v>
      </c>
      <c r="D37" s="130" t="s">
        <v>317</v>
      </c>
      <c r="E37" s="130"/>
      <c r="F37" s="30"/>
      <c r="G37" s="129">
        <f>IF(G32="-","-",SUM(G27:G30,G32:G36)*'3l HAP'!$E$8)</f>
        <v>0.9274934812172565</v>
      </c>
      <c r="H37" s="129">
        <f>IF(H32="-","-",SUM(H27:H30,H32:H36)*'3l HAP'!$E$8)</f>
        <v>0.92912098250801234</v>
      </c>
      <c r="I37" s="129">
        <f>IF(I32="-","-",SUM(I27:I30,I32:I36)*'3l HAP'!$E$8)</f>
        <v>0.94043315597672295</v>
      </c>
      <c r="J37" s="129">
        <f>IF(J32="-","-",SUM(J27:J30,J32:J36)*'3l HAP'!$E$8)</f>
        <v>0.94531565984899069</v>
      </c>
      <c r="K37" s="129">
        <f>IF(K32="-","-",SUM(K27:K30,K32:K36)*'3l HAP'!$E$8)</f>
        <v>0.95061243426376363</v>
      </c>
      <c r="L37" s="129">
        <f>IF(L32="-","-",SUM(L27:L30,L32:L36)*'3l HAP'!$E$8)</f>
        <v>0.95912100911160747</v>
      </c>
      <c r="M37" s="129">
        <f>IF(M32="-","-",SUM(M27:M30,M32:M36)*'3l HAP'!$E$8)</f>
        <v>1.0067769944254008</v>
      </c>
      <c r="N37" s="129">
        <f>IF(N32="-","-",SUM(N27:N30,N32:N36)*'3l HAP'!$E$8)</f>
        <v>1.1132291503466969</v>
      </c>
      <c r="O37" s="30"/>
      <c r="P37" s="129">
        <f>IF(P32="-","-",SUM(P27:P30,P32:P36)*'3l HAP'!$E$8)</f>
        <v>1.1132291503466969</v>
      </c>
      <c r="Q37" s="129">
        <f>IF(Q32="-","-",SUM(Q27:Q30,Q32:Q36)*'3l HAP'!$E$8)</f>
        <v>1.1511650288994209</v>
      </c>
      <c r="R37" s="129">
        <f>IF(R32="-","-",SUM(R27:R30,R32:R36)*'3l HAP'!$E$8)</f>
        <v>1.1574245492983624</v>
      </c>
      <c r="S37" s="129">
        <f>IF(S32="-","-",SUM(S27:S30,S32:S36)*'3l HAP'!$E$8)</f>
        <v>1.1941012916398668</v>
      </c>
      <c r="T37" s="129">
        <f>IF(T32="-","-",SUM(T27:T30,T32:T36)*'3l HAP'!$E$8)</f>
        <v>1.194514897880659</v>
      </c>
      <c r="U37" s="129">
        <f>IF(U32="-","-",SUM(U27:U30,U32:U36)*'3l HAP'!$E$8)</f>
        <v>1.2214434868226942</v>
      </c>
      <c r="V37" s="129">
        <f>IF(V32="-","-",SUM(V27:V30,V32:V36)*'3l HAP'!$E$8)</f>
        <v>1.2238435333217386</v>
      </c>
      <c r="W37" s="129" t="str">
        <f>IF(W32="-","-",SUM(W27:W30,W32:W36)*'3l HAP'!$E$8)</f>
        <v>-</v>
      </c>
      <c r="X37" s="129" t="str">
        <f>IF(X32="-","-",SUM(X27:X30,X32:X36)*'3l HAP'!$E$8)</f>
        <v>-</v>
      </c>
      <c r="Y37" s="129" t="str">
        <f>IF(Y32="-","-",SUM(Y27:Y30,Y32:Y36)*'3l HAP'!$E$8)</f>
        <v>-</v>
      </c>
      <c r="Z37" s="129" t="str">
        <f>IF(Z32="-","-",SUM(Z27:Z30,Z32:Z36)*'3l HAP'!$E$8)</f>
        <v>-</v>
      </c>
      <c r="AA37" s="28"/>
    </row>
    <row r="38" spans="1:27" s="29" customFormat="1" ht="11.25" customHeight="1" x14ac:dyDescent="0.25">
      <c r="A38" s="256"/>
      <c r="B38" s="132" t="s">
        <v>44</v>
      </c>
      <c r="C38" s="132" t="str">
        <f>B38&amp;"_"&amp;D38</f>
        <v>Total_East Midlands</v>
      </c>
      <c r="D38" s="130" t="s">
        <v>317</v>
      </c>
      <c r="E38" s="131"/>
      <c r="F38" s="30"/>
      <c r="G38" s="129">
        <f t="shared" ref="G38:N38" si="2">IF(G32="-","-",SUM(G27:G37))</f>
        <v>73.80304622469491</v>
      </c>
      <c r="H38" s="129">
        <f t="shared" si="2"/>
        <v>73.915834254006711</v>
      </c>
      <c r="I38" s="129">
        <f t="shared" si="2"/>
        <v>81.525283096330725</v>
      </c>
      <c r="J38" s="129">
        <f t="shared" si="2"/>
        <v>81.863647184266071</v>
      </c>
      <c r="K38" s="129">
        <f t="shared" si="2"/>
        <v>77.266720778213198</v>
      </c>
      <c r="L38" s="129">
        <f t="shared" si="2"/>
        <v>77.856376463766864</v>
      </c>
      <c r="M38" s="129">
        <f t="shared" si="2"/>
        <v>81.85250036888074</v>
      </c>
      <c r="N38" s="129">
        <f t="shared" si="2"/>
        <v>89.229778009488626</v>
      </c>
      <c r="O38" s="30"/>
      <c r="P38" s="129">
        <f t="shared" ref="P38:Z38" si="3">IF(P32="-","-",SUM(P27:P37))</f>
        <v>89.229778009488626</v>
      </c>
      <c r="Q38" s="129">
        <f t="shared" si="3"/>
        <v>91.128785437301914</v>
      </c>
      <c r="R38" s="129">
        <f t="shared" si="3"/>
        <v>91.562578623361773</v>
      </c>
      <c r="S38" s="129">
        <f t="shared" si="3"/>
        <v>94.98032621752381</v>
      </c>
      <c r="T38" s="129">
        <f t="shared" si="3"/>
        <v>95.008989686533027</v>
      </c>
      <c r="U38" s="129">
        <f t="shared" si="3"/>
        <v>98.298677133615556</v>
      </c>
      <c r="V38" s="129">
        <f t="shared" si="3"/>
        <v>98.465003585349521</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AA'!J15="-","-",'3c AA'!J15)</f>
        <v>-</v>
      </c>
      <c r="H41" s="38" t="str">
        <f>IF('3c AA'!K15="-","-",'3c AA'!K15)</f>
        <v>-</v>
      </c>
      <c r="I41" s="38" t="str">
        <f>IF('3c AA'!L15="-","-",'3c AA'!L15)</f>
        <v>-</v>
      </c>
      <c r="J41" s="38" t="str">
        <f>IF('3c AA'!M15="-","-",'3c AA'!M15)</f>
        <v>-</v>
      </c>
      <c r="K41" s="38" t="str">
        <f>IF('3c AA'!N15="-","-",'3c AA'!N15)</f>
        <v>-</v>
      </c>
      <c r="L41" s="38" t="str">
        <f>IF('3c AA'!O15="-","-",'3c AA'!O15)</f>
        <v>-</v>
      </c>
      <c r="M41" s="38" t="str">
        <f>IF('3c AA'!P15="-","-",'3c AA'!P15)</f>
        <v>-</v>
      </c>
      <c r="N41" s="38" t="str">
        <f>IF('3c AA'!Q15="-","-",'3c AA'!Q15)</f>
        <v>-</v>
      </c>
      <c r="O41" s="30"/>
      <c r="P41" s="38" t="str">
        <f>IF('3c AA'!S15="-","-",'3c AA'!S15)</f>
        <v>-</v>
      </c>
      <c r="Q41" s="38" t="str">
        <f>IF('3c AA'!T15="-","-",'3c AA'!T15)</f>
        <v>-</v>
      </c>
      <c r="R41" s="38" t="str">
        <f>IF('3c AA'!U15="-","-",'3c AA'!U15)</f>
        <v>-</v>
      </c>
      <c r="S41" s="38" t="str">
        <f>IF('3c AA'!V15="-","-",'3c AA'!V15)</f>
        <v>-</v>
      </c>
      <c r="T41" s="38">
        <f>IF('3c AA'!W15="-","-",'3c AA'!W15)</f>
        <v>0</v>
      </c>
      <c r="U41" s="38">
        <f>IF('3c AA'!X15="-","-",'3c AA'!X15)</f>
        <v>1.4870742269298105</v>
      </c>
      <c r="V41" s="38">
        <f>IF('3c AA'!Y15="-","-",'3c AA'!Y15)</f>
        <v>0.70457099735818829</v>
      </c>
      <c r="W41" s="38" t="str">
        <f>IF('3c AA'!Z15="-","-",'3c AA'!Z15)</f>
        <v>-</v>
      </c>
      <c r="X41" s="38" t="str">
        <f>IF('3c AA'!AA15="-","-",'3c AA'!AA15)</f>
        <v>-</v>
      </c>
      <c r="Y41" s="38" t="str">
        <f>IF('3c AA'!AB15="-","-",'3c AA'!AB15)</f>
        <v>-</v>
      </c>
      <c r="Z41" s="38" t="str">
        <f>IF('3c AA'!AC15="-","-",'3c AA'!AC15)</f>
        <v>-</v>
      </c>
      <c r="AA41" s="28"/>
    </row>
    <row r="42" spans="1:27" s="29" customFormat="1" ht="11.25" customHeight="1" x14ac:dyDescent="0.25">
      <c r="A42" s="256"/>
      <c r="B42" s="135" t="s">
        <v>2</v>
      </c>
      <c r="C42" s="135" t="s">
        <v>342</v>
      </c>
      <c r="D42" s="127" t="s">
        <v>318</v>
      </c>
      <c r="E42" s="128"/>
      <c r="F42" s="30"/>
      <c r="G42" s="38">
        <f>IF('3d PC'!G14="-","-",'3d PC'!G55)</f>
        <v>6.5567588596821027</v>
      </c>
      <c r="H42" s="38">
        <f>IF('3d PC'!H14="-","-",'3d PC'!H55)</f>
        <v>6.5567588596821027</v>
      </c>
      <c r="I42" s="38">
        <f>IF('3d PC'!I14="-","-",'3d PC'!I55)</f>
        <v>6.6197359495950758</v>
      </c>
      <c r="J42" s="38">
        <f>IF('3d PC'!J14="-","-",'3d PC'!J55)</f>
        <v>6.6197359495950758</v>
      </c>
      <c r="K42" s="38">
        <f>IF('3d PC'!K14="-","-",'3d PC'!K55)</f>
        <v>6.6995028867368616</v>
      </c>
      <c r="L42" s="38">
        <f>IF('3d PC'!L14="-","-",'3d PC'!L55)</f>
        <v>6.6995028867368616</v>
      </c>
      <c r="M42" s="38">
        <f>IF('3d PC'!M14="-","-",'3d PC'!M55)</f>
        <v>7.1131218301273513</v>
      </c>
      <c r="N42" s="38">
        <f>IF('3d PC'!N14="-","-",'3d PC'!N55)</f>
        <v>7.1131218301273513</v>
      </c>
      <c r="O42" s="30"/>
      <c r="P42" s="38">
        <f>'3d PC'!P55</f>
        <v>7.1131218301273513</v>
      </c>
      <c r="Q42" s="38">
        <f>'3d PC'!Q55</f>
        <v>7.2804579515147188</v>
      </c>
      <c r="R42" s="38">
        <f>'3d PC'!R55</f>
        <v>7.1935840895118579</v>
      </c>
      <c r="S42" s="38">
        <f>'3d PC'!S55</f>
        <v>7.3593999937099728</v>
      </c>
      <c r="T42" s="38">
        <f>'3d PC'!T55</f>
        <v>7.0492243060839304</v>
      </c>
      <c r="U42" s="38">
        <f>'3d PC'!U55</f>
        <v>7.1089669218364691</v>
      </c>
      <c r="V42" s="38">
        <f>'3d PC'!V55</f>
        <v>6.9829560851947949</v>
      </c>
      <c r="W42" s="38" t="str">
        <f>'3d PC'!W55</f>
        <v>-</v>
      </c>
      <c r="X42" s="38" t="str">
        <f>'3d PC'!X55</f>
        <v>-</v>
      </c>
      <c r="Y42" s="38" t="str">
        <f>'3d PC'!Y55</f>
        <v>-</v>
      </c>
      <c r="Z42" s="38" t="str">
        <f>'3d PC'!Z55</f>
        <v>-</v>
      </c>
      <c r="AA42" s="28"/>
    </row>
    <row r="43" spans="1:27" s="29" customFormat="1" ht="11.25" customHeight="1" x14ac:dyDescent="0.25">
      <c r="A43" s="256"/>
      <c r="B43" s="135" t="s">
        <v>352</v>
      </c>
      <c r="C43" s="135" t="s">
        <v>343</v>
      </c>
      <c r="D43" s="127" t="s">
        <v>318</v>
      </c>
      <c r="E43" s="128"/>
      <c r="F43" s="30"/>
      <c r="G43" s="38">
        <f>IF('3e NC-Elec'!H16="-","-",'3e NC-Elec'!H16)</f>
        <v>16.096500000000002</v>
      </c>
      <c r="H43" s="38">
        <f>IF('3e NC-Elec'!I16="-","-",'3e NC-Elec'!I16)</f>
        <v>16.096500000000002</v>
      </c>
      <c r="I43" s="38">
        <f>IF('3e NC-Elec'!J16="-","-",'3e NC-Elec'!J16)</f>
        <v>23.7469</v>
      </c>
      <c r="J43" s="38">
        <f>IF('3e NC-Elec'!K16="-","-",'3e NC-Elec'!K16)</f>
        <v>23.7469</v>
      </c>
      <c r="K43" s="38">
        <f>IF('3e NC-Elec'!L16="-","-",'3e NC-Elec'!L16)</f>
        <v>14.855500000000001</v>
      </c>
      <c r="L43" s="38">
        <f>IF('3e NC-Elec'!M16="-","-",'3e NC-Elec'!M16)</f>
        <v>14.855500000000001</v>
      </c>
      <c r="M43" s="38">
        <f>IF('3e NC-Elec'!N16="-","-",'3e NC-Elec'!N16)</f>
        <v>15.439500000000001</v>
      </c>
      <c r="N43" s="38">
        <f>IF('3e NC-Elec'!O16="-","-",'3e NC-Elec'!O16)</f>
        <v>15.439500000000001</v>
      </c>
      <c r="O43" s="30"/>
      <c r="P43" s="38">
        <f>'3e NC-Elec'!Q16</f>
        <v>15.439500000000001</v>
      </c>
      <c r="Q43" s="38">
        <f>'3e NC-Elec'!R16</f>
        <v>14.892000000000001</v>
      </c>
      <c r="R43" s="38">
        <f>'3e NC-Elec'!S16</f>
        <v>14.892000000000001</v>
      </c>
      <c r="S43" s="38">
        <f>'3e NC-Elec'!T16</f>
        <v>15.0015</v>
      </c>
      <c r="T43" s="38">
        <f>'3e NC-Elec'!U16</f>
        <v>15.0015</v>
      </c>
      <c r="U43" s="38">
        <f>'3e NC-Elec'!V16</f>
        <v>12.0815</v>
      </c>
      <c r="V43" s="38">
        <f>'3e NC-Elec'!W16</f>
        <v>12.0815</v>
      </c>
      <c r="W43" s="38" t="str">
        <f>'3e NC-Elec'!X16</f>
        <v>-</v>
      </c>
      <c r="X43" s="38" t="str">
        <f>'3e NC-Elec'!Y16</f>
        <v>-</v>
      </c>
      <c r="Y43" s="38" t="str">
        <f>'3e NC-Elec'!Z16</f>
        <v>-</v>
      </c>
      <c r="Z43" s="38" t="str">
        <f>'3e NC-Elec'!AA16</f>
        <v>-</v>
      </c>
      <c r="AA43" s="28"/>
    </row>
    <row r="44" spans="1:27" s="29" customFormat="1" ht="12.4" customHeight="1" x14ac:dyDescent="0.25">
      <c r="A44" s="256"/>
      <c r="B44" s="135" t="s">
        <v>349</v>
      </c>
      <c r="C44" s="135" t="s">
        <v>344</v>
      </c>
      <c r="D44" s="127" t="s">
        <v>318</v>
      </c>
      <c r="E44" s="128"/>
      <c r="F44" s="30"/>
      <c r="G44" s="38">
        <f>IF('3g CPIH'!C$16="-","-",'3h OC '!$E$7*('3g CPIH'!C$16/'3g CPIH'!$G$16))</f>
        <v>38.772147945205475</v>
      </c>
      <c r="H44" s="38">
        <f>IF('3g CPIH'!D$16="-","-",'3h OC '!$E$7*('3g CPIH'!D$16/'3g CPIH'!$G$16))</f>
        <v>38.849769863013698</v>
      </c>
      <c r="I44" s="38">
        <f>IF('3g CPIH'!E$16="-","-",'3h OC '!$E$7*('3g CPIH'!E$16/'3g CPIH'!$G$16))</f>
        <v>38.966202739726029</v>
      </c>
      <c r="J44" s="38">
        <f>IF('3g CPIH'!F$16="-","-",'3h OC '!$E$7*('3g CPIH'!F$16/'3g CPIH'!$G$16))</f>
        <v>39.199068493150683</v>
      </c>
      <c r="K44" s="38">
        <f>IF('3g CPIH'!G$16="-","-",'3h OC '!$E$7*('3g CPIH'!G$16/'3g CPIH'!$G$16))</f>
        <v>39.6648</v>
      </c>
      <c r="L44" s="38">
        <f>IF('3g CPIH'!H$16="-","-",'3h OC '!$E$7*('3g CPIH'!H$16/'3g CPIH'!$G$16))</f>
        <v>40.169342465753431</v>
      </c>
      <c r="M44" s="38">
        <f>IF('3g CPIH'!I$16="-","-",'3h OC '!$E$7*('3g CPIH'!I$16/'3g CPIH'!$G$16))</f>
        <v>40.751506849315064</v>
      </c>
      <c r="N44" s="38">
        <f>IF('3g CPIH'!J$16="-","-",'3h OC '!$E$7*('3g CPIH'!J$16/'3g CPIH'!$G$16))</f>
        <v>41.100805479452056</v>
      </c>
      <c r="O44" s="30"/>
      <c r="P44" s="38">
        <f>IF('3g CPIH'!L$16="-","-",'3h OC '!$E$7*('3g CPIH'!L$16/'3g CPIH'!$G$16))</f>
        <v>41.100805479452056</v>
      </c>
      <c r="Q44" s="38">
        <f>IF('3g CPIH'!M$16="-","-",'3h OC '!$E$7*('3g CPIH'!M$16/'3g CPIH'!$G$16))</f>
        <v>41.566536986301365</v>
      </c>
      <c r="R44" s="38">
        <f>IF('3g CPIH'!N$16="-","-",'3h OC '!$E$7*('3g CPIH'!N$16/'3g CPIH'!$G$16))</f>
        <v>41.877024657534243</v>
      </c>
      <c r="S44" s="38">
        <f>IF('3g CPIH'!O$16="-","-",'3h OC '!$E$7*('3g CPIH'!O$16/'3g CPIH'!$G$16))</f>
        <v>42.109890410958904</v>
      </c>
      <c r="T44" s="38">
        <f>IF('3g CPIH'!P$16="-","-",'3h OC '!$E$7*('3g CPIH'!P$16/'3g CPIH'!$G$16))</f>
        <v>42.226323287671228</v>
      </c>
      <c r="U44" s="38">
        <f>IF('3g CPIH'!Q$16="-","-",'3h OC '!$E$7*('3g CPIH'!Q$16/'3g CPIH'!$G$16))</f>
        <v>42.45918904109589</v>
      </c>
      <c r="V44" s="38">
        <f>IF('3g CPIH'!R$16="-","-",'3h OC '!$E$7*('3g CPIH'!R$16/'3g CPIH'!$G$16))</f>
        <v>43.235408219178083</v>
      </c>
      <c r="W44" s="38" t="str">
        <f>IF('3g CPIH'!S$16="-","-",'3h OC '!$E$7*('3g CPIH'!S$16/'3g CPIH'!$G$16))</f>
        <v>-</v>
      </c>
      <c r="X44" s="38" t="str">
        <f>IF('3g CPIH'!T$16="-","-",'3h OC '!$E$7*('3g CPIH'!T$16/'3g CPIH'!$G$16))</f>
        <v>-</v>
      </c>
      <c r="Y44" s="38" t="str">
        <f>IF('3g CPIH'!U$16="-","-",'3h OC '!$E$7*('3g CPIH'!U$16/'3g CPIH'!$G$16))</f>
        <v>-</v>
      </c>
      <c r="Z44" s="38" t="str">
        <f>IF('3g CPIH'!V$16="-","-",'3h OC '!$E$7*('3g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SMNCC'!G$57)</f>
        <v>0</v>
      </c>
      <c r="L45" s="38">
        <f>IF('3i SMNCC'!H$46="-","-",'3i SMNCC'!H$57)</f>
        <v>-0.1310662676190151</v>
      </c>
      <c r="M45" s="38">
        <f>IF('3i SMNCC'!I$46="-","-",'3i SMNCC'!I$57)</f>
        <v>1.6490220555819262</v>
      </c>
      <c r="N45" s="38">
        <f>IF('3i SMNCC'!J$46="-","-",'3i SMNCC'!J$57)</f>
        <v>7.9249822078168837</v>
      </c>
      <c r="O45" s="30"/>
      <c r="P45" s="38">
        <f>IF('3i SMNCC'!L$46="-","-",'3i SMNCC'!L$57)</f>
        <v>7.9249822078168837</v>
      </c>
      <c r="Q45" s="38">
        <f>IF('3i SMNCC'!M$46="-","-",'3i SMNCC'!M$57)</f>
        <v>9.5945159615724194</v>
      </c>
      <c r="R45" s="38">
        <f>IF('3i SMNCC'!N$46="-","-",'3i SMNCC'!N$57)</f>
        <v>9.6655312765157912</v>
      </c>
      <c r="S45" s="38">
        <f>IF('3i SMNCC'!O$46="-","-",'3i SMNCC'!O$57)</f>
        <v>11.448655558303892</v>
      </c>
      <c r="T45" s="38">
        <f>IF('3i SMNCC'!P$46="-","-",'3i SMNCC'!P$57)</f>
        <v>11.63045810995356</v>
      </c>
      <c r="U45" s="38">
        <f>IF('3i SMNCC'!Q$46="-","-",'3i SMNCC'!Q$57)</f>
        <v>11.375413031411084</v>
      </c>
      <c r="V45" s="38">
        <f>IF('3i SMNCC'!R$46="-","-",'3i SMNCC'!R$57)</f>
        <v>11.405483218834176</v>
      </c>
      <c r="W45" s="38" t="str">
        <f>IF('3i SMNCC'!S$46="-","-",'3i SMNCC'!S$57)</f>
        <v>-</v>
      </c>
      <c r="X45" s="38" t="str">
        <f>IF('3i SMNCC'!T$46="-","-",'3i SMNCC'!T$57)</f>
        <v>-</v>
      </c>
      <c r="Y45" s="38" t="str">
        <f>IF('3i SMNCC'!U$46="-","-",'3i SMNCC'!U$57)</f>
        <v>-</v>
      </c>
      <c r="Z45" s="38" t="str">
        <f>IF('3i SMNCC'!V$46="-","-",'3i SMNCC'!V$57)</f>
        <v>-</v>
      </c>
      <c r="AA45" s="28"/>
    </row>
    <row r="46" spans="1:27" s="29" customFormat="1" ht="11.5" x14ac:dyDescent="0.25">
      <c r="A46" s="256"/>
      <c r="B46" s="135" t="s">
        <v>349</v>
      </c>
      <c r="C46" s="135" t="s">
        <v>389</v>
      </c>
      <c r="D46" s="127" t="s">
        <v>318</v>
      </c>
      <c r="E46" s="128"/>
      <c r="F46" s="30"/>
      <c r="G46" s="38">
        <f>IF('3g CPIH'!C$16="-","-",'3j PAAC PAP'!$G$7*('3g CPIH'!C$16/'3g CPIH'!$G$16))</f>
        <v>13.436452250489236</v>
      </c>
      <c r="H46" s="38">
        <f>IF('3g CPIH'!D$16="-","-",'3j PAAC PAP'!$G$7*('3g CPIH'!D$16/'3g CPIH'!$G$16))</f>
        <v>13.463352054794518</v>
      </c>
      <c r="I46" s="38">
        <f>IF('3g CPIH'!E$16="-","-",'3j PAAC PAP'!$G$7*('3g CPIH'!E$16/'3g CPIH'!$G$16))</f>
        <v>13.503701761252445</v>
      </c>
      <c r="J46" s="38">
        <f>IF('3g CPIH'!F$16="-","-",'3j PAAC PAP'!$G$7*('3g CPIH'!F$16/'3g CPIH'!$G$16))</f>
        <v>13.584401174168297</v>
      </c>
      <c r="K46" s="38">
        <f>IF('3g CPIH'!G$16="-","-",'3j PAAC PAP'!$G$7*('3g CPIH'!G$16/'3g CPIH'!$G$16))</f>
        <v>13.745799999999999</v>
      </c>
      <c r="L46" s="38">
        <f>IF('3g CPIH'!H$16="-","-",'3j PAAC PAP'!$G$7*('3g CPIH'!H$16/'3g CPIH'!$G$16))</f>
        <v>13.920648727984345</v>
      </c>
      <c r="M46" s="38">
        <f>IF('3g CPIH'!I$16="-","-",'3j PAAC PAP'!$G$7*('3g CPIH'!I$16/'3g CPIH'!$G$16))</f>
        <v>14.122397260273971</v>
      </c>
      <c r="N46" s="38">
        <f>IF('3g CPIH'!J$16="-","-",'3j PAAC PAP'!$G$7*('3g CPIH'!J$16/'3g CPIH'!$G$16))</f>
        <v>14.24344637964775</v>
      </c>
      <c r="O46" s="30"/>
      <c r="P46" s="38">
        <f>IF('3g CPIH'!L$16="-","-",'3j PAAC PAP'!$G$7*('3g CPIH'!L$16/'3g CPIH'!$G$16))</f>
        <v>14.24344637964775</v>
      </c>
      <c r="Q46" s="38">
        <f>IF('3g CPIH'!M$16="-","-",'3j PAAC PAP'!$G$7*('3g CPIH'!M$16/'3g CPIH'!$G$16))</f>
        <v>14.40484520547945</v>
      </c>
      <c r="R46" s="38">
        <f>IF('3g CPIH'!N$16="-","-",'3j PAAC PAP'!$G$7*('3g CPIH'!N$16/'3g CPIH'!$G$16))</f>
        <v>14.512444422700586</v>
      </c>
      <c r="S46" s="38">
        <f>IF('3g CPIH'!O$16="-","-",'3j PAAC PAP'!$G$7*('3g CPIH'!O$16/'3g CPIH'!$G$16))</f>
        <v>14.593143835616438</v>
      </c>
      <c r="T46" s="38">
        <f>IF('3g CPIH'!P$16="-","-",'3j PAAC PAP'!$G$7*('3g CPIH'!P$16/'3g CPIH'!$G$16))</f>
        <v>14.633493542074362</v>
      </c>
      <c r="U46" s="38">
        <f>IF('3g CPIH'!Q$16="-","-",'3j PAAC PAP'!$G$7*('3g CPIH'!Q$16/'3g CPIH'!$G$16))</f>
        <v>14.714192954990214</v>
      </c>
      <c r="V46" s="38">
        <f>IF('3g CPIH'!R$16="-","-",'3j PAAC PAP'!$G$7*('3g CPIH'!R$16/'3g CPIH'!$G$16))</f>
        <v>14.983190998043053</v>
      </c>
      <c r="W46" s="38" t="str">
        <f>IF('3g CPIH'!S$16="-","-",'3j PAAC PAP'!$G$7*('3g CPIH'!S$16/'3g CPIH'!$G$16))</f>
        <v>-</v>
      </c>
      <c r="X46" s="38" t="str">
        <f>IF('3g CPIH'!T$16="-","-",'3j PAAC PAP'!$G$7*('3g CPIH'!T$16/'3g CPIH'!$G$16))</f>
        <v>-</v>
      </c>
      <c r="Y46" s="38" t="str">
        <f>IF('3g CPIH'!U$16="-","-",'3j PAAC PAP'!$G$7*('3g CPIH'!U$16/'3g CPIH'!$G$16))</f>
        <v>-</v>
      </c>
      <c r="Z46" s="38" t="str">
        <f>IF('3g CPIH'!V$16="-","-",'3j PAAC PAP'!$G$7*('3g CPIH'!V$16/'3g CPIH'!$G$16))</f>
        <v>-</v>
      </c>
      <c r="AA46" s="28"/>
    </row>
    <row r="47" spans="1:27" s="29" customFormat="1" ht="11.5" x14ac:dyDescent="0.25">
      <c r="A47" s="256"/>
      <c r="B47" s="135" t="s">
        <v>349</v>
      </c>
      <c r="C47" s="135" t="s">
        <v>404</v>
      </c>
      <c r="D47" s="127" t="s">
        <v>318</v>
      </c>
      <c r="E47" s="128"/>
      <c r="F47" s="30"/>
      <c r="G47" s="38">
        <f>IF(G42="-","-",SUM(G39:G45)*'3j PAAC PAP'!$G$25)</f>
        <v>3.5822068740474338</v>
      </c>
      <c r="H47" s="38">
        <f>IF(H42="-","-",SUM(H39:H45)*'3j PAAC PAP'!$G$25)</f>
        <v>3.5867336290501739</v>
      </c>
      <c r="I47" s="38">
        <f>IF(I42="-","-",SUM(I39:I45)*'3j PAAC PAP'!$G$25)</f>
        <v>4.0433524866838289</v>
      </c>
      <c r="J47" s="38">
        <f>IF(J42="-","-",SUM(J39:J45)*'3j PAAC PAP'!$G$25)</f>
        <v>4.056932751692047</v>
      </c>
      <c r="K47" s="38">
        <f>IF(K42="-","-",SUM(K39:K45)*'3j PAAC PAP'!$G$25)</f>
        <v>3.5702164647487202</v>
      </c>
      <c r="L47" s="38">
        <f>IF(L42="-","-",SUM(L39:L45)*'3j PAAC PAP'!$G$25)</f>
        <v>3.5919968496715233</v>
      </c>
      <c r="M47" s="38">
        <f>IF(M42="-","-",SUM(M39:M45)*'3j PAAC PAP'!$G$25)</f>
        <v>3.7879378445651493</v>
      </c>
      <c r="N47" s="38">
        <f>IF(N42="-","-",SUM(N39:N45)*'3j PAAC PAP'!$G$25)</f>
        <v>4.1743096862355173</v>
      </c>
      <c r="O47" s="30"/>
      <c r="P47" s="38">
        <f>IF(P42="-","-",SUM(P39:P45)*'3j PAAC PAP'!$G$25)</f>
        <v>4.1743096862355173</v>
      </c>
      <c r="Q47" s="38">
        <f>IF(Q42="-","-",SUM(Q39:Q45)*'3j PAAC PAP'!$G$25)</f>
        <v>4.2766636886305385</v>
      </c>
      <c r="R47" s="38">
        <f>IF(R42="-","-",SUM(R39:R45)*'3j PAAC PAP'!$G$25)</f>
        <v>4.2938458698940831</v>
      </c>
      <c r="S47" s="38">
        <f>IF(S42="-","-",SUM(S39:S45)*'3j PAAC PAP'!$G$25)</f>
        <v>4.4274702496686462</v>
      </c>
      <c r="T47" s="38">
        <f>IF(T42="-","-",SUM(T39:T45)*'3j PAAC PAP'!$G$25)</f>
        <v>4.4267739176288856</v>
      </c>
      <c r="U47" s="38">
        <f>IF(U42="-","-",SUM(U39:U45)*'3j PAAC PAP'!$G$25)</f>
        <v>4.3453991683782132</v>
      </c>
      <c r="V47" s="38">
        <f>IF(V42="-","-",SUM(V39:V45)*'3j PAAC PAP'!$G$25)</f>
        <v>4.3394376282823242</v>
      </c>
      <c r="W47" s="38" t="str">
        <f>IF(W42="-","-",SUM(W39:W45)*'3j PAAC PAP'!$G$25)</f>
        <v>-</v>
      </c>
      <c r="X47" s="38" t="str">
        <f>IF(X42="-","-",SUM(X39:X45)*'3j PAAC PAP'!$G$25)</f>
        <v>-</v>
      </c>
      <c r="Y47" s="38" t="str">
        <f>IF(Y42="-","-",SUM(Y39:Y45)*'3j PAAC PAP'!$G$25)</f>
        <v>-</v>
      </c>
      <c r="Z47" s="38" t="str">
        <f>IF(Z42="-","-",SUM(Z39:Z45)*'3j PAAC PAP'!$G$25)</f>
        <v>-</v>
      </c>
      <c r="AA47" s="28"/>
    </row>
    <row r="48" spans="1:27" s="29" customFormat="1" ht="11.25" customHeight="1" x14ac:dyDescent="0.25">
      <c r="A48" s="256"/>
      <c r="B48" s="135" t="s">
        <v>388</v>
      </c>
      <c r="C48" s="135" t="s">
        <v>515</v>
      </c>
      <c r="D48" s="133" t="s">
        <v>318</v>
      </c>
      <c r="E48" s="128"/>
      <c r="F48" s="30"/>
      <c r="G48" s="38">
        <f>IF(G42="-","-",SUM(G39:G47)*'3k EBIT'!$E$7)</f>
        <v>1.5193046689210887</v>
      </c>
      <c r="H48" s="38">
        <f>IF(H42="-","-",SUM(H39:H47)*'3k EBIT'!$E$7)</f>
        <v>1.5214167198258761</v>
      </c>
      <c r="I48" s="38">
        <f>IF(I42="-","-",SUM(I39:I47)*'3k EBIT'!$E$7)</f>
        <v>1.682689766408801</v>
      </c>
      <c r="J48" s="38">
        <f>IF(J42="-","-",SUM(J39:J47)*'3k EBIT'!$E$7)</f>
        <v>1.6890259191231627</v>
      </c>
      <c r="K48" s="38">
        <f>IF(K42="-","-",SUM(K39:K47)*'3k EBIT'!$E$7)</f>
        <v>1.5210817491995727</v>
      </c>
      <c r="L48" s="38">
        <f>IF(L42="-","-",SUM(L39:L47)*'3k EBIT'!$E$7)</f>
        <v>1.5321235488638256</v>
      </c>
      <c r="M48" s="38">
        <f>IF(M42="-","-",SUM(M39:M47)*'3k EBIT'!$E$7)</f>
        <v>1.6048999937464754</v>
      </c>
      <c r="N48" s="38">
        <f>IF(N42="-","-",SUM(N39:N47)*'3k EBIT'!$E$7)</f>
        <v>1.7430457350169586</v>
      </c>
      <c r="O48" s="30"/>
      <c r="P48" s="38">
        <f>IF(P42="-","-",SUM(P39:P47)*'3k EBIT'!$E$7)</f>
        <v>1.7430457350169586</v>
      </c>
      <c r="Q48" s="38">
        <f>IF(Q42="-","-",SUM(Q39:Q47)*'3k EBIT'!$E$7)</f>
        <v>1.7821469033604787</v>
      </c>
      <c r="R48" s="38">
        <f>IF(R42="-","-",SUM(R39:R47)*'3k EBIT'!$E$7)</f>
        <v>1.7902700463633203</v>
      </c>
      <c r="S48" s="38">
        <f>IF(S42="-","-",SUM(S39:S47)*'3k EBIT'!$E$7)</f>
        <v>1.8387990830146579</v>
      </c>
      <c r="T48" s="38">
        <f>IF(T42="-","-",SUM(T39:T47)*'3k EBIT'!$E$7)</f>
        <v>1.8393358306289631</v>
      </c>
      <c r="U48" s="38">
        <f>IF(U42="-","-",SUM(U39:U47)*'3k EBIT'!$E$7)</f>
        <v>1.8122973701550198</v>
      </c>
      <c r="V48" s="38">
        <f>IF(V42="-","-",SUM(V39:V47)*'3k EBIT'!$E$7)</f>
        <v>1.8154119731409777</v>
      </c>
      <c r="W48" s="38" t="str">
        <f>IF(W42="-","-",SUM(W39:W47)*'3k EBIT'!$E$7)</f>
        <v>-</v>
      </c>
      <c r="X48" s="38" t="str">
        <f>IF(X42="-","-",SUM(X39:X47)*'3k EBIT'!$E$7)</f>
        <v>-</v>
      </c>
      <c r="Y48" s="38" t="str">
        <f>IF(Y42="-","-",SUM(Y39:Y47)*'3k EBIT'!$E$7)</f>
        <v>-</v>
      </c>
      <c r="Z48" s="38" t="str">
        <f>IF(Z42="-","-",SUM(Z39:Z47)*'3k EBIT'!$E$7)</f>
        <v>-</v>
      </c>
      <c r="AA48" s="28"/>
    </row>
    <row r="49" spans="1:27" s="29" customFormat="1" ht="11.25" customHeight="1" x14ac:dyDescent="0.25">
      <c r="A49" s="256"/>
      <c r="B49" s="135" t="s">
        <v>292</v>
      </c>
      <c r="C49" s="179" t="s">
        <v>516</v>
      </c>
      <c r="D49" s="133" t="s">
        <v>318</v>
      </c>
      <c r="E49" s="127"/>
      <c r="F49" s="30"/>
      <c r="G49" s="38">
        <f>IF(G44="-","-",SUM(G39:G42,G44:G48)*'3l HAP'!$E$8)</f>
        <v>0.93507485243037414</v>
      </c>
      <c r="H49" s="38">
        <f>IF(H44="-","-",SUM(H39:H42,H44:H48)*'3l HAP'!$E$8)</f>
        <v>0.93670235372113009</v>
      </c>
      <c r="I49" s="38">
        <f>IF(I44="-","-",SUM(I39:I42,I44:I48)*'3l HAP'!$E$8)</f>
        <v>0.94896641046437658</v>
      </c>
      <c r="J49" s="38">
        <f>IF(J44="-","-",SUM(J39:J42,J44:J48)*'3l HAP'!$E$8)</f>
        <v>0.95384891433664409</v>
      </c>
      <c r="K49" s="38">
        <f>IF(K44="-","-",SUM(K39:K42,K44:K48)*'3l HAP'!$E$8)</f>
        <v>0.95461371351513125</v>
      </c>
      <c r="L49" s="38">
        <f>IF(L44="-","-",SUM(L39:L42,L44:L48)*'3l HAP'!$E$8)</f>
        <v>0.96312228836297498</v>
      </c>
      <c r="M49" s="38">
        <f>IF(M44="-","-",SUM(M39:M42,M44:M48)*'3l HAP'!$E$8)</f>
        <v>1.0106519174898829</v>
      </c>
      <c r="N49" s="38">
        <f>IF(N44="-","-",SUM(N39:N42,N44:N48)*'3l HAP'!$E$8)</f>
        <v>1.1171040734111792</v>
      </c>
      <c r="O49" s="30"/>
      <c r="P49" s="38">
        <f>IF(P44="-","-",SUM(P39:P42,P44:P48)*'3l HAP'!$E$8)</f>
        <v>1.1171040734111792</v>
      </c>
      <c r="Q49" s="38">
        <f>IF(Q44="-","-",SUM(Q39:Q42,Q44:Q48)*'3l HAP'!$E$8)</f>
        <v>1.1552505456087121</v>
      </c>
      <c r="R49" s="38">
        <f>IF(R44="-","-",SUM(R39:R42,R44:R48)*'3l HAP'!$E$8)</f>
        <v>1.1615100660076536</v>
      </c>
      <c r="S49" s="38">
        <f>IF(S44="-","-",SUM(S39:S42,S44:S48)*'3l HAP'!$E$8)</f>
        <v>1.197302315040961</v>
      </c>
      <c r="T49" s="38">
        <f>IF(T44="-","-",SUM(T39:T42,T44:T48)*'3l HAP'!$E$8)</f>
        <v>1.1977159212817532</v>
      </c>
      <c r="U49" s="38">
        <f>IF(U44="-","-",SUM(U39:U42,U44:U48)*'3l HAP'!$E$8)</f>
        <v>1.2196323814773384</v>
      </c>
      <c r="V49" s="38">
        <f>IF(V44="-","-",SUM(V39:V42,V44:V48)*'3l HAP'!$E$8)</f>
        <v>1.2220324279763826</v>
      </c>
      <c r="W49" s="38" t="str">
        <f>IF(W44="-","-",SUM(W39:W42,W44:W48)*'3l HAP'!$E$8)</f>
        <v>-</v>
      </c>
      <c r="X49" s="38" t="str">
        <f>IF(X44="-","-",SUM(X39:X42,X44:X48)*'3l HAP'!$E$8)</f>
        <v>-</v>
      </c>
      <c r="Y49" s="38" t="str">
        <f>IF(Y44="-","-",SUM(Y39:Y42,Y44:Y48)*'3l HAP'!$E$8)</f>
        <v>-</v>
      </c>
      <c r="Z49" s="38" t="str">
        <f>IF(Z44="-","-",SUM(Z39:Z42,Z44:Z48)*'3l HAP'!$E$8)</f>
        <v>-</v>
      </c>
      <c r="AA49" s="28"/>
    </row>
    <row r="50" spans="1:27" s="29" customFormat="1" ht="11.25" customHeight="1" x14ac:dyDescent="0.25">
      <c r="A50" s="256"/>
      <c r="B50" s="135" t="s">
        <v>44</v>
      </c>
      <c r="C50" s="135" t="str">
        <f>B50&amp;"_"&amp;D50</f>
        <v>Total_London</v>
      </c>
      <c r="D50" s="133" t="s">
        <v>318</v>
      </c>
      <c r="E50" s="128"/>
      <c r="F50" s="30"/>
      <c r="G50" s="38">
        <f t="shared" ref="G50:N50" si="4">IF(G44="-","-",SUM(G39:G49))</f>
        <v>80.898445450775711</v>
      </c>
      <c r="H50" s="38">
        <f t="shared" si="4"/>
        <v>81.011233480087498</v>
      </c>
      <c r="I50" s="38">
        <f t="shared" si="4"/>
        <v>89.51154911413056</v>
      </c>
      <c r="J50" s="38">
        <f t="shared" si="4"/>
        <v>89.849913202065906</v>
      </c>
      <c r="K50" s="38">
        <f t="shared" si="4"/>
        <v>81.011514814200282</v>
      </c>
      <c r="L50" s="38">
        <f t="shared" si="4"/>
        <v>81.601170499753948</v>
      </c>
      <c r="M50" s="38">
        <f t="shared" si="4"/>
        <v>85.47903775109981</v>
      </c>
      <c r="N50" s="38">
        <f t="shared" si="4"/>
        <v>92.85631539170771</v>
      </c>
      <c r="O50" s="30"/>
      <c r="P50" s="38">
        <f t="shared" ref="P50:Z50" si="5">IF(P44="-","-",SUM(P39:P49))</f>
        <v>92.85631539170771</v>
      </c>
      <c r="Q50" s="38">
        <f t="shared" si="5"/>
        <v>94.952417242467675</v>
      </c>
      <c r="R50" s="38">
        <f t="shared" si="5"/>
        <v>95.386210428527534</v>
      </c>
      <c r="S50" s="38">
        <f t="shared" si="5"/>
        <v>97.976161446313469</v>
      </c>
      <c r="T50" s="38">
        <f t="shared" si="5"/>
        <v>98.0048249153227</v>
      </c>
      <c r="U50" s="38">
        <f t="shared" si="5"/>
        <v>96.603665096274028</v>
      </c>
      <c r="V50" s="38">
        <f t="shared" si="5"/>
        <v>96.769991548007994</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AA'!J16="-","-",'3c AA'!J16)</f>
        <v>-</v>
      </c>
      <c r="H53" s="129" t="str">
        <f>IF('3c AA'!K16="-","-",'3c AA'!K16)</f>
        <v>-</v>
      </c>
      <c r="I53" s="129" t="str">
        <f>IF('3c AA'!L16="-","-",'3c AA'!L16)</f>
        <v>-</v>
      </c>
      <c r="J53" s="129" t="str">
        <f>IF('3c AA'!M16="-","-",'3c AA'!M16)</f>
        <v>-</v>
      </c>
      <c r="K53" s="129" t="str">
        <f>IF('3c AA'!N16="-","-",'3c AA'!N16)</f>
        <v>-</v>
      </c>
      <c r="L53" s="129" t="str">
        <f>IF('3c AA'!O16="-","-",'3c AA'!O16)</f>
        <v>-</v>
      </c>
      <c r="M53" s="129" t="str">
        <f>IF('3c AA'!P16="-","-",'3c AA'!P16)</f>
        <v>-</v>
      </c>
      <c r="N53" s="129" t="str">
        <f>IF('3c AA'!Q16="-","-",'3c AA'!Q16)</f>
        <v>-</v>
      </c>
      <c r="O53" s="30"/>
      <c r="P53" s="129" t="str">
        <f>IF('3c AA'!S16="-","-",'3c AA'!S16)</f>
        <v>-</v>
      </c>
      <c r="Q53" s="129" t="str">
        <f>IF('3c AA'!T16="-","-",'3c AA'!T16)</f>
        <v>-</v>
      </c>
      <c r="R53" s="129" t="str">
        <f>IF('3c AA'!U16="-","-",'3c AA'!U16)</f>
        <v>-</v>
      </c>
      <c r="S53" s="129" t="str">
        <f>IF('3c AA'!V16="-","-",'3c AA'!V16)</f>
        <v>-</v>
      </c>
      <c r="T53" s="129">
        <f>IF('3c AA'!W16="-","-",'3c AA'!W16)</f>
        <v>0</v>
      </c>
      <c r="U53" s="129">
        <f>IF('3c AA'!X16="-","-",'3c AA'!X16)</f>
        <v>1.4870742269298105</v>
      </c>
      <c r="V53" s="129">
        <f>IF('3c AA'!Y16="-","-",'3c AA'!Y16)</f>
        <v>0.70457099735818829</v>
      </c>
      <c r="W53" s="129" t="str">
        <f>IF('3c AA'!Z16="-","-",'3c AA'!Z16)</f>
        <v>-</v>
      </c>
      <c r="X53" s="129" t="str">
        <f>IF('3c AA'!AA16="-","-",'3c AA'!AA16)</f>
        <v>-</v>
      </c>
      <c r="Y53" s="129" t="str">
        <f>IF('3c AA'!AB16="-","-",'3c AA'!AB16)</f>
        <v>-</v>
      </c>
      <c r="Z53" s="129" t="str">
        <f>IF('3c AA'!AC16="-","-",'3c AA'!AC16)</f>
        <v>-</v>
      </c>
      <c r="AA53" s="28"/>
    </row>
    <row r="54" spans="1:27" s="29" customFormat="1" ht="11.25" customHeight="1" x14ac:dyDescent="0.25">
      <c r="A54" s="256"/>
      <c r="B54" s="132" t="s">
        <v>2</v>
      </c>
      <c r="C54" s="132" t="s">
        <v>342</v>
      </c>
      <c r="D54" s="134" t="s">
        <v>319</v>
      </c>
      <c r="E54" s="131"/>
      <c r="F54" s="30"/>
      <c r="G54" s="129">
        <f>IF('3d PC'!G14="-","-",'3d PC'!G55)</f>
        <v>6.5567588596821027</v>
      </c>
      <c r="H54" s="129">
        <f>IF('3d PC'!H14="-","-",'3d PC'!H55)</f>
        <v>6.5567588596821027</v>
      </c>
      <c r="I54" s="129">
        <f>IF('3d PC'!I14="-","-",'3d PC'!I55)</f>
        <v>6.6197359495950758</v>
      </c>
      <c r="J54" s="129">
        <f>IF('3d PC'!J14="-","-",'3d PC'!J55)</f>
        <v>6.6197359495950758</v>
      </c>
      <c r="K54" s="129">
        <f>IF('3d PC'!K14="-","-",'3d PC'!K55)</f>
        <v>6.6995028867368616</v>
      </c>
      <c r="L54" s="129">
        <f>IF('3d PC'!L14="-","-",'3d PC'!L55)</f>
        <v>6.6995028867368616</v>
      </c>
      <c r="M54" s="129">
        <f>IF('3d PC'!M14="-","-",'3d PC'!M55)</f>
        <v>7.1131218301273513</v>
      </c>
      <c r="N54" s="129">
        <f>IF('3d PC'!N14="-","-",'3d PC'!N55)</f>
        <v>7.1131218301273513</v>
      </c>
      <c r="O54" s="30"/>
      <c r="P54" s="129">
        <f>'3d PC'!P55</f>
        <v>7.1131218301273513</v>
      </c>
      <c r="Q54" s="129">
        <f>'3d PC'!Q55</f>
        <v>7.2804579515147188</v>
      </c>
      <c r="R54" s="129">
        <f>'3d PC'!R55</f>
        <v>7.1935840895118579</v>
      </c>
      <c r="S54" s="129">
        <f>'3d PC'!S55</f>
        <v>7.3593999937099728</v>
      </c>
      <c r="T54" s="129">
        <f>'3d PC'!T55</f>
        <v>7.0492243060839304</v>
      </c>
      <c r="U54" s="129">
        <f>'3d PC'!U55</f>
        <v>7.1089669218364691</v>
      </c>
      <c r="V54" s="129">
        <f>'3d PC'!V55</f>
        <v>6.9829560851947949</v>
      </c>
      <c r="W54" s="129" t="str">
        <f>'3d PC'!W55</f>
        <v>-</v>
      </c>
      <c r="X54" s="129" t="str">
        <f>'3d PC'!X55</f>
        <v>-</v>
      </c>
      <c r="Y54" s="129" t="str">
        <f>'3d PC'!Y55</f>
        <v>-</v>
      </c>
      <c r="Z54" s="129" t="str">
        <f>'3d PC'!Z55</f>
        <v>-</v>
      </c>
      <c r="AA54" s="28"/>
    </row>
    <row r="55" spans="1:27" s="29" customFormat="1" ht="11.25" customHeight="1" x14ac:dyDescent="0.25">
      <c r="A55" s="256"/>
      <c r="B55" s="132" t="s">
        <v>352</v>
      </c>
      <c r="C55" s="132" t="s">
        <v>343</v>
      </c>
      <c r="D55" s="134" t="s">
        <v>319</v>
      </c>
      <c r="E55" s="131"/>
      <c r="F55" s="30"/>
      <c r="G55" s="129">
        <f>IF('3e NC-Elec'!H17="-","-",'3e NC-Elec'!H17)</f>
        <v>19.293899999999997</v>
      </c>
      <c r="H55" s="129">
        <f>IF('3e NC-Elec'!I17="-","-",'3e NC-Elec'!I17)</f>
        <v>19.293899999999997</v>
      </c>
      <c r="I55" s="129">
        <f>IF('3e NC-Elec'!J17="-","-",'3e NC-Elec'!J17)</f>
        <v>14.818999999999999</v>
      </c>
      <c r="J55" s="129">
        <f>IF('3e NC-Elec'!K17="-","-",'3e NC-Elec'!K17)</f>
        <v>14.818999999999999</v>
      </c>
      <c r="K55" s="129">
        <f>IF('3e NC-Elec'!L17="-","-",'3e NC-Elec'!L17)</f>
        <v>15.184000000000001</v>
      </c>
      <c r="L55" s="129">
        <f>IF('3e NC-Elec'!M17="-","-",'3e NC-Elec'!M17)</f>
        <v>15.184000000000001</v>
      </c>
      <c r="M55" s="129">
        <f>IF('3e NC-Elec'!N17="-","-",'3e NC-Elec'!N17)</f>
        <v>13.468499999999999</v>
      </c>
      <c r="N55" s="129">
        <f>IF('3e NC-Elec'!O17="-","-",'3e NC-Elec'!O17)</f>
        <v>13.468499999999999</v>
      </c>
      <c r="O55" s="30"/>
      <c r="P55" s="129">
        <f>'3e NC-Elec'!Q17</f>
        <v>13.468499999999999</v>
      </c>
      <c r="Q55" s="129">
        <f>'3e NC-Elec'!R17</f>
        <v>13.432</v>
      </c>
      <c r="R55" s="129">
        <f>'3e NC-Elec'!S17</f>
        <v>13.432</v>
      </c>
      <c r="S55" s="129">
        <f>'3e NC-Elec'!T17</f>
        <v>11.351499999999998</v>
      </c>
      <c r="T55" s="129">
        <f>'3e NC-Elec'!U17</f>
        <v>11.351499999999998</v>
      </c>
      <c r="U55" s="129">
        <f>'3e NC-Elec'!V17</f>
        <v>12.738500000000002</v>
      </c>
      <c r="V55" s="129">
        <f>'3e NC-Elec'!W17</f>
        <v>12.738500000000002</v>
      </c>
      <c r="W55" s="129" t="str">
        <f>'3e NC-Elec'!X17</f>
        <v>-</v>
      </c>
      <c r="X55" s="129" t="str">
        <f>'3e NC-Elec'!Y17</f>
        <v>-</v>
      </c>
      <c r="Y55" s="129" t="str">
        <f>'3e NC-Elec'!Z17</f>
        <v>-</v>
      </c>
      <c r="Z55" s="129" t="str">
        <f>'3e NC-Elec'!AA17</f>
        <v>-</v>
      </c>
      <c r="AA55" s="28"/>
    </row>
    <row r="56" spans="1:27" s="29" customFormat="1" ht="11.5" x14ac:dyDescent="0.25">
      <c r="A56" s="256"/>
      <c r="B56" s="132" t="s">
        <v>349</v>
      </c>
      <c r="C56" s="132" t="s">
        <v>344</v>
      </c>
      <c r="D56" s="134" t="s">
        <v>319</v>
      </c>
      <c r="E56" s="131"/>
      <c r="F56" s="30"/>
      <c r="G56" s="129">
        <f>IF('3g CPIH'!C$16="-","-",'3h OC '!$E$7*('3g CPIH'!C$16/'3g CPIH'!$G$16))</f>
        <v>38.772147945205475</v>
      </c>
      <c r="H56" s="129">
        <f>IF('3g CPIH'!D$16="-","-",'3h OC '!$E$7*('3g CPIH'!D$16/'3g CPIH'!$G$16))</f>
        <v>38.849769863013698</v>
      </c>
      <c r="I56" s="129">
        <f>IF('3g CPIH'!E$16="-","-",'3h OC '!$E$7*('3g CPIH'!E$16/'3g CPIH'!$G$16))</f>
        <v>38.966202739726029</v>
      </c>
      <c r="J56" s="129">
        <f>IF('3g CPIH'!F$16="-","-",'3h OC '!$E$7*('3g CPIH'!F$16/'3g CPIH'!$G$16))</f>
        <v>39.199068493150683</v>
      </c>
      <c r="K56" s="129">
        <f>IF('3g CPIH'!G$16="-","-",'3h OC '!$E$7*('3g CPIH'!G$16/'3g CPIH'!$G$16))</f>
        <v>39.6648</v>
      </c>
      <c r="L56" s="129">
        <f>IF('3g CPIH'!H$16="-","-",'3h OC '!$E$7*('3g CPIH'!H$16/'3g CPIH'!$G$16))</f>
        <v>40.169342465753431</v>
      </c>
      <c r="M56" s="129">
        <f>IF('3g CPIH'!I$16="-","-",'3h OC '!$E$7*('3g CPIH'!I$16/'3g CPIH'!$G$16))</f>
        <v>40.751506849315064</v>
      </c>
      <c r="N56" s="129">
        <f>IF('3g CPIH'!J$16="-","-",'3h OC '!$E$7*('3g CPIH'!J$16/'3g CPIH'!$G$16))</f>
        <v>41.100805479452056</v>
      </c>
      <c r="O56" s="30"/>
      <c r="P56" s="129">
        <f>IF('3g CPIH'!L$16="-","-",'3h OC '!$E$7*('3g CPIH'!L$16/'3g CPIH'!$G$16))</f>
        <v>41.100805479452056</v>
      </c>
      <c r="Q56" s="129">
        <f>IF('3g CPIH'!M$16="-","-",'3h OC '!$E$7*('3g CPIH'!M$16/'3g CPIH'!$G$16))</f>
        <v>41.566536986301365</v>
      </c>
      <c r="R56" s="129">
        <f>IF('3g CPIH'!N$16="-","-",'3h OC '!$E$7*('3g CPIH'!N$16/'3g CPIH'!$G$16))</f>
        <v>41.877024657534243</v>
      </c>
      <c r="S56" s="129">
        <f>IF('3g CPIH'!O$16="-","-",'3h OC '!$E$7*('3g CPIH'!O$16/'3g CPIH'!$G$16))</f>
        <v>42.109890410958904</v>
      </c>
      <c r="T56" s="129">
        <f>IF('3g CPIH'!P$16="-","-",'3h OC '!$E$7*('3g CPIH'!P$16/'3g CPIH'!$G$16))</f>
        <v>42.226323287671228</v>
      </c>
      <c r="U56" s="129">
        <f>IF('3g CPIH'!Q$16="-","-",'3h OC '!$E$7*('3g CPIH'!Q$16/'3g CPIH'!$G$16))</f>
        <v>42.45918904109589</v>
      </c>
      <c r="V56" s="129">
        <f>IF('3g CPIH'!R$16="-","-",'3h OC '!$E$7*('3g CPIH'!R$16/'3g CPIH'!$G$16))</f>
        <v>43.235408219178083</v>
      </c>
      <c r="W56" s="129" t="str">
        <f>IF('3g CPIH'!S$16="-","-",'3h OC '!$E$7*('3g CPIH'!S$16/'3g CPIH'!$G$16))</f>
        <v>-</v>
      </c>
      <c r="X56" s="129" t="str">
        <f>IF('3g CPIH'!T$16="-","-",'3h OC '!$E$7*('3g CPIH'!T$16/'3g CPIH'!$G$16))</f>
        <v>-</v>
      </c>
      <c r="Y56" s="129" t="str">
        <f>IF('3g CPIH'!U$16="-","-",'3h OC '!$E$7*('3g CPIH'!U$16/'3g CPIH'!$G$16))</f>
        <v>-</v>
      </c>
      <c r="Z56" s="129" t="str">
        <f>IF('3g CPIH'!V$16="-","-",'3h OC '!$E$7*('3g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SMNCC'!G$57)</f>
        <v>0</v>
      </c>
      <c r="L57" s="129">
        <f>IF('3i SMNCC'!H$46="-","-",'3i SMNCC'!H$57)</f>
        <v>-0.1310662676190151</v>
      </c>
      <c r="M57" s="129">
        <f>IF('3i SMNCC'!I$46="-","-",'3i SMNCC'!I$57)</f>
        <v>1.6490220555819262</v>
      </c>
      <c r="N57" s="129">
        <f>IF('3i SMNCC'!J$46="-","-",'3i SMNCC'!J$57)</f>
        <v>7.9249822078168837</v>
      </c>
      <c r="O57" s="30"/>
      <c r="P57" s="129">
        <f>IF('3i SMNCC'!L$46="-","-",'3i SMNCC'!L$57)</f>
        <v>7.9249822078168837</v>
      </c>
      <c r="Q57" s="129">
        <f>IF('3i SMNCC'!M$46="-","-",'3i SMNCC'!M$57)</f>
        <v>9.5945159615724194</v>
      </c>
      <c r="R57" s="129">
        <f>IF('3i SMNCC'!N$46="-","-",'3i SMNCC'!N$57)</f>
        <v>9.6655312765157912</v>
      </c>
      <c r="S57" s="129">
        <f>IF('3i SMNCC'!O$46="-","-",'3i SMNCC'!O$57)</f>
        <v>11.448655558303892</v>
      </c>
      <c r="T57" s="129">
        <f>IF('3i SMNCC'!P$46="-","-",'3i SMNCC'!P$57)</f>
        <v>11.63045810995356</v>
      </c>
      <c r="U57" s="129">
        <f>IF('3i SMNCC'!Q$46="-","-",'3i SMNCC'!Q$57)</f>
        <v>11.375413031411084</v>
      </c>
      <c r="V57" s="129">
        <f>IF('3i SMNCC'!R$46="-","-",'3i SMNCC'!R$57)</f>
        <v>11.405483218834176</v>
      </c>
      <c r="W57" s="129" t="str">
        <f>IF('3i SMNCC'!S$46="-","-",'3i SMNCC'!S$57)</f>
        <v>-</v>
      </c>
      <c r="X57" s="129" t="str">
        <f>IF('3i SMNCC'!T$46="-","-",'3i SMNCC'!T$57)</f>
        <v>-</v>
      </c>
      <c r="Y57" s="129" t="str">
        <f>IF('3i SMNCC'!U$46="-","-",'3i SMNCC'!U$57)</f>
        <v>-</v>
      </c>
      <c r="Z57" s="129" t="str">
        <f>IF('3i SMNCC'!V$46="-","-",'3i SMNCC'!V$57)</f>
        <v>-</v>
      </c>
      <c r="AA57" s="28"/>
    </row>
    <row r="58" spans="1:27" s="29" customFormat="1" ht="12.4" customHeight="1" x14ac:dyDescent="0.25">
      <c r="A58" s="256"/>
      <c r="B58" s="132" t="s">
        <v>349</v>
      </c>
      <c r="C58" s="132" t="s">
        <v>389</v>
      </c>
      <c r="D58" s="134" t="s">
        <v>319</v>
      </c>
      <c r="E58" s="131"/>
      <c r="F58" s="30"/>
      <c r="G58" s="129">
        <f>IF('3g CPIH'!C$16="-","-",'3j PAAC PAP'!$G$7*('3g CPIH'!C$16/'3g CPIH'!$G$16))</f>
        <v>13.436452250489236</v>
      </c>
      <c r="H58" s="129">
        <f>IF('3g CPIH'!D$16="-","-",'3j PAAC PAP'!$G$7*('3g CPIH'!D$16/'3g CPIH'!$G$16))</f>
        <v>13.463352054794518</v>
      </c>
      <c r="I58" s="129">
        <f>IF('3g CPIH'!E$16="-","-",'3j PAAC PAP'!$G$7*('3g CPIH'!E$16/'3g CPIH'!$G$16))</f>
        <v>13.503701761252445</v>
      </c>
      <c r="J58" s="129">
        <f>IF('3g CPIH'!F$16="-","-",'3j PAAC PAP'!$G$7*('3g CPIH'!F$16/'3g CPIH'!$G$16))</f>
        <v>13.584401174168297</v>
      </c>
      <c r="K58" s="129">
        <f>IF('3g CPIH'!G$16="-","-",'3j PAAC PAP'!$G$7*('3g CPIH'!G$16/'3g CPIH'!$G$16))</f>
        <v>13.745799999999999</v>
      </c>
      <c r="L58" s="129">
        <f>IF('3g CPIH'!H$16="-","-",'3j PAAC PAP'!$G$7*('3g CPIH'!H$16/'3g CPIH'!$G$16))</f>
        <v>13.920648727984345</v>
      </c>
      <c r="M58" s="129">
        <f>IF('3g CPIH'!I$16="-","-",'3j PAAC PAP'!$G$7*('3g CPIH'!I$16/'3g CPIH'!$G$16))</f>
        <v>14.122397260273971</v>
      </c>
      <c r="N58" s="129">
        <f>IF('3g CPIH'!J$16="-","-",'3j PAAC PAP'!$G$7*('3g CPIH'!J$16/'3g CPIH'!$G$16))</f>
        <v>14.24344637964775</v>
      </c>
      <c r="O58" s="30"/>
      <c r="P58" s="129">
        <f>IF('3g CPIH'!L$16="-","-",'3j PAAC PAP'!$G$7*('3g CPIH'!L$16/'3g CPIH'!$G$16))</f>
        <v>14.24344637964775</v>
      </c>
      <c r="Q58" s="129">
        <f>IF('3g CPIH'!M$16="-","-",'3j PAAC PAP'!$G$7*('3g CPIH'!M$16/'3g CPIH'!$G$16))</f>
        <v>14.40484520547945</v>
      </c>
      <c r="R58" s="129">
        <f>IF('3g CPIH'!N$16="-","-",'3j PAAC PAP'!$G$7*('3g CPIH'!N$16/'3g CPIH'!$G$16))</f>
        <v>14.512444422700586</v>
      </c>
      <c r="S58" s="129">
        <f>IF('3g CPIH'!O$16="-","-",'3j PAAC PAP'!$G$7*('3g CPIH'!O$16/'3g CPIH'!$G$16))</f>
        <v>14.593143835616438</v>
      </c>
      <c r="T58" s="129">
        <f>IF('3g CPIH'!P$16="-","-",'3j PAAC PAP'!$G$7*('3g CPIH'!P$16/'3g CPIH'!$G$16))</f>
        <v>14.633493542074362</v>
      </c>
      <c r="U58" s="129">
        <f>IF('3g CPIH'!Q$16="-","-",'3j PAAC PAP'!$G$7*('3g CPIH'!Q$16/'3g CPIH'!$G$16))</f>
        <v>14.714192954990214</v>
      </c>
      <c r="V58" s="129">
        <f>IF('3g CPIH'!R$16="-","-",'3j PAAC PAP'!$G$7*('3g CPIH'!R$16/'3g CPIH'!$G$16))</f>
        <v>14.983190998043053</v>
      </c>
      <c r="W58" s="129" t="str">
        <f>IF('3g CPIH'!S$16="-","-",'3j PAAC PAP'!$G$7*('3g CPIH'!S$16/'3g CPIH'!$G$16))</f>
        <v>-</v>
      </c>
      <c r="X58" s="129" t="str">
        <f>IF('3g CPIH'!T$16="-","-",'3j PAAC PAP'!$G$7*('3g CPIH'!T$16/'3g CPIH'!$G$16))</f>
        <v>-</v>
      </c>
      <c r="Y58" s="129" t="str">
        <f>IF('3g CPIH'!U$16="-","-",'3j PAAC PAP'!$G$7*('3g CPIH'!U$16/'3g CPIH'!$G$16))</f>
        <v>-</v>
      </c>
      <c r="Z58" s="129" t="str">
        <f>IF('3g CPIH'!V$16="-","-",'3j PAAC PAP'!$G$7*('3g CPIH'!V$16/'3g CPIH'!$G$16))</f>
        <v>-</v>
      </c>
      <c r="AA58" s="28"/>
    </row>
    <row r="59" spans="1:27" s="29" customFormat="1" ht="11.5" x14ac:dyDescent="0.25">
      <c r="A59" s="256"/>
      <c r="B59" s="132" t="s">
        <v>349</v>
      </c>
      <c r="C59" s="132" t="s">
        <v>404</v>
      </c>
      <c r="D59" s="134" t="s">
        <v>319</v>
      </c>
      <c r="E59" s="131"/>
      <c r="F59" s="30"/>
      <c r="G59" s="129">
        <f>IF(G54="-","-",SUM(G51:G57)*'3j PAAC PAP'!$G$25)</f>
        <v>3.7686728472474336</v>
      </c>
      <c r="H59" s="129">
        <f>IF(H54="-","-",SUM(H51:H57)*'3j PAAC PAP'!$G$25)</f>
        <v>3.7731996022501733</v>
      </c>
      <c r="I59" s="129">
        <f>IF(I54="-","-",SUM(I51:I57)*'3j PAAC PAP'!$G$25)</f>
        <v>3.5226952144838282</v>
      </c>
      <c r="J59" s="129">
        <f>IF(J54="-","-",SUM(J51:J57)*'3j PAAC PAP'!$G$25)</f>
        <v>3.5362754794920472</v>
      </c>
      <c r="K59" s="129">
        <f>IF(K54="-","-",SUM(K51:K57)*'3j PAAC PAP'!$G$25)</f>
        <v>3.5893739277487207</v>
      </c>
      <c r="L59" s="129">
        <f>IF(L54="-","-",SUM(L51:L57)*'3j PAAC PAP'!$G$25)</f>
        <v>3.6111543126715238</v>
      </c>
      <c r="M59" s="129">
        <f>IF(M54="-","-",SUM(M51:M57)*'3j PAAC PAP'!$G$25)</f>
        <v>3.6729930665651493</v>
      </c>
      <c r="N59" s="129">
        <f>IF(N54="-","-",SUM(N51:N57)*'3j PAAC PAP'!$G$25)</f>
        <v>4.0593649082355174</v>
      </c>
      <c r="O59" s="30"/>
      <c r="P59" s="129">
        <f>IF(P54="-","-",SUM(P51:P57)*'3j PAAC PAP'!$G$25)</f>
        <v>4.0593649082355174</v>
      </c>
      <c r="Q59" s="129">
        <f>IF(Q54="-","-",SUM(Q51:Q57)*'3j PAAC PAP'!$G$25)</f>
        <v>4.1915194086305378</v>
      </c>
      <c r="R59" s="129">
        <f>IF(R54="-","-",SUM(R51:R57)*'3j PAAC PAP'!$G$25)</f>
        <v>4.2087015898940825</v>
      </c>
      <c r="S59" s="129">
        <f>IF(S54="-","-",SUM(S51:S57)*'3j PAAC PAP'!$G$25)</f>
        <v>4.214609549668646</v>
      </c>
      <c r="T59" s="129">
        <f>IF(T54="-","-",SUM(T51:T57)*'3j PAAC PAP'!$G$25)</f>
        <v>4.2139132176288854</v>
      </c>
      <c r="U59" s="129">
        <f>IF(U54="-","-",SUM(U51:U57)*'3j PAAC PAP'!$G$25)</f>
        <v>4.383714094378214</v>
      </c>
      <c r="V59" s="129">
        <f>IF(V54="-","-",SUM(V51:V57)*'3j PAAC PAP'!$G$25)</f>
        <v>4.3777525542823241</v>
      </c>
      <c r="W59" s="129" t="str">
        <f>IF(W54="-","-",SUM(W51:W57)*'3j PAAC PAP'!$G$25)</f>
        <v>-</v>
      </c>
      <c r="X59" s="129" t="str">
        <f>IF(X54="-","-",SUM(X51:X57)*'3j PAAC PAP'!$G$25)</f>
        <v>-</v>
      </c>
      <c r="Y59" s="129" t="str">
        <f>IF(Y54="-","-",SUM(Y51:Y57)*'3j PAAC PAP'!$G$25)</f>
        <v>-</v>
      </c>
      <c r="Z59" s="129" t="str">
        <f>IF(Z54="-","-",SUM(Z51:Z57)*'3j PAAC PAP'!$G$25)</f>
        <v>-</v>
      </c>
      <c r="AA59" s="28"/>
    </row>
    <row r="60" spans="1:27" s="29" customFormat="1" ht="11.25" customHeight="1" x14ac:dyDescent="0.25">
      <c r="A60" s="256"/>
      <c r="B60" s="132" t="s">
        <v>388</v>
      </c>
      <c r="C60" s="132" t="s">
        <v>515</v>
      </c>
      <c r="D60" s="134" t="s">
        <v>319</v>
      </c>
      <c r="E60" s="131"/>
      <c r="F60" s="30"/>
      <c r="G60" s="129">
        <f>IF(G54="-","-",SUM(G51:G59)*'3k EBIT'!$E$7)</f>
        <v>1.5848433850900263</v>
      </c>
      <c r="H60" s="129">
        <f>IF(H54="-","-",SUM(H51:H59)*'3k EBIT'!$E$7)</f>
        <v>1.5869554359948135</v>
      </c>
      <c r="I60" s="129">
        <f>IF(I54="-","-",SUM(I51:I59)*'3k EBIT'!$E$7)</f>
        <v>1.4996901091608312</v>
      </c>
      <c r="J60" s="129">
        <f>IF(J54="-","-",SUM(J51:J59)*'3k EBIT'!$E$7)</f>
        <v>1.5060262618751934</v>
      </c>
      <c r="K60" s="129">
        <f>IF(K54="-","-",SUM(K51:K59)*'3k EBIT'!$E$7)</f>
        <v>1.5278151789429568</v>
      </c>
      <c r="L60" s="129">
        <f>IF(L54="-","-",SUM(L51:L59)*'3k EBIT'!$E$7)</f>
        <v>1.5388569786072102</v>
      </c>
      <c r="M60" s="129">
        <f>IF(M54="-","-",SUM(M51:M59)*'3k EBIT'!$E$7)</f>
        <v>1.5644994152861715</v>
      </c>
      <c r="N60" s="129">
        <f>IF(N54="-","-",SUM(N51:N59)*'3k EBIT'!$E$7)</f>
        <v>1.7026451565566545</v>
      </c>
      <c r="O60" s="30"/>
      <c r="P60" s="129">
        <f>IF(P54="-","-",SUM(P51:P59)*'3k EBIT'!$E$7)</f>
        <v>1.7026451565566545</v>
      </c>
      <c r="Q60" s="129">
        <f>IF(Q54="-","-",SUM(Q51:Q59)*'3k EBIT'!$E$7)</f>
        <v>1.7522205489454385</v>
      </c>
      <c r="R60" s="129">
        <f>IF(R54="-","-",SUM(R51:R59)*'3k EBIT'!$E$7)</f>
        <v>1.76034369194828</v>
      </c>
      <c r="S60" s="129">
        <f>IF(S54="-","-",SUM(S51:S59)*'3k EBIT'!$E$7)</f>
        <v>1.7639831969770581</v>
      </c>
      <c r="T60" s="129">
        <f>IF(T54="-","-",SUM(T51:T59)*'3k EBIT'!$E$7)</f>
        <v>1.7645199445913629</v>
      </c>
      <c r="U60" s="129">
        <f>IF(U54="-","-",SUM(U51:U59)*'3k EBIT'!$E$7)</f>
        <v>1.8257642296417882</v>
      </c>
      <c r="V60" s="129">
        <f>IF(V54="-","-",SUM(V51:V59)*'3k EBIT'!$E$7)</f>
        <v>1.8288788326277454</v>
      </c>
      <c r="W60" s="129" t="str">
        <f>IF(W54="-","-",SUM(W51:W59)*'3k EBIT'!$E$7)</f>
        <v>-</v>
      </c>
      <c r="X60" s="129" t="str">
        <f>IF(X54="-","-",SUM(X51:X59)*'3k EBIT'!$E$7)</f>
        <v>-</v>
      </c>
      <c r="Y60" s="129" t="str">
        <f>IF(Y54="-","-",SUM(Y51:Y59)*'3k EBIT'!$E$7)</f>
        <v>-</v>
      </c>
      <c r="Z60" s="129" t="str">
        <f>IF(Z54="-","-",SUM(Z51:Z59)*'3k EBIT'!$E$7)</f>
        <v>-</v>
      </c>
      <c r="AA60" s="28"/>
    </row>
    <row r="61" spans="1:27" s="29" customFormat="1" ht="11.25" customHeight="1" x14ac:dyDescent="0.25">
      <c r="A61" s="256"/>
      <c r="B61" s="132" t="s">
        <v>292</v>
      </c>
      <c r="C61" s="177" t="s">
        <v>516</v>
      </c>
      <c r="D61" s="134" t="s">
        <v>319</v>
      </c>
      <c r="E61" s="130"/>
      <c r="F61" s="30"/>
      <c r="G61" s="129">
        <f>IF(G56="-","-",SUM(G51:G54,G56:G60)*'3l HAP'!$E$8)</f>
        <v>0.93876445308742462</v>
      </c>
      <c r="H61" s="129">
        <f>IF(H56="-","-",SUM(H51:H54,H56:H60)*'3l HAP'!$E$8)</f>
        <v>0.94039195437818057</v>
      </c>
      <c r="I61" s="129">
        <f>IF(I56="-","-",SUM(I51:I54,I56:I60)*'3l HAP'!$E$8)</f>
        <v>0.93866416936032882</v>
      </c>
      <c r="J61" s="129">
        <f>IF(J56="-","-",SUM(J51:J54,J56:J60)*'3l HAP'!$E$8)</f>
        <v>0.94354667323259656</v>
      </c>
      <c r="K61" s="129">
        <f>IF(K56="-","-",SUM(K51:K54,K56:K60)*'3l HAP'!$E$8)</f>
        <v>0.95499278207578719</v>
      </c>
      <c r="L61" s="129">
        <f>IF(L56="-","-",SUM(L51:L54,L56:L60)*'3l HAP'!$E$8)</f>
        <v>0.96350135692363126</v>
      </c>
      <c r="M61" s="129">
        <f>IF(M56="-","-",SUM(M51:M54,M56:M60)*'3l HAP'!$E$8)</f>
        <v>1.0083775061259479</v>
      </c>
      <c r="N61" s="129">
        <f>IF(N56="-","-",SUM(N51:N54,N56:N60)*'3l HAP'!$E$8)</f>
        <v>1.114829662047244</v>
      </c>
      <c r="O61" s="30"/>
      <c r="P61" s="129">
        <f>IF(P56="-","-",SUM(P51:P54,P56:P60)*'3l HAP'!$E$8)</f>
        <v>1.114829662047244</v>
      </c>
      <c r="Q61" s="129">
        <f>IF(Q56="-","-",SUM(Q51:Q54,Q56:Q60)*'3l HAP'!$E$8)</f>
        <v>1.1535657964502417</v>
      </c>
      <c r="R61" s="129">
        <f>IF(R56="-","-",SUM(R51:R54,R56:R60)*'3l HAP'!$E$8)</f>
        <v>1.159825316849183</v>
      </c>
      <c r="S61" s="129">
        <f>IF(S56="-","-",SUM(S51:S54,S56:S60)*'3l HAP'!$E$8)</f>
        <v>1.1930904421447843</v>
      </c>
      <c r="T61" s="129">
        <f>IF(T56="-","-",SUM(T51:T54,T56:T60)*'3l HAP'!$E$8)</f>
        <v>1.1935040483855766</v>
      </c>
      <c r="U61" s="129">
        <f>IF(U56="-","-",SUM(U51:U54,U56:U60)*'3l HAP'!$E$8)</f>
        <v>1.2203905185986503</v>
      </c>
      <c r="V61" s="129">
        <f>IF(V56="-","-",SUM(V51:V54,V56:V60)*'3l HAP'!$E$8)</f>
        <v>1.2227905650976945</v>
      </c>
      <c r="W61" s="129" t="str">
        <f>IF(W56="-","-",SUM(W51:W54,W56:W60)*'3l HAP'!$E$8)</f>
        <v>-</v>
      </c>
      <c r="X61" s="129" t="str">
        <f>IF(X56="-","-",SUM(X51:X54,X56:X60)*'3l HAP'!$E$8)</f>
        <v>-</v>
      </c>
      <c r="Y61" s="129" t="str">
        <f>IF(Y56="-","-",SUM(Y51:Y54,Y56:Y60)*'3l HAP'!$E$8)</f>
        <v>-</v>
      </c>
      <c r="Z61" s="129" t="str">
        <f>IF(Z56="-","-",SUM(Z51:Z54,Z56:Z60)*'3l HAP'!$E$8)</f>
        <v>-</v>
      </c>
      <c r="AA61" s="28"/>
    </row>
    <row r="62" spans="1:27" s="29" customFormat="1" ht="11.25" customHeight="1" x14ac:dyDescent="0.25">
      <c r="A62" s="256"/>
      <c r="B62" s="132" t="s">
        <v>44</v>
      </c>
      <c r="C62" s="132" t="str">
        <f>B62&amp;"_"&amp;D62</f>
        <v>Total_N Wales and Mersey</v>
      </c>
      <c r="D62" s="134" t="s">
        <v>319</v>
      </c>
      <c r="E62" s="131"/>
      <c r="F62" s="30"/>
      <c r="G62" s="129">
        <f t="shared" ref="G62:N62" si="6">IF(G56="-","-",SUM(G51:G61))</f>
        <v>84.351539740801698</v>
      </c>
      <c r="H62" s="129">
        <f t="shared" si="6"/>
        <v>84.464327770113471</v>
      </c>
      <c r="I62" s="129">
        <f t="shared" si="6"/>
        <v>79.869689943578535</v>
      </c>
      <c r="J62" s="129">
        <f t="shared" si="6"/>
        <v>80.208054031513896</v>
      </c>
      <c r="K62" s="129">
        <f t="shared" si="6"/>
        <v>81.36628477550434</v>
      </c>
      <c r="L62" s="129">
        <f t="shared" si="6"/>
        <v>81.955940461058006</v>
      </c>
      <c r="M62" s="129">
        <f t="shared" si="6"/>
        <v>83.350417983275591</v>
      </c>
      <c r="N62" s="129">
        <f t="shared" si="6"/>
        <v>90.727695623883463</v>
      </c>
      <c r="O62" s="30"/>
      <c r="P62" s="129">
        <f t="shared" ref="P62:Z62" si="7">IF(P56="-","-",SUM(P51:P61))</f>
        <v>90.727695623883463</v>
      </c>
      <c r="Q62" s="129">
        <f t="shared" si="7"/>
        <v>93.375661858894162</v>
      </c>
      <c r="R62" s="129">
        <f t="shared" si="7"/>
        <v>93.809455044954007</v>
      </c>
      <c r="S62" s="129">
        <f t="shared" si="7"/>
        <v>94.03427298737968</v>
      </c>
      <c r="T62" s="129">
        <f t="shared" si="7"/>
        <v>94.062936456388897</v>
      </c>
      <c r="U62" s="129">
        <f t="shared" si="7"/>
        <v>97.31320501888213</v>
      </c>
      <c r="V62" s="129">
        <f t="shared" si="7"/>
        <v>97.479531470616067</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AA'!J17="-","-",'3c AA'!J17)</f>
        <v>-</v>
      </c>
      <c r="H65" s="38" t="str">
        <f>IF('3c AA'!K17="-","-",'3c AA'!K17)</f>
        <v>-</v>
      </c>
      <c r="I65" s="38" t="str">
        <f>IF('3c AA'!L17="-","-",'3c AA'!L17)</f>
        <v>-</v>
      </c>
      <c r="J65" s="38" t="str">
        <f>IF('3c AA'!M17="-","-",'3c AA'!M17)</f>
        <v>-</v>
      </c>
      <c r="K65" s="38" t="str">
        <f>IF('3c AA'!N17="-","-",'3c AA'!N17)</f>
        <v>-</v>
      </c>
      <c r="L65" s="38" t="str">
        <f>IF('3c AA'!O17="-","-",'3c AA'!O17)</f>
        <v>-</v>
      </c>
      <c r="M65" s="38" t="str">
        <f>IF('3c AA'!P17="-","-",'3c AA'!P17)</f>
        <v>-</v>
      </c>
      <c r="N65" s="38" t="str">
        <f>IF('3c AA'!Q17="-","-",'3c AA'!Q17)</f>
        <v>-</v>
      </c>
      <c r="O65" s="30"/>
      <c r="P65" s="38" t="str">
        <f>IF('3c AA'!S17="-","-",'3c AA'!S17)</f>
        <v>-</v>
      </c>
      <c r="Q65" s="38" t="str">
        <f>IF('3c AA'!T17="-","-",'3c AA'!T17)</f>
        <v>-</v>
      </c>
      <c r="R65" s="38" t="str">
        <f>IF('3c AA'!U17="-","-",'3c AA'!U17)</f>
        <v>-</v>
      </c>
      <c r="S65" s="38" t="str">
        <f>IF('3c AA'!V17="-","-",'3c AA'!V17)</f>
        <v>-</v>
      </c>
      <c r="T65" s="38">
        <f>IF('3c AA'!W17="-","-",'3c AA'!W17)</f>
        <v>0</v>
      </c>
      <c r="U65" s="38">
        <f>IF('3c AA'!X17="-","-",'3c AA'!X17)</f>
        <v>1.4870742269298105</v>
      </c>
      <c r="V65" s="38">
        <f>IF('3c AA'!Y17="-","-",'3c AA'!Y17)</f>
        <v>0.70457099735818829</v>
      </c>
      <c r="W65" s="38" t="str">
        <f>IF('3c AA'!Z17="-","-",'3c AA'!Z17)</f>
        <v>-</v>
      </c>
      <c r="X65" s="38" t="str">
        <f>IF('3c AA'!AA17="-","-",'3c AA'!AA17)</f>
        <v>-</v>
      </c>
      <c r="Y65" s="38" t="str">
        <f>IF('3c AA'!AB17="-","-",'3c AA'!AB17)</f>
        <v>-</v>
      </c>
      <c r="Z65" s="38" t="str">
        <f>IF('3c AA'!AC17="-","-",'3c AA'!AC17)</f>
        <v>-</v>
      </c>
      <c r="AA65" s="28"/>
    </row>
    <row r="66" spans="1:27" s="29" customFormat="1" ht="11.25" customHeight="1" x14ac:dyDescent="0.25">
      <c r="A66" s="256"/>
      <c r="B66" s="135" t="s">
        <v>2</v>
      </c>
      <c r="C66" s="135" t="s">
        <v>342</v>
      </c>
      <c r="D66" s="133" t="s">
        <v>320</v>
      </c>
      <c r="E66" s="128"/>
      <c r="F66" s="30"/>
      <c r="G66" s="38">
        <f>IF('3d PC'!G14="-","-",'3d PC'!G55)</f>
        <v>6.5567588596821027</v>
      </c>
      <c r="H66" s="38">
        <f>IF('3d PC'!H14="-","-",'3d PC'!H55)</f>
        <v>6.5567588596821027</v>
      </c>
      <c r="I66" s="38">
        <f>IF('3d PC'!I14="-","-",'3d PC'!I55)</f>
        <v>6.6197359495950758</v>
      </c>
      <c r="J66" s="38">
        <f>IF('3d PC'!J14="-","-",'3d PC'!J55)</f>
        <v>6.6197359495950758</v>
      </c>
      <c r="K66" s="38">
        <f>IF('3d PC'!K14="-","-",'3d PC'!K55)</f>
        <v>6.6995028867368616</v>
      </c>
      <c r="L66" s="38">
        <f>IF('3d PC'!L14="-","-",'3d PC'!L55)</f>
        <v>6.6995028867368616</v>
      </c>
      <c r="M66" s="38">
        <f>IF('3d PC'!M14="-","-",'3d PC'!M55)</f>
        <v>7.1131218301273513</v>
      </c>
      <c r="N66" s="38">
        <f>IF('3d PC'!N14="-","-",'3d PC'!N55)</f>
        <v>7.1131218301273513</v>
      </c>
      <c r="O66" s="30"/>
      <c r="P66" s="38">
        <f>'3d PC'!P55</f>
        <v>7.1131218301273513</v>
      </c>
      <c r="Q66" s="38">
        <f>'3d PC'!Q55</f>
        <v>7.2804579515147188</v>
      </c>
      <c r="R66" s="38">
        <f>'3d PC'!R55</f>
        <v>7.1935840895118579</v>
      </c>
      <c r="S66" s="38">
        <f>'3d PC'!S55</f>
        <v>7.3593999937099728</v>
      </c>
      <c r="T66" s="38">
        <f>'3d PC'!T55</f>
        <v>7.0492243060839304</v>
      </c>
      <c r="U66" s="38">
        <f>'3d PC'!U55</f>
        <v>7.1089669218364691</v>
      </c>
      <c r="V66" s="38">
        <f>'3d PC'!V55</f>
        <v>6.9829560851947949</v>
      </c>
      <c r="W66" s="38" t="str">
        <f>'3d PC'!W55</f>
        <v>-</v>
      </c>
      <c r="X66" s="38" t="str">
        <f>'3d PC'!X55</f>
        <v>-</v>
      </c>
      <c r="Y66" s="38" t="str">
        <f>'3d PC'!Y55</f>
        <v>-</v>
      </c>
      <c r="Z66" s="38" t="str">
        <f>'3d PC'!Z55</f>
        <v>-</v>
      </c>
      <c r="AA66" s="28"/>
    </row>
    <row r="67" spans="1:27" s="29" customFormat="1" ht="11.5" x14ac:dyDescent="0.25">
      <c r="A67" s="256"/>
      <c r="B67" s="135" t="s">
        <v>352</v>
      </c>
      <c r="C67" s="135" t="s">
        <v>343</v>
      </c>
      <c r="D67" s="133" t="s">
        <v>320</v>
      </c>
      <c r="E67" s="128"/>
      <c r="F67" s="30"/>
      <c r="G67" s="38">
        <f>IF('3e NC-Elec'!H18="-","-",'3e NC-Elec'!H18)</f>
        <v>12.555999999999999</v>
      </c>
      <c r="H67" s="38">
        <f>IF('3e NC-Elec'!I18="-","-",'3e NC-Elec'!I18)</f>
        <v>12.555999999999999</v>
      </c>
      <c r="I67" s="38">
        <f>IF('3e NC-Elec'!J18="-","-",'3e NC-Elec'!J18)</f>
        <v>19.491</v>
      </c>
      <c r="J67" s="38">
        <f>IF('3e NC-Elec'!K18="-","-",'3e NC-Elec'!K18)</f>
        <v>19.491</v>
      </c>
      <c r="K67" s="38">
        <f>IF('3e NC-Elec'!L18="-","-",'3e NC-Elec'!L18)</f>
        <v>14.234999999999999</v>
      </c>
      <c r="L67" s="38">
        <f>IF('3e NC-Elec'!M18="-","-",'3e NC-Elec'!M18)</f>
        <v>14.234999999999999</v>
      </c>
      <c r="M67" s="38">
        <f>IF('3e NC-Elec'!N18="-","-",'3e NC-Elec'!N18)</f>
        <v>15.658499999999998</v>
      </c>
      <c r="N67" s="38">
        <f>IF('3e NC-Elec'!O18="-","-",'3e NC-Elec'!O18)</f>
        <v>15.658499999999998</v>
      </c>
      <c r="O67" s="30"/>
      <c r="P67" s="38">
        <f>'3e NC-Elec'!Q18</f>
        <v>15.658499999999998</v>
      </c>
      <c r="Q67" s="38">
        <f>'3e NC-Elec'!R18</f>
        <v>15.402999999999999</v>
      </c>
      <c r="R67" s="38">
        <f>'3e NC-Elec'!S18</f>
        <v>15.402999999999999</v>
      </c>
      <c r="S67" s="38">
        <f>'3e NC-Elec'!T18</f>
        <v>17.155000000000001</v>
      </c>
      <c r="T67" s="38">
        <f>'3e NC-Elec'!U18</f>
        <v>17.155000000000001</v>
      </c>
      <c r="U67" s="38">
        <f>'3e NC-Elec'!V18</f>
        <v>18.140499999999999</v>
      </c>
      <c r="V67" s="38">
        <f>'3e NC-Elec'!W18</f>
        <v>18.140499999999999</v>
      </c>
      <c r="W67" s="38" t="str">
        <f>'3e NC-Elec'!X18</f>
        <v>-</v>
      </c>
      <c r="X67" s="38" t="str">
        <f>'3e NC-Elec'!Y18</f>
        <v>-</v>
      </c>
      <c r="Y67" s="38" t="str">
        <f>'3e NC-Elec'!Z18</f>
        <v>-</v>
      </c>
      <c r="Z67" s="38" t="str">
        <f>'3e NC-Elec'!AA18</f>
        <v>-</v>
      </c>
      <c r="AA67" s="28"/>
    </row>
    <row r="68" spans="1:27" s="29" customFormat="1" ht="11.5" x14ac:dyDescent="0.25">
      <c r="A68" s="256"/>
      <c r="B68" s="135" t="s">
        <v>349</v>
      </c>
      <c r="C68" s="135" t="s">
        <v>344</v>
      </c>
      <c r="D68" s="133" t="s">
        <v>320</v>
      </c>
      <c r="E68" s="128"/>
      <c r="F68" s="30"/>
      <c r="G68" s="38">
        <f>IF('3g CPIH'!C$16="-","-",'3h OC '!$E$7*('3g CPIH'!C$16/'3g CPIH'!$G$16))</f>
        <v>38.772147945205475</v>
      </c>
      <c r="H68" s="38">
        <f>IF('3g CPIH'!D$16="-","-",'3h OC '!$E$7*('3g CPIH'!D$16/'3g CPIH'!$G$16))</f>
        <v>38.849769863013698</v>
      </c>
      <c r="I68" s="38">
        <f>IF('3g CPIH'!E$16="-","-",'3h OC '!$E$7*('3g CPIH'!E$16/'3g CPIH'!$G$16))</f>
        <v>38.966202739726029</v>
      </c>
      <c r="J68" s="38">
        <f>IF('3g CPIH'!F$16="-","-",'3h OC '!$E$7*('3g CPIH'!F$16/'3g CPIH'!$G$16))</f>
        <v>39.199068493150683</v>
      </c>
      <c r="K68" s="38">
        <f>IF('3g CPIH'!G$16="-","-",'3h OC '!$E$7*('3g CPIH'!G$16/'3g CPIH'!$G$16))</f>
        <v>39.6648</v>
      </c>
      <c r="L68" s="38">
        <f>IF('3g CPIH'!H$16="-","-",'3h OC '!$E$7*('3g CPIH'!H$16/'3g CPIH'!$G$16))</f>
        <v>40.169342465753431</v>
      </c>
      <c r="M68" s="38">
        <f>IF('3g CPIH'!I$16="-","-",'3h OC '!$E$7*('3g CPIH'!I$16/'3g CPIH'!$G$16))</f>
        <v>40.751506849315064</v>
      </c>
      <c r="N68" s="38">
        <f>IF('3g CPIH'!J$16="-","-",'3h OC '!$E$7*('3g CPIH'!J$16/'3g CPIH'!$G$16))</f>
        <v>41.100805479452056</v>
      </c>
      <c r="O68" s="30"/>
      <c r="P68" s="38">
        <f>IF('3g CPIH'!L$16="-","-",'3h OC '!$E$7*('3g CPIH'!L$16/'3g CPIH'!$G$16))</f>
        <v>41.100805479452056</v>
      </c>
      <c r="Q68" s="38">
        <f>IF('3g CPIH'!M$16="-","-",'3h OC '!$E$7*('3g CPIH'!M$16/'3g CPIH'!$G$16))</f>
        <v>41.566536986301365</v>
      </c>
      <c r="R68" s="38">
        <f>IF('3g CPIH'!N$16="-","-",'3h OC '!$E$7*('3g CPIH'!N$16/'3g CPIH'!$G$16))</f>
        <v>41.877024657534243</v>
      </c>
      <c r="S68" s="38">
        <f>IF('3g CPIH'!O$16="-","-",'3h OC '!$E$7*('3g CPIH'!O$16/'3g CPIH'!$G$16))</f>
        <v>42.109890410958904</v>
      </c>
      <c r="T68" s="38">
        <f>IF('3g CPIH'!P$16="-","-",'3h OC '!$E$7*('3g CPIH'!P$16/'3g CPIH'!$G$16))</f>
        <v>42.226323287671228</v>
      </c>
      <c r="U68" s="38">
        <f>IF('3g CPIH'!Q$16="-","-",'3h OC '!$E$7*('3g CPIH'!Q$16/'3g CPIH'!$G$16))</f>
        <v>42.45918904109589</v>
      </c>
      <c r="V68" s="38">
        <f>IF('3g CPIH'!R$16="-","-",'3h OC '!$E$7*('3g CPIH'!R$16/'3g CPIH'!$G$16))</f>
        <v>43.235408219178083</v>
      </c>
      <c r="W68" s="38" t="str">
        <f>IF('3g CPIH'!S$16="-","-",'3h OC '!$E$7*('3g CPIH'!S$16/'3g CPIH'!$G$16))</f>
        <v>-</v>
      </c>
      <c r="X68" s="38" t="str">
        <f>IF('3g CPIH'!T$16="-","-",'3h OC '!$E$7*('3g CPIH'!T$16/'3g CPIH'!$G$16))</f>
        <v>-</v>
      </c>
      <c r="Y68" s="38" t="str">
        <f>IF('3g CPIH'!U$16="-","-",'3h OC '!$E$7*('3g CPIH'!U$16/'3g CPIH'!$G$16))</f>
        <v>-</v>
      </c>
      <c r="Z68" s="38" t="str">
        <f>IF('3g CPIH'!V$16="-","-",'3h OC '!$E$7*('3g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SMNCC'!G$57)</f>
        <v>0</v>
      </c>
      <c r="L69" s="38">
        <f>IF('3i SMNCC'!H$46="-","-",'3i SMNCC'!H$57)</f>
        <v>-0.1310662676190151</v>
      </c>
      <c r="M69" s="38">
        <f>IF('3i SMNCC'!I$46="-","-",'3i SMNCC'!I$57)</f>
        <v>1.6490220555819262</v>
      </c>
      <c r="N69" s="38">
        <f>IF('3i SMNCC'!J$46="-","-",'3i SMNCC'!J$57)</f>
        <v>7.9249822078168837</v>
      </c>
      <c r="O69" s="30"/>
      <c r="P69" s="38">
        <f>IF('3i SMNCC'!L$46="-","-",'3i SMNCC'!L$57)</f>
        <v>7.9249822078168837</v>
      </c>
      <c r="Q69" s="38">
        <f>IF('3i SMNCC'!M$46="-","-",'3i SMNCC'!M$57)</f>
        <v>9.5945159615724194</v>
      </c>
      <c r="R69" s="38">
        <f>IF('3i SMNCC'!N$46="-","-",'3i SMNCC'!N$57)</f>
        <v>9.6655312765157912</v>
      </c>
      <c r="S69" s="38">
        <f>IF('3i SMNCC'!O$46="-","-",'3i SMNCC'!O$57)</f>
        <v>11.448655558303892</v>
      </c>
      <c r="T69" s="38">
        <f>IF('3i SMNCC'!P$46="-","-",'3i SMNCC'!P$57)</f>
        <v>11.63045810995356</v>
      </c>
      <c r="U69" s="38">
        <f>IF('3i SMNCC'!Q$46="-","-",'3i SMNCC'!Q$57)</f>
        <v>11.375413031411084</v>
      </c>
      <c r="V69" s="38">
        <f>IF('3i SMNCC'!R$46="-","-",'3i SMNCC'!R$57)</f>
        <v>11.405483218834176</v>
      </c>
      <c r="W69" s="38" t="str">
        <f>IF('3i SMNCC'!S$46="-","-",'3i SMNCC'!S$57)</f>
        <v>-</v>
      </c>
      <c r="X69" s="38" t="str">
        <f>IF('3i SMNCC'!T$46="-","-",'3i SMNCC'!T$57)</f>
        <v>-</v>
      </c>
      <c r="Y69" s="38" t="str">
        <f>IF('3i SMNCC'!U$46="-","-",'3i SMNCC'!U$57)</f>
        <v>-</v>
      </c>
      <c r="Z69" s="38" t="str">
        <f>IF('3i SMNCC'!V$46="-","-",'3i SMNCC'!V$57)</f>
        <v>-</v>
      </c>
      <c r="AA69" s="28"/>
    </row>
    <row r="70" spans="1:27" s="29" customFormat="1" ht="11.5" x14ac:dyDescent="0.25">
      <c r="A70" s="256"/>
      <c r="B70" s="135" t="s">
        <v>349</v>
      </c>
      <c r="C70" s="135" t="s">
        <v>389</v>
      </c>
      <c r="D70" s="133" t="s">
        <v>320</v>
      </c>
      <c r="E70" s="128"/>
      <c r="F70" s="30"/>
      <c r="G70" s="38">
        <f>IF('3g CPIH'!C$16="-","-",'3j PAAC PAP'!$G$7*('3g CPIH'!C$16/'3g CPIH'!$G$16))</f>
        <v>13.436452250489236</v>
      </c>
      <c r="H70" s="38">
        <f>IF('3g CPIH'!D$16="-","-",'3j PAAC PAP'!$G$7*('3g CPIH'!D$16/'3g CPIH'!$G$16))</f>
        <v>13.463352054794518</v>
      </c>
      <c r="I70" s="38">
        <f>IF('3g CPIH'!E$16="-","-",'3j PAAC PAP'!$G$7*('3g CPIH'!E$16/'3g CPIH'!$G$16))</f>
        <v>13.503701761252445</v>
      </c>
      <c r="J70" s="38">
        <f>IF('3g CPIH'!F$16="-","-",'3j PAAC PAP'!$G$7*('3g CPIH'!F$16/'3g CPIH'!$G$16))</f>
        <v>13.584401174168297</v>
      </c>
      <c r="K70" s="38">
        <f>IF('3g CPIH'!G$16="-","-",'3j PAAC PAP'!$G$7*('3g CPIH'!G$16/'3g CPIH'!$G$16))</f>
        <v>13.745799999999999</v>
      </c>
      <c r="L70" s="38">
        <f>IF('3g CPIH'!H$16="-","-",'3j PAAC PAP'!$G$7*('3g CPIH'!H$16/'3g CPIH'!$G$16))</f>
        <v>13.920648727984345</v>
      </c>
      <c r="M70" s="38">
        <f>IF('3g CPIH'!I$16="-","-",'3j PAAC PAP'!$G$7*('3g CPIH'!I$16/'3g CPIH'!$G$16))</f>
        <v>14.122397260273971</v>
      </c>
      <c r="N70" s="38">
        <f>IF('3g CPIH'!J$16="-","-",'3j PAAC PAP'!$G$7*('3g CPIH'!J$16/'3g CPIH'!$G$16))</f>
        <v>14.24344637964775</v>
      </c>
      <c r="O70" s="30"/>
      <c r="P70" s="38">
        <f>IF('3g CPIH'!L$16="-","-",'3j PAAC PAP'!$G$7*('3g CPIH'!L$16/'3g CPIH'!$G$16))</f>
        <v>14.24344637964775</v>
      </c>
      <c r="Q70" s="38">
        <f>IF('3g CPIH'!M$16="-","-",'3j PAAC PAP'!$G$7*('3g CPIH'!M$16/'3g CPIH'!$G$16))</f>
        <v>14.40484520547945</v>
      </c>
      <c r="R70" s="38">
        <f>IF('3g CPIH'!N$16="-","-",'3j PAAC PAP'!$G$7*('3g CPIH'!N$16/'3g CPIH'!$G$16))</f>
        <v>14.512444422700586</v>
      </c>
      <c r="S70" s="38">
        <f>IF('3g CPIH'!O$16="-","-",'3j PAAC PAP'!$G$7*('3g CPIH'!O$16/'3g CPIH'!$G$16))</f>
        <v>14.593143835616438</v>
      </c>
      <c r="T70" s="38">
        <f>IF('3g CPIH'!P$16="-","-",'3j PAAC PAP'!$G$7*('3g CPIH'!P$16/'3g CPIH'!$G$16))</f>
        <v>14.633493542074362</v>
      </c>
      <c r="U70" s="38">
        <f>IF('3g CPIH'!Q$16="-","-",'3j PAAC PAP'!$G$7*('3g CPIH'!Q$16/'3g CPIH'!$G$16))</f>
        <v>14.714192954990214</v>
      </c>
      <c r="V70" s="38">
        <f>IF('3g CPIH'!R$16="-","-",'3j PAAC PAP'!$G$7*('3g CPIH'!R$16/'3g CPIH'!$G$16))</f>
        <v>14.983190998043053</v>
      </c>
      <c r="W70" s="38" t="str">
        <f>IF('3g CPIH'!S$16="-","-",'3j PAAC PAP'!$G$7*('3g CPIH'!S$16/'3g CPIH'!$G$16))</f>
        <v>-</v>
      </c>
      <c r="X70" s="38" t="str">
        <f>IF('3g CPIH'!T$16="-","-",'3j PAAC PAP'!$G$7*('3g CPIH'!T$16/'3g CPIH'!$G$16))</f>
        <v>-</v>
      </c>
      <c r="Y70" s="38" t="str">
        <f>IF('3g CPIH'!U$16="-","-",'3j PAAC PAP'!$G$7*('3g CPIH'!U$16/'3g CPIH'!$G$16))</f>
        <v>-</v>
      </c>
      <c r="Z70" s="38" t="str">
        <f>IF('3g CPIH'!V$16="-","-",'3j PAAC PAP'!$G$7*('3g CPIH'!V$16/'3g CPIH'!$G$16))</f>
        <v>-</v>
      </c>
      <c r="AA70" s="28"/>
    </row>
    <row r="71" spans="1:27" s="29" customFormat="1" ht="11.25" customHeight="1" x14ac:dyDescent="0.25">
      <c r="A71" s="256"/>
      <c r="B71" s="135" t="s">
        <v>349</v>
      </c>
      <c r="C71" s="135" t="s">
        <v>404</v>
      </c>
      <c r="D71" s="133" t="s">
        <v>320</v>
      </c>
      <c r="E71" s="128"/>
      <c r="F71" s="30"/>
      <c r="G71" s="38">
        <f>IF(G66="-","-",SUM(G63:G69)*'3j PAAC PAP'!$G$25)</f>
        <v>3.3757319950474338</v>
      </c>
      <c r="H71" s="38">
        <f>IF(H66="-","-",SUM(H63:H69)*'3j PAAC PAP'!$G$25)</f>
        <v>3.380258750050174</v>
      </c>
      <c r="I71" s="38">
        <f>IF(I66="-","-",SUM(I63:I69)*'3j PAAC PAP'!$G$25)</f>
        <v>3.7951569104838287</v>
      </c>
      <c r="J71" s="38">
        <f>IF(J66="-","-",SUM(J63:J69)*'3j PAAC PAP'!$G$25)</f>
        <v>3.8087371754920474</v>
      </c>
      <c r="K71" s="38">
        <f>IF(K66="-","-",SUM(K63:K69)*'3j PAAC PAP'!$G$25)</f>
        <v>3.5340301457487207</v>
      </c>
      <c r="L71" s="38">
        <f>IF(L66="-","-",SUM(L63:L69)*'3j PAAC PAP'!$G$25)</f>
        <v>3.5558105306715238</v>
      </c>
      <c r="M71" s="38">
        <f>IF(M66="-","-",SUM(M63:M69)*'3j PAAC PAP'!$G$25)</f>
        <v>3.8007094865651498</v>
      </c>
      <c r="N71" s="38">
        <f>IF(N66="-","-",SUM(N63:N69)*'3j PAAC PAP'!$G$25)</f>
        <v>4.187081328235517</v>
      </c>
      <c r="O71" s="30"/>
      <c r="P71" s="38">
        <f>IF(P66="-","-",SUM(P63:P69)*'3j PAAC PAP'!$G$25)</f>
        <v>4.187081328235517</v>
      </c>
      <c r="Q71" s="38">
        <f>IF(Q66="-","-",SUM(Q63:Q69)*'3j PAAC PAP'!$G$25)</f>
        <v>4.3064641866305386</v>
      </c>
      <c r="R71" s="38">
        <f>IF(R66="-","-",SUM(R63:R69)*'3j PAAC PAP'!$G$25)</f>
        <v>4.3236463678940824</v>
      </c>
      <c r="S71" s="38">
        <f>IF(S66="-","-",SUM(S63:S69)*'3j PAAC PAP'!$G$25)</f>
        <v>4.5530580626686463</v>
      </c>
      <c r="T71" s="38">
        <f>IF(T66="-","-",SUM(T63:T69)*'3j PAAC PAP'!$G$25)</f>
        <v>4.5523617306288857</v>
      </c>
      <c r="U71" s="38">
        <f>IF(U66="-","-",SUM(U63:U69)*'3j PAAC PAP'!$G$25)</f>
        <v>4.6987479303782136</v>
      </c>
      <c r="V71" s="38">
        <f>IF(V66="-","-",SUM(V63:V69)*'3j PAAC PAP'!$G$25)</f>
        <v>4.6927863902823237</v>
      </c>
      <c r="W71" s="38" t="str">
        <f>IF(W66="-","-",SUM(W63:W69)*'3j PAAC PAP'!$G$25)</f>
        <v>-</v>
      </c>
      <c r="X71" s="38" t="str">
        <f>IF(X66="-","-",SUM(X63:X69)*'3j PAAC PAP'!$G$25)</f>
        <v>-</v>
      </c>
      <c r="Y71" s="38" t="str">
        <f>IF(Y66="-","-",SUM(Y63:Y69)*'3j PAAC PAP'!$G$25)</f>
        <v>-</v>
      </c>
      <c r="Z71" s="38" t="str">
        <f>IF(Z66="-","-",SUM(Z63:Z69)*'3j PAAC PAP'!$G$25)</f>
        <v>-</v>
      </c>
      <c r="AA71" s="28"/>
    </row>
    <row r="72" spans="1:27" s="29" customFormat="1" ht="11.25" customHeight="1" x14ac:dyDescent="0.25">
      <c r="A72" s="256"/>
      <c r="B72" s="135" t="s">
        <v>388</v>
      </c>
      <c r="C72" s="135" t="s">
        <v>515</v>
      </c>
      <c r="D72" s="133" t="s">
        <v>320</v>
      </c>
      <c r="E72" s="128"/>
      <c r="F72" s="30"/>
      <c r="G72" s="38">
        <f>IF(G66="-","-",SUM(G63:G71)*'3k EBIT'!$E$7)</f>
        <v>1.4467332594646167</v>
      </c>
      <c r="H72" s="38">
        <f>IF(H66="-","-",SUM(H63:H71)*'3k EBIT'!$E$7)</f>
        <v>1.4488453103694043</v>
      </c>
      <c r="I72" s="38">
        <f>IF(I66="-","-",SUM(I63:I71)*'3k EBIT'!$E$7)</f>
        <v>1.5954544432889592</v>
      </c>
      <c r="J72" s="38">
        <f>IF(J66="-","-",SUM(J63:J71)*'3k EBIT'!$E$7)</f>
        <v>1.6017905960033212</v>
      </c>
      <c r="K72" s="38">
        <f>IF(K66="-","-",SUM(K63:K71)*'3k EBIT'!$E$7)</f>
        <v>1.5083630485731807</v>
      </c>
      <c r="L72" s="38">
        <f>IF(L66="-","-",SUM(L63:L71)*'3k EBIT'!$E$7)</f>
        <v>1.519404848237434</v>
      </c>
      <c r="M72" s="38">
        <f>IF(M66="-","-",SUM(M63:M71)*'3k EBIT'!$E$7)</f>
        <v>1.6093889469087317</v>
      </c>
      <c r="N72" s="38">
        <f>IF(N66="-","-",SUM(N63:N71)*'3k EBIT'!$E$7)</f>
        <v>1.7475346881792144</v>
      </c>
      <c r="O72" s="30"/>
      <c r="P72" s="38">
        <f>IF(P66="-","-",SUM(P63:P71)*'3k EBIT'!$E$7)</f>
        <v>1.7475346881792144</v>
      </c>
      <c r="Q72" s="38">
        <f>IF(Q66="-","-",SUM(Q63:Q71)*'3k EBIT'!$E$7)</f>
        <v>1.7926211274057424</v>
      </c>
      <c r="R72" s="38">
        <f>IF(R66="-","-",SUM(R63:R71)*'3k EBIT'!$E$7)</f>
        <v>1.8007442704085843</v>
      </c>
      <c r="S72" s="38">
        <f>IF(S66="-","-",SUM(S63:S71)*'3k EBIT'!$E$7)</f>
        <v>1.8829404557768421</v>
      </c>
      <c r="T72" s="38">
        <f>IF(T66="-","-",SUM(T63:T71)*'3k EBIT'!$E$7)</f>
        <v>1.8834772033911473</v>
      </c>
      <c r="U72" s="38">
        <f>IF(U66="-","-",SUM(U63:U71)*'3k EBIT'!$E$7)</f>
        <v>1.936491740977436</v>
      </c>
      <c r="V72" s="38">
        <f>IF(V66="-","-",SUM(V63:V71)*'3k EBIT'!$E$7)</f>
        <v>1.9396063439633935</v>
      </c>
      <c r="W72" s="38" t="str">
        <f>IF(W66="-","-",SUM(W63:W71)*'3k EBIT'!$E$7)</f>
        <v>-</v>
      </c>
      <c r="X72" s="38" t="str">
        <f>IF(X66="-","-",SUM(X63:X71)*'3k EBIT'!$E$7)</f>
        <v>-</v>
      </c>
      <c r="Y72" s="38" t="str">
        <f>IF(Y66="-","-",SUM(Y63:Y71)*'3k EBIT'!$E$7)</f>
        <v>-</v>
      </c>
      <c r="Z72" s="38" t="str">
        <f>IF(Z66="-","-",SUM(Z63:Z71)*'3k EBIT'!$E$7)</f>
        <v>-</v>
      </c>
      <c r="AA72" s="28"/>
    </row>
    <row r="73" spans="1:27" s="29" customFormat="1" ht="11.25" customHeight="1" x14ac:dyDescent="0.25">
      <c r="A73" s="256"/>
      <c r="B73" s="135" t="s">
        <v>292</v>
      </c>
      <c r="C73" s="179" t="s">
        <v>516</v>
      </c>
      <c r="D73" s="133" t="s">
        <v>320</v>
      </c>
      <c r="E73" s="127"/>
      <c r="F73" s="30"/>
      <c r="G73" s="38">
        <f>IF(G68="-","-",SUM(G63:G66,G68:G72)*'3l HAP'!$E$8)</f>
        <v>0.93098933572108289</v>
      </c>
      <c r="H73" s="38">
        <f>IF(H68="-","-",SUM(H63:H66,H68:H72)*'3l HAP'!$E$8)</f>
        <v>0.93261683701183884</v>
      </c>
      <c r="I73" s="38">
        <f>IF(I68="-","-",SUM(I63:I66,I68:I72)*'3l HAP'!$E$8)</f>
        <v>0.94405536666743473</v>
      </c>
      <c r="J73" s="38">
        <f>IF(J68="-","-",SUM(J63:J66,J68:J72)*'3l HAP'!$E$8)</f>
        <v>0.94893787053970247</v>
      </c>
      <c r="K73" s="38">
        <f>IF(K68="-","-",SUM(K63:K66,K68:K72)*'3l HAP'!$E$8)</f>
        <v>0.95389769512278122</v>
      </c>
      <c r="L73" s="38">
        <f>IF(L68="-","-",SUM(L63:L66,L68:L72)*'3l HAP'!$E$8)</f>
        <v>0.96240626997062506</v>
      </c>
      <c r="M73" s="38">
        <f>IF(M68="-","-",SUM(M63:M66,M68:M72)*'3l HAP'!$E$8)</f>
        <v>1.0109046298636537</v>
      </c>
      <c r="N73" s="38">
        <f>IF(N68="-","-",SUM(N63:N66,N68:N72)*'3l HAP'!$E$8)</f>
        <v>1.1173567857849498</v>
      </c>
      <c r="O73" s="30"/>
      <c r="P73" s="38">
        <f>IF(P68="-","-",SUM(P63:P66,P68:P72)*'3l HAP'!$E$8)</f>
        <v>1.1173567857849498</v>
      </c>
      <c r="Q73" s="38">
        <f>IF(Q68="-","-",SUM(Q63:Q66,Q68:Q72)*'3l HAP'!$E$8)</f>
        <v>1.1558402078141767</v>
      </c>
      <c r="R73" s="38">
        <f>IF(R68="-","-",SUM(R63:R66,R68:R72)*'3l HAP'!$E$8)</f>
        <v>1.1620997282131185</v>
      </c>
      <c r="S73" s="38">
        <f>IF(S68="-","-",SUM(S63:S66,S68:S72)*'3l HAP'!$E$8)</f>
        <v>1.1997873200497049</v>
      </c>
      <c r="T73" s="38">
        <f>IF(T68="-","-",SUM(T63:T66,T68:T72)*'3l HAP'!$E$8)</f>
        <v>1.2002009262904973</v>
      </c>
      <c r="U73" s="38">
        <f>IF(U68="-","-",SUM(U63:U66,U68:U72)*'3l HAP'!$E$8)</f>
        <v>1.2266240904849914</v>
      </c>
      <c r="V73" s="38">
        <f>IF(V68="-","-",SUM(V63:V66,V68:V72)*'3l HAP'!$E$8)</f>
        <v>1.2290241369840353</v>
      </c>
      <c r="W73" s="38" t="str">
        <f>IF(W68="-","-",SUM(W63:W66,W68:W72)*'3l HAP'!$E$8)</f>
        <v>-</v>
      </c>
      <c r="X73" s="38" t="str">
        <f>IF(X68="-","-",SUM(X63:X66,X68:X72)*'3l HAP'!$E$8)</f>
        <v>-</v>
      </c>
      <c r="Y73" s="38" t="str">
        <f>IF(Y68="-","-",SUM(Y63:Y66,Y68:Y72)*'3l HAP'!$E$8)</f>
        <v>-</v>
      </c>
      <c r="Z73" s="38" t="str">
        <f>IF(Z68="-","-",SUM(Z63:Z66,Z68:Z72)*'3l HAP'!$E$8)</f>
        <v>-</v>
      </c>
      <c r="AA73" s="28"/>
    </row>
    <row r="74" spans="1:27" s="29" customFormat="1" ht="11.25" customHeight="1" x14ac:dyDescent="0.25">
      <c r="A74" s="256"/>
      <c r="B74" s="135" t="s">
        <v>44</v>
      </c>
      <c r="C74" s="135" t="str">
        <f>B74&amp;"_"&amp;D74</f>
        <v>Total_Midlands</v>
      </c>
      <c r="D74" s="133" t="s">
        <v>320</v>
      </c>
      <c r="E74" s="128"/>
      <c r="F74" s="30"/>
      <c r="G74" s="38">
        <f t="shared" ref="G74:N74" si="8">IF(G68="-","-",SUM(G63:G73))</f>
        <v>77.07481364560995</v>
      </c>
      <c r="H74" s="38">
        <f t="shared" si="8"/>
        <v>77.187601674921737</v>
      </c>
      <c r="I74" s="38">
        <f t="shared" si="8"/>
        <v>84.915307171013779</v>
      </c>
      <c r="J74" s="38">
        <f t="shared" si="8"/>
        <v>85.253671258949126</v>
      </c>
      <c r="K74" s="38">
        <f t="shared" si="8"/>
        <v>80.341393776181548</v>
      </c>
      <c r="L74" s="38">
        <f t="shared" si="8"/>
        <v>80.931049461735213</v>
      </c>
      <c r="M74" s="38">
        <f t="shared" si="8"/>
        <v>85.715551058635867</v>
      </c>
      <c r="N74" s="38">
        <f t="shared" si="8"/>
        <v>93.092828699243725</v>
      </c>
      <c r="O74" s="30"/>
      <c r="P74" s="38">
        <f t="shared" ref="P74:Z74" si="9">IF(P68="-","-",SUM(P63:P73))</f>
        <v>93.092828699243725</v>
      </c>
      <c r="Q74" s="38">
        <f t="shared" si="9"/>
        <v>95.504281626718395</v>
      </c>
      <c r="R74" s="38">
        <f t="shared" si="9"/>
        <v>95.938074812778268</v>
      </c>
      <c r="S74" s="38">
        <f t="shared" si="9"/>
        <v>100.30187563708441</v>
      </c>
      <c r="T74" s="38">
        <f t="shared" si="9"/>
        <v>100.33053910609362</v>
      </c>
      <c r="U74" s="38">
        <f t="shared" si="9"/>
        <v>103.14719993810409</v>
      </c>
      <c r="V74" s="38">
        <f t="shared" si="9"/>
        <v>103.31352638983805</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AA'!J18="-","-",'3c AA'!J18)</f>
        <v>-</v>
      </c>
      <c r="H77" s="129" t="str">
        <f>IF('3c AA'!K18="-","-",'3c AA'!K18)</f>
        <v>-</v>
      </c>
      <c r="I77" s="129" t="str">
        <f>IF('3c AA'!L18="-","-",'3c AA'!L18)</f>
        <v>-</v>
      </c>
      <c r="J77" s="129" t="str">
        <f>IF('3c AA'!M18="-","-",'3c AA'!M18)</f>
        <v>-</v>
      </c>
      <c r="K77" s="129" t="str">
        <f>IF('3c AA'!N18="-","-",'3c AA'!N18)</f>
        <v>-</v>
      </c>
      <c r="L77" s="129" t="str">
        <f>IF('3c AA'!O18="-","-",'3c AA'!O18)</f>
        <v>-</v>
      </c>
      <c r="M77" s="129" t="str">
        <f>IF('3c AA'!P18="-","-",'3c AA'!P18)</f>
        <v>-</v>
      </c>
      <c r="N77" s="129" t="str">
        <f>IF('3c AA'!Q18="-","-",'3c AA'!Q18)</f>
        <v>-</v>
      </c>
      <c r="O77" s="30"/>
      <c r="P77" s="129" t="str">
        <f>IF('3c AA'!S18="-","-",'3c AA'!S18)</f>
        <v>-</v>
      </c>
      <c r="Q77" s="129" t="str">
        <f>IF('3c AA'!T18="-","-",'3c AA'!T18)</f>
        <v>-</v>
      </c>
      <c r="R77" s="129" t="str">
        <f>IF('3c AA'!U18="-","-",'3c AA'!U18)</f>
        <v>-</v>
      </c>
      <c r="S77" s="129" t="str">
        <f>IF('3c AA'!V18="-","-",'3c AA'!V18)</f>
        <v>-</v>
      </c>
      <c r="T77" s="129">
        <f>IF('3c AA'!W18="-","-",'3c AA'!W18)</f>
        <v>0</v>
      </c>
      <c r="U77" s="129">
        <f>IF('3c AA'!X18="-","-",'3c AA'!X18)</f>
        <v>1.4870742269298105</v>
      </c>
      <c r="V77" s="129">
        <f>IF('3c AA'!Y18="-","-",'3c AA'!Y18)</f>
        <v>0.70457099735818829</v>
      </c>
      <c r="W77" s="129" t="str">
        <f>IF('3c AA'!Z18="-","-",'3c AA'!Z18)</f>
        <v>-</v>
      </c>
      <c r="X77" s="129" t="str">
        <f>IF('3c AA'!AA18="-","-",'3c AA'!AA18)</f>
        <v>-</v>
      </c>
      <c r="Y77" s="129" t="str">
        <f>IF('3c AA'!AB18="-","-",'3c AA'!AB18)</f>
        <v>-</v>
      </c>
      <c r="Z77" s="129" t="str">
        <f>IF('3c AA'!AC18="-","-",'3c AA'!AC18)</f>
        <v>-</v>
      </c>
      <c r="AA77" s="28"/>
    </row>
    <row r="78" spans="1:27" s="29" customFormat="1" ht="11.5" x14ac:dyDescent="0.25">
      <c r="A78" s="256"/>
      <c r="B78" s="132" t="s">
        <v>2</v>
      </c>
      <c r="C78" s="132" t="s">
        <v>342</v>
      </c>
      <c r="D78" s="134" t="s">
        <v>321</v>
      </c>
      <c r="E78" s="131"/>
      <c r="F78" s="30"/>
      <c r="G78" s="129">
        <f>IF('3d PC'!G14="-","-",'3d PC'!G55)</f>
        <v>6.5567588596821027</v>
      </c>
      <c r="H78" s="129">
        <f>IF('3d PC'!H14="-","-",'3d PC'!H55)</f>
        <v>6.5567588596821027</v>
      </c>
      <c r="I78" s="129">
        <f>IF('3d PC'!I14="-","-",'3d PC'!I55)</f>
        <v>6.6197359495950758</v>
      </c>
      <c r="J78" s="129">
        <f>IF('3d PC'!J14="-","-",'3d PC'!J55)</f>
        <v>6.6197359495950758</v>
      </c>
      <c r="K78" s="129">
        <f>IF('3d PC'!K14="-","-",'3d PC'!K55)</f>
        <v>6.6995028867368616</v>
      </c>
      <c r="L78" s="129">
        <f>IF('3d PC'!L14="-","-",'3d PC'!L55)</f>
        <v>6.6995028867368616</v>
      </c>
      <c r="M78" s="129">
        <f>IF('3d PC'!M14="-","-",'3d PC'!M55)</f>
        <v>7.1131218301273513</v>
      </c>
      <c r="N78" s="129">
        <f>IF('3d PC'!N14="-","-",'3d PC'!N55)</f>
        <v>7.1131218301273513</v>
      </c>
      <c r="O78" s="30"/>
      <c r="P78" s="129">
        <f>'3d PC'!P55</f>
        <v>7.1131218301273513</v>
      </c>
      <c r="Q78" s="129">
        <f>'3d PC'!Q55</f>
        <v>7.2804579515147188</v>
      </c>
      <c r="R78" s="129">
        <f>'3d PC'!R55</f>
        <v>7.1935840895118579</v>
      </c>
      <c r="S78" s="129">
        <f>'3d PC'!S55</f>
        <v>7.3593999937099728</v>
      </c>
      <c r="T78" s="129">
        <f>'3d PC'!T55</f>
        <v>7.0492243060839304</v>
      </c>
      <c r="U78" s="129">
        <f>'3d PC'!U55</f>
        <v>7.1089669218364691</v>
      </c>
      <c r="V78" s="129">
        <f>'3d PC'!V55</f>
        <v>6.9829560851947949</v>
      </c>
      <c r="W78" s="129" t="str">
        <f>'3d PC'!W55</f>
        <v>-</v>
      </c>
      <c r="X78" s="129" t="str">
        <f>'3d PC'!X55</f>
        <v>-</v>
      </c>
      <c r="Y78" s="129" t="str">
        <f>'3d PC'!Y55</f>
        <v>-</v>
      </c>
      <c r="Z78" s="129" t="str">
        <f>'3d PC'!Z55</f>
        <v>-</v>
      </c>
      <c r="AA78" s="28"/>
    </row>
    <row r="79" spans="1:27" s="29" customFormat="1" ht="11.5" x14ac:dyDescent="0.25">
      <c r="A79" s="256"/>
      <c r="B79" s="132" t="s">
        <v>352</v>
      </c>
      <c r="C79" s="132" t="s">
        <v>343</v>
      </c>
      <c r="D79" s="134" t="s">
        <v>321</v>
      </c>
      <c r="E79" s="131"/>
      <c r="F79" s="30"/>
      <c r="G79" s="129">
        <f>IF('3e NC-Elec'!H19="-","-",'3e NC-Elec'!H19)</f>
        <v>29.9665</v>
      </c>
      <c r="H79" s="129">
        <f>IF('3e NC-Elec'!I19="-","-",'3e NC-Elec'!I19)</f>
        <v>29.9665</v>
      </c>
      <c r="I79" s="129">
        <f>IF('3e NC-Elec'!J19="-","-",'3e NC-Elec'!J19)</f>
        <v>19.564</v>
      </c>
      <c r="J79" s="129">
        <f>IF('3e NC-Elec'!K19="-","-",'3e NC-Elec'!K19)</f>
        <v>19.564</v>
      </c>
      <c r="K79" s="129">
        <f>IF('3e NC-Elec'!L19="-","-",'3e NC-Elec'!L19)</f>
        <v>17.848499999999998</v>
      </c>
      <c r="L79" s="129">
        <f>IF('3e NC-Elec'!M19="-","-",'3e NC-Elec'!M19)</f>
        <v>17.848499999999998</v>
      </c>
      <c r="M79" s="129">
        <f>IF('3e NC-Elec'!N19="-","-",'3e NC-Elec'!N19)</f>
        <v>19.637</v>
      </c>
      <c r="N79" s="129">
        <f>IF('3e NC-Elec'!O19="-","-",'3e NC-Elec'!O19)</f>
        <v>19.637</v>
      </c>
      <c r="O79" s="30"/>
      <c r="P79" s="129">
        <f>'3e NC-Elec'!Q19</f>
        <v>19.637</v>
      </c>
      <c r="Q79" s="129">
        <f>'3e NC-Elec'!R19</f>
        <v>20.330500000000001</v>
      </c>
      <c r="R79" s="129">
        <f>'3e NC-Elec'!S19</f>
        <v>20.330500000000001</v>
      </c>
      <c r="S79" s="129">
        <f>'3e NC-Elec'!T19</f>
        <v>24.418500000000005</v>
      </c>
      <c r="T79" s="129">
        <f>'3e NC-Elec'!U19</f>
        <v>24.418500000000005</v>
      </c>
      <c r="U79" s="129">
        <f>'3e NC-Elec'!V19</f>
        <v>22.776</v>
      </c>
      <c r="V79" s="129">
        <f>'3e NC-Elec'!W19</f>
        <v>22.776</v>
      </c>
      <c r="W79" s="129" t="str">
        <f>'3e NC-Elec'!X19</f>
        <v>-</v>
      </c>
      <c r="X79" s="129" t="str">
        <f>'3e NC-Elec'!Y19</f>
        <v>-</v>
      </c>
      <c r="Y79" s="129" t="str">
        <f>'3e NC-Elec'!Z19</f>
        <v>-</v>
      </c>
      <c r="Z79" s="129" t="str">
        <f>'3e NC-Elec'!AA19</f>
        <v>-</v>
      </c>
      <c r="AA79" s="28"/>
    </row>
    <row r="80" spans="1:27" s="29" customFormat="1" ht="11.5" x14ac:dyDescent="0.25">
      <c r="A80" s="256"/>
      <c r="B80" s="132" t="s">
        <v>349</v>
      </c>
      <c r="C80" s="132" t="s">
        <v>344</v>
      </c>
      <c r="D80" s="134" t="s">
        <v>321</v>
      </c>
      <c r="E80" s="131"/>
      <c r="F80" s="30"/>
      <c r="G80" s="129">
        <f>IF('3g CPIH'!C$16="-","-",'3h OC '!$E$7*('3g CPIH'!C$16/'3g CPIH'!$G$16))</f>
        <v>38.772147945205475</v>
      </c>
      <c r="H80" s="129">
        <f>IF('3g CPIH'!D$16="-","-",'3h OC '!$E$7*('3g CPIH'!D$16/'3g CPIH'!$G$16))</f>
        <v>38.849769863013698</v>
      </c>
      <c r="I80" s="129">
        <f>IF('3g CPIH'!E$16="-","-",'3h OC '!$E$7*('3g CPIH'!E$16/'3g CPIH'!$G$16))</f>
        <v>38.966202739726029</v>
      </c>
      <c r="J80" s="129">
        <f>IF('3g CPIH'!F$16="-","-",'3h OC '!$E$7*('3g CPIH'!F$16/'3g CPIH'!$G$16))</f>
        <v>39.199068493150683</v>
      </c>
      <c r="K80" s="129">
        <f>IF('3g CPIH'!G$16="-","-",'3h OC '!$E$7*('3g CPIH'!G$16/'3g CPIH'!$G$16))</f>
        <v>39.6648</v>
      </c>
      <c r="L80" s="129">
        <f>IF('3g CPIH'!H$16="-","-",'3h OC '!$E$7*('3g CPIH'!H$16/'3g CPIH'!$G$16))</f>
        <v>40.169342465753431</v>
      </c>
      <c r="M80" s="129">
        <f>IF('3g CPIH'!I$16="-","-",'3h OC '!$E$7*('3g CPIH'!I$16/'3g CPIH'!$G$16))</f>
        <v>40.751506849315064</v>
      </c>
      <c r="N80" s="129">
        <f>IF('3g CPIH'!J$16="-","-",'3h OC '!$E$7*('3g CPIH'!J$16/'3g CPIH'!$G$16))</f>
        <v>41.100805479452056</v>
      </c>
      <c r="O80" s="30"/>
      <c r="P80" s="129">
        <f>IF('3g CPIH'!L$16="-","-",'3h OC '!$E$7*('3g CPIH'!L$16/'3g CPIH'!$G$16))</f>
        <v>41.100805479452056</v>
      </c>
      <c r="Q80" s="129">
        <f>IF('3g CPIH'!M$16="-","-",'3h OC '!$E$7*('3g CPIH'!M$16/'3g CPIH'!$G$16))</f>
        <v>41.566536986301365</v>
      </c>
      <c r="R80" s="129">
        <f>IF('3g CPIH'!N$16="-","-",'3h OC '!$E$7*('3g CPIH'!N$16/'3g CPIH'!$G$16))</f>
        <v>41.877024657534243</v>
      </c>
      <c r="S80" s="129">
        <f>IF('3g CPIH'!O$16="-","-",'3h OC '!$E$7*('3g CPIH'!O$16/'3g CPIH'!$G$16))</f>
        <v>42.109890410958904</v>
      </c>
      <c r="T80" s="129">
        <f>IF('3g CPIH'!P$16="-","-",'3h OC '!$E$7*('3g CPIH'!P$16/'3g CPIH'!$G$16))</f>
        <v>42.226323287671228</v>
      </c>
      <c r="U80" s="129">
        <f>IF('3g CPIH'!Q$16="-","-",'3h OC '!$E$7*('3g CPIH'!Q$16/'3g CPIH'!$G$16))</f>
        <v>42.45918904109589</v>
      </c>
      <c r="V80" s="129">
        <f>IF('3g CPIH'!R$16="-","-",'3h OC '!$E$7*('3g CPIH'!R$16/'3g CPIH'!$G$16))</f>
        <v>43.235408219178083</v>
      </c>
      <c r="W80" s="129" t="str">
        <f>IF('3g CPIH'!S$16="-","-",'3h OC '!$E$7*('3g CPIH'!S$16/'3g CPIH'!$G$16))</f>
        <v>-</v>
      </c>
      <c r="X80" s="129" t="str">
        <f>IF('3g CPIH'!T$16="-","-",'3h OC '!$E$7*('3g CPIH'!T$16/'3g CPIH'!$G$16))</f>
        <v>-</v>
      </c>
      <c r="Y80" s="129" t="str">
        <f>IF('3g CPIH'!U$16="-","-",'3h OC '!$E$7*('3g CPIH'!U$16/'3g CPIH'!$G$16))</f>
        <v>-</v>
      </c>
      <c r="Z80" s="129" t="str">
        <f>IF('3g CPIH'!V$16="-","-",'3h OC '!$E$7*('3g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SMNCC'!G$57)</f>
        <v>0</v>
      </c>
      <c r="L81" s="129">
        <f>IF('3i SMNCC'!H$46="-","-",'3i SMNCC'!H$57)</f>
        <v>-0.1310662676190151</v>
      </c>
      <c r="M81" s="129">
        <f>IF('3i SMNCC'!I$46="-","-",'3i SMNCC'!I$57)</f>
        <v>1.6490220555819262</v>
      </c>
      <c r="N81" s="129">
        <f>IF('3i SMNCC'!J$46="-","-",'3i SMNCC'!J$57)</f>
        <v>7.9249822078168837</v>
      </c>
      <c r="O81" s="30"/>
      <c r="P81" s="129">
        <f>IF('3i SMNCC'!L$46="-","-",'3i SMNCC'!L$57)</f>
        <v>7.9249822078168837</v>
      </c>
      <c r="Q81" s="129">
        <f>IF('3i SMNCC'!M$46="-","-",'3i SMNCC'!M$57)</f>
        <v>9.5945159615724194</v>
      </c>
      <c r="R81" s="129">
        <f>IF('3i SMNCC'!N$46="-","-",'3i SMNCC'!N$57)</f>
        <v>9.6655312765157912</v>
      </c>
      <c r="S81" s="129">
        <f>IF('3i SMNCC'!O$46="-","-",'3i SMNCC'!O$57)</f>
        <v>11.448655558303892</v>
      </c>
      <c r="T81" s="129">
        <f>IF('3i SMNCC'!P$46="-","-",'3i SMNCC'!P$57)</f>
        <v>11.63045810995356</v>
      </c>
      <c r="U81" s="129">
        <f>IF('3i SMNCC'!Q$46="-","-",'3i SMNCC'!Q$57)</f>
        <v>11.375413031411084</v>
      </c>
      <c r="V81" s="129">
        <f>IF('3i SMNCC'!R$46="-","-",'3i SMNCC'!R$57)</f>
        <v>11.405483218834176</v>
      </c>
      <c r="W81" s="129" t="str">
        <f>IF('3i SMNCC'!S$46="-","-",'3i SMNCC'!S$57)</f>
        <v>-</v>
      </c>
      <c r="X81" s="129" t="str">
        <f>IF('3i SMNCC'!T$46="-","-",'3i SMNCC'!T$57)</f>
        <v>-</v>
      </c>
      <c r="Y81" s="129" t="str">
        <f>IF('3i SMNCC'!U$46="-","-",'3i SMNCC'!U$57)</f>
        <v>-</v>
      </c>
      <c r="Z81" s="129" t="str">
        <f>IF('3i SMNCC'!V$46="-","-",'3i SMNCC'!V$57)</f>
        <v>-</v>
      </c>
      <c r="AA81" s="28"/>
    </row>
    <row r="82" spans="1:27" s="29" customFormat="1" ht="11.25" customHeight="1" x14ac:dyDescent="0.25">
      <c r="A82" s="256"/>
      <c r="B82" s="132" t="s">
        <v>349</v>
      </c>
      <c r="C82" s="132" t="s">
        <v>389</v>
      </c>
      <c r="D82" s="134" t="s">
        <v>321</v>
      </c>
      <c r="E82" s="131"/>
      <c r="F82" s="30"/>
      <c r="G82" s="129">
        <f>IF('3g CPIH'!C$16="-","-",'3j PAAC PAP'!$G$7*('3g CPIH'!C$16/'3g CPIH'!$G$16))</f>
        <v>13.436452250489236</v>
      </c>
      <c r="H82" s="129">
        <f>IF('3g CPIH'!D$16="-","-",'3j PAAC PAP'!$G$7*('3g CPIH'!D$16/'3g CPIH'!$G$16))</f>
        <v>13.463352054794518</v>
      </c>
      <c r="I82" s="129">
        <f>IF('3g CPIH'!E$16="-","-",'3j PAAC PAP'!$G$7*('3g CPIH'!E$16/'3g CPIH'!$G$16))</f>
        <v>13.503701761252445</v>
      </c>
      <c r="J82" s="129">
        <f>IF('3g CPIH'!F$16="-","-",'3j PAAC PAP'!$G$7*('3g CPIH'!F$16/'3g CPIH'!$G$16))</f>
        <v>13.584401174168297</v>
      </c>
      <c r="K82" s="129">
        <f>IF('3g CPIH'!G$16="-","-",'3j PAAC PAP'!$G$7*('3g CPIH'!G$16/'3g CPIH'!$G$16))</f>
        <v>13.745799999999999</v>
      </c>
      <c r="L82" s="129">
        <f>IF('3g CPIH'!H$16="-","-",'3j PAAC PAP'!$G$7*('3g CPIH'!H$16/'3g CPIH'!$G$16))</f>
        <v>13.920648727984345</v>
      </c>
      <c r="M82" s="129">
        <f>IF('3g CPIH'!I$16="-","-",'3j PAAC PAP'!$G$7*('3g CPIH'!I$16/'3g CPIH'!$G$16))</f>
        <v>14.122397260273971</v>
      </c>
      <c r="N82" s="129">
        <f>IF('3g CPIH'!J$16="-","-",'3j PAAC PAP'!$G$7*('3g CPIH'!J$16/'3g CPIH'!$G$16))</f>
        <v>14.24344637964775</v>
      </c>
      <c r="O82" s="30"/>
      <c r="P82" s="129">
        <f>IF('3g CPIH'!L$16="-","-",'3j PAAC PAP'!$G$7*('3g CPIH'!L$16/'3g CPIH'!$G$16))</f>
        <v>14.24344637964775</v>
      </c>
      <c r="Q82" s="129">
        <f>IF('3g CPIH'!M$16="-","-",'3j PAAC PAP'!$G$7*('3g CPIH'!M$16/'3g CPIH'!$G$16))</f>
        <v>14.40484520547945</v>
      </c>
      <c r="R82" s="129">
        <f>IF('3g CPIH'!N$16="-","-",'3j PAAC PAP'!$G$7*('3g CPIH'!N$16/'3g CPIH'!$G$16))</f>
        <v>14.512444422700586</v>
      </c>
      <c r="S82" s="129">
        <f>IF('3g CPIH'!O$16="-","-",'3j PAAC PAP'!$G$7*('3g CPIH'!O$16/'3g CPIH'!$G$16))</f>
        <v>14.593143835616438</v>
      </c>
      <c r="T82" s="129">
        <f>IF('3g CPIH'!P$16="-","-",'3j PAAC PAP'!$G$7*('3g CPIH'!P$16/'3g CPIH'!$G$16))</f>
        <v>14.633493542074362</v>
      </c>
      <c r="U82" s="129">
        <f>IF('3g CPIH'!Q$16="-","-",'3j PAAC PAP'!$G$7*('3g CPIH'!Q$16/'3g CPIH'!$G$16))</f>
        <v>14.714192954990214</v>
      </c>
      <c r="V82" s="129">
        <f>IF('3g CPIH'!R$16="-","-",'3j PAAC PAP'!$G$7*('3g CPIH'!R$16/'3g CPIH'!$G$16))</f>
        <v>14.983190998043053</v>
      </c>
      <c r="W82" s="129" t="str">
        <f>IF('3g CPIH'!S$16="-","-",'3j PAAC PAP'!$G$7*('3g CPIH'!S$16/'3g CPIH'!$G$16))</f>
        <v>-</v>
      </c>
      <c r="X82" s="129" t="str">
        <f>IF('3g CPIH'!T$16="-","-",'3j PAAC PAP'!$G$7*('3g CPIH'!T$16/'3g CPIH'!$G$16))</f>
        <v>-</v>
      </c>
      <c r="Y82" s="129" t="str">
        <f>IF('3g CPIH'!U$16="-","-",'3j PAAC PAP'!$G$7*('3g CPIH'!U$16/'3g CPIH'!$G$16))</f>
        <v>-</v>
      </c>
      <c r="Z82" s="129" t="str">
        <f>IF('3g CPIH'!V$16="-","-",'3j PAAC PAP'!$G$7*('3g CPIH'!V$16/'3g CPIH'!$G$16))</f>
        <v>-</v>
      </c>
      <c r="AA82" s="28"/>
    </row>
    <row r="83" spans="1:27" s="29" customFormat="1" ht="11.25" customHeight="1" x14ac:dyDescent="0.25">
      <c r="A83" s="256"/>
      <c r="B83" s="132" t="s">
        <v>349</v>
      </c>
      <c r="C83" s="132" t="s">
        <v>404</v>
      </c>
      <c r="D83" s="134" t="s">
        <v>321</v>
      </c>
      <c r="E83" s="131"/>
      <c r="F83" s="30"/>
      <c r="G83" s="129">
        <f>IF(G78="-","-",SUM(G75:G81)*'3j PAAC PAP'!$G$25)</f>
        <v>4.391077534047434</v>
      </c>
      <c r="H83" s="129">
        <f>IF(H78="-","-",SUM(H75:H81)*'3j PAAC PAP'!$G$25)</f>
        <v>4.3956042890501745</v>
      </c>
      <c r="I83" s="129">
        <f>IF(I78="-","-",SUM(I75:I81)*'3j PAAC PAP'!$G$25)</f>
        <v>3.7994141244838282</v>
      </c>
      <c r="J83" s="129">
        <f>IF(J78="-","-",SUM(J75:J81)*'3j PAAC PAP'!$G$25)</f>
        <v>3.8129943894920477</v>
      </c>
      <c r="K83" s="129">
        <f>IF(K78="-","-",SUM(K75:K81)*'3j PAAC PAP'!$G$25)</f>
        <v>3.7447622387487201</v>
      </c>
      <c r="L83" s="129">
        <f>IF(L78="-","-",SUM(L75:L81)*'3j PAAC PAP'!$G$25)</f>
        <v>3.7665426236715231</v>
      </c>
      <c r="M83" s="129">
        <f>IF(M78="-","-",SUM(M75:M81)*'3j PAAC PAP'!$G$25)</f>
        <v>4.0327276495651496</v>
      </c>
      <c r="N83" s="129">
        <f>IF(N78="-","-",SUM(N75:N81)*'3j PAAC PAP'!$G$25)</f>
        <v>4.4190994912355164</v>
      </c>
      <c r="O83" s="30"/>
      <c r="P83" s="129">
        <f>IF(P78="-","-",SUM(P75:P81)*'3j PAAC PAP'!$G$25)</f>
        <v>4.4190994912355164</v>
      </c>
      <c r="Q83" s="129">
        <f>IF(Q78="-","-",SUM(Q75:Q81)*'3j PAAC PAP'!$G$25)</f>
        <v>4.5938261316305393</v>
      </c>
      <c r="R83" s="129">
        <f>IF(R78="-","-",SUM(R75:R81)*'3j PAAC PAP'!$G$25)</f>
        <v>4.6110083128940822</v>
      </c>
      <c r="S83" s="129">
        <f>IF(S78="-","-",SUM(S75:S81)*'3j PAAC PAP'!$G$25)</f>
        <v>4.9766508556686473</v>
      </c>
      <c r="T83" s="129">
        <f>IF(T78="-","-",SUM(T75:T81)*'3j PAAC PAP'!$G$25)</f>
        <v>4.9759545236288858</v>
      </c>
      <c r="U83" s="129">
        <f>IF(U78="-","-",SUM(U75:U81)*'3j PAAC PAP'!$G$25)</f>
        <v>4.9690810193782138</v>
      </c>
      <c r="V83" s="129">
        <f>IF(V78="-","-",SUM(V75:V81)*'3j PAAC PAP'!$G$25)</f>
        <v>4.9631194792823239</v>
      </c>
      <c r="W83" s="129" t="str">
        <f>IF(W78="-","-",SUM(W75:W81)*'3j PAAC PAP'!$G$25)</f>
        <v>-</v>
      </c>
      <c r="X83" s="129" t="str">
        <f>IF(X78="-","-",SUM(X75:X81)*'3j PAAC PAP'!$G$25)</f>
        <v>-</v>
      </c>
      <c r="Y83" s="129" t="str">
        <f>IF(Y78="-","-",SUM(Y75:Y81)*'3j PAAC PAP'!$G$25)</f>
        <v>-</v>
      </c>
      <c r="Z83" s="129" t="str">
        <f>IF(Z78="-","-",SUM(Z75:Z81)*'3j PAAC PAP'!$G$25)</f>
        <v>-</v>
      </c>
      <c r="AA83" s="28"/>
    </row>
    <row r="84" spans="1:27" s="29" customFormat="1" ht="11.25" customHeight="1" x14ac:dyDescent="0.25">
      <c r="A84" s="256"/>
      <c r="B84" s="132" t="s">
        <v>388</v>
      </c>
      <c r="C84" s="132" t="s">
        <v>515</v>
      </c>
      <c r="D84" s="134" t="s">
        <v>321</v>
      </c>
      <c r="E84" s="131"/>
      <c r="F84" s="30"/>
      <c r="G84" s="129">
        <f>IF(G78="-","-",SUM(G75:G83)*'3k EBIT'!$E$7)</f>
        <v>1.803605035863969</v>
      </c>
      <c r="H84" s="129">
        <f>IF(H78="-","-",SUM(H75:H83)*'3k EBIT'!$E$7)</f>
        <v>1.8057170867687562</v>
      </c>
      <c r="I84" s="129">
        <f>IF(I78="-","-",SUM(I75:I83)*'3k EBIT'!$E$7)</f>
        <v>1.5969507610097113</v>
      </c>
      <c r="J84" s="129">
        <f>IF(J78="-","-",SUM(J75:J83)*'3k EBIT'!$E$7)</f>
        <v>1.6032869137240735</v>
      </c>
      <c r="K84" s="129">
        <f>IF(K78="-","-",SUM(K75:K83)*'3k EBIT'!$E$7)</f>
        <v>1.5824307757504046</v>
      </c>
      <c r="L84" s="129">
        <f>IF(L78="-","-",SUM(L75:L83)*'3k EBIT'!$E$7)</f>
        <v>1.5934725754146577</v>
      </c>
      <c r="M84" s="129">
        <f>IF(M78="-","-",SUM(M75:M83)*'3k EBIT'!$E$7)</f>
        <v>1.6909382626897154</v>
      </c>
      <c r="N84" s="129">
        <f>IF(N78="-","-",SUM(N75:N83)*'3k EBIT'!$E$7)</f>
        <v>1.8290840039601983</v>
      </c>
      <c r="O84" s="30"/>
      <c r="P84" s="129">
        <f>IF(P78="-","-",SUM(P75:P83)*'3k EBIT'!$E$7)</f>
        <v>1.8290840039601983</v>
      </c>
      <c r="Q84" s="129">
        <f>IF(Q78="-","-",SUM(Q75:Q83)*'3k EBIT'!$E$7)</f>
        <v>1.8936225735565027</v>
      </c>
      <c r="R84" s="129">
        <f>IF(R78="-","-",SUM(R75:R83)*'3k EBIT'!$E$7)</f>
        <v>1.9017457165593441</v>
      </c>
      <c r="S84" s="129">
        <f>IF(S78="-","-",SUM(S75:S83)*'3k EBIT'!$E$7)</f>
        <v>2.0318240689916669</v>
      </c>
      <c r="T84" s="129">
        <f>IF(T78="-","-",SUM(T75:T83)*'3k EBIT'!$E$7)</f>
        <v>2.032360816605971</v>
      </c>
      <c r="U84" s="129">
        <f>IF(U78="-","-",SUM(U75:U83)*'3k EBIT'!$E$7)</f>
        <v>2.0315079162451877</v>
      </c>
      <c r="V84" s="129">
        <f>IF(V78="-","-",SUM(V75:V83)*'3k EBIT'!$E$7)</f>
        <v>2.0346225192311458</v>
      </c>
      <c r="W84" s="129" t="str">
        <f>IF(W78="-","-",SUM(W75:W83)*'3k EBIT'!$E$7)</f>
        <v>-</v>
      </c>
      <c r="X84" s="129" t="str">
        <f>IF(X78="-","-",SUM(X75:X83)*'3k EBIT'!$E$7)</f>
        <v>-</v>
      </c>
      <c r="Y84" s="129" t="str">
        <f>IF(Y78="-","-",SUM(Y75:Y83)*'3k EBIT'!$E$7)</f>
        <v>-</v>
      </c>
      <c r="Z84" s="129" t="str">
        <f>IF(Z78="-","-",SUM(Z75:Z83)*'3k EBIT'!$E$7)</f>
        <v>-</v>
      </c>
      <c r="AA84" s="28"/>
    </row>
    <row r="85" spans="1:27" s="29" customFormat="1" ht="12.4" customHeight="1" x14ac:dyDescent="0.25">
      <c r="A85" s="256"/>
      <c r="B85" s="132" t="s">
        <v>292</v>
      </c>
      <c r="C85" s="177" t="s">
        <v>516</v>
      </c>
      <c r="D85" s="134" t="s">
        <v>321</v>
      </c>
      <c r="E85" s="130"/>
      <c r="F85" s="30"/>
      <c r="G85" s="129">
        <f>IF(G80="-","-",SUM(G75:G78,G80:G84)*'3l HAP'!$E$8)</f>
        <v>0.95107996943584494</v>
      </c>
      <c r="H85" s="129">
        <f>IF(H80="-","-",SUM(H75:H78,H80:H84)*'3l HAP'!$E$8)</f>
        <v>0.95270747072660078</v>
      </c>
      <c r="I85" s="129">
        <f>IF(I80="-","-",SUM(I75:I78,I80:I84)*'3l HAP'!$E$8)</f>
        <v>0.94413960412535813</v>
      </c>
      <c r="J85" s="129">
        <f>IF(J80="-","-",SUM(J75:J78,J80:J84)*'3l HAP'!$E$8)</f>
        <v>0.94902210799762587</v>
      </c>
      <c r="K85" s="129">
        <f>IF(K80="-","-",SUM(K75:K78,K80:K84)*'3l HAP'!$E$8)</f>
        <v>0.95806744928999599</v>
      </c>
      <c r="L85" s="129">
        <f>IF(L80="-","-",SUM(L75:L78,L80:L84)*'3l HAP'!$E$8)</f>
        <v>0.96657602413783983</v>
      </c>
      <c r="M85" s="129">
        <f>IF(M80="-","-",SUM(M75:M78,M80:M84)*'3l HAP'!$E$8)</f>
        <v>1.0154955713204858</v>
      </c>
      <c r="N85" s="129">
        <f>IF(N80="-","-",SUM(N75:N78,N80:N84)*'3l HAP'!$E$8)</f>
        <v>1.1219477272417822</v>
      </c>
      <c r="O85" s="30"/>
      <c r="P85" s="129">
        <f>IF(P80="-","-",SUM(P75:P78,P80:P84)*'3l HAP'!$E$8)</f>
        <v>1.1219477272417822</v>
      </c>
      <c r="Q85" s="129">
        <f>IF(Q80="-","-",SUM(Q75:Q78,Q80:Q84)*'3l HAP'!$E$8)</f>
        <v>1.1615262362240151</v>
      </c>
      <c r="R85" s="129">
        <f>IF(R80="-","-",SUM(R75:R78,R80:R84)*'3l HAP'!$E$8)</f>
        <v>1.1677857566229568</v>
      </c>
      <c r="S85" s="129">
        <f>IF(S80="-","-",SUM(S75:S78,S80:S84)*'3l HAP'!$E$8)</f>
        <v>1.2081689471130963</v>
      </c>
      <c r="T85" s="129">
        <f>IF(T80="-","-",SUM(T75:T78,T80:T84)*'3l HAP'!$E$8)</f>
        <v>1.2085825533538885</v>
      </c>
      <c r="U85" s="129">
        <f>IF(U80="-","-",SUM(U75:U78,U80:U84)*'3l HAP'!$E$8)</f>
        <v>1.2319731690631355</v>
      </c>
      <c r="V85" s="129">
        <f>IF(V80="-","-",SUM(V75:V78,V80:V84)*'3l HAP'!$E$8)</f>
        <v>1.2343732155621798</v>
      </c>
      <c r="W85" s="129" t="str">
        <f>IF(W80="-","-",SUM(W75:W78,W80:W84)*'3l HAP'!$E$8)</f>
        <v>-</v>
      </c>
      <c r="X85" s="129" t="str">
        <f>IF(X80="-","-",SUM(X75:X78,X80:X84)*'3l HAP'!$E$8)</f>
        <v>-</v>
      </c>
      <c r="Y85" s="129" t="str">
        <f>IF(Y80="-","-",SUM(Y75:Y78,Y80:Y84)*'3l HAP'!$E$8)</f>
        <v>-</v>
      </c>
      <c r="Z85" s="129" t="str">
        <f>IF(Z80="-","-",SUM(Z75:Z78,Z80:Z84)*'3l HAP'!$E$8)</f>
        <v>-</v>
      </c>
      <c r="AA85" s="28"/>
    </row>
    <row r="86" spans="1:27" s="29" customFormat="1" ht="11.25" customHeight="1" x14ac:dyDescent="0.25">
      <c r="A86" s="256"/>
      <c r="B86" s="132" t="s">
        <v>44</v>
      </c>
      <c r="C86" s="132" t="str">
        <f>B86&amp;"_"&amp;D86</f>
        <v>Total_Northern</v>
      </c>
      <c r="D86" s="134" t="s">
        <v>321</v>
      </c>
      <c r="E86" s="131"/>
      <c r="F86" s="30"/>
      <c r="G86" s="129">
        <f t="shared" ref="G86:N86" si="10">IF(G80="-","-",SUM(G75:G85))</f>
        <v>95.877621594724062</v>
      </c>
      <c r="H86" s="129">
        <f t="shared" si="10"/>
        <v>95.990409624035834</v>
      </c>
      <c r="I86" s="129">
        <f t="shared" si="10"/>
        <v>84.994144940192442</v>
      </c>
      <c r="J86" s="129">
        <f t="shared" si="10"/>
        <v>85.332509028127802</v>
      </c>
      <c r="K86" s="129">
        <f t="shared" si="10"/>
        <v>84.243863350525984</v>
      </c>
      <c r="L86" s="129">
        <f t="shared" si="10"/>
        <v>84.833519036079636</v>
      </c>
      <c r="M86" s="129">
        <f t="shared" si="10"/>
        <v>90.012209478873658</v>
      </c>
      <c r="N86" s="129">
        <f t="shared" si="10"/>
        <v>97.389487119481544</v>
      </c>
      <c r="O86" s="30"/>
      <c r="P86" s="129">
        <f t="shared" ref="P86:Z86" si="11">IF(P80="-","-",SUM(P75:P85))</f>
        <v>97.389487119481544</v>
      </c>
      <c r="Q86" s="129">
        <f t="shared" si="11"/>
        <v>100.82583104627901</v>
      </c>
      <c r="R86" s="129">
        <f t="shared" si="11"/>
        <v>101.25962423233887</v>
      </c>
      <c r="S86" s="129">
        <f t="shared" si="11"/>
        <v>108.14623367036265</v>
      </c>
      <c r="T86" s="129">
        <f t="shared" si="11"/>
        <v>108.17489713937184</v>
      </c>
      <c r="U86" s="129">
        <f t="shared" si="11"/>
        <v>108.15339828095</v>
      </c>
      <c r="V86" s="129">
        <f t="shared" si="11"/>
        <v>108.31972473268397</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AA'!J19="-","-",'3c AA'!J19)</f>
        <v>-</v>
      </c>
      <c r="H89" s="38" t="str">
        <f>IF('3c AA'!K19="-","-",'3c AA'!K19)</f>
        <v>-</v>
      </c>
      <c r="I89" s="38" t="str">
        <f>IF('3c AA'!L19="-","-",'3c AA'!L19)</f>
        <v>-</v>
      </c>
      <c r="J89" s="38" t="str">
        <f>IF('3c AA'!M19="-","-",'3c AA'!M19)</f>
        <v>-</v>
      </c>
      <c r="K89" s="38" t="str">
        <f>IF('3c AA'!N19="-","-",'3c AA'!N19)</f>
        <v>-</v>
      </c>
      <c r="L89" s="38" t="str">
        <f>IF('3c AA'!O19="-","-",'3c AA'!O19)</f>
        <v>-</v>
      </c>
      <c r="M89" s="38" t="str">
        <f>IF('3c AA'!P19="-","-",'3c AA'!P19)</f>
        <v>-</v>
      </c>
      <c r="N89" s="38" t="str">
        <f>IF('3c AA'!Q19="-","-",'3c AA'!Q19)</f>
        <v>-</v>
      </c>
      <c r="O89" s="30"/>
      <c r="P89" s="38" t="str">
        <f>IF('3c AA'!S19="-","-",'3c AA'!S19)</f>
        <v>-</v>
      </c>
      <c r="Q89" s="38" t="str">
        <f>IF('3c AA'!T19="-","-",'3c AA'!T19)</f>
        <v>-</v>
      </c>
      <c r="R89" s="38" t="str">
        <f>IF('3c AA'!U19="-","-",'3c AA'!U19)</f>
        <v>-</v>
      </c>
      <c r="S89" s="38" t="str">
        <f>IF('3c AA'!V19="-","-",'3c AA'!V19)</f>
        <v>-</v>
      </c>
      <c r="T89" s="38">
        <f>IF('3c AA'!W19="-","-",'3c AA'!W19)</f>
        <v>0</v>
      </c>
      <c r="U89" s="38">
        <f>IF('3c AA'!X19="-","-",'3c AA'!X19)</f>
        <v>1.4870742269298105</v>
      </c>
      <c r="V89" s="38">
        <f>IF('3c AA'!Y19="-","-",'3c AA'!Y19)</f>
        <v>0.70457099735818829</v>
      </c>
      <c r="W89" s="38" t="str">
        <f>IF('3c AA'!Z19="-","-",'3c AA'!Z19)</f>
        <v>-</v>
      </c>
      <c r="X89" s="38" t="str">
        <f>IF('3c AA'!AA19="-","-",'3c AA'!AA19)</f>
        <v>-</v>
      </c>
      <c r="Y89" s="38" t="str">
        <f>IF('3c AA'!AB19="-","-",'3c AA'!AB19)</f>
        <v>-</v>
      </c>
      <c r="Z89" s="38" t="str">
        <f>IF('3c AA'!AC19="-","-",'3c AA'!AC19)</f>
        <v>-</v>
      </c>
      <c r="AA89" s="28"/>
    </row>
    <row r="90" spans="1:27" s="29" customFormat="1" ht="11.5" x14ac:dyDescent="0.25">
      <c r="A90" s="256"/>
      <c r="B90" s="135" t="s">
        <v>2</v>
      </c>
      <c r="C90" s="135" t="s">
        <v>342</v>
      </c>
      <c r="D90" s="133" t="s">
        <v>322</v>
      </c>
      <c r="E90" s="128"/>
      <c r="F90" s="30"/>
      <c r="G90" s="38">
        <f>IF('3d PC'!G14="-","-",'3d PC'!G55)</f>
        <v>6.5567588596821027</v>
      </c>
      <c r="H90" s="38">
        <f>IF('3d PC'!H14="-","-",'3d PC'!H55)</f>
        <v>6.5567588596821027</v>
      </c>
      <c r="I90" s="38">
        <f>IF('3d PC'!I14="-","-",'3d PC'!I55)</f>
        <v>6.6197359495950758</v>
      </c>
      <c r="J90" s="38">
        <f>IF('3d PC'!J14="-","-",'3d PC'!J55)</f>
        <v>6.6197359495950758</v>
      </c>
      <c r="K90" s="38">
        <f>IF('3d PC'!K14="-","-",'3d PC'!K55)</f>
        <v>6.6995028867368616</v>
      </c>
      <c r="L90" s="38">
        <f>IF('3d PC'!L14="-","-",'3d PC'!L55)</f>
        <v>6.6995028867368616</v>
      </c>
      <c r="M90" s="38">
        <f>IF('3d PC'!M14="-","-",'3d PC'!M55)</f>
        <v>7.1131218301273513</v>
      </c>
      <c r="N90" s="38">
        <f>IF('3d PC'!N14="-","-",'3d PC'!N55)</f>
        <v>7.1131218301273513</v>
      </c>
      <c r="O90" s="30"/>
      <c r="P90" s="38">
        <f>'3d PC'!P55</f>
        <v>7.1131218301273513</v>
      </c>
      <c r="Q90" s="38">
        <f>'3d PC'!Q55</f>
        <v>7.2804579515147188</v>
      </c>
      <c r="R90" s="38">
        <f>'3d PC'!R55</f>
        <v>7.1935840895118579</v>
      </c>
      <c r="S90" s="38">
        <f>'3d PC'!S55</f>
        <v>7.3593999937099728</v>
      </c>
      <c r="T90" s="38">
        <f>'3d PC'!T55</f>
        <v>7.0492243060839304</v>
      </c>
      <c r="U90" s="38">
        <f>'3d PC'!U55</f>
        <v>7.1089669218364691</v>
      </c>
      <c r="V90" s="38">
        <f>'3d PC'!V55</f>
        <v>6.9829560851947949</v>
      </c>
      <c r="W90" s="38" t="str">
        <f>'3d PC'!W55</f>
        <v>-</v>
      </c>
      <c r="X90" s="38" t="str">
        <f>'3d PC'!X55</f>
        <v>-</v>
      </c>
      <c r="Y90" s="38" t="str">
        <f>'3d PC'!Y55</f>
        <v>-</v>
      </c>
      <c r="Z90" s="38" t="str">
        <f>'3d PC'!Z55</f>
        <v>-</v>
      </c>
      <c r="AA90" s="28"/>
    </row>
    <row r="91" spans="1:27" s="29" customFormat="1" ht="11.5" x14ac:dyDescent="0.25">
      <c r="A91" s="256"/>
      <c r="B91" s="135" t="s">
        <v>352</v>
      </c>
      <c r="C91" s="135" t="s">
        <v>343</v>
      </c>
      <c r="D91" s="133" t="s">
        <v>322</v>
      </c>
      <c r="E91" s="128"/>
      <c r="F91" s="30"/>
      <c r="G91" s="38">
        <f>IF('3e NC-Elec'!H20="-","-",'3e NC-Elec'!H20)</f>
        <v>17.227999999999998</v>
      </c>
      <c r="H91" s="38">
        <f>IF('3e NC-Elec'!I20="-","-",'3e NC-Elec'!I20)</f>
        <v>17.227999999999998</v>
      </c>
      <c r="I91" s="38">
        <f>IF('3e NC-Elec'!J20="-","-",'3e NC-Elec'!J20)</f>
        <v>11.753</v>
      </c>
      <c r="J91" s="38">
        <f>IF('3e NC-Elec'!K20="-","-",'3e NC-Elec'!K20)</f>
        <v>11.753</v>
      </c>
      <c r="K91" s="38">
        <f>IF('3e NC-Elec'!L20="-","-",'3e NC-Elec'!L20)</f>
        <v>11.4245</v>
      </c>
      <c r="L91" s="38">
        <f>IF('3e NC-Elec'!M20="-","-",'3e NC-Elec'!M20)</f>
        <v>11.4245</v>
      </c>
      <c r="M91" s="38">
        <f>IF('3e NC-Elec'!N20="-","-",'3e NC-Elec'!N20)</f>
        <v>12.0815</v>
      </c>
      <c r="N91" s="38">
        <f>IF('3e NC-Elec'!O20="-","-",'3e NC-Elec'!O20)</f>
        <v>12.0815</v>
      </c>
      <c r="O91" s="30"/>
      <c r="P91" s="38">
        <f>'3e NC-Elec'!Q20</f>
        <v>12.0815</v>
      </c>
      <c r="Q91" s="38">
        <f>'3e NC-Elec'!R20</f>
        <v>13.176499999999999</v>
      </c>
      <c r="R91" s="38">
        <f>'3e NC-Elec'!S20</f>
        <v>13.176499999999999</v>
      </c>
      <c r="S91" s="38">
        <f>'3e NC-Elec'!T20</f>
        <v>14.308</v>
      </c>
      <c r="T91" s="38">
        <f>'3e NC-Elec'!U20</f>
        <v>14.308</v>
      </c>
      <c r="U91" s="38">
        <f>'3e NC-Elec'!V20</f>
        <v>15.731499999999999</v>
      </c>
      <c r="V91" s="38">
        <f>'3e NC-Elec'!W20</f>
        <v>15.731499999999999</v>
      </c>
      <c r="W91" s="38" t="str">
        <f>'3e NC-Elec'!X20</f>
        <v>-</v>
      </c>
      <c r="X91" s="38" t="str">
        <f>'3e NC-Elec'!Y20</f>
        <v>-</v>
      </c>
      <c r="Y91" s="38" t="str">
        <f>'3e NC-Elec'!Z20</f>
        <v>-</v>
      </c>
      <c r="Z91" s="38" t="str">
        <f>'3e NC-Elec'!AA20</f>
        <v>-</v>
      </c>
      <c r="AA91" s="28"/>
    </row>
    <row r="92" spans="1:27" s="29" customFormat="1" ht="11.5" x14ac:dyDescent="0.25">
      <c r="A92" s="256"/>
      <c r="B92" s="135" t="s">
        <v>349</v>
      </c>
      <c r="C92" s="135" t="s">
        <v>344</v>
      </c>
      <c r="D92" s="133" t="s">
        <v>322</v>
      </c>
      <c r="E92" s="128"/>
      <c r="F92" s="30"/>
      <c r="G92" s="38">
        <f>IF('3g CPIH'!C$16="-","-",'3h OC '!$E$7*('3g CPIH'!C$16/'3g CPIH'!$G$16))</f>
        <v>38.772147945205475</v>
      </c>
      <c r="H92" s="38">
        <f>IF('3g CPIH'!D$16="-","-",'3h OC '!$E$7*('3g CPIH'!D$16/'3g CPIH'!$G$16))</f>
        <v>38.849769863013698</v>
      </c>
      <c r="I92" s="38">
        <f>IF('3g CPIH'!E$16="-","-",'3h OC '!$E$7*('3g CPIH'!E$16/'3g CPIH'!$G$16))</f>
        <v>38.966202739726029</v>
      </c>
      <c r="J92" s="38">
        <f>IF('3g CPIH'!F$16="-","-",'3h OC '!$E$7*('3g CPIH'!F$16/'3g CPIH'!$G$16))</f>
        <v>39.199068493150683</v>
      </c>
      <c r="K92" s="38">
        <f>IF('3g CPIH'!G$16="-","-",'3h OC '!$E$7*('3g CPIH'!G$16/'3g CPIH'!$G$16))</f>
        <v>39.6648</v>
      </c>
      <c r="L92" s="38">
        <f>IF('3g CPIH'!H$16="-","-",'3h OC '!$E$7*('3g CPIH'!H$16/'3g CPIH'!$G$16))</f>
        <v>40.169342465753431</v>
      </c>
      <c r="M92" s="38">
        <f>IF('3g CPIH'!I$16="-","-",'3h OC '!$E$7*('3g CPIH'!I$16/'3g CPIH'!$G$16))</f>
        <v>40.751506849315064</v>
      </c>
      <c r="N92" s="38">
        <f>IF('3g CPIH'!J$16="-","-",'3h OC '!$E$7*('3g CPIH'!J$16/'3g CPIH'!$G$16))</f>
        <v>41.100805479452056</v>
      </c>
      <c r="O92" s="30"/>
      <c r="P92" s="38">
        <f>IF('3g CPIH'!L$16="-","-",'3h OC '!$E$7*('3g CPIH'!L$16/'3g CPIH'!$G$16))</f>
        <v>41.100805479452056</v>
      </c>
      <c r="Q92" s="38">
        <f>IF('3g CPIH'!M$16="-","-",'3h OC '!$E$7*('3g CPIH'!M$16/'3g CPIH'!$G$16))</f>
        <v>41.566536986301365</v>
      </c>
      <c r="R92" s="38">
        <f>IF('3g CPIH'!N$16="-","-",'3h OC '!$E$7*('3g CPIH'!N$16/'3g CPIH'!$G$16))</f>
        <v>41.877024657534243</v>
      </c>
      <c r="S92" s="38">
        <f>IF('3g CPIH'!O$16="-","-",'3h OC '!$E$7*('3g CPIH'!O$16/'3g CPIH'!$G$16))</f>
        <v>42.109890410958904</v>
      </c>
      <c r="T92" s="38">
        <f>IF('3g CPIH'!P$16="-","-",'3h OC '!$E$7*('3g CPIH'!P$16/'3g CPIH'!$G$16))</f>
        <v>42.226323287671228</v>
      </c>
      <c r="U92" s="38">
        <f>IF('3g CPIH'!Q$16="-","-",'3h OC '!$E$7*('3g CPIH'!Q$16/'3g CPIH'!$G$16))</f>
        <v>42.45918904109589</v>
      </c>
      <c r="V92" s="38">
        <f>IF('3g CPIH'!R$16="-","-",'3h OC '!$E$7*('3g CPIH'!R$16/'3g CPIH'!$G$16))</f>
        <v>43.235408219178083</v>
      </c>
      <c r="W92" s="38" t="str">
        <f>IF('3g CPIH'!S$16="-","-",'3h OC '!$E$7*('3g CPIH'!S$16/'3g CPIH'!$G$16))</f>
        <v>-</v>
      </c>
      <c r="X92" s="38" t="str">
        <f>IF('3g CPIH'!T$16="-","-",'3h OC '!$E$7*('3g CPIH'!T$16/'3g CPIH'!$G$16))</f>
        <v>-</v>
      </c>
      <c r="Y92" s="38" t="str">
        <f>IF('3g CPIH'!U$16="-","-",'3h OC '!$E$7*('3g CPIH'!U$16/'3g CPIH'!$G$16))</f>
        <v>-</v>
      </c>
      <c r="Z92" s="38" t="str">
        <f>IF('3g CPIH'!V$16="-","-",'3h OC '!$E$7*('3g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SMNCC'!G$57)</f>
        <v>0</v>
      </c>
      <c r="L93" s="38">
        <f>IF('3i SMNCC'!H$46="-","-",'3i SMNCC'!H$57)</f>
        <v>-0.1310662676190151</v>
      </c>
      <c r="M93" s="38">
        <f>IF('3i SMNCC'!I$46="-","-",'3i SMNCC'!I$57)</f>
        <v>1.6490220555819262</v>
      </c>
      <c r="N93" s="38">
        <f>IF('3i SMNCC'!J$46="-","-",'3i SMNCC'!J$57)</f>
        <v>7.9249822078168837</v>
      </c>
      <c r="O93" s="30"/>
      <c r="P93" s="38">
        <f>IF('3i SMNCC'!L$46="-","-",'3i SMNCC'!L$57)</f>
        <v>7.9249822078168837</v>
      </c>
      <c r="Q93" s="38">
        <f>IF('3i SMNCC'!M$46="-","-",'3i SMNCC'!M$57)</f>
        <v>9.5945159615724194</v>
      </c>
      <c r="R93" s="38">
        <f>IF('3i SMNCC'!N$46="-","-",'3i SMNCC'!N$57)</f>
        <v>9.6655312765157912</v>
      </c>
      <c r="S93" s="38">
        <f>IF('3i SMNCC'!O$46="-","-",'3i SMNCC'!O$57)</f>
        <v>11.448655558303892</v>
      </c>
      <c r="T93" s="38">
        <f>IF('3i SMNCC'!P$46="-","-",'3i SMNCC'!P$57)</f>
        <v>11.63045810995356</v>
      </c>
      <c r="U93" s="38">
        <f>IF('3i SMNCC'!Q$46="-","-",'3i SMNCC'!Q$57)</f>
        <v>11.375413031411084</v>
      </c>
      <c r="V93" s="38">
        <f>IF('3i SMNCC'!R$46="-","-",'3i SMNCC'!R$57)</f>
        <v>11.405483218834176</v>
      </c>
      <c r="W93" s="38" t="str">
        <f>IF('3i SMNCC'!S$46="-","-",'3i SMNCC'!S$57)</f>
        <v>-</v>
      </c>
      <c r="X93" s="38" t="str">
        <f>IF('3i SMNCC'!T$46="-","-",'3i SMNCC'!T$57)</f>
        <v>-</v>
      </c>
      <c r="Y93" s="38" t="str">
        <f>IF('3i SMNCC'!U$46="-","-",'3i SMNCC'!U$57)</f>
        <v>-</v>
      </c>
      <c r="Z93" s="38" t="str">
        <f>IF('3i SMNCC'!V$46="-","-",'3i SMNCC'!V$57)</f>
        <v>-</v>
      </c>
      <c r="AA93" s="28"/>
    </row>
    <row r="94" spans="1:27" s="29" customFormat="1" ht="11.25" customHeight="1" x14ac:dyDescent="0.25">
      <c r="A94" s="256"/>
      <c r="B94" s="135" t="s">
        <v>349</v>
      </c>
      <c r="C94" s="135" t="s">
        <v>389</v>
      </c>
      <c r="D94" s="133" t="s">
        <v>322</v>
      </c>
      <c r="E94" s="128"/>
      <c r="F94" s="30"/>
      <c r="G94" s="38">
        <f>IF('3g CPIH'!C$16="-","-",'3j PAAC PAP'!$G$7*('3g CPIH'!C$16/'3g CPIH'!$G$16))</f>
        <v>13.436452250489236</v>
      </c>
      <c r="H94" s="38">
        <f>IF('3g CPIH'!D$16="-","-",'3j PAAC PAP'!$G$7*('3g CPIH'!D$16/'3g CPIH'!$G$16))</f>
        <v>13.463352054794518</v>
      </c>
      <c r="I94" s="38">
        <f>IF('3g CPIH'!E$16="-","-",'3j PAAC PAP'!$G$7*('3g CPIH'!E$16/'3g CPIH'!$G$16))</f>
        <v>13.503701761252445</v>
      </c>
      <c r="J94" s="38">
        <f>IF('3g CPIH'!F$16="-","-",'3j PAAC PAP'!$G$7*('3g CPIH'!F$16/'3g CPIH'!$G$16))</f>
        <v>13.584401174168297</v>
      </c>
      <c r="K94" s="38">
        <f>IF('3g CPIH'!G$16="-","-",'3j PAAC PAP'!$G$7*('3g CPIH'!G$16/'3g CPIH'!$G$16))</f>
        <v>13.745799999999999</v>
      </c>
      <c r="L94" s="38">
        <f>IF('3g CPIH'!H$16="-","-",'3j PAAC PAP'!$G$7*('3g CPIH'!H$16/'3g CPIH'!$G$16))</f>
        <v>13.920648727984345</v>
      </c>
      <c r="M94" s="38">
        <f>IF('3g CPIH'!I$16="-","-",'3j PAAC PAP'!$G$7*('3g CPIH'!I$16/'3g CPIH'!$G$16))</f>
        <v>14.122397260273971</v>
      </c>
      <c r="N94" s="38">
        <f>IF('3g CPIH'!J$16="-","-",'3j PAAC PAP'!$G$7*('3g CPIH'!J$16/'3g CPIH'!$G$16))</f>
        <v>14.24344637964775</v>
      </c>
      <c r="O94" s="30"/>
      <c r="P94" s="38">
        <f>IF('3g CPIH'!L$16="-","-",'3j PAAC PAP'!$G$7*('3g CPIH'!L$16/'3g CPIH'!$G$16))</f>
        <v>14.24344637964775</v>
      </c>
      <c r="Q94" s="38">
        <f>IF('3g CPIH'!M$16="-","-",'3j PAAC PAP'!$G$7*('3g CPIH'!M$16/'3g CPIH'!$G$16))</f>
        <v>14.40484520547945</v>
      </c>
      <c r="R94" s="38">
        <f>IF('3g CPIH'!N$16="-","-",'3j PAAC PAP'!$G$7*('3g CPIH'!N$16/'3g CPIH'!$G$16))</f>
        <v>14.512444422700586</v>
      </c>
      <c r="S94" s="38">
        <f>IF('3g CPIH'!O$16="-","-",'3j PAAC PAP'!$G$7*('3g CPIH'!O$16/'3g CPIH'!$G$16))</f>
        <v>14.593143835616438</v>
      </c>
      <c r="T94" s="38">
        <f>IF('3g CPIH'!P$16="-","-",'3j PAAC PAP'!$G$7*('3g CPIH'!P$16/'3g CPIH'!$G$16))</f>
        <v>14.633493542074362</v>
      </c>
      <c r="U94" s="38">
        <f>IF('3g CPIH'!Q$16="-","-",'3j PAAC PAP'!$G$7*('3g CPIH'!Q$16/'3g CPIH'!$G$16))</f>
        <v>14.714192954990214</v>
      </c>
      <c r="V94" s="38">
        <f>IF('3g CPIH'!R$16="-","-",'3j PAAC PAP'!$G$7*('3g CPIH'!R$16/'3g CPIH'!$G$16))</f>
        <v>14.983190998043053</v>
      </c>
      <c r="W94" s="38" t="str">
        <f>IF('3g CPIH'!S$16="-","-",'3j PAAC PAP'!$G$7*('3g CPIH'!S$16/'3g CPIH'!$G$16))</f>
        <v>-</v>
      </c>
      <c r="X94" s="38" t="str">
        <f>IF('3g CPIH'!T$16="-","-",'3j PAAC PAP'!$G$7*('3g CPIH'!T$16/'3g CPIH'!$G$16))</f>
        <v>-</v>
      </c>
      <c r="Y94" s="38" t="str">
        <f>IF('3g CPIH'!U$16="-","-",'3j PAAC PAP'!$G$7*('3g CPIH'!U$16/'3g CPIH'!$G$16))</f>
        <v>-</v>
      </c>
      <c r="Z94" s="38" t="str">
        <f>IF('3g CPIH'!V$16="-","-",'3j PAAC PAP'!$G$7*('3g CPIH'!V$16/'3g CPIH'!$G$16))</f>
        <v>-</v>
      </c>
      <c r="AA94" s="28"/>
    </row>
    <row r="95" spans="1:27" s="29" customFormat="1" ht="11.25" customHeight="1" x14ac:dyDescent="0.25">
      <c r="A95" s="256"/>
      <c r="B95" s="135" t="s">
        <v>349</v>
      </c>
      <c r="C95" s="135" t="s">
        <v>404</v>
      </c>
      <c r="D95" s="133" t="s">
        <v>322</v>
      </c>
      <c r="E95" s="128"/>
      <c r="F95" s="30"/>
      <c r="G95" s="38">
        <f>IF(G90="-","-",SUM(G87:G93)*'3j PAAC PAP'!$G$25)</f>
        <v>3.6481936910474335</v>
      </c>
      <c r="H95" s="38">
        <f>IF(H90="-","-",SUM(H87:H93)*'3j PAAC PAP'!$G$25)</f>
        <v>3.6527204460501737</v>
      </c>
      <c r="I95" s="38">
        <f>IF(I90="-","-",SUM(I87:I93)*'3j PAAC PAP'!$G$25)</f>
        <v>3.3438922264838284</v>
      </c>
      <c r="J95" s="38">
        <f>IF(J90="-","-",SUM(J87:J93)*'3j PAAC PAP'!$G$25)</f>
        <v>3.3574724914920471</v>
      </c>
      <c r="K95" s="38">
        <f>IF(K90="-","-",SUM(K87:K93)*'3j PAAC PAP'!$G$25)</f>
        <v>3.3701274067487201</v>
      </c>
      <c r="L95" s="38">
        <f>IF(L90="-","-",SUM(L87:L93)*'3j PAAC PAP'!$G$25)</f>
        <v>3.3919077916715232</v>
      </c>
      <c r="M95" s="38">
        <f>IF(M90="-","-",SUM(M87:M93)*'3j PAAC PAP'!$G$25)</f>
        <v>3.5921060005651495</v>
      </c>
      <c r="N95" s="38">
        <f>IF(N90="-","-",SUM(N87:N93)*'3j PAAC PAP'!$G$25)</f>
        <v>3.9784778422355171</v>
      </c>
      <c r="O95" s="30"/>
      <c r="P95" s="38">
        <f>IF(P90="-","-",SUM(P87:P93)*'3j PAAC PAP'!$G$25)</f>
        <v>3.9784778422355171</v>
      </c>
      <c r="Q95" s="38">
        <f>IF(Q90="-","-",SUM(Q87:Q93)*'3j PAAC PAP'!$G$25)</f>
        <v>4.1766191596305395</v>
      </c>
      <c r="R95" s="38">
        <f>IF(R90="-","-",SUM(R87:R93)*'3j PAAC PAP'!$G$25)</f>
        <v>4.1938013408940824</v>
      </c>
      <c r="S95" s="38">
        <f>IF(S90="-","-",SUM(S87:S93)*'3j PAAC PAP'!$G$25)</f>
        <v>4.3870267166686467</v>
      </c>
      <c r="T95" s="38">
        <f>IF(T90="-","-",SUM(T87:T93)*'3j PAAC PAP'!$G$25)</f>
        <v>4.3863303846288852</v>
      </c>
      <c r="U95" s="38">
        <f>IF(U90="-","-",SUM(U87:U93)*'3j PAAC PAP'!$G$25)</f>
        <v>4.5582598683782134</v>
      </c>
      <c r="V95" s="38">
        <f>IF(V90="-","-",SUM(V87:V93)*'3j PAAC PAP'!$G$25)</f>
        <v>4.5522983282823244</v>
      </c>
      <c r="W95" s="38" t="str">
        <f>IF(W90="-","-",SUM(W87:W93)*'3j PAAC PAP'!$G$25)</f>
        <v>-</v>
      </c>
      <c r="X95" s="38" t="str">
        <f>IF(X90="-","-",SUM(X87:X93)*'3j PAAC PAP'!$G$25)</f>
        <v>-</v>
      </c>
      <c r="Y95" s="38" t="str">
        <f>IF(Y90="-","-",SUM(Y87:Y93)*'3j PAAC PAP'!$G$25)</f>
        <v>-</v>
      </c>
      <c r="Z95" s="38" t="str">
        <f>IF(Z90="-","-",SUM(Z87:Z93)*'3j PAAC PAP'!$G$25)</f>
        <v>-</v>
      </c>
      <c r="AA95" s="28"/>
    </row>
    <row r="96" spans="1:27" s="29" customFormat="1" ht="11.25" customHeight="1" x14ac:dyDescent="0.25">
      <c r="A96" s="256"/>
      <c r="B96" s="135" t="s">
        <v>388</v>
      </c>
      <c r="C96" s="135" t="s">
        <v>515</v>
      </c>
      <c r="D96" s="133" t="s">
        <v>322</v>
      </c>
      <c r="E96" s="128"/>
      <c r="F96" s="30"/>
      <c r="G96" s="38">
        <f>IF(G90="-","-",SUM(G87:G95)*'3k EBIT'!$E$7)</f>
        <v>1.542497593592745</v>
      </c>
      <c r="H96" s="38">
        <f>IF(H90="-","-",SUM(H87:H95)*'3k EBIT'!$E$7)</f>
        <v>1.5446096444975321</v>
      </c>
      <c r="I96" s="38">
        <f>IF(I90="-","-",SUM(I87:I95)*'3k EBIT'!$E$7)</f>
        <v>1.4368447648892475</v>
      </c>
      <c r="J96" s="38">
        <f>IF(J90="-","-",SUM(J87:J95)*'3k EBIT'!$E$7)</f>
        <v>1.4431809176036092</v>
      </c>
      <c r="K96" s="38">
        <f>IF(K90="-","-",SUM(K87:K95)*'3k EBIT'!$E$7)</f>
        <v>1.4507548163242288</v>
      </c>
      <c r="L96" s="38">
        <f>IF(L90="-","-",SUM(L87:L95)*'3k EBIT'!$E$7)</f>
        <v>1.4617966159884819</v>
      </c>
      <c r="M96" s="38">
        <f>IF(M90="-","-",SUM(M87:M95)*'3k EBIT'!$E$7)</f>
        <v>1.5360693785918833</v>
      </c>
      <c r="N96" s="38">
        <f>IF(N90="-","-",SUM(N87:N95)*'3k EBIT'!$E$7)</f>
        <v>1.6742151198623665</v>
      </c>
      <c r="O96" s="30"/>
      <c r="P96" s="38">
        <f>IF(P90="-","-",SUM(P87:P95)*'3k EBIT'!$E$7)</f>
        <v>1.6742151198623665</v>
      </c>
      <c r="Q96" s="38">
        <f>IF(Q90="-","-",SUM(Q87:Q95)*'3k EBIT'!$E$7)</f>
        <v>1.7469834369228068</v>
      </c>
      <c r="R96" s="38">
        <f>IF(R90="-","-",SUM(R87:R95)*'3k EBIT'!$E$7)</f>
        <v>1.7551065799256482</v>
      </c>
      <c r="S96" s="38">
        <f>IF(S90="-","-",SUM(S87:S95)*'3k EBIT'!$E$7)</f>
        <v>1.824584064667514</v>
      </c>
      <c r="T96" s="38">
        <f>IF(T90="-","-",SUM(T87:T95)*'3k EBIT'!$E$7)</f>
        <v>1.8251208122818192</v>
      </c>
      <c r="U96" s="38">
        <f>IF(U90="-","-",SUM(U87:U95)*'3k EBIT'!$E$7)</f>
        <v>1.88711325619262</v>
      </c>
      <c r="V96" s="38">
        <f>IF(V90="-","-",SUM(V87:V95)*'3k EBIT'!$E$7)</f>
        <v>1.8902278591785775</v>
      </c>
      <c r="W96" s="38" t="str">
        <f>IF(W90="-","-",SUM(W87:W95)*'3k EBIT'!$E$7)</f>
        <v>-</v>
      </c>
      <c r="X96" s="38" t="str">
        <f>IF(X90="-","-",SUM(X87:X95)*'3k EBIT'!$E$7)</f>
        <v>-</v>
      </c>
      <c r="Y96" s="38" t="str">
        <f>IF(Y90="-","-",SUM(Y87:Y95)*'3k EBIT'!$E$7)</f>
        <v>-</v>
      </c>
      <c r="Z96" s="38" t="str">
        <f>IF(Z90="-","-",SUM(Z87:Z95)*'3k EBIT'!$E$7)</f>
        <v>-</v>
      </c>
      <c r="AA96" s="28"/>
    </row>
    <row r="97" spans="1:27" s="29" customFormat="1" ht="11.25" customHeight="1" x14ac:dyDescent="0.25">
      <c r="A97" s="256"/>
      <c r="B97" s="135" t="s">
        <v>292</v>
      </c>
      <c r="C97" s="179" t="s">
        <v>516</v>
      </c>
      <c r="D97" s="133" t="s">
        <v>322</v>
      </c>
      <c r="E97" s="127"/>
      <c r="F97" s="30"/>
      <c r="G97" s="38">
        <f>IF(G92="-","-",SUM(G87:G90,G92:G96)*'3l HAP'!$E$8)</f>
        <v>0.9363805330281888</v>
      </c>
      <c r="H97" s="38">
        <f>IF(H92="-","-",SUM(H87:H90,H92:H96)*'3l HAP'!$E$8)</f>
        <v>0.93800803431894475</v>
      </c>
      <c r="I97" s="38">
        <f>IF(I92="-","-",SUM(I87:I90,I92:I96)*'3l HAP'!$E$8)</f>
        <v>0.93512619612754044</v>
      </c>
      <c r="J97" s="38">
        <f>IF(J92="-","-",SUM(J87:J90,J92:J96)*'3l HAP'!$E$8)</f>
        <v>0.94000869999980807</v>
      </c>
      <c r="K97" s="38">
        <f>IF(K92="-","-",SUM(K87:K90,K92:K96)*'3l HAP'!$E$8)</f>
        <v>0.95065455299272539</v>
      </c>
      <c r="L97" s="38">
        <f>IF(L92="-","-",SUM(L87:L90,L92:L96)*'3l HAP'!$E$8)</f>
        <v>0.95916312784056923</v>
      </c>
      <c r="M97" s="38">
        <f>IF(M92="-","-",SUM(M87:M90,M92:M96)*'3l HAP'!$E$8)</f>
        <v>1.0067769944254008</v>
      </c>
      <c r="N97" s="38">
        <f>IF(N92="-","-",SUM(N87:N90,N92:N96)*'3l HAP'!$E$8)</f>
        <v>1.1132291503466969</v>
      </c>
      <c r="O97" s="30"/>
      <c r="P97" s="38">
        <f>IF(P92="-","-",SUM(P87:P90,P92:P96)*'3l HAP'!$E$8)</f>
        <v>1.1132291503466969</v>
      </c>
      <c r="Q97" s="38">
        <f>IF(Q92="-","-",SUM(Q87:Q90,Q92:Q96)*'3l HAP'!$E$8)</f>
        <v>1.1532709653475091</v>
      </c>
      <c r="R97" s="38">
        <f>IF(R92="-","-",SUM(R87:R90,R92:R96)*'3l HAP'!$E$8)</f>
        <v>1.1595304857464508</v>
      </c>
      <c r="S97" s="38">
        <f>IF(S92="-","-",SUM(S87:S90,S92:S96)*'3l HAP'!$E$8)</f>
        <v>1.1965020591906874</v>
      </c>
      <c r="T97" s="38">
        <f>IF(T92="-","-",SUM(T87:T90,T92:T96)*'3l HAP'!$E$8)</f>
        <v>1.1969156654314799</v>
      </c>
      <c r="U97" s="38">
        <f>IF(U92="-","-",SUM(U87:U90,U92:U96)*'3l HAP'!$E$8)</f>
        <v>1.2238442543735151</v>
      </c>
      <c r="V97" s="38">
        <f>IF(V92="-","-",SUM(V87:V90,V92:V96)*'3l HAP'!$E$8)</f>
        <v>1.226244300872559</v>
      </c>
      <c r="W97" s="38" t="str">
        <f>IF(W92="-","-",SUM(W87:W90,W92:W96)*'3l HAP'!$E$8)</f>
        <v>-</v>
      </c>
      <c r="X97" s="38" t="str">
        <f>IF(X92="-","-",SUM(X87:X90,X92:X96)*'3l HAP'!$E$8)</f>
        <v>-</v>
      </c>
      <c r="Y97" s="38" t="str">
        <f>IF(Y92="-","-",SUM(Y87:Y90,Y92:Y96)*'3l HAP'!$E$8)</f>
        <v>-</v>
      </c>
      <c r="Z97" s="38" t="str">
        <f>IF(Z92="-","-",SUM(Z87:Z90,Z92:Z96)*'3l HAP'!$E$8)</f>
        <v>-</v>
      </c>
      <c r="AA97" s="28"/>
    </row>
    <row r="98" spans="1:27" s="29" customFormat="1" ht="11.25" customHeight="1" x14ac:dyDescent="0.25">
      <c r="A98" s="256"/>
      <c r="B98" s="135" t="s">
        <v>44</v>
      </c>
      <c r="C98" s="135" t="str">
        <f>B98&amp;"_"&amp;D98</f>
        <v>Total_North West</v>
      </c>
      <c r="D98" s="133" t="s">
        <v>322</v>
      </c>
      <c r="E98" s="128"/>
      <c r="F98" s="30"/>
      <c r="G98" s="38">
        <f t="shared" ref="G98:N98" si="12">IF(G92="-","-",SUM(G87:G97))</f>
        <v>82.12043087304518</v>
      </c>
      <c r="H98" s="38">
        <f t="shared" si="12"/>
        <v>82.233218902356953</v>
      </c>
      <c r="I98" s="38">
        <f t="shared" si="12"/>
        <v>76.558503638074171</v>
      </c>
      <c r="J98" s="38">
        <f t="shared" si="12"/>
        <v>76.896867726009518</v>
      </c>
      <c r="K98" s="38">
        <f t="shared" si="12"/>
        <v>77.306139662802551</v>
      </c>
      <c r="L98" s="38">
        <f t="shared" si="12"/>
        <v>77.895795348356202</v>
      </c>
      <c r="M98" s="38">
        <f t="shared" si="12"/>
        <v>81.85250036888074</v>
      </c>
      <c r="N98" s="38">
        <f t="shared" si="12"/>
        <v>89.229778009488626</v>
      </c>
      <c r="O98" s="30"/>
      <c r="P98" s="38">
        <f t="shared" ref="P98:Z98" si="13">IF(P92="-","-",SUM(P87:P97))</f>
        <v>89.229778009488626</v>
      </c>
      <c r="Q98" s="38">
        <f t="shared" si="13"/>
        <v>93.099729666768795</v>
      </c>
      <c r="R98" s="38">
        <f t="shared" si="13"/>
        <v>93.533522852828654</v>
      </c>
      <c r="S98" s="38">
        <f t="shared" si="13"/>
        <v>97.227202639116058</v>
      </c>
      <c r="T98" s="38">
        <f t="shared" si="13"/>
        <v>97.255866108125275</v>
      </c>
      <c r="U98" s="38">
        <f t="shared" si="13"/>
        <v>100.54555355520782</v>
      </c>
      <c r="V98" s="38">
        <f t="shared" si="13"/>
        <v>100.71188000694177</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AA'!J20="-","-",'3c AA'!J20)</f>
        <v>-</v>
      </c>
      <c r="H101" s="129" t="str">
        <f>IF('3c AA'!K20="-","-",'3c AA'!K20)</f>
        <v>-</v>
      </c>
      <c r="I101" s="129" t="str">
        <f>IF('3c AA'!L20="-","-",'3c AA'!L20)</f>
        <v>-</v>
      </c>
      <c r="J101" s="129" t="str">
        <f>IF('3c AA'!M20="-","-",'3c AA'!M20)</f>
        <v>-</v>
      </c>
      <c r="K101" s="129" t="str">
        <f>IF('3c AA'!N20="-","-",'3c AA'!N20)</f>
        <v>-</v>
      </c>
      <c r="L101" s="129" t="str">
        <f>IF('3c AA'!O20="-","-",'3c AA'!O20)</f>
        <v>-</v>
      </c>
      <c r="M101" s="129" t="str">
        <f>IF('3c AA'!P20="-","-",'3c AA'!P20)</f>
        <v>-</v>
      </c>
      <c r="N101" s="129" t="str">
        <f>IF('3c AA'!Q20="-","-",'3c AA'!Q20)</f>
        <v>-</v>
      </c>
      <c r="O101" s="30"/>
      <c r="P101" s="129" t="str">
        <f>IF('3c AA'!S20="-","-",'3c AA'!S20)</f>
        <v>-</v>
      </c>
      <c r="Q101" s="129" t="str">
        <f>IF('3c AA'!T20="-","-",'3c AA'!T20)</f>
        <v>-</v>
      </c>
      <c r="R101" s="129" t="str">
        <f>IF('3c AA'!U20="-","-",'3c AA'!U20)</f>
        <v>-</v>
      </c>
      <c r="S101" s="129" t="str">
        <f>IF('3c AA'!V20="-","-",'3c AA'!V20)</f>
        <v>-</v>
      </c>
      <c r="T101" s="129">
        <f>IF('3c AA'!W20="-","-",'3c AA'!W20)</f>
        <v>0</v>
      </c>
      <c r="U101" s="129">
        <f>IF('3c AA'!X20="-","-",'3c AA'!X20)</f>
        <v>1.4870742269298105</v>
      </c>
      <c r="V101" s="129">
        <f>IF('3c AA'!Y20="-","-",'3c AA'!Y20)</f>
        <v>0.70457099735818829</v>
      </c>
      <c r="W101" s="129" t="str">
        <f>IF('3c AA'!Z20="-","-",'3c AA'!Z20)</f>
        <v>-</v>
      </c>
      <c r="X101" s="129" t="str">
        <f>IF('3c AA'!AA20="-","-",'3c AA'!AA20)</f>
        <v>-</v>
      </c>
      <c r="Y101" s="129" t="str">
        <f>IF('3c AA'!AB20="-","-",'3c AA'!AB20)</f>
        <v>-</v>
      </c>
      <c r="Z101" s="129" t="str">
        <f>IF('3c AA'!AC20="-","-",'3c AA'!AC20)</f>
        <v>-</v>
      </c>
      <c r="AA101" s="28"/>
    </row>
    <row r="102" spans="1:27" s="29" customFormat="1" ht="11.5" x14ac:dyDescent="0.25">
      <c r="A102" s="256"/>
      <c r="B102" s="132" t="s">
        <v>2</v>
      </c>
      <c r="C102" s="132" t="s">
        <v>342</v>
      </c>
      <c r="D102" s="134" t="s">
        <v>323</v>
      </c>
      <c r="E102" s="131"/>
      <c r="F102" s="30"/>
      <c r="G102" s="129">
        <f>IF('3d PC'!G14="-","-",'3d PC'!G55)</f>
        <v>6.5567588596821027</v>
      </c>
      <c r="H102" s="129">
        <f>IF('3d PC'!H14="-","-",'3d PC'!H55)</f>
        <v>6.5567588596821027</v>
      </c>
      <c r="I102" s="129">
        <f>IF('3d PC'!I14="-","-",'3d PC'!I55)</f>
        <v>6.6197359495950758</v>
      </c>
      <c r="J102" s="129">
        <f>IF('3d PC'!J14="-","-",'3d PC'!J55)</f>
        <v>6.6197359495950758</v>
      </c>
      <c r="K102" s="129">
        <f>IF('3d PC'!K14="-","-",'3d PC'!K55)</f>
        <v>6.6995028867368616</v>
      </c>
      <c r="L102" s="129">
        <f>IF('3d PC'!L14="-","-",'3d PC'!L55)</f>
        <v>6.6995028867368616</v>
      </c>
      <c r="M102" s="129">
        <f>IF('3d PC'!M14="-","-",'3d PC'!M55)</f>
        <v>7.1131218301273513</v>
      </c>
      <c r="N102" s="129">
        <f>IF('3d PC'!N14="-","-",'3d PC'!N55)</f>
        <v>7.1131218301273513</v>
      </c>
      <c r="O102" s="30"/>
      <c r="P102" s="129">
        <f>'3d PC'!P55</f>
        <v>7.1131218301273513</v>
      </c>
      <c r="Q102" s="129">
        <f>'3d PC'!Q55</f>
        <v>7.2804579515147188</v>
      </c>
      <c r="R102" s="129">
        <f>'3d PC'!R55</f>
        <v>7.1935840895118579</v>
      </c>
      <c r="S102" s="129">
        <f>'3d PC'!S55</f>
        <v>7.3593999937099728</v>
      </c>
      <c r="T102" s="129">
        <f>'3d PC'!T55</f>
        <v>7.0492243060839304</v>
      </c>
      <c r="U102" s="129">
        <f>'3d PC'!U55</f>
        <v>7.1089669218364691</v>
      </c>
      <c r="V102" s="129">
        <f>'3d PC'!V55</f>
        <v>6.9829560851947949</v>
      </c>
      <c r="W102" s="129" t="str">
        <f>'3d PC'!W55</f>
        <v>-</v>
      </c>
      <c r="X102" s="129" t="str">
        <f>'3d PC'!X55</f>
        <v>-</v>
      </c>
      <c r="Y102" s="129" t="str">
        <f>'3d PC'!Y55</f>
        <v>-</v>
      </c>
      <c r="Z102" s="129" t="str">
        <f>'3d PC'!Z55</f>
        <v>-</v>
      </c>
      <c r="AA102" s="28"/>
    </row>
    <row r="103" spans="1:27" s="29" customFormat="1" ht="11.5" x14ac:dyDescent="0.25">
      <c r="A103" s="256"/>
      <c r="B103" s="132" t="s">
        <v>352</v>
      </c>
      <c r="C103" s="132" t="s">
        <v>343</v>
      </c>
      <c r="D103" s="134" t="s">
        <v>323</v>
      </c>
      <c r="E103" s="131"/>
      <c r="F103" s="30"/>
      <c r="G103" s="129">
        <f>IF('3e NC-Elec'!H21="-","-",'3e NC-Elec'!H21)</f>
        <v>11.753000000000002</v>
      </c>
      <c r="H103" s="129">
        <f>IF('3e NC-Elec'!I21="-","-",'3e NC-Elec'!I21)</f>
        <v>11.753000000000002</v>
      </c>
      <c r="I103" s="129">
        <f>IF('3e NC-Elec'!J21="-","-",'3e NC-Elec'!J21)</f>
        <v>10.621500000000001</v>
      </c>
      <c r="J103" s="129">
        <f>IF('3e NC-Elec'!K21="-","-",'3e NC-Elec'!K21)</f>
        <v>10.621500000000001</v>
      </c>
      <c r="K103" s="129">
        <f>IF('3e NC-Elec'!L21="-","-",'3e NC-Elec'!L21)</f>
        <v>11.095999999999998</v>
      </c>
      <c r="L103" s="129">
        <f>IF('3e NC-Elec'!M21="-","-",'3e NC-Elec'!M21)</f>
        <v>11.095999999999998</v>
      </c>
      <c r="M103" s="129">
        <f>IF('3e NC-Elec'!N21="-","-",'3e NC-Elec'!N21)</f>
        <v>10.804</v>
      </c>
      <c r="N103" s="129">
        <f>IF('3e NC-Elec'!O21="-","-",'3e NC-Elec'!O21)</f>
        <v>10.804</v>
      </c>
      <c r="O103" s="30"/>
      <c r="P103" s="129">
        <f>'3e NC-Elec'!Q21</f>
        <v>10.804</v>
      </c>
      <c r="Q103" s="129">
        <f>'3e NC-Elec'!R21</f>
        <v>11.315</v>
      </c>
      <c r="R103" s="129">
        <f>'3e NC-Elec'!S21</f>
        <v>11.315</v>
      </c>
      <c r="S103" s="129">
        <f>'3e NC-Elec'!T21</f>
        <v>12.811499999999999</v>
      </c>
      <c r="T103" s="129">
        <f>'3e NC-Elec'!U21</f>
        <v>12.811499999999999</v>
      </c>
      <c r="U103" s="129">
        <f>'3e NC-Elec'!V21</f>
        <v>14.818999999999999</v>
      </c>
      <c r="V103" s="129">
        <f>'3e NC-Elec'!W21</f>
        <v>14.818999999999999</v>
      </c>
      <c r="W103" s="129" t="str">
        <f>'3e NC-Elec'!X21</f>
        <v>-</v>
      </c>
      <c r="X103" s="129" t="str">
        <f>'3e NC-Elec'!Y21</f>
        <v>-</v>
      </c>
      <c r="Y103" s="129" t="str">
        <f>'3e NC-Elec'!Z21</f>
        <v>-</v>
      </c>
      <c r="Z103" s="129" t="str">
        <f>'3e NC-Elec'!AA21</f>
        <v>-</v>
      </c>
      <c r="AA103" s="28"/>
    </row>
    <row r="104" spans="1:27" s="29" customFormat="1" ht="11.25" customHeight="1" x14ac:dyDescent="0.25">
      <c r="A104" s="256"/>
      <c r="B104" s="132" t="s">
        <v>349</v>
      </c>
      <c r="C104" s="132" t="s">
        <v>344</v>
      </c>
      <c r="D104" s="134" t="s">
        <v>323</v>
      </c>
      <c r="E104" s="131"/>
      <c r="F104" s="30"/>
      <c r="G104" s="129">
        <f>IF('3g CPIH'!C$16="-","-",'3h OC '!$E$7*('3g CPIH'!C$16/'3g CPIH'!$G$16))</f>
        <v>38.772147945205475</v>
      </c>
      <c r="H104" s="129">
        <f>IF('3g CPIH'!D$16="-","-",'3h OC '!$E$7*('3g CPIH'!D$16/'3g CPIH'!$G$16))</f>
        <v>38.849769863013698</v>
      </c>
      <c r="I104" s="129">
        <f>IF('3g CPIH'!E$16="-","-",'3h OC '!$E$7*('3g CPIH'!E$16/'3g CPIH'!$G$16))</f>
        <v>38.966202739726029</v>
      </c>
      <c r="J104" s="129">
        <f>IF('3g CPIH'!F$16="-","-",'3h OC '!$E$7*('3g CPIH'!F$16/'3g CPIH'!$G$16))</f>
        <v>39.199068493150683</v>
      </c>
      <c r="K104" s="129">
        <f>IF('3g CPIH'!G$16="-","-",'3h OC '!$E$7*('3g CPIH'!G$16/'3g CPIH'!$G$16))</f>
        <v>39.6648</v>
      </c>
      <c r="L104" s="129">
        <f>IF('3g CPIH'!H$16="-","-",'3h OC '!$E$7*('3g CPIH'!H$16/'3g CPIH'!$G$16))</f>
        <v>40.169342465753431</v>
      </c>
      <c r="M104" s="129">
        <f>IF('3g CPIH'!I$16="-","-",'3h OC '!$E$7*('3g CPIH'!I$16/'3g CPIH'!$G$16))</f>
        <v>40.751506849315064</v>
      </c>
      <c r="N104" s="129">
        <f>IF('3g CPIH'!J$16="-","-",'3h OC '!$E$7*('3g CPIH'!J$16/'3g CPIH'!$G$16))</f>
        <v>41.100805479452056</v>
      </c>
      <c r="O104" s="30"/>
      <c r="P104" s="129">
        <f>IF('3g CPIH'!L$16="-","-",'3h OC '!$E$7*('3g CPIH'!L$16/'3g CPIH'!$G$16))</f>
        <v>41.100805479452056</v>
      </c>
      <c r="Q104" s="129">
        <f>IF('3g CPIH'!M$16="-","-",'3h OC '!$E$7*('3g CPIH'!M$16/'3g CPIH'!$G$16))</f>
        <v>41.566536986301365</v>
      </c>
      <c r="R104" s="129">
        <f>IF('3g CPIH'!N$16="-","-",'3h OC '!$E$7*('3g CPIH'!N$16/'3g CPIH'!$G$16))</f>
        <v>41.877024657534243</v>
      </c>
      <c r="S104" s="129">
        <f>IF('3g CPIH'!O$16="-","-",'3h OC '!$E$7*('3g CPIH'!O$16/'3g CPIH'!$G$16))</f>
        <v>42.109890410958904</v>
      </c>
      <c r="T104" s="129">
        <f>IF('3g CPIH'!P$16="-","-",'3h OC '!$E$7*('3g CPIH'!P$16/'3g CPIH'!$G$16))</f>
        <v>42.226323287671228</v>
      </c>
      <c r="U104" s="129">
        <f>IF('3g CPIH'!Q$16="-","-",'3h OC '!$E$7*('3g CPIH'!Q$16/'3g CPIH'!$G$16))</f>
        <v>42.45918904109589</v>
      </c>
      <c r="V104" s="129">
        <f>IF('3g CPIH'!R$16="-","-",'3h OC '!$E$7*('3g CPIH'!R$16/'3g CPIH'!$G$16))</f>
        <v>43.235408219178083</v>
      </c>
      <c r="W104" s="129" t="str">
        <f>IF('3g CPIH'!S$16="-","-",'3h OC '!$E$7*('3g CPIH'!S$16/'3g CPIH'!$G$16))</f>
        <v>-</v>
      </c>
      <c r="X104" s="129" t="str">
        <f>IF('3g CPIH'!T$16="-","-",'3h OC '!$E$7*('3g CPIH'!T$16/'3g CPIH'!$G$16))</f>
        <v>-</v>
      </c>
      <c r="Y104" s="129" t="str">
        <f>IF('3g CPIH'!U$16="-","-",'3h OC '!$E$7*('3g CPIH'!U$16/'3g CPIH'!$G$16))</f>
        <v>-</v>
      </c>
      <c r="Z104" s="129" t="str">
        <f>IF('3g CPIH'!V$16="-","-",'3h OC '!$E$7*('3g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SMNCC'!G$57)</f>
        <v>0</v>
      </c>
      <c r="L105" s="129">
        <f>IF('3i SMNCC'!H$46="-","-",'3i SMNCC'!H$57)</f>
        <v>-0.1310662676190151</v>
      </c>
      <c r="M105" s="129">
        <f>IF('3i SMNCC'!I$46="-","-",'3i SMNCC'!I$57)</f>
        <v>1.6490220555819262</v>
      </c>
      <c r="N105" s="129">
        <f>IF('3i SMNCC'!J$46="-","-",'3i SMNCC'!J$57)</f>
        <v>7.9249822078168837</v>
      </c>
      <c r="O105" s="30"/>
      <c r="P105" s="129">
        <f>IF('3i SMNCC'!L$46="-","-",'3i SMNCC'!L$57)</f>
        <v>7.9249822078168837</v>
      </c>
      <c r="Q105" s="129">
        <f>IF('3i SMNCC'!M$46="-","-",'3i SMNCC'!M$57)</f>
        <v>9.5945159615724194</v>
      </c>
      <c r="R105" s="129">
        <f>IF('3i SMNCC'!N$46="-","-",'3i SMNCC'!N$57)</f>
        <v>9.6655312765157912</v>
      </c>
      <c r="S105" s="129">
        <f>IF('3i SMNCC'!O$46="-","-",'3i SMNCC'!O$57)</f>
        <v>11.448655558303892</v>
      </c>
      <c r="T105" s="129">
        <f>IF('3i SMNCC'!P$46="-","-",'3i SMNCC'!P$57)</f>
        <v>11.63045810995356</v>
      </c>
      <c r="U105" s="129">
        <f>IF('3i SMNCC'!Q$46="-","-",'3i SMNCC'!Q$57)</f>
        <v>11.375413031411084</v>
      </c>
      <c r="V105" s="129">
        <f>IF('3i SMNCC'!R$46="-","-",'3i SMNCC'!R$57)</f>
        <v>11.405483218834176</v>
      </c>
      <c r="W105" s="129" t="str">
        <f>IF('3i SMNCC'!S$46="-","-",'3i SMNCC'!S$57)</f>
        <v>-</v>
      </c>
      <c r="X105" s="129" t="str">
        <f>IF('3i SMNCC'!T$46="-","-",'3i SMNCC'!T$57)</f>
        <v>-</v>
      </c>
      <c r="Y105" s="129" t="str">
        <f>IF('3i SMNCC'!U$46="-","-",'3i SMNCC'!U$57)</f>
        <v>-</v>
      </c>
      <c r="Z105" s="129" t="str">
        <f>IF('3i SMNCC'!V$46="-","-",'3i SMNCC'!V$57)</f>
        <v>-</v>
      </c>
      <c r="AA105" s="28"/>
    </row>
    <row r="106" spans="1:27" s="29" customFormat="1" ht="11.25" customHeight="1" x14ac:dyDescent="0.25">
      <c r="A106" s="256"/>
      <c r="B106" s="132" t="s">
        <v>349</v>
      </c>
      <c r="C106" s="132" t="s">
        <v>389</v>
      </c>
      <c r="D106" s="134" t="s">
        <v>323</v>
      </c>
      <c r="E106" s="131"/>
      <c r="F106" s="30"/>
      <c r="G106" s="129">
        <f>IF('3g CPIH'!C$16="-","-",'3j PAAC PAP'!$G$7*('3g CPIH'!C$16/'3g CPIH'!$G$16))</f>
        <v>13.436452250489236</v>
      </c>
      <c r="H106" s="129">
        <f>IF('3g CPIH'!D$16="-","-",'3j PAAC PAP'!$G$7*('3g CPIH'!D$16/'3g CPIH'!$G$16))</f>
        <v>13.463352054794518</v>
      </c>
      <c r="I106" s="129">
        <f>IF('3g CPIH'!E$16="-","-",'3j PAAC PAP'!$G$7*('3g CPIH'!E$16/'3g CPIH'!$G$16))</f>
        <v>13.503701761252445</v>
      </c>
      <c r="J106" s="129">
        <f>IF('3g CPIH'!F$16="-","-",'3j PAAC PAP'!$G$7*('3g CPIH'!F$16/'3g CPIH'!$G$16))</f>
        <v>13.584401174168297</v>
      </c>
      <c r="K106" s="129">
        <f>IF('3g CPIH'!G$16="-","-",'3j PAAC PAP'!$G$7*('3g CPIH'!G$16/'3g CPIH'!$G$16))</f>
        <v>13.745799999999999</v>
      </c>
      <c r="L106" s="129">
        <f>IF('3g CPIH'!H$16="-","-",'3j PAAC PAP'!$G$7*('3g CPIH'!H$16/'3g CPIH'!$G$16))</f>
        <v>13.920648727984345</v>
      </c>
      <c r="M106" s="129">
        <f>IF('3g CPIH'!I$16="-","-",'3j PAAC PAP'!$G$7*('3g CPIH'!I$16/'3g CPIH'!$G$16))</f>
        <v>14.122397260273971</v>
      </c>
      <c r="N106" s="129">
        <f>IF('3g CPIH'!J$16="-","-",'3j PAAC PAP'!$G$7*('3g CPIH'!J$16/'3g CPIH'!$G$16))</f>
        <v>14.24344637964775</v>
      </c>
      <c r="O106" s="30"/>
      <c r="P106" s="129">
        <f>IF('3g CPIH'!L$16="-","-",'3j PAAC PAP'!$G$7*('3g CPIH'!L$16/'3g CPIH'!$G$16))</f>
        <v>14.24344637964775</v>
      </c>
      <c r="Q106" s="129">
        <f>IF('3g CPIH'!M$16="-","-",'3j PAAC PAP'!$G$7*('3g CPIH'!M$16/'3g CPIH'!$G$16))</f>
        <v>14.40484520547945</v>
      </c>
      <c r="R106" s="129">
        <f>IF('3g CPIH'!N$16="-","-",'3j PAAC PAP'!$G$7*('3g CPIH'!N$16/'3g CPIH'!$G$16))</f>
        <v>14.512444422700586</v>
      </c>
      <c r="S106" s="129">
        <f>IF('3g CPIH'!O$16="-","-",'3j PAAC PAP'!$G$7*('3g CPIH'!O$16/'3g CPIH'!$G$16))</f>
        <v>14.593143835616438</v>
      </c>
      <c r="T106" s="129">
        <f>IF('3g CPIH'!P$16="-","-",'3j PAAC PAP'!$G$7*('3g CPIH'!P$16/'3g CPIH'!$G$16))</f>
        <v>14.633493542074362</v>
      </c>
      <c r="U106" s="129">
        <f>IF('3g CPIH'!Q$16="-","-",'3j PAAC PAP'!$G$7*('3g CPIH'!Q$16/'3g CPIH'!$G$16))</f>
        <v>14.714192954990214</v>
      </c>
      <c r="V106" s="129">
        <f>IF('3g CPIH'!R$16="-","-",'3j PAAC PAP'!$G$7*('3g CPIH'!R$16/'3g CPIH'!$G$16))</f>
        <v>14.983190998043053</v>
      </c>
      <c r="W106" s="129" t="str">
        <f>IF('3g CPIH'!S$16="-","-",'3j PAAC PAP'!$G$7*('3g CPIH'!S$16/'3g CPIH'!$G$16))</f>
        <v>-</v>
      </c>
      <c r="X106" s="129" t="str">
        <f>IF('3g CPIH'!T$16="-","-",'3j PAAC PAP'!$G$7*('3g CPIH'!T$16/'3g CPIH'!$G$16))</f>
        <v>-</v>
      </c>
      <c r="Y106" s="129" t="str">
        <f>IF('3g CPIH'!U$16="-","-",'3j PAAC PAP'!$G$7*('3g CPIH'!U$16/'3g CPIH'!$G$16))</f>
        <v>-</v>
      </c>
      <c r="Z106" s="129" t="str">
        <f>IF('3g CPIH'!V$16="-","-",'3j PAAC PAP'!$G$7*('3g CPIH'!V$16/'3g CPIH'!$G$16))</f>
        <v>-</v>
      </c>
      <c r="AA106" s="28"/>
    </row>
    <row r="107" spans="1:27" s="29" customFormat="1" ht="11.25" customHeight="1" x14ac:dyDescent="0.25">
      <c r="A107" s="256"/>
      <c r="B107" s="132" t="s">
        <v>349</v>
      </c>
      <c r="C107" s="132" t="s">
        <v>404</v>
      </c>
      <c r="D107" s="134" t="s">
        <v>323</v>
      </c>
      <c r="E107" s="131"/>
      <c r="F107" s="30"/>
      <c r="G107" s="129">
        <f>IF(G102="-","-",SUM(G99:G105)*'3j PAAC PAP'!$G$25)</f>
        <v>3.3289026410474341</v>
      </c>
      <c r="H107" s="129">
        <f>IF(H102="-","-",SUM(H99:H105)*'3j PAAC PAP'!$G$25)</f>
        <v>3.3334293960501742</v>
      </c>
      <c r="I107" s="129">
        <f>IF(I102="-","-",SUM(I99:I105)*'3j PAAC PAP'!$G$25)</f>
        <v>3.2779054094838287</v>
      </c>
      <c r="J107" s="129">
        <f>IF(J102="-","-",SUM(J99:J105)*'3j PAAC PAP'!$G$25)</f>
        <v>3.2914856744920469</v>
      </c>
      <c r="K107" s="129">
        <f>IF(K102="-","-",SUM(K99:K105)*'3j PAAC PAP'!$G$25)</f>
        <v>3.3509699437487201</v>
      </c>
      <c r="L107" s="129">
        <f>IF(L102="-","-",SUM(L99:L105)*'3j PAAC PAP'!$G$25)</f>
        <v>3.3727503286715232</v>
      </c>
      <c r="M107" s="129">
        <f>IF(M102="-","-",SUM(M99:M105)*'3j PAAC PAP'!$G$25)</f>
        <v>3.5176047555651495</v>
      </c>
      <c r="N107" s="129">
        <f>IF(N102="-","-",SUM(N99:N105)*'3j PAAC PAP'!$G$25)</f>
        <v>3.9039765972355167</v>
      </c>
      <c r="O107" s="30"/>
      <c r="P107" s="129">
        <f>IF(P102="-","-",SUM(P99:P105)*'3j PAAC PAP'!$G$25)</f>
        <v>3.9039765972355167</v>
      </c>
      <c r="Q107" s="129">
        <f>IF(Q102="-","-",SUM(Q99:Q105)*'3j PAAC PAP'!$G$25)</f>
        <v>4.068060202630539</v>
      </c>
      <c r="R107" s="129">
        <f>IF(R102="-","-",SUM(R99:R105)*'3j PAAC PAP'!$G$25)</f>
        <v>4.0852423838940819</v>
      </c>
      <c r="S107" s="129">
        <f>IF(S102="-","-",SUM(S99:S105)*'3j PAAC PAP'!$G$25)</f>
        <v>4.2997538296686466</v>
      </c>
      <c r="T107" s="129">
        <f>IF(T102="-","-",SUM(T99:T105)*'3j PAAC PAP'!$G$25)</f>
        <v>4.2990574976288851</v>
      </c>
      <c r="U107" s="129">
        <f>IF(U102="-","-",SUM(U99:U105)*'3j PAAC PAP'!$G$25)</f>
        <v>4.5050446933782142</v>
      </c>
      <c r="V107" s="129">
        <f>IF(V102="-","-",SUM(V99:V105)*'3j PAAC PAP'!$G$25)</f>
        <v>4.4990831532823234</v>
      </c>
      <c r="W107" s="129" t="str">
        <f>IF(W102="-","-",SUM(W99:W105)*'3j PAAC PAP'!$G$25)</f>
        <v>-</v>
      </c>
      <c r="X107" s="129" t="str">
        <f>IF(X102="-","-",SUM(X99:X105)*'3j PAAC PAP'!$G$25)</f>
        <v>-</v>
      </c>
      <c r="Y107" s="129" t="str">
        <f>IF(Y102="-","-",SUM(Y99:Y105)*'3j PAAC PAP'!$G$25)</f>
        <v>-</v>
      </c>
      <c r="Z107" s="129" t="str">
        <f>IF(Z102="-","-",SUM(Z99:Z105)*'3j PAAC PAP'!$G$25)</f>
        <v>-</v>
      </c>
      <c r="AA107" s="28"/>
    </row>
    <row r="108" spans="1:27" s="29" customFormat="1" ht="11.25" customHeight="1" x14ac:dyDescent="0.25">
      <c r="A108" s="256"/>
      <c r="B108" s="132" t="s">
        <v>388</v>
      </c>
      <c r="C108" s="132" t="s">
        <v>515</v>
      </c>
      <c r="D108" s="134" t="s">
        <v>323</v>
      </c>
      <c r="E108" s="131"/>
      <c r="F108" s="30"/>
      <c r="G108" s="129">
        <f>IF(G102="-","-",SUM(G99:G107)*'3k EBIT'!$E$7)</f>
        <v>1.430273764536345</v>
      </c>
      <c r="H108" s="129">
        <f>IF(H102="-","-",SUM(H99:H107)*'3k EBIT'!$E$7)</f>
        <v>1.4323858154411324</v>
      </c>
      <c r="I108" s="129">
        <f>IF(I102="-","-",SUM(I99:I107)*'3k EBIT'!$E$7)</f>
        <v>1.4136518402175915</v>
      </c>
      <c r="J108" s="129">
        <f>IF(J102="-","-",SUM(J99:J107)*'3k EBIT'!$E$7)</f>
        <v>1.4199879929319532</v>
      </c>
      <c r="K108" s="129">
        <f>IF(K102="-","-",SUM(K99:K107)*'3k EBIT'!$E$7)</f>
        <v>1.4440213865808447</v>
      </c>
      <c r="L108" s="129">
        <f>IF(L102="-","-",SUM(L99:L107)*'3k EBIT'!$E$7)</f>
        <v>1.4550631862450978</v>
      </c>
      <c r="M108" s="129">
        <f>IF(M102="-","-",SUM(M99:M107)*'3k EBIT'!$E$7)</f>
        <v>1.5098838184787231</v>
      </c>
      <c r="N108" s="129">
        <f>IF(N102="-","-",SUM(N99:N107)*'3k EBIT'!$E$7)</f>
        <v>1.6480295597492063</v>
      </c>
      <c r="O108" s="30"/>
      <c r="P108" s="129">
        <f>IF(P102="-","-",SUM(P99:P107)*'3k EBIT'!$E$7)</f>
        <v>1.6480295597492063</v>
      </c>
      <c r="Q108" s="129">
        <f>IF(Q102="-","-",SUM(Q99:Q107)*'3k EBIT'!$E$7)</f>
        <v>1.7088273350436305</v>
      </c>
      <c r="R108" s="129">
        <f>IF(R102="-","-",SUM(R99:R107)*'3k EBIT'!$E$7)</f>
        <v>1.7169504780464722</v>
      </c>
      <c r="S108" s="129">
        <f>IF(S102="-","-",SUM(S99:S107)*'3k EBIT'!$E$7)</f>
        <v>1.793909551392098</v>
      </c>
      <c r="T108" s="129">
        <f>IF(T102="-","-",SUM(T99:T107)*'3k EBIT'!$E$7)</f>
        <v>1.794446299006403</v>
      </c>
      <c r="U108" s="129">
        <f>IF(U102="-","-",SUM(U99:U107)*'3k EBIT'!$E$7)</f>
        <v>1.8684092846832201</v>
      </c>
      <c r="V108" s="129">
        <f>IF(V102="-","-",SUM(V99:V107)*'3k EBIT'!$E$7)</f>
        <v>1.8715238876691775</v>
      </c>
      <c r="W108" s="129" t="str">
        <f>IF(W102="-","-",SUM(W99:W107)*'3k EBIT'!$E$7)</f>
        <v>-</v>
      </c>
      <c r="X108" s="129" t="str">
        <f>IF(X102="-","-",SUM(X99:X107)*'3k EBIT'!$E$7)</f>
        <v>-</v>
      </c>
      <c r="Y108" s="129" t="str">
        <f>IF(Y102="-","-",SUM(Y99:Y107)*'3k EBIT'!$E$7)</f>
        <v>-</v>
      </c>
      <c r="Z108" s="129" t="str">
        <f>IF(Z102="-","-",SUM(Z99:Z107)*'3k EBIT'!$E$7)</f>
        <v>-</v>
      </c>
      <c r="AA108" s="28"/>
    </row>
    <row r="109" spans="1:27" s="29" customFormat="1" ht="11.25" customHeight="1" x14ac:dyDescent="0.25">
      <c r="A109" s="256"/>
      <c r="B109" s="132" t="s">
        <v>292</v>
      </c>
      <c r="C109" s="177" t="s">
        <v>516</v>
      </c>
      <c r="D109" s="134" t="s">
        <v>323</v>
      </c>
      <c r="E109" s="130"/>
      <c r="F109" s="30"/>
      <c r="G109" s="129">
        <f>IF(G104="-","-",SUM(G99:G102,G104:G108)*'3l HAP'!$E$8)</f>
        <v>0.93006272368392406</v>
      </c>
      <c r="H109" s="129">
        <f>IF(H104="-","-",SUM(H99:H102,H104:H108)*'3l HAP'!$E$8)</f>
        <v>0.9316902249746799</v>
      </c>
      <c r="I109" s="129">
        <f>IF(I104="-","-",SUM(I99:I102,I104:I108)*'3l HAP'!$E$8)</f>
        <v>0.93382051552972578</v>
      </c>
      <c r="J109" s="129">
        <f>IF(J104="-","-",SUM(J99:J102,J104:J108)*'3l HAP'!$E$8)</f>
        <v>0.93870301940199341</v>
      </c>
      <c r="K109" s="129">
        <f>IF(K104="-","-",SUM(K99:K102,K104:K108)*'3l HAP'!$E$8)</f>
        <v>0.95027548443206944</v>
      </c>
      <c r="L109" s="129">
        <f>IF(L104="-","-",SUM(L99:L102,L104:L108)*'3l HAP'!$E$8)</f>
        <v>0.9587840592799135</v>
      </c>
      <c r="M109" s="129">
        <f>IF(M104="-","-",SUM(M99:M102,M104:M108)*'3l HAP'!$E$8)</f>
        <v>1.0053028389117389</v>
      </c>
      <c r="N109" s="129">
        <f>IF(N104="-","-",SUM(N99:N102,N104:N108)*'3l HAP'!$E$8)</f>
        <v>1.111754994833035</v>
      </c>
      <c r="O109" s="30"/>
      <c r="P109" s="129">
        <f>IF(P104="-","-",SUM(P99:P102,P104:P108)*'3l HAP'!$E$8)</f>
        <v>1.111754994833035</v>
      </c>
      <c r="Q109" s="129">
        <f>IF(Q104="-","-",SUM(Q99:Q102,Q104:Q108)*'3l HAP'!$E$8)</f>
        <v>1.1511229101704592</v>
      </c>
      <c r="R109" s="129">
        <f>IF(R104="-","-",SUM(R99:R102,R104:R108)*'3l HAP'!$E$8)</f>
        <v>1.1573824305694007</v>
      </c>
      <c r="S109" s="129">
        <f>IF(S104="-","-",SUM(S99:S102,S104:S108)*'3l HAP'!$E$8)</f>
        <v>1.1947751913032549</v>
      </c>
      <c r="T109" s="129">
        <f>IF(T104="-","-",SUM(T99:T102,T104:T108)*'3l HAP'!$E$8)</f>
        <v>1.1951887975440472</v>
      </c>
      <c r="U109" s="129">
        <f>IF(U104="-","-",SUM(U99:U102,U104:U108)*'3l HAP'!$E$8)</f>
        <v>1.2227912861494707</v>
      </c>
      <c r="V109" s="129">
        <f>IF(V104="-","-",SUM(V99:V102,V104:V108)*'3l HAP'!$E$8)</f>
        <v>1.2251913326485151</v>
      </c>
      <c r="W109" s="129" t="str">
        <f>IF(W104="-","-",SUM(W99:W102,W104:W108)*'3l HAP'!$E$8)</f>
        <v>-</v>
      </c>
      <c r="X109" s="129" t="str">
        <f>IF(X104="-","-",SUM(X99:X102,X104:X108)*'3l HAP'!$E$8)</f>
        <v>-</v>
      </c>
      <c r="Y109" s="129" t="str">
        <f>IF(Y104="-","-",SUM(Y99:Y102,Y104:Y108)*'3l HAP'!$E$8)</f>
        <v>-</v>
      </c>
      <c r="Z109" s="129" t="str">
        <f>IF(Z104="-","-",SUM(Z99:Z102,Z104:Z108)*'3l HAP'!$E$8)</f>
        <v>-</v>
      </c>
      <c r="AA109" s="28"/>
    </row>
    <row r="110" spans="1:27" s="29" customFormat="1" ht="11.5" x14ac:dyDescent="0.25">
      <c r="A110" s="256"/>
      <c r="B110" s="132" t="s">
        <v>44</v>
      </c>
      <c r="C110" s="132" t="str">
        <f>B110&amp;"_"&amp;D110</f>
        <v>Total_Southern</v>
      </c>
      <c r="D110" s="134" t="s">
        <v>323</v>
      </c>
      <c r="E110" s="131"/>
      <c r="F110" s="30"/>
      <c r="G110" s="129">
        <f t="shared" ref="G110:N110" si="14">IF(G104="-","-",SUM(G99:G109))</f>
        <v>76.20759818464451</v>
      </c>
      <c r="H110" s="129">
        <f t="shared" si="14"/>
        <v>76.320386213956311</v>
      </c>
      <c r="I110" s="129">
        <f t="shared" si="14"/>
        <v>75.336518215804716</v>
      </c>
      <c r="J110" s="129">
        <f t="shared" si="14"/>
        <v>75.674882303740048</v>
      </c>
      <c r="K110" s="129">
        <f t="shared" si="14"/>
        <v>76.951369701498493</v>
      </c>
      <c r="L110" s="129">
        <f t="shared" si="14"/>
        <v>77.541025387052159</v>
      </c>
      <c r="M110" s="129">
        <f t="shared" si="14"/>
        <v>80.472839408253918</v>
      </c>
      <c r="N110" s="129">
        <f t="shared" si="14"/>
        <v>87.85011704886179</v>
      </c>
      <c r="O110" s="30"/>
      <c r="P110" s="129">
        <f t="shared" ref="P110:Z110" si="15">IF(P104="-","-",SUM(P99:P109))</f>
        <v>87.85011704886179</v>
      </c>
      <c r="Q110" s="129">
        <f t="shared" si="15"/>
        <v>91.089366552712576</v>
      </c>
      <c r="R110" s="129">
        <f t="shared" si="15"/>
        <v>91.523159738772421</v>
      </c>
      <c r="S110" s="129">
        <f t="shared" si="15"/>
        <v>95.611028370953207</v>
      </c>
      <c r="T110" s="129">
        <f t="shared" si="15"/>
        <v>95.639691839962424</v>
      </c>
      <c r="U110" s="129">
        <f t="shared" si="15"/>
        <v>99.560081440474377</v>
      </c>
      <c r="V110" s="129">
        <f t="shared" si="15"/>
        <v>99.726407892208329</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AA'!J21="-","-",'3c AA'!J21)</f>
        <v>-</v>
      </c>
      <c r="H113" s="38" t="str">
        <f>IF('3c AA'!K21="-","-",'3c AA'!K21)</f>
        <v>-</v>
      </c>
      <c r="I113" s="38" t="str">
        <f>IF('3c AA'!L21="-","-",'3c AA'!L21)</f>
        <v>-</v>
      </c>
      <c r="J113" s="38" t="str">
        <f>IF('3c AA'!M21="-","-",'3c AA'!M21)</f>
        <v>-</v>
      </c>
      <c r="K113" s="38" t="str">
        <f>IF('3c AA'!N21="-","-",'3c AA'!N21)</f>
        <v>-</v>
      </c>
      <c r="L113" s="38" t="str">
        <f>IF('3c AA'!O21="-","-",'3c AA'!O21)</f>
        <v>-</v>
      </c>
      <c r="M113" s="38" t="str">
        <f>IF('3c AA'!P21="-","-",'3c AA'!P21)</f>
        <v>-</v>
      </c>
      <c r="N113" s="38" t="str">
        <f>IF('3c AA'!Q21="-","-",'3c AA'!Q21)</f>
        <v>-</v>
      </c>
      <c r="O113" s="30"/>
      <c r="P113" s="38" t="str">
        <f>IF('3c AA'!S21="-","-",'3c AA'!S21)</f>
        <v>-</v>
      </c>
      <c r="Q113" s="38" t="str">
        <f>IF('3c AA'!T21="-","-",'3c AA'!T21)</f>
        <v>-</v>
      </c>
      <c r="R113" s="38" t="str">
        <f>IF('3c AA'!U21="-","-",'3c AA'!U21)</f>
        <v>-</v>
      </c>
      <c r="S113" s="38" t="str">
        <f>IF('3c AA'!V21="-","-",'3c AA'!V21)</f>
        <v>-</v>
      </c>
      <c r="T113" s="38">
        <f>IF('3c AA'!W21="-","-",'3c AA'!W21)</f>
        <v>0</v>
      </c>
      <c r="U113" s="38">
        <f>IF('3c AA'!X21="-","-",'3c AA'!X21)</f>
        <v>1.4870742269298105</v>
      </c>
      <c r="V113" s="38">
        <f>IF('3c AA'!Y21="-","-",'3c AA'!Y21)</f>
        <v>0.70457099735818829</v>
      </c>
      <c r="W113" s="38" t="str">
        <f>IF('3c AA'!Z21="-","-",'3c AA'!Z21)</f>
        <v>-</v>
      </c>
      <c r="X113" s="38" t="str">
        <f>IF('3c AA'!AA21="-","-",'3c AA'!AA21)</f>
        <v>-</v>
      </c>
      <c r="Y113" s="38" t="str">
        <f>IF('3c AA'!AB21="-","-",'3c AA'!AB21)</f>
        <v>-</v>
      </c>
      <c r="Z113" s="38" t="str">
        <f>IF('3c AA'!AC21="-","-",'3c AA'!AC21)</f>
        <v>-</v>
      </c>
      <c r="AA113" s="28"/>
    </row>
    <row r="114" spans="1:27" s="29" customFormat="1" ht="12.4" customHeight="1" x14ac:dyDescent="0.25">
      <c r="A114" s="256"/>
      <c r="B114" s="135" t="s">
        <v>2</v>
      </c>
      <c r="C114" s="135" t="s">
        <v>342</v>
      </c>
      <c r="D114" s="133" t="s">
        <v>324</v>
      </c>
      <c r="E114" s="128"/>
      <c r="F114" s="30"/>
      <c r="G114" s="38">
        <f>IF('3d PC'!G14="-","-",'3d PC'!G55)</f>
        <v>6.5567588596821027</v>
      </c>
      <c r="H114" s="38">
        <f>IF('3d PC'!H14="-","-",'3d PC'!H55)</f>
        <v>6.5567588596821027</v>
      </c>
      <c r="I114" s="38">
        <f>IF('3d PC'!I14="-","-",'3d PC'!I55)</f>
        <v>6.6197359495950758</v>
      </c>
      <c r="J114" s="38">
        <f>IF('3d PC'!J14="-","-",'3d PC'!J55)</f>
        <v>6.6197359495950758</v>
      </c>
      <c r="K114" s="38">
        <f>IF('3d PC'!K14="-","-",'3d PC'!K55)</f>
        <v>6.6995028867368616</v>
      </c>
      <c r="L114" s="38">
        <f>IF('3d PC'!L14="-","-",'3d PC'!L55)</f>
        <v>6.6995028867368616</v>
      </c>
      <c r="M114" s="38">
        <f>IF('3d PC'!M14="-","-",'3d PC'!M55)</f>
        <v>7.1131218301273513</v>
      </c>
      <c r="N114" s="38">
        <f>IF('3d PC'!N14="-","-",'3d PC'!N55)</f>
        <v>7.1131218301273513</v>
      </c>
      <c r="O114" s="30"/>
      <c r="P114" s="38">
        <f>'3d PC'!P55</f>
        <v>7.1131218301273513</v>
      </c>
      <c r="Q114" s="38">
        <f>'3d PC'!Q55</f>
        <v>7.2804579515147188</v>
      </c>
      <c r="R114" s="38">
        <f>'3d PC'!R55</f>
        <v>7.1935840895118579</v>
      </c>
      <c r="S114" s="38">
        <f>'3d PC'!S55</f>
        <v>7.3593999937099728</v>
      </c>
      <c r="T114" s="38">
        <f>'3d PC'!T55</f>
        <v>7.0492243060839304</v>
      </c>
      <c r="U114" s="38">
        <f>'3d PC'!U55</f>
        <v>7.1089669218364691</v>
      </c>
      <c r="V114" s="38">
        <f>'3d PC'!V55</f>
        <v>6.9829560851947949</v>
      </c>
      <c r="W114" s="38" t="str">
        <f>'3d PC'!W55</f>
        <v>-</v>
      </c>
      <c r="X114" s="38" t="str">
        <f>'3d PC'!X55</f>
        <v>-</v>
      </c>
      <c r="Y114" s="38" t="str">
        <f>'3d PC'!Y55</f>
        <v>-</v>
      </c>
      <c r="Z114" s="38" t="str">
        <f>'3d PC'!Z55</f>
        <v>-</v>
      </c>
      <c r="AA114" s="28"/>
    </row>
    <row r="115" spans="1:27" s="29" customFormat="1" ht="11.25" customHeight="1" x14ac:dyDescent="0.25">
      <c r="A115" s="256"/>
      <c r="B115" s="135" t="s">
        <v>352</v>
      </c>
      <c r="C115" s="135" t="s">
        <v>343</v>
      </c>
      <c r="D115" s="133" t="s">
        <v>324</v>
      </c>
      <c r="E115" s="128"/>
      <c r="F115" s="30"/>
      <c r="G115" s="38">
        <f>IF('3e NC-Elec'!H22="-","-",'3e NC-Elec'!H22)</f>
        <v>17.118500000000001</v>
      </c>
      <c r="H115" s="38">
        <f>IF('3e NC-Elec'!I22="-","-",'3e NC-Elec'!I22)</f>
        <v>17.118500000000001</v>
      </c>
      <c r="I115" s="38">
        <f>IF('3e NC-Elec'!J22="-","-",'3e NC-Elec'!J22)</f>
        <v>24.9879</v>
      </c>
      <c r="J115" s="38">
        <f>IF('3e NC-Elec'!K22="-","-",'3e NC-Elec'!K22)</f>
        <v>24.9879</v>
      </c>
      <c r="K115" s="38">
        <f>IF('3e NC-Elec'!L22="-","-",'3e NC-Elec'!L22)</f>
        <v>16.461499999999997</v>
      </c>
      <c r="L115" s="38">
        <f>IF('3e NC-Elec'!M22="-","-",'3e NC-Elec'!M22)</f>
        <v>16.461499999999997</v>
      </c>
      <c r="M115" s="38">
        <f>IF('3e NC-Elec'!N22="-","-",'3e NC-Elec'!N22)</f>
        <v>16.169499999999999</v>
      </c>
      <c r="N115" s="38">
        <f>IF('3e NC-Elec'!O22="-","-",'3e NC-Elec'!O22)</f>
        <v>16.169499999999999</v>
      </c>
      <c r="O115" s="30"/>
      <c r="P115" s="38">
        <f>'3e NC-Elec'!Q22</f>
        <v>16.169499999999999</v>
      </c>
      <c r="Q115" s="38">
        <f>'3e NC-Elec'!R22</f>
        <v>16.972500000000004</v>
      </c>
      <c r="R115" s="38">
        <f>'3e NC-Elec'!S22</f>
        <v>16.972500000000004</v>
      </c>
      <c r="S115" s="38">
        <f>'3e NC-Elec'!T22</f>
        <v>17.666</v>
      </c>
      <c r="T115" s="38">
        <f>'3e NC-Elec'!U22</f>
        <v>17.666</v>
      </c>
      <c r="U115" s="38">
        <f>'3e NC-Elec'!V22</f>
        <v>14.563500000000001</v>
      </c>
      <c r="V115" s="38">
        <f>'3e NC-Elec'!W22</f>
        <v>14.563500000000001</v>
      </c>
      <c r="W115" s="38" t="str">
        <f>'3e NC-Elec'!X22</f>
        <v>-</v>
      </c>
      <c r="X115" s="38" t="str">
        <f>'3e NC-Elec'!Y22</f>
        <v>-</v>
      </c>
      <c r="Y115" s="38" t="str">
        <f>'3e NC-Elec'!Z22</f>
        <v>-</v>
      </c>
      <c r="Z115" s="38" t="str">
        <f>'3e NC-Elec'!AA22</f>
        <v>-</v>
      </c>
      <c r="AA115" s="28"/>
    </row>
    <row r="116" spans="1:27" s="29" customFormat="1" ht="11.25" customHeight="1" x14ac:dyDescent="0.25">
      <c r="A116" s="256"/>
      <c r="B116" s="135" t="s">
        <v>349</v>
      </c>
      <c r="C116" s="135" t="s">
        <v>344</v>
      </c>
      <c r="D116" s="133" t="s">
        <v>324</v>
      </c>
      <c r="E116" s="128"/>
      <c r="F116" s="30"/>
      <c r="G116" s="38">
        <f>IF('3g CPIH'!C$16="-","-",'3h OC '!$E$7*('3g CPIH'!C$16/'3g CPIH'!$G$16))</f>
        <v>38.772147945205475</v>
      </c>
      <c r="H116" s="38">
        <f>IF('3g CPIH'!D$16="-","-",'3h OC '!$E$7*('3g CPIH'!D$16/'3g CPIH'!$G$16))</f>
        <v>38.849769863013698</v>
      </c>
      <c r="I116" s="38">
        <f>IF('3g CPIH'!E$16="-","-",'3h OC '!$E$7*('3g CPIH'!E$16/'3g CPIH'!$G$16))</f>
        <v>38.966202739726029</v>
      </c>
      <c r="J116" s="38">
        <f>IF('3g CPIH'!F$16="-","-",'3h OC '!$E$7*('3g CPIH'!F$16/'3g CPIH'!$G$16))</f>
        <v>39.199068493150683</v>
      </c>
      <c r="K116" s="38">
        <f>IF('3g CPIH'!G$16="-","-",'3h OC '!$E$7*('3g CPIH'!G$16/'3g CPIH'!$G$16))</f>
        <v>39.6648</v>
      </c>
      <c r="L116" s="38">
        <f>IF('3g CPIH'!H$16="-","-",'3h OC '!$E$7*('3g CPIH'!H$16/'3g CPIH'!$G$16))</f>
        <v>40.169342465753431</v>
      </c>
      <c r="M116" s="38">
        <f>IF('3g CPIH'!I$16="-","-",'3h OC '!$E$7*('3g CPIH'!I$16/'3g CPIH'!$G$16))</f>
        <v>40.751506849315064</v>
      </c>
      <c r="N116" s="38">
        <f>IF('3g CPIH'!J$16="-","-",'3h OC '!$E$7*('3g CPIH'!J$16/'3g CPIH'!$G$16))</f>
        <v>41.100805479452056</v>
      </c>
      <c r="O116" s="30"/>
      <c r="P116" s="38">
        <f>IF('3g CPIH'!L$16="-","-",'3h OC '!$E$7*('3g CPIH'!L$16/'3g CPIH'!$G$16))</f>
        <v>41.100805479452056</v>
      </c>
      <c r="Q116" s="38">
        <f>IF('3g CPIH'!M$16="-","-",'3h OC '!$E$7*('3g CPIH'!M$16/'3g CPIH'!$G$16))</f>
        <v>41.566536986301365</v>
      </c>
      <c r="R116" s="38">
        <f>IF('3g CPIH'!N$16="-","-",'3h OC '!$E$7*('3g CPIH'!N$16/'3g CPIH'!$G$16))</f>
        <v>41.877024657534243</v>
      </c>
      <c r="S116" s="38">
        <f>IF('3g CPIH'!O$16="-","-",'3h OC '!$E$7*('3g CPIH'!O$16/'3g CPIH'!$G$16))</f>
        <v>42.109890410958904</v>
      </c>
      <c r="T116" s="38">
        <f>IF('3g CPIH'!P$16="-","-",'3h OC '!$E$7*('3g CPIH'!P$16/'3g CPIH'!$G$16))</f>
        <v>42.226323287671228</v>
      </c>
      <c r="U116" s="38">
        <f>IF('3g CPIH'!Q$16="-","-",'3h OC '!$E$7*('3g CPIH'!Q$16/'3g CPIH'!$G$16))</f>
        <v>42.45918904109589</v>
      </c>
      <c r="V116" s="38">
        <f>IF('3g CPIH'!R$16="-","-",'3h OC '!$E$7*('3g CPIH'!R$16/'3g CPIH'!$G$16))</f>
        <v>43.235408219178083</v>
      </c>
      <c r="W116" s="38" t="str">
        <f>IF('3g CPIH'!S$16="-","-",'3h OC '!$E$7*('3g CPIH'!S$16/'3g CPIH'!$G$16))</f>
        <v>-</v>
      </c>
      <c r="X116" s="38" t="str">
        <f>IF('3g CPIH'!T$16="-","-",'3h OC '!$E$7*('3g CPIH'!T$16/'3g CPIH'!$G$16))</f>
        <v>-</v>
      </c>
      <c r="Y116" s="38" t="str">
        <f>IF('3g CPIH'!U$16="-","-",'3h OC '!$E$7*('3g CPIH'!U$16/'3g CPIH'!$G$16))</f>
        <v>-</v>
      </c>
      <c r="Z116" s="38" t="str">
        <f>IF('3g CPIH'!V$16="-","-",'3h OC '!$E$7*('3g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SMNCC'!G$57)</f>
        <v>0</v>
      </c>
      <c r="L117" s="38">
        <f>IF('3i SMNCC'!H$46="-","-",'3i SMNCC'!H$57)</f>
        <v>-0.1310662676190151</v>
      </c>
      <c r="M117" s="38">
        <f>IF('3i SMNCC'!I$46="-","-",'3i SMNCC'!I$57)</f>
        <v>1.6490220555819262</v>
      </c>
      <c r="N117" s="38">
        <f>IF('3i SMNCC'!J$46="-","-",'3i SMNCC'!J$57)</f>
        <v>7.9249822078168837</v>
      </c>
      <c r="O117" s="30"/>
      <c r="P117" s="38">
        <f>IF('3i SMNCC'!L$46="-","-",'3i SMNCC'!L$57)</f>
        <v>7.9249822078168837</v>
      </c>
      <c r="Q117" s="38">
        <f>IF('3i SMNCC'!M$46="-","-",'3i SMNCC'!M$57)</f>
        <v>9.5945159615724194</v>
      </c>
      <c r="R117" s="38">
        <f>IF('3i SMNCC'!N$46="-","-",'3i SMNCC'!N$57)</f>
        <v>9.6655312765157912</v>
      </c>
      <c r="S117" s="38">
        <f>IF('3i SMNCC'!O$46="-","-",'3i SMNCC'!O$57)</f>
        <v>11.448655558303892</v>
      </c>
      <c r="T117" s="38">
        <f>IF('3i SMNCC'!P$46="-","-",'3i SMNCC'!P$57)</f>
        <v>11.63045810995356</v>
      </c>
      <c r="U117" s="38">
        <f>IF('3i SMNCC'!Q$46="-","-",'3i SMNCC'!Q$57)</f>
        <v>11.375413031411084</v>
      </c>
      <c r="V117" s="38">
        <f>IF('3i SMNCC'!R$46="-","-",'3i SMNCC'!R$57)</f>
        <v>11.405483218834176</v>
      </c>
      <c r="W117" s="38" t="str">
        <f>IF('3i SMNCC'!S$46="-","-",'3i SMNCC'!S$57)</f>
        <v>-</v>
      </c>
      <c r="X117" s="38" t="str">
        <f>IF('3i SMNCC'!T$46="-","-",'3i SMNCC'!T$57)</f>
        <v>-</v>
      </c>
      <c r="Y117" s="38" t="str">
        <f>IF('3i SMNCC'!U$46="-","-",'3i SMNCC'!U$57)</f>
        <v>-</v>
      </c>
      <c r="Z117" s="38" t="str">
        <f>IF('3i SMNCC'!V$46="-","-",'3i SMNCC'!V$57)</f>
        <v>-</v>
      </c>
      <c r="AA117" s="28"/>
    </row>
    <row r="118" spans="1:27" s="29" customFormat="1" ht="11.25" customHeight="1" x14ac:dyDescent="0.25">
      <c r="A118" s="256"/>
      <c r="B118" s="135" t="s">
        <v>349</v>
      </c>
      <c r="C118" s="135" t="s">
        <v>389</v>
      </c>
      <c r="D118" s="133" t="s">
        <v>324</v>
      </c>
      <c r="E118" s="128"/>
      <c r="F118" s="30"/>
      <c r="G118" s="38">
        <f>IF('3g CPIH'!C$16="-","-",'3j PAAC PAP'!$G$7*('3g CPIH'!C$16/'3g CPIH'!$G$16))</f>
        <v>13.436452250489236</v>
      </c>
      <c r="H118" s="38">
        <f>IF('3g CPIH'!D$16="-","-",'3j PAAC PAP'!$G$7*('3g CPIH'!D$16/'3g CPIH'!$G$16))</f>
        <v>13.463352054794518</v>
      </c>
      <c r="I118" s="38">
        <f>IF('3g CPIH'!E$16="-","-",'3j PAAC PAP'!$G$7*('3g CPIH'!E$16/'3g CPIH'!$G$16))</f>
        <v>13.503701761252445</v>
      </c>
      <c r="J118" s="38">
        <f>IF('3g CPIH'!F$16="-","-",'3j PAAC PAP'!$G$7*('3g CPIH'!F$16/'3g CPIH'!$G$16))</f>
        <v>13.584401174168297</v>
      </c>
      <c r="K118" s="38">
        <f>IF('3g CPIH'!G$16="-","-",'3j PAAC PAP'!$G$7*('3g CPIH'!G$16/'3g CPIH'!$G$16))</f>
        <v>13.745799999999999</v>
      </c>
      <c r="L118" s="38">
        <f>IF('3g CPIH'!H$16="-","-",'3j PAAC PAP'!$G$7*('3g CPIH'!H$16/'3g CPIH'!$G$16))</f>
        <v>13.920648727984345</v>
      </c>
      <c r="M118" s="38">
        <f>IF('3g CPIH'!I$16="-","-",'3j PAAC PAP'!$G$7*('3g CPIH'!I$16/'3g CPIH'!$G$16))</f>
        <v>14.122397260273971</v>
      </c>
      <c r="N118" s="38">
        <f>IF('3g CPIH'!J$16="-","-",'3j PAAC PAP'!$G$7*('3g CPIH'!J$16/'3g CPIH'!$G$16))</f>
        <v>14.24344637964775</v>
      </c>
      <c r="O118" s="30"/>
      <c r="P118" s="38">
        <f>IF('3g CPIH'!L$16="-","-",'3j PAAC PAP'!$G$7*('3g CPIH'!L$16/'3g CPIH'!$G$16))</f>
        <v>14.24344637964775</v>
      </c>
      <c r="Q118" s="38">
        <f>IF('3g CPIH'!M$16="-","-",'3j PAAC PAP'!$G$7*('3g CPIH'!M$16/'3g CPIH'!$G$16))</f>
        <v>14.40484520547945</v>
      </c>
      <c r="R118" s="38">
        <f>IF('3g CPIH'!N$16="-","-",'3j PAAC PAP'!$G$7*('3g CPIH'!N$16/'3g CPIH'!$G$16))</f>
        <v>14.512444422700586</v>
      </c>
      <c r="S118" s="38">
        <f>IF('3g CPIH'!O$16="-","-",'3j PAAC PAP'!$G$7*('3g CPIH'!O$16/'3g CPIH'!$G$16))</f>
        <v>14.593143835616438</v>
      </c>
      <c r="T118" s="38">
        <f>IF('3g CPIH'!P$16="-","-",'3j PAAC PAP'!$G$7*('3g CPIH'!P$16/'3g CPIH'!$G$16))</f>
        <v>14.633493542074362</v>
      </c>
      <c r="U118" s="38">
        <f>IF('3g CPIH'!Q$16="-","-",'3j PAAC PAP'!$G$7*('3g CPIH'!Q$16/'3g CPIH'!$G$16))</f>
        <v>14.714192954990214</v>
      </c>
      <c r="V118" s="38">
        <f>IF('3g CPIH'!R$16="-","-",'3j PAAC PAP'!$G$7*('3g CPIH'!R$16/'3g CPIH'!$G$16))</f>
        <v>14.983190998043053</v>
      </c>
      <c r="W118" s="38" t="str">
        <f>IF('3g CPIH'!S$16="-","-",'3j PAAC PAP'!$G$7*('3g CPIH'!S$16/'3g CPIH'!$G$16))</f>
        <v>-</v>
      </c>
      <c r="X118" s="38" t="str">
        <f>IF('3g CPIH'!T$16="-","-",'3j PAAC PAP'!$G$7*('3g CPIH'!T$16/'3g CPIH'!$G$16))</f>
        <v>-</v>
      </c>
      <c r="Y118" s="38" t="str">
        <f>IF('3g CPIH'!U$16="-","-",'3j PAAC PAP'!$G$7*('3g CPIH'!U$16/'3g CPIH'!$G$16))</f>
        <v>-</v>
      </c>
      <c r="Z118" s="38" t="str">
        <f>IF('3g CPIH'!V$16="-","-",'3j PAAC PAP'!$G$7*('3g CPIH'!V$16/'3g CPIH'!$G$16))</f>
        <v>-</v>
      </c>
      <c r="AA118" s="28"/>
    </row>
    <row r="119" spans="1:27" s="29" customFormat="1" ht="11.25" customHeight="1" x14ac:dyDescent="0.25">
      <c r="A119" s="256"/>
      <c r="B119" s="135" t="s">
        <v>349</v>
      </c>
      <c r="C119" s="135" t="s">
        <v>404</v>
      </c>
      <c r="D119" s="133" t="s">
        <v>324</v>
      </c>
      <c r="E119" s="128"/>
      <c r="F119" s="30"/>
      <c r="G119" s="38">
        <f>IF(G114="-","-",SUM(G111:G117)*'3j PAAC PAP'!$G$25)</f>
        <v>3.6418078700474337</v>
      </c>
      <c r="H119" s="38">
        <f>IF(H114="-","-",SUM(H111:H117)*'3j PAAC PAP'!$G$25)</f>
        <v>3.6463346250501738</v>
      </c>
      <c r="I119" s="38">
        <f>IF(I114="-","-",SUM(I111:I117)*'3j PAAC PAP'!$G$25)</f>
        <v>4.1157251246838289</v>
      </c>
      <c r="J119" s="38">
        <f>IF(J114="-","-",SUM(J111:J117)*'3j PAAC PAP'!$G$25)</f>
        <v>4.1293053896920471</v>
      </c>
      <c r="K119" s="38">
        <f>IF(K114="-","-",SUM(K111:K117)*'3j PAAC PAP'!$G$25)</f>
        <v>3.6638751727487202</v>
      </c>
      <c r="L119" s="38">
        <f>IF(L114="-","-",SUM(L111:L117)*'3j PAAC PAP'!$G$25)</f>
        <v>3.6856555576715233</v>
      </c>
      <c r="M119" s="38">
        <f>IF(M114="-","-",SUM(M111:M117)*'3j PAAC PAP'!$G$25)</f>
        <v>3.8305099845651496</v>
      </c>
      <c r="N119" s="38">
        <f>IF(N114="-","-",SUM(N111:N117)*'3j PAAC PAP'!$G$25)</f>
        <v>4.2168818262355163</v>
      </c>
      <c r="O119" s="30"/>
      <c r="P119" s="38">
        <f>IF(P114="-","-",SUM(P111:P117)*'3j PAAC PAP'!$G$25)</f>
        <v>4.2168818262355163</v>
      </c>
      <c r="Q119" s="38">
        <f>IF(Q114="-","-",SUM(Q111:Q117)*'3j PAAC PAP'!$G$25)</f>
        <v>4.3979942876305387</v>
      </c>
      <c r="R119" s="38">
        <f>IF(R114="-","-",SUM(R111:R117)*'3j PAAC PAP'!$G$25)</f>
        <v>4.4151764688940833</v>
      </c>
      <c r="S119" s="38">
        <f>IF(S114="-","-",SUM(S111:S117)*'3j PAAC PAP'!$G$25)</f>
        <v>4.5828585606686465</v>
      </c>
      <c r="T119" s="38">
        <f>IF(T114="-","-",SUM(T111:T117)*'3j PAAC PAP'!$G$25)</f>
        <v>4.5821622286288859</v>
      </c>
      <c r="U119" s="38">
        <f>IF(U114="-","-",SUM(U111:U117)*'3j PAAC PAP'!$G$25)</f>
        <v>4.4901444443782133</v>
      </c>
      <c r="V119" s="38">
        <f>IF(V114="-","-",SUM(V111:V117)*'3j PAAC PAP'!$G$25)</f>
        <v>4.4841829042823242</v>
      </c>
      <c r="W119" s="38" t="str">
        <f>IF(W114="-","-",SUM(W111:W117)*'3j PAAC PAP'!$G$25)</f>
        <v>-</v>
      </c>
      <c r="X119" s="38" t="str">
        <f>IF(X114="-","-",SUM(X111:X117)*'3j PAAC PAP'!$G$25)</f>
        <v>-</v>
      </c>
      <c r="Y119" s="38" t="str">
        <f>IF(Y114="-","-",SUM(Y111:Y117)*'3j PAAC PAP'!$G$25)</f>
        <v>-</v>
      </c>
      <c r="Z119" s="38" t="str">
        <f>IF(Z114="-","-",SUM(Z111:Z117)*'3j PAAC PAP'!$G$25)</f>
        <v>-</v>
      </c>
      <c r="AA119" s="28"/>
    </row>
    <row r="120" spans="1:27" s="29" customFormat="1" ht="11.25" customHeight="1" x14ac:dyDescent="0.25">
      <c r="A120" s="256"/>
      <c r="B120" s="135" t="s">
        <v>388</v>
      </c>
      <c r="C120" s="135" t="s">
        <v>515</v>
      </c>
      <c r="D120" s="133" t="s">
        <v>324</v>
      </c>
      <c r="E120" s="128"/>
      <c r="F120" s="30"/>
      <c r="G120" s="38">
        <f>IF(G114="-","-",SUM(G111:G119)*'3k EBIT'!$E$7)</f>
        <v>1.5402531170116167</v>
      </c>
      <c r="H120" s="38">
        <f>IF(H114="-","-",SUM(H111:H119)*'3k EBIT'!$E$7)</f>
        <v>1.5423651679164043</v>
      </c>
      <c r="I120" s="38">
        <f>IF(I114="-","-",SUM(I111:I119)*'3k EBIT'!$E$7)</f>
        <v>1.708127167661585</v>
      </c>
      <c r="J120" s="38">
        <f>IF(J114="-","-",SUM(J111:J119)*'3k EBIT'!$E$7)</f>
        <v>1.714463320375947</v>
      </c>
      <c r="K120" s="38">
        <f>IF(K114="-","-",SUM(K111:K119)*'3k EBIT'!$E$7)</f>
        <v>1.5540007390561166</v>
      </c>
      <c r="L120" s="38">
        <f>IF(L114="-","-",SUM(L111:L119)*'3k EBIT'!$E$7)</f>
        <v>1.5650425387203697</v>
      </c>
      <c r="M120" s="38">
        <f>IF(M114="-","-",SUM(M111:M119)*'3k EBIT'!$E$7)</f>
        <v>1.6198631709539957</v>
      </c>
      <c r="N120" s="38">
        <f>IF(N114="-","-",SUM(N111:N119)*'3k EBIT'!$E$7)</f>
        <v>1.7580089122244784</v>
      </c>
      <c r="O120" s="30"/>
      <c r="P120" s="38">
        <f>IF(P114="-","-",SUM(P111:P119)*'3k EBIT'!$E$7)</f>
        <v>1.7580089122244784</v>
      </c>
      <c r="Q120" s="38">
        <f>IF(Q114="-","-",SUM(Q111:Q119)*'3k EBIT'!$E$7)</f>
        <v>1.8247919584019106</v>
      </c>
      <c r="R120" s="38">
        <f>IF(R114="-","-",SUM(R111:R119)*'3k EBIT'!$E$7)</f>
        <v>1.8329151014047524</v>
      </c>
      <c r="S120" s="38">
        <f>IF(S114="-","-",SUM(S111:S119)*'3k EBIT'!$E$7)</f>
        <v>1.8934146798221059</v>
      </c>
      <c r="T120" s="38">
        <f>IF(T114="-","-",SUM(T111:T119)*'3k EBIT'!$E$7)</f>
        <v>1.8939514274364111</v>
      </c>
      <c r="U120" s="38">
        <f>IF(U114="-","-",SUM(U111:U119)*'3k EBIT'!$E$7)</f>
        <v>1.8631721726605879</v>
      </c>
      <c r="V120" s="38">
        <f>IF(V114="-","-",SUM(V111:V119)*'3k EBIT'!$E$7)</f>
        <v>1.8662867756465455</v>
      </c>
      <c r="W120" s="38" t="str">
        <f>IF(W114="-","-",SUM(W111:W119)*'3k EBIT'!$E$7)</f>
        <v>-</v>
      </c>
      <c r="X120" s="38" t="str">
        <f>IF(X114="-","-",SUM(X111:X119)*'3k EBIT'!$E$7)</f>
        <v>-</v>
      </c>
      <c r="Y120" s="38" t="str">
        <f>IF(Y114="-","-",SUM(Y111:Y119)*'3k EBIT'!$E$7)</f>
        <v>-</v>
      </c>
      <c r="Z120" s="38" t="str">
        <f>IF(Z114="-","-",SUM(Z111:Z119)*'3k EBIT'!$E$7)</f>
        <v>-</v>
      </c>
      <c r="AA120" s="28"/>
    </row>
    <row r="121" spans="1:27" s="29" customFormat="1" ht="11.5" x14ac:dyDescent="0.25">
      <c r="A121" s="256"/>
      <c r="B121" s="135" t="s">
        <v>292</v>
      </c>
      <c r="C121" s="179" t="s">
        <v>516</v>
      </c>
      <c r="D121" s="133" t="s">
        <v>324</v>
      </c>
      <c r="E121" s="127"/>
      <c r="F121" s="30"/>
      <c r="G121" s="38">
        <f>IF(G116="-","-",SUM(G111:G114,G116:G120)*'3l HAP'!$E$8)</f>
        <v>0.93625417684130363</v>
      </c>
      <c r="H121" s="38">
        <f>IF(H116="-","-",SUM(H111:H114,H116:H120)*'3l HAP'!$E$8)</f>
        <v>0.93788167813205936</v>
      </c>
      <c r="I121" s="38">
        <f>IF(I116="-","-",SUM(I111:I114,I116:I120)*'3l HAP'!$E$8)</f>
        <v>0.95039844724907652</v>
      </c>
      <c r="J121" s="38">
        <f>IF(J116="-","-",SUM(J111:J114,J116:J120)*'3l HAP'!$E$8)</f>
        <v>0.95528095112134426</v>
      </c>
      <c r="K121" s="38">
        <f>IF(K116="-","-",SUM(K111:K114,K116:K120)*'3l HAP'!$E$8)</f>
        <v>0.9564669375894489</v>
      </c>
      <c r="L121" s="38">
        <f>IF(L116="-","-",SUM(L111:L114,L116:L120)*'3l HAP'!$E$8)</f>
        <v>0.96497551243729274</v>
      </c>
      <c r="M121" s="38">
        <f>IF(M116="-","-",SUM(M111:M114,M116:M120)*'3l HAP'!$E$8)</f>
        <v>1.0114942920691183</v>
      </c>
      <c r="N121" s="38">
        <f>IF(N116="-","-",SUM(N111:N114,N116:N120)*'3l HAP'!$E$8)</f>
        <v>1.1179464479904146</v>
      </c>
      <c r="O121" s="30"/>
      <c r="P121" s="38">
        <f>IF(P116="-","-",SUM(P111:P114,P116:P120)*'3l HAP'!$E$8)</f>
        <v>1.1179464479904146</v>
      </c>
      <c r="Q121" s="38">
        <f>IF(Q116="-","-",SUM(Q111:Q114,Q116:Q120)*'3l HAP'!$E$8)</f>
        <v>1.1576513131595327</v>
      </c>
      <c r="R121" s="38">
        <f>IF(R116="-","-",SUM(R111:R114,R116:R120)*'3l HAP'!$E$8)</f>
        <v>1.1639108335584742</v>
      </c>
      <c r="S121" s="38">
        <f>IF(S116="-","-",SUM(S111:S114,S116:S120)*'3l HAP'!$E$8)</f>
        <v>1.2003769822551695</v>
      </c>
      <c r="T121" s="38">
        <f>IF(T116="-","-",SUM(T111:T114,T116:T120)*'3l HAP'!$E$8)</f>
        <v>1.200790588495962</v>
      </c>
      <c r="U121" s="38">
        <f>IF(U116="-","-",SUM(U111:U114,U116:U120)*'3l HAP'!$E$8)</f>
        <v>1.2224964550467385</v>
      </c>
      <c r="V121" s="38">
        <f>IF(V116="-","-",SUM(V111:V114,V116:V120)*'3l HAP'!$E$8)</f>
        <v>1.2248965015457824</v>
      </c>
      <c r="W121" s="38" t="str">
        <f>IF(W116="-","-",SUM(W111:W114,W116:W120)*'3l HAP'!$E$8)</f>
        <v>-</v>
      </c>
      <c r="X121" s="38" t="str">
        <f>IF(X116="-","-",SUM(X111:X114,X116:X120)*'3l HAP'!$E$8)</f>
        <v>-</v>
      </c>
      <c r="Y121" s="38" t="str">
        <f>IF(Y116="-","-",SUM(Y111:Y114,Y116:Y120)*'3l HAP'!$E$8)</f>
        <v>-</v>
      </c>
      <c r="Z121" s="38" t="str">
        <f>IF(Z116="-","-",SUM(Z111:Z114,Z116:Z120)*'3l HAP'!$E$8)</f>
        <v>-</v>
      </c>
      <c r="AA121" s="28"/>
    </row>
    <row r="122" spans="1:27" s="29" customFormat="1" ht="11.5" x14ac:dyDescent="0.25">
      <c r="A122" s="256"/>
      <c r="B122" s="135" t="s">
        <v>44</v>
      </c>
      <c r="C122" s="135" t="str">
        <f>B122&amp;"_"&amp;D122</f>
        <v>Total_South East</v>
      </c>
      <c r="D122" s="133" t="s">
        <v>324</v>
      </c>
      <c r="E122" s="128"/>
      <c r="F122" s="30"/>
      <c r="G122" s="38">
        <f t="shared" ref="G122:N122" si="16">IF(G116="-","-",SUM(G111:G121))</f>
        <v>82.002174219277165</v>
      </c>
      <c r="H122" s="38">
        <f t="shared" si="16"/>
        <v>82.114962248588952</v>
      </c>
      <c r="I122" s="38">
        <f t="shared" si="16"/>
        <v>90.851791190168043</v>
      </c>
      <c r="J122" s="38">
        <f t="shared" si="16"/>
        <v>91.190155278103376</v>
      </c>
      <c r="K122" s="38">
        <f t="shared" si="16"/>
        <v>82.745945736131148</v>
      </c>
      <c r="L122" s="38">
        <f t="shared" si="16"/>
        <v>83.3356014216848</v>
      </c>
      <c r="M122" s="38">
        <f t="shared" si="16"/>
        <v>86.267415442886573</v>
      </c>
      <c r="N122" s="38">
        <f t="shared" si="16"/>
        <v>93.64469308349446</v>
      </c>
      <c r="O122" s="30"/>
      <c r="P122" s="38">
        <f t="shared" ref="P122:Z122" si="17">IF(P116="-","-",SUM(P111:P121))</f>
        <v>93.64469308349446</v>
      </c>
      <c r="Q122" s="38">
        <f t="shared" si="17"/>
        <v>97.199293664059937</v>
      </c>
      <c r="R122" s="38">
        <f t="shared" si="17"/>
        <v>97.633086850119795</v>
      </c>
      <c r="S122" s="38">
        <f t="shared" si="17"/>
        <v>100.85374002133511</v>
      </c>
      <c r="T122" s="38">
        <f t="shared" si="17"/>
        <v>100.88240349034434</v>
      </c>
      <c r="U122" s="38">
        <f t="shared" si="17"/>
        <v>99.284149248348996</v>
      </c>
      <c r="V122" s="38">
        <f t="shared" si="17"/>
        <v>99.450475700082947</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AA'!J22="-","-",'3c AA'!J22)</f>
        <v>-</v>
      </c>
      <c r="H125" s="129" t="str">
        <f>IF('3c AA'!K22="-","-",'3c AA'!K22)</f>
        <v>-</v>
      </c>
      <c r="I125" s="129" t="str">
        <f>IF('3c AA'!L22="-","-",'3c AA'!L22)</f>
        <v>-</v>
      </c>
      <c r="J125" s="129" t="str">
        <f>IF('3c AA'!M22="-","-",'3c AA'!M22)</f>
        <v>-</v>
      </c>
      <c r="K125" s="129" t="str">
        <f>IF('3c AA'!N22="-","-",'3c AA'!N22)</f>
        <v>-</v>
      </c>
      <c r="L125" s="129" t="str">
        <f>IF('3c AA'!O22="-","-",'3c AA'!O22)</f>
        <v>-</v>
      </c>
      <c r="M125" s="129" t="str">
        <f>IF('3c AA'!P22="-","-",'3c AA'!P22)</f>
        <v>-</v>
      </c>
      <c r="N125" s="129" t="str">
        <f>IF('3c AA'!Q22="-","-",'3c AA'!Q22)</f>
        <v>-</v>
      </c>
      <c r="O125" s="30"/>
      <c r="P125" s="129" t="str">
        <f>IF('3c AA'!S22="-","-",'3c AA'!S22)</f>
        <v>-</v>
      </c>
      <c r="Q125" s="129" t="str">
        <f>IF('3c AA'!T22="-","-",'3c AA'!T22)</f>
        <v>-</v>
      </c>
      <c r="R125" s="129" t="str">
        <f>IF('3c AA'!U22="-","-",'3c AA'!U22)</f>
        <v>-</v>
      </c>
      <c r="S125" s="129" t="str">
        <f>IF('3c AA'!V22="-","-",'3c AA'!V22)</f>
        <v>-</v>
      </c>
      <c r="T125" s="129">
        <f>IF('3c AA'!W22="-","-",'3c AA'!W22)</f>
        <v>0</v>
      </c>
      <c r="U125" s="129">
        <f>IF('3c AA'!X22="-","-",'3c AA'!X22)</f>
        <v>1.4870742269298105</v>
      </c>
      <c r="V125" s="129">
        <f>IF('3c AA'!Y22="-","-",'3c AA'!Y22)</f>
        <v>0.70457099735818829</v>
      </c>
      <c r="W125" s="129" t="str">
        <f>IF('3c AA'!Z22="-","-",'3c AA'!Z22)</f>
        <v>-</v>
      </c>
      <c r="X125" s="129" t="str">
        <f>IF('3c AA'!AA22="-","-",'3c AA'!AA22)</f>
        <v>-</v>
      </c>
      <c r="Y125" s="129" t="str">
        <f>IF('3c AA'!AB22="-","-",'3c AA'!AB22)</f>
        <v>-</v>
      </c>
      <c r="Z125" s="129" t="str">
        <f>IF('3c AA'!AC22="-","-",'3c AA'!AC22)</f>
        <v>-</v>
      </c>
      <c r="AA125" s="28"/>
    </row>
    <row r="126" spans="1:27" s="29" customFormat="1" ht="11.25" customHeight="1" x14ac:dyDescent="0.25">
      <c r="A126" s="256"/>
      <c r="B126" s="132" t="s">
        <v>2</v>
      </c>
      <c r="C126" s="132" t="s">
        <v>342</v>
      </c>
      <c r="D126" s="134" t="s">
        <v>325</v>
      </c>
      <c r="E126" s="131"/>
      <c r="F126" s="30"/>
      <c r="G126" s="129">
        <f>IF('3d PC'!G14="-","-",'3d PC'!G55)</f>
        <v>6.5567588596821027</v>
      </c>
      <c r="H126" s="129">
        <f>IF('3d PC'!H14="-","-",'3d PC'!H55)</f>
        <v>6.5567588596821027</v>
      </c>
      <c r="I126" s="129">
        <f>IF('3d PC'!I14="-","-",'3d PC'!I55)</f>
        <v>6.6197359495950758</v>
      </c>
      <c r="J126" s="129">
        <f>IF('3d PC'!J14="-","-",'3d PC'!J55)</f>
        <v>6.6197359495950758</v>
      </c>
      <c r="K126" s="129">
        <f>IF('3d PC'!K14="-","-",'3d PC'!K55)</f>
        <v>6.6995028867368616</v>
      </c>
      <c r="L126" s="129">
        <f>IF('3d PC'!L14="-","-",'3d PC'!L55)</f>
        <v>6.6995028867368616</v>
      </c>
      <c r="M126" s="129">
        <f>IF('3d PC'!M14="-","-",'3d PC'!M55)</f>
        <v>7.1131218301273513</v>
      </c>
      <c r="N126" s="129">
        <f>IF('3d PC'!N14="-","-",'3d PC'!N55)</f>
        <v>7.1131218301273513</v>
      </c>
      <c r="O126" s="30"/>
      <c r="P126" s="129">
        <f>'3d PC'!P55</f>
        <v>7.1131218301273513</v>
      </c>
      <c r="Q126" s="129">
        <f>'3d PC'!Q55</f>
        <v>7.2804579515147188</v>
      </c>
      <c r="R126" s="129">
        <f>'3d PC'!R55</f>
        <v>7.1935840895118579</v>
      </c>
      <c r="S126" s="129">
        <f>'3d PC'!S55</f>
        <v>7.3593999937099728</v>
      </c>
      <c r="T126" s="129">
        <f>'3d PC'!T55</f>
        <v>7.0492243060839304</v>
      </c>
      <c r="U126" s="129">
        <f>'3d PC'!U55</f>
        <v>7.1089669218364691</v>
      </c>
      <c r="V126" s="129">
        <f>'3d PC'!V55</f>
        <v>6.9829560851947949</v>
      </c>
      <c r="W126" s="129" t="str">
        <f>'3d PC'!W55</f>
        <v>-</v>
      </c>
      <c r="X126" s="129" t="str">
        <f>'3d PC'!X55</f>
        <v>-</v>
      </c>
      <c r="Y126" s="129" t="str">
        <f>'3d PC'!Y55</f>
        <v>-</v>
      </c>
      <c r="Z126" s="129" t="str">
        <f>'3d PC'!Z55</f>
        <v>-</v>
      </c>
      <c r="AA126" s="28"/>
    </row>
    <row r="127" spans="1:27" s="29" customFormat="1" ht="11.25" customHeight="1" x14ac:dyDescent="0.25">
      <c r="A127" s="256"/>
      <c r="B127" s="132" t="s">
        <v>352</v>
      </c>
      <c r="C127" s="132" t="s">
        <v>343</v>
      </c>
      <c r="D127" s="134" t="s">
        <v>325</v>
      </c>
      <c r="E127" s="131"/>
      <c r="F127" s="30"/>
      <c r="G127" s="129">
        <f>IF('3e NC-Elec'!H23="-","-",'3e NC-Elec'!H23)</f>
        <v>14.490500000000003</v>
      </c>
      <c r="H127" s="129">
        <f>IF('3e NC-Elec'!I23="-","-",'3e NC-Elec'!I23)</f>
        <v>14.490500000000003</v>
      </c>
      <c r="I127" s="129">
        <f>IF('3e NC-Elec'!J23="-","-",'3e NC-Elec'!J23)</f>
        <v>20.293999999999997</v>
      </c>
      <c r="J127" s="129">
        <f>IF('3e NC-Elec'!K23="-","-",'3e NC-Elec'!K23)</f>
        <v>20.293999999999997</v>
      </c>
      <c r="K127" s="129">
        <f>IF('3e NC-Elec'!L23="-","-",'3e NC-Elec'!L23)</f>
        <v>16.206000000000003</v>
      </c>
      <c r="L127" s="129">
        <f>IF('3e NC-Elec'!M23="-","-",'3e NC-Elec'!M23)</f>
        <v>16.206000000000003</v>
      </c>
      <c r="M127" s="129">
        <f>IF('3e NC-Elec'!N23="-","-",'3e NC-Elec'!N23)</f>
        <v>16.716999999999999</v>
      </c>
      <c r="N127" s="129">
        <f>IF('3e NC-Elec'!O23="-","-",'3e NC-Elec'!O23)</f>
        <v>16.716999999999999</v>
      </c>
      <c r="O127" s="30"/>
      <c r="P127" s="129">
        <f>'3e NC-Elec'!Q23</f>
        <v>16.716999999999999</v>
      </c>
      <c r="Q127" s="129">
        <f>'3e NC-Elec'!R23</f>
        <v>15.9505</v>
      </c>
      <c r="R127" s="129">
        <f>'3e NC-Elec'!S23</f>
        <v>15.9505</v>
      </c>
      <c r="S127" s="129">
        <f>'3e NC-Elec'!T23</f>
        <v>16.023499999999999</v>
      </c>
      <c r="T127" s="129">
        <f>'3e NC-Elec'!U23</f>
        <v>16.023499999999999</v>
      </c>
      <c r="U127" s="129">
        <f>'3e NC-Elec'!V23</f>
        <v>17.373999999999999</v>
      </c>
      <c r="V127" s="129">
        <f>'3e NC-Elec'!W23</f>
        <v>17.373999999999999</v>
      </c>
      <c r="W127" s="129" t="str">
        <f>'3e NC-Elec'!X23</f>
        <v>-</v>
      </c>
      <c r="X127" s="129" t="str">
        <f>'3e NC-Elec'!Y23</f>
        <v>-</v>
      </c>
      <c r="Y127" s="129" t="str">
        <f>'3e NC-Elec'!Z23</f>
        <v>-</v>
      </c>
      <c r="Z127" s="129" t="str">
        <f>'3e NC-Elec'!AA23</f>
        <v>-</v>
      </c>
      <c r="AA127" s="28"/>
    </row>
    <row r="128" spans="1:27" s="29" customFormat="1" ht="12.4" customHeight="1" x14ac:dyDescent="0.25">
      <c r="A128" s="256"/>
      <c r="B128" s="132" t="s">
        <v>349</v>
      </c>
      <c r="C128" s="132" t="s">
        <v>344</v>
      </c>
      <c r="D128" s="134" t="s">
        <v>325</v>
      </c>
      <c r="E128" s="131"/>
      <c r="F128" s="30"/>
      <c r="G128" s="129">
        <f>IF('3g CPIH'!C$16="-","-",'3h OC '!$E$7*('3g CPIH'!C$16/'3g CPIH'!$G$16))</f>
        <v>38.772147945205475</v>
      </c>
      <c r="H128" s="129">
        <f>IF('3g CPIH'!D$16="-","-",'3h OC '!$E$7*('3g CPIH'!D$16/'3g CPIH'!$G$16))</f>
        <v>38.849769863013698</v>
      </c>
      <c r="I128" s="129">
        <f>IF('3g CPIH'!E$16="-","-",'3h OC '!$E$7*('3g CPIH'!E$16/'3g CPIH'!$G$16))</f>
        <v>38.966202739726029</v>
      </c>
      <c r="J128" s="129">
        <f>IF('3g CPIH'!F$16="-","-",'3h OC '!$E$7*('3g CPIH'!F$16/'3g CPIH'!$G$16))</f>
        <v>39.199068493150683</v>
      </c>
      <c r="K128" s="129">
        <f>IF('3g CPIH'!G$16="-","-",'3h OC '!$E$7*('3g CPIH'!G$16/'3g CPIH'!$G$16))</f>
        <v>39.6648</v>
      </c>
      <c r="L128" s="129">
        <f>IF('3g CPIH'!H$16="-","-",'3h OC '!$E$7*('3g CPIH'!H$16/'3g CPIH'!$G$16))</f>
        <v>40.169342465753431</v>
      </c>
      <c r="M128" s="129">
        <f>IF('3g CPIH'!I$16="-","-",'3h OC '!$E$7*('3g CPIH'!I$16/'3g CPIH'!$G$16))</f>
        <v>40.751506849315064</v>
      </c>
      <c r="N128" s="129">
        <f>IF('3g CPIH'!J$16="-","-",'3h OC '!$E$7*('3g CPIH'!J$16/'3g CPIH'!$G$16))</f>
        <v>41.100805479452056</v>
      </c>
      <c r="O128" s="30"/>
      <c r="P128" s="129">
        <f>IF('3g CPIH'!L$16="-","-",'3h OC '!$E$7*('3g CPIH'!L$16/'3g CPIH'!$G$16))</f>
        <v>41.100805479452056</v>
      </c>
      <c r="Q128" s="129">
        <f>IF('3g CPIH'!M$16="-","-",'3h OC '!$E$7*('3g CPIH'!M$16/'3g CPIH'!$G$16))</f>
        <v>41.566536986301365</v>
      </c>
      <c r="R128" s="129">
        <f>IF('3g CPIH'!N$16="-","-",'3h OC '!$E$7*('3g CPIH'!N$16/'3g CPIH'!$G$16))</f>
        <v>41.877024657534243</v>
      </c>
      <c r="S128" s="129">
        <f>IF('3g CPIH'!O$16="-","-",'3h OC '!$E$7*('3g CPIH'!O$16/'3g CPIH'!$G$16))</f>
        <v>42.109890410958904</v>
      </c>
      <c r="T128" s="129">
        <f>IF('3g CPIH'!P$16="-","-",'3h OC '!$E$7*('3g CPIH'!P$16/'3g CPIH'!$G$16))</f>
        <v>42.226323287671228</v>
      </c>
      <c r="U128" s="129">
        <f>IF('3g CPIH'!Q$16="-","-",'3h OC '!$E$7*('3g CPIH'!Q$16/'3g CPIH'!$G$16))</f>
        <v>42.45918904109589</v>
      </c>
      <c r="V128" s="129">
        <f>IF('3g CPIH'!R$16="-","-",'3h OC '!$E$7*('3g CPIH'!R$16/'3g CPIH'!$G$16))</f>
        <v>43.235408219178083</v>
      </c>
      <c r="W128" s="129" t="str">
        <f>IF('3g CPIH'!S$16="-","-",'3h OC '!$E$7*('3g CPIH'!S$16/'3g CPIH'!$G$16))</f>
        <v>-</v>
      </c>
      <c r="X128" s="129" t="str">
        <f>IF('3g CPIH'!T$16="-","-",'3h OC '!$E$7*('3g CPIH'!T$16/'3g CPIH'!$G$16))</f>
        <v>-</v>
      </c>
      <c r="Y128" s="129" t="str">
        <f>IF('3g CPIH'!U$16="-","-",'3h OC '!$E$7*('3g CPIH'!U$16/'3g CPIH'!$G$16))</f>
        <v>-</v>
      </c>
      <c r="Z128" s="129" t="str">
        <f>IF('3g CPIH'!V$16="-","-",'3h OC '!$E$7*('3g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SMNCC'!G$57)</f>
        <v>0</v>
      </c>
      <c r="L129" s="129">
        <f>IF('3i SMNCC'!H$46="-","-",'3i SMNCC'!H$57)</f>
        <v>-0.1310662676190151</v>
      </c>
      <c r="M129" s="129">
        <f>IF('3i SMNCC'!I$46="-","-",'3i SMNCC'!I$57)</f>
        <v>1.6490220555819262</v>
      </c>
      <c r="N129" s="129">
        <f>IF('3i SMNCC'!J$46="-","-",'3i SMNCC'!J$57)</f>
        <v>7.9249822078168837</v>
      </c>
      <c r="O129" s="30"/>
      <c r="P129" s="129">
        <f>IF('3i SMNCC'!L$46="-","-",'3i SMNCC'!L$57)</f>
        <v>7.9249822078168837</v>
      </c>
      <c r="Q129" s="129">
        <f>IF('3i SMNCC'!M$46="-","-",'3i SMNCC'!M$57)</f>
        <v>9.5945159615724194</v>
      </c>
      <c r="R129" s="129">
        <f>IF('3i SMNCC'!N$46="-","-",'3i SMNCC'!N$57)</f>
        <v>9.6655312765157912</v>
      </c>
      <c r="S129" s="129">
        <f>IF('3i SMNCC'!O$46="-","-",'3i SMNCC'!O$57)</f>
        <v>11.448655558303892</v>
      </c>
      <c r="T129" s="129">
        <f>IF('3i SMNCC'!P$46="-","-",'3i SMNCC'!P$57)</f>
        <v>11.63045810995356</v>
      </c>
      <c r="U129" s="129">
        <f>IF('3i SMNCC'!Q$46="-","-",'3i SMNCC'!Q$57)</f>
        <v>11.375413031411084</v>
      </c>
      <c r="V129" s="129">
        <f>IF('3i SMNCC'!R$46="-","-",'3i SMNCC'!R$57)</f>
        <v>11.405483218834176</v>
      </c>
      <c r="W129" s="129" t="str">
        <f>IF('3i SMNCC'!S$46="-","-",'3i SMNCC'!S$57)</f>
        <v>-</v>
      </c>
      <c r="X129" s="129" t="str">
        <f>IF('3i SMNCC'!T$46="-","-",'3i SMNCC'!T$57)</f>
        <v>-</v>
      </c>
      <c r="Y129" s="129" t="str">
        <f>IF('3i SMNCC'!U$46="-","-",'3i SMNCC'!U$57)</f>
        <v>-</v>
      </c>
      <c r="Z129" s="129" t="str">
        <f>IF('3i SMNCC'!V$46="-","-",'3i SMNCC'!V$57)</f>
        <v>-</v>
      </c>
      <c r="AA129" s="28"/>
    </row>
    <row r="130" spans="1:27" s="29" customFormat="1" ht="11.25" customHeight="1" x14ac:dyDescent="0.25">
      <c r="A130" s="256"/>
      <c r="B130" s="132" t="s">
        <v>349</v>
      </c>
      <c r="C130" s="132" t="s">
        <v>389</v>
      </c>
      <c r="D130" s="134" t="s">
        <v>325</v>
      </c>
      <c r="E130" s="131"/>
      <c r="F130" s="30"/>
      <c r="G130" s="129">
        <f>IF('3g CPIH'!C$16="-","-",'3j PAAC PAP'!$G$7*('3g CPIH'!C$16/'3g CPIH'!$G$16))</f>
        <v>13.436452250489236</v>
      </c>
      <c r="H130" s="129">
        <f>IF('3g CPIH'!D$16="-","-",'3j PAAC PAP'!$G$7*('3g CPIH'!D$16/'3g CPIH'!$G$16))</f>
        <v>13.463352054794518</v>
      </c>
      <c r="I130" s="129">
        <f>IF('3g CPIH'!E$16="-","-",'3j PAAC PAP'!$G$7*('3g CPIH'!E$16/'3g CPIH'!$G$16))</f>
        <v>13.503701761252445</v>
      </c>
      <c r="J130" s="129">
        <f>IF('3g CPIH'!F$16="-","-",'3j PAAC PAP'!$G$7*('3g CPIH'!F$16/'3g CPIH'!$G$16))</f>
        <v>13.584401174168297</v>
      </c>
      <c r="K130" s="129">
        <f>IF('3g CPIH'!G$16="-","-",'3j PAAC PAP'!$G$7*('3g CPIH'!G$16/'3g CPIH'!$G$16))</f>
        <v>13.745799999999999</v>
      </c>
      <c r="L130" s="129">
        <f>IF('3g CPIH'!H$16="-","-",'3j PAAC PAP'!$G$7*('3g CPIH'!H$16/'3g CPIH'!$G$16))</f>
        <v>13.920648727984345</v>
      </c>
      <c r="M130" s="129">
        <f>IF('3g CPIH'!I$16="-","-",'3j PAAC PAP'!$G$7*('3g CPIH'!I$16/'3g CPIH'!$G$16))</f>
        <v>14.122397260273971</v>
      </c>
      <c r="N130" s="129">
        <f>IF('3g CPIH'!J$16="-","-",'3j PAAC PAP'!$G$7*('3g CPIH'!J$16/'3g CPIH'!$G$16))</f>
        <v>14.24344637964775</v>
      </c>
      <c r="O130" s="30"/>
      <c r="P130" s="129">
        <f>IF('3g CPIH'!L$16="-","-",'3j PAAC PAP'!$G$7*('3g CPIH'!L$16/'3g CPIH'!$G$16))</f>
        <v>14.24344637964775</v>
      </c>
      <c r="Q130" s="129">
        <f>IF('3g CPIH'!M$16="-","-",'3j PAAC PAP'!$G$7*('3g CPIH'!M$16/'3g CPIH'!$G$16))</f>
        <v>14.40484520547945</v>
      </c>
      <c r="R130" s="129">
        <f>IF('3g CPIH'!N$16="-","-",'3j PAAC PAP'!$G$7*('3g CPIH'!N$16/'3g CPIH'!$G$16))</f>
        <v>14.512444422700586</v>
      </c>
      <c r="S130" s="129">
        <f>IF('3g CPIH'!O$16="-","-",'3j PAAC PAP'!$G$7*('3g CPIH'!O$16/'3g CPIH'!$G$16))</f>
        <v>14.593143835616438</v>
      </c>
      <c r="T130" s="129">
        <f>IF('3g CPIH'!P$16="-","-",'3j PAAC PAP'!$G$7*('3g CPIH'!P$16/'3g CPIH'!$G$16))</f>
        <v>14.633493542074362</v>
      </c>
      <c r="U130" s="129">
        <f>IF('3g CPIH'!Q$16="-","-",'3j PAAC PAP'!$G$7*('3g CPIH'!Q$16/'3g CPIH'!$G$16))</f>
        <v>14.714192954990214</v>
      </c>
      <c r="V130" s="129">
        <f>IF('3g CPIH'!R$16="-","-",'3j PAAC PAP'!$G$7*('3g CPIH'!R$16/'3g CPIH'!$G$16))</f>
        <v>14.983190998043053</v>
      </c>
      <c r="W130" s="129" t="str">
        <f>IF('3g CPIH'!S$16="-","-",'3j PAAC PAP'!$G$7*('3g CPIH'!S$16/'3g CPIH'!$G$16))</f>
        <v>-</v>
      </c>
      <c r="X130" s="129" t="str">
        <f>IF('3g CPIH'!T$16="-","-",'3j PAAC PAP'!$G$7*('3g CPIH'!T$16/'3g CPIH'!$G$16))</f>
        <v>-</v>
      </c>
      <c r="Y130" s="129" t="str">
        <f>IF('3g CPIH'!U$16="-","-",'3j PAAC PAP'!$G$7*('3g CPIH'!U$16/'3g CPIH'!$G$16))</f>
        <v>-</v>
      </c>
      <c r="Z130" s="129" t="str">
        <f>IF('3g CPIH'!V$16="-","-",'3j PAAC PAP'!$G$7*('3g CPIH'!V$16/'3g CPIH'!$G$16))</f>
        <v>-</v>
      </c>
      <c r="AA130" s="28"/>
    </row>
    <row r="131" spans="1:27" s="29" customFormat="1" ht="11.25" customHeight="1" x14ac:dyDescent="0.25">
      <c r="A131" s="256"/>
      <c r="B131" s="132" t="s">
        <v>349</v>
      </c>
      <c r="C131" s="132" t="s">
        <v>404</v>
      </c>
      <c r="D131" s="134" t="s">
        <v>325</v>
      </c>
      <c r="E131" s="131"/>
      <c r="F131" s="30"/>
      <c r="G131" s="129">
        <f>IF(G126="-","-",SUM(G123:G129)*'3j PAAC PAP'!$G$25)</f>
        <v>3.4885481660474338</v>
      </c>
      <c r="H131" s="129">
        <f>IF(H126="-","-",SUM(H123:H129)*'3j PAAC PAP'!$G$25)</f>
        <v>3.4930749210501744</v>
      </c>
      <c r="I131" s="129">
        <f>IF(I126="-","-",SUM(I123:I129)*'3j PAAC PAP'!$G$25)</f>
        <v>3.8419862644838285</v>
      </c>
      <c r="J131" s="129">
        <f>IF(J126="-","-",SUM(J123:J129)*'3j PAAC PAP'!$G$25)</f>
        <v>3.8555665294920471</v>
      </c>
      <c r="K131" s="129">
        <f>IF(K126="-","-",SUM(K123:K129)*'3j PAAC PAP'!$G$25)</f>
        <v>3.648974923748721</v>
      </c>
      <c r="L131" s="129">
        <f>IF(L126="-","-",SUM(L123:L129)*'3j PAAC PAP'!$G$25)</f>
        <v>3.6707553086715237</v>
      </c>
      <c r="M131" s="129">
        <f>IF(M126="-","-",SUM(M123:M129)*'3j PAAC PAP'!$G$25)</f>
        <v>3.8624390895651497</v>
      </c>
      <c r="N131" s="129">
        <f>IF(N126="-","-",SUM(N123:N129)*'3j PAAC PAP'!$G$25)</f>
        <v>4.2488109312355169</v>
      </c>
      <c r="O131" s="30"/>
      <c r="P131" s="129">
        <f>IF(P126="-","-",SUM(P123:P129)*'3j PAAC PAP'!$G$25)</f>
        <v>4.2488109312355169</v>
      </c>
      <c r="Q131" s="129">
        <f>IF(Q126="-","-",SUM(Q123:Q129)*'3j PAAC PAP'!$G$25)</f>
        <v>4.3383932916305392</v>
      </c>
      <c r="R131" s="129">
        <f>IF(R126="-","-",SUM(R123:R129)*'3j PAAC PAP'!$G$25)</f>
        <v>4.355575472894083</v>
      </c>
      <c r="S131" s="129">
        <f>IF(S126="-","-",SUM(S123:S129)*'3j PAAC PAP'!$G$25)</f>
        <v>4.4870712456686466</v>
      </c>
      <c r="T131" s="129">
        <f>IF(T126="-","-",SUM(T123:T129)*'3j PAAC PAP'!$G$25)</f>
        <v>4.4863749136288851</v>
      </c>
      <c r="U131" s="129">
        <f>IF(U126="-","-",SUM(U123:U129)*'3j PAAC PAP'!$G$25)</f>
        <v>4.6540471833782133</v>
      </c>
      <c r="V131" s="129">
        <f>IF(V126="-","-",SUM(V123:V129)*'3j PAAC PAP'!$G$25)</f>
        <v>4.6480856432823243</v>
      </c>
      <c r="W131" s="129" t="str">
        <f>IF(W126="-","-",SUM(W123:W129)*'3j PAAC PAP'!$G$25)</f>
        <v>-</v>
      </c>
      <c r="X131" s="129" t="str">
        <f>IF(X126="-","-",SUM(X123:X129)*'3j PAAC PAP'!$G$25)</f>
        <v>-</v>
      </c>
      <c r="Y131" s="129" t="str">
        <f>IF(Y126="-","-",SUM(Y123:Y129)*'3j PAAC PAP'!$G$25)</f>
        <v>-</v>
      </c>
      <c r="Z131" s="129" t="str">
        <f>IF(Z126="-","-",SUM(Z123:Z129)*'3j PAAC PAP'!$G$25)</f>
        <v>-</v>
      </c>
      <c r="AA131" s="28"/>
    </row>
    <row r="132" spans="1:27" s="29" customFormat="1" ht="11.5" x14ac:dyDescent="0.25">
      <c r="A132" s="256"/>
      <c r="B132" s="132" t="s">
        <v>388</v>
      </c>
      <c r="C132" s="132" t="s">
        <v>515</v>
      </c>
      <c r="D132" s="134" t="s">
        <v>325</v>
      </c>
      <c r="E132" s="131"/>
      <c r="F132" s="30"/>
      <c r="G132" s="129">
        <f>IF(G126="-","-",SUM(G123:G131)*'3k EBIT'!$E$7)</f>
        <v>1.4863856790645449</v>
      </c>
      <c r="H132" s="129">
        <f>IF(H126="-","-",SUM(H123:H131)*'3k EBIT'!$E$7)</f>
        <v>1.4884977299693325</v>
      </c>
      <c r="I132" s="129">
        <f>IF(I126="-","-",SUM(I123:I131)*'3k EBIT'!$E$7)</f>
        <v>1.6119139382172312</v>
      </c>
      <c r="J132" s="129">
        <f>IF(J126="-","-",SUM(J123:J131)*'3k EBIT'!$E$7)</f>
        <v>1.6182500909315933</v>
      </c>
      <c r="K132" s="129">
        <f>IF(K126="-","-",SUM(K123:K131)*'3k EBIT'!$E$7)</f>
        <v>1.548763627033485</v>
      </c>
      <c r="L132" s="129">
        <f>IF(L126="-","-",SUM(L123:L131)*'3k EBIT'!$E$7)</f>
        <v>1.5598054266977379</v>
      </c>
      <c r="M132" s="129">
        <f>IF(M126="-","-",SUM(M123:M131)*'3k EBIT'!$E$7)</f>
        <v>1.6310855538596354</v>
      </c>
      <c r="N132" s="129">
        <f>IF(N126="-","-",SUM(N123:N131)*'3k EBIT'!$E$7)</f>
        <v>1.7692312951301181</v>
      </c>
      <c r="O132" s="30"/>
      <c r="P132" s="129">
        <f>IF(P126="-","-",SUM(P123:P131)*'3k EBIT'!$E$7)</f>
        <v>1.7692312951301181</v>
      </c>
      <c r="Q132" s="129">
        <f>IF(Q126="-","-",SUM(Q123:Q131)*'3k EBIT'!$E$7)</f>
        <v>1.8038435103113828</v>
      </c>
      <c r="R132" s="129">
        <f>IF(R126="-","-",SUM(R123:R131)*'3k EBIT'!$E$7)</f>
        <v>1.8119666533142242</v>
      </c>
      <c r="S132" s="129">
        <f>IF(S126="-","-",SUM(S123:S131)*'3k EBIT'!$E$7)</f>
        <v>1.8597475311051863</v>
      </c>
      <c r="T132" s="129">
        <f>IF(T126="-","-",SUM(T123:T131)*'3k EBIT'!$E$7)</f>
        <v>1.8602842787194906</v>
      </c>
      <c r="U132" s="129">
        <f>IF(U126="-","-",SUM(U123:U131)*'3k EBIT'!$E$7)</f>
        <v>1.9207804049095398</v>
      </c>
      <c r="V132" s="129">
        <f>IF(V126="-","-",SUM(V123:V131)*'3k EBIT'!$E$7)</f>
        <v>1.9238950078954977</v>
      </c>
      <c r="W132" s="129" t="str">
        <f>IF(W126="-","-",SUM(W123:W131)*'3k EBIT'!$E$7)</f>
        <v>-</v>
      </c>
      <c r="X132" s="129" t="str">
        <f>IF(X126="-","-",SUM(X123:X131)*'3k EBIT'!$E$7)</f>
        <v>-</v>
      </c>
      <c r="Y132" s="129" t="str">
        <f>IF(Y126="-","-",SUM(Y123:Y131)*'3k EBIT'!$E$7)</f>
        <v>-</v>
      </c>
      <c r="Z132" s="129" t="str">
        <f>IF(Z126="-","-",SUM(Z123:Z131)*'3k EBIT'!$E$7)</f>
        <v>-</v>
      </c>
      <c r="AA132" s="28"/>
    </row>
    <row r="133" spans="1:27" s="29" customFormat="1" ht="11.5" x14ac:dyDescent="0.25">
      <c r="A133" s="256"/>
      <c r="B133" s="132" t="s">
        <v>292</v>
      </c>
      <c r="C133" s="177" t="s">
        <v>516</v>
      </c>
      <c r="D133" s="134" t="s">
        <v>325</v>
      </c>
      <c r="E133" s="130"/>
      <c r="F133" s="30"/>
      <c r="G133" s="129">
        <f>IF(G128="-","-",SUM(G123:G126,G128:G132)*'3l HAP'!$E$8)</f>
        <v>0.9332216283560566</v>
      </c>
      <c r="H133" s="129">
        <f>IF(H128="-","-",SUM(H123:H126,H128:H132)*'3l HAP'!$E$8)</f>
        <v>0.93484912964681233</v>
      </c>
      <c r="I133" s="129">
        <f>IF(I128="-","-",SUM(I123:I126,I128:I132)*'3l HAP'!$E$8)</f>
        <v>0.94498197870459344</v>
      </c>
      <c r="J133" s="129">
        <f>IF(J128="-","-",SUM(J123:J126,J128:J132)*'3l HAP'!$E$8)</f>
        <v>0.94986448257686118</v>
      </c>
      <c r="K133" s="129">
        <f>IF(K128="-","-",SUM(K123:K126,K128:K132)*'3l HAP'!$E$8)</f>
        <v>0.95617210648671647</v>
      </c>
      <c r="L133" s="129">
        <f>IF(L128="-","-",SUM(L123:L126,L128:L132)*'3l HAP'!$E$8)</f>
        <v>0.96468068133456031</v>
      </c>
      <c r="M133" s="129">
        <f>IF(M128="-","-",SUM(M123:M126,M128:M132)*'3l HAP'!$E$8)</f>
        <v>1.0121260730035446</v>
      </c>
      <c r="N133" s="129">
        <f>IF(N128="-","-",SUM(N123:N126,N128:N132)*'3l HAP'!$E$8)</f>
        <v>1.1185782289248407</v>
      </c>
      <c r="O133" s="30"/>
      <c r="P133" s="129">
        <f>IF(P128="-","-",SUM(P123:P126,P128:P132)*'3l HAP'!$E$8)</f>
        <v>1.1185782289248407</v>
      </c>
      <c r="Q133" s="129">
        <f>IF(Q128="-","-",SUM(Q123:Q126,Q128:Q132)*'3l HAP'!$E$8)</f>
        <v>1.1564719887486032</v>
      </c>
      <c r="R133" s="129">
        <f>IF(R128="-","-",SUM(R123:R126,R128:R132)*'3l HAP'!$E$8)</f>
        <v>1.162731509147545</v>
      </c>
      <c r="S133" s="129">
        <f>IF(S128="-","-",SUM(S123:S126,S128:S132)*'3l HAP'!$E$8)</f>
        <v>1.1984816394518902</v>
      </c>
      <c r="T133" s="129">
        <f>IF(T128="-","-",SUM(T123:T126,T128:T132)*'3l HAP'!$E$8)</f>
        <v>1.1988952456926825</v>
      </c>
      <c r="U133" s="129">
        <f>IF(U128="-","-",SUM(U123:U126,U128:U132)*'3l HAP'!$E$8)</f>
        <v>1.2257395971767944</v>
      </c>
      <c r="V133" s="129">
        <f>IF(V128="-","-",SUM(V123:V126,V128:V132)*'3l HAP'!$E$8)</f>
        <v>1.2281396436758385</v>
      </c>
      <c r="W133" s="129" t="str">
        <f>IF(W128="-","-",SUM(W123:W126,W128:W132)*'3l HAP'!$E$8)</f>
        <v>-</v>
      </c>
      <c r="X133" s="129" t="str">
        <f>IF(X128="-","-",SUM(X123:X126,X128:X132)*'3l HAP'!$E$8)</f>
        <v>-</v>
      </c>
      <c r="Y133" s="129" t="str">
        <f>IF(Y128="-","-",SUM(Y123:Y126,Y128:Y132)*'3l HAP'!$E$8)</f>
        <v>-</v>
      </c>
      <c r="Z133" s="129" t="str">
        <f>IF(Z128="-","-",SUM(Z123:Z126,Z128:Z132)*'3l HAP'!$E$8)</f>
        <v>-</v>
      </c>
      <c r="AA133" s="28"/>
    </row>
    <row r="134" spans="1:27" s="29" customFormat="1" ht="11.5" x14ac:dyDescent="0.25">
      <c r="A134" s="256"/>
      <c r="B134" s="132" t="s">
        <v>44</v>
      </c>
      <c r="C134" s="132" t="str">
        <f>B134&amp;"_"&amp;D134</f>
        <v>Total_South Wales</v>
      </c>
      <c r="D134" s="134" t="s">
        <v>325</v>
      </c>
      <c r="E134" s="131"/>
      <c r="F134" s="30"/>
      <c r="G134" s="129">
        <f t="shared" ref="G134:N134" si="18">IF(G128="-","-",SUM(G123:G133))</f>
        <v>79.164014528844845</v>
      </c>
      <c r="H134" s="129">
        <f t="shared" si="18"/>
        <v>79.276802558156646</v>
      </c>
      <c r="I134" s="129">
        <f t="shared" si="18"/>
        <v>85.782522631979191</v>
      </c>
      <c r="J134" s="129">
        <f t="shared" si="18"/>
        <v>86.120886719914552</v>
      </c>
      <c r="K134" s="129">
        <f t="shared" si="18"/>
        <v>82.470013544005795</v>
      </c>
      <c r="L134" s="129">
        <f t="shared" si="18"/>
        <v>83.059669229559447</v>
      </c>
      <c r="M134" s="129">
        <f t="shared" si="18"/>
        <v>86.858698711726632</v>
      </c>
      <c r="N134" s="129">
        <f t="shared" si="18"/>
        <v>94.235976352334504</v>
      </c>
      <c r="O134" s="30"/>
      <c r="P134" s="129">
        <f t="shared" ref="P134:Z134" si="19">IF(P128="-","-",SUM(P123:P133))</f>
        <v>94.235976352334504</v>
      </c>
      <c r="Q134" s="129">
        <f t="shared" si="19"/>
        <v>96.095564895558482</v>
      </c>
      <c r="R134" s="129">
        <f t="shared" si="19"/>
        <v>96.529358081618341</v>
      </c>
      <c r="S134" s="129">
        <f t="shared" si="19"/>
        <v>99.079890214814938</v>
      </c>
      <c r="T134" s="129">
        <f t="shared" si="19"/>
        <v>99.108553683824127</v>
      </c>
      <c r="U134" s="129">
        <f t="shared" si="19"/>
        <v>102.31940336172801</v>
      </c>
      <c r="V134" s="129">
        <f t="shared" si="19"/>
        <v>102.48572981346197</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AA'!J23="-","-",'3c AA'!J23)</f>
        <v>-</v>
      </c>
      <c r="H137" s="38" t="str">
        <f>IF('3c AA'!K23="-","-",'3c AA'!K23)</f>
        <v>-</v>
      </c>
      <c r="I137" s="38" t="str">
        <f>IF('3c AA'!L23="-","-",'3c AA'!L23)</f>
        <v>-</v>
      </c>
      <c r="J137" s="38" t="str">
        <f>IF('3c AA'!M23="-","-",'3c AA'!M23)</f>
        <v>-</v>
      </c>
      <c r="K137" s="38" t="str">
        <f>IF('3c AA'!N23="-","-",'3c AA'!N23)</f>
        <v>-</v>
      </c>
      <c r="L137" s="38" t="str">
        <f>IF('3c AA'!O23="-","-",'3c AA'!O23)</f>
        <v>-</v>
      </c>
      <c r="M137" s="38" t="str">
        <f>IF('3c AA'!P23="-","-",'3c AA'!P23)</f>
        <v>-</v>
      </c>
      <c r="N137" s="38" t="str">
        <f>IF('3c AA'!Q23="-","-",'3c AA'!Q23)</f>
        <v>-</v>
      </c>
      <c r="O137" s="30"/>
      <c r="P137" s="38" t="str">
        <f>IF('3c AA'!S23="-","-",'3c AA'!S23)</f>
        <v>-</v>
      </c>
      <c r="Q137" s="38" t="str">
        <f>IF('3c AA'!T23="-","-",'3c AA'!T23)</f>
        <v>-</v>
      </c>
      <c r="R137" s="38" t="str">
        <f>IF('3c AA'!U23="-","-",'3c AA'!U23)</f>
        <v>-</v>
      </c>
      <c r="S137" s="38" t="str">
        <f>IF('3c AA'!V23="-","-",'3c AA'!V23)</f>
        <v>-</v>
      </c>
      <c r="T137" s="38">
        <f>IF('3c AA'!W23="-","-",'3c AA'!W23)</f>
        <v>0</v>
      </c>
      <c r="U137" s="38">
        <f>IF('3c AA'!X23="-","-",'3c AA'!X23)</f>
        <v>1.4870742269298105</v>
      </c>
      <c r="V137" s="38">
        <f>IF('3c AA'!Y23="-","-",'3c AA'!Y23)</f>
        <v>0.70457099735818829</v>
      </c>
      <c r="W137" s="38" t="str">
        <f>IF('3c AA'!Z23="-","-",'3c AA'!Z23)</f>
        <v>-</v>
      </c>
      <c r="X137" s="38" t="str">
        <f>IF('3c AA'!AA23="-","-",'3c AA'!AA23)</f>
        <v>-</v>
      </c>
      <c r="Y137" s="38" t="str">
        <f>IF('3c AA'!AB23="-","-",'3c AA'!AB23)</f>
        <v>-</v>
      </c>
      <c r="Z137" s="38" t="str">
        <f>IF('3c AA'!AC23="-","-",'3c AA'!AC23)</f>
        <v>-</v>
      </c>
      <c r="AA137" s="28"/>
    </row>
    <row r="138" spans="1:27" s="29" customFormat="1" ht="11.25" customHeight="1" x14ac:dyDescent="0.25">
      <c r="A138" s="256"/>
      <c r="B138" s="135" t="s">
        <v>2</v>
      </c>
      <c r="C138" s="135" t="s">
        <v>342</v>
      </c>
      <c r="D138" s="133" t="s">
        <v>326</v>
      </c>
      <c r="E138" s="128"/>
      <c r="F138" s="30"/>
      <c r="G138" s="38">
        <f>IF('3d PC'!G14="-","-",'3d PC'!G55)</f>
        <v>6.5567588596821027</v>
      </c>
      <c r="H138" s="38">
        <f>IF('3d PC'!H14="-","-",'3d PC'!H55)</f>
        <v>6.5567588596821027</v>
      </c>
      <c r="I138" s="38">
        <f>IF('3d PC'!I14="-","-",'3d PC'!I55)</f>
        <v>6.6197359495950758</v>
      </c>
      <c r="J138" s="38">
        <f>IF('3d PC'!J14="-","-",'3d PC'!J55)</f>
        <v>6.6197359495950758</v>
      </c>
      <c r="K138" s="38">
        <f>IF('3d PC'!K14="-","-",'3d PC'!K55)</f>
        <v>6.6995028867368616</v>
      </c>
      <c r="L138" s="38">
        <f>IF('3d PC'!L14="-","-",'3d PC'!L55)</f>
        <v>6.6995028867368616</v>
      </c>
      <c r="M138" s="38">
        <f>IF('3d PC'!M14="-","-",'3d PC'!M55)</f>
        <v>7.1131218301273513</v>
      </c>
      <c r="N138" s="38">
        <f>IF('3d PC'!N14="-","-",'3d PC'!N55)</f>
        <v>7.1131218301273513</v>
      </c>
      <c r="O138" s="30"/>
      <c r="P138" s="38">
        <f>'3d PC'!P55</f>
        <v>7.1131218301273513</v>
      </c>
      <c r="Q138" s="38">
        <f>'3d PC'!Q55</f>
        <v>7.2804579515147188</v>
      </c>
      <c r="R138" s="38">
        <f>'3d PC'!R55</f>
        <v>7.1935840895118579</v>
      </c>
      <c r="S138" s="38">
        <f>'3d PC'!S55</f>
        <v>7.3593999937099728</v>
      </c>
      <c r="T138" s="38">
        <f>'3d PC'!T55</f>
        <v>7.0492243060839304</v>
      </c>
      <c r="U138" s="38">
        <f>'3d PC'!U55</f>
        <v>7.1089669218364691</v>
      </c>
      <c r="V138" s="38">
        <f>'3d PC'!V55</f>
        <v>6.9829560851947949</v>
      </c>
      <c r="W138" s="38" t="str">
        <f>'3d PC'!W55</f>
        <v>-</v>
      </c>
      <c r="X138" s="38" t="str">
        <f>'3d PC'!X55</f>
        <v>-</v>
      </c>
      <c r="Y138" s="38" t="str">
        <f>'3d PC'!Y55</f>
        <v>-</v>
      </c>
      <c r="Z138" s="38" t="str">
        <f>'3d PC'!Z55</f>
        <v>-</v>
      </c>
      <c r="AA138" s="28"/>
    </row>
    <row r="139" spans="1:27" s="29" customFormat="1" ht="11.25" customHeight="1" x14ac:dyDescent="0.25">
      <c r="A139" s="256"/>
      <c r="B139" s="135" t="s">
        <v>352</v>
      </c>
      <c r="C139" s="135" t="s">
        <v>343</v>
      </c>
      <c r="D139" s="133" t="s">
        <v>326</v>
      </c>
      <c r="E139" s="128"/>
      <c r="F139" s="30"/>
      <c r="G139" s="38">
        <f>IF('3e NC-Elec'!H24="-","-",'3e NC-Elec'!H24)</f>
        <v>16.643999999999998</v>
      </c>
      <c r="H139" s="38">
        <f>IF('3e NC-Elec'!I24="-","-",'3e NC-Elec'!I24)</f>
        <v>16.643999999999998</v>
      </c>
      <c r="I139" s="38">
        <f>IF('3e NC-Elec'!J24="-","-",'3e NC-Elec'!J24)</f>
        <v>22.191999999999997</v>
      </c>
      <c r="J139" s="38">
        <f>IF('3e NC-Elec'!K24="-","-",'3e NC-Elec'!K24)</f>
        <v>22.191999999999997</v>
      </c>
      <c r="K139" s="38">
        <f>IF('3e NC-Elec'!L24="-","-",'3e NC-Elec'!L24)</f>
        <v>17.009</v>
      </c>
      <c r="L139" s="38">
        <f>IF('3e NC-Elec'!M24="-","-",'3e NC-Elec'!M24)</f>
        <v>17.009</v>
      </c>
      <c r="M139" s="38">
        <f>IF('3e NC-Elec'!N24="-","-",'3e NC-Elec'!N24)</f>
        <v>19.162500000000001</v>
      </c>
      <c r="N139" s="38">
        <f>IF('3e NC-Elec'!O24="-","-",'3e NC-Elec'!O24)</f>
        <v>19.162500000000001</v>
      </c>
      <c r="O139" s="30"/>
      <c r="P139" s="38">
        <f>'3e NC-Elec'!Q24</f>
        <v>19.162500000000001</v>
      </c>
      <c r="Q139" s="38">
        <f>'3e NC-Elec'!R24</f>
        <v>18.614999999999998</v>
      </c>
      <c r="R139" s="38">
        <f>'3e NC-Elec'!S24</f>
        <v>18.614999999999998</v>
      </c>
      <c r="S139" s="38">
        <f>'3e NC-Elec'!T24</f>
        <v>17.957999999999998</v>
      </c>
      <c r="T139" s="38">
        <f>'3e NC-Elec'!U24</f>
        <v>17.957999999999998</v>
      </c>
      <c r="U139" s="38">
        <f>'3e NC-Elec'!V24</f>
        <v>20.074999999999999</v>
      </c>
      <c r="V139" s="38">
        <f>'3e NC-Elec'!W24</f>
        <v>20.074999999999999</v>
      </c>
      <c r="W139" s="38" t="str">
        <f>'3e NC-Elec'!X24</f>
        <v>-</v>
      </c>
      <c r="X139" s="38" t="str">
        <f>'3e NC-Elec'!Y24</f>
        <v>-</v>
      </c>
      <c r="Y139" s="38" t="str">
        <f>'3e NC-Elec'!Z24</f>
        <v>-</v>
      </c>
      <c r="Z139" s="38" t="str">
        <f>'3e NC-Elec'!AA24</f>
        <v>-</v>
      </c>
      <c r="AA139" s="28"/>
    </row>
    <row r="140" spans="1:27" s="29" customFormat="1" ht="11.25" customHeight="1" x14ac:dyDescent="0.25">
      <c r="A140" s="256"/>
      <c r="B140" s="135" t="s">
        <v>349</v>
      </c>
      <c r="C140" s="135" t="s">
        <v>344</v>
      </c>
      <c r="D140" s="133" t="s">
        <v>326</v>
      </c>
      <c r="E140" s="128"/>
      <c r="F140" s="30"/>
      <c r="G140" s="38">
        <f>IF('3g CPIH'!C$16="-","-",'3h OC '!$E$7*('3g CPIH'!C$16/'3g CPIH'!$G$16))</f>
        <v>38.772147945205475</v>
      </c>
      <c r="H140" s="38">
        <f>IF('3g CPIH'!D$16="-","-",'3h OC '!$E$7*('3g CPIH'!D$16/'3g CPIH'!$G$16))</f>
        <v>38.849769863013698</v>
      </c>
      <c r="I140" s="38">
        <f>IF('3g CPIH'!E$16="-","-",'3h OC '!$E$7*('3g CPIH'!E$16/'3g CPIH'!$G$16))</f>
        <v>38.966202739726029</v>
      </c>
      <c r="J140" s="38">
        <f>IF('3g CPIH'!F$16="-","-",'3h OC '!$E$7*('3g CPIH'!F$16/'3g CPIH'!$G$16))</f>
        <v>39.199068493150683</v>
      </c>
      <c r="K140" s="38">
        <f>IF('3g CPIH'!G$16="-","-",'3h OC '!$E$7*('3g CPIH'!G$16/'3g CPIH'!$G$16))</f>
        <v>39.6648</v>
      </c>
      <c r="L140" s="38">
        <f>IF('3g CPIH'!H$16="-","-",'3h OC '!$E$7*('3g CPIH'!H$16/'3g CPIH'!$G$16))</f>
        <v>40.169342465753431</v>
      </c>
      <c r="M140" s="38">
        <f>IF('3g CPIH'!I$16="-","-",'3h OC '!$E$7*('3g CPIH'!I$16/'3g CPIH'!$G$16))</f>
        <v>40.751506849315064</v>
      </c>
      <c r="N140" s="38">
        <f>IF('3g CPIH'!J$16="-","-",'3h OC '!$E$7*('3g CPIH'!J$16/'3g CPIH'!$G$16))</f>
        <v>41.100805479452056</v>
      </c>
      <c r="O140" s="30"/>
      <c r="P140" s="38">
        <f>IF('3g CPIH'!L$16="-","-",'3h OC '!$E$7*('3g CPIH'!L$16/'3g CPIH'!$G$16))</f>
        <v>41.100805479452056</v>
      </c>
      <c r="Q140" s="38">
        <f>IF('3g CPIH'!M$16="-","-",'3h OC '!$E$7*('3g CPIH'!M$16/'3g CPIH'!$G$16))</f>
        <v>41.566536986301365</v>
      </c>
      <c r="R140" s="38">
        <f>IF('3g CPIH'!N$16="-","-",'3h OC '!$E$7*('3g CPIH'!N$16/'3g CPIH'!$G$16))</f>
        <v>41.877024657534243</v>
      </c>
      <c r="S140" s="38">
        <f>IF('3g CPIH'!O$16="-","-",'3h OC '!$E$7*('3g CPIH'!O$16/'3g CPIH'!$G$16))</f>
        <v>42.109890410958904</v>
      </c>
      <c r="T140" s="38">
        <f>IF('3g CPIH'!P$16="-","-",'3h OC '!$E$7*('3g CPIH'!P$16/'3g CPIH'!$G$16))</f>
        <v>42.226323287671228</v>
      </c>
      <c r="U140" s="38">
        <f>IF('3g CPIH'!Q$16="-","-",'3h OC '!$E$7*('3g CPIH'!Q$16/'3g CPIH'!$G$16))</f>
        <v>42.45918904109589</v>
      </c>
      <c r="V140" s="38">
        <f>IF('3g CPIH'!R$16="-","-",'3h OC '!$E$7*('3g CPIH'!R$16/'3g CPIH'!$G$16))</f>
        <v>43.235408219178083</v>
      </c>
      <c r="W140" s="38" t="str">
        <f>IF('3g CPIH'!S$16="-","-",'3h OC '!$E$7*('3g CPIH'!S$16/'3g CPIH'!$G$16))</f>
        <v>-</v>
      </c>
      <c r="X140" s="38" t="str">
        <f>IF('3g CPIH'!T$16="-","-",'3h OC '!$E$7*('3g CPIH'!T$16/'3g CPIH'!$G$16))</f>
        <v>-</v>
      </c>
      <c r="Y140" s="38" t="str">
        <f>IF('3g CPIH'!U$16="-","-",'3h OC '!$E$7*('3g CPIH'!U$16/'3g CPIH'!$G$16))</f>
        <v>-</v>
      </c>
      <c r="Z140" s="38" t="str">
        <f>IF('3g CPIH'!V$16="-","-",'3h OC '!$E$7*('3g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SMNCC'!G$57)</f>
        <v>0</v>
      </c>
      <c r="L141" s="38">
        <f>IF('3i SMNCC'!H$46="-","-",'3i SMNCC'!H$57)</f>
        <v>-0.1310662676190151</v>
      </c>
      <c r="M141" s="38">
        <f>IF('3i SMNCC'!I$46="-","-",'3i SMNCC'!I$57)</f>
        <v>1.6490220555819262</v>
      </c>
      <c r="N141" s="38">
        <f>IF('3i SMNCC'!J$46="-","-",'3i SMNCC'!J$57)</f>
        <v>7.9249822078168837</v>
      </c>
      <c r="O141" s="30"/>
      <c r="P141" s="38">
        <f>IF('3i SMNCC'!L$46="-","-",'3i SMNCC'!L$57)</f>
        <v>7.9249822078168837</v>
      </c>
      <c r="Q141" s="38">
        <f>IF('3i SMNCC'!M$46="-","-",'3i SMNCC'!M$57)</f>
        <v>9.5945159615724194</v>
      </c>
      <c r="R141" s="38">
        <f>IF('3i SMNCC'!N$46="-","-",'3i SMNCC'!N$57)</f>
        <v>9.6655312765157912</v>
      </c>
      <c r="S141" s="38">
        <f>IF('3i SMNCC'!O$46="-","-",'3i SMNCC'!O$57)</f>
        <v>11.448655558303892</v>
      </c>
      <c r="T141" s="38">
        <f>IF('3i SMNCC'!P$46="-","-",'3i SMNCC'!P$57)</f>
        <v>11.63045810995356</v>
      </c>
      <c r="U141" s="38">
        <f>IF('3i SMNCC'!Q$46="-","-",'3i SMNCC'!Q$57)</f>
        <v>11.375413031411084</v>
      </c>
      <c r="V141" s="38">
        <f>IF('3i SMNCC'!R$46="-","-",'3i SMNCC'!R$57)</f>
        <v>11.405483218834176</v>
      </c>
      <c r="W141" s="38" t="str">
        <f>IF('3i SMNCC'!S$46="-","-",'3i SMNCC'!S$57)</f>
        <v>-</v>
      </c>
      <c r="X141" s="38" t="str">
        <f>IF('3i SMNCC'!T$46="-","-",'3i SMNCC'!T$57)</f>
        <v>-</v>
      </c>
      <c r="Y141" s="38" t="str">
        <f>IF('3i SMNCC'!U$46="-","-",'3i SMNCC'!U$57)</f>
        <v>-</v>
      </c>
      <c r="Z141" s="38" t="str">
        <f>IF('3i SMNCC'!V$46="-","-",'3i SMNCC'!V$57)</f>
        <v>-</v>
      </c>
      <c r="AA141" s="28"/>
    </row>
    <row r="142" spans="1:27" s="29" customFormat="1" ht="12.4" customHeight="1" x14ac:dyDescent="0.25">
      <c r="A142" s="256"/>
      <c r="B142" s="135" t="s">
        <v>349</v>
      </c>
      <c r="C142" s="135" t="s">
        <v>389</v>
      </c>
      <c r="D142" s="133" t="s">
        <v>326</v>
      </c>
      <c r="E142" s="128"/>
      <c r="F142" s="30"/>
      <c r="G142" s="38">
        <f>IF('3g CPIH'!C$16="-","-",'3j PAAC PAP'!$G$7*('3g CPIH'!C$16/'3g CPIH'!$G$16))</f>
        <v>13.436452250489236</v>
      </c>
      <c r="H142" s="38">
        <f>IF('3g CPIH'!D$16="-","-",'3j PAAC PAP'!$G$7*('3g CPIH'!D$16/'3g CPIH'!$G$16))</f>
        <v>13.463352054794518</v>
      </c>
      <c r="I142" s="38">
        <f>IF('3g CPIH'!E$16="-","-",'3j PAAC PAP'!$G$7*('3g CPIH'!E$16/'3g CPIH'!$G$16))</f>
        <v>13.503701761252445</v>
      </c>
      <c r="J142" s="38">
        <f>IF('3g CPIH'!F$16="-","-",'3j PAAC PAP'!$G$7*('3g CPIH'!F$16/'3g CPIH'!$G$16))</f>
        <v>13.584401174168297</v>
      </c>
      <c r="K142" s="38">
        <f>IF('3g CPIH'!G$16="-","-",'3j PAAC PAP'!$G$7*('3g CPIH'!G$16/'3g CPIH'!$G$16))</f>
        <v>13.745799999999999</v>
      </c>
      <c r="L142" s="38">
        <f>IF('3g CPIH'!H$16="-","-",'3j PAAC PAP'!$G$7*('3g CPIH'!H$16/'3g CPIH'!$G$16))</f>
        <v>13.920648727984345</v>
      </c>
      <c r="M142" s="38">
        <f>IF('3g CPIH'!I$16="-","-",'3j PAAC PAP'!$G$7*('3g CPIH'!I$16/'3g CPIH'!$G$16))</f>
        <v>14.122397260273971</v>
      </c>
      <c r="N142" s="38">
        <f>IF('3g CPIH'!J$16="-","-",'3j PAAC PAP'!$G$7*('3g CPIH'!J$16/'3g CPIH'!$G$16))</f>
        <v>14.24344637964775</v>
      </c>
      <c r="O142" s="30"/>
      <c r="P142" s="38">
        <f>IF('3g CPIH'!L$16="-","-",'3j PAAC PAP'!$G$7*('3g CPIH'!L$16/'3g CPIH'!$G$16))</f>
        <v>14.24344637964775</v>
      </c>
      <c r="Q142" s="38">
        <f>IF('3g CPIH'!M$16="-","-",'3j PAAC PAP'!$G$7*('3g CPIH'!M$16/'3g CPIH'!$G$16))</f>
        <v>14.40484520547945</v>
      </c>
      <c r="R142" s="38">
        <f>IF('3g CPIH'!N$16="-","-",'3j PAAC PAP'!$G$7*('3g CPIH'!N$16/'3g CPIH'!$G$16))</f>
        <v>14.512444422700586</v>
      </c>
      <c r="S142" s="38">
        <f>IF('3g CPIH'!O$16="-","-",'3j PAAC PAP'!$G$7*('3g CPIH'!O$16/'3g CPIH'!$G$16))</f>
        <v>14.593143835616438</v>
      </c>
      <c r="T142" s="38">
        <f>IF('3g CPIH'!P$16="-","-",'3j PAAC PAP'!$G$7*('3g CPIH'!P$16/'3g CPIH'!$G$16))</f>
        <v>14.633493542074362</v>
      </c>
      <c r="U142" s="38">
        <f>IF('3g CPIH'!Q$16="-","-",'3j PAAC PAP'!$G$7*('3g CPIH'!Q$16/'3g CPIH'!$G$16))</f>
        <v>14.714192954990214</v>
      </c>
      <c r="V142" s="38">
        <f>IF('3g CPIH'!R$16="-","-",'3j PAAC PAP'!$G$7*('3g CPIH'!R$16/'3g CPIH'!$G$16))</f>
        <v>14.983190998043053</v>
      </c>
      <c r="W142" s="38" t="str">
        <f>IF('3g CPIH'!S$16="-","-",'3j PAAC PAP'!$G$7*('3g CPIH'!S$16/'3g CPIH'!$G$16))</f>
        <v>-</v>
      </c>
      <c r="X142" s="38" t="str">
        <f>IF('3g CPIH'!T$16="-","-",'3j PAAC PAP'!$G$7*('3g CPIH'!T$16/'3g CPIH'!$G$16))</f>
        <v>-</v>
      </c>
      <c r="Y142" s="38" t="str">
        <f>IF('3g CPIH'!U$16="-","-",'3j PAAC PAP'!$G$7*('3g CPIH'!U$16/'3g CPIH'!$G$16))</f>
        <v>-</v>
      </c>
      <c r="Z142" s="38" t="str">
        <f>IF('3g CPIH'!V$16="-","-",'3j PAAC PAP'!$G$7*('3g CPIH'!V$16/'3g CPIH'!$G$16))</f>
        <v>-</v>
      </c>
      <c r="AA142" s="28"/>
    </row>
    <row r="143" spans="1:27" s="29" customFormat="1" ht="11.25" customHeight="1" x14ac:dyDescent="0.25">
      <c r="A143" s="256"/>
      <c r="B143" s="135" t="s">
        <v>349</v>
      </c>
      <c r="C143" s="135" t="s">
        <v>404</v>
      </c>
      <c r="D143" s="133" t="s">
        <v>326</v>
      </c>
      <c r="E143" s="128"/>
      <c r="F143" s="30"/>
      <c r="G143" s="38">
        <f>IF(G138="-","-",SUM(G135:G141)*'3j PAAC PAP'!$G$25)</f>
        <v>3.6141359790474334</v>
      </c>
      <c r="H143" s="38">
        <f>IF(H138="-","-",SUM(H135:H141)*'3j PAAC PAP'!$G$25)</f>
        <v>3.618662734050174</v>
      </c>
      <c r="I143" s="38">
        <f>IF(I138="-","-",SUM(I135:I141)*'3j PAAC PAP'!$G$25)</f>
        <v>3.9526738284838281</v>
      </c>
      <c r="J143" s="38">
        <f>IF(J138="-","-",SUM(J135:J141)*'3j PAAC PAP'!$G$25)</f>
        <v>3.9662540934920467</v>
      </c>
      <c r="K143" s="38">
        <f>IF(K138="-","-",SUM(K135:K141)*'3j PAAC PAP'!$G$25)</f>
        <v>3.6958042777487208</v>
      </c>
      <c r="L143" s="38">
        <f>IF(L138="-","-",SUM(L135:L141)*'3j PAAC PAP'!$G$25)</f>
        <v>3.7175846626715239</v>
      </c>
      <c r="M143" s="38">
        <f>IF(M138="-","-",SUM(M135:M141)*'3j PAAC PAP'!$G$25)</f>
        <v>4.0050557585651489</v>
      </c>
      <c r="N143" s="38">
        <f>IF(N138="-","-",SUM(N135:N141)*'3j PAAC PAP'!$G$25)</f>
        <v>4.3914276002355175</v>
      </c>
      <c r="O143" s="30"/>
      <c r="P143" s="38">
        <f>IF(P138="-","-",SUM(P135:P141)*'3j PAAC PAP'!$G$25)</f>
        <v>4.3914276002355175</v>
      </c>
      <c r="Q143" s="38">
        <f>IF(Q138="-","-",SUM(Q135:Q141)*'3j PAAC PAP'!$G$25)</f>
        <v>4.4937816026305395</v>
      </c>
      <c r="R143" s="38">
        <f>IF(R138="-","-",SUM(R135:R141)*'3j PAAC PAP'!$G$25)</f>
        <v>4.5109637838940833</v>
      </c>
      <c r="S143" s="38">
        <f>IF(S138="-","-",SUM(S135:S141)*'3j PAAC PAP'!$G$25)</f>
        <v>4.5998874166686461</v>
      </c>
      <c r="T143" s="38">
        <f>IF(T138="-","-",SUM(T135:T141)*'3j PAAC PAP'!$G$25)</f>
        <v>4.5991910846288855</v>
      </c>
      <c r="U143" s="38">
        <f>IF(U138="-","-",SUM(U135:U141)*'3j PAAC PAP'!$G$25)</f>
        <v>4.811564101378214</v>
      </c>
      <c r="V143" s="38">
        <f>IF(V138="-","-",SUM(V135:V141)*'3j PAAC PAP'!$G$25)</f>
        <v>4.8056025612823241</v>
      </c>
      <c r="W143" s="38" t="str">
        <f>IF(W138="-","-",SUM(W135:W141)*'3j PAAC PAP'!$G$25)</f>
        <v>-</v>
      </c>
      <c r="X143" s="38" t="str">
        <f>IF(X138="-","-",SUM(X135:X141)*'3j PAAC PAP'!$G$25)</f>
        <v>-</v>
      </c>
      <c r="Y143" s="38" t="str">
        <f>IF(Y138="-","-",SUM(Y135:Y141)*'3j PAAC PAP'!$G$25)</f>
        <v>-</v>
      </c>
      <c r="Z143" s="38" t="str">
        <f>IF(Z138="-","-",SUM(Z135:Z141)*'3j PAAC PAP'!$G$25)</f>
        <v>-</v>
      </c>
      <c r="AA143" s="28"/>
    </row>
    <row r="144" spans="1:27" s="29" customFormat="1" ht="11.5" x14ac:dyDescent="0.25">
      <c r="A144" s="256"/>
      <c r="B144" s="135" t="s">
        <v>388</v>
      </c>
      <c r="C144" s="135" t="s">
        <v>515</v>
      </c>
      <c r="D144" s="133" t="s">
        <v>326</v>
      </c>
      <c r="E144" s="128"/>
      <c r="F144" s="30"/>
      <c r="G144" s="38">
        <f>IF(G138="-","-",SUM(G135:G143)*'3k EBIT'!$E$7)</f>
        <v>1.5305270518267287</v>
      </c>
      <c r="H144" s="38">
        <f>IF(H138="-","-",SUM(H135:H143)*'3k EBIT'!$E$7)</f>
        <v>1.5326391027315163</v>
      </c>
      <c r="I144" s="38">
        <f>IF(I138="-","-",SUM(I135:I143)*'3k EBIT'!$E$7)</f>
        <v>1.6508181989567832</v>
      </c>
      <c r="J144" s="38">
        <f>IF(J138="-","-",SUM(J135:J143)*'3k EBIT'!$E$7)</f>
        <v>1.6571543516711451</v>
      </c>
      <c r="K144" s="38">
        <f>IF(K138="-","-",SUM(K135:K143)*'3k EBIT'!$E$7)</f>
        <v>1.5652231219617569</v>
      </c>
      <c r="L144" s="38">
        <f>IF(L138="-","-",SUM(L135:L143)*'3k EBIT'!$E$7)</f>
        <v>1.5762649216260101</v>
      </c>
      <c r="M144" s="38">
        <f>IF(M138="-","-",SUM(M135:M143)*'3k EBIT'!$E$7)</f>
        <v>1.6812121975048273</v>
      </c>
      <c r="N144" s="38">
        <f>IF(N138="-","-",SUM(N135:N143)*'3k EBIT'!$E$7)</f>
        <v>1.8193579387753105</v>
      </c>
      <c r="O144" s="30"/>
      <c r="P144" s="38">
        <f>IF(P138="-","-",SUM(P135:P143)*'3k EBIT'!$E$7)</f>
        <v>1.8193579387753105</v>
      </c>
      <c r="Q144" s="38">
        <f>IF(Q138="-","-",SUM(Q135:Q143)*'3k EBIT'!$E$7)</f>
        <v>1.8584591071188308</v>
      </c>
      <c r="R144" s="38">
        <f>IF(R138="-","-",SUM(R135:R143)*'3k EBIT'!$E$7)</f>
        <v>1.8665822501216722</v>
      </c>
      <c r="S144" s="38">
        <f>IF(S138="-","-",SUM(S135:S143)*'3k EBIT'!$E$7)</f>
        <v>1.8993999507051142</v>
      </c>
      <c r="T144" s="38">
        <f>IF(T138="-","-",SUM(T135:T143)*'3k EBIT'!$E$7)</f>
        <v>1.899936698319419</v>
      </c>
      <c r="U144" s="38">
        <f>IF(U138="-","-",SUM(U135:U143)*'3k EBIT'!$E$7)</f>
        <v>1.976144160577364</v>
      </c>
      <c r="V144" s="38">
        <f>IF(V138="-","-",SUM(V135:V143)*'3k EBIT'!$E$7)</f>
        <v>1.9792587635633216</v>
      </c>
      <c r="W144" s="38" t="str">
        <f>IF(W138="-","-",SUM(W135:W143)*'3k EBIT'!$E$7)</f>
        <v>-</v>
      </c>
      <c r="X144" s="38" t="str">
        <f>IF(X138="-","-",SUM(X135:X143)*'3k EBIT'!$E$7)</f>
        <v>-</v>
      </c>
      <c r="Y144" s="38" t="str">
        <f>IF(Y138="-","-",SUM(Y135:Y143)*'3k EBIT'!$E$7)</f>
        <v>-</v>
      </c>
      <c r="Z144" s="38" t="str">
        <f>IF(Z138="-","-",SUM(Z135:Z143)*'3k EBIT'!$E$7)</f>
        <v>-</v>
      </c>
      <c r="AA144" s="28"/>
    </row>
    <row r="145" spans="1:27" s="29" customFormat="1" ht="11.5" x14ac:dyDescent="0.25">
      <c r="A145" s="256"/>
      <c r="B145" s="135" t="s">
        <v>292</v>
      </c>
      <c r="C145" s="179" t="s">
        <v>516</v>
      </c>
      <c r="D145" s="133" t="s">
        <v>326</v>
      </c>
      <c r="E145" s="127"/>
      <c r="F145" s="30"/>
      <c r="G145" s="38">
        <f>IF(G140="-","-",SUM(G135:G138,G140:G144)*'3l HAP'!$E$8)</f>
        <v>0.93570663336480064</v>
      </c>
      <c r="H145" s="38">
        <f>IF(H140="-","-",SUM(H135:H138,H140:H144)*'3l HAP'!$E$8)</f>
        <v>0.93733413465555659</v>
      </c>
      <c r="I145" s="38">
        <f>IF(I140="-","-",SUM(I135:I138,I140:I144)*'3l HAP'!$E$8)</f>
        <v>0.94717215261060539</v>
      </c>
      <c r="J145" s="38">
        <f>IF(J140="-","-",SUM(J135:J138,J140:J144)*'3l HAP'!$E$8)</f>
        <v>0.95205465648287291</v>
      </c>
      <c r="K145" s="38">
        <f>IF(K140="-","-",SUM(K135:K138,K140:K144)*'3l HAP'!$E$8)</f>
        <v>0.95709871852387529</v>
      </c>
      <c r="L145" s="38">
        <f>IF(L140="-","-",SUM(L135:L138,L140:L144)*'3l HAP'!$E$8)</f>
        <v>0.96560729337171924</v>
      </c>
      <c r="M145" s="38">
        <f>IF(M140="-","-",SUM(M135:M138,M140:M144)*'3l HAP'!$E$8)</f>
        <v>1.0149480278439831</v>
      </c>
      <c r="N145" s="38">
        <f>IF(N140="-","-",SUM(N135:N138,N140:N144)*'3l HAP'!$E$8)</f>
        <v>1.1214001837652792</v>
      </c>
      <c r="O145" s="30"/>
      <c r="P145" s="38">
        <f>IF(P140="-","-",SUM(P135:P138,P140:P144)*'3l HAP'!$E$8)</f>
        <v>1.1214001837652792</v>
      </c>
      <c r="Q145" s="38">
        <f>IF(Q140="-","-",SUM(Q135:Q138,Q140:Q144)*'3l HAP'!$E$8)</f>
        <v>1.159546655962812</v>
      </c>
      <c r="R145" s="38">
        <f>IF(R140="-","-",SUM(R135:R138,R140:R144)*'3l HAP'!$E$8)</f>
        <v>1.1658061763617535</v>
      </c>
      <c r="S145" s="38">
        <f>IF(S140="-","-",SUM(S135:S138,S140:S144)*'3l HAP'!$E$8)</f>
        <v>1.2007139320868638</v>
      </c>
      <c r="T145" s="38">
        <f>IF(T140="-","-",SUM(T135:T138,T140:T144)*'3l HAP'!$E$8)</f>
        <v>1.2011275383276561</v>
      </c>
      <c r="U145" s="38">
        <f>IF(U140="-","-",SUM(U135:U138,U140:U144)*'3l HAP'!$E$8)</f>
        <v>1.2288563831199648</v>
      </c>
      <c r="V145" s="38">
        <f>IF(V140="-","-",SUM(V135:V138,V140:V144)*'3l HAP'!$E$8)</f>
        <v>1.2312564296190092</v>
      </c>
      <c r="W145" s="38" t="str">
        <f>IF(W140="-","-",SUM(W135:W138,W140:W144)*'3l HAP'!$E$8)</f>
        <v>-</v>
      </c>
      <c r="X145" s="38" t="str">
        <f>IF(X140="-","-",SUM(X135:X138,X140:X144)*'3l HAP'!$E$8)</f>
        <v>-</v>
      </c>
      <c r="Y145" s="38" t="str">
        <f>IF(Y140="-","-",SUM(Y135:Y138,Y140:Y144)*'3l HAP'!$E$8)</f>
        <v>-</v>
      </c>
      <c r="Z145" s="38" t="str">
        <f>IF(Z140="-","-",SUM(Z135:Z138,Z140:Z144)*'3l HAP'!$E$8)</f>
        <v>-</v>
      </c>
      <c r="AA145" s="28"/>
    </row>
    <row r="146" spans="1:27" s="29" customFormat="1" ht="11.5" x14ac:dyDescent="0.25">
      <c r="A146" s="256"/>
      <c r="B146" s="135" t="s">
        <v>44</v>
      </c>
      <c r="C146" s="135" t="str">
        <f>B146&amp;"_"&amp;D146</f>
        <v>Total_Southern Western</v>
      </c>
      <c r="D146" s="133" t="s">
        <v>326</v>
      </c>
      <c r="E146" s="128"/>
      <c r="F146" s="30"/>
      <c r="G146" s="38">
        <f t="shared" ref="G146:N146" si="20">IF(G140="-","-",SUM(G135:G145))</f>
        <v>81.489728719615769</v>
      </c>
      <c r="H146" s="38">
        <f t="shared" si="20"/>
        <v>81.60251674892757</v>
      </c>
      <c r="I146" s="38">
        <f t="shared" si="20"/>
        <v>87.832304630624762</v>
      </c>
      <c r="J146" s="38">
        <f t="shared" si="20"/>
        <v>88.170668718560094</v>
      </c>
      <c r="K146" s="38">
        <f t="shared" si="20"/>
        <v>83.337229004971221</v>
      </c>
      <c r="L146" s="38">
        <f t="shared" si="20"/>
        <v>83.926884690524886</v>
      </c>
      <c r="M146" s="38">
        <f t="shared" si="20"/>
        <v>89.499763979212275</v>
      </c>
      <c r="N146" s="38">
        <f t="shared" si="20"/>
        <v>96.877041619820147</v>
      </c>
      <c r="O146" s="30"/>
      <c r="P146" s="38">
        <f t="shared" ref="P146:Z146" si="21">IF(P140="-","-",SUM(P135:P145))</f>
        <v>96.877041619820147</v>
      </c>
      <c r="Q146" s="38">
        <f t="shared" si="21"/>
        <v>98.973143470580141</v>
      </c>
      <c r="R146" s="38">
        <f t="shared" si="21"/>
        <v>99.406936656639985</v>
      </c>
      <c r="S146" s="38">
        <f t="shared" si="21"/>
        <v>101.16909109804985</v>
      </c>
      <c r="T146" s="38">
        <f t="shared" si="21"/>
        <v>101.19775456705905</v>
      </c>
      <c r="U146" s="38">
        <f t="shared" si="21"/>
        <v>105.236400821339</v>
      </c>
      <c r="V146" s="38">
        <f t="shared" si="21"/>
        <v>105.40272727307295</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AA'!J24="-","-",'3c AA'!J24)</f>
        <v>-</v>
      </c>
      <c r="H149" s="129" t="str">
        <f>IF('3c AA'!K24="-","-",'3c AA'!K24)</f>
        <v>-</v>
      </c>
      <c r="I149" s="129" t="str">
        <f>IF('3c AA'!L24="-","-",'3c AA'!L24)</f>
        <v>-</v>
      </c>
      <c r="J149" s="129" t="str">
        <f>IF('3c AA'!M24="-","-",'3c AA'!M24)</f>
        <v>-</v>
      </c>
      <c r="K149" s="129" t="str">
        <f>IF('3c AA'!N24="-","-",'3c AA'!N24)</f>
        <v>-</v>
      </c>
      <c r="L149" s="129" t="str">
        <f>IF('3c AA'!O24="-","-",'3c AA'!O24)</f>
        <v>-</v>
      </c>
      <c r="M149" s="129" t="str">
        <f>IF('3c AA'!P24="-","-",'3c AA'!P24)</f>
        <v>-</v>
      </c>
      <c r="N149" s="129" t="str">
        <f>IF('3c AA'!Q24="-","-",'3c AA'!Q24)</f>
        <v>-</v>
      </c>
      <c r="O149" s="30"/>
      <c r="P149" s="129" t="str">
        <f>IF('3c AA'!S24="-","-",'3c AA'!S24)</f>
        <v>-</v>
      </c>
      <c r="Q149" s="129" t="str">
        <f>IF('3c AA'!T24="-","-",'3c AA'!T24)</f>
        <v>-</v>
      </c>
      <c r="R149" s="129" t="str">
        <f>IF('3c AA'!U24="-","-",'3c AA'!U24)</f>
        <v>-</v>
      </c>
      <c r="S149" s="129" t="str">
        <f>IF('3c AA'!V24="-","-",'3c AA'!V24)</f>
        <v>-</v>
      </c>
      <c r="T149" s="129">
        <f>IF('3c AA'!W24="-","-",'3c AA'!W24)</f>
        <v>0</v>
      </c>
      <c r="U149" s="129">
        <f>IF('3c AA'!X24="-","-",'3c AA'!X24)</f>
        <v>1.4870742269298105</v>
      </c>
      <c r="V149" s="129">
        <f>IF('3c AA'!Y24="-","-",'3c AA'!Y24)</f>
        <v>0.70457099735818829</v>
      </c>
      <c r="W149" s="129" t="str">
        <f>IF('3c AA'!Z24="-","-",'3c AA'!Z24)</f>
        <v>-</v>
      </c>
      <c r="X149" s="129" t="str">
        <f>IF('3c AA'!AA24="-","-",'3c AA'!AA24)</f>
        <v>-</v>
      </c>
      <c r="Y149" s="129" t="str">
        <f>IF('3c AA'!AB24="-","-",'3c AA'!AB24)</f>
        <v>-</v>
      </c>
      <c r="Z149" s="129" t="str">
        <f>IF('3c AA'!AC24="-","-",'3c AA'!AC24)</f>
        <v>-</v>
      </c>
      <c r="AA149" s="28"/>
    </row>
    <row r="150" spans="1:27" s="29" customFormat="1" ht="11.25" customHeight="1" x14ac:dyDescent="0.25">
      <c r="A150" s="256"/>
      <c r="B150" s="132" t="s">
        <v>2</v>
      </c>
      <c r="C150" s="132" t="s">
        <v>342</v>
      </c>
      <c r="D150" s="134" t="s">
        <v>327</v>
      </c>
      <c r="E150" s="131"/>
      <c r="F150" s="30"/>
      <c r="G150" s="129">
        <f>IF('3d PC'!G14="-","-",'3d PC'!G55)</f>
        <v>6.5567588596821027</v>
      </c>
      <c r="H150" s="129">
        <f>IF('3d PC'!H14="-","-",'3d PC'!H55)</f>
        <v>6.5567588596821027</v>
      </c>
      <c r="I150" s="129">
        <f>IF('3d PC'!I14="-","-",'3d PC'!I55)</f>
        <v>6.6197359495950758</v>
      </c>
      <c r="J150" s="129">
        <f>IF('3d PC'!J14="-","-",'3d PC'!J55)</f>
        <v>6.6197359495950758</v>
      </c>
      <c r="K150" s="129">
        <f>IF('3d PC'!K14="-","-",'3d PC'!K55)</f>
        <v>6.6995028867368616</v>
      </c>
      <c r="L150" s="129">
        <f>IF('3d PC'!L14="-","-",'3d PC'!L55)</f>
        <v>6.6995028867368616</v>
      </c>
      <c r="M150" s="129">
        <f>IF('3d PC'!M14="-","-",'3d PC'!M55)</f>
        <v>7.1131218301273513</v>
      </c>
      <c r="N150" s="129">
        <f>IF('3d PC'!N14="-","-",'3d PC'!N55)</f>
        <v>7.1131218301273513</v>
      </c>
      <c r="O150" s="30"/>
      <c r="P150" s="129">
        <f>'3d PC'!P55</f>
        <v>7.1131218301273513</v>
      </c>
      <c r="Q150" s="129">
        <f>'3d PC'!Q55</f>
        <v>7.2804579515147188</v>
      </c>
      <c r="R150" s="129">
        <f>'3d PC'!R55</f>
        <v>7.1935840895118579</v>
      </c>
      <c r="S150" s="129">
        <f>'3d PC'!S55</f>
        <v>7.3593999937099728</v>
      </c>
      <c r="T150" s="129">
        <f>'3d PC'!T55</f>
        <v>7.0492243060839304</v>
      </c>
      <c r="U150" s="129">
        <f>'3d PC'!U55</f>
        <v>7.1089669218364691</v>
      </c>
      <c r="V150" s="129">
        <f>'3d PC'!V55</f>
        <v>6.9829560851947949</v>
      </c>
      <c r="W150" s="129" t="str">
        <f>'3d PC'!W55</f>
        <v>-</v>
      </c>
      <c r="X150" s="129" t="str">
        <f>'3d PC'!X55</f>
        <v>-</v>
      </c>
      <c r="Y150" s="129" t="str">
        <f>'3d PC'!Y55</f>
        <v>-</v>
      </c>
      <c r="Z150" s="129" t="str">
        <f>'3d PC'!Z55</f>
        <v>-</v>
      </c>
      <c r="AA150" s="28"/>
    </row>
    <row r="151" spans="1:27" s="29" customFormat="1" ht="11.25" customHeight="1" x14ac:dyDescent="0.25">
      <c r="A151" s="256"/>
      <c r="B151" s="132" t="s">
        <v>352</v>
      </c>
      <c r="C151" s="132" t="s">
        <v>343</v>
      </c>
      <c r="D151" s="134" t="s">
        <v>327</v>
      </c>
      <c r="E151" s="131"/>
      <c r="F151" s="30"/>
      <c r="G151" s="129">
        <f>IF('3e NC-Elec'!H25="-","-",'3e NC-Elec'!H25)</f>
        <v>25.367499999999996</v>
      </c>
      <c r="H151" s="129">
        <f>IF('3e NC-Elec'!I25="-","-",'3e NC-Elec'!I25)</f>
        <v>25.367499999999996</v>
      </c>
      <c r="I151" s="129">
        <f>IF('3e NC-Elec'!J25="-","-",'3e NC-Elec'!J25)</f>
        <v>19.381500000000003</v>
      </c>
      <c r="J151" s="129">
        <f>IF('3e NC-Elec'!K25="-","-",'3e NC-Elec'!K25)</f>
        <v>19.381500000000003</v>
      </c>
      <c r="K151" s="129">
        <f>IF('3e NC-Elec'!L25="-","-",'3e NC-Elec'!L25)</f>
        <v>18.651500000000002</v>
      </c>
      <c r="L151" s="129">
        <f>IF('3e NC-Elec'!M25="-","-",'3e NC-Elec'!M25)</f>
        <v>18.651500000000002</v>
      </c>
      <c r="M151" s="129">
        <f>IF('3e NC-Elec'!N25="-","-",'3e NC-Elec'!N25)</f>
        <v>18.906999999999996</v>
      </c>
      <c r="N151" s="129">
        <f>IF('3e NC-Elec'!O25="-","-",'3e NC-Elec'!O25)</f>
        <v>18.906999999999996</v>
      </c>
      <c r="O151" s="30"/>
      <c r="P151" s="129">
        <f>'3e NC-Elec'!Q25</f>
        <v>18.906999999999996</v>
      </c>
      <c r="Q151" s="129">
        <f>'3e NC-Elec'!R25</f>
        <v>21.097000000000001</v>
      </c>
      <c r="R151" s="129">
        <f>'3e NC-Elec'!S25</f>
        <v>21.097000000000001</v>
      </c>
      <c r="S151" s="129">
        <f>'3e NC-Elec'!T25</f>
        <v>24.856499999999997</v>
      </c>
      <c r="T151" s="129">
        <f>'3e NC-Elec'!U25</f>
        <v>24.856499999999997</v>
      </c>
      <c r="U151" s="129">
        <f>'3e NC-Elec'!V25</f>
        <v>24.016999999999999</v>
      </c>
      <c r="V151" s="129">
        <f>'3e NC-Elec'!W25</f>
        <v>24.016999999999999</v>
      </c>
      <c r="W151" s="129" t="str">
        <f>'3e NC-Elec'!X25</f>
        <v>-</v>
      </c>
      <c r="X151" s="129" t="str">
        <f>'3e NC-Elec'!Y25</f>
        <v>-</v>
      </c>
      <c r="Y151" s="129" t="str">
        <f>'3e NC-Elec'!Z25</f>
        <v>-</v>
      </c>
      <c r="Z151" s="129" t="str">
        <f>'3e NC-Elec'!AA25</f>
        <v>-</v>
      </c>
      <c r="AA151" s="28"/>
    </row>
    <row r="152" spans="1:27" s="29" customFormat="1" ht="11.25" customHeight="1" x14ac:dyDescent="0.25">
      <c r="A152" s="256"/>
      <c r="B152" s="132" t="s">
        <v>349</v>
      </c>
      <c r="C152" s="132" t="s">
        <v>344</v>
      </c>
      <c r="D152" s="134" t="s">
        <v>327</v>
      </c>
      <c r="E152" s="131"/>
      <c r="F152" s="30"/>
      <c r="G152" s="129">
        <f>IF('3g CPIH'!C$16="-","-",'3h OC '!$E$7*('3g CPIH'!C$16/'3g CPIH'!$G$16))</f>
        <v>38.772147945205475</v>
      </c>
      <c r="H152" s="129">
        <f>IF('3g CPIH'!D$16="-","-",'3h OC '!$E$7*('3g CPIH'!D$16/'3g CPIH'!$G$16))</f>
        <v>38.849769863013698</v>
      </c>
      <c r="I152" s="129">
        <f>IF('3g CPIH'!E$16="-","-",'3h OC '!$E$7*('3g CPIH'!E$16/'3g CPIH'!$G$16))</f>
        <v>38.966202739726029</v>
      </c>
      <c r="J152" s="129">
        <f>IF('3g CPIH'!F$16="-","-",'3h OC '!$E$7*('3g CPIH'!F$16/'3g CPIH'!$G$16))</f>
        <v>39.199068493150683</v>
      </c>
      <c r="K152" s="129">
        <f>IF('3g CPIH'!G$16="-","-",'3h OC '!$E$7*('3g CPIH'!G$16/'3g CPIH'!$G$16))</f>
        <v>39.6648</v>
      </c>
      <c r="L152" s="129">
        <f>IF('3g CPIH'!H$16="-","-",'3h OC '!$E$7*('3g CPIH'!H$16/'3g CPIH'!$G$16))</f>
        <v>40.169342465753431</v>
      </c>
      <c r="M152" s="129">
        <f>IF('3g CPIH'!I$16="-","-",'3h OC '!$E$7*('3g CPIH'!I$16/'3g CPIH'!$G$16))</f>
        <v>40.751506849315064</v>
      </c>
      <c r="N152" s="129">
        <f>IF('3g CPIH'!J$16="-","-",'3h OC '!$E$7*('3g CPIH'!J$16/'3g CPIH'!$G$16))</f>
        <v>41.100805479452056</v>
      </c>
      <c r="O152" s="30"/>
      <c r="P152" s="129">
        <f>IF('3g CPIH'!L$16="-","-",'3h OC '!$E$7*('3g CPIH'!L$16/'3g CPIH'!$G$16))</f>
        <v>41.100805479452056</v>
      </c>
      <c r="Q152" s="129">
        <f>IF('3g CPIH'!M$16="-","-",'3h OC '!$E$7*('3g CPIH'!M$16/'3g CPIH'!$G$16))</f>
        <v>41.566536986301365</v>
      </c>
      <c r="R152" s="129">
        <f>IF('3g CPIH'!N$16="-","-",'3h OC '!$E$7*('3g CPIH'!N$16/'3g CPIH'!$G$16))</f>
        <v>41.877024657534243</v>
      </c>
      <c r="S152" s="129">
        <f>IF('3g CPIH'!O$16="-","-",'3h OC '!$E$7*('3g CPIH'!O$16/'3g CPIH'!$G$16))</f>
        <v>42.109890410958904</v>
      </c>
      <c r="T152" s="129">
        <f>IF('3g CPIH'!P$16="-","-",'3h OC '!$E$7*('3g CPIH'!P$16/'3g CPIH'!$G$16))</f>
        <v>42.226323287671228</v>
      </c>
      <c r="U152" s="129">
        <f>IF('3g CPIH'!Q$16="-","-",'3h OC '!$E$7*('3g CPIH'!Q$16/'3g CPIH'!$G$16))</f>
        <v>42.45918904109589</v>
      </c>
      <c r="V152" s="129">
        <f>IF('3g CPIH'!R$16="-","-",'3h OC '!$E$7*('3g CPIH'!R$16/'3g CPIH'!$G$16))</f>
        <v>43.235408219178083</v>
      </c>
      <c r="W152" s="129" t="str">
        <f>IF('3g CPIH'!S$16="-","-",'3h OC '!$E$7*('3g CPIH'!S$16/'3g CPIH'!$G$16))</f>
        <v>-</v>
      </c>
      <c r="X152" s="129" t="str">
        <f>IF('3g CPIH'!T$16="-","-",'3h OC '!$E$7*('3g CPIH'!T$16/'3g CPIH'!$G$16))</f>
        <v>-</v>
      </c>
      <c r="Y152" s="129" t="str">
        <f>IF('3g CPIH'!U$16="-","-",'3h OC '!$E$7*('3g CPIH'!U$16/'3g CPIH'!$G$16))</f>
        <v>-</v>
      </c>
      <c r="Z152" s="129" t="str">
        <f>IF('3g CPIH'!V$16="-","-",'3h OC '!$E$7*('3g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SMNCC'!G$57)</f>
        <v>0</v>
      </c>
      <c r="L153" s="129">
        <f>IF('3i SMNCC'!H$46="-","-",'3i SMNCC'!H$57)</f>
        <v>-0.1310662676190151</v>
      </c>
      <c r="M153" s="129">
        <f>IF('3i SMNCC'!I$46="-","-",'3i SMNCC'!I$57)</f>
        <v>1.6490220555819262</v>
      </c>
      <c r="N153" s="129">
        <f>IF('3i SMNCC'!J$46="-","-",'3i SMNCC'!J$57)</f>
        <v>7.9249822078168837</v>
      </c>
      <c r="O153" s="30"/>
      <c r="P153" s="129">
        <f>IF('3i SMNCC'!L$46="-","-",'3i SMNCC'!L$57)</f>
        <v>7.9249822078168837</v>
      </c>
      <c r="Q153" s="129">
        <f>IF('3i SMNCC'!M$46="-","-",'3i SMNCC'!M$57)</f>
        <v>9.5945159615724194</v>
      </c>
      <c r="R153" s="129">
        <f>IF('3i SMNCC'!N$46="-","-",'3i SMNCC'!N$57)</f>
        <v>9.6655312765157912</v>
      </c>
      <c r="S153" s="129">
        <f>IF('3i SMNCC'!O$46="-","-",'3i SMNCC'!O$57)</f>
        <v>11.448655558303892</v>
      </c>
      <c r="T153" s="129">
        <f>IF('3i SMNCC'!P$46="-","-",'3i SMNCC'!P$57)</f>
        <v>11.63045810995356</v>
      </c>
      <c r="U153" s="129">
        <f>IF('3i SMNCC'!Q$46="-","-",'3i SMNCC'!Q$57)</f>
        <v>11.375413031411084</v>
      </c>
      <c r="V153" s="129">
        <f>IF('3i SMNCC'!R$46="-","-",'3i SMNCC'!R$57)</f>
        <v>11.405483218834176</v>
      </c>
      <c r="W153" s="129" t="str">
        <f>IF('3i SMNCC'!S$46="-","-",'3i SMNCC'!S$57)</f>
        <v>-</v>
      </c>
      <c r="X153" s="129" t="str">
        <f>IF('3i SMNCC'!T$46="-","-",'3i SMNCC'!T$57)</f>
        <v>-</v>
      </c>
      <c r="Y153" s="129" t="str">
        <f>IF('3i SMNCC'!U$46="-","-",'3i SMNCC'!U$57)</f>
        <v>-</v>
      </c>
      <c r="Z153" s="129" t="str">
        <f>IF('3i SMNCC'!V$46="-","-",'3i SMNCC'!V$57)</f>
        <v>-</v>
      </c>
      <c r="AA153" s="28"/>
    </row>
    <row r="154" spans="1:27" s="29" customFormat="1" ht="11.25" customHeight="1" x14ac:dyDescent="0.25">
      <c r="A154" s="256"/>
      <c r="B154" s="132" t="s">
        <v>349</v>
      </c>
      <c r="C154" s="132" t="s">
        <v>389</v>
      </c>
      <c r="D154" s="134" t="s">
        <v>327</v>
      </c>
      <c r="E154" s="131"/>
      <c r="F154" s="30"/>
      <c r="G154" s="129">
        <f>IF('3g CPIH'!C$16="-","-",'3j PAAC PAP'!$G$7*('3g CPIH'!C$16/'3g CPIH'!$G$16))</f>
        <v>13.436452250489236</v>
      </c>
      <c r="H154" s="129">
        <f>IF('3g CPIH'!D$16="-","-",'3j PAAC PAP'!$G$7*('3g CPIH'!D$16/'3g CPIH'!$G$16))</f>
        <v>13.463352054794518</v>
      </c>
      <c r="I154" s="129">
        <f>IF('3g CPIH'!E$16="-","-",'3j PAAC PAP'!$G$7*('3g CPIH'!E$16/'3g CPIH'!$G$16))</f>
        <v>13.503701761252445</v>
      </c>
      <c r="J154" s="129">
        <f>IF('3g CPIH'!F$16="-","-",'3j PAAC PAP'!$G$7*('3g CPIH'!F$16/'3g CPIH'!$G$16))</f>
        <v>13.584401174168297</v>
      </c>
      <c r="K154" s="129">
        <f>IF('3g CPIH'!G$16="-","-",'3j PAAC PAP'!$G$7*('3g CPIH'!G$16/'3g CPIH'!$G$16))</f>
        <v>13.745799999999999</v>
      </c>
      <c r="L154" s="129">
        <f>IF('3g CPIH'!H$16="-","-",'3j PAAC PAP'!$G$7*('3g CPIH'!H$16/'3g CPIH'!$G$16))</f>
        <v>13.920648727984345</v>
      </c>
      <c r="M154" s="129">
        <f>IF('3g CPIH'!I$16="-","-",'3j PAAC PAP'!$G$7*('3g CPIH'!I$16/'3g CPIH'!$G$16))</f>
        <v>14.122397260273971</v>
      </c>
      <c r="N154" s="129">
        <f>IF('3g CPIH'!J$16="-","-",'3j PAAC PAP'!$G$7*('3g CPIH'!J$16/'3g CPIH'!$G$16))</f>
        <v>14.24344637964775</v>
      </c>
      <c r="O154" s="30"/>
      <c r="P154" s="129">
        <f>IF('3g CPIH'!L$16="-","-",'3j PAAC PAP'!$G$7*('3g CPIH'!L$16/'3g CPIH'!$G$16))</f>
        <v>14.24344637964775</v>
      </c>
      <c r="Q154" s="129">
        <f>IF('3g CPIH'!M$16="-","-",'3j PAAC PAP'!$G$7*('3g CPIH'!M$16/'3g CPIH'!$G$16))</f>
        <v>14.40484520547945</v>
      </c>
      <c r="R154" s="129">
        <f>IF('3g CPIH'!N$16="-","-",'3j PAAC PAP'!$G$7*('3g CPIH'!N$16/'3g CPIH'!$G$16))</f>
        <v>14.512444422700586</v>
      </c>
      <c r="S154" s="129">
        <f>IF('3g CPIH'!O$16="-","-",'3j PAAC PAP'!$G$7*('3g CPIH'!O$16/'3g CPIH'!$G$16))</f>
        <v>14.593143835616438</v>
      </c>
      <c r="T154" s="129">
        <f>IF('3g CPIH'!P$16="-","-",'3j PAAC PAP'!$G$7*('3g CPIH'!P$16/'3g CPIH'!$G$16))</f>
        <v>14.633493542074362</v>
      </c>
      <c r="U154" s="129">
        <f>IF('3g CPIH'!Q$16="-","-",'3j PAAC PAP'!$G$7*('3g CPIH'!Q$16/'3g CPIH'!$G$16))</f>
        <v>14.714192954990214</v>
      </c>
      <c r="V154" s="129">
        <f>IF('3g CPIH'!R$16="-","-",'3j PAAC PAP'!$G$7*('3g CPIH'!R$16/'3g CPIH'!$G$16))</f>
        <v>14.983190998043053</v>
      </c>
      <c r="W154" s="129" t="str">
        <f>IF('3g CPIH'!S$16="-","-",'3j PAAC PAP'!$G$7*('3g CPIH'!S$16/'3g CPIH'!$G$16))</f>
        <v>-</v>
      </c>
      <c r="X154" s="129" t="str">
        <f>IF('3g CPIH'!T$16="-","-",'3j PAAC PAP'!$G$7*('3g CPIH'!T$16/'3g CPIH'!$G$16))</f>
        <v>-</v>
      </c>
      <c r="Y154" s="129" t="str">
        <f>IF('3g CPIH'!U$16="-","-",'3j PAAC PAP'!$G$7*('3g CPIH'!U$16/'3g CPIH'!$G$16))</f>
        <v>-</v>
      </c>
      <c r="Z154" s="129" t="str">
        <f>IF('3g CPIH'!V$16="-","-",'3j PAAC PAP'!$G$7*('3g CPIH'!V$16/'3g CPIH'!$G$16))</f>
        <v>-</v>
      </c>
      <c r="AA154" s="28"/>
    </row>
    <row r="155" spans="1:27" s="29" customFormat="1" ht="11.5" x14ac:dyDescent="0.25">
      <c r="A155" s="256"/>
      <c r="B155" s="132" t="s">
        <v>349</v>
      </c>
      <c r="C155" s="132" t="s">
        <v>404</v>
      </c>
      <c r="D155" s="134" t="s">
        <v>327</v>
      </c>
      <c r="E155" s="131"/>
      <c r="F155" s="30"/>
      <c r="G155" s="129">
        <f>IF(G150="-","-",SUM(G147:G153)*'3j PAAC PAP'!$G$25)</f>
        <v>4.1228730520474333</v>
      </c>
      <c r="H155" s="129">
        <f>IF(H150="-","-",SUM(H147:H153)*'3j PAAC PAP'!$G$25)</f>
        <v>4.127399807050173</v>
      </c>
      <c r="I155" s="129">
        <f>IF(I150="-","-",SUM(I147:I153)*'3j PAAC PAP'!$G$25)</f>
        <v>3.7887710894838289</v>
      </c>
      <c r="J155" s="129">
        <f>IF(J150="-","-",SUM(J147:J153)*'3j PAAC PAP'!$G$25)</f>
        <v>3.8023513544920475</v>
      </c>
      <c r="K155" s="129">
        <f>IF(K150="-","-",SUM(K147:K153)*'3j PAAC PAP'!$G$25)</f>
        <v>3.7915915927487207</v>
      </c>
      <c r="L155" s="129">
        <f>IF(L150="-","-",SUM(L147:L153)*'3j PAAC PAP'!$G$25)</f>
        <v>3.8133719776715234</v>
      </c>
      <c r="M155" s="129">
        <f>IF(M150="-","-",SUM(M147:M153)*'3j PAAC PAP'!$G$25)</f>
        <v>3.9901555095651493</v>
      </c>
      <c r="N155" s="129">
        <f>IF(N150="-","-",SUM(N147:N153)*'3j PAAC PAP'!$G$25)</f>
        <v>4.3765273512355165</v>
      </c>
      <c r="O155" s="30"/>
      <c r="P155" s="129">
        <f>IF(P150="-","-",SUM(P147:P153)*'3j PAAC PAP'!$G$25)</f>
        <v>4.3765273512355165</v>
      </c>
      <c r="Q155" s="129">
        <f>IF(Q150="-","-",SUM(Q147:Q153)*'3j PAAC PAP'!$G$25)</f>
        <v>4.6385268786305396</v>
      </c>
      <c r="R155" s="129">
        <f>IF(R150="-","-",SUM(R147:R153)*'3j PAAC PAP'!$G$25)</f>
        <v>4.6557090598940825</v>
      </c>
      <c r="S155" s="129">
        <f>IF(S150="-","-",SUM(S147:S153)*'3j PAAC PAP'!$G$25)</f>
        <v>5.0021941396686467</v>
      </c>
      <c r="T155" s="129">
        <f>IF(T150="-","-",SUM(T147:T153)*'3j PAAC PAP'!$G$25)</f>
        <v>5.0014978076288852</v>
      </c>
      <c r="U155" s="129">
        <f>IF(U150="-","-",SUM(U147:U153)*'3j PAAC PAP'!$G$25)</f>
        <v>5.0414536573782138</v>
      </c>
      <c r="V155" s="129">
        <f>IF(V150="-","-",SUM(V147:V153)*'3j PAAC PAP'!$G$25)</f>
        <v>5.0354921172823239</v>
      </c>
      <c r="W155" s="129" t="str">
        <f>IF(W150="-","-",SUM(W147:W153)*'3j PAAC PAP'!$G$25)</f>
        <v>-</v>
      </c>
      <c r="X155" s="129" t="str">
        <f>IF(X150="-","-",SUM(X147:X153)*'3j PAAC PAP'!$G$25)</f>
        <v>-</v>
      </c>
      <c r="Y155" s="129" t="str">
        <f>IF(Y150="-","-",SUM(Y147:Y153)*'3j PAAC PAP'!$G$25)</f>
        <v>-</v>
      </c>
      <c r="Z155" s="129" t="str">
        <f>IF(Z150="-","-",SUM(Z147:Z153)*'3j PAAC PAP'!$G$25)</f>
        <v>-</v>
      </c>
      <c r="AA155" s="28"/>
    </row>
    <row r="156" spans="1:27" s="29" customFormat="1" ht="11.5" x14ac:dyDescent="0.25">
      <c r="A156" s="256"/>
      <c r="B156" s="132" t="s">
        <v>388</v>
      </c>
      <c r="C156" s="132" t="s">
        <v>515</v>
      </c>
      <c r="D156" s="134" t="s">
        <v>327</v>
      </c>
      <c r="E156" s="182"/>
      <c r="F156" s="30"/>
      <c r="G156" s="129">
        <f>IF(G150="-","-",SUM(G147:G155)*'3k EBIT'!$E$7)</f>
        <v>1.7093370194565929</v>
      </c>
      <c r="H156" s="129">
        <f>IF(H150="-","-",SUM(H147:H155)*'3k EBIT'!$E$7)</f>
        <v>1.7114490703613798</v>
      </c>
      <c r="I156" s="129">
        <f>IF(I150="-","-",SUM(I147:I155)*'3k EBIT'!$E$7)</f>
        <v>1.5932099667078314</v>
      </c>
      <c r="J156" s="129">
        <f>IF(J150="-","-",SUM(J147:J155)*'3k EBIT'!$E$7)</f>
        <v>1.5995461194221934</v>
      </c>
      <c r="K156" s="129">
        <f>IF(K150="-","-",SUM(K147:K155)*'3k EBIT'!$E$7)</f>
        <v>1.5988902706786767</v>
      </c>
      <c r="L156" s="129">
        <f>IF(L150="-","-",SUM(L147:L155)*'3k EBIT'!$E$7)</f>
        <v>1.6099320703429296</v>
      </c>
      <c r="M156" s="129">
        <f>IF(M150="-","-",SUM(M147:M155)*'3k EBIT'!$E$7)</f>
        <v>1.6759750854821955</v>
      </c>
      <c r="N156" s="129">
        <f>IF(N150="-","-",SUM(N147:N155)*'3k EBIT'!$E$7)</f>
        <v>1.8141208267526785</v>
      </c>
      <c r="O156" s="30"/>
      <c r="P156" s="129">
        <f>IF(P150="-","-",SUM(P147:P155)*'3k EBIT'!$E$7)</f>
        <v>1.8141208267526785</v>
      </c>
      <c r="Q156" s="129">
        <f>IF(Q150="-","-",SUM(Q147:Q155)*'3k EBIT'!$E$7)</f>
        <v>1.9093339096243991</v>
      </c>
      <c r="R156" s="129">
        <f>IF(R150="-","-",SUM(R147:R155)*'3k EBIT'!$E$7)</f>
        <v>1.9174570526272401</v>
      </c>
      <c r="S156" s="129">
        <f>IF(S150="-","-",SUM(S147:S155)*'3k EBIT'!$E$7)</f>
        <v>2.0408019753161786</v>
      </c>
      <c r="T156" s="129">
        <f>IF(T150="-","-",SUM(T147:T155)*'3k EBIT'!$E$7)</f>
        <v>2.0413387229304827</v>
      </c>
      <c r="U156" s="129">
        <f>IF(U150="-","-",SUM(U147:U155)*'3k EBIT'!$E$7)</f>
        <v>2.0569453174979722</v>
      </c>
      <c r="V156" s="129">
        <f>IF(V150="-","-",SUM(V147:V155)*'3k EBIT'!$E$7)</f>
        <v>2.0600599204839294</v>
      </c>
      <c r="W156" s="129" t="str">
        <f>IF(W150="-","-",SUM(W147:W155)*'3k EBIT'!$E$7)</f>
        <v>-</v>
      </c>
      <c r="X156" s="129" t="str">
        <f>IF(X150="-","-",SUM(X147:X155)*'3k EBIT'!$E$7)</f>
        <v>-</v>
      </c>
      <c r="Y156" s="129" t="str">
        <f>IF(Y150="-","-",SUM(Y147:Y155)*'3k EBIT'!$E$7)</f>
        <v>-</v>
      </c>
      <c r="Z156" s="129" t="str">
        <f>IF(Z150="-","-",SUM(Z147:Z155)*'3k EBIT'!$E$7)</f>
        <v>-</v>
      </c>
      <c r="AA156" s="28"/>
    </row>
    <row r="157" spans="1:27" s="29" customFormat="1" ht="11.5" x14ac:dyDescent="0.25">
      <c r="A157" s="256"/>
      <c r="B157" s="132" t="s">
        <v>292</v>
      </c>
      <c r="C157" s="177" t="s">
        <v>516</v>
      </c>
      <c r="D157" s="134" t="s">
        <v>327</v>
      </c>
      <c r="E157" s="134"/>
      <c r="F157" s="30"/>
      <c r="G157" s="129">
        <f>IF(G152="-","-",SUM(G147:G150,G152:G156)*'3l HAP'!$E$8)</f>
        <v>0.94577300958666233</v>
      </c>
      <c r="H157" s="129">
        <f>IF(H152="-","-",SUM(H147:H150,H152:H156)*'3l HAP'!$E$8)</f>
        <v>0.94740051087741828</v>
      </c>
      <c r="I157" s="129">
        <f>IF(I152="-","-",SUM(I147:I150,I152:I156)*'3l HAP'!$E$8)</f>
        <v>0.94392901048054934</v>
      </c>
      <c r="J157" s="129">
        <f>IF(J152="-","-",SUM(J147:J150,J152:J156)*'3l HAP'!$E$8)</f>
        <v>0.94881151435281708</v>
      </c>
      <c r="K157" s="129">
        <f>IF(K152="-","-",SUM(K147:K150,K152:K156)*'3l HAP'!$E$8)</f>
        <v>0.95899406132715481</v>
      </c>
      <c r="L157" s="129">
        <f>IF(L152="-","-",SUM(L147:L150,L152:L156)*'3l HAP'!$E$8)</f>
        <v>0.96750263617499876</v>
      </c>
      <c r="M157" s="129">
        <f>IF(M152="-","-",SUM(M147:M150,M152:M156)*'3l HAP'!$E$8)</f>
        <v>1.0146531967412509</v>
      </c>
      <c r="N157" s="129">
        <f>IF(N152="-","-",SUM(N147:N150,N152:N156)*'3l HAP'!$E$8)</f>
        <v>1.1211053526625467</v>
      </c>
      <c r="O157" s="30"/>
      <c r="P157" s="129">
        <f>IF(P152="-","-",SUM(P147:P150,P152:P156)*'3l HAP'!$E$8)</f>
        <v>1.1211053526625467</v>
      </c>
      <c r="Q157" s="129">
        <f>IF(Q152="-","-",SUM(Q147:Q150,Q152:Q156)*'3l HAP'!$E$8)</f>
        <v>1.1624107295322121</v>
      </c>
      <c r="R157" s="129">
        <f>IF(R152="-","-",SUM(R147:R150,R152:R156)*'3l HAP'!$E$8)</f>
        <v>1.1686702499311536</v>
      </c>
      <c r="S157" s="129">
        <f>IF(S152="-","-",SUM(S147:S150,S152:S156)*'3l HAP'!$E$8)</f>
        <v>1.2086743718606374</v>
      </c>
      <c r="T157" s="129">
        <f>IF(T152="-","-",SUM(T147:T150,T152:T156)*'3l HAP'!$E$8)</f>
        <v>1.2090879781014294</v>
      </c>
      <c r="U157" s="129">
        <f>IF(U152="-","-",SUM(U147:U150,U152:U156)*'3l HAP'!$E$8)</f>
        <v>1.2334052058478358</v>
      </c>
      <c r="V157" s="129">
        <f>IF(V152="-","-",SUM(V147:V150,V152:V156)*'3l HAP'!$E$8)</f>
        <v>1.2358052523468797</v>
      </c>
      <c r="W157" s="129" t="str">
        <f>IF(W152="-","-",SUM(W147:W150,W152:W156)*'3l HAP'!$E$8)</f>
        <v>-</v>
      </c>
      <c r="X157" s="129" t="str">
        <f>IF(X152="-","-",SUM(X147:X150,X152:X156)*'3l HAP'!$E$8)</f>
        <v>-</v>
      </c>
      <c r="Y157" s="129" t="str">
        <f>IF(Y152="-","-",SUM(Y147:Y150,Y152:Y156)*'3l HAP'!$E$8)</f>
        <v>-</v>
      </c>
      <c r="Z157" s="129" t="str">
        <f>IF(Z152="-","-",SUM(Z147:Z150,Z152:Z156)*'3l HAP'!$E$8)</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IF(G152="-","-",SUM(G147:G157))</f>
        <v>90.910842136467508</v>
      </c>
      <c r="H158" s="129">
        <f t="shared" si="22"/>
        <v>91.023630165779267</v>
      </c>
      <c r="I158" s="129">
        <f t="shared" si="22"/>
        <v>84.797050517245765</v>
      </c>
      <c r="J158" s="129">
        <f t="shared" si="22"/>
        <v>85.135414605181111</v>
      </c>
      <c r="K158" s="129">
        <f t="shared" si="22"/>
        <v>85.111078811491424</v>
      </c>
      <c r="L158" s="129">
        <f t="shared" si="22"/>
        <v>85.700734497045076</v>
      </c>
      <c r="M158" s="129">
        <f t="shared" si="22"/>
        <v>89.223831787086908</v>
      </c>
      <c r="N158" s="129">
        <f t="shared" si="22"/>
        <v>96.601109427694794</v>
      </c>
      <c r="O158" s="30"/>
      <c r="P158" s="129">
        <f t="shared" ref="P158:Z158" si="23">IF(P152="-","-",SUM(P147:P157))</f>
        <v>96.601109427694794</v>
      </c>
      <c r="Q158" s="129">
        <f t="shared" si="23"/>
        <v>101.65362762265511</v>
      </c>
      <c r="R158" s="129">
        <f t="shared" si="23"/>
        <v>102.08742080871495</v>
      </c>
      <c r="S158" s="129">
        <f t="shared" si="23"/>
        <v>108.61926028543469</v>
      </c>
      <c r="T158" s="129">
        <f t="shared" si="23"/>
        <v>108.64792375444387</v>
      </c>
      <c r="U158" s="129">
        <f t="shared" si="23"/>
        <v>109.49364035698748</v>
      </c>
      <c r="V158" s="129">
        <f t="shared" si="23"/>
        <v>109.65996680872142</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AA'!J25="-","-",'3c AA'!J25)</f>
        <v>-</v>
      </c>
      <c r="H161" s="38" t="str">
        <f>IF('3c AA'!K25="-","-",'3c AA'!K25)</f>
        <v>-</v>
      </c>
      <c r="I161" s="38" t="str">
        <f>IF('3c AA'!L25="-","-",'3c AA'!L25)</f>
        <v>-</v>
      </c>
      <c r="J161" s="38" t="str">
        <f>IF('3c AA'!M25="-","-",'3c AA'!M25)</f>
        <v>-</v>
      </c>
      <c r="K161" s="38" t="str">
        <f>IF('3c AA'!N25="-","-",'3c AA'!N25)</f>
        <v>-</v>
      </c>
      <c r="L161" s="38" t="str">
        <f>IF('3c AA'!O25="-","-",'3c AA'!O25)</f>
        <v>-</v>
      </c>
      <c r="M161" s="38" t="str">
        <f>IF('3c AA'!P25="-","-",'3c AA'!P25)</f>
        <v>-</v>
      </c>
      <c r="N161" s="38" t="str">
        <f>IF('3c AA'!Q25="-","-",'3c AA'!Q25)</f>
        <v>-</v>
      </c>
      <c r="O161" s="30"/>
      <c r="P161" s="38" t="str">
        <f>IF('3c AA'!S25="-","-",'3c AA'!S25)</f>
        <v>-</v>
      </c>
      <c r="Q161" s="38" t="str">
        <f>IF('3c AA'!T25="-","-",'3c AA'!T25)</f>
        <v>-</v>
      </c>
      <c r="R161" s="38" t="str">
        <f>IF('3c AA'!U25="-","-",'3c AA'!U25)</f>
        <v>-</v>
      </c>
      <c r="S161" s="38" t="str">
        <f>IF('3c AA'!V25="-","-",'3c AA'!V25)</f>
        <v>-</v>
      </c>
      <c r="T161" s="38">
        <f>IF('3c AA'!W25="-","-",'3c AA'!W25)</f>
        <v>0</v>
      </c>
      <c r="U161" s="38">
        <f>IF('3c AA'!X25="-","-",'3c AA'!X25)</f>
        <v>1.4870742269298105</v>
      </c>
      <c r="V161" s="38">
        <f>IF('3c AA'!Y25="-","-",'3c AA'!Y25)</f>
        <v>0.70457099735818829</v>
      </c>
      <c r="W161" s="38" t="str">
        <f>IF('3c AA'!Z25="-","-",'3c AA'!Z25)</f>
        <v>-</v>
      </c>
      <c r="X161" s="38" t="str">
        <f>IF('3c AA'!AA25="-","-",'3c AA'!AA25)</f>
        <v>-</v>
      </c>
      <c r="Y161" s="38" t="str">
        <f>IF('3c AA'!AB25="-","-",'3c AA'!AB25)</f>
        <v>-</v>
      </c>
      <c r="Z161" s="38" t="str">
        <f>IF('3c AA'!AC25="-","-",'3c AA'!AC25)</f>
        <v>-</v>
      </c>
      <c r="AA161" s="28"/>
    </row>
    <row r="162" spans="1:27" s="29" customFormat="1" ht="11.25" customHeight="1" x14ac:dyDescent="0.25">
      <c r="A162" s="256"/>
      <c r="B162" s="135" t="s">
        <v>2</v>
      </c>
      <c r="C162" s="135" t="s">
        <v>342</v>
      </c>
      <c r="D162" s="133" t="s">
        <v>328</v>
      </c>
      <c r="E162" s="181"/>
      <c r="F162" s="30"/>
      <c r="G162" s="38">
        <f>IF('3d PC'!G14="-","-",'3d PC'!G55)</f>
        <v>6.5567588596821027</v>
      </c>
      <c r="H162" s="38">
        <f>IF('3d PC'!H14="-","-",'3d PC'!H55)</f>
        <v>6.5567588596821027</v>
      </c>
      <c r="I162" s="38">
        <f>IF('3d PC'!I14="-","-",'3d PC'!I55)</f>
        <v>6.6197359495950758</v>
      </c>
      <c r="J162" s="38">
        <f>IF('3d PC'!J14="-","-",'3d PC'!J55)</f>
        <v>6.6197359495950758</v>
      </c>
      <c r="K162" s="38">
        <f>IF('3d PC'!K14="-","-",'3d PC'!K55)</f>
        <v>6.6995028867368616</v>
      </c>
      <c r="L162" s="38">
        <f>IF('3d PC'!L14="-","-",'3d PC'!L55)</f>
        <v>6.6995028867368616</v>
      </c>
      <c r="M162" s="38">
        <f>IF('3d PC'!M14="-","-",'3d PC'!M55)</f>
        <v>7.1131218301273513</v>
      </c>
      <c r="N162" s="38">
        <f>IF('3d PC'!N14="-","-",'3d PC'!N55)</f>
        <v>7.1131218301273513</v>
      </c>
      <c r="O162" s="30"/>
      <c r="P162" s="38">
        <f>'3d PC'!P55</f>
        <v>7.1131218301273513</v>
      </c>
      <c r="Q162" s="38">
        <f>'3d PC'!Q55</f>
        <v>7.2804579515147188</v>
      </c>
      <c r="R162" s="38">
        <f>'3d PC'!R55</f>
        <v>7.1935840895118579</v>
      </c>
      <c r="S162" s="38">
        <f>'3d PC'!S55</f>
        <v>7.3593999937099728</v>
      </c>
      <c r="T162" s="38">
        <f>'3d PC'!T55</f>
        <v>7.0492243060839304</v>
      </c>
      <c r="U162" s="38">
        <f>'3d PC'!U55</f>
        <v>7.1089669218364691</v>
      </c>
      <c r="V162" s="38">
        <f>'3d PC'!V55</f>
        <v>6.9829560851947949</v>
      </c>
      <c r="W162" s="38" t="str">
        <f>'3d PC'!W55</f>
        <v>-</v>
      </c>
      <c r="X162" s="38" t="str">
        <f>'3d PC'!X55</f>
        <v>-</v>
      </c>
      <c r="Y162" s="38" t="str">
        <f>'3d PC'!Y55</f>
        <v>-</v>
      </c>
      <c r="Z162" s="38" t="str">
        <f>'3d PC'!Z55</f>
        <v>-</v>
      </c>
      <c r="AA162" s="28"/>
    </row>
    <row r="163" spans="1:27" s="29" customFormat="1" ht="11.25" customHeight="1" x14ac:dyDescent="0.25">
      <c r="A163" s="256"/>
      <c r="B163" s="135" t="s">
        <v>352</v>
      </c>
      <c r="C163" s="135" t="s">
        <v>343</v>
      </c>
      <c r="D163" s="133" t="s">
        <v>328</v>
      </c>
      <c r="E163" s="181"/>
      <c r="F163" s="30"/>
      <c r="G163" s="38">
        <f>IF('3e NC-Elec'!H26="-","-",'3e NC-Elec'!H26)</f>
        <v>18.2135</v>
      </c>
      <c r="H163" s="38">
        <f>IF('3e NC-Elec'!I26="-","-",'3e NC-Elec'!I26)</f>
        <v>18.2135</v>
      </c>
      <c r="I163" s="38">
        <f>IF('3e NC-Elec'!J26="-","-",'3e NC-Elec'!J26)</f>
        <v>18.140499999999999</v>
      </c>
      <c r="J163" s="38">
        <f>IF('3e NC-Elec'!K26="-","-",'3e NC-Elec'!K26)</f>
        <v>18.140499999999999</v>
      </c>
      <c r="K163" s="38">
        <f>IF('3e NC-Elec'!L26="-","-",'3e NC-Elec'!L26)</f>
        <v>18.797499999999999</v>
      </c>
      <c r="L163" s="38">
        <f>IF('3e NC-Elec'!M26="-","-",'3e NC-Elec'!M26)</f>
        <v>18.797499999999999</v>
      </c>
      <c r="M163" s="38">
        <f>IF('3e NC-Elec'!N26="-","-",'3e NC-Elec'!N26)</f>
        <v>18.614999999999998</v>
      </c>
      <c r="N163" s="38">
        <f>IF('3e NC-Elec'!O26="-","-",'3e NC-Elec'!O26)</f>
        <v>18.614999999999998</v>
      </c>
      <c r="O163" s="30"/>
      <c r="P163" s="38">
        <f>'3e NC-Elec'!Q26</f>
        <v>18.614999999999998</v>
      </c>
      <c r="Q163" s="38">
        <f>'3e NC-Elec'!R26</f>
        <v>16.8995</v>
      </c>
      <c r="R163" s="38">
        <f>'3e NC-Elec'!S26</f>
        <v>16.8995</v>
      </c>
      <c r="S163" s="38">
        <f>'3e NC-Elec'!T26</f>
        <v>15.768000000000002</v>
      </c>
      <c r="T163" s="38">
        <f>'3e NC-Elec'!U26</f>
        <v>15.768000000000002</v>
      </c>
      <c r="U163" s="38">
        <f>'3e NC-Elec'!V26</f>
        <v>17.373999999999999</v>
      </c>
      <c r="V163" s="38">
        <f>'3e NC-Elec'!W26</f>
        <v>17.373999999999999</v>
      </c>
      <c r="W163" s="38" t="str">
        <f>'3e NC-Elec'!X26</f>
        <v>-</v>
      </c>
      <c r="X163" s="38" t="str">
        <f>'3e NC-Elec'!Y26</f>
        <v>-</v>
      </c>
      <c r="Y163" s="38" t="str">
        <f>'3e NC-Elec'!Z26</f>
        <v>-</v>
      </c>
      <c r="Z163" s="38" t="str">
        <f>'3e NC-Elec'!AA26</f>
        <v>-</v>
      </c>
      <c r="AA163" s="28"/>
    </row>
    <row r="164" spans="1:27" s="29" customFormat="1" ht="11.25" customHeight="1" x14ac:dyDescent="0.25">
      <c r="A164" s="256"/>
      <c r="B164" s="135" t="s">
        <v>349</v>
      </c>
      <c r="C164" s="135" t="s">
        <v>344</v>
      </c>
      <c r="D164" s="133" t="s">
        <v>328</v>
      </c>
      <c r="E164" s="181"/>
      <c r="F164" s="30"/>
      <c r="G164" s="38">
        <f>IF('3g CPIH'!C$16="-","-",'3h OC '!$E$7*('3g CPIH'!C$16/'3g CPIH'!$G$16))</f>
        <v>38.772147945205475</v>
      </c>
      <c r="H164" s="38">
        <f>IF('3g CPIH'!D$16="-","-",'3h OC '!$E$7*('3g CPIH'!D$16/'3g CPIH'!$G$16))</f>
        <v>38.849769863013698</v>
      </c>
      <c r="I164" s="38">
        <f>IF('3g CPIH'!E$16="-","-",'3h OC '!$E$7*('3g CPIH'!E$16/'3g CPIH'!$G$16))</f>
        <v>38.966202739726029</v>
      </c>
      <c r="J164" s="38">
        <f>IF('3g CPIH'!F$16="-","-",'3h OC '!$E$7*('3g CPIH'!F$16/'3g CPIH'!$G$16))</f>
        <v>39.199068493150683</v>
      </c>
      <c r="K164" s="38">
        <f>IF('3g CPIH'!G$16="-","-",'3h OC '!$E$7*('3g CPIH'!G$16/'3g CPIH'!$G$16))</f>
        <v>39.6648</v>
      </c>
      <c r="L164" s="38">
        <f>IF('3g CPIH'!H$16="-","-",'3h OC '!$E$7*('3g CPIH'!H$16/'3g CPIH'!$G$16))</f>
        <v>40.169342465753431</v>
      </c>
      <c r="M164" s="38">
        <f>IF('3g CPIH'!I$16="-","-",'3h OC '!$E$7*('3g CPIH'!I$16/'3g CPIH'!$G$16))</f>
        <v>40.751506849315064</v>
      </c>
      <c r="N164" s="38">
        <f>IF('3g CPIH'!J$16="-","-",'3h OC '!$E$7*('3g CPIH'!J$16/'3g CPIH'!$G$16))</f>
        <v>41.100805479452056</v>
      </c>
      <c r="O164" s="30"/>
      <c r="P164" s="38">
        <f>IF('3g CPIH'!L$16="-","-",'3h OC '!$E$7*('3g CPIH'!L$16/'3g CPIH'!$G$16))</f>
        <v>41.100805479452056</v>
      </c>
      <c r="Q164" s="38">
        <f>IF('3g CPIH'!M$16="-","-",'3h OC '!$E$7*('3g CPIH'!M$16/'3g CPIH'!$G$16))</f>
        <v>41.566536986301365</v>
      </c>
      <c r="R164" s="38">
        <f>IF('3g CPIH'!N$16="-","-",'3h OC '!$E$7*('3g CPIH'!N$16/'3g CPIH'!$G$16))</f>
        <v>41.877024657534243</v>
      </c>
      <c r="S164" s="38">
        <f>IF('3g CPIH'!O$16="-","-",'3h OC '!$E$7*('3g CPIH'!O$16/'3g CPIH'!$G$16))</f>
        <v>42.109890410958904</v>
      </c>
      <c r="T164" s="38">
        <f>IF('3g CPIH'!P$16="-","-",'3h OC '!$E$7*('3g CPIH'!P$16/'3g CPIH'!$G$16))</f>
        <v>42.226323287671228</v>
      </c>
      <c r="U164" s="38">
        <f>IF('3g CPIH'!Q$16="-","-",'3h OC '!$E$7*('3g CPIH'!Q$16/'3g CPIH'!$G$16))</f>
        <v>42.45918904109589</v>
      </c>
      <c r="V164" s="38">
        <f>IF('3g CPIH'!R$16="-","-",'3h OC '!$E$7*('3g CPIH'!R$16/'3g CPIH'!$G$16))</f>
        <v>43.235408219178083</v>
      </c>
      <c r="W164" s="38" t="str">
        <f>IF('3g CPIH'!S$16="-","-",'3h OC '!$E$7*('3g CPIH'!S$16/'3g CPIH'!$G$16))</f>
        <v>-</v>
      </c>
      <c r="X164" s="38" t="str">
        <f>IF('3g CPIH'!T$16="-","-",'3h OC '!$E$7*('3g CPIH'!T$16/'3g CPIH'!$G$16))</f>
        <v>-</v>
      </c>
      <c r="Y164" s="38" t="str">
        <f>IF('3g CPIH'!U$16="-","-",'3h OC '!$E$7*('3g CPIH'!U$16/'3g CPIH'!$G$16))</f>
        <v>-</v>
      </c>
      <c r="Z164" s="38" t="str">
        <f>IF('3g CPIH'!V$16="-","-",'3h OC '!$E$7*('3g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SMNCC'!G$57)</f>
        <v>0</v>
      </c>
      <c r="L165" s="38">
        <f>IF('3i SMNCC'!H$46="-","-",'3i SMNCC'!H$57)</f>
        <v>-0.1310662676190151</v>
      </c>
      <c r="M165" s="38">
        <f>IF('3i SMNCC'!I$46="-","-",'3i SMNCC'!I$57)</f>
        <v>1.6490220555819262</v>
      </c>
      <c r="N165" s="38">
        <f>IF('3i SMNCC'!J$46="-","-",'3i SMNCC'!J$57)</f>
        <v>7.9249822078168837</v>
      </c>
      <c r="O165" s="30"/>
      <c r="P165" s="38">
        <f>IF('3i SMNCC'!L$46="-","-",'3i SMNCC'!L$57)</f>
        <v>7.9249822078168837</v>
      </c>
      <c r="Q165" s="38">
        <f>IF('3i SMNCC'!M$46="-","-",'3i SMNCC'!M$57)</f>
        <v>9.5945159615724194</v>
      </c>
      <c r="R165" s="38">
        <f>IF('3i SMNCC'!N$46="-","-",'3i SMNCC'!N$57)</f>
        <v>9.6655312765157912</v>
      </c>
      <c r="S165" s="38">
        <f>IF('3i SMNCC'!O$46="-","-",'3i SMNCC'!O$57)</f>
        <v>11.448655558303892</v>
      </c>
      <c r="T165" s="38">
        <f>IF('3i SMNCC'!P$46="-","-",'3i SMNCC'!P$57)</f>
        <v>11.63045810995356</v>
      </c>
      <c r="U165" s="38">
        <f>IF('3i SMNCC'!Q$46="-","-",'3i SMNCC'!Q$57)</f>
        <v>11.375413031411084</v>
      </c>
      <c r="V165" s="38">
        <f>IF('3i SMNCC'!R$46="-","-",'3i SMNCC'!R$57)</f>
        <v>11.405483218834176</v>
      </c>
      <c r="W165" s="38" t="str">
        <f>IF('3i SMNCC'!S$46="-","-",'3i SMNCC'!S$57)</f>
        <v>-</v>
      </c>
      <c r="X165" s="38" t="str">
        <f>IF('3i SMNCC'!T$46="-","-",'3i SMNCC'!T$57)</f>
        <v>-</v>
      </c>
      <c r="Y165" s="38" t="str">
        <f>IF('3i SMNCC'!U$46="-","-",'3i SMNCC'!U$57)</f>
        <v>-</v>
      </c>
      <c r="Z165" s="38" t="str">
        <f>IF('3i SMNCC'!V$46="-","-",'3i SMNCC'!V$57)</f>
        <v>-</v>
      </c>
      <c r="AA165" s="28"/>
    </row>
    <row r="166" spans="1:27" s="29" customFormat="1" ht="11.5" x14ac:dyDescent="0.25">
      <c r="A166" s="256"/>
      <c r="B166" s="135" t="s">
        <v>349</v>
      </c>
      <c r="C166" s="135" t="s">
        <v>389</v>
      </c>
      <c r="D166" s="133" t="s">
        <v>328</v>
      </c>
      <c r="E166" s="181"/>
      <c r="F166" s="30"/>
      <c r="G166" s="38">
        <f>IF('3g CPIH'!C$16="-","-",'3j PAAC PAP'!$G$7*('3g CPIH'!C$16/'3g CPIH'!$G$16))</f>
        <v>13.436452250489236</v>
      </c>
      <c r="H166" s="38">
        <f>IF('3g CPIH'!D$16="-","-",'3j PAAC PAP'!$G$7*('3g CPIH'!D$16/'3g CPIH'!$G$16))</f>
        <v>13.463352054794518</v>
      </c>
      <c r="I166" s="38">
        <f>IF('3g CPIH'!E$16="-","-",'3j PAAC PAP'!$G$7*('3g CPIH'!E$16/'3g CPIH'!$G$16))</f>
        <v>13.503701761252445</v>
      </c>
      <c r="J166" s="38">
        <f>IF('3g CPIH'!F$16="-","-",'3j PAAC PAP'!$G$7*('3g CPIH'!F$16/'3g CPIH'!$G$16))</f>
        <v>13.584401174168297</v>
      </c>
      <c r="K166" s="38">
        <f>IF('3g CPIH'!G$16="-","-",'3j PAAC PAP'!$G$7*('3g CPIH'!G$16/'3g CPIH'!$G$16))</f>
        <v>13.745799999999999</v>
      </c>
      <c r="L166" s="38">
        <f>IF('3g CPIH'!H$16="-","-",'3j PAAC PAP'!$G$7*('3g CPIH'!H$16/'3g CPIH'!$G$16))</f>
        <v>13.920648727984345</v>
      </c>
      <c r="M166" s="38">
        <f>IF('3g CPIH'!I$16="-","-",'3j PAAC PAP'!$G$7*('3g CPIH'!I$16/'3g CPIH'!$G$16))</f>
        <v>14.122397260273971</v>
      </c>
      <c r="N166" s="38">
        <f>IF('3g CPIH'!J$16="-","-",'3j PAAC PAP'!$G$7*('3g CPIH'!J$16/'3g CPIH'!$G$16))</f>
        <v>14.24344637964775</v>
      </c>
      <c r="O166" s="30"/>
      <c r="P166" s="38">
        <f>IF('3g CPIH'!L$16="-","-",'3j PAAC PAP'!$G$7*('3g CPIH'!L$16/'3g CPIH'!$G$16))</f>
        <v>14.24344637964775</v>
      </c>
      <c r="Q166" s="38">
        <f>IF('3g CPIH'!M$16="-","-",'3j PAAC PAP'!$G$7*('3g CPIH'!M$16/'3g CPIH'!$G$16))</f>
        <v>14.40484520547945</v>
      </c>
      <c r="R166" s="38">
        <f>IF('3g CPIH'!N$16="-","-",'3j PAAC PAP'!$G$7*('3g CPIH'!N$16/'3g CPIH'!$G$16))</f>
        <v>14.512444422700586</v>
      </c>
      <c r="S166" s="38">
        <f>IF('3g CPIH'!O$16="-","-",'3j PAAC PAP'!$G$7*('3g CPIH'!O$16/'3g CPIH'!$G$16))</f>
        <v>14.593143835616438</v>
      </c>
      <c r="T166" s="38">
        <f>IF('3g CPIH'!P$16="-","-",'3j PAAC PAP'!$G$7*('3g CPIH'!P$16/'3g CPIH'!$G$16))</f>
        <v>14.633493542074362</v>
      </c>
      <c r="U166" s="38">
        <f>IF('3g CPIH'!Q$16="-","-",'3j PAAC PAP'!$G$7*('3g CPIH'!Q$16/'3g CPIH'!$G$16))</f>
        <v>14.714192954990214</v>
      </c>
      <c r="V166" s="38">
        <f>IF('3g CPIH'!R$16="-","-",'3j PAAC PAP'!$G$7*('3g CPIH'!R$16/'3g CPIH'!$G$16))</f>
        <v>14.983190998043053</v>
      </c>
      <c r="W166" s="38" t="str">
        <f>IF('3g CPIH'!S$16="-","-",'3j PAAC PAP'!$G$7*('3g CPIH'!S$16/'3g CPIH'!$G$16))</f>
        <v>-</v>
      </c>
      <c r="X166" s="38" t="str">
        <f>IF('3g CPIH'!T$16="-","-",'3j PAAC PAP'!$G$7*('3g CPIH'!T$16/'3g CPIH'!$G$16))</f>
        <v>-</v>
      </c>
      <c r="Y166" s="38" t="str">
        <f>IF('3g CPIH'!U$16="-","-",'3j PAAC PAP'!$G$7*('3g CPIH'!U$16/'3g CPIH'!$G$16))</f>
        <v>-</v>
      </c>
      <c r="Z166" s="38" t="str">
        <f>IF('3g CPIH'!V$16="-","-",'3j PAAC PAP'!$G$7*('3g CPIH'!V$16/'3g CPIH'!$G$16))</f>
        <v>-</v>
      </c>
      <c r="AA166" s="28"/>
    </row>
    <row r="167" spans="1:27" s="29" customFormat="1" ht="11.5" x14ac:dyDescent="0.25">
      <c r="A167" s="256"/>
      <c r="B167" s="135" t="s">
        <v>349</v>
      </c>
      <c r="C167" s="135" t="s">
        <v>404</v>
      </c>
      <c r="D167" s="133" t="s">
        <v>328</v>
      </c>
      <c r="E167" s="181"/>
      <c r="F167" s="30"/>
      <c r="G167" s="38">
        <f>IF(G162="-","-",SUM(G159:G165)*'3j PAAC PAP'!$G$25)</f>
        <v>3.7056660800474339</v>
      </c>
      <c r="H167" s="38">
        <f>IF(H162="-","-",SUM(H159:H165)*'3j PAAC PAP'!$G$25)</f>
        <v>3.7101928350501736</v>
      </c>
      <c r="I167" s="38">
        <f>IF(I162="-","-",SUM(I159:I165)*'3j PAAC PAP'!$G$25)</f>
        <v>3.716398451483828</v>
      </c>
      <c r="J167" s="38">
        <f>IF(J162="-","-",SUM(J159:J165)*'3j PAAC PAP'!$G$25)</f>
        <v>3.7299787164920475</v>
      </c>
      <c r="K167" s="38">
        <f>IF(K162="-","-",SUM(K159:K165)*'3j PAAC PAP'!$G$25)</f>
        <v>3.8001060207487205</v>
      </c>
      <c r="L167" s="38">
        <f>IF(L162="-","-",SUM(L159:L165)*'3j PAAC PAP'!$G$25)</f>
        <v>3.8218864056715232</v>
      </c>
      <c r="M167" s="38">
        <f>IF(M162="-","-",SUM(M159:M165)*'3j PAAC PAP'!$G$25)</f>
        <v>3.9731266535651493</v>
      </c>
      <c r="N167" s="38">
        <f>IF(N162="-","-",SUM(N159:N165)*'3j PAAC PAP'!$G$25)</f>
        <v>4.359498495235516</v>
      </c>
      <c r="O167" s="30"/>
      <c r="P167" s="38">
        <f>IF(P162="-","-",SUM(P159:P165)*'3j PAAC PAP'!$G$25)</f>
        <v>4.359498495235516</v>
      </c>
      <c r="Q167" s="38">
        <f>IF(Q162="-","-",SUM(Q159:Q165)*'3j PAAC PAP'!$G$25)</f>
        <v>4.3937370736305379</v>
      </c>
      <c r="R167" s="38">
        <f>IF(R162="-","-",SUM(R159:R165)*'3j PAAC PAP'!$G$25)</f>
        <v>4.4109192548940825</v>
      </c>
      <c r="S167" s="38">
        <f>IF(S162="-","-",SUM(S159:S165)*'3j PAAC PAP'!$G$25)</f>
        <v>4.4721709966686465</v>
      </c>
      <c r="T167" s="38">
        <f>IF(T162="-","-",SUM(T159:T165)*'3j PAAC PAP'!$G$25)</f>
        <v>4.4714746646288859</v>
      </c>
      <c r="U167" s="38">
        <f>IF(U162="-","-",SUM(U159:U165)*'3j PAAC PAP'!$G$25)</f>
        <v>4.6540471833782133</v>
      </c>
      <c r="V167" s="38">
        <f>IF(V162="-","-",SUM(V159:V165)*'3j PAAC PAP'!$G$25)</f>
        <v>4.6480856432823243</v>
      </c>
      <c r="W167" s="38" t="str">
        <f>IF(W162="-","-",SUM(W159:W165)*'3j PAAC PAP'!$G$25)</f>
        <v>-</v>
      </c>
      <c r="X167" s="38" t="str">
        <f>IF(X162="-","-",SUM(X159:X165)*'3j PAAC PAP'!$G$25)</f>
        <v>-</v>
      </c>
      <c r="Y167" s="38" t="str">
        <f>IF(Y162="-","-",SUM(Y159:Y165)*'3j PAAC PAP'!$G$25)</f>
        <v>-</v>
      </c>
      <c r="Z167" s="38" t="str">
        <f>IF(Z162="-","-",SUM(Z159:Z165)*'3j PAAC PAP'!$G$25)</f>
        <v>-</v>
      </c>
      <c r="AA167" s="28"/>
    </row>
    <row r="168" spans="1:27" s="29" customFormat="1" ht="11.5" x14ac:dyDescent="0.25">
      <c r="A168" s="256"/>
      <c r="B168" s="135" t="s">
        <v>388</v>
      </c>
      <c r="C168" s="135" t="s">
        <v>515</v>
      </c>
      <c r="D168" s="133" t="s">
        <v>328</v>
      </c>
      <c r="E168" s="181"/>
      <c r="F168" s="30"/>
      <c r="G168" s="38">
        <f>IF(G162="-","-",SUM(G159:G167)*'3k EBIT'!$E$7)</f>
        <v>1.5626978828228968</v>
      </c>
      <c r="H168" s="38">
        <f>IF(H162="-","-",SUM(H159:H167)*'3k EBIT'!$E$7)</f>
        <v>1.5648099337276844</v>
      </c>
      <c r="I168" s="38">
        <f>IF(I162="-","-",SUM(I159:I167)*'3k EBIT'!$E$7)</f>
        <v>1.5677725654550472</v>
      </c>
      <c r="J168" s="38">
        <f>IF(J162="-","-",SUM(J159:J167)*'3k EBIT'!$E$7)</f>
        <v>1.5741087181694093</v>
      </c>
      <c r="K168" s="38">
        <f>IF(K162="-","-",SUM(K159:K167)*'3k EBIT'!$E$7)</f>
        <v>1.6018829061201807</v>
      </c>
      <c r="L168" s="38">
        <f>IF(L162="-","-",SUM(L159:L167)*'3k EBIT'!$E$7)</f>
        <v>1.6129247057844336</v>
      </c>
      <c r="M168" s="38">
        <f>IF(M162="-","-",SUM(M159:M167)*'3k EBIT'!$E$7)</f>
        <v>1.6699898145991874</v>
      </c>
      <c r="N168" s="38">
        <f>IF(N162="-","-",SUM(N159:N167)*'3k EBIT'!$E$7)</f>
        <v>1.8081355558696701</v>
      </c>
      <c r="O168" s="30"/>
      <c r="P168" s="38">
        <f>IF(P162="-","-",SUM(P159:P167)*'3k EBIT'!$E$7)</f>
        <v>1.8081355558696701</v>
      </c>
      <c r="Q168" s="38">
        <f>IF(Q162="-","-",SUM(Q159:Q167)*'3k EBIT'!$E$7)</f>
        <v>1.8232956406811585</v>
      </c>
      <c r="R168" s="38">
        <f>IF(R162="-","-",SUM(R159:R167)*'3k EBIT'!$E$7)</f>
        <v>1.8314187836840001</v>
      </c>
      <c r="S168" s="38">
        <f>IF(S162="-","-",SUM(S159:S167)*'3k EBIT'!$E$7)</f>
        <v>1.8545104190825543</v>
      </c>
      <c r="T168" s="38">
        <f>IF(T162="-","-",SUM(T159:T167)*'3k EBIT'!$E$7)</f>
        <v>1.8550471666968591</v>
      </c>
      <c r="U168" s="38">
        <f>IF(U162="-","-",SUM(U159:U167)*'3k EBIT'!$E$7)</f>
        <v>1.9207804049095398</v>
      </c>
      <c r="V168" s="38">
        <f>IF(V162="-","-",SUM(V159:V167)*'3k EBIT'!$E$7)</f>
        <v>1.9238950078954977</v>
      </c>
      <c r="W168" s="38" t="str">
        <f>IF(W162="-","-",SUM(W159:W167)*'3k EBIT'!$E$7)</f>
        <v>-</v>
      </c>
      <c r="X168" s="38" t="str">
        <f>IF(X162="-","-",SUM(X159:X167)*'3k EBIT'!$E$7)</f>
        <v>-</v>
      </c>
      <c r="Y168" s="38" t="str">
        <f>IF(Y162="-","-",SUM(Y159:Y167)*'3k EBIT'!$E$7)</f>
        <v>-</v>
      </c>
      <c r="Z168" s="38" t="str">
        <f>IF(Z162="-","-",SUM(Z159:Z167)*'3k EBIT'!$E$7)</f>
        <v>-</v>
      </c>
      <c r="AA168" s="28"/>
    </row>
    <row r="169" spans="1:27" s="29" customFormat="1" ht="11.25" customHeight="1" x14ac:dyDescent="0.25">
      <c r="A169" s="256"/>
      <c r="B169" s="135" t="s">
        <v>292</v>
      </c>
      <c r="C169" s="136" t="s">
        <v>516</v>
      </c>
      <c r="D169" s="133" t="s">
        <v>328</v>
      </c>
      <c r="E169" s="127"/>
      <c r="F169" s="30"/>
      <c r="G169" s="38">
        <f>IF(G164="-","-",SUM(G159:G162,G164:G168)*'3l HAP'!$E$8)</f>
        <v>0.93751773871015665</v>
      </c>
      <c r="H169" s="38">
        <f>IF(H164="-","-",SUM(H159:H162,H164:H168)*'3l HAP'!$E$8)</f>
        <v>0.93914524000091237</v>
      </c>
      <c r="I169" s="38">
        <f>IF(I164="-","-",SUM(I159:I162,I164:I168)*'3l HAP'!$E$8)</f>
        <v>0.94249697369584939</v>
      </c>
      <c r="J169" s="38">
        <f>IF(J164="-","-",SUM(J159:J162,J164:J168)*'3l HAP'!$E$8)</f>
        <v>0.94737947756811713</v>
      </c>
      <c r="K169" s="38">
        <f>IF(K164="-","-",SUM(K159:K162,K164:K168)*'3l HAP'!$E$8)</f>
        <v>0.95916253624300174</v>
      </c>
      <c r="L169" s="38">
        <f>IF(L164="-","-",SUM(L159:L162,L164:L168)*'3l HAP'!$E$8)</f>
        <v>0.9676711110908458</v>
      </c>
      <c r="M169" s="38">
        <f>IF(M164="-","-",SUM(M159:M162,M164:M168)*'3l HAP'!$E$8)</f>
        <v>1.0143162469095566</v>
      </c>
      <c r="N169" s="38">
        <f>IF(N164="-","-",SUM(N159:N162,N164:N168)*'3l HAP'!$E$8)</f>
        <v>1.1207684028308527</v>
      </c>
      <c r="O169" s="30"/>
      <c r="P169" s="38">
        <f>IF(P164="-","-",SUM(P159:P162,P164:P168)*'3l HAP'!$E$8)</f>
        <v>1.1207684028308527</v>
      </c>
      <c r="Q169" s="38">
        <f>IF(Q164="-","-",SUM(Q159:Q162,Q164:Q168)*'3l HAP'!$E$8)</f>
        <v>1.157567075701609</v>
      </c>
      <c r="R169" s="38">
        <f>IF(R164="-","-",SUM(R159:R162,R164:R168)*'3l HAP'!$E$8)</f>
        <v>1.1638265961005507</v>
      </c>
      <c r="S169" s="38">
        <f>IF(S164="-","-",SUM(S159:S162,S164:S168)*'3l HAP'!$E$8)</f>
        <v>1.198186808349158</v>
      </c>
      <c r="T169" s="38">
        <f>IF(T164="-","-",SUM(T159:T162,T164:T168)*'3l HAP'!$E$8)</f>
        <v>1.1986004145899503</v>
      </c>
      <c r="U169" s="38">
        <f>IF(U164="-","-",SUM(U159:U162,U164:U168)*'3l HAP'!$E$8)</f>
        <v>1.2257395971767944</v>
      </c>
      <c r="V169" s="38">
        <f>IF(V164="-","-",SUM(V159:V162,V164:V168)*'3l HAP'!$E$8)</f>
        <v>1.2281396436758385</v>
      </c>
      <c r="W169" s="38" t="str">
        <f>IF(W164="-","-",SUM(W159:W162,W164:W168)*'3l HAP'!$E$8)</f>
        <v>-</v>
      </c>
      <c r="X169" s="38" t="str">
        <f>IF(X164="-","-",SUM(X159:X162,X164:X168)*'3l HAP'!$E$8)</f>
        <v>-</v>
      </c>
      <c r="Y169" s="38" t="str">
        <f>IF(Y164="-","-",SUM(Y159:Y162,Y164:Y168)*'3l HAP'!$E$8)</f>
        <v>-</v>
      </c>
      <c r="Z169" s="38" t="str">
        <f>IF(Z164="-","-",SUM(Z159:Z162,Z164:Z168)*'3l HAP'!$E$8)</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IF(G164="-","-",SUM(G159:G169))</f>
        <v>83.184740756957311</v>
      </c>
      <c r="H170" s="38">
        <f t="shared" si="24"/>
        <v>83.297528786269098</v>
      </c>
      <c r="I170" s="38">
        <f t="shared" si="24"/>
        <v>83.456808441208267</v>
      </c>
      <c r="J170" s="38">
        <f t="shared" si="24"/>
        <v>83.795172529143628</v>
      </c>
      <c r="K170" s="38">
        <f t="shared" si="24"/>
        <v>85.268754349848763</v>
      </c>
      <c r="L170" s="38">
        <f t="shared" si="24"/>
        <v>85.858410035402429</v>
      </c>
      <c r="M170" s="38">
        <f t="shared" si="24"/>
        <v>88.908480710372203</v>
      </c>
      <c r="N170" s="38">
        <f t="shared" si="24"/>
        <v>96.285758350980061</v>
      </c>
      <c r="O170" s="30"/>
      <c r="P170" s="38">
        <f t="shared" ref="P170:Z170" si="25">IF(P164="-","-",SUM(P159:P169))</f>
        <v>96.285758350980061</v>
      </c>
      <c r="Q170" s="38">
        <f t="shared" si="25"/>
        <v>97.120455894881232</v>
      </c>
      <c r="R170" s="38">
        <f t="shared" si="25"/>
        <v>97.554249080941105</v>
      </c>
      <c r="S170" s="38">
        <f t="shared" si="25"/>
        <v>98.803958022689585</v>
      </c>
      <c r="T170" s="38">
        <f t="shared" si="25"/>
        <v>98.832621491698788</v>
      </c>
      <c r="U170" s="38">
        <f t="shared" si="25"/>
        <v>102.31940336172801</v>
      </c>
      <c r="V170" s="38">
        <f t="shared" si="25"/>
        <v>102.48572981346197</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AA'!J26="-","-",'3c AA'!J26)</f>
        <v>-</v>
      </c>
      <c r="H173" s="129" t="str">
        <f>IF('3c AA'!K26="-","-",'3c AA'!K26)</f>
        <v>-</v>
      </c>
      <c r="I173" s="129" t="str">
        <f>IF('3c AA'!L26="-","-",'3c AA'!L26)</f>
        <v>-</v>
      </c>
      <c r="J173" s="129" t="str">
        <f>IF('3c AA'!M26="-","-",'3c AA'!M26)</f>
        <v>-</v>
      </c>
      <c r="K173" s="129" t="str">
        <f>IF('3c AA'!N26="-","-",'3c AA'!N26)</f>
        <v>-</v>
      </c>
      <c r="L173" s="129" t="str">
        <f>IF('3c AA'!O26="-","-",'3c AA'!O26)</f>
        <v>-</v>
      </c>
      <c r="M173" s="129" t="str">
        <f>IF('3c AA'!P26="-","-",'3c AA'!P26)</f>
        <v>-</v>
      </c>
      <c r="N173" s="129" t="str">
        <f>IF('3c AA'!Q26="-","-",'3c AA'!Q26)</f>
        <v>-</v>
      </c>
      <c r="O173" s="30"/>
      <c r="P173" s="129" t="str">
        <f>IF('3c AA'!S26="-","-",'3c AA'!S26)</f>
        <v>-</v>
      </c>
      <c r="Q173" s="129" t="str">
        <f>IF('3c AA'!T26="-","-",'3c AA'!T26)</f>
        <v>-</v>
      </c>
      <c r="R173" s="129" t="str">
        <f>IF('3c AA'!U26="-","-",'3c AA'!U26)</f>
        <v>-</v>
      </c>
      <c r="S173" s="129" t="str">
        <f>IF('3c AA'!V26="-","-",'3c AA'!V26)</f>
        <v>-</v>
      </c>
      <c r="T173" s="129">
        <f>IF('3c AA'!W26="-","-",'3c AA'!W26)</f>
        <v>0</v>
      </c>
      <c r="U173" s="129">
        <f>IF('3c AA'!X26="-","-",'3c AA'!X26)</f>
        <v>1.4870742269298105</v>
      </c>
      <c r="V173" s="129">
        <f>IF('3c AA'!Y26="-","-",'3c AA'!Y26)</f>
        <v>0.70457099735818829</v>
      </c>
      <c r="W173" s="129" t="str">
        <f>IF('3c AA'!Z26="-","-",'3c AA'!Z26)</f>
        <v>-</v>
      </c>
      <c r="X173" s="129" t="str">
        <f>IF('3c AA'!AA26="-","-",'3c AA'!AA26)</f>
        <v>-</v>
      </c>
      <c r="Y173" s="129" t="str">
        <f>IF('3c AA'!AB26="-","-",'3c AA'!AB26)</f>
        <v>-</v>
      </c>
      <c r="Z173" s="129" t="str">
        <f>IF('3c AA'!AC26="-","-",'3c AA'!AC26)</f>
        <v>-</v>
      </c>
      <c r="AA173" s="28"/>
    </row>
    <row r="174" spans="1:27" s="29" customFormat="1" ht="11.25" customHeight="1" x14ac:dyDescent="0.25">
      <c r="A174" s="256"/>
      <c r="B174" s="132" t="s">
        <v>2</v>
      </c>
      <c r="C174" s="178" t="s">
        <v>342</v>
      </c>
      <c r="D174" s="134" t="s">
        <v>329</v>
      </c>
      <c r="E174" s="131"/>
      <c r="F174" s="30"/>
      <c r="G174" s="129">
        <f>IF('3d PC'!G14="-","-",'3d PC'!G55)</f>
        <v>6.5567588596821027</v>
      </c>
      <c r="H174" s="129">
        <f>IF('3d PC'!H14="-","-",'3d PC'!H55)</f>
        <v>6.5567588596821027</v>
      </c>
      <c r="I174" s="129">
        <f>IF('3d PC'!I14="-","-",'3d PC'!I55)</f>
        <v>6.6197359495950758</v>
      </c>
      <c r="J174" s="129">
        <f>IF('3d PC'!J14="-","-",'3d PC'!J55)</f>
        <v>6.6197359495950758</v>
      </c>
      <c r="K174" s="129">
        <f>IF('3d PC'!K14="-","-",'3d PC'!K55)</f>
        <v>6.6995028867368616</v>
      </c>
      <c r="L174" s="129">
        <f>IF('3d PC'!L14="-","-",'3d PC'!L55)</f>
        <v>6.6995028867368616</v>
      </c>
      <c r="M174" s="129">
        <f>IF('3d PC'!M14="-","-",'3d PC'!M55)</f>
        <v>7.1131218301273513</v>
      </c>
      <c r="N174" s="129">
        <f>IF('3d PC'!N14="-","-",'3d PC'!N55)</f>
        <v>7.1131218301273513</v>
      </c>
      <c r="O174" s="30"/>
      <c r="P174" s="129">
        <f>'3d PC'!P55</f>
        <v>7.1131218301273513</v>
      </c>
      <c r="Q174" s="129">
        <f>'3d PC'!Q55</f>
        <v>7.2804579515147188</v>
      </c>
      <c r="R174" s="129">
        <f>'3d PC'!R55</f>
        <v>7.1935840895118579</v>
      </c>
      <c r="S174" s="129">
        <f>'3d PC'!S55</f>
        <v>7.3593999937099728</v>
      </c>
      <c r="T174" s="129">
        <f>'3d PC'!T55</f>
        <v>7.0492243060839304</v>
      </c>
      <c r="U174" s="129">
        <f>'3d PC'!U55</f>
        <v>7.1089669218364691</v>
      </c>
      <c r="V174" s="129">
        <f>'3d PC'!V55</f>
        <v>6.9829560851947949</v>
      </c>
      <c r="W174" s="129" t="str">
        <f>'3d PC'!W55</f>
        <v>-</v>
      </c>
      <c r="X174" s="129" t="str">
        <f>'3d PC'!X55</f>
        <v>-</v>
      </c>
      <c r="Y174" s="129" t="str">
        <f>'3d PC'!Y55</f>
        <v>-</v>
      </c>
      <c r="Z174" s="129" t="str">
        <f>'3d PC'!Z55</f>
        <v>-</v>
      </c>
      <c r="AA174" s="28"/>
    </row>
    <row r="175" spans="1:27" s="29" customFormat="1" ht="11.25" customHeight="1" x14ac:dyDescent="0.25">
      <c r="A175" s="256"/>
      <c r="B175" s="132" t="s">
        <v>352</v>
      </c>
      <c r="C175" s="178" t="s">
        <v>343</v>
      </c>
      <c r="D175" s="134" t="s">
        <v>329</v>
      </c>
      <c r="E175" s="131"/>
      <c r="F175" s="30"/>
      <c r="G175" s="129">
        <f>IF('3e NC-Elec'!H27="-","-",'3e NC-Elec'!H27)</f>
        <v>27.776500000000002</v>
      </c>
      <c r="H175" s="129">
        <f>IF('3e NC-Elec'!I27="-","-",'3e NC-Elec'!I27)</f>
        <v>27.776500000000002</v>
      </c>
      <c r="I175" s="129">
        <f>IF('3e NC-Elec'!J27="-","-",'3e NC-Elec'!J27)</f>
        <v>25.732499999999995</v>
      </c>
      <c r="J175" s="129">
        <f>IF('3e NC-Elec'!K27="-","-",'3e NC-Elec'!K27)</f>
        <v>25.732499999999995</v>
      </c>
      <c r="K175" s="129">
        <f>IF('3e NC-Elec'!L27="-","-",'3e NC-Elec'!L27)</f>
        <v>29.784000000000002</v>
      </c>
      <c r="L175" s="129">
        <f>IF('3e NC-Elec'!M27="-","-",'3e NC-Elec'!M27)</f>
        <v>29.784000000000002</v>
      </c>
      <c r="M175" s="129">
        <f>IF('3e NC-Elec'!N27="-","-",'3e NC-Elec'!N27)</f>
        <v>29.272999999999996</v>
      </c>
      <c r="N175" s="129">
        <f>IF('3e NC-Elec'!O27="-","-",'3e NC-Elec'!O27)</f>
        <v>29.272999999999996</v>
      </c>
      <c r="O175" s="30"/>
      <c r="P175" s="129">
        <f>'3e NC-Elec'!Q27</f>
        <v>29.272999999999996</v>
      </c>
      <c r="Q175" s="129">
        <f>'3e NC-Elec'!R27</f>
        <v>24.381999999999998</v>
      </c>
      <c r="R175" s="129">
        <f>'3e NC-Elec'!S27</f>
        <v>24.381999999999998</v>
      </c>
      <c r="S175" s="129">
        <f>'3e NC-Elec'!T27</f>
        <v>24.527999999999999</v>
      </c>
      <c r="T175" s="129">
        <f>'3e NC-Elec'!U27</f>
        <v>24.527999999999999</v>
      </c>
      <c r="U175" s="129">
        <f>'3e NC-Elec'!V27</f>
        <v>25.951499999999999</v>
      </c>
      <c r="V175" s="129">
        <f>'3e NC-Elec'!W27</f>
        <v>25.951499999999999</v>
      </c>
      <c r="W175" s="129" t="str">
        <f>'3e NC-Elec'!X27</f>
        <v>-</v>
      </c>
      <c r="X175" s="129" t="str">
        <f>'3e NC-Elec'!Y27</f>
        <v>-</v>
      </c>
      <c r="Y175" s="129" t="str">
        <f>'3e NC-Elec'!Z27</f>
        <v>-</v>
      </c>
      <c r="Z175" s="129" t="str">
        <f>'3e NC-Elec'!AA27</f>
        <v>-</v>
      </c>
      <c r="AA175" s="28"/>
    </row>
    <row r="176" spans="1:27" s="29" customFormat="1" ht="11.25" customHeight="1" x14ac:dyDescent="0.25">
      <c r="A176" s="256"/>
      <c r="B176" s="132" t="s">
        <v>349</v>
      </c>
      <c r="C176" s="178" t="s">
        <v>344</v>
      </c>
      <c r="D176" s="134" t="s">
        <v>329</v>
      </c>
      <c r="E176" s="131"/>
      <c r="F176" s="30"/>
      <c r="G176" s="129">
        <f>IF('3g CPIH'!C$16="-","-",'3h OC '!$E$7*('3g CPIH'!C$16/'3g CPIH'!$G$16))</f>
        <v>38.772147945205475</v>
      </c>
      <c r="H176" s="129">
        <f>IF('3g CPIH'!D$16="-","-",'3h OC '!$E$7*('3g CPIH'!D$16/'3g CPIH'!$G$16))</f>
        <v>38.849769863013698</v>
      </c>
      <c r="I176" s="129">
        <f>IF('3g CPIH'!E$16="-","-",'3h OC '!$E$7*('3g CPIH'!E$16/'3g CPIH'!$G$16))</f>
        <v>38.966202739726029</v>
      </c>
      <c r="J176" s="129">
        <f>IF('3g CPIH'!F$16="-","-",'3h OC '!$E$7*('3g CPIH'!F$16/'3g CPIH'!$G$16))</f>
        <v>39.199068493150683</v>
      </c>
      <c r="K176" s="129">
        <f>IF('3g CPIH'!G$16="-","-",'3h OC '!$E$7*('3g CPIH'!G$16/'3g CPIH'!$G$16))</f>
        <v>39.6648</v>
      </c>
      <c r="L176" s="129">
        <f>IF('3g CPIH'!H$16="-","-",'3h OC '!$E$7*('3g CPIH'!H$16/'3g CPIH'!$G$16))</f>
        <v>40.169342465753431</v>
      </c>
      <c r="M176" s="129">
        <f>IF('3g CPIH'!I$16="-","-",'3h OC '!$E$7*('3g CPIH'!I$16/'3g CPIH'!$G$16))</f>
        <v>40.751506849315064</v>
      </c>
      <c r="N176" s="129">
        <f>IF('3g CPIH'!J$16="-","-",'3h OC '!$E$7*('3g CPIH'!J$16/'3g CPIH'!$G$16))</f>
        <v>41.100805479452056</v>
      </c>
      <c r="O176" s="30"/>
      <c r="P176" s="129">
        <f>IF('3g CPIH'!L$16="-","-",'3h OC '!$E$7*('3g CPIH'!L$16/'3g CPIH'!$G$16))</f>
        <v>41.100805479452056</v>
      </c>
      <c r="Q176" s="129">
        <f>IF('3g CPIH'!M$16="-","-",'3h OC '!$E$7*('3g CPIH'!M$16/'3g CPIH'!$G$16))</f>
        <v>41.566536986301365</v>
      </c>
      <c r="R176" s="129">
        <f>IF('3g CPIH'!N$16="-","-",'3h OC '!$E$7*('3g CPIH'!N$16/'3g CPIH'!$G$16))</f>
        <v>41.877024657534243</v>
      </c>
      <c r="S176" s="129">
        <f>IF('3g CPIH'!O$16="-","-",'3h OC '!$E$7*('3g CPIH'!O$16/'3g CPIH'!$G$16))</f>
        <v>42.109890410958904</v>
      </c>
      <c r="T176" s="129">
        <f>IF('3g CPIH'!P$16="-","-",'3h OC '!$E$7*('3g CPIH'!P$16/'3g CPIH'!$G$16))</f>
        <v>42.226323287671228</v>
      </c>
      <c r="U176" s="129">
        <f>IF('3g CPIH'!Q$16="-","-",'3h OC '!$E$7*('3g CPIH'!Q$16/'3g CPIH'!$G$16))</f>
        <v>42.45918904109589</v>
      </c>
      <c r="V176" s="129">
        <f>IF('3g CPIH'!R$16="-","-",'3h OC '!$E$7*('3g CPIH'!R$16/'3g CPIH'!$G$16))</f>
        <v>43.235408219178083</v>
      </c>
      <c r="W176" s="129" t="str">
        <f>IF('3g CPIH'!S$16="-","-",'3h OC '!$E$7*('3g CPIH'!S$16/'3g CPIH'!$G$16))</f>
        <v>-</v>
      </c>
      <c r="X176" s="129" t="str">
        <f>IF('3g CPIH'!T$16="-","-",'3h OC '!$E$7*('3g CPIH'!T$16/'3g CPIH'!$G$16))</f>
        <v>-</v>
      </c>
      <c r="Y176" s="129" t="str">
        <f>IF('3g CPIH'!U$16="-","-",'3h OC '!$E$7*('3g CPIH'!U$16/'3g CPIH'!$G$16))</f>
        <v>-</v>
      </c>
      <c r="Z176" s="129" t="str">
        <f>IF('3g CPIH'!V$16="-","-",'3h OC '!$E$7*('3g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SMNCC'!G$57)</f>
        <v>0</v>
      </c>
      <c r="L177" s="129">
        <f>IF('3i SMNCC'!H$46="-","-",'3i SMNCC'!H$57)</f>
        <v>-0.1310662676190151</v>
      </c>
      <c r="M177" s="129">
        <f>IF('3i SMNCC'!I$46="-","-",'3i SMNCC'!I$57)</f>
        <v>1.6490220555819262</v>
      </c>
      <c r="N177" s="129">
        <f>IF('3i SMNCC'!J$46="-","-",'3i SMNCC'!J$57)</f>
        <v>7.9249822078168837</v>
      </c>
      <c r="O177" s="30"/>
      <c r="P177" s="129">
        <f>IF('3i SMNCC'!L$46="-","-",'3i SMNCC'!L$57)</f>
        <v>7.9249822078168837</v>
      </c>
      <c r="Q177" s="129">
        <f>IF('3i SMNCC'!M$46="-","-",'3i SMNCC'!M$57)</f>
        <v>9.5945159615724194</v>
      </c>
      <c r="R177" s="129">
        <f>IF('3i SMNCC'!N$46="-","-",'3i SMNCC'!N$57)</f>
        <v>9.6655312765157912</v>
      </c>
      <c r="S177" s="129">
        <f>IF('3i SMNCC'!O$46="-","-",'3i SMNCC'!O$57)</f>
        <v>11.448655558303892</v>
      </c>
      <c r="T177" s="129">
        <f>IF('3i SMNCC'!P$46="-","-",'3i SMNCC'!P$57)</f>
        <v>11.63045810995356</v>
      </c>
      <c r="U177" s="129">
        <f>IF('3i SMNCC'!Q$46="-","-",'3i SMNCC'!Q$57)</f>
        <v>11.375413031411084</v>
      </c>
      <c r="V177" s="129">
        <f>IF('3i SMNCC'!R$46="-","-",'3i SMNCC'!R$57)</f>
        <v>11.405483218834176</v>
      </c>
      <c r="W177" s="129" t="str">
        <f>IF('3i SMNCC'!S$46="-","-",'3i SMNCC'!S$57)</f>
        <v>-</v>
      </c>
      <c r="X177" s="129" t="str">
        <f>IF('3i SMNCC'!T$46="-","-",'3i SMNCC'!T$57)</f>
        <v>-</v>
      </c>
      <c r="Y177" s="129" t="str">
        <f>IF('3i SMNCC'!U$46="-","-",'3i SMNCC'!U$57)</f>
        <v>-</v>
      </c>
      <c r="Z177" s="129" t="str">
        <f>IF('3i SMNCC'!V$46="-","-",'3i SMNCC'!V$57)</f>
        <v>-</v>
      </c>
      <c r="AA177" s="28"/>
    </row>
    <row r="178" spans="1:27" s="29" customFormat="1" ht="12.4" customHeight="1" x14ac:dyDescent="0.25">
      <c r="A178" s="256"/>
      <c r="B178" s="132" t="s">
        <v>349</v>
      </c>
      <c r="C178" s="178" t="s">
        <v>389</v>
      </c>
      <c r="D178" s="134" t="s">
        <v>329</v>
      </c>
      <c r="E178" s="131"/>
      <c r="F178" s="30"/>
      <c r="G178" s="129">
        <f>IF('3g CPIH'!C$16="-","-",'3j PAAC PAP'!$G$7*('3g CPIH'!C$16/'3g CPIH'!$G$16))</f>
        <v>13.436452250489236</v>
      </c>
      <c r="H178" s="129">
        <f>IF('3g CPIH'!D$16="-","-",'3j PAAC PAP'!$G$7*('3g CPIH'!D$16/'3g CPIH'!$G$16))</f>
        <v>13.463352054794518</v>
      </c>
      <c r="I178" s="129">
        <f>IF('3g CPIH'!E$16="-","-",'3j PAAC PAP'!$G$7*('3g CPIH'!E$16/'3g CPIH'!$G$16))</f>
        <v>13.503701761252445</v>
      </c>
      <c r="J178" s="129">
        <f>IF('3g CPIH'!F$16="-","-",'3j PAAC PAP'!$G$7*('3g CPIH'!F$16/'3g CPIH'!$G$16))</f>
        <v>13.584401174168297</v>
      </c>
      <c r="K178" s="129">
        <f>IF('3g CPIH'!G$16="-","-",'3j PAAC PAP'!$G$7*('3g CPIH'!G$16/'3g CPIH'!$G$16))</f>
        <v>13.745799999999999</v>
      </c>
      <c r="L178" s="129">
        <f>IF('3g CPIH'!H$16="-","-",'3j PAAC PAP'!$G$7*('3g CPIH'!H$16/'3g CPIH'!$G$16))</f>
        <v>13.920648727984345</v>
      </c>
      <c r="M178" s="129">
        <f>IF('3g CPIH'!I$16="-","-",'3j PAAC PAP'!$G$7*('3g CPIH'!I$16/'3g CPIH'!$G$16))</f>
        <v>14.122397260273971</v>
      </c>
      <c r="N178" s="129">
        <f>IF('3g CPIH'!J$16="-","-",'3j PAAC PAP'!$G$7*('3g CPIH'!J$16/'3g CPIH'!$G$16))</f>
        <v>14.24344637964775</v>
      </c>
      <c r="O178" s="30"/>
      <c r="P178" s="129">
        <f>IF('3g CPIH'!L$16="-","-",'3j PAAC PAP'!$G$7*('3g CPIH'!L$16/'3g CPIH'!$G$16))</f>
        <v>14.24344637964775</v>
      </c>
      <c r="Q178" s="129">
        <f>IF('3g CPIH'!M$16="-","-",'3j PAAC PAP'!$G$7*('3g CPIH'!M$16/'3g CPIH'!$G$16))</f>
        <v>14.40484520547945</v>
      </c>
      <c r="R178" s="129">
        <f>IF('3g CPIH'!N$16="-","-",'3j PAAC PAP'!$G$7*('3g CPIH'!N$16/'3g CPIH'!$G$16))</f>
        <v>14.512444422700586</v>
      </c>
      <c r="S178" s="129">
        <f>IF('3g CPIH'!O$16="-","-",'3j PAAC PAP'!$G$7*('3g CPIH'!O$16/'3g CPIH'!$G$16))</f>
        <v>14.593143835616438</v>
      </c>
      <c r="T178" s="129">
        <f>IF('3g CPIH'!P$16="-","-",'3j PAAC PAP'!$G$7*('3g CPIH'!P$16/'3g CPIH'!$G$16))</f>
        <v>14.633493542074362</v>
      </c>
      <c r="U178" s="129">
        <f>IF('3g CPIH'!Q$16="-","-",'3j PAAC PAP'!$G$7*('3g CPIH'!Q$16/'3g CPIH'!$G$16))</f>
        <v>14.714192954990214</v>
      </c>
      <c r="V178" s="129">
        <f>IF('3g CPIH'!R$16="-","-",'3j PAAC PAP'!$G$7*('3g CPIH'!R$16/'3g CPIH'!$G$16))</f>
        <v>14.983190998043053</v>
      </c>
      <c r="W178" s="129" t="str">
        <f>IF('3g CPIH'!S$16="-","-",'3j PAAC PAP'!$G$7*('3g CPIH'!S$16/'3g CPIH'!$G$16))</f>
        <v>-</v>
      </c>
      <c r="X178" s="129" t="str">
        <f>IF('3g CPIH'!T$16="-","-",'3j PAAC PAP'!$G$7*('3g CPIH'!T$16/'3g CPIH'!$G$16))</f>
        <v>-</v>
      </c>
      <c r="Y178" s="129" t="str">
        <f>IF('3g CPIH'!U$16="-","-",'3j PAAC PAP'!$G$7*('3g CPIH'!U$16/'3g CPIH'!$G$16))</f>
        <v>-</v>
      </c>
      <c r="Z178" s="129" t="str">
        <f>IF('3g CPIH'!V$16="-","-",'3j PAAC PAP'!$G$7*('3g CPIH'!V$16/'3g CPIH'!$G$16))</f>
        <v>-</v>
      </c>
      <c r="AA178" s="28"/>
    </row>
    <row r="179" spans="1:27" s="29" customFormat="1" ht="11.25" customHeight="1" x14ac:dyDescent="0.25">
      <c r="A179" s="256"/>
      <c r="B179" s="132" t="s">
        <v>349</v>
      </c>
      <c r="C179" s="132" t="s">
        <v>404</v>
      </c>
      <c r="D179" s="134" t="s">
        <v>329</v>
      </c>
      <c r="E179" s="131"/>
      <c r="F179" s="30"/>
      <c r="G179" s="129">
        <f>IF(G174="-","-",SUM(G171:G177)*'3j PAAC PAP'!$G$25)</f>
        <v>4.2633611140474343</v>
      </c>
      <c r="H179" s="129">
        <f>IF(H174="-","-",SUM(H171:H177)*'3j PAAC PAP'!$G$25)</f>
        <v>4.267887869050174</v>
      </c>
      <c r="I179" s="129">
        <f>IF(I174="-","-",SUM(I171:I177)*'3j PAAC PAP'!$G$25)</f>
        <v>4.159148707483828</v>
      </c>
      <c r="J179" s="129">
        <f>IF(J174="-","-",SUM(J171:J177)*'3j PAAC PAP'!$G$25)</f>
        <v>4.1727289724920471</v>
      </c>
      <c r="K179" s="129">
        <f>IF(K174="-","-",SUM(K171:K177)*'3j PAAC PAP'!$G$25)</f>
        <v>4.4408167277487207</v>
      </c>
      <c r="L179" s="129">
        <f>IF(L174="-","-",SUM(L171:L177)*'3j PAAC PAP'!$G$25)</f>
        <v>4.4625971126715225</v>
      </c>
      <c r="M179" s="129">
        <f>IF(M174="-","-",SUM(M171:M177)*'3j PAAC PAP'!$G$25)</f>
        <v>4.5946798975651495</v>
      </c>
      <c r="N179" s="129">
        <f>IF(N174="-","-",SUM(N171:N177)*'3j PAAC PAP'!$G$25)</f>
        <v>4.9810517392355171</v>
      </c>
      <c r="O179" s="30"/>
      <c r="P179" s="129">
        <f>IF(P174="-","-",SUM(P171:P177)*'3j PAAC PAP'!$G$25)</f>
        <v>4.9810517392355171</v>
      </c>
      <c r="Q179" s="129">
        <f>IF(Q174="-","-",SUM(Q171:Q177)*'3j PAAC PAP'!$G$25)</f>
        <v>4.8301015086305394</v>
      </c>
      <c r="R179" s="129">
        <f>IF(R174="-","-",SUM(R171:R177)*'3j PAAC PAP'!$G$25)</f>
        <v>4.8472836898940823</v>
      </c>
      <c r="S179" s="129">
        <f>IF(S174="-","-",SUM(S171:S177)*'3j PAAC PAP'!$G$25)</f>
        <v>4.9830366766686467</v>
      </c>
      <c r="T179" s="129">
        <f>IF(T174="-","-",SUM(T171:T177)*'3j PAAC PAP'!$G$25)</f>
        <v>4.9823403446288852</v>
      </c>
      <c r="U179" s="129">
        <f>IF(U174="-","-",SUM(U171:U177)*'3j PAAC PAP'!$G$25)</f>
        <v>5.1542698283782133</v>
      </c>
      <c r="V179" s="129">
        <f>IF(V174="-","-",SUM(V171:V177)*'3j PAAC PAP'!$G$25)</f>
        <v>5.1483082882823243</v>
      </c>
      <c r="W179" s="129" t="str">
        <f>IF(W174="-","-",SUM(W171:W177)*'3j PAAC PAP'!$G$25)</f>
        <v>-</v>
      </c>
      <c r="X179" s="129" t="str">
        <f>IF(X174="-","-",SUM(X171:X177)*'3j PAAC PAP'!$G$25)</f>
        <v>-</v>
      </c>
      <c r="Y179" s="129" t="str">
        <f>IF(Y174="-","-",SUM(Y171:Y177)*'3j PAAC PAP'!$G$25)</f>
        <v>-</v>
      </c>
      <c r="Z179" s="129" t="str">
        <f>IF(Z174="-","-",SUM(Z171:Z177)*'3j PAAC PAP'!$G$25)</f>
        <v>-</v>
      </c>
      <c r="AA179" s="28"/>
    </row>
    <row r="180" spans="1:27" x14ac:dyDescent="0.25">
      <c r="A180" s="256"/>
      <c r="B180" s="132" t="s">
        <v>388</v>
      </c>
      <c r="C180" s="178" t="s">
        <v>515</v>
      </c>
      <c r="D180" s="134" t="s">
        <v>329</v>
      </c>
      <c r="E180" s="131"/>
      <c r="F180" s="30"/>
      <c r="G180" s="129">
        <f>IF(G174="-","-",SUM(G171:G179)*'3k EBIT'!$E$7)</f>
        <v>1.7587155042414089</v>
      </c>
      <c r="H180" s="129">
        <f>IF(H174="-","-",SUM(H171:H179)*'3k EBIT'!$E$7)</f>
        <v>1.7608275551461963</v>
      </c>
      <c r="I180" s="129">
        <f>IF(I174="-","-",SUM(I171:I179)*'3k EBIT'!$E$7)</f>
        <v>1.7233896084132549</v>
      </c>
      <c r="J180" s="129">
        <f>IF(J174="-","-",SUM(J171:J179)*'3k EBIT'!$E$7)</f>
        <v>1.7297257611276173</v>
      </c>
      <c r="K180" s="129">
        <f>IF(K174="-","-",SUM(K171:K179)*'3k EBIT'!$E$7)</f>
        <v>1.8270787230933572</v>
      </c>
      <c r="L180" s="129">
        <f>IF(L174="-","-",SUM(L171:L179)*'3k EBIT'!$E$7)</f>
        <v>1.8381205227576094</v>
      </c>
      <c r="M180" s="129">
        <f>IF(M174="-","-",SUM(M171:M179)*'3k EBIT'!$E$7)</f>
        <v>1.8884522018289793</v>
      </c>
      <c r="N180" s="129">
        <f>IF(N174="-","-",SUM(N171:N179)*'3k EBIT'!$E$7)</f>
        <v>2.0265979430994623</v>
      </c>
      <c r="O180" s="30"/>
      <c r="P180" s="129">
        <f>IF(P174="-","-",SUM(P171:P179)*'3k EBIT'!$E$7)</f>
        <v>2.0265979430994623</v>
      </c>
      <c r="Q180" s="129">
        <f>IF(Q174="-","-",SUM(Q171:Q179)*'3k EBIT'!$E$7)</f>
        <v>1.9766682070582386</v>
      </c>
      <c r="R180" s="129">
        <f>IF(R174="-","-",SUM(R171:R179)*'3k EBIT'!$E$7)</f>
        <v>1.9847913500610803</v>
      </c>
      <c r="S180" s="129">
        <f>IF(S174="-","-",SUM(S171:S179)*'3k EBIT'!$E$7)</f>
        <v>2.034068545572794</v>
      </c>
      <c r="T180" s="129">
        <f>IF(T174="-","-",SUM(T171:T179)*'3k EBIT'!$E$7)</f>
        <v>2.034605293187099</v>
      </c>
      <c r="U180" s="129">
        <f>IF(U174="-","-",SUM(U171:U179)*'3k EBIT'!$E$7)</f>
        <v>2.0965977370979001</v>
      </c>
      <c r="V180" s="129">
        <f>IF(V174="-","-",SUM(V171:V179)*'3k EBIT'!$E$7)</f>
        <v>2.0997123400838578</v>
      </c>
      <c r="W180" s="129" t="str">
        <f>IF(W174="-","-",SUM(W171:W179)*'3k EBIT'!$E$7)</f>
        <v>-</v>
      </c>
      <c r="X180" s="129" t="str">
        <f>IF(X174="-","-",SUM(X171:X179)*'3k EBIT'!$E$7)</f>
        <v>-</v>
      </c>
      <c r="Y180" s="129" t="str">
        <f>IF(Y174="-","-",SUM(Y171:Y179)*'3k EBIT'!$E$7)</f>
        <v>-</v>
      </c>
      <c r="Z180" s="129" t="str">
        <f>IF(Z174="-","-",SUM(Z171:Z179)*'3k EBIT'!$E$7)</f>
        <v>-</v>
      </c>
    </row>
    <row r="181" spans="1:27" x14ac:dyDescent="0.25">
      <c r="A181" s="256"/>
      <c r="B181" s="132" t="s">
        <v>292</v>
      </c>
      <c r="C181" s="176" t="s">
        <v>516</v>
      </c>
      <c r="D181" s="134" t="s">
        <v>329</v>
      </c>
      <c r="E181" s="130"/>
      <c r="F181" s="30"/>
      <c r="G181" s="129">
        <f>IF(G176="-","-",SUM(G171:G174,G176:G180)*'3l HAP'!$E$8)</f>
        <v>0.94855284569813902</v>
      </c>
      <c r="H181" s="129">
        <f>IF(H176="-","-",SUM(H171:H174,H176:H180)*'3l HAP'!$E$8)</f>
        <v>0.95018034698889475</v>
      </c>
      <c r="I181" s="129">
        <f>IF(I176="-","-",SUM(I171:I174,I176:I180)*'3l HAP'!$E$8)</f>
        <v>0.95125766931989653</v>
      </c>
      <c r="J181" s="129">
        <f>IF(J176="-","-",SUM(J171:J174,J176:J180)*'3l HAP'!$E$8)</f>
        <v>0.95614017319216404</v>
      </c>
      <c r="K181" s="129">
        <f>IF(K176="-","-",SUM(K171:K174,K176:K180)*'3l HAP'!$E$8)</f>
        <v>0.97184027366049308</v>
      </c>
      <c r="L181" s="129">
        <f>IF(L176="-","-",SUM(L171:L174,L176:L180)*'3l HAP'!$E$8)</f>
        <v>0.98034884850833692</v>
      </c>
      <c r="M181" s="129">
        <f>IF(M176="-","-",SUM(M171:M174,M176:M180)*'3l HAP'!$E$8)</f>
        <v>1.026614915766392</v>
      </c>
      <c r="N181" s="129">
        <f>IF(N176="-","-",SUM(N171:N174,N176:N180)*'3l HAP'!$E$8)</f>
        <v>1.1330670716876881</v>
      </c>
      <c r="O181" s="30"/>
      <c r="P181" s="129">
        <f>IF(P176="-","-",SUM(P171:P174,P176:P180)*'3l HAP'!$E$8)</f>
        <v>1.1330670716876881</v>
      </c>
      <c r="Q181" s="129">
        <f>IF(Q176="-","-",SUM(Q171:Q174,Q176:Q180)*'3l HAP'!$E$8)</f>
        <v>1.166201415138771</v>
      </c>
      <c r="R181" s="129">
        <f>IF(R176="-","-",SUM(R171:R174,R176:R180)*'3l HAP'!$E$8)</f>
        <v>1.1724609355377127</v>
      </c>
      <c r="S181" s="129">
        <f>IF(S176="-","-",SUM(S171:S174,S176:S180)*'3l HAP'!$E$8)</f>
        <v>1.2082953032999815</v>
      </c>
      <c r="T181" s="129">
        <f>IF(T176="-","-",SUM(T171:T174,T176:T180)*'3l HAP'!$E$8)</f>
        <v>1.2087089095407737</v>
      </c>
      <c r="U181" s="129">
        <f>IF(U176="-","-",SUM(U171:U174,U176:U180)*'3l HAP'!$E$8)</f>
        <v>1.2356374984828091</v>
      </c>
      <c r="V181" s="129">
        <f>IF(V176="-","-",SUM(V171:V174,V176:V180)*'3l HAP'!$E$8)</f>
        <v>1.2380375449818533</v>
      </c>
      <c r="W181" s="129" t="str">
        <f>IF(W176="-","-",SUM(W171:W174,W176:W180)*'3l HAP'!$E$8)</f>
        <v>-</v>
      </c>
      <c r="X181" s="129" t="str">
        <f>IF(X176="-","-",SUM(X171:X174,X176:X180)*'3l HAP'!$E$8)</f>
        <v>-</v>
      </c>
      <c r="Y181" s="129" t="str">
        <f>IF(Y176="-","-",SUM(Y171:Y174,Y176:Y180)*'3l HAP'!$E$8)</f>
        <v>-</v>
      </c>
      <c r="Z181" s="129" t="str">
        <f>IF(Z176="-","-",SUM(Z171:Z174,Z176:Z180)*'3l HAP'!$E$8)</f>
        <v>-</v>
      </c>
    </row>
    <row r="182" spans="1:27" x14ac:dyDescent="0.25">
      <c r="A182" s="256"/>
      <c r="B182" s="132" t="s">
        <v>44</v>
      </c>
      <c r="C182" s="178" t="str">
        <f>B182&amp;"_"&amp;D182</f>
        <v>Total_Northern Scotland</v>
      </c>
      <c r="D182" s="134" t="s">
        <v>329</v>
      </c>
      <c r="E182" s="131"/>
      <c r="F182" s="30"/>
      <c r="G182" s="129">
        <f t="shared" ref="G182:N182" si="26">IF(G176="-","-",SUM(G171:G181))</f>
        <v>93.512488519363799</v>
      </c>
      <c r="H182" s="129">
        <f t="shared" si="26"/>
        <v>93.625276548675586</v>
      </c>
      <c r="I182" s="129">
        <f t="shared" si="26"/>
        <v>91.655936435790522</v>
      </c>
      <c r="J182" s="129">
        <f t="shared" si="26"/>
        <v>91.994300523725883</v>
      </c>
      <c r="K182" s="129">
        <f t="shared" si="26"/>
        <v>97.13383861123944</v>
      </c>
      <c r="L182" s="129">
        <f t="shared" si="26"/>
        <v>97.723494296793078</v>
      </c>
      <c r="M182" s="129">
        <f t="shared" si="26"/>
        <v>100.41879501045882</v>
      </c>
      <c r="N182" s="129">
        <f t="shared" si="26"/>
        <v>107.79607265106671</v>
      </c>
      <c r="O182" s="30"/>
      <c r="P182" s="129">
        <f t="shared" ref="P182:Z182" si="27">IF(P176="-","-",SUM(P171:P181))</f>
        <v>107.79607265106671</v>
      </c>
      <c r="Q182" s="129">
        <f t="shared" si="27"/>
        <v>105.2013272356955</v>
      </c>
      <c r="R182" s="129">
        <f t="shared" si="27"/>
        <v>105.63512042175536</v>
      </c>
      <c r="S182" s="129">
        <f t="shared" si="27"/>
        <v>108.26449032413062</v>
      </c>
      <c r="T182" s="129">
        <f t="shared" si="27"/>
        <v>108.29315379313984</v>
      </c>
      <c r="U182" s="129">
        <f t="shared" si="27"/>
        <v>111.58284124022238</v>
      </c>
      <c r="V182" s="129">
        <f t="shared" si="27"/>
        <v>111.74916769195633</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3"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1.4870742269298101</v>
      </c>
      <c r="V185" s="38">
        <f t="shared" si="28"/>
        <v>0.70457099735818818</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6.5567588596821045</v>
      </c>
      <c r="H186" s="38">
        <f t="shared" si="31"/>
        <v>6.5567588596821045</v>
      </c>
      <c r="I186" s="38">
        <f t="shared" si="31"/>
        <v>6.6197359495950776</v>
      </c>
      <c r="J186" s="38">
        <f t="shared" si="31"/>
        <v>6.6197359495950776</v>
      </c>
      <c r="K186" s="38">
        <f t="shared" si="31"/>
        <v>6.6995028867368616</v>
      </c>
      <c r="L186" s="38">
        <f t="shared" si="31"/>
        <v>6.6995028867368616</v>
      </c>
      <c r="M186" s="38">
        <f t="shared" si="31"/>
        <v>7.113121830127354</v>
      </c>
      <c r="N186" s="38">
        <f t="shared" si="31"/>
        <v>7.113121830127354</v>
      </c>
      <c r="O186" s="30"/>
      <c r="P186" s="38">
        <f t="shared" ref="P186:Z186" si="32">IF(P18="-","-",AVERAGE(P18,P30,P42,P54,P66,P78,P90,P102,P114,P126,P138,P150,P162,P174))</f>
        <v>7.113121830127354</v>
      </c>
      <c r="Q186" s="38">
        <f t="shared" si="32"/>
        <v>7.2804579515147188</v>
      </c>
      <c r="R186" s="38">
        <f t="shared" si="32"/>
        <v>7.1935840895118579</v>
      </c>
      <c r="S186" s="38">
        <f t="shared" si="32"/>
        <v>7.3593999937099719</v>
      </c>
      <c r="T186" s="38">
        <f t="shared" si="32"/>
        <v>7.0492243060839295</v>
      </c>
      <c r="U186" s="38">
        <f t="shared" si="32"/>
        <v>7.1089669218364691</v>
      </c>
      <c r="V186" s="38">
        <f t="shared" si="32"/>
        <v>6.9829560851947958</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18.082100000000001</v>
      </c>
      <c r="H187" s="38">
        <f t="shared" si="31"/>
        <v>18.082100000000001</v>
      </c>
      <c r="I187" s="38">
        <f t="shared" si="31"/>
        <v>18.844950000000004</v>
      </c>
      <c r="J187" s="38">
        <f t="shared" si="31"/>
        <v>18.844950000000004</v>
      </c>
      <c r="K187" s="38">
        <f t="shared" si="31"/>
        <v>16.43282142857143</v>
      </c>
      <c r="L187" s="38">
        <f t="shared" si="31"/>
        <v>16.43282142857143</v>
      </c>
      <c r="M187" s="38">
        <f t="shared" si="31"/>
        <v>16.727428571428572</v>
      </c>
      <c r="N187" s="38">
        <f t="shared" si="31"/>
        <v>16.727428571428572</v>
      </c>
      <c r="O187" s="30"/>
      <c r="P187" s="38">
        <f t="shared" ref="P187:Z187" si="33">IF(P19="-","-",AVERAGE(P19,P31,P43,P55,P67,P79,P91,P103,P115,P127,P139,P151,P163,P175))</f>
        <v>16.727428571428572</v>
      </c>
      <c r="Q187" s="38">
        <f t="shared" si="33"/>
        <v>16.54232142857143</v>
      </c>
      <c r="R187" s="38">
        <f t="shared" si="33"/>
        <v>16.54232142857143</v>
      </c>
      <c r="S187" s="38">
        <f t="shared" si="33"/>
        <v>17.267107142857146</v>
      </c>
      <c r="T187" s="38">
        <f t="shared" si="33"/>
        <v>17.267107142857146</v>
      </c>
      <c r="U187" s="38">
        <f t="shared" si="33"/>
        <v>17.41310714285714</v>
      </c>
      <c r="V187" s="38">
        <f t="shared" si="33"/>
        <v>17.41310714285714</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38.772147945205468</v>
      </c>
      <c r="H188" s="38">
        <f t="shared" si="31"/>
        <v>38.849769863013698</v>
      </c>
      <c r="I188" s="38">
        <f t="shared" si="31"/>
        <v>38.966202739726036</v>
      </c>
      <c r="J188" s="38">
        <f t="shared" si="31"/>
        <v>39.199068493150676</v>
      </c>
      <c r="K188" s="38">
        <f t="shared" si="31"/>
        <v>39.664800000000007</v>
      </c>
      <c r="L188" s="38">
        <f t="shared" si="31"/>
        <v>40.169342465753417</v>
      </c>
      <c r="M188" s="38">
        <f t="shared" si="31"/>
        <v>40.751506849315078</v>
      </c>
      <c r="N188" s="38">
        <f t="shared" si="31"/>
        <v>41.100805479452056</v>
      </c>
      <c r="O188" s="30"/>
      <c r="P188" s="38">
        <f t="shared" ref="P188:Z188" si="34">IF(P20="-","-",AVERAGE(P20,P32,P44,P56,P68,P80,P92,P104,P116,P128,P140,P152,P164,P176))</f>
        <v>41.100805479452056</v>
      </c>
      <c r="Q188" s="38">
        <f t="shared" si="34"/>
        <v>41.566536986301358</v>
      </c>
      <c r="R188" s="38">
        <f t="shared" si="34"/>
        <v>41.87702465753425</v>
      </c>
      <c r="S188" s="38">
        <f t="shared" si="34"/>
        <v>42.109890410958897</v>
      </c>
      <c r="T188" s="38">
        <f t="shared" si="34"/>
        <v>42.226323287671228</v>
      </c>
      <c r="U188" s="38">
        <f t="shared" si="34"/>
        <v>42.45918904109589</v>
      </c>
      <c r="V188" s="38">
        <f t="shared" si="34"/>
        <v>43.235408219178098</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-0.1310662676190151</v>
      </c>
      <c r="M189" s="38">
        <f t="shared" si="31"/>
        <v>1.6490220555819268</v>
      </c>
      <c r="N189" s="38">
        <f t="shared" si="31"/>
        <v>7.9249822078168828</v>
      </c>
      <c r="O189" s="30"/>
      <c r="P189" s="38">
        <f t="shared" ref="P189:Z189" si="35">IF(P21="-","-",AVERAGE(P21,P33,P45,P57,P69,P81,P93,P105,P117,P129,P141,P153,P165,P177))</f>
        <v>7.9249822078168828</v>
      </c>
      <c r="Q189" s="38">
        <f t="shared" si="35"/>
        <v>9.5945159615724229</v>
      </c>
      <c r="R189" s="38">
        <f t="shared" si="35"/>
        <v>9.6655312765157912</v>
      </c>
      <c r="S189" s="38">
        <f t="shared" si="35"/>
        <v>11.448655558303896</v>
      </c>
      <c r="T189" s="38">
        <f t="shared" si="35"/>
        <v>11.630458109953564</v>
      </c>
      <c r="U189" s="38">
        <f t="shared" si="35"/>
        <v>11.375413031411084</v>
      </c>
      <c r="V189" s="38">
        <f t="shared" si="35"/>
        <v>11.405483218834176</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13.436452250489234</v>
      </c>
      <c r="H190" s="38">
        <f t="shared" si="31"/>
        <v>13.463352054794514</v>
      </c>
      <c r="I190" s="38">
        <f t="shared" si="31"/>
        <v>13.503701761252445</v>
      </c>
      <c r="J190" s="38">
        <f t="shared" si="31"/>
        <v>13.584401174168297</v>
      </c>
      <c r="K190" s="38">
        <f t="shared" si="31"/>
        <v>13.745800000000001</v>
      </c>
      <c r="L190" s="38">
        <f t="shared" si="31"/>
        <v>13.920648727984345</v>
      </c>
      <c r="M190" s="38">
        <f t="shared" si="31"/>
        <v>14.122397260273971</v>
      </c>
      <c r="N190" s="38">
        <f t="shared" si="31"/>
        <v>14.243446379647756</v>
      </c>
      <c r="O190" s="30"/>
      <c r="P190" s="38">
        <f t="shared" ref="P190:Z190" si="36">IF(P22="-","-",AVERAGE(P22,P34,P46,P58,P70,P82,P94,P106,P118,P130,P142,P154,P166,P178))</f>
        <v>14.243446379647756</v>
      </c>
      <c r="Q190" s="38">
        <f t="shared" si="36"/>
        <v>14.404845205479452</v>
      </c>
      <c r="R190" s="38">
        <f t="shared" si="36"/>
        <v>14.512444422700584</v>
      </c>
      <c r="S190" s="38">
        <f t="shared" si="36"/>
        <v>14.593143835616443</v>
      </c>
      <c r="T190" s="38">
        <f t="shared" si="36"/>
        <v>14.633493542074357</v>
      </c>
      <c r="U190" s="38">
        <f t="shared" si="36"/>
        <v>14.714192954990212</v>
      </c>
      <c r="V190" s="38">
        <f t="shared" si="36"/>
        <v>14.983190998043055</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3.6980030948474343</v>
      </c>
      <c r="H191" s="38">
        <f t="shared" si="31"/>
        <v>3.7025298498501749</v>
      </c>
      <c r="I191" s="38">
        <f t="shared" si="31"/>
        <v>3.7574805665838285</v>
      </c>
      <c r="J191" s="38">
        <f t="shared" si="31"/>
        <v>3.7710608315920466</v>
      </c>
      <c r="K191" s="38">
        <f t="shared" si="31"/>
        <v>3.6622026958201492</v>
      </c>
      <c r="L191" s="38">
        <f t="shared" si="31"/>
        <v>3.6839830807429519</v>
      </c>
      <c r="M191" s="38">
        <f t="shared" si="31"/>
        <v>3.8630472629937209</v>
      </c>
      <c r="N191" s="38">
        <f t="shared" si="31"/>
        <v>4.2494191046640877</v>
      </c>
      <c r="O191" s="30"/>
      <c r="P191" s="38">
        <f t="shared" ref="P191:Z191" si="37">IF(P23="-","-",AVERAGE(P23,P35,P47,P59,P71,P83,P95,P107,P119,P131,P143,P155,P167,P179))</f>
        <v>4.2494191046640877</v>
      </c>
      <c r="Q191" s="38">
        <f t="shared" si="37"/>
        <v>4.3729071337019674</v>
      </c>
      <c r="R191" s="38">
        <f t="shared" si="37"/>
        <v>4.3900893149655102</v>
      </c>
      <c r="S191" s="38">
        <f t="shared" si="37"/>
        <v>4.5595959270257893</v>
      </c>
      <c r="T191" s="38">
        <f t="shared" si="37"/>
        <v>4.5588995949860287</v>
      </c>
      <c r="U191" s="38">
        <f t="shared" si="37"/>
        <v>4.6563278337353564</v>
      </c>
      <c r="V191" s="38">
        <f t="shared" si="37"/>
        <v>4.6503662936394656</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1.5600045109255432</v>
      </c>
      <c r="H192" s="38">
        <f t="shared" si="31"/>
        <v>1.5621165618303305</v>
      </c>
      <c r="I192" s="38">
        <f t="shared" si="31"/>
        <v>1.5822120314603043</v>
      </c>
      <c r="J192" s="38">
        <f t="shared" si="31"/>
        <v>1.5885481841746658</v>
      </c>
      <c r="K192" s="38">
        <f t="shared" si="31"/>
        <v>1.5534128999515358</v>
      </c>
      <c r="L192" s="38">
        <f t="shared" si="31"/>
        <v>1.5644546996157886</v>
      </c>
      <c r="M192" s="38">
        <f t="shared" si="31"/>
        <v>1.6312993135340288</v>
      </c>
      <c r="N192" s="38">
        <f t="shared" si="31"/>
        <v>1.7694450548045115</v>
      </c>
      <c r="O192" s="30"/>
      <c r="P192" s="38">
        <f t="shared" ref="P192:Z192" si="38">IF(P24="-","-",AVERAGE(P24,P36,P48,P60,P72,P84,P96,P108,P120,P132,P144,P156,P168,P180))</f>
        <v>1.7694450548045115</v>
      </c>
      <c r="Q192" s="38">
        <f t="shared" si="38"/>
        <v>1.8159743718331935</v>
      </c>
      <c r="R192" s="38">
        <f t="shared" si="38"/>
        <v>1.8240975148360354</v>
      </c>
      <c r="S192" s="38">
        <f t="shared" si="38"/>
        <v>1.8852383722765682</v>
      </c>
      <c r="T192" s="38">
        <f t="shared" si="38"/>
        <v>1.8857751198908732</v>
      </c>
      <c r="U192" s="38">
        <f t="shared" si="38"/>
        <v>1.9215820036885145</v>
      </c>
      <c r="V192" s="38">
        <f t="shared" si="38"/>
        <v>1.9246966066744722</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0.93736611128589409</v>
      </c>
      <c r="H193" s="38">
        <f t="shared" si="31"/>
        <v>0.93899361257664993</v>
      </c>
      <c r="I193" s="38">
        <f t="shared" si="31"/>
        <v>0.94330986516481141</v>
      </c>
      <c r="J193" s="38">
        <f t="shared" si="31"/>
        <v>0.94819236903707915</v>
      </c>
      <c r="K193" s="38">
        <f t="shared" si="31"/>
        <v>0.95643384430240752</v>
      </c>
      <c r="L193" s="38">
        <f t="shared" si="31"/>
        <v>0.96494241915025136</v>
      </c>
      <c r="M193" s="38">
        <f t="shared" si="31"/>
        <v>1.0121381069261055</v>
      </c>
      <c r="N193" s="38">
        <f t="shared" si="31"/>
        <v>1.1185902628474014</v>
      </c>
      <c r="O193" s="30"/>
      <c r="P193" s="38">
        <f t="shared" ref="P193:Z193" si="39">IF(P25="-","-",AVERAGE(P25,P37,P49,P61,P73,P85,P97,P109,P121,P133,P145,P157,P169,P181))</f>
        <v>1.1185902628474014</v>
      </c>
      <c r="Q193" s="38">
        <f t="shared" si="39"/>
        <v>1.1571549138539119</v>
      </c>
      <c r="R193" s="38">
        <f t="shared" si="39"/>
        <v>1.1634144342528536</v>
      </c>
      <c r="S193" s="38">
        <f t="shared" si="39"/>
        <v>1.1999166847172302</v>
      </c>
      <c r="T193" s="38">
        <f t="shared" si="39"/>
        <v>1.2003302909580229</v>
      </c>
      <c r="U193" s="38">
        <f t="shared" si="39"/>
        <v>1.225784724386396</v>
      </c>
      <c r="V193" s="38">
        <f t="shared" si="39"/>
        <v>1.2281847708854403</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83.042832772435688</v>
      </c>
      <c r="H194" s="38">
        <f t="shared" si="31"/>
        <v>83.155620801747475</v>
      </c>
      <c r="I194" s="38">
        <f t="shared" si="31"/>
        <v>84.217592913782482</v>
      </c>
      <c r="J194" s="38">
        <f t="shared" si="31"/>
        <v>84.555957001717843</v>
      </c>
      <c r="K194" s="38">
        <f t="shared" si="31"/>
        <v>82.714973755382402</v>
      </c>
      <c r="L194" s="38">
        <f t="shared" si="31"/>
        <v>83.30462944093604</v>
      </c>
      <c r="M194" s="38">
        <f t="shared" si="31"/>
        <v>86.869961250180737</v>
      </c>
      <c r="N194" s="38">
        <f t="shared" si="31"/>
        <v>94.247238890788609</v>
      </c>
      <c r="O194" s="30"/>
      <c r="P194" s="38">
        <f t="shared" ref="P194:Z194" si="40">IF(P26="-","-",AVERAGE(P26,P38,P50,P62,P74,P86,P98,P110,P122,P134,P146,P158,P170,P182))</f>
        <v>94.247238890788609</v>
      </c>
      <c r="Q194" s="38">
        <f t="shared" si="40"/>
        <v>96.734713952828457</v>
      </c>
      <c r="R194" s="38">
        <f t="shared" si="40"/>
        <v>97.168507138888316</v>
      </c>
      <c r="S194" s="38">
        <f t="shared" si="40"/>
        <v>100.42294792546593</v>
      </c>
      <c r="T194" s="38">
        <f t="shared" si="40"/>
        <v>100.45161139447517</v>
      </c>
      <c r="U194" s="38">
        <f t="shared" si="40"/>
        <v>102.36163788093087</v>
      </c>
      <c r="V194" s="38">
        <f t="shared" si="40"/>
        <v>102.52796433266482</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AA'!J209="-","-",'3c AA'!J209)</f>
        <v>-</v>
      </c>
      <c r="H17" s="38" t="str">
        <f>IF('3c AA'!K209="-","-",'3c AA'!K209)</f>
        <v>-</v>
      </c>
      <c r="I17" s="38" t="str">
        <f>IF('3c AA'!L209="-","-",'3c AA'!L209)</f>
        <v>-</v>
      </c>
      <c r="J17" s="38" t="str">
        <f>IF('3c AA'!M209="-","-",'3c AA'!M209)</f>
        <v>-</v>
      </c>
      <c r="K17" s="38" t="str">
        <f>IF('3c AA'!N209="-","-",'3c AA'!N209)</f>
        <v>-</v>
      </c>
      <c r="L17" s="38" t="str">
        <f>IF('3c AA'!O209="-","-",'3c AA'!O209)</f>
        <v>-</v>
      </c>
      <c r="M17" s="38" t="str">
        <f>IF('3c AA'!P209="-","-",'3c AA'!P209)</f>
        <v>-</v>
      </c>
      <c r="N17" s="38" t="str">
        <f>IF('3c AA'!Q209="-","-",'3c AA'!Q209)</f>
        <v>-</v>
      </c>
      <c r="O17" s="30"/>
      <c r="P17" s="38" t="str">
        <f>IF('3c AA'!S209="-","-",'3c AA'!S209)</f>
        <v>-</v>
      </c>
      <c r="Q17" s="38" t="str">
        <f>IF('3c AA'!T209="-","-",'3c AA'!T209)</f>
        <v>-</v>
      </c>
      <c r="R17" s="38" t="str">
        <f>IF('3c AA'!U209="-","-",'3c AA'!U209)</f>
        <v>-</v>
      </c>
      <c r="S17" s="38" t="str">
        <f>IF('3c AA'!V209="-","-",'3c AA'!V209)</f>
        <v>-</v>
      </c>
      <c r="T17" s="38">
        <f>IF('3c AA'!W209="-","-",'3c AA'!W209)</f>
        <v>0</v>
      </c>
      <c r="U17" s="38">
        <f>IF('3c AA'!X209="-","-",'3c AA'!X209)</f>
        <v>1.4870742269298105</v>
      </c>
      <c r="V17" s="38">
        <f>IF('3c AA'!Y209="-","-",'3c AA'!Y209)</f>
        <v>0.70457099735818829</v>
      </c>
      <c r="W17" s="38" t="str">
        <f>IF('3c AA'!Z209="-","-",'3c AA'!Z209)</f>
        <v>-</v>
      </c>
      <c r="X17" s="38" t="str">
        <f>IF('3c AA'!AA209="-","-",'3c AA'!AA209)</f>
        <v>-</v>
      </c>
      <c r="Y17" s="38" t="str">
        <f>IF('3c AA'!AB209="-","-",'3c AA'!AB209)</f>
        <v>-</v>
      </c>
      <c r="Z17" s="38" t="str">
        <f>IF('3c AA'!AC209="-","-",'3c AA'!AC209)</f>
        <v>-</v>
      </c>
      <c r="AA17" s="28"/>
    </row>
    <row r="18" spans="1:27" s="29" customFormat="1" ht="11.25" customHeight="1" x14ac:dyDescent="0.25">
      <c r="A18" s="256"/>
      <c r="B18" s="135" t="s">
        <v>2</v>
      </c>
      <c r="C18" s="135" t="s">
        <v>342</v>
      </c>
      <c r="D18" s="127" t="s">
        <v>315</v>
      </c>
      <c r="E18" s="128"/>
      <c r="F18" s="30"/>
      <c r="G18" s="38">
        <f>IF('3d PC'!G14="-","-",'3d PC'!G64)</f>
        <v>6.5567588596821027</v>
      </c>
      <c r="H18" s="38">
        <f>IF('3d PC'!H14="-","-",'3d PC'!H64)</f>
        <v>6.5567588596821027</v>
      </c>
      <c r="I18" s="38">
        <f>IF('3d PC'!I14="-","-",'3d PC'!I64)</f>
        <v>6.6197359495950758</v>
      </c>
      <c r="J18" s="38">
        <f>IF('3d PC'!J14="-","-",'3d PC'!J64)</f>
        <v>6.6197359495950758</v>
      </c>
      <c r="K18" s="38">
        <f>IF('3d PC'!K14="-","-",'3d PC'!K64)</f>
        <v>6.6995028867368616</v>
      </c>
      <c r="L18" s="38">
        <f>IF('3d PC'!L14="-","-",'3d PC'!L64)</f>
        <v>6.6995028867368616</v>
      </c>
      <c r="M18" s="38">
        <f>IF('3d PC'!M14="-","-",'3d PC'!M64)</f>
        <v>7.1131218301273513</v>
      </c>
      <c r="N18" s="38">
        <f>IF('3d PC'!N14="-","-",'3d PC'!N64)</f>
        <v>7.1131218301273513</v>
      </c>
      <c r="O18" s="30"/>
      <c r="P18" s="38">
        <f>'3d PC'!P64</f>
        <v>7.1131218301273513</v>
      </c>
      <c r="Q18" s="38">
        <f>'3d PC'!Q64</f>
        <v>7.2804579515147188</v>
      </c>
      <c r="R18" s="38">
        <f>'3d PC'!R64</f>
        <v>7.1935840895118579</v>
      </c>
      <c r="S18" s="38">
        <f>'3d PC'!S64</f>
        <v>7.3593999937099728</v>
      </c>
      <c r="T18" s="38">
        <f>'3d PC'!T64</f>
        <v>7.0492243060839304</v>
      </c>
      <c r="U18" s="38">
        <f>'3d PC'!U64</f>
        <v>7.1089669218364691</v>
      </c>
      <c r="V18" s="38">
        <f>'3d PC'!V64</f>
        <v>6.9829560851947949</v>
      </c>
      <c r="W18" s="38" t="str">
        <f>'3d PC'!W64</f>
        <v>-</v>
      </c>
      <c r="X18" s="38" t="str">
        <f>'3d PC'!X64</f>
        <v>-</v>
      </c>
      <c r="Y18" s="38" t="str">
        <f>'3d PC'!Y64</f>
        <v>-</v>
      </c>
      <c r="Z18" s="38" t="str">
        <f>'3d PC'!Z64</f>
        <v>-</v>
      </c>
      <c r="AA18" s="28"/>
    </row>
    <row r="19" spans="1:27" s="29" customFormat="1" ht="11.25" customHeight="1" x14ac:dyDescent="0.25">
      <c r="A19" s="256"/>
      <c r="B19" s="135" t="s">
        <v>352</v>
      </c>
      <c r="C19" s="135" t="s">
        <v>343</v>
      </c>
      <c r="D19" s="127" t="s">
        <v>315</v>
      </c>
      <c r="E19" s="128"/>
      <c r="F19" s="30"/>
      <c r="G19" s="38" t="s">
        <v>333</v>
      </c>
      <c r="H19" s="38" t="s">
        <v>333</v>
      </c>
      <c r="I19" s="38" t="s">
        <v>333</v>
      </c>
      <c r="J19" s="38" t="s">
        <v>333</v>
      </c>
      <c r="K19" s="38" t="s">
        <v>333</v>
      </c>
      <c r="L19" s="38" t="s">
        <v>333</v>
      </c>
      <c r="M19" s="38" t="s">
        <v>333</v>
      </c>
      <c r="N19" s="38" t="s">
        <v>333</v>
      </c>
      <c r="O19" s="30"/>
      <c r="P19" s="38" t="s">
        <v>333</v>
      </c>
      <c r="Q19" s="38" t="s">
        <v>333</v>
      </c>
      <c r="R19" s="38" t="s">
        <v>333</v>
      </c>
      <c r="S19" s="38" t="s">
        <v>333</v>
      </c>
      <c r="T19" s="38" t="s">
        <v>333</v>
      </c>
      <c r="U19" s="38" t="s">
        <v>333</v>
      </c>
      <c r="V19" s="38" t="s">
        <v>333</v>
      </c>
      <c r="W19" s="38" t="s">
        <v>333</v>
      </c>
      <c r="X19" s="38" t="s">
        <v>333</v>
      </c>
      <c r="Y19" s="38" t="s">
        <v>333</v>
      </c>
      <c r="Z19" s="38" t="s">
        <v>333</v>
      </c>
      <c r="AA19" s="28"/>
    </row>
    <row r="20" spans="1:27" s="29" customFormat="1" ht="11.25" customHeight="1" x14ac:dyDescent="0.25">
      <c r="A20" s="256"/>
      <c r="B20" s="135" t="s">
        <v>349</v>
      </c>
      <c r="C20" s="135" t="s">
        <v>344</v>
      </c>
      <c r="D20" s="127" t="s">
        <v>315</v>
      </c>
      <c r="E20" s="128"/>
      <c r="F20" s="30"/>
      <c r="G20" s="38">
        <f>IF('3g CPIH'!C$16="-","-",'3h OC '!$E$11*('3g CPIH'!C$16/'3g CPIH'!$G$16))</f>
        <v>63.482931017612529</v>
      </c>
      <c r="H20" s="38">
        <f>IF('3g CPIH'!D$16="-","-",'3h OC '!$E$11*('3g CPIH'!D$16/'3g CPIH'!$G$16))</f>
        <v>63.61002397260274</v>
      </c>
      <c r="I20" s="38">
        <f>IF('3g CPIH'!E$16="-","-",'3h OC '!$E$11*('3g CPIH'!E$16/'3g CPIH'!$G$16))</f>
        <v>63.800663405088073</v>
      </c>
      <c r="J20" s="38">
        <f>IF('3g CPIH'!F$16="-","-",'3h OC '!$E$11*('3g CPIH'!F$16/'3g CPIH'!$G$16))</f>
        <v>64.181942270058713</v>
      </c>
      <c r="K20" s="38">
        <f>IF('3g CPIH'!G$16="-","-",'3h OC '!$E$11*('3g CPIH'!G$16/'3g CPIH'!$G$16))</f>
        <v>64.944500000000005</v>
      </c>
      <c r="L20" s="38">
        <f>IF('3g CPIH'!H$16="-","-",'3h OC '!$E$11*('3g CPIH'!H$16/'3g CPIH'!$G$16))</f>
        <v>65.770604207436406</v>
      </c>
      <c r="M20" s="38">
        <f>IF('3g CPIH'!I$16="-","-",'3h OC '!$E$11*('3g CPIH'!I$16/'3g CPIH'!$G$16))</f>
        <v>66.723801369863011</v>
      </c>
      <c r="N20" s="38">
        <f>IF('3g CPIH'!J$16="-","-",'3h OC '!$E$11*('3g CPIH'!J$16/'3g CPIH'!$G$16))</f>
        <v>67.295719667318991</v>
      </c>
      <c r="O20" s="30"/>
      <c r="P20" s="38">
        <f>IF('3g CPIH'!L$16="-","-",'3h OC '!$E$11*('3g CPIH'!L$16/'3g CPIH'!$G$16))</f>
        <v>67.295719667318991</v>
      </c>
      <c r="Q20" s="38">
        <f>IF('3g CPIH'!M$16="-","-",'3h OC '!$E$11*('3g CPIH'!M$16/'3g CPIH'!$G$16))</f>
        <v>68.058277397260284</v>
      </c>
      <c r="R20" s="38">
        <f>IF('3g CPIH'!N$16="-","-",'3h OC '!$E$11*('3g CPIH'!N$16/'3g CPIH'!$G$16))</f>
        <v>68.566649217221141</v>
      </c>
      <c r="S20" s="38">
        <f>IF('3g CPIH'!O$16="-","-",'3h OC '!$E$11*('3g CPIH'!O$16/'3g CPIH'!$G$16))</f>
        <v>68.947928082191794</v>
      </c>
      <c r="T20" s="38">
        <f>IF('3g CPIH'!P$16="-","-",'3h OC '!$E$11*('3g CPIH'!P$16/'3g CPIH'!$G$16))</f>
        <v>69.138567514677106</v>
      </c>
      <c r="U20" s="38">
        <f>IF('3g CPIH'!Q$16="-","-",'3h OC '!$E$11*('3g CPIH'!Q$16/'3g CPIH'!$G$16))</f>
        <v>69.51984637964776</v>
      </c>
      <c r="V20" s="38">
        <f>IF('3g CPIH'!R$16="-","-",'3h OC '!$E$11*('3g CPIH'!R$16/'3g CPIH'!$G$16))</f>
        <v>70.790775929549909</v>
      </c>
      <c r="W20" s="38" t="str">
        <f>IF('3g CPIH'!S$16="-","-",'3h OC '!$E$11*('3g CPIH'!S$16/'3g CPIH'!$G$16))</f>
        <v>-</v>
      </c>
      <c r="X20" s="38" t="str">
        <f>IF('3g CPIH'!T$16="-","-",'3h OC '!$E$11*('3g CPIH'!T$16/'3g CPIH'!$G$16))</f>
        <v>-</v>
      </c>
      <c r="Y20" s="38" t="str">
        <f>IF('3g CPIH'!U$16="-","-",'3h OC '!$E$11*('3g CPIH'!U$16/'3g CPIH'!$G$16))</f>
        <v>-</v>
      </c>
      <c r="Z20" s="38" t="str">
        <f>IF('3g CPIH'!V$16="-","-",'3h OC '!$E$11*('3g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SMNCC'!G$47="-","-",'3i SMNCC'!G$58)</f>
        <v>0</v>
      </c>
      <c r="L21" s="38">
        <f>IF('3i SMNCC'!H$47="-","-",'3i SMNCC'!H$58)</f>
        <v>-0.10239413454660828</v>
      </c>
      <c r="M21" s="38">
        <f>IF('3i SMNCC'!I$47="-","-",'3i SMNCC'!I$58)</f>
        <v>1.3107897268148032</v>
      </c>
      <c r="N21" s="38">
        <f>IF('3i SMNCC'!J$47="-","-",'3i SMNCC'!J$58)</f>
        <v>8.7391024854837447</v>
      </c>
      <c r="O21" s="30"/>
      <c r="P21" s="38">
        <f>IF('3i SMNCC'!L$47="-","-",'3i SMNCC'!L$58)</f>
        <v>8.7391024854837447</v>
      </c>
      <c r="Q21" s="38">
        <f>IF('3i SMNCC'!M$47="-","-",'3i SMNCC'!M$58)</f>
        <v>10.102089688688181</v>
      </c>
      <c r="R21" s="38">
        <f>IF('3i SMNCC'!N$47="-","-",'3i SMNCC'!N$58)</f>
        <v>10.300173121233549</v>
      </c>
      <c r="S21" s="38">
        <f>IF('3i SMNCC'!O$47="-","-",'3i SMNCC'!O$58)</f>
        <v>11.847822371645298</v>
      </c>
      <c r="T21" s="38">
        <f>IF('3i SMNCC'!P$47="-","-",'3i SMNCC'!P$58)</f>
        <v>7.7038430079225817</v>
      </c>
      <c r="U21" s="38">
        <f>IF('3i SMNCC'!Q$47="-","-",'3i SMNCC'!Q$58)</f>
        <v>7.5210837283470999</v>
      </c>
      <c r="V21" s="38">
        <f>IF('3i SMNCC'!R$47="-","-",'3i SMNCC'!R$58)</f>
        <v>5.5039662813362371</v>
      </c>
      <c r="W21" s="38" t="str">
        <f>IF('3i SMNCC'!S$47="-","-",'3i SMNCC'!S$58)</f>
        <v>-</v>
      </c>
      <c r="X21" s="38" t="str">
        <f>IF('3i SMNCC'!T$47="-","-",'3i SMNCC'!T$58)</f>
        <v>-</v>
      </c>
      <c r="Y21" s="38" t="str">
        <f>IF('3i SMNCC'!U$47="-","-",'3i SMNCC'!U$58)</f>
        <v>-</v>
      </c>
      <c r="Z21" s="38" t="str">
        <f>IF('3i SMNCC'!V$47="-","-",'3i SMNCC'!V$58)</f>
        <v>-</v>
      </c>
      <c r="AA21" s="28"/>
    </row>
    <row r="22" spans="1:27" s="29" customFormat="1" ht="11.25" customHeight="1" x14ac:dyDescent="0.25">
      <c r="A22" s="256"/>
      <c r="B22" s="135" t="s">
        <v>349</v>
      </c>
      <c r="C22" s="135" t="s">
        <v>389</v>
      </c>
      <c r="D22" s="127" t="s">
        <v>315</v>
      </c>
      <c r="E22" s="128"/>
      <c r="F22" s="30"/>
      <c r="G22" s="38">
        <f>IF('3g CPIH'!C$16="-","-",'3j PAAC PAP'!$G$21*('3g CPIH'!C$16/'3g CPIH'!$G$16))</f>
        <v>3.1142016634050882</v>
      </c>
      <c r="H22" s="38">
        <f>IF('3g CPIH'!D$16="-","-",'3j PAAC PAP'!$G$21*('3g CPIH'!D$16/'3g CPIH'!$G$16))</f>
        <v>3.1204363013698631</v>
      </c>
      <c r="I22" s="38">
        <f>IF('3g CPIH'!E$16="-","-",'3j PAAC PAP'!$G$21*('3g CPIH'!E$16/'3g CPIH'!$G$16))</f>
        <v>3.129788258317026</v>
      </c>
      <c r="J22" s="38">
        <f>IF('3g CPIH'!F$16="-","-",'3j PAAC PAP'!$G$21*('3g CPIH'!F$16/'3g CPIH'!$G$16))</f>
        <v>3.1484921722113506</v>
      </c>
      <c r="K22" s="38">
        <f>IF('3g CPIH'!G$16="-","-",'3j PAAC PAP'!$G$21*('3g CPIH'!G$16/'3g CPIH'!$G$16))</f>
        <v>3.1859000000000002</v>
      </c>
      <c r="L22" s="38">
        <f>IF('3g CPIH'!H$16="-","-",'3j PAAC PAP'!$G$21*('3g CPIH'!H$16/'3g CPIH'!$G$16))</f>
        <v>3.2264251467710374</v>
      </c>
      <c r="M22" s="38">
        <f>IF('3g CPIH'!I$16="-","-",'3j PAAC PAP'!$G$21*('3g CPIH'!I$16/'3g CPIH'!$G$16))</f>
        <v>3.2731849315068491</v>
      </c>
      <c r="N22" s="38">
        <f>IF('3g CPIH'!J$16="-","-",'3j PAAC PAP'!$G$21*('3g CPIH'!J$16/'3g CPIH'!$G$16))</f>
        <v>3.3012408023483371</v>
      </c>
      <c r="O22" s="30"/>
      <c r="P22" s="38">
        <f>IF('3g CPIH'!L$16="-","-",'3j PAAC PAP'!$G$21*('3g CPIH'!L$16/'3g CPIH'!$G$16))</f>
        <v>3.3012408023483371</v>
      </c>
      <c r="Q22" s="38">
        <f>IF('3g CPIH'!M$16="-","-",'3j PAAC PAP'!$G$21*('3g CPIH'!M$16/'3g CPIH'!$G$16))</f>
        <v>3.3386486301369862</v>
      </c>
      <c r="R22" s="38">
        <f>IF('3g CPIH'!N$16="-","-",'3j PAAC PAP'!$G$21*('3g CPIH'!N$16/'3g CPIH'!$G$16))</f>
        <v>3.3635871819960861</v>
      </c>
      <c r="S22" s="38">
        <f>IF('3g CPIH'!O$16="-","-",'3j PAAC PAP'!$G$21*('3g CPIH'!O$16/'3g CPIH'!$G$16))</f>
        <v>3.3822910958904111</v>
      </c>
      <c r="T22" s="38">
        <f>IF('3g CPIH'!P$16="-","-",'3j PAAC PAP'!$G$21*('3g CPIH'!P$16/'3g CPIH'!$G$16))</f>
        <v>3.3916430528375732</v>
      </c>
      <c r="U22" s="38">
        <f>IF('3g CPIH'!Q$16="-","-",'3j PAAC PAP'!$G$21*('3g CPIH'!Q$16/'3g CPIH'!$G$16))</f>
        <v>3.4103469667318986</v>
      </c>
      <c r="V22" s="38">
        <f>IF('3g CPIH'!R$16="-","-",'3j PAAC PAP'!$G$21*('3g CPIH'!R$16/'3g CPIH'!$G$16))</f>
        <v>3.4726933463796481</v>
      </c>
      <c r="W22" s="38" t="str">
        <f>IF('3g CPIH'!S$16="-","-",'3j PAAC PAP'!$G$21*('3g CPIH'!S$16/'3g CPIH'!$G$16))</f>
        <v>-</v>
      </c>
      <c r="X22" s="38" t="str">
        <f>IF('3g CPIH'!T$16="-","-",'3j PAAC PAP'!$G$21*('3g CPIH'!T$16/'3g CPIH'!$G$16))</f>
        <v>-</v>
      </c>
      <c r="Y22" s="38" t="str">
        <f>IF('3g CPIH'!U$16="-","-",'3j PAAC PAP'!$G$21*('3g CPIH'!U$16/'3g CPIH'!$G$16))</f>
        <v>-</v>
      </c>
      <c r="Z22" s="38" t="str">
        <f>IF('3g CPIH'!V$16="-","-",'3j PAAC PAP'!$G$21*('3g CPIH'!V$16/'3g CPIH'!$G$16))</f>
        <v>-</v>
      </c>
      <c r="AA22" s="28"/>
    </row>
    <row r="23" spans="1:27" s="29" customFormat="1" ht="11.5" x14ac:dyDescent="0.25">
      <c r="A23" s="256"/>
      <c r="B23" s="135" t="s">
        <v>349</v>
      </c>
      <c r="C23" s="135" t="s">
        <v>404</v>
      </c>
      <c r="D23" s="127" t="s">
        <v>315</v>
      </c>
      <c r="E23" s="128"/>
      <c r="F23" s="30"/>
      <c r="G23" s="38">
        <f>IF(G18="-","-",SUM(G15:G21)*'3j PAAC PAP'!$G$39)</f>
        <v>0.2896141176426133</v>
      </c>
      <c r="H23" s="38">
        <f>IF(H18="-","-",SUM(H15:H21)*'3j PAAC PAP'!$G$39)</f>
        <v>0.2901396470114978</v>
      </c>
      <c r="I23" s="38">
        <f>IF(I18="-","-",SUM(I15:I21)*'3j PAAC PAP'!$G$39)</f>
        <v>0.29118835133161486</v>
      </c>
      <c r="J23" s="38">
        <f>IF(J18="-","-",SUM(J15:J21)*'3j PAAC PAP'!$G$39)</f>
        <v>0.29276493943826842</v>
      </c>
      <c r="K23" s="38">
        <f>IF(K18="-","-",SUM(K15:K21)*'3j PAAC PAP'!$G$39)</f>
        <v>0.29624795193665693</v>
      </c>
      <c r="L23" s="38">
        <f>IF(L18="-","-",SUM(L15:L21)*'3j PAAC PAP'!$G$39)</f>
        <v>0.29924049308805623</v>
      </c>
      <c r="M23" s="38">
        <f>IF(M18="-","-",SUM(M15:M21)*'3j PAAC PAP'!$G$39)</f>
        <v>0.31073579295233938</v>
      </c>
      <c r="N23" s="38">
        <f>IF(N18="-","-",SUM(N15:N21)*'3j PAAC PAP'!$G$39)</f>
        <v>0.34381674836941589</v>
      </c>
      <c r="O23" s="30"/>
      <c r="P23" s="38">
        <f>IF(P18="-","-",SUM(P15:P21)*'3j PAAC PAP'!$G$39)</f>
        <v>0.34381674836941589</v>
      </c>
      <c r="Q23" s="38">
        <f>IF(Q18="-","-",SUM(Q15:Q21)*'3j PAAC PAP'!$G$39)</f>
        <v>0.35329781152991024</v>
      </c>
      <c r="R23" s="38">
        <f>IF(R18="-","-",SUM(R15:R21)*'3j PAAC PAP'!$G$39)</f>
        <v>0.35585978057964163</v>
      </c>
      <c r="S23" s="38">
        <f>IF(S18="-","-",SUM(S15:S21)*'3j PAAC PAP'!$G$39)</f>
        <v>0.36452154710060708</v>
      </c>
      <c r="T23" s="38">
        <f>IF(T18="-","-",SUM(T15:T21)*'3j PAAC PAP'!$G$39)</f>
        <v>0.34689191001660674</v>
      </c>
      <c r="U23" s="38">
        <f>IF(U18="-","-",SUM(U15:U21)*'3j PAAC PAP'!$G$39)</f>
        <v>0.35410887614670727</v>
      </c>
      <c r="V23" s="38">
        <f>IF(V18="-","-",SUM(V15:V21)*'3j PAAC PAP'!$G$39)</f>
        <v>0.34726668352837081</v>
      </c>
      <c r="W23" s="38" t="str">
        <f>IF(W18="-","-",SUM(W15:W21)*'3j PAAC PAP'!$G$39)</f>
        <v>-</v>
      </c>
      <c r="X23" s="38" t="str">
        <f>IF(X18="-","-",SUM(X15:X21)*'3j PAAC PAP'!$G$39)</f>
        <v>-</v>
      </c>
      <c r="Y23" s="38" t="str">
        <f>IF(Y18="-","-",SUM(Y15:Y21)*'3j PAAC PAP'!$G$39)</f>
        <v>-</v>
      </c>
      <c r="Z23" s="38" t="str">
        <f>IF(Z18="-","-",SUM(Z15:Z21)*'3j PAAC PAP'!$G$39)</f>
        <v>-</v>
      </c>
      <c r="AA23" s="28"/>
    </row>
    <row r="24" spans="1:27" s="29" customFormat="1" ht="11.5" x14ac:dyDescent="0.25">
      <c r="A24" s="256"/>
      <c r="B24" s="135" t="s">
        <v>388</v>
      </c>
      <c r="C24" s="135" t="s">
        <v>515</v>
      </c>
      <c r="D24" s="127" t="s">
        <v>315</v>
      </c>
      <c r="E24" s="128"/>
      <c r="F24" s="30"/>
      <c r="G24" s="38">
        <f>IF(G18="-","-",SUM(G15:G23)*'3k EBIT'!$E$11)</f>
        <v>1.4224538175907742</v>
      </c>
      <c r="H24" s="38">
        <f>IF(H18="-","-",SUM(H15:H23)*'3k EBIT'!$E$11)</f>
        <v>1.4250462848639429</v>
      </c>
      <c r="I24" s="38">
        <f>IF(I18="-","-",SUM(I15:I23)*'3k EBIT'!$E$11)</f>
        <v>1.4301597696771782</v>
      </c>
      <c r="J24" s="38">
        <f>IF(J18="-","-",SUM(J15:J23)*'3k EBIT'!$E$11)</f>
        <v>1.4379371714966844</v>
      </c>
      <c r="K24" s="38">
        <f>IF(K18="-","-",SUM(K15:K23)*'3k EBIT'!$E$11)</f>
        <v>1.4550432894434291</v>
      </c>
      <c r="L24" s="38">
        <f>IF(L18="-","-",SUM(L15:L23)*'3k EBIT'!$E$11)</f>
        <v>1.4699029567148398</v>
      </c>
      <c r="M24" s="38">
        <f>IF(M18="-","-",SUM(M15:M23)*'3k EBIT'!$E$11)</f>
        <v>1.524874280557688</v>
      </c>
      <c r="N24" s="38">
        <f>IF(N18="-","-",SUM(N15:N23)*'3k EBIT'!$E$11)</f>
        <v>1.6810068537036913</v>
      </c>
      <c r="O24" s="30"/>
      <c r="P24" s="38">
        <f>IF(P18="-","-",SUM(P15:P23)*'3k EBIT'!$E$11)</f>
        <v>1.6810068537036913</v>
      </c>
      <c r="Q24" s="38">
        <f>IF(Q18="-","-",SUM(Q15:Q23)*'3k EBIT'!$E$11)</f>
        <v>1.7263235180077914</v>
      </c>
      <c r="R24" s="38">
        <f>IF(R18="-","-",SUM(R15:R23)*'3k EBIT'!$E$11)</f>
        <v>1.7388562004680224</v>
      </c>
      <c r="S24" s="38">
        <f>IF(S18="-","-",SUM(S15:S23)*'3k EBIT'!$E$11)</f>
        <v>1.7799572211375414</v>
      </c>
      <c r="T24" s="38">
        <f>IF(T18="-","-",SUM(T15:T23)*'3k EBIT'!$E$11)</f>
        <v>1.6972211285225043</v>
      </c>
      <c r="U24" s="38">
        <f>IF(U18="-","-",SUM(U15:U23)*'3k EBIT'!$E$11)</f>
        <v>1.7315268400658224</v>
      </c>
      <c r="V24" s="38">
        <f>IF(V18="-","-",SUM(V15:V23)*'3k EBIT'!$E$11)</f>
        <v>1.7005535775345875</v>
      </c>
      <c r="W24" s="38" t="str">
        <f>IF(W18="-","-",SUM(W15:W23)*'3k EBIT'!$E$11)</f>
        <v>-</v>
      </c>
      <c r="X24" s="38" t="str">
        <f>IF(X18="-","-",SUM(X15:X23)*'3k EBIT'!$E$11)</f>
        <v>-</v>
      </c>
      <c r="Y24" s="38" t="str">
        <f>IF(Y18="-","-",SUM(Y15:Y23)*'3k EBIT'!$E$11)</f>
        <v>-</v>
      </c>
      <c r="Z24" s="38" t="str">
        <f>IF(Z18="-","-",SUM(Z15:Z23)*'3k EBIT'!$E$11)</f>
        <v>-</v>
      </c>
      <c r="AA24" s="28"/>
    </row>
    <row r="25" spans="1:27" s="29" customFormat="1" ht="11.5" x14ac:dyDescent="0.25">
      <c r="A25" s="256"/>
      <c r="B25" s="135" t="s">
        <v>292</v>
      </c>
      <c r="C25" s="179" t="s">
        <v>516</v>
      </c>
      <c r="D25" s="127" t="s">
        <v>315</v>
      </c>
      <c r="E25" s="127"/>
      <c r="F25" s="30"/>
      <c r="G25" s="38">
        <f>IF(G20="-","-",SUM(G15:G18,G20:G24)*'3l HAP'!$E$12)</f>
        <v>1.0961125126871367</v>
      </c>
      <c r="H25" s="38">
        <f>IF(H20="-","-",SUM(H15:H18,H20:H24)*'3l HAP'!$E$12)</f>
        <v>1.0981102125644266</v>
      </c>
      <c r="I25" s="38">
        <f>IF(I20="-","-",SUM(I15:I18,I20:I24)*'3l HAP'!$E$12)</f>
        <v>1.1020505546816253</v>
      </c>
      <c r="J25" s="38">
        <f>IF(J20="-","-",SUM(J15:J18,J20:J24)*'3l HAP'!$E$12)</f>
        <v>1.1080436543134962</v>
      </c>
      <c r="K25" s="38">
        <f>IF(K20="-","-",SUM(K15:K18,K20:K24)*'3l HAP'!$E$12)</f>
        <v>1.1212252632297603</v>
      </c>
      <c r="L25" s="38">
        <f>IF(L20="-","-",SUM(L15:L18,L20:L24)*'3l HAP'!$E$12)</f>
        <v>1.1326758052643326</v>
      </c>
      <c r="M25" s="38">
        <f>IF(M20="-","-",SUM(M15:M18,M20:M24)*'3l HAP'!$E$12)</f>
        <v>1.1750355326298065</v>
      </c>
      <c r="N25" s="38">
        <f>IF(N20="-","-",SUM(N15:N18,N20:N24)*'3l HAP'!$E$12)</f>
        <v>1.2953479567992137</v>
      </c>
      <c r="O25" s="30"/>
      <c r="P25" s="38">
        <f>IF(P20="-","-",SUM(P15:P18,P20:P24)*'3l HAP'!$E$12)</f>
        <v>1.2953479567992137</v>
      </c>
      <c r="Q25" s="38">
        <f>IF(Q20="-","-",SUM(Q15:Q18,Q20:Q24)*'3l HAP'!$E$12)</f>
        <v>1.3302680098530955</v>
      </c>
      <c r="R25" s="38">
        <f>IF(R20="-","-",SUM(R15:R18,R20:R24)*'3l HAP'!$E$12)</f>
        <v>1.3399254271219814</v>
      </c>
      <c r="S25" s="38">
        <f>IF(S20="-","-",SUM(S15:S18,S20:S24)*'3l HAP'!$E$12)</f>
        <v>1.3715969952832425</v>
      </c>
      <c r="T25" s="38">
        <f>IF(T20="-","-",SUM(T15:T18,T20:T24)*'3l HAP'!$E$12)</f>
        <v>1.3078423304606031</v>
      </c>
      <c r="U25" s="38">
        <f>IF(U20="-","-",SUM(U15:U18,U20:U24)*'3l HAP'!$E$12)</f>
        <v>1.3342775786312291</v>
      </c>
      <c r="V25" s="38">
        <f>IF(V20="-","-",SUM(V15:V18,V20:V24)*'3l HAP'!$E$12)</f>
        <v>1.3104102444518095</v>
      </c>
      <c r="W25" s="38" t="str">
        <f>IF(W20="-","-",SUM(W15:W18,W20:W24)*'3l HAP'!$E$12)</f>
        <v>-</v>
      </c>
      <c r="X25" s="38" t="str">
        <f>IF(X20="-","-",SUM(X15:X18,X20:X24)*'3l HAP'!$E$12)</f>
        <v>-</v>
      </c>
      <c r="Y25" s="38" t="str">
        <f>IF(Y20="-","-",SUM(Y15:Y18,Y20:Y24)*'3l HAP'!$E$12)</f>
        <v>-</v>
      </c>
      <c r="Z25" s="38" t="str">
        <f>IF(Z20="-","-",SUM(Z15:Z18,Z20:Z24)*'3l HAP'!$E$12)</f>
        <v>-</v>
      </c>
      <c r="AA25" s="28"/>
    </row>
    <row r="26" spans="1:27" s="29" customFormat="1" ht="11.25" customHeight="1" x14ac:dyDescent="0.25">
      <c r="A26" s="256"/>
      <c r="B26" s="135" t="s">
        <v>44</v>
      </c>
      <c r="C26" s="135" t="str">
        <f>B26&amp;"_"&amp;D26</f>
        <v>Total_Eastern</v>
      </c>
      <c r="D26" s="127" t="s">
        <v>315</v>
      </c>
      <c r="E26" s="128"/>
      <c r="F26" s="30"/>
      <c r="G26" s="38">
        <f>IF(G20="-","-",SUM(G15:G25))</f>
        <v>75.962071988620252</v>
      </c>
      <c r="H26" s="38">
        <f t="shared" ref="H26:P26" si="0">IF(H20="-","-",SUM(H15:H25))</f>
        <v>76.100515278094562</v>
      </c>
      <c r="I26" s="38">
        <f t="shared" si="0"/>
        <v>76.373586288690589</v>
      </c>
      <c r="J26" s="38">
        <f t="shared" si="0"/>
        <v>76.78891615711359</v>
      </c>
      <c r="K26" s="38">
        <f t="shared" si="0"/>
        <v>77.702419391346723</v>
      </c>
      <c r="L26" s="38">
        <f t="shared" si="0"/>
        <v>78.495957361464903</v>
      </c>
      <c r="M26" s="38">
        <f t="shared" si="0"/>
        <v>81.431543464451849</v>
      </c>
      <c r="N26" s="38">
        <f t="shared" si="0"/>
        <v>89.769356344150751</v>
      </c>
      <c r="O26" s="30"/>
      <c r="P26" s="38">
        <f t="shared" si="0"/>
        <v>89.769356344150751</v>
      </c>
      <c r="Q26" s="38">
        <f t="shared" ref="Q26" si="1">IF(Q20="-","-",SUM(Q15:Q25))</f>
        <v>92.189363006990973</v>
      </c>
      <c r="R26" s="38">
        <f t="shared" ref="R26" si="2">IF(R20="-","-",SUM(R15:R25))</f>
        <v>92.858635018132262</v>
      </c>
      <c r="S26" s="38">
        <f t="shared" ref="S26" si="3">IF(S20="-","-",SUM(S15:S25))</f>
        <v>95.053517306958852</v>
      </c>
      <c r="T26" s="38">
        <f t="shared" ref="T26" si="4">IF(T20="-","-",SUM(T15:T25))</f>
        <v>90.635233250520912</v>
      </c>
      <c r="U26" s="38">
        <f t="shared" ref="U26" si="5">IF(U20="-","-",SUM(U15:U25))</f>
        <v>92.467231518336789</v>
      </c>
      <c r="V26" s="38">
        <f t="shared" ref="V26" si="6">IF(V20="-","-",SUM(V15:V25))</f>
        <v>90.813193145333557</v>
      </c>
      <c r="W26" s="38" t="str">
        <f t="shared" ref="W26" si="7">IF(W20="-","-",SUM(W15:W25))</f>
        <v>-</v>
      </c>
      <c r="X26" s="38" t="str">
        <f t="shared" ref="X26" si="8">IF(X20="-","-",SUM(X15:X25))</f>
        <v>-</v>
      </c>
      <c r="Y26" s="38" t="str">
        <f t="shared" ref="Y26" si="9">IF(Y20="-","-",SUM(Y15:Y25))</f>
        <v>-</v>
      </c>
      <c r="Z26" s="38" t="str">
        <f t="shared" ref="Z26" si="10">IF(Z20="-","-",SUM(Z15:Z25))</f>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AA'!J210="-","-",'3c AA'!J210)</f>
        <v>-</v>
      </c>
      <c r="H29" s="129" t="str">
        <f>IF('3c AA'!K210="-","-",'3c AA'!K210)</f>
        <v>-</v>
      </c>
      <c r="I29" s="129" t="str">
        <f>IF('3c AA'!L210="-","-",'3c AA'!L210)</f>
        <v>-</v>
      </c>
      <c r="J29" s="129" t="str">
        <f>IF('3c AA'!M210="-","-",'3c AA'!M210)</f>
        <v>-</v>
      </c>
      <c r="K29" s="129" t="str">
        <f>IF('3c AA'!N210="-","-",'3c AA'!N210)</f>
        <v>-</v>
      </c>
      <c r="L29" s="129" t="str">
        <f>IF('3c AA'!O210="-","-",'3c AA'!O210)</f>
        <v>-</v>
      </c>
      <c r="M29" s="129" t="str">
        <f>IF('3c AA'!P210="-","-",'3c AA'!P210)</f>
        <v>-</v>
      </c>
      <c r="N29" s="129" t="str">
        <f>IF('3c AA'!Q210="-","-",'3c AA'!Q210)</f>
        <v>-</v>
      </c>
      <c r="O29" s="30"/>
      <c r="P29" s="129" t="str">
        <f>IF('3c AA'!S210="-","-",'3c AA'!S210)</f>
        <v>-</v>
      </c>
      <c r="Q29" s="129" t="str">
        <f>IF('3c AA'!T210="-","-",'3c AA'!T210)</f>
        <v>-</v>
      </c>
      <c r="R29" s="129" t="str">
        <f>IF('3c AA'!U210="-","-",'3c AA'!U210)</f>
        <v>-</v>
      </c>
      <c r="S29" s="129" t="str">
        <f>IF('3c AA'!V210="-","-",'3c AA'!V210)</f>
        <v>-</v>
      </c>
      <c r="T29" s="129">
        <f>IF('3c AA'!W210="-","-",'3c AA'!W210)</f>
        <v>0</v>
      </c>
      <c r="U29" s="129">
        <f>IF('3c AA'!X210="-","-",'3c AA'!X210)</f>
        <v>1.4870742269298105</v>
      </c>
      <c r="V29" s="129">
        <f>IF('3c AA'!Y210="-","-",'3c AA'!Y210)</f>
        <v>0.70457099735818829</v>
      </c>
      <c r="W29" s="129" t="str">
        <f>IF('3c AA'!Z210="-","-",'3c AA'!Z210)</f>
        <v>-</v>
      </c>
      <c r="X29" s="129" t="str">
        <f>IF('3c AA'!AA210="-","-",'3c AA'!AA210)</f>
        <v>-</v>
      </c>
      <c r="Y29" s="129" t="str">
        <f>IF('3c AA'!AB210="-","-",'3c AA'!AB210)</f>
        <v>-</v>
      </c>
      <c r="Z29" s="129" t="str">
        <f>IF('3c AA'!AC210="-","-",'3c AA'!AC210)</f>
        <v>-</v>
      </c>
      <c r="AA29" s="28"/>
    </row>
    <row r="30" spans="1:27" s="29" customFormat="1" ht="12.4" customHeight="1" x14ac:dyDescent="0.25">
      <c r="A30" s="256"/>
      <c r="B30" s="132" t="s">
        <v>2</v>
      </c>
      <c r="C30" s="132" t="s">
        <v>342</v>
      </c>
      <c r="D30" s="130" t="s">
        <v>317</v>
      </c>
      <c r="E30" s="131"/>
      <c r="F30" s="30"/>
      <c r="G30" s="129">
        <f>IF('3d PC'!G14="-","-",'3d PC'!G64)</f>
        <v>6.5567588596821027</v>
      </c>
      <c r="H30" s="129">
        <f>IF('3d PC'!H14="-","-",'3d PC'!H64)</f>
        <v>6.5567588596821027</v>
      </c>
      <c r="I30" s="129">
        <f>IF('3d PC'!I14="-","-",'3d PC'!I64)</f>
        <v>6.6197359495950758</v>
      </c>
      <c r="J30" s="129">
        <f>IF('3d PC'!J14="-","-",'3d PC'!J64)</f>
        <v>6.6197359495950758</v>
      </c>
      <c r="K30" s="129">
        <f>IF('3d PC'!K14="-","-",'3d PC'!K64)</f>
        <v>6.6995028867368616</v>
      </c>
      <c r="L30" s="129">
        <f>IF('3d PC'!L14="-","-",'3d PC'!L64)</f>
        <v>6.6995028867368616</v>
      </c>
      <c r="M30" s="129">
        <f>IF('3d PC'!M14="-","-",'3d PC'!M64)</f>
        <v>7.1131218301273513</v>
      </c>
      <c r="N30" s="129">
        <f>IF('3d PC'!N14="-","-",'3d PC'!N64)</f>
        <v>7.1131218301273513</v>
      </c>
      <c r="O30" s="30"/>
      <c r="P30" s="129">
        <f>'3d PC'!P64</f>
        <v>7.1131218301273513</v>
      </c>
      <c r="Q30" s="129">
        <f>'3d PC'!Q64</f>
        <v>7.2804579515147188</v>
      </c>
      <c r="R30" s="129">
        <f>'3d PC'!R64</f>
        <v>7.1935840895118579</v>
      </c>
      <c r="S30" s="129">
        <f>'3d PC'!S64</f>
        <v>7.3593999937099728</v>
      </c>
      <c r="T30" s="129">
        <f>'3d PC'!T64</f>
        <v>7.0492243060839304</v>
      </c>
      <c r="U30" s="129">
        <f>'3d PC'!U64</f>
        <v>7.1089669218364691</v>
      </c>
      <c r="V30" s="129">
        <f>'3d PC'!V64</f>
        <v>6.9829560851947949</v>
      </c>
      <c r="W30" s="129" t="str">
        <f>'3d PC'!W64</f>
        <v>-</v>
      </c>
      <c r="X30" s="129" t="str">
        <f>'3d PC'!X64</f>
        <v>-</v>
      </c>
      <c r="Y30" s="129" t="str">
        <f>'3d PC'!Y64</f>
        <v>-</v>
      </c>
      <c r="Z30" s="129" t="str">
        <f>'3d PC'!Z64</f>
        <v>-</v>
      </c>
      <c r="AA30" s="28"/>
    </row>
    <row r="31" spans="1:27" s="29" customFormat="1" ht="11.25" customHeight="1" x14ac:dyDescent="0.25">
      <c r="A31" s="256"/>
      <c r="B31" s="132" t="s">
        <v>352</v>
      </c>
      <c r="C31" s="132" t="s">
        <v>343</v>
      </c>
      <c r="D31" s="130" t="s">
        <v>317</v>
      </c>
      <c r="E31" s="131"/>
      <c r="F31" s="30"/>
      <c r="G31" s="129" t="s">
        <v>333</v>
      </c>
      <c r="H31" s="129" t="s">
        <v>333</v>
      </c>
      <c r="I31" s="129" t="s">
        <v>333</v>
      </c>
      <c r="J31" s="129" t="s">
        <v>333</v>
      </c>
      <c r="K31" s="129" t="s">
        <v>333</v>
      </c>
      <c r="L31" s="129" t="s">
        <v>333</v>
      </c>
      <c r="M31" s="129" t="s">
        <v>333</v>
      </c>
      <c r="N31" s="129" t="s">
        <v>333</v>
      </c>
      <c r="O31" s="30"/>
      <c r="P31" s="129" t="s">
        <v>333</v>
      </c>
      <c r="Q31" s="129" t="s">
        <v>333</v>
      </c>
      <c r="R31" s="129" t="s">
        <v>333</v>
      </c>
      <c r="S31" s="129" t="s">
        <v>333</v>
      </c>
      <c r="T31" s="129" t="s">
        <v>333</v>
      </c>
      <c r="U31" s="129" t="s">
        <v>333</v>
      </c>
      <c r="V31" s="129" t="s">
        <v>333</v>
      </c>
      <c r="W31" s="129" t="s">
        <v>333</v>
      </c>
      <c r="X31" s="129" t="s">
        <v>333</v>
      </c>
      <c r="Y31" s="129" t="s">
        <v>333</v>
      </c>
      <c r="Z31" s="129" t="s">
        <v>333</v>
      </c>
      <c r="AA31" s="28"/>
    </row>
    <row r="32" spans="1:27" s="29" customFormat="1" ht="11.25" customHeight="1" x14ac:dyDescent="0.25">
      <c r="A32" s="256"/>
      <c r="B32" s="132" t="s">
        <v>349</v>
      </c>
      <c r="C32" s="132" t="s">
        <v>344</v>
      </c>
      <c r="D32" s="130" t="s">
        <v>317</v>
      </c>
      <c r="E32" s="131"/>
      <c r="F32" s="30"/>
      <c r="G32" s="129">
        <f>IF('3g CPIH'!C$16="-","-",'3h OC '!$E$11*('3g CPIH'!C$16/'3g CPIH'!$G$16))</f>
        <v>63.482931017612529</v>
      </c>
      <c r="H32" s="129">
        <f>IF('3g CPIH'!D$16="-","-",'3h OC '!$E$11*('3g CPIH'!D$16/'3g CPIH'!$G$16))</f>
        <v>63.61002397260274</v>
      </c>
      <c r="I32" s="129">
        <f>IF('3g CPIH'!E$16="-","-",'3h OC '!$E$11*('3g CPIH'!E$16/'3g CPIH'!$G$16))</f>
        <v>63.800663405088073</v>
      </c>
      <c r="J32" s="129">
        <f>IF('3g CPIH'!F$16="-","-",'3h OC '!$E$11*('3g CPIH'!F$16/'3g CPIH'!$G$16))</f>
        <v>64.181942270058713</v>
      </c>
      <c r="K32" s="129">
        <f>IF('3g CPIH'!G$16="-","-",'3h OC '!$E$11*('3g CPIH'!G$16/'3g CPIH'!$G$16))</f>
        <v>64.944500000000005</v>
      </c>
      <c r="L32" s="129">
        <f>IF('3g CPIH'!H$16="-","-",'3h OC '!$E$11*('3g CPIH'!H$16/'3g CPIH'!$G$16))</f>
        <v>65.770604207436406</v>
      </c>
      <c r="M32" s="129">
        <f>IF('3g CPIH'!I$16="-","-",'3h OC '!$E$11*('3g CPIH'!I$16/'3g CPIH'!$G$16))</f>
        <v>66.723801369863011</v>
      </c>
      <c r="N32" s="129">
        <f>IF('3g CPIH'!J$16="-","-",'3h OC '!$E$11*('3g CPIH'!J$16/'3g CPIH'!$G$16))</f>
        <v>67.295719667318991</v>
      </c>
      <c r="O32" s="30"/>
      <c r="P32" s="129">
        <f>IF('3g CPIH'!L$16="-","-",'3h OC '!$E$11*('3g CPIH'!L$16/'3g CPIH'!$G$16))</f>
        <v>67.295719667318991</v>
      </c>
      <c r="Q32" s="129">
        <f>IF('3g CPIH'!M$16="-","-",'3h OC '!$E$11*('3g CPIH'!M$16/'3g CPIH'!$G$16))</f>
        <v>68.058277397260284</v>
      </c>
      <c r="R32" s="129">
        <f>IF('3g CPIH'!N$16="-","-",'3h OC '!$E$11*('3g CPIH'!N$16/'3g CPIH'!$G$16))</f>
        <v>68.566649217221141</v>
      </c>
      <c r="S32" s="129">
        <f>IF('3g CPIH'!O$16="-","-",'3h OC '!$E$11*('3g CPIH'!O$16/'3g CPIH'!$G$16))</f>
        <v>68.947928082191794</v>
      </c>
      <c r="T32" s="129">
        <f>IF('3g CPIH'!P$16="-","-",'3h OC '!$E$11*('3g CPIH'!P$16/'3g CPIH'!$G$16))</f>
        <v>69.138567514677106</v>
      </c>
      <c r="U32" s="129">
        <f>IF('3g CPIH'!Q$16="-","-",'3h OC '!$E$11*('3g CPIH'!Q$16/'3g CPIH'!$G$16))</f>
        <v>69.51984637964776</v>
      </c>
      <c r="V32" s="129">
        <f>IF('3g CPIH'!R$16="-","-",'3h OC '!$E$11*('3g CPIH'!R$16/'3g CPIH'!$G$16))</f>
        <v>70.790775929549909</v>
      </c>
      <c r="W32" s="129" t="str">
        <f>IF('3g CPIH'!S$16="-","-",'3h OC '!$E$11*('3g CPIH'!S$16/'3g CPIH'!$G$16))</f>
        <v>-</v>
      </c>
      <c r="X32" s="129" t="str">
        <f>IF('3g CPIH'!T$16="-","-",'3h OC '!$E$11*('3g CPIH'!T$16/'3g CPIH'!$G$16))</f>
        <v>-</v>
      </c>
      <c r="Y32" s="129" t="str">
        <f>IF('3g CPIH'!U$16="-","-",'3h OC '!$E$11*('3g CPIH'!U$16/'3g CPIH'!$G$16))</f>
        <v>-</v>
      </c>
      <c r="Z32" s="129" t="str">
        <f>IF('3g CPIH'!V$16="-","-",'3h OC '!$E$11*('3g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SMNCC'!G$47="-","-",'3i SMNCC'!G$58)</f>
        <v>0</v>
      </c>
      <c r="L33" s="129">
        <f>IF('3i SMNCC'!H$47="-","-",'3i SMNCC'!H$58)</f>
        <v>-0.10239413454660828</v>
      </c>
      <c r="M33" s="129">
        <f>IF('3i SMNCC'!I$47="-","-",'3i SMNCC'!I$58)</f>
        <v>1.3107897268148032</v>
      </c>
      <c r="N33" s="129">
        <f>IF('3i SMNCC'!J$47="-","-",'3i SMNCC'!J$58)</f>
        <v>8.7391024854837447</v>
      </c>
      <c r="O33" s="30"/>
      <c r="P33" s="129">
        <f>IF('3i SMNCC'!L$47="-","-",'3i SMNCC'!L$58)</f>
        <v>8.7391024854837447</v>
      </c>
      <c r="Q33" s="129">
        <f>IF('3i SMNCC'!M$47="-","-",'3i SMNCC'!M$58)</f>
        <v>10.102089688688181</v>
      </c>
      <c r="R33" s="129">
        <f>IF('3i SMNCC'!N$47="-","-",'3i SMNCC'!N$58)</f>
        <v>10.300173121233549</v>
      </c>
      <c r="S33" s="129">
        <f>IF('3i SMNCC'!O$47="-","-",'3i SMNCC'!O$58)</f>
        <v>11.847822371645298</v>
      </c>
      <c r="T33" s="129">
        <f>IF('3i SMNCC'!P$47="-","-",'3i SMNCC'!P$58)</f>
        <v>7.7038430079225817</v>
      </c>
      <c r="U33" s="129">
        <f>IF('3i SMNCC'!Q$47="-","-",'3i SMNCC'!Q$58)</f>
        <v>7.5210837283470999</v>
      </c>
      <c r="V33" s="129">
        <f>IF('3i SMNCC'!R$47="-","-",'3i SMNCC'!R$58)</f>
        <v>5.5039662813362371</v>
      </c>
      <c r="W33" s="129" t="str">
        <f>IF('3i SMNCC'!S$47="-","-",'3i SMNCC'!S$58)</f>
        <v>-</v>
      </c>
      <c r="X33" s="129" t="str">
        <f>IF('3i SMNCC'!T$47="-","-",'3i SMNCC'!T$58)</f>
        <v>-</v>
      </c>
      <c r="Y33" s="129" t="str">
        <f>IF('3i SMNCC'!U$47="-","-",'3i SMNCC'!U$58)</f>
        <v>-</v>
      </c>
      <c r="Z33" s="129" t="str">
        <f>IF('3i SMNCC'!V$47="-","-",'3i SMNCC'!V$58)</f>
        <v>-</v>
      </c>
      <c r="AA33" s="28"/>
    </row>
    <row r="34" spans="1:27" s="29" customFormat="1" ht="11.5" x14ac:dyDescent="0.25">
      <c r="A34" s="256"/>
      <c r="B34" s="132" t="s">
        <v>349</v>
      </c>
      <c r="C34" s="132" t="s">
        <v>389</v>
      </c>
      <c r="D34" s="130" t="s">
        <v>317</v>
      </c>
      <c r="E34" s="131"/>
      <c r="F34" s="30"/>
      <c r="G34" s="129">
        <f>IF('3g CPIH'!C$16="-","-",'3j PAAC PAP'!$G$21*('3g CPIH'!C$16/'3g CPIH'!$G$16))</f>
        <v>3.1142016634050882</v>
      </c>
      <c r="H34" s="129">
        <f>IF('3g CPIH'!D$16="-","-",'3j PAAC PAP'!$G$21*('3g CPIH'!D$16/'3g CPIH'!$G$16))</f>
        <v>3.1204363013698631</v>
      </c>
      <c r="I34" s="129">
        <f>IF('3g CPIH'!E$16="-","-",'3j PAAC PAP'!$G$21*('3g CPIH'!E$16/'3g CPIH'!$G$16))</f>
        <v>3.129788258317026</v>
      </c>
      <c r="J34" s="129">
        <f>IF('3g CPIH'!F$16="-","-",'3j PAAC PAP'!$G$21*('3g CPIH'!F$16/'3g CPIH'!$G$16))</f>
        <v>3.1484921722113506</v>
      </c>
      <c r="K34" s="129">
        <f>IF('3g CPIH'!G$16="-","-",'3j PAAC PAP'!$G$21*('3g CPIH'!G$16/'3g CPIH'!$G$16))</f>
        <v>3.1859000000000002</v>
      </c>
      <c r="L34" s="129">
        <f>IF('3g CPIH'!H$16="-","-",'3j PAAC PAP'!$G$21*('3g CPIH'!H$16/'3g CPIH'!$G$16))</f>
        <v>3.2264251467710374</v>
      </c>
      <c r="M34" s="129">
        <f>IF('3g CPIH'!I$16="-","-",'3j PAAC PAP'!$G$21*('3g CPIH'!I$16/'3g CPIH'!$G$16))</f>
        <v>3.2731849315068491</v>
      </c>
      <c r="N34" s="129">
        <f>IF('3g CPIH'!J$16="-","-",'3j PAAC PAP'!$G$21*('3g CPIH'!J$16/'3g CPIH'!$G$16))</f>
        <v>3.3012408023483371</v>
      </c>
      <c r="O34" s="30"/>
      <c r="P34" s="129">
        <f>IF('3g CPIH'!L$16="-","-",'3j PAAC PAP'!$G$21*('3g CPIH'!L$16/'3g CPIH'!$G$16))</f>
        <v>3.3012408023483371</v>
      </c>
      <c r="Q34" s="129">
        <f>IF('3g CPIH'!M$16="-","-",'3j PAAC PAP'!$G$21*('3g CPIH'!M$16/'3g CPIH'!$G$16))</f>
        <v>3.3386486301369862</v>
      </c>
      <c r="R34" s="129">
        <f>IF('3g CPIH'!N$16="-","-",'3j PAAC PAP'!$G$21*('3g CPIH'!N$16/'3g CPIH'!$G$16))</f>
        <v>3.3635871819960861</v>
      </c>
      <c r="S34" s="129">
        <f>IF('3g CPIH'!O$16="-","-",'3j PAAC PAP'!$G$21*('3g CPIH'!O$16/'3g CPIH'!$G$16))</f>
        <v>3.3822910958904111</v>
      </c>
      <c r="T34" s="129">
        <f>IF('3g CPIH'!P$16="-","-",'3j PAAC PAP'!$G$21*('3g CPIH'!P$16/'3g CPIH'!$G$16))</f>
        <v>3.3916430528375732</v>
      </c>
      <c r="U34" s="129">
        <f>IF('3g CPIH'!Q$16="-","-",'3j PAAC PAP'!$G$21*('3g CPIH'!Q$16/'3g CPIH'!$G$16))</f>
        <v>3.4103469667318986</v>
      </c>
      <c r="V34" s="129">
        <f>IF('3g CPIH'!R$16="-","-",'3j PAAC PAP'!$G$21*('3g CPIH'!R$16/'3g CPIH'!$G$16))</f>
        <v>3.4726933463796481</v>
      </c>
      <c r="W34" s="129" t="str">
        <f>IF('3g CPIH'!S$16="-","-",'3j PAAC PAP'!$G$21*('3g CPIH'!S$16/'3g CPIH'!$G$16))</f>
        <v>-</v>
      </c>
      <c r="X34" s="129" t="str">
        <f>IF('3g CPIH'!T$16="-","-",'3j PAAC PAP'!$G$21*('3g CPIH'!T$16/'3g CPIH'!$G$16))</f>
        <v>-</v>
      </c>
      <c r="Y34" s="129" t="str">
        <f>IF('3g CPIH'!U$16="-","-",'3j PAAC PAP'!$G$21*('3g CPIH'!U$16/'3g CPIH'!$G$16))</f>
        <v>-</v>
      </c>
      <c r="Z34" s="129" t="str">
        <f>IF('3g CPIH'!V$16="-","-",'3j PAAC PAP'!$G$21*('3g CPIH'!V$16/'3g CPIH'!$G$16))</f>
        <v>-</v>
      </c>
      <c r="AA34" s="28"/>
    </row>
    <row r="35" spans="1:27" s="29" customFormat="1" ht="11.5" x14ac:dyDescent="0.25">
      <c r="A35" s="256"/>
      <c r="B35" s="132" t="s">
        <v>349</v>
      </c>
      <c r="C35" s="132" t="s">
        <v>404</v>
      </c>
      <c r="D35" s="130" t="s">
        <v>317</v>
      </c>
      <c r="E35" s="131"/>
      <c r="F35" s="30"/>
      <c r="G35" s="129">
        <f>IF(G30="-","-",SUM(G27:G33)*'3j PAAC PAP'!$G$39)</f>
        <v>0.2896141176426133</v>
      </c>
      <c r="H35" s="129">
        <f>IF(H30="-","-",SUM(H27:H33)*'3j PAAC PAP'!$G$39)</f>
        <v>0.2901396470114978</v>
      </c>
      <c r="I35" s="129">
        <f>IF(I30="-","-",SUM(I27:I33)*'3j PAAC PAP'!$G$39)</f>
        <v>0.29118835133161486</v>
      </c>
      <c r="J35" s="129">
        <f>IF(J30="-","-",SUM(J27:J33)*'3j PAAC PAP'!$G$39)</f>
        <v>0.29276493943826842</v>
      </c>
      <c r="K35" s="129">
        <f>IF(K30="-","-",SUM(K27:K33)*'3j PAAC PAP'!$G$39)</f>
        <v>0.29624795193665693</v>
      </c>
      <c r="L35" s="129">
        <f>IF(L30="-","-",SUM(L27:L33)*'3j PAAC PAP'!$G$39)</f>
        <v>0.29924049308805623</v>
      </c>
      <c r="M35" s="129">
        <f>IF(M30="-","-",SUM(M27:M33)*'3j PAAC PAP'!$G$39)</f>
        <v>0.31073579295233938</v>
      </c>
      <c r="N35" s="129">
        <f>IF(N30="-","-",SUM(N27:N33)*'3j PAAC PAP'!$G$39)</f>
        <v>0.34381674836941589</v>
      </c>
      <c r="O35" s="30"/>
      <c r="P35" s="129">
        <f>IF(P30="-","-",SUM(P27:P33)*'3j PAAC PAP'!$G$39)</f>
        <v>0.34381674836941589</v>
      </c>
      <c r="Q35" s="129">
        <f>IF(Q30="-","-",SUM(Q27:Q33)*'3j PAAC PAP'!$G$39)</f>
        <v>0.35329781152991024</v>
      </c>
      <c r="R35" s="129">
        <f>IF(R30="-","-",SUM(R27:R33)*'3j PAAC PAP'!$G$39)</f>
        <v>0.35585978057964163</v>
      </c>
      <c r="S35" s="129">
        <f>IF(S30="-","-",SUM(S27:S33)*'3j PAAC PAP'!$G$39)</f>
        <v>0.36452154710060708</v>
      </c>
      <c r="T35" s="129">
        <f>IF(T30="-","-",SUM(T27:T33)*'3j PAAC PAP'!$G$39)</f>
        <v>0.34689191001660674</v>
      </c>
      <c r="U35" s="129">
        <f>IF(U30="-","-",SUM(U27:U33)*'3j PAAC PAP'!$G$39)</f>
        <v>0.35410887614670727</v>
      </c>
      <c r="V35" s="129">
        <f>IF(V30="-","-",SUM(V27:V33)*'3j PAAC PAP'!$G$39)</f>
        <v>0.34726668352837081</v>
      </c>
      <c r="W35" s="129" t="str">
        <f>IF(W30="-","-",SUM(W27:W33)*'3j PAAC PAP'!$G$39)</f>
        <v>-</v>
      </c>
      <c r="X35" s="129" t="str">
        <f>IF(X30="-","-",SUM(X27:X33)*'3j PAAC PAP'!$G$39)</f>
        <v>-</v>
      </c>
      <c r="Y35" s="129" t="str">
        <f>IF(Y30="-","-",SUM(Y27:Y33)*'3j PAAC PAP'!$G$39)</f>
        <v>-</v>
      </c>
      <c r="Z35" s="129" t="str">
        <f>IF(Z30="-","-",SUM(Z27:Z33)*'3j PAAC PAP'!$G$39)</f>
        <v>-</v>
      </c>
      <c r="AA35" s="28"/>
    </row>
    <row r="36" spans="1:27" s="29" customFormat="1" ht="11.5" x14ac:dyDescent="0.25">
      <c r="A36" s="256"/>
      <c r="B36" s="132" t="s">
        <v>388</v>
      </c>
      <c r="C36" s="132" t="s">
        <v>515</v>
      </c>
      <c r="D36" s="130" t="s">
        <v>317</v>
      </c>
      <c r="E36" s="131"/>
      <c r="F36" s="30"/>
      <c r="G36" s="129">
        <f>IF(G30="-","-",SUM(G27:G35)*'3k EBIT'!$E$11)</f>
        <v>1.4224538175907742</v>
      </c>
      <c r="H36" s="129">
        <f>IF(H30="-","-",SUM(H27:H35)*'3k EBIT'!$E$11)</f>
        <v>1.4250462848639429</v>
      </c>
      <c r="I36" s="129">
        <f>IF(I30="-","-",SUM(I27:I35)*'3k EBIT'!$E$11)</f>
        <v>1.4301597696771782</v>
      </c>
      <c r="J36" s="129">
        <f>IF(J30="-","-",SUM(J27:J35)*'3k EBIT'!$E$11)</f>
        <v>1.4379371714966844</v>
      </c>
      <c r="K36" s="129">
        <f>IF(K30="-","-",SUM(K27:K35)*'3k EBIT'!$E$11)</f>
        <v>1.4550432894434291</v>
      </c>
      <c r="L36" s="129">
        <f>IF(L30="-","-",SUM(L27:L35)*'3k EBIT'!$E$11)</f>
        <v>1.4699029567148398</v>
      </c>
      <c r="M36" s="129">
        <f>IF(M30="-","-",SUM(M27:M35)*'3k EBIT'!$E$11)</f>
        <v>1.524874280557688</v>
      </c>
      <c r="N36" s="129">
        <f>IF(N30="-","-",SUM(N27:N35)*'3k EBIT'!$E$11)</f>
        <v>1.6810068537036913</v>
      </c>
      <c r="O36" s="30"/>
      <c r="P36" s="129">
        <f>IF(P30="-","-",SUM(P27:P35)*'3k EBIT'!$E$11)</f>
        <v>1.6810068537036913</v>
      </c>
      <c r="Q36" s="129">
        <f>IF(Q30="-","-",SUM(Q27:Q35)*'3k EBIT'!$E$11)</f>
        <v>1.7263235180077914</v>
      </c>
      <c r="R36" s="129">
        <f>IF(R30="-","-",SUM(R27:R35)*'3k EBIT'!$E$11)</f>
        <v>1.7388562004680224</v>
      </c>
      <c r="S36" s="129">
        <f>IF(S30="-","-",SUM(S27:S35)*'3k EBIT'!$E$11)</f>
        <v>1.7799572211375414</v>
      </c>
      <c r="T36" s="129">
        <f>IF(T30="-","-",SUM(T27:T35)*'3k EBIT'!$E$11)</f>
        <v>1.6972211285225043</v>
      </c>
      <c r="U36" s="129">
        <f>IF(U30="-","-",SUM(U27:U35)*'3k EBIT'!$E$11)</f>
        <v>1.7315268400658224</v>
      </c>
      <c r="V36" s="129">
        <f>IF(V30="-","-",SUM(V27:V35)*'3k EBIT'!$E$11)</f>
        <v>1.7005535775345875</v>
      </c>
      <c r="W36" s="129" t="str">
        <f>IF(W30="-","-",SUM(W27:W35)*'3k EBIT'!$E$11)</f>
        <v>-</v>
      </c>
      <c r="X36" s="129" t="str">
        <f>IF(X30="-","-",SUM(X27:X35)*'3k EBIT'!$E$11)</f>
        <v>-</v>
      </c>
      <c r="Y36" s="129" t="str">
        <f>IF(Y30="-","-",SUM(Y27:Y35)*'3k EBIT'!$E$11)</f>
        <v>-</v>
      </c>
      <c r="Z36" s="129" t="str">
        <f>IF(Z30="-","-",SUM(Z27:Z35)*'3k EBIT'!$E$11)</f>
        <v>-</v>
      </c>
      <c r="AA36" s="28"/>
    </row>
    <row r="37" spans="1:27" s="29" customFormat="1" ht="11.25" customHeight="1" x14ac:dyDescent="0.25">
      <c r="A37" s="256"/>
      <c r="B37" s="132" t="s">
        <v>292</v>
      </c>
      <c r="C37" s="177" t="s">
        <v>516</v>
      </c>
      <c r="D37" s="130" t="s">
        <v>317</v>
      </c>
      <c r="E37" s="130"/>
      <c r="F37" s="30"/>
      <c r="G37" s="129">
        <f>IF(G32="-","-",SUM(G27:G30,G32:G36)*'3l HAP'!$E$12)</f>
        <v>1.0961125126871367</v>
      </c>
      <c r="H37" s="129">
        <f>IF(H32="-","-",SUM(H27:H30,H32:H36)*'3l HAP'!$E$12)</f>
        <v>1.0981102125644266</v>
      </c>
      <c r="I37" s="129">
        <f>IF(I32="-","-",SUM(I27:I30,I32:I36)*'3l HAP'!$E$12)</f>
        <v>1.1020505546816253</v>
      </c>
      <c r="J37" s="129">
        <f>IF(J32="-","-",SUM(J27:J30,J32:J36)*'3l HAP'!$E$12)</f>
        <v>1.1080436543134962</v>
      </c>
      <c r="K37" s="129">
        <f>IF(K32="-","-",SUM(K27:K30,K32:K36)*'3l HAP'!$E$12)</f>
        <v>1.1212252632297603</v>
      </c>
      <c r="L37" s="129">
        <f>IF(L32="-","-",SUM(L27:L30,L32:L36)*'3l HAP'!$E$12)</f>
        <v>1.1326758052643326</v>
      </c>
      <c r="M37" s="129">
        <f>IF(M32="-","-",SUM(M27:M30,M32:M36)*'3l HAP'!$E$12)</f>
        <v>1.1750355326298065</v>
      </c>
      <c r="N37" s="129">
        <f>IF(N32="-","-",SUM(N27:N30,N32:N36)*'3l HAP'!$E$12)</f>
        <v>1.2953479567992137</v>
      </c>
      <c r="O37" s="30"/>
      <c r="P37" s="129">
        <f>IF(P32="-","-",SUM(P27:P30,P32:P36)*'3l HAP'!$E$12)</f>
        <v>1.2953479567992137</v>
      </c>
      <c r="Q37" s="129">
        <f>IF(Q32="-","-",SUM(Q27:Q30,Q32:Q36)*'3l HAP'!$E$12)</f>
        <v>1.3302680098530955</v>
      </c>
      <c r="R37" s="129">
        <f>IF(R32="-","-",SUM(R27:R30,R32:R36)*'3l HAP'!$E$12)</f>
        <v>1.3399254271219814</v>
      </c>
      <c r="S37" s="129">
        <f>IF(S32="-","-",SUM(S27:S30,S32:S36)*'3l HAP'!$E$12)</f>
        <v>1.3715969952832425</v>
      </c>
      <c r="T37" s="129">
        <f>IF(T32="-","-",SUM(T27:T30,T32:T36)*'3l HAP'!$E$12)</f>
        <v>1.3078423304606031</v>
      </c>
      <c r="U37" s="129">
        <f>IF(U32="-","-",SUM(U27:U30,U32:U36)*'3l HAP'!$E$12)</f>
        <v>1.3342775786312291</v>
      </c>
      <c r="V37" s="129">
        <f>IF(V32="-","-",SUM(V27:V30,V32:V36)*'3l HAP'!$E$12)</f>
        <v>1.3104102444518095</v>
      </c>
      <c r="W37" s="129" t="str">
        <f>IF(W32="-","-",SUM(W27:W30,W32:W36)*'3l HAP'!$E$12)</f>
        <v>-</v>
      </c>
      <c r="X37" s="129" t="str">
        <f>IF(X32="-","-",SUM(X27:X30,X32:X36)*'3l HAP'!$E$12)</f>
        <v>-</v>
      </c>
      <c r="Y37" s="129" t="str">
        <f>IF(Y32="-","-",SUM(Y27:Y30,Y32:Y36)*'3l HAP'!$E$12)</f>
        <v>-</v>
      </c>
      <c r="Z37" s="129" t="str">
        <f>IF(Z32="-","-",SUM(Z27:Z30,Z32:Z36)*'3l HAP'!$E$12)</f>
        <v>-</v>
      </c>
      <c r="AA37" s="28"/>
    </row>
    <row r="38" spans="1:27" s="29" customFormat="1" ht="11.25" customHeight="1" x14ac:dyDescent="0.25">
      <c r="A38" s="256"/>
      <c r="B38" s="132" t="s">
        <v>44</v>
      </c>
      <c r="C38" s="132" t="str">
        <f>B38&amp;"_"&amp;D38</f>
        <v>Total_East Midlands</v>
      </c>
      <c r="D38" s="130" t="s">
        <v>317</v>
      </c>
      <c r="E38" s="131"/>
      <c r="F38" s="30"/>
      <c r="G38" s="129">
        <f>IF(G32="-","-",SUM(G27:G37))</f>
        <v>75.962071988620252</v>
      </c>
      <c r="H38" s="129">
        <f t="shared" ref="H38:P38" si="11">IF(H32="-","-",SUM(H27:H37))</f>
        <v>76.100515278094562</v>
      </c>
      <c r="I38" s="129">
        <f t="shared" si="11"/>
        <v>76.373586288690589</v>
      </c>
      <c r="J38" s="129">
        <f t="shared" si="11"/>
        <v>76.78891615711359</v>
      </c>
      <c r="K38" s="129">
        <f t="shared" si="11"/>
        <v>77.702419391346723</v>
      </c>
      <c r="L38" s="129">
        <f t="shared" si="11"/>
        <v>78.495957361464903</v>
      </c>
      <c r="M38" s="129">
        <f t="shared" si="11"/>
        <v>81.431543464451849</v>
      </c>
      <c r="N38" s="129">
        <f t="shared" si="11"/>
        <v>89.769356344150751</v>
      </c>
      <c r="O38" s="30"/>
      <c r="P38" s="129">
        <f t="shared" si="11"/>
        <v>89.769356344150751</v>
      </c>
      <c r="Q38" s="129">
        <f t="shared" ref="Q38" si="12">IF(Q32="-","-",SUM(Q27:Q37))</f>
        <v>92.189363006990973</v>
      </c>
      <c r="R38" s="129">
        <f t="shared" ref="R38" si="13">IF(R32="-","-",SUM(R27:R37))</f>
        <v>92.858635018132262</v>
      </c>
      <c r="S38" s="129">
        <f t="shared" ref="S38" si="14">IF(S32="-","-",SUM(S27:S37))</f>
        <v>95.053517306958852</v>
      </c>
      <c r="T38" s="129">
        <f t="shared" ref="T38" si="15">IF(T32="-","-",SUM(T27:T37))</f>
        <v>90.635233250520912</v>
      </c>
      <c r="U38" s="129">
        <f t="shared" ref="U38" si="16">IF(U32="-","-",SUM(U27:U37))</f>
        <v>92.467231518336789</v>
      </c>
      <c r="V38" s="129">
        <f t="shared" ref="V38" si="17">IF(V32="-","-",SUM(V27:V37))</f>
        <v>90.813193145333557</v>
      </c>
      <c r="W38" s="129" t="str">
        <f t="shared" ref="W38" si="18">IF(W32="-","-",SUM(W27:W37))</f>
        <v>-</v>
      </c>
      <c r="X38" s="129" t="str">
        <f t="shared" ref="X38" si="19">IF(X32="-","-",SUM(X27:X37))</f>
        <v>-</v>
      </c>
      <c r="Y38" s="129" t="str">
        <f t="shared" ref="Y38" si="20">IF(Y32="-","-",SUM(Y27:Y37))</f>
        <v>-</v>
      </c>
      <c r="Z38" s="129" t="str">
        <f t="shared" ref="Z38" si="21">IF(Z32="-","-",SUM(Z27:Z37))</f>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AA'!J211="-","-",'3c AA'!J211)</f>
        <v>-</v>
      </c>
      <c r="H41" s="38" t="str">
        <f>IF('3c AA'!K211="-","-",'3c AA'!K211)</f>
        <v>-</v>
      </c>
      <c r="I41" s="38" t="str">
        <f>IF('3c AA'!L211="-","-",'3c AA'!L211)</f>
        <v>-</v>
      </c>
      <c r="J41" s="38" t="str">
        <f>IF('3c AA'!M211="-","-",'3c AA'!M211)</f>
        <v>-</v>
      </c>
      <c r="K41" s="38" t="str">
        <f>IF('3c AA'!N211="-","-",'3c AA'!N211)</f>
        <v>-</v>
      </c>
      <c r="L41" s="38" t="str">
        <f>IF('3c AA'!O211="-","-",'3c AA'!O211)</f>
        <v>-</v>
      </c>
      <c r="M41" s="38" t="str">
        <f>IF('3c AA'!P211="-","-",'3c AA'!P211)</f>
        <v>-</v>
      </c>
      <c r="N41" s="38" t="str">
        <f>IF('3c AA'!Q211="-","-",'3c AA'!Q211)</f>
        <v>-</v>
      </c>
      <c r="O41" s="30"/>
      <c r="P41" s="38" t="str">
        <f>IF('3c AA'!S211="-","-",'3c AA'!S211)</f>
        <v>-</v>
      </c>
      <c r="Q41" s="38" t="str">
        <f>IF('3c AA'!T211="-","-",'3c AA'!T211)</f>
        <v>-</v>
      </c>
      <c r="R41" s="38" t="str">
        <f>IF('3c AA'!U211="-","-",'3c AA'!U211)</f>
        <v>-</v>
      </c>
      <c r="S41" s="38" t="str">
        <f>IF('3c AA'!V211="-","-",'3c AA'!V211)</f>
        <v>-</v>
      </c>
      <c r="T41" s="38">
        <f>IF('3c AA'!W211="-","-",'3c AA'!W211)</f>
        <v>0</v>
      </c>
      <c r="U41" s="38">
        <f>IF('3c AA'!X211="-","-",'3c AA'!X211)</f>
        <v>1.4870742269298105</v>
      </c>
      <c r="V41" s="38">
        <f>IF('3c AA'!Y211="-","-",'3c AA'!Y211)</f>
        <v>0.70457099735818829</v>
      </c>
      <c r="W41" s="38" t="str">
        <f>IF('3c AA'!Z211="-","-",'3c AA'!Z211)</f>
        <v>-</v>
      </c>
      <c r="X41" s="38" t="str">
        <f>IF('3c AA'!AA211="-","-",'3c AA'!AA211)</f>
        <v>-</v>
      </c>
      <c r="Y41" s="38" t="str">
        <f>IF('3c AA'!AB211="-","-",'3c AA'!AB211)</f>
        <v>-</v>
      </c>
      <c r="Z41" s="38" t="str">
        <f>IF('3c AA'!AC211="-","-",'3c AA'!AC211)</f>
        <v>-</v>
      </c>
      <c r="AA41" s="28"/>
    </row>
    <row r="42" spans="1:27" s="29" customFormat="1" ht="11.25" customHeight="1" x14ac:dyDescent="0.25">
      <c r="A42" s="256"/>
      <c r="B42" s="135" t="s">
        <v>2</v>
      </c>
      <c r="C42" s="135" t="s">
        <v>342</v>
      </c>
      <c r="D42" s="127" t="s">
        <v>318</v>
      </c>
      <c r="E42" s="128"/>
      <c r="F42" s="30"/>
      <c r="G42" s="38">
        <f>IF('3d PC'!G14="-","-",'3d PC'!G64)</f>
        <v>6.5567588596821027</v>
      </c>
      <c r="H42" s="38">
        <f>IF('3d PC'!H14="-","-",'3d PC'!H64)</f>
        <v>6.5567588596821027</v>
      </c>
      <c r="I42" s="38">
        <f>IF('3d PC'!I14="-","-",'3d PC'!I64)</f>
        <v>6.6197359495950758</v>
      </c>
      <c r="J42" s="38">
        <f>IF('3d PC'!J14="-","-",'3d PC'!J64)</f>
        <v>6.6197359495950758</v>
      </c>
      <c r="K42" s="38">
        <f>IF('3d PC'!K14="-","-",'3d PC'!K64)</f>
        <v>6.6995028867368616</v>
      </c>
      <c r="L42" s="38">
        <f>IF('3d PC'!L14="-","-",'3d PC'!L64)</f>
        <v>6.6995028867368616</v>
      </c>
      <c r="M42" s="38">
        <f>IF('3d PC'!M14="-","-",'3d PC'!M64)</f>
        <v>7.1131218301273513</v>
      </c>
      <c r="N42" s="38">
        <f>IF('3d PC'!N14="-","-",'3d PC'!N64)</f>
        <v>7.1131218301273513</v>
      </c>
      <c r="O42" s="30"/>
      <c r="P42" s="38">
        <f>'3d PC'!P64</f>
        <v>7.1131218301273513</v>
      </c>
      <c r="Q42" s="38">
        <f>'3d PC'!Q64</f>
        <v>7.2804579515147188</v>
      </c>
      <c r="R42" s="38">
        <f>'3d PC'!R64</f>
        <v>7.1935840895118579</v>
      </c>
      <c r="S42" s="38">
        <f>'3d PC'!S64</f>
        <v>7.3593999937099728</v>
      </c>
      <c r="T42" s="38">
        <f>'3d PC'!T64</f>
        <v>7.0492243060839304</v>
      </c>
      <c r="U42" s="38">
        <f>'3d PC'!U64</f>
        <v>7.1089669218364691</v>
      </c>
      <c r="V42" s="38">
        <f>'3d PC'!V64</f>
        <v>6.9829560851947949</v>
      </c>
      <c r="W42" s="38" t="str">
        <f>'3d PC'!W64</f>
        <v>-</v>
      </c>
      <c r="X42" s="38" t="str">
        <f>'3d PC'!X64</f>
        <v>-</v>
      </c>
      <c r="Y42" s="38" t="str">
        <f>'3d PC'!Y64</f>
        <v>-</v>
      </c>
      <c r="Z42" s="38" t="str">
        <f>'3d PC'!Z64</f>
        <v>-</v>
      </c>
      <c r="AA42" s="28"/>
    </row>
    <row r="43" spans="1:27" s="29" customFormat="1" ht="11.25" customHeight="1" x14ac:dyDescent="0.25">
      <c r="A43" s="256"/>
      <c r="B43" s="135" t="s">
        <v>352</v>
      </c>
      <c r="C43" s="135" t="s">
        <v>343</v>
      </c>
      <c r="D43" s="127" t="s">
        <v>318</v>
      </c>
      <c r="E43" s="128"/>
      <c r="F43" s="30"/>
      <c r="G43" s="38" t="s">
        <v>333</v>
      </c>
      <c r="H43" s="38" t="s">
        <v>333</v>
      </c>
      <c r="I43" s="38" t="s">
        <v>333</v>
      </c>
      <c r="J43" s="38" t="s">
        <v>333</v>
      </c>
      <c r="K43" s="38" t="s">
        <v>333</v>
      </c>
      <c r="L43" s="38" t="s">
        <v>333</v>
      </c>
      <c r="M43" s="38" t="s">
        <v>333</v>
      </c>
      <c r="N43" s="38" t="s">
        <v>333</v>
      </c>
      <c r="O43" s="30"/>
      <c r="P43" s="38" t="s">
        <v>333</v>
      </c>
      <c r="Q43" s="38" t="s">
        <v>333</v>
      </c>
      <c r="R43" s="38" t="s">
        <v>333</v>
      </c>
      <c r="S43" s="38" t="s">
        <v>333</v>
      </c>
      <c r="T43" s="38" t="s">
        <v>333</v>
      </c>
      <c r="U43" s="38" t="s">
        <v>333</v>
      </c>
      <c r="V43" s="38" t="s">
        <v>333</v>
      </c>
      <c r="W43" s="38" t="s">
        <v>333</v>
      </c>
      <c r="X43" s="38" t="s">
        <v>333</v>
      </c>
      <c r="Y43" s="38" t="s">
        <v>333</v>
      </c>
      <c r="Z43" s="38" t="s">
        <v>333</v>
      </c>
      <c r="AA43" s="28"/>
    </row>
    <row r="44" spans="1:27" s="29" customFormat="1" ht="12.4" customHeight="1" x14ac:dyDescent="0.25">
      <c r="A44" s="256"/>
      <c r="B44" s="135" t="s">
        <v>349</v>
      </c>
      <c r="C44" s="135" t="s">
        <v>344</v>
      </c>
      <c r="D44" s="127" t="s">
        <v>318</v>
      </c>
      <c r="E44" s="128"/>
      <c r="F44" s="30"/>
      <c r="G44" s="38">
        <f>IF('3g CPIH'!C$16="-","-",'3h OC '!$E$11*('3g CPIH'!C$16/'3g CPIH'!$G$16))</f>
        <v>63.482931017612529</v>
      </c>
      <c r="H44" s="38">
        <f>IF('3g CPIH'!D$16="-","-",'3h OC '!$E$11*('3g CPIH'!D$16/'3g CPIH'!$G$16))</f>
        <v>63.61002397260274</v>
      </c>
      <c r="I44" s="38">
        <f>IF('3g CPIH'!E$16="-","-",'3h OC '!$E$11*('3g CPIH'!E$16/'3g CPIH'!$G$16))</f>
        <v>63.800663405088073</v>
      </c>
      <c r="J44" s="38">
        <f>IF('3g CPIH'!F$16="-","-",'3h OC '!$E$11*('3g CPIH'!F$16/'3g CPIH'!$G$16))</f>
        <v>64.181942270058713</v>
      </c>
      <c r="K44" s="38">
        <f>IF('3g CPIH'!G$16="-","-",'3h OC '!$E$11*('3g CPIH'!G$16/'3g CPIH'!$G$16))</f>
        <v>64.944500000000005</v>
      </c>
      <c r="L44" s="38">
        <f>IF('3g CPIH'!H$16="-","-",'3h OC '!$E$11*('3g CPIH'!H$16/'3g CPIH'!$G$16))</f>
        <v>65.770604207436406</v>
      </c>
      <c r="M44" s="38">
        <f>IF('3g CPIH'!I$16="-","-",'3h OC '!$E$11*('3g CPIH'!I$16/'3g CPIH'!$G$16))</f>
        <v>66.723801369863011</v>
      </c>
      <c r="N44" s="38">
        <f>IF('3g CPIH'!J$16="-","-",'3h OC '!$E$11*('3g CPIH'!J$16/'3g CPIH'!$G$16))</f>
        <v>67.295719667318991</v>
      </c>
      <c r="O44" s="30"/>
      <c r="P44" s="38">
        <f>IF('3g CPIH'!L$16="-","-",'3h OC '!$E$11*('3g CPIH'!L$16/'3g CPIH'!$G$16))</f>
        <v>67.295719667318991</v>
      </c>
      <c r="Q44" s="38">
        <f>IF('3g CPIH'!M$16="-","-",'3h OC '!$E$11*('3g CPIH'!M$16/'3g CPIH'!$G$16))</f>
        <v>68.058277397260284</v>
      </c>
      <c r="R44" s="38">
        <f>IF('3g CPIH'!N$16="-","-",'3h OC '!$E$11*('3g CPIH'!N$16/'3g CPIH'!$G$16))</f>
        <v>68.566649217221141</v>
      </c>
      <c r="S44" s="38">
        <f>IF('3g CPIH'!O$16="-","-",'3h OC '!$E$11*('3g CPIH'!O$16/'3g CPIH'!$G$16))</f>
        <v>68.947928082191794</v>
      </c>
      <c r="T44" s="38">
        <f>IF('3g CPIH'!P$16="-","-",'3h OC '!$E$11*('3g CPIH'!P$16/'3g CPIH'!$G$16))</f>
        <v>69.138567514677106</v>
      </c>
      <c r="U44" s="38">
        <f>IF('3g CPIH'!Q$16="-","-",'3h OC '!$E$11*('3g CPIH'!Q$16/'3g CPIH'!$G$16))</f>
        <v>69.51984637964776</v>
      </c>
      <c r="V44" s="38">
        <f>IF('3g CPIH'!R$16="-","-",'3h OC '!$E$11*('3g CPIH'!R$16/'3g CPIH'!$G$16))</f>
        <v>70.790775929549909</v>
      </c>
      <c r="W44" s="38" t="str">
        <f>IF('3g CPIH'!S$16="-","-",'3h OC '!$E$11*('3g CPIH'!S$16/'3g CPIH'!$G$16))</f>
        <v>-</v>
      </c>
      <c r="X44" s="38" t="str">
        <f>IF('3g CPIH'!T$16="-","-",'3h OC '!$E$11*('3g CPIH'!T$16/'3g CPIH'!$G$16))</f>
        <v>-</v>
      </c>
      <c r="Y44" s="38" t="str">
        <f>IF('3g CPIH'!U$16="-","-",'3h OC '!$E$11*('3g CPIH'!U$16/'3g CPIH'!$G$16))</f>
        <v>-</v>
      </c>
      <c r="Z44" s="38" t="str">
        <f>IF('3g CPIH'!V$16="-","-",'3h OC '!$E$11*('3g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SMNCC'!G$47="-","-",'3i SMNCC'!G$58)</f>
        <v>0</v>
      </c>
      <c r="L45" s="38">
        <f>IF('3i SMNCC'!H$47="-","-",'3i SMNCC'!H$58)</f>
        <v>-0.10239413454660828</v>
      </c>
      <c r="M45" s="38">
        <f>IF('3i SMNCC'!I$47="-","-",'3i SMNCC'!I$58)</f>
        <v>1.3107897268148032</v>
      </c>
      <c r="N45" s="38">
        <f>IF('3i SMNCC'!J$47="-","-",'3i SMNCC'!J$58)</f>
        <v>8.7391024854837447</v>
      </c>
      <c r="O45" s="30"/>
      <c r="P45" s="38">
        <f>IF('3i SMNCC'!L$47="-","-",'3i SMNCC'!L$58)</f>
        <v>8.7391024854837447</v>
      </c>
      <c r="Q45" s="38">
        <f>IF('3i SMNCC'!M$47="-","-",'3i SMNCC'!M$58)</f>
        <v>10.102089688688181</v>
      </c>
      <c r="R45" s="38">
        <f>IF('3i SMNCC'!N$47="-","-",'3i SMNCC'!N$58)</f>
        <v>10.300173121233549</v>
      </c>
      <c r="S45" s="38">
        <f>IF('3i SMNCC'!O$47="-","-",'3i SMNCC'!O$58)</f>
        <v>11.847822371645298</v>
      </c>
      <c r="T45" s="38">
        <f>IF('3i SMNCC'!P$47="-","-",'3i SMNCC'!P$58)</f>
        <v>7.7038430079225817</v>
      </c>
      <c r="U45" s="38">
        <f>IF('3i SMNCC'!Q$47="-","-",'3i SMNCC'!Q$58)</f>
        <v>7.5210837283470999</v>
      </c>
      <c r="V45" s="38">
        <f>IF('3i SMNCC'!R$47="-","-",'3i SMNCC'!R$58)</f>
        <v>5.5039662813362371</v>
      </c>
      <c r="W45" s="38" t="str">
        <f>IF('3i SMNCC'!S$47="-","-",'3i SMNCC'!S$58)</f>
        <v>-</v>
      </c>
      <c r="X45" s="38" t="str">
        <f>IF('3i SMNCC'!T$47="-","-",'3i SMNCC'!T$58)</f>
        <v>-</v>
      </c>
      <c r="Y45" s="38" t="str">
        <f>IF('3i SMNCC'!U$47="-","-",'3i SMNCC'!U$58)</f>
        <v>-</v>
      </c>
      <c r="Z45" s="38" t="str">
        <f>IF('3i SMNCC'!V$47="-","-",'3i SMNCC'!V$58)</f>
        <v>-</v>
      </c>
      <c r="AA45" s="28"/>
    </row>
    <row r="46" spans="1:27" s="29" customFormat="1" ht="11.5" x14ac:dyDescent="0.25">
      <c r="A46" s="256"/>
      <c r="B46" s="135" t="s">
        <v>349</v>
      </c>
      <c r="C46" s="135" t="s">
        <v>389</v>
      </c>
      <c r="D46" s="127" t="s">
        <v>318</v>
      </c>
      <c r="E46" s="128"/>
      <c r="F46" s="30"/>
      <c r="G46" s="38">
        <f>IF('3g CPIH'!C$16="-","-",'3j PAAC PAP'!$G$21*('3g CPIH'!C$16/'3g CPIH'!$G$16))</f>
        <v>3.1142016634050882</v>
      </c>
      <c r="H46" s="38">
        <f>IF('3g CPIH'!D$16="-","-",'3j PAAC PAP'!$G$21*('3g CPIH'!D$16/'3g CPIH'!$G$16))</f>
        <v>3.1204363013698631</v>
      </c>
      <c r="I46" s="38">
        <f>IF('3g CPIH'!E$16="-","-",'3j PAAC PAP'!$G$21*('3g CPIH'!E$16/'3g CPIH'!$G$16))</f>
        <v>3.129788258317026</v>
      </c>
      <c r="J46" s="38">
        <f>IF('3g CPIH'!F$16="-","-",'3j PAAC PAP'!$G$21*('3g CPIH'!F$16/'3g CPIH'!$G$16))</f>
        <v>3.1484921722113506</v>
      </c>
      <c r="K46" s="38">
        <f>IF('3g CPIH'!G$16="-","-",'3j PAAC PAP'!$G$21*('3g CPIH'!G$16/'3g CPIH'!$G$16))</f>
        <v>3.1859000000000002</v>
      </c>
      <c r="L46" s="38">
        <f>IF('3g CPIH'!H$16="-","-",'3j PAAC PAP'!$G$21*('3g CPIH'!H$16/'3g CPIH'!$G$16))</f>
        <v>3.2264251467710374</v>
      </c>
      <c r="M46" s="38">
        <f>IF('3g CPIH'!I$16="-","-",'3j PAAC PAP'!$G$21*('3g CPIH'!I$16/'3g CPIH'!$G$16))</f>
        <v>3.2731849315068491</v>
      </c>
      <c r="N46" s="38">
        <f>IF('3g CPIH'!J$16="-","-",'3j PAAC PAP'!$G$21*('3g CPIH'!J$16/'3g CPIH'!$G$16))</f>
        <v>3.3012408023483371</v>
      </c>
      <c r="O46" s="30"/>
      <c r="P46" s="38">
        <f>IF('3g CPIH'!L$16="-","-",'3j PAAC PAP'!$G$21*('3g CPIH'!L$16/'3g CPIH'!$G$16))</f>
        <v>3.3012408023483371</v>
      </c>
      <c r="Q46" s="38">
        <f>IF('3g CPIH'!M$16="-","-",'3j PAAC PAP'!$G$21*('3g CPIH'!M$16/'3g CPIH'!$G$16))</f>
        <v>3.3386486301369862</v>
      </c>
      <c r="R46" s="38">
        <f>IF('3g CPIH'!N$16="-","-",'3j PAAC PAP'!$G$21*('3g CPIH'!N$16/'3g CPIH'!$G$16))</f>
        <v>3.3635871819960861</v>
      </c>
      <c r="S46" s="38">
        <f>IF('3g CPIH'!O$16="-","-",'3j PAAC PAP'!$G$21*('3g CPIH'!O$16/'3g CPIH'!$G$16))</f>
        <v>3.3822910958904111</v>
      </c>
      <c r="T46" s="38">
        <f>IF('3g CPIH'!P$16="-","-",'3j PAAC PAP'!$G$21*('3g CPIH'!P$16/'3g CPIH'!$G$16))</f>
        <v>3.3916430528375732</v>
      </c>
      <c r="U46" s="38">
        <f>IF('3g CPIH'!Q$16="-","-",'3j PAAC PAP'!$G$21*('3g CPIH'!Q$16/'3g CPIH'!$G$16))</f>
        <v>3.4103469667318986</v>
      </c>
      <c r="V46" s="38">
        <f>IF('3g CPIH'!R$16="-","-",'3j PAAC PAP'!$G$21*('3g CPIH'!R$16/'3g CPIH'!$G$16))</f>
        <v>3.4726933463796481</v>
      </c>
      <c r="W46" s="38" t="str">
        <f>IF('3g CPIH'!S$16="-","-",'3j PAAC PAP'!$G$21*('3g CPIH'!S$16/'3g CPIH'!$G$16))</f>
        <v>-</v>
      </c>
      <c r="X46" s="38" t="str">
        <f>IF('3g CPIH'!T$16="-","-",'3j PAAC PAP'!$G$21*('3g CPIH'!T$16/'3g CPIH'!$G$16))</f>
        <v>-</v>
      </c>
      <c r="Y46" s="38" t="str">
        <f>IF('3g CPIH'!U$16="-","-",'3j PAAC PAP'!$G$21*('3g CPIH'!U$16/'3g CPIH'!$G$16))</f>
        <v>-</v>
      </c>
      <c r="Z46" s="38" t="str">
        <f>IF('3g CPIH'!V$16="-","-",'3j PAAC PAP'!$G$21*('3g CPIH'!V$16/'3g CPIH'!$G$16))</f>
        <v>-</v>
      </c>
      <c r="AA46" s="28"/>
    </row>
    <row r="47" spans="1:27" s="29" customFormat="1" ht="11.5" x14ac:dyDescent="0.25">
      <c r="A47" s="256"/>
      <c r="B47" s="135" t="s">
        <v>349</v>
      </c>
      <c r="C47" s="135" t="s">
        <v>404</v>
      </c>
      <c r="D47" s="127" t="s">
        <v>318</v>
      </c>
      <c r="E47" s="128"/>
      <c r="F47" s="30"/>
      <c r="G47" s="38">
        <f>IF(G42="-","-",SUM(G39:G45)*'3j PAAC PAP'!$G$39)</f>
        <v>0.2896141176426133</v>
      </c>
      <c r="H47" s="38">
        <f>IF(H42="-","-",SUM(H39:H45)*'3j PAAC PAP'!$G$39)</f>
        <v>0.2901396470114978</v>
      </c>
      <c r="I47" s="38">
        <f>IF(I42="-","-",SUM(I39:I45)*'3j PAAC PAP'!$G$39)</f>
        <v>0.29118835133161486</v>
      </c>
      <c r="J47" s="38">
        <f>IF(J42="-","-",SUM(J39:J45)*'3j PAAC PAP'!$G$39)</f>
        <v>0.29276493943826842</v>
      </c>
      <c r="K47" s="38">
        <f>IF(K42="-","-",SUM(K39:K45)*'3j PAAC PAP'!$G$39)</f>
        <v>0.29624795193665693</v>
      </c>
      <c r="L47" s="38">
        <f>IF(L42="-","-",SUM(L39:L45)*'3j PAAC PAP'!$G$39)</f>
        <v>0.29924049308805623</v>
      </c>
      <c r="M47" s="38">
        <f>IF(M42="-","-",SUM(M39:M45)*'3j PAAC PAP'!$G$39)</f>
        <v>0.31073579295233938</v>
      </c>
      <c r="N47" s="38">
        <f>IF(N42="-","-",SUM(N39:N45)*'3j PAAC PAP'!$G$39)</f>
        <v>0.34381674836941589</v>
      </c>
      <c r="O47" s="30"/>
      <c r="P47" s="38">
        <f>IF(P42="-","-",SUM(P39:P45)*'3j PAAC PAP'!$G$39)</f>
        <v>0.34381674836941589</v>
      </c>
      <c r="Q47" s="38">
        <f>IF(Q42="-","-",SUM(Q39:Q45)*'3j PAAC PAP'!$G$39)</f>
        <v>0.35329781152991024</v>
      </c>
      <c r="R47" s="38">
        <f>IF(R42="-","-",SUM(R39:R45)*'3j PAAC PAP'!$G$39)</f>
        <v>0.35585978057964163</v>
      </c>
      <c r="S47" s="38">
        <f>IF(S42="-","-",SUM(S39:S45)*'3j PAAC PAP'!$G$39)</f>
        <v>0.36452154710060708</v>
      </c>
      <c r="T47" s="38">
        <f>IF(T42="-","-",SUM(T39:T45)*'3j PAAC PAP'!$G$39)</f>
        <v>0.34689191001660674</v>
      </c>
      <c r="U47" s="38">
        <f>IF(U42="-","-",SUM(U39:U45)*'3j PAAC PAP'!$G$39)</f>
        <v>0.35410887614670727</v>
      </c>
      <c r="V47" s="38">
        <f>IF(V42="-","-",SUM(V39:V45)*'3j PAAC PAP'!$G$39)</f>
        <v>0.34726668352837081</v>
      </c>
      <c r="W47" s="38" t="str">
        <f>IF(W42="-","-",SUM(W39:W45)*'3j PAAC PAP'!$G$39)</f>
        <v>-</v>
      </c>
      <c r="X47" s="38" t="str">
        <f>IF(X42="-","-",SUM(X39:X45)*'3j PAAC PAP'!$G$39)</f>
        <v>-</v>
      </c>
      <c r="Y47" s="38" t="str">
        <f>IF(Y42="-","-",SUM(Y39:Y45)*'3j PAAC PAP'!$G$39)</f>
        <v>-</v>
      </c>
      <c r="Z47" s="38" t="str">
        <f>IF(Z42="-","-",SUM(Z39:Z45)*'3j PAAC PAP'!$G$39)</f>
        <v>-</v>
      </c>
      <c r="AA47" s="28"/>
    </row>
    <row r="48" spans="1:27" s="29" customFormat="1" ht="11.25" customHeight="1" x14ac:dyDescent="0.25">
      <c r="A48" s="256"/>
      <c r="B48" s="135" t="s">
        <v>388</v>
      </c>
      <c r="C48" s="135" t="s">
        <v>515</v>
      </c>
      <c r="D48" s="133" t="s">
        <v>318</v>
      </c>
      <c r="E48" s="128"/>
      <c r="F48" s="30"/>
      <c r="G48" s="38">
        <f>IF(G42="-","-",SUM(G39:G47)*'3k EBIT'!$E$11)</f>
        <v>1.4224538175907742</v>
      </c>
      <c r="H48" s="38">
        <f>IF(H42="-","-",SUM(H39:H47)*'3k EBIT'!$E$11)</f>
        <v>1.4250462848639429</v>
      </c>
      <c r="I48" s="38">
        <f>IF(I42="-","-",SUM(I39:I47)*'3k EBIT'!$E$11)</f>
        <v>1.4301597696771782</v>
      </c>
      <c r="J48" s="38">
        <f>IF(J42="-","-",SUM(J39:J47)*'3k EBIT'!$E$11)</f>
        <v>1.4379371714966844</v>
      </c>
      <c r="K48" s="38">
        <f>IF(K42="-","-",SUM(K39:K47)*'3k EBIT'!$E$11)</f>
        <v>1.4550432894434291</v>
      </c>
      <c r="L48" s="38">
        <f>IF(L42="-","-",SUM(L39:L47)*'3k EBIT'!$E$11)</f>
        <v>1.4699029567148398</v>
      </c>
      <c r="M48" s="38">
        <f>IF(M42="-","-",SUM(M39:M47)*'3k EBIT'!$E$11)</f>
        <v>1.524874280557688</v>
      </c>
      <c r="N48" s="38">
        <f>IF(N42="-","-",SUM(N39:N47)*'3k EBIT'!$E$11)</f>
        <v>1.6810068537036913</v>
      </c>
      <c r="O48" s="30"/>
      <c r="P48" s="38">
        <f>IF(P42="-","-",SUM(P39:P47)*'3k EBIT'!$E$11)</f>
        <v>1.6810068537036913</v>
      </c>
      <c r="Q48" s="38">
        <f>IF(Q42="-","-",SUM(Q39:Q47)*'3k EBIT'!$E$11)</f>
        <v>1.7263235180077914</v>
      </c>
      <c r="R48" s="38">
        <f>IF(R42="-","-",SUM(R39:R47)*'3k EBIT'!$E$11)</f>
        <v>1.7388562004680224</v>
      </c>
      <c r="S48" s="38">
        <f>IF(S42="-","-",SUM(S39:S47)*'3k EBIT'!$E$11)</f>
        <v>1.7799572211375414</v>
      </c>
      <c r="T48" s="38">
        <f>IF(T42="-","-",SUM(T39:T47)*'3k EBIT'!$E$11)</f>
        <v>1.6972211285225043</v>
      </c>
      <c r="U48" s="38">
        <f>IF(U42="-","-",SUM(U39:U47)*'3k EBIT'!$E$11)</f>
        <v>1.7315268400658224</v>
      </c>
      <c r="V48" s="38">
        <f>IF(V42="-","-",SUM(V39:V47)*'3k EBIT'!$E$11)</f>
        <v>1.7005535775345875</v>
      </c>
      <c r="W48" s="38" t="str">
        <f>IF(W42="-","-",SUM(W39:W47)*'3k EBIT'!$E$11)</f>
        <v>-</v>
      </c>
      <c r="X48" s="38" t="str">
        <f>IF(X42="-","-",SUM(X39:X47)*'3k EBIT'!$E$11)</f>
        <v>-</v>
      </c>
      <c r="Y48" s="38" t="str">
        <f>IF(Y42="-","-",SUM(Y39:Y47)*'3k EBIT'!$E$11)</f>
        <v>-</v>
      </c>
      <c r="Z48" s="38" t="str">
        <f>IF(Z42="-","-",SUM(Z39:Z47)*'3k EBIT'!$E$11)</f>
        <v>-</v>
      </c>
      <c r="AA48" s="28"/>
    </row>
    <row r="49" spans="1:27" s="29" customFormat="1" ht="11.25" customHeight="1" x14ac:dyDescent="0.25">
      <c r="A49" s="256"/>
      <c r="B49" s="135" t="s">
        <v>292</v>
      </c>
      <c r="C49" s="179" t="s">
        <v>516</v>
      </c>
      <c r="D49" s="133" t="s">
        <v>318</v>
      </c>
      <c r="E49" s="127"/>
      <c r="F49" s="30"/>
      <c r="G49" s="38">
        <f>IF(G44="-","-",SUM(G39:G42,G44:G48)*'3l HAP'!$E$12)</f>
        <v>1.0961125126871367</v>
      </c>
      <c r="H49" s="38">
        <f>IF(H44="-","-",SUM(H39:H42,H44:H48)*'3l HAP'!$E$12)</f>
        <v>1.0981102125644266</v>
      </c>
      <c r="I49" s="38">
        <f>IF(I44="-","-",SUM(I39:I42,I44:I48)*'3l HAP'!$E$12)</f>
        <v>1.1020505546816253</v>
      </c>
      <c r="J49" s="38">
        <f>IF(J44="-","-",SUM(J39:J42,J44:J48)*'3l HAP'!$E$12)</f>
        <v>1.1080436543134962</v>
      </c>
      <c r="K49" s="38">
        <f>IF(K44="-","-",SUM(K39:K42,K44:K48)*'3l HAP'!$E$12)</f>
        <v>1.1212252632297603</v>
      </c>
      <c r="L49" s="38">
        <f>IF(L44="-","-",SUM(L39:L42,L44:L48)*'3l HAP'!$E$12)</f>
        <v>1.1326758052643326</v>
      </c>
      <c r="M49" s="38">
        <f>IF(M44="-","-",SUM(M39:M42,M44:M48)*'3l HAP'!$E$12)</f>
        <v>1.1750355326298065</v>
      </c>
      <c r="N49" s="38">
        <f>IF(N44="-","-",SUM(N39:N42,N44:N48)*'3l HAP'!$E$12)</f>
        <v>1.2953479567992137</v>
      </c>
      <c r="O49" s="30"/>
      <c r="P49" s="38">
        <f>IF(P44="-","-",SUM(P39:P42,P44:P48)*'3l HAP'!$E$12)</f>
        <v>1.2953479567992137</v>
      </c>
      <c r="Q49" s="38">
        <f>IF(Q44="-","-",SUM(Q39:Q42,Q44:Q48)*'3l HAP'!$E$12)</f>
        <v>1.3302680098530955</v>
      </c>
      <c r="R49" s="38">
        <f>IF(R44="-","-",SUM(R39:R42,R44:R48)*'3l HAP'!$E$12)</f>
        <v>1.3399254271219814</v>
      </c>
      <c r="S49" s="38">
        <f>IF(S44="-","-",SUM(S39:S42,S44:S48)*'3l HAP'!$E$12)</f>
        <v>1.3715969952832425</v>
      </c>
      <c r="T49" s="38">
        <f>IF(T44="-","-",SUM(T39:T42,T44:T48)*'3l HAP'!$E$12)</f>
        <v>1.3078423304606031</v>
      </c>
      <c r="U49" s="38">
        <f>IF(U44="-","-",SUM(U39:U42,U44:U48)*'3l HAP'!$E$12)</f>
        <v>1.3342775786312291</v>
      </c>
      <c r="V49" s="38">
        <f>IF(V44="-","-",SUM(V39:V42,V44:V48)*'3l HAP'!$E$12)</f>
        <v>1.3104102444518095</v>
      </c>
      <c r="W49" s="38" t="str">
        <f>IF(W44="-","-",SUM(W39:W42,W44:W48)*'3l HAP'!$E$12)</f>
        <v>-</v>
      </c>
      <c r="X49" s="38" t="str">
        <f>IF(X44="-","-",SUM(X39:X42,X44:X48)*'3l HAP'!$E$12)</f>
        <v>-</v>
      </c>
      <c r="Y49" s="38" t="str">
        <f>IF(Y44="-","-",SUM(Y39:Y42,Y44:Y48)*'3l HAP'!$E$12)</f>
        <v>-</v>
      </c>
      <c r="Z49" s="38" t="str">
        <f>IF(Z44="-","-",SUM(Z39:Z42,Z44:Z48)*'3l HAP'!$E$12)</f>
        <v>-</v>
      </c>
      <c r="AA49" s="28"/>
    </row>
    <row r="50" spans="1:27" s="29" customFormat="1" ht="11.25" customHeight="1" x14ac:dyDescent="0.25">
      <c r="A50" s="256"/>
      <c r="B50" s="135" t="s">
        <v>44</v>
      </c>
      <c r="C50" s="135" t="str">
        <f>B50&amp;"_"&amp;D50</f>
        <v>Total_London</v>
      </c>
      <c r="D50" s="133" t="s">
        <v>318</v>
      </c>
      <c r="E50" s="128"/>
      <c r="F50" s="30"/>
      <c r="G50" s="38">
        <f>IF(G44="-","-",SUM(G39:G49))</f>
        <v>75.962071988620252</v>
      </c>
      <c r="H50" s="38">
        <f t="shared" ref="H50:P50" si="22">IF(H44="-","-",SUM(H39:H49))</f>
        <v>76.100515278094562</v>
      </c>
      <c r="I50" s="38">
        <f t="shared" si="22"/>
        <v>76.373586288690589</v>
      </c>
      <c r="J50" s="38">
        <f t="shared" si="22"/>
        <v>76.78891615711359</v>
      </c>
      <c r="K50" s="38">
        <f t="shared" si="22"/>
        <v>77.702419391346723</v>
      </c>
      <c r="L50" s="38">
        <f t="shared" si="22"/>
        <v>78.495957361464903</v>
      </c>
      <c r="M50" s="38">
        <f t="shared" si="22"/>
        <v>81.431543464451849</v>
      </c>
      <c r="N50" s="38">
        <f t="shared" si="22"/>
        <v>89.769356344150751</v>
      </c>
      <c r="O50" s="30"/>
      <c r="P50" s="38">
        <f t="shared" si="22"/>
        <v>89.769356344150751</v>
      </c>
      <c r="Q50" s="38">
        <f t="shared" ref="Q50" si="23">IF(Q44="-","-",SUM(Q39:Q49))</f>
        <v>92.189363006990973</v>
      </c>
      <c r="R50" s="38">
        <f t="shared" ref="R50" si="24">IF(R44="-","-",SUM(R39:R49))</f>
        <v>92.858635018132262</v>
      </c>
      <c r="S50" s="38">
        <f t="shared" ref="S50" si="25">IF(S44="-","-",SUM(S39:S49))</f>
        <v>95.053517306958852</v>
      </c>
      <c r="T50" s="38">
        <f t="shared" ref="T50" si="26">IF(T44="-","-",SUM(T39:T49))</f>
        <v>90.635233250520912</v>
      </c>
      <c r="U50" s="38">
        <f t="shared" ref="U50" si="27">IF(U44="-","-",SUM(U39:U49))</f>
        <v>92.467231518336789</v>
      </c>
      <c r="V50" s="38">
        <f t="shared" ref="V50" si="28">IF(V44="-","-",SUM(V39:V49))</f>
        <v>90.813193145333557</v>
      </c>
      <c r="W50" s="38" t="str">
        <f t="shared" ref="W50" si="29">IF(W44="-","-",SUM(W39:W49))</f>
        <v>-</v>
      </c>
      <c r="X50" s="38" t="str">
        <f t="shared" ref="X50" si="30">IF(X44="-","-",SUM(X39:X49))</f>
        <v>-</v>
      </c>
      <c r="Y50" s="38" t="str">
        <f t="shared" ref="Y50" si="31">IF(Y44="-","-",SUM(Y39:Y49))</f>
        <v>-</v>
      </c>
      <c r="Z50" s="38" t="str">
        <f t="shared" ref="Z50" si="32">IF(Z44="-","-",SUM(Z39:Z49))</f>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AA'!J212="-","-",'3c AA'!J212)</f>
        <v>-</v>
      </c>
      <c r="H53" s="129" t="str">
        <f>IF('3c AA'!K212="-","-",'3c AA'!K212)</f>
        <v>-</v>
      </c>
      <c r="I53" s="129" t="str">
        <f>IF('3c AA'!L212="-","-",'3c AA'!L212)</f>
        <v>-</v>
      </c>
      <c r="J53" s="129" t="str">
        <f>IF('3c AA'!M212="-","-",'3c AA'!M212)</f>
        <v>-</v>
      </c>
      <c r="K53" s="129" t="str">
        <f>IF('3c AA'!N212="-","-",'3c AA'!N212)</f>
        <v>-</v>
      </c>
      <c r="L53" s="129" t="str">
        <f>IF('3c AA'!O212="-","-",'3c AA'!O212)</f>
        <v>-</v>
      </c>
      <c r="M53" s="129" t="str">
        <f>IF('3c AA'!P212="-","-",'3c AA'!P212)</f>
        <v>-</v>
      </c>
      <c r="N53" s="129" t="str">
        <f>IF('3c AA'!Q212="-","-",'3c AA'!Q212)</f>
        <v>-</v>
      </c>
      <c r="O53" s="30"/>
      <c r="P53" s="129" t="str">
        <f>IF('3c AA'!S212="-","-",'3c AA'!S212)</f>
        <v>-</v>
      </c>
      <c r="Q53" s="129" t="str">
        <f>IF('3c AA'!T212="-","-",'3c AA'!T212)</f>
        <v>-</v>
      </c>
      <c r="R53" s="129" t="str">
        <f>IF('3c AA'!U212="-","-",'3c AA'!U212)</f>
        <v>-</v>
      </c>
      <c r="S53" s="129" t="str">
        <f>IF('3c AA'!V212="-","-",'3c AA'!V212)</f>
        <v>-</v>
      </c>
      <c r="T53" s="129">
        <f>IF('3c AA'!W212="-","-",'3c AA'!W212)</f>
        <v>0</v>
      </c>
      <c r="U53" s="129">
        <f>IF('3c AA'!X212="-","-",'3c AA'!X212)</f>
        <v>1.4870742269298105</v>
      </c>
      <c r="V53" s="129">
        <f>IF('3c AA'!Y212="-","-",'3c AA'!Y212)</f>
        <v>0.70457099735818829</v>
      </c>
      <c r="W53" s="129" t="str">
        <f>IF('3c AA'!Z212="-","-",'3c AA'!Z212)</f>
        <v>-</v>
      </c>
      <c r="X53" s="129" t="str">
        <f>IF('3c AA'!AA212="-","-",'3c AA'!AA212)</f>
        <v>-</v>
      </c>
      <c r="Y53" s="129" t="str">
        <f>IF('3c AA'!AB212="-","-",'3c AA'!AB212)</f>
        <v>-</v>
      </c>
      <c r="Z53" s="129" t="str">
        <f>IF('3c AA'!AC212="-","-",'3c AA'!AC212)</f>
        <v>-</v>
      </c>
      <c r="AA53" s="28"/>
    </row>
    <row r="54" spans="1:27" s="29" customFormat="1" ht="11.25" customHeight="1" x14ac:dyDescent="0.25">
      <c r="A54" s="256"/>
      <c r="B54" s="132" t="s">
        <v>2</v>
      </c>
      <c r="C54" s="132" t="s">
        <v>342</v>
      </c>
      <c r="D54" s="134" t="s">
        <v>319</v>
      </c>
      <c r="E54" s="131"/>
      <c r="F54" s="30"/>
      <c r="G54" s="129">
        <f>IF('3d PC'!G14="-","-",'3d PC'!G64)</f>
        <v>6.5567588596821027</v>
      </c>
      <c r="H54" s="129">
        <f>IF('3d PC'!H14="-","-",'3d PC'!H64)</f>
        <v>6.5567588596821027</v>
      </c>
      <c r="I54" s="129">
        <f>IF('3d PC'!I14="-","-",'3d PC'!I64)</f>
        <v>6.6197359495950758</v>
      </c>
      <c r="J54" s="129">
        <f>IF('3d PC'!J14="-","-",'3d PC'!J64)</f>
        <v>6.6197359495950758</v>
      </c>
      <c r="K54" s="129">
        <f>IF('3d PC'!K14="-","-",'3d PC'!K64)</f>
        <v>6.6995028867368616</v>
      </c>
      <c r="L54" s="129">
        <f>IF('3d PC'!L14="-","-",'3d PC'!L64)</f>
        <v>6.6995028867368616</v>
      </c>
      <c r="M54" s="129">
        <f>IF('3d PC'!M14="-","-",'3d PC'!M64)</f>
        <v>7.1131218301273513</v>
      </c>
      <c r="N54" s="129">
        <f>IF('3d PC'!N14="-","-",'3d PC'!N64)</f>
        <v>7.1131218301273513</v>
      </c>
      <c r="O54" s="30"/>
      <c r="P54" s="129">
        <f>'3d PC'!P64</f>
        <v>7.1131218301273513</v>
      </c>
      <c r="Q54" s="129">
        <f>'3d PC'!Q64</f>
        <v>7.2804579515147188</v>
      </c>
      <c r="R54" s="129">
        <f>'3d PC'!R64</f>
        <v>7.1935840895118579</v>
      </c>
      <c r="S54" s="129">
        <f>'3d PC'!S64</f>
        <v>7.3593999937099728</v>
      </c>
      <c r="T54" s="129">
        <f>'3d PC'!T64</f>
        <v>7.0492243060839304</v>
      </c>
      <c r="U54" s="129">
        <f>'3d PC'!U64</f>
        <v>7.1089669218364691</v>
      </c>
      <c r="V54" s="129">
        <f>'3d PC'!V64</f>
        <v>6.9829560851947949</v>
      </c>
      <c r="W54" s="129" t="str">
        <f>'3d PC'!W64</f>
        <v>-</v>
      </c>
      <c r="X54" s="129" t="str">
        <f>'3d PC'!X64</f>
        <v>-</v>
      </c>
      <c r="Y54" s="129" t="str">
        <f>'3d PC'!Y64</f>
        <v>-</v>
      </c>
      <c r="Z54" s="129" t="str">
        <f>'3d PC'!Z64</f>
        <v>-</v>
      </c>
      <c r="AA54" s="28"/>
    </row>
    <row r="55" spans="1:27" s="29" customFormat="1" ht="11.25" customHeight="1" x14ac:dyDescent="0.25">
      <c r="A55" s="256"/>
      <c r="B55" s="132" t="s">
        <v>352</v>
      </c>
      <c r="C55" s="132" t="s">
        <v>343</v>
      </c>
      <c r="D55" s="134" t="s">
        <v>319</v>
      </c>
      <c r="E55" s="131"/>
      <c r="F55" s="30"/>
      <c r="G55" s="129" t="s">
        <v>333</v>
      </c>
      <c r="H55" s="129" t="s">
        <v>333</v>
      </c>
      <c r="I55" s="129" t="s">
        <v>333</v>
      </c>
      <c r="J55" s="129" t="s">
        <v>333</v>
      </c>
      <c r="K55" s="129" t="s">
        <v>333</v>
      </c>
      <c r="L55" s="129" t="s">
        <v>333</v>
      </c>
      <c r="M55" s="129" t="s">
        <v>333</v>
      </c>
      <c r="N55" s="129" t="s">
        <v>333</v>
      </c>
      <c r="O55" s="30"/>
      <c r="P55" s="129" t="s">
        <v>333</v>
      </c>
      <c r="Q55" s="129" t="s">
        <v>333</v>
      </c>
      <c r="R55" s="129" t="s">
        <v>333</v>
      </c>
      <c r="S55" s="129" t="s">
        <v>333</v>
      </c>
      <c r="T55" s="129" t="s">
        <v>333</v>
      </c>
      <c r="U55" s="129" t="s">
        <v>333</v>
      </c>
      <c r="V55" s="129" t="s">
        <v>333</v>
      </c>
      <c r="W55" s="129" t="s">
        <v>333</v>
      </c>
      <c r="X55" s="129" t="s">
        <v>333</v>
      </c>
      <c r="Y55" s="129" t="s">
        <v>333</v>
      </c>
      <c r="Z55" s="129" t="s">
        <v>333</v>
      </c>
      <c r="AA55" s="28"/>
    </row>
    <row r="56" spans="1:27" s="29" customFormat="1" ht="11.5" x14ac:dyDescent="0.25">
      <c r="A56" s="256"/>
      <c r="B56" s="132" t="s">
        <v>349</v>
      </c>
      <c r="C56" s="132" t="s">
        <v>344</v>
      </c>
      <c r="D56" s="134" t="s">
        <v>319</v>
      </c>
      <c r="E56" s="131"/>
      <c r="F56" s="30"/>
      <c r="G56" s="129">
        <f>IF('3g CPIH'!C$16="-","-",'3h OC '!$E$11*('3g CPIH'!C$16/'3g CPIH'!$G$16))</f>
        <v>63.482931017612529</v>
      </c>
      <c r="H56" s="129">
        <f>IF('3g CPIH'!D$16="-","-",'3h OC '!$E$11*('3g CPIH'!D$16/'3g CPIH'!$G$16))</f>
        <v>63.61002397260274</v>
      </c>
      <c r="I56" s="129">
        <f>IF('3g CPIH'!E$16="-","-",'3h OC '!$E$11*('3g CPIH'!E$16/'3g CPIH'!$G$16))</f>
        <v>63.800663405088073</v>
      </c>
      <c r="J56" s="129">
        <f>IF('3g CPIH'!F$16="-","-",'3h OC '!$E$11*('3g CPIH'!F$16/'3g CPIH'!$G$16))</f>
        <v>64.181942270058713</v>
      </c>
      <c r="K56" s="129">
        <f>IF('3g CPIH'!G$16="-","-",'3h OC '!$E$11*('3g CPIH'!G$16/'3g CPIH'!$G$16))</f>
        <v>64.944500000000005</v>
      </c>
      <c r="L56" s="129">
        <f>IF('3g CPIH'!H$16="-","-",'3h OC '!$E$11*('3g CPIH'!H$16/'3g CPIH'!$G$16))</f>
        <v>65.770604207436406</v>
      </c>
      <c r="M56" s="129">
        <f>IF('3g CPIH'!I$16="-","-",'3h OC '!$E$11*('3g CPIH'!I$16/'3g CPIH'!$G$16))</f>
        <v>66.723801369863011</v>
      </c>
      <c r="N56" s="129">
        <f>IF('3g CPIH'!J$16="-","-",'3h OC '!$E$11*('3g CPIH'!J$16/'3g CPIH'!$G$16))</f>
        <v>67.295719667318991</v>
      </c>
      <c r="O56" s="30"/>
      <c r="P56" s="129">
        <f>IF('3g CPIH'!L$16="-","-",'3h OC '!$E$11*('3g CPIH'!L$16/'3g CPIH'!$G$16))</f>
        <v>67.295719667318991</v>
      </c>
      <c r="Q56" s="129">
        <f>IF('3g CPIH'!M$16="-","-",'3h OC '!$E$11*('3g CPIH'!M$16/'3g CPIH'!$G$16))</f>
        <v>68.058277397260284</v>
      </c>
      <c r="R56" s="129">
        <f>IF('3g CPIH'!N$16="-","-",'3h OC '!$E$11*('3g CPIH'!N$16/'3g CPIH'!$G$16))</f>
        <v>68.566649217221141</v>
      </c>
      <c r="S56" s="129">
        <f>IF('3g CPIH'!O$16="-","-",'3h OC '!$E$11*('3g CPIH'!O$16/'3g CPIH'!$G$16))</f>
        <v>68.947928082191794</v>
      </c>
      <c r="T56" s="129">
        <f>IF('3g CPIH'!P$16="-","-",'3h OC '!$E$11*('3g CPIH'!P$16/'3g CPIH'!$G$16))</f>
        <v>69.138567514677106</v>
      </c>
      <c r="U56" s="129">
        <f>IF('3g CPIH'!Q$16="-","-",'3h OC '!$E$11*('3g CPIH'!Q$16/'3g CPIH'!$G$16))</f>
        <v>69.51984637964776</v>
      </c>
      <c r="V56" s="129">
        <f>IF('3g CPIH'!R$16="-","-",'3h OC '!$E$11*('3g CPIH'!R$16/'3g CPIH'!$G$16))</f>
        <v>70.790775929549909</v>
      </c>
      <c r="W56" s="129" t="str">
        <f>IF('3g CPIH'!S$16="-","-",'3h OC '!$E$11*('3g CPIH'!S$16/'3g CPIH'!$G$16))</f>
        <v>-</v>
      </c>
      <c r="X56" s="129" t="str">
        <f>IF('3g CPIH'!T$16="-","-",'3h OC '!$E$11*('3g CPIH'!T$16/'3g CPIH'!$G$16))</f>
        <v>-</v>
      </c>
      <c r="Y56" s="129" t="str">
        <f>IF('3g CPIH'!U$16="-","-",'3h OC '!$E$11*('3g CPIH'!U$16/'3g CPIH'!$G$16))</f>
        <v>-</v>
      </c>
      <c r="Z56" s="129" t="str">
        <f>IF('3g CPIH'!V$16="-","-",'3h OC '!$E$11*('3g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SMNCC'!G$47="-","-",'3i SMNCC'!G$58)</f>
        <v>0</v>
      </c>
      <c r="L57" s="129">
        <f>IF('3i SMNCC'!H$47="-","-",'3i SMNCC'!H$58)</f>
        <v>-0.10239413454660828</v>
      </c>
      <c r="M57" s="129">
        <f>IF('3i SMNCC'!I$47="-","-",'3i SMNCC'!I$58)</f>
        <v>1.3107897268148032</v>
      </c>
      <c r="N57" s="129">
        <f>IF('3i SMNCC'!J$47="-","-",'3i SMNCC'!J$58)</f>
        <v>8.7391024854837447</v>
      </c>
      <c r="O57" s="30"/>
      <c r="P57" s="129">
        <f>IF('3i SMNCC'!L$47="-","-",'3i SMNCC'!L$58)</f>
        <v>8.7391024854837447</v>
      </c>
      <c r="Q57" s="129">
        <f>IF('3i SMNCC'!M$47="-","-",'3i SMNCC'!M$58)</f>
        <v>10.102089688688181</v>
      </c>
      <c r="R57" s="129">
        <f>IF('3i SMNCC'!N$47="-","-",'3i SMNCC'!N$58)</f>
        <v>10.300173121233549</v>
      </c>
      <c r="S57" s="129">
        <f>IF('3i SMNCC'!O$47="-","-",'3i SMNCC'!O$58)</f>
        <v>11.847822371645298</v>
      </c>
      <c r="T57" s="129">
        <f>IF('3i SMNCC'!P$47="-","-",'3i SMNCC'!P$58)</f>
        <v>7.7038430079225817</v>
      </c>
      <c r="U57" s="129">
        <f>IF('3i SMNCC'!Q$47="-","-",'3i SMNCC'!Q$58)</f>
        <v>7.5210837283470999</v>
      </c>
      <c r="V57" s="129">
        <f>IF('3i SMNCC'!R$47="-","-",'3i SMNCC'!R$58)</f>
        <v>5.5039662813362371</v>
      </c>
      <c r="W57" s="129" t="str">
        <f>IF('3i SMNCC'!S$47="-","-",'3i SMNCC'!S$58)</f>
        <v>-</v>
      </c>
      <c r="X57" s="129" t="str">
        <f>IF('3i SMNCC'!T$47="-","-",'3i SMNCC'!T$58)</f>
        <v>-</v>
      </c>
      <c r="Y57" s="129" t="str">
        <f>IF('3i SMNCC'!U$47="-","-",'3i SMNCC'!U$58)</f>
        <v>-</v>
      </c>
      <c r="Z57" s="129" t="str">
        <f>IF('3i SMNCC'!V$47="-","-",'3i SMNCC'!V$58)</f>
        <v>-</v>
      </c>
      <c r="AA57" s="28"/>
    </row>
    <row r="58" spans="1:27" s="29" customFormat="1" ht="12.4" customHeight="1" x14ac:dyDescent="0.25">
      <c r="A58" s="256"/>
      <c r="B58" s="132" t="s">
        <v>349</v>
      </c>
      <c r="C58" s="132" t="s">
        <v>389</v>
      </c>
      <c r="D58" s="134" t="s">
        <v>319</v>
      </c>
      <c r="E58" s="131"/>
      <c r="F58" s="30"/>
      <c r="G58" s="129">
        <f>IF('3g CPIH'!C$16="-","-",'3j PAAC PAP'!$G$21*('3g CPIH'!C$16/'3g CPIH'!$G$16))</f>
        <v>3.1142016634050882</v>
      </c>
      <c r="H58" s="129">
        <f>IF('3g CPIH'!D$16="-","-",'3j PAAC PAP'!$G$21*('3g CPIH'!D$16/'3g CPIH'!$G$16))</f>
        <v>3.1204363013698631</v>
      </c>
      <c r="I58" s="129">
        <f>IF('3g CPIH'!E$16="-","-",'3j PAAC PAP'!$G$21*('3g CPIH'!E$16/'3g CPIH'!$G$16))</f>
        <v>3.129788258317026</v>
      </c>
      <c r="J58" s="129">
        <f>IF('3g CPIH'!F$16="-","-",'3j PAAC PAP'!$G$21*('3g CPIH'!F$16/'3g CPIH'!$G$16))</f>
        <v>3.1484921722113506</v>
      </c>
      <c r="K58" s="129">
        <f>IF('3g CPIH'!G$16="-","-",'3j PAAC PAP'!$G$21*('3g CPIH'!G$16/'3g CPIH'!$G$16))</f>
        <v>3.1859000000000002</v>
      </c>
      <c r="L58" s="129">
        <f>IF('3g CPIH'!H$16="-","-",'3j PAAC PAP'!$G$21*('3g CPIH'!H$16/'3g CPIH'!$G$16))</f>
        <v>3.2264251467710374</v>
      </c>
      <c r="M58" s="129">
        <f>IF('3g CPIH'!I$16="-","-",'3j PAAC PAP'!$G$21*('3g CPIH'!I$16/'3g CPIH'!$G$16))</f>
        <v>3.2731849315068491</v>
      </c>
      <c r="N58" s="129">
        <f>IF('3g CPIH'!J$16="-","-",'3j PAAC PAP'!$G$21*('3g CPIH'!J$16/'3g CPIH'!$G$16))</f>
        <v>3.3012408023483371</v>
      </c>
      <c r="O58" s="30"/>
      <c r="P58" s="129">
        <f>IF('3g CPIH'!L$16="-","-",'3j PAAC PAP'!$G$21*('3g CPIH'!L$16/'3g CPIH'!$G$16))</f>
        <v>3.3012408023483371</v>
      </c>
      <c r="Q58" s="129">
        <f>IF('3g CPIH'!M$16="-","-",'3j PAAC PAP'!$G$21*('3g CPIH'!M$16/'3g CPIH'!$G$16))</f>
        <v>3.3386486301369862</v>
      </c>
      <c r="R58" s="129">
        <f>IF('3g CPIH'!N$16="-","-",'3j PAAC PAP'!$G$21*('3g CPIH'!N$16/'3g CPIH'!$G$16))</f>
        <v>3.3635871819960861</v>
      </c>
      <c r="S58" s="129">
        <f>IF('3g CPIH'!O$16="-","-",'3j PAAC PAP'!$G$21*('3g CPIH'!O$16/'3g CPIH'!$G$16))</f>
        <v>3.3822910958904111</v>
      </c>
      <c r="T58" s="129">
        <f>IF('3g CPIH'!P$16="-","-",'3j PAAC PAP'!$G$21*('3g CPIH'!P$16/'3g CPIH'!$G$16))</f>
        <v>3.3916430528375732</v>
      </c>
      <c r="U58" s="129">
        <f>IF('3g CPIH'!Q$16="-","-",'3j PAAC PAP'!$G$21*('3g CPIH'!Q$16/'3g CPIH'!$G$16))</f>
        <v>3.4103469667318986</v>
      </c>
      <c r="V58" s="129">
        <f>IF('3g CPIH'!R$16="-","-",'3j PAAC PAP'!$G$21*('3g CPIH'!R$16/'3g CPIH'!$G$16))</f>
        <v>3.4726933463796481</v>
      </c>
      <c r="W58" s="129" t="str">
        <f>IF('3g CPIH'!S$16="-","-",'3j PAAC PAP'!$G$21*('3g CPIH'!S$16/'3g CPIH'!$G$16))</f>
        <v>-</v>
      </c>
      <c r="X58" s="129" t="str">
        <f>IF('3g CPIH'!T$16="-","-",'3j PAAC PAP'!$G$21*('3g CPIH'!T$16/'3g CPIH'!$G$16))</f>
        <v>-</v>
      </c>
      <c r="Y58" s="129" t="str">
        <f>IF('3g CPIH'!U$16="-","-",'3j PAAC PAP'!$G$21*('3g CPIH'!U$16/'3g CPIH'!$G$16))</f>
        <v>-</v>
      </c>
      <c r="Z58" s="129" t="str">
        <f>IF('3g CPIH'!V$16="-","-",'3j PAAC PAP'!$G$21*('3g CPIH'!V$16/'3g CPIH'!$G$16))</f>
        <v>-</v>
      </c>
      <c r="AA58" s="28"/>
    </row>
    <row r="59" spans="1:27" s="29" customFormat="1" ht="11.5" x14ac:dyDescent="0.25">
      <c r="A59" s="256"/>
      <c r="B59" s="132" t="s">
        <v>349</v>
      </c>
      <c r="C59" s="132" t="s">
        <v>404</v>
      </c>
      <c r="D59" s="134" t="s">
        <v>319</v>
      </c>
      <c r="E59" s="131"/>
      <c r="F59" s="30"/>
      <c r="G59" s="129">
        <f>IF(G54="-","-",SUM(G51:G57)*'3j PAAC PAP'!$G$39)</f>
        <v>0.2896141176426133</v>
      </c>
      <c r="H59" s="129">
        <f>IF(H54="-","-",SUM(H51:H57)*'3j PAAC PAP'!$G$39)</f>
        <v>0.2901396470114978</v>
      </c>
      <c r="I59" s="129">
        <f>IF(I54="-","-",SUM(I51:I57)*'3j PAAC PAP'!$G$39)</f>
        <v>0.29118835133161486</v>
      </c>
      <c r="J59" s="129">
        <f>IF(J54="-","-",SUM(J51:J57)*'3j PAAC PAP'!$G$39)</f>
        <v>0.29276493943826842</v>
      </c>
      <c r="K59" s="129">
        <f>IF(K54="-","-",SUM(K51:K57)*'3j PAAC PAP'!$G$39)</f>
        <v>0.29624795193665693</v>
      </c>
      <c r="L59" s="129">
        <f>IF(L54="-","-",SUM(L51:L57)*'3j PAAC PAP'!$G$39)</f>
        <v>0.29924049308805623</v>
      </c>
      <c r="M59" s="129">
        <f>IF(M54="-","-",SUM(M51:M57)*'3j PAAC PAP'!$G$39)</f>
        <v>0.31073579295233938</v>
      </c>
      <c r="N59" s="129">
        <f>IF(N54="-","-",SUM(N51:N57)*'3j PAAC PAP'!$G$39)</f>
        <v>0.34381674836941589</v>
      </c>
      <c r="O59" s="30"/>
      <c r="P59" s="129">
        <f>IF(P54="-","-",SUM(P51:P57)*'3j PAAC PAP'!$G$39)</f>
        <v>0.34381674836941589</v>
      </c>
      <c r="Q59" s="129">
        <f>IF(Q54="-","-",SUM(Q51:Q57)*'3j PAAC PAP'!$G$39)</f>
        <v>0.35329781152991024</v>
      </c>
      <c r="R59" s="129">
        <f>IF(R54="-","-",SUM(R51:R57)*'3j PAAC PAP'!$G$39)</f>
        <v>0.35585978057964163</v>
      </c>
      <c r="S59" s="129">
        <f>IF(S54="-","-",SUM(S51:S57)*'3j PAAC PAP'!$G$39)</f>
        <v>0.36452154710060708</v>
      </c>
      <c r="T59" s="129">
        <f>IF(T54="-","-",SUM(T51:T57)*'3j PAAC PAP'!$G$39)</f>
        <v>0.34689191001660674</v>
      </c>
      <c r="U59" s="129">
        <f>IF(U54="-","-",SUM(U51:U57)*'3j PAAC PAP'!$G$39)</f>
        <v>0.35410887614670727</v>
      </c>
      <c r="V59" s="129">
        <f>IF(V54="-","-",SUM(V51:V57)*'3j PAAC PAP'!$G$39)</f>
        <v>0.34726668352837081</v>
      </c>
      <c r="W59" s="129" t="str">
        <f>IF(W54="-","-",SUM(W51:W57)*'3j PAAC PAP'!$G$39)</f>
        <v>-</v>
      </c>
      <c r="X59" s="129" t="str">
        <f>IF(X54="-","-",SUM(X51:X57)*'3j PAAC PAP'!$G$39)</f>
        <v>-</v>
      </c>
      <c r="Y59" s="129" t="str">
        <f>IF(Y54="-","-",SUM(Y51:Y57)*'3j PAAC PAP'!$G$39)</f>
        <v>-</v>
      </c>
      <c r="Z59" s="129" t="str">
        <f>IF(Z54="-","-",SUM(Z51:Z57)*'3j PAAC PAP'!$G$39)</f>
        <v>-</v>
      </c>
      <c r="AA59" s="28"/>
    </row>
    <row r="60" spans="1:27" s="29" customFormat="1" ht="11.25" customHeight="1" x14ac:dyDescent="0.25">
      <c r="A60" s="256"/>
      <c r="B60" s="132" t="s">
        <v>388</v>
      </c>
      <c r="C60" s="132" t="s">
        <v>515</v>
      </c>
      <c r="D60" s="134" t="s">
        <v>319</v>
      </c>
      <c r="E60" s="131"/>
      <c r="F60" s="30"/>
      <c r="G60" s="129">
        <f>IF(G54="-","-",SUM(G51:G59)*'3k EBIT'!$E$11)</f>
        <v>1.4224538175907742</v>
      </c>
      <c r="H60" s="129">
        <f>IF(H54="-","-",SUM(H51:H59)*'3k EBIT'!$E$11)</f>
        <v>1.4250462848639429</v>
      </c>
      <c r="I60" s="129">
        <f>IF(I54="-","-",SUM(I51:I59)*'3k EBIT'!$E$11)</f>
        <v>1.4301597696771782</v>
      </c>
      <c r="J60" s="129">
        <f>IF(J54="-","-",SUM(J51:J59)*'3k EBIT'!$E$11)</f>
        <v>1.4379371714966844</v>
      </c>
      <c r="K60" s="129">
        <f>IF(K54="-","-",SUM(K51:K59)*'3k EBIT'!$E$11)</f>
        <v>1.4550432894434291</v>
      </c>
      <c r="L60" s="129">
        <f>IF(L54="-","-",SUM(L51:L59)*'3k EBIT'!$E$11)</f>
        <v>1.4699029567148398</v>
      </c>
      <c r="M60" s="129">
        <f>IF(M54="-","-",SUM(M51:M59)*'3k EBIT'!$E$11)</f>
        <v>1.524874280557688</v>
      </c>
      <c r="N60" s="129">
        <f>IF(N54="-","-",SUM(N51:N59)*'3k EBIT'!$E$11)</f>
        <v>1.6810068537036913</v>
      </c>
      <c r="O60" s="30"/>
      <c r="P60" s="129">
        <f>IF(P54="-","-",SUM(P51:P59)*'3k EBIT'!$E$11)</f>
        <v>1.6810068537036913</v>
      </c>
      <c r="Q60" s="129">
        <f>IF(Q54="-","-",SUM(Q51:Q59)*'3k EBIT'!$E$11)</f>
        <v>1.7263235180077914</v>
      </c>
      <c r="R60" s="129">
        <f>IF(R54="-","-",SUM(R51:R59)*'3k EBIT'!$E$11)</f>
        <v>1.7388562004680224</v>
      </c>
      <c r="S60" s="129">
        <f>IF(S54="-","-",SUM(S51:S59)*'3k EBIT'!$E$11)</f>
        <v>1.7799572211375414</v>
      </c>
      <c r="T60" s="129">
        <f>IF(T54="-","-",SUM(T51:T59)*'3k EBIT'!$E$11)</f>
        <v>1.6972211285225043</v>
      </c>
      <c r="U60" s="129">
        <f>IF(U54="-","-",SUM(U51:U59)*'3k EBIT'!$E$11)</f>
        <v>1.7315268400658224</v>
      </c>
      <c r="V60" s="129">
        <f>IF(V54="-","-",SUM(V51:V59)*'3k EBIT'!$E$11)</f>
        <v>1.7005535775345875</v>
      </c>
      <c r="W60" s="129" t="str">
        <f>IF(W54="-","-",SUM(W51:W59)*'3k EBIT'!$E$11)</f>
        <v>-</v>
      </c>
      <c r="X60" s="129" t="str">
        <f>IF(X54="-","-",SUM(X51:X59)*'3k EBIT'!$E$11)</f>
        <v>-</v>
      </c>
      <c r="Y60" s="129" t="str">
        <f>IF(Y54="-","-",SUM(Y51:Y59)*'3k EBIT'!$E$11)</f>
        <v>-</v>
      </c>
      <c r="Z60" s="129" t="str">
        <f>IF(Z54="-","-",SUM(Z51:Z59)*'3k EBIT'!$E$11)</f>
        <v>-</v>
      </c>
      <c r="AA60" s="28"/>
    </row>
    <row r="61" spans="1:27" s="29" customFormat="1" ht="11.25" customHeight="1" x14ac:dyDescent="0.25">
      <c r="A61" s="256"/>
      <c r="B61" s="132" t="s">
        <v>292</v>
      </c>
      <c r="C61" s="177" t="s">
        <v>516</v>
      </c>
      <c r="D61" s="134" t="s">
        <v>319</v>
      </c>
      <c r="E61" s="130"/>
      <c r="F61" s="30"/>
      <c r="G61" s="129">
        <f>IF(G56="-","-",SUM(G51:G54,G56:G60)*'3l HAP'!$E$12)</f>
        <v>1.0961125126871367</v>
      </c>
      <c r="H61" s="129">
        <f>IF(H56="-","-",SUM(H51:H54,H56:H60)*'3l HAP'!$E$12)</f>
        <v>1.0981102125644266</v>
      </c>
      <c r="I61" s="129">
        <f>IF(I56="-","-",SUM(I51:I54,I56:I60)*'3l HAP'!$E$12)</f>
        <v>1.1020505546816253</v>
      </c>
      <c r="J61" s="129">
        <f>IF(J56="-","-",SUM(J51:J54,J56:J60)*'3l HAP'!$E$12)</f>
        <v>1.1080436543134962</v>
      </c>
      <c r="K61" s="129">
        <f>IF(K56="-","-",SUM(K51:K54,K56:K60)*'3l HAP'!$E$12)</f>
        <v>1.1212252632297603</v>
      </c>
      <c r="L61" s="129">
        <f>IF(L56="-","-",SUM(L51:L54,L56:L60)*'3l HAP'!$E$12)</f>
        <v>1.1326758052643326</v>
      </c>
      <c r="M61" s="129">
        <f>IF(M56="-","-",SUM(M51:M54,M56:M60)*'3l HAP'!$E$12)</f>
        <v>1.1750355326298065</v>
      </c>
      <c r="N61" s="129">
        <f>IF(N56="-","-",SUM(N51:N54,N56:N60)*'3l HAP'!$E$12)</f>
        <v>1.2953479567992137</v>
      </c>
      <c r="O61" s="30"/>
      <c r="P61" s="129">
        <f>IF(P56="-","-",SUM(P51:P54,P56:P60)*'3l HAP'!$E$12)</f>
        <v>1.2953479567992137</v>
      </c>
      <c r="Q61" s="129">
        <f>IF(Q56="-","-",SUM(Q51:Q54,Q56:Q60)*'3l HAP'!$E$12)</f>
        <v>1.3302680098530955</v>
      </c>
      <c r="R61" s="129">
        <f>IF(R56="-","-",SUM(R51:R54,R56:R60)*'3l HAP'!$E$12)</f>
        <v>1.3399254271219814</v>
      </c>
      <c r="S61" s="129">
        <f>IF(S56="-","-",SUM(S51:S54,S56:S60)*'3l HAP'!$E$12)</f>
        <v>1.3715969952832425</v>
      </c>
      <c r="T61" s="129">
        <f>IF(T56="-","-",SUM(T51:T54,T56:T60)*'3l HAP'!$E$12)</f>
        <v>1.3078423304606031</v>
      </c>
      <c r="U61" s="129">
        <f>IF(U56="-","-",SUM(U51:U54,U56:U60)*'3l HAP'!$E$12)</f>
        <v>1.3342775786312291</v>
      </c>
      <c r="V61" s="129">
        <f>IF(V56="-","-",SUM(V51:V54,V56:V60)*'3l HAP'!$E$12)</f>
        <v>1.3104102444518095</v>
      </c>
      <c r="W61" s="129" t="str">
        <f>IF(W56="-","-",SUM(W51:W54,W56:W60)*'3l HAP'!$E$12)</f>
        <v>-</v>
      </c>
      <c r="X61" s="129" t="str">
        <f>IF(X56="-","-",SUM(X51:X54,X56:X60)*'3l HAP'!$E$12)</f>
        <v>-</v>
      </c>
      <c r="Y61" s="129" t="str">
        <f>IF(Y56="-","-",SUM(Y51:Y54,Y56:Y60)*'3l HAP'!$E$12)</f>
        <v>-</v>
      </c>
      <c r="Z61" s="129" t="str">
        <f>IF(Z56="-","-",SUM(Z51:Z54,Z56:Z60)*'3l HAP'!$E$12)</f>
        <v>-</v>
      </c>
      <c r="AA61" s="28"/>
    </row>
    <row r="62" spans="1:27" s="29" customFormat="1" ht="11.25" customHeight="1" x14ac:dyDescent="0.25">
      <c r="A62" s="256"/>
      <c r="B62" s="132" t="s">
        <v>44</v>
      </c>
      <c r="C62" s="132" t="str">
        <f>B62&amp;"_"&amp;D62</f>
        <v>Total_N Wales and Mersey</v>
      </c>
      <c r="D62" s="134" t="s">
        <v>319</v>
      </c>
      <c r="E62" s="131"/>
      <c r="F62" s="30"/>
      <c r="G62" s="129">
        <f>IF(G56="-","-",SUM(G51:G61))</f>
        <v>75.962071988620252</v>
      </c>
      <c r="H62" s="129">
        <f t="shared" ref="H62:P62" si="33">IF(H56="-","-",SUM(H51:H61))</f>
        <v>76.100515278094562</v>
      </c>
      <c r="I62" s="129">
        <f t="shared" si="33"/>
        <v>76.373586288690589</v>
      </c>
      <c r="J62" s="129">
        <f t="shared" si="33"/>
        <v>76.78891615711359</v>
      </c>
      <c r="K62" s="129">
        <f t="shared" si="33"/>
        <v>77.702419391346723</v>
      </c>
      <c r="L62" s="129">
        <f t="shared" si="33"/>
        <v>78.495957361464903</v>
      </c>
      <c r="M62" s="129">
        <f t="shared" si="33"/>
        <v>81.431543464451849</v>
      </c>
      <c r="N62" s="129">
        <f t="shared" si="33"/>
        <v>89.769356344150751</v>
      </c>
      <c r="O62" s="30"/>
      <c r="P62" s="129">
        <f t="shared" si="33"/>
        <v>89.769356344150751</v>
      </c>
      <c r="Q62" s="129">
        <f t="shared" ref="Q62" si="34">IF(Q56="-","-",SUM(Q51:Q61))</f>
        <v>92.189363006990973</v>
      </c>
      <c r="R62" s="129">
        <f t="shared" ref="R62" si="35">IF(R56="-","-",SUM(R51:R61))</f>
        <v>92.858635018132262</v>
      </c>
      <c r="S62" s="129">
        <f t="shared" ref="S62" si="36">IF(S56="-","-",SUM(S51:S61))</f>
        <v>95.053517306958852</v>
      </c>
      <c r="T62" s="129">
        <f t="shared" ref="T62" si="37">IF(T56="-","-",SUM(T51:T61))</f>
        <v>90.635233250520912</v>
      </c>
      <c r="U62" s="129">
        <f t="shared" ref="U62" si="38">IF(U56="-","-",SUM(U51:U61))</f>
        <v>92.467231518336789</v>
      </c>
      <c r="V62" s="129">
        <f t="shared" ref="V62" si="39">IF(V56="-","-",SUM(V51:V61))</f>
        <v>90.813193145333557</v>
      </c>
      <c r="W62" s="129" t="str">
        <f t="shared" ref="W62" si="40">IF(W56="-","-",SUM(W51:W61))</f>
        <v>-</v>
      </c>
      <c r="X62" s="129" t="str">
        <f t="shared" ref="X62" si="41">IF(X56="-","-",SUM(X51:X61))</f>
        <v>-</v>
      </c>
      <c r="Y62" s="129" t="str">
        <f t="shared" ref="Y62" si="42">IF(Y56="-","-",SUM(Y51:Y61))</f>
        <v>-</v>
      </c>
      <c r="Z62" s="129" t="str">
        <f t="shared" ref="Z62" si="43">IF(Z56="-","-",SUM(Z51:Z61))</f>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AA'!J213="-","-",'3c AA'!J213)</f>
        <v>-</v>
      </c>
      <c r="H65" s="38" t="str">
        <f>IF('3c AA'!K213="-","-",'3c AA'!K213)</f>
        <v>-</v>
      </c>
      <c r="I65" s="38" t="str">
        <f>IF('3c AA'!L213="-","-",'3c AA'!L213)</f>
        <v>-</v>
      </c>
      <c r="J65" s="38" t="str">
        <f>IF('3c AA'!M213="-","-",'3c AA'!M213)</f>
        <v>-</v>
      </c>
      <c r="K65" s="38" t="str">
        <f>IF('3c AA'!N213="-","-",'3c AA'!N213)</f>
        <v>-</v>
      </c>
      <c r="L65" s="38" t="str">
        <f>IF('3c AA'!O213="-","-",'3c AA'!O213)</f>
        <v>-</v>
      </c>
      <c r="M65" s="38" t="str">
        <f>IF('3c AA'!P213="-","-",'3c AA'!P213)</f>
        <v>-</v>
      </c>
      <c r="N65" s="38" t="str">
        <f>IF('3c AA'!Q213="-","-",'3c AA'!Q213)</f>
        <v>-</v>
      </c>
      <c r="O65" s="30"/>
      <c r="P65" s="38" t="str">
        <f>IF('3c AA'!S213="-","-",'3c AA'!S213)</f>
        <v>-</v>
      </c>
      <c r="Q65" s="38" t="str">
        <f>IF('3c AA'!T213="-","-",'3c AA'!T213)</f>
        <v>-</v>
      </c>
      <c r="R65" s="38" t="str">
        <f>IF('3c AA'!U213="-","-",'3c AA'!U213)</f>
        <v>-</v>
      </c>
      <c r="S65" s="38" t="str">
        <f>IF('3c AA'!V213="-","-",'3c AA'!V213)</f>
        <v>-</v>
      </c>
      <c r="T65" s="38">
        <f>IF('3c AA'!W213="-","-",'3c AA'!W213)</f>
        <v>0</v>
      </c>
      <c r="U65" s="38">
        <f>IF('3c AA'!X213="-","-",'3c AA'!X213)</f>
        <v>1.4870742269298105</v>
      </c>
      <c r="V65" s="38">
        <f>IF('3c AA'!Y213="-","-",'3c AA'!Y213)</f>
        <v>0.70457099735818829</v>
      </c>
      <c r="W65" s="38" t="str">
        <f>IF('3c AA'!Z213="-","-",'3c AA'!Z213)</f>
        <v>-</v>
      </c>
      <c r="X65" s="38" t="str">
        <f>IF('3c AA'!AA213="-","-",'3c AA'!AA213)</f>
        <v>-</v>
      </c>
      <c r="Y65" s="38" t="str">
        <f>IF('3c AA'!AB213="-","-",'3c AA'!AB213)</f>
        <v>-</v>
      </c>
      <c r="Z65" s="38" t="str">
        <f>IF('3c AA'!AC213="-","-",'3c AA'!AC213)</f>
        <v>-</v>
      </c>
      <c r="AA65" s="28"/>
    </row>
    <row r="66" spans="1:27" s="29" customFormat="1" ht="11.25" customHeight="1" x14ac:dyDescent="0.25">
      <c r="A66" s="256"/>
      <c r="B66" s="135" t="s">
        <v>2</v>
      </c>
      <c r="C66" s="135" t="s">
        <v>342</v>
      </c>
      <c r="D66" s="133" t="s">
        <v>320</v>
      </c>
      <c r="E66" s="128"/>
      <c r="F66" s="30"/>
      <c r="G66" s="38">
        <f>IF('3d PC'!G14="-","-",'3d PC'!G64)</f>
        <v>6.5567588596821027</v>
      </c>
      <c r="H66" s="38">
        <f>IF('3d PC'!H14="-","-",'3d PC'!H64)</f>
        <v>6.5567588596821027</v>
      </c>
      <c r="I66" s="38">
        <f>IF('3d PC'!I14="-","-",'3d PC'!I64)</f>
        <v>6.6197359495950758</v>
      </c>
      <c r="J66" s="38">
        <f>IF('3d PC'!J14="-","-",'3d PC'!J64)</f>
        <v>6.6197359495950758</v>
      </c>
      <c r="K66" s="38">
        <f>IF('3d PC'!K14="-","-",'3d PC'!K64)</f>
        <v>6.6995028867368616</v>
      </c>
      <c r="L66" s="38">
        <f>IF('3d PC'!L14="-","-",'3d PC'!L64)</f>
        <v>6.6995028867368616</v>
      </c>
      <c r="M66" s="38">
        <f>IF('3d PC'!M14="-","-",'3d PC'!M64)</f>
        <v>7.1131218301273513</v>
      </c>
      <c r="N66" s="38">
        <f>IF('3d PC'!N14="-","-",'3d PC'!N64)</f>
        <v>7.1131218301273513</v>
      </c>
      <c r="O66" s="30"/>
      <c r="P66" s="38">
        <f>'3d PC'!P64</f>
        <v>7.1131218301273513</v>
      </c>
      <c r="Q66" s="38">
        <f>'3d PC'!Q64</f>
        <v>7.2804579515147188</v>
      </c>
      <c r="R66" s="38">
        <f>'3d PC'!R64</f>
        <v>7.1935840895118579</v>
      </c>
      <c r="S66" s="38">
        <f>'3d PC'!S64</f>
        <v>7.3593999937099728</v>
      </c>
      <c r="T66" s="38">
        <f>'3d PC'!T64</f>
        <v>7.0492243060839304</v>
      </c>
      <c r="U66" s="38">
        <f>'3d PC'!U64</f>
        <v>7.1089669218364691</v>
      </c>
      <c r="V66" s="38">
        <f>'3d PC'!V64</f>
        <v>6.9829560851947949</v>
      </c>
      <c r="W66" s="38" t="str">
        <f>'3d PC'!W64</f>
        <v>-</v>
      </c>
      <c r="X66" s="38" t="str">
        <f>'3d PC'!X64</f>
        <v>-</v>
      </c>
      <c r="Y66" s="38" t="str">
        <f>'3d PC'!Y64</f>
        <v>-</v>
      </c>
      <c r="Z66" s="38" t="str">
        <f>'3d PC'!Z64</f>
        <v>-</v>
      </c>
      <c r="AA66" s="28"/>
    </row>
    <row r="67" spans="1:27" s="29" customFormat="1" ht="11.5" x14ac:dyDescent="0.25">
      <c r="A67" s="256"/>
      <c r="B67" s="135" t="s">
        <v>352</v>
      </c>
      <c r="C67" s="135" t="s">
        <v>343</v>
      </c>
      <c r="D67" s="133" t="s">
        <v>320</v>
      </c>
      <c r="E67" s="128"/>
      <c r="F67" s="30"/>
      <c r="G67" s="38" t="s">
        <v>333</v>
      </c>
      <c r="H67" s="38" t="s">
        <v>333</v>
      </c>
      <c r="I67" s="38" t="s">
        <v>333</v>
      </c>
      <c r="J67" s="38" t="s">
        <v>333</v>
      </c>
      <c r="K67" s="38" t="s">
        <v>333</v>
      </c>
      <c r="L67" s="38" t="s">
        <v>333</v>
      </c>
      <c r="M67" s="38" t="s">
        <v>333</v>
      </c>
      <c r="N67" s="38" t="s">
        <v>333</v>
      </c>
      <c r="O67" s="30"/>
      <c r="P67" s="38" t="s">
        <v>333</v>
      </c>
      <c r="Q67" s="38" t="s">
        <v>333</v>
      </c>
      <c r="R67" s="38" t="s">
        <v>333</v>
      </c>
      <c r="S67" s="38" t="s">
        <v>333</v>
      </c>
      <c r="T67" s="38" t="s">
        <v>333</v>
      </c>
      <c r="U67" s="38" t="s">
        <v>333</v>
      </c>
      <c r="V67" s="38" t="s">
        <v>333</v>
      </c>
      <c r="W67" s="38" t="s">
        <v>333</v>
      </c>
      <c r="X67" s="38" t="s">
        <v>333</v>
      </c>
      <c r="Y67" s="38" t="s">
        <v>333</v>
      </c>
      <c r="Z67" s="38" t="s">
        <v>333</v>
      </c>
      <c r="AA67" s="28"/>
    </row>
    <row r="68" spans="1:27" s="29" customFormat="1" ht="11.5" x14ac:dyDescent="0.25">
      <c r="A68" s="256"/>
      <c r="B68" s="135" t="s">
        <v>349</v>
      </c>
      <c r="C68" s="135" t="s">
        <v>344</v>
      </c>
      <c r="D68" s="133" t="s">
        <v>320</v>
      </c>
      <c r="E68" s="128"/>
      <c r="F68" s="30"/>
      <c r="G68" s="38">
        <f>IF('3g CPIH'!C$16="-","-",'3h OC '!$E$11*('3g CPIH'!C$16/'3g CPIH'!$G$16))</f>
        <v>63.482931017612529</v>
      </c>
      <c r="H68" s="38">
        <f>IF('3g CPIH'!D$16="-","-",'3h OC '!$E$11*('3g CPIH'!D$16/'3g CPIH'!$G$16))</f>
        <v>63.61002397260274</v>
      </c>
      <c r="I68" s="38">
        <f>IF('3g CPIH'!E$16="-","-",'3h OC '!$E$11*('3g CPIH'!E$16/'3g CPIH'!$G$16))</f>
        <v>63.800663405088073</v>
      </c>
      <c r="J68" s="38">
        <f>IF('3g CPIH'!F$16="-","-",'3h OC '!$E$11*('3g CPIH'!F$16/'3g CPIH'!$G$16))</f>
        <v>64.181942270058713</v>
      </c>
      <c r="K68" s="38">
        <f>IF('3g CPIH'!G$16="-","-",'3h OC '!$E$11*('3g CPIH'!G$16/'3g CPIH'!$G$16))</f>
        <v>64.944500000000005</v>
      </c>
      <c r="L68" s="38">
        <f>IF('3g CPIH'!H$16="-","-",'3h OC '!$E$11*('3g CPIH'!H$16/'3g CPIH'!$G$16))</f>
        <v>65.770604207436406</v>
      </c>
      <c r="M68" s="38">
        <f>IF('3g CPIH'!I$16="-","-",'3h OC '!$E$11*('3g CPIH'!I$16/'3g CPIH'!$G$16))</f>
        <v>66.723801369863011</v>
      </c>
      <c r="N68" s="38">
        <f>IF('3g CPIH'!J$16="-","-",'3h OC '!$E$11*('3g CPIH'!J$16/'3g CPIH'!$G$16))</f>
        <v>67.295719667318991</v>
      </c>
      <c r="O68" s="30"/>
      <c r="P68" s="38">
        <f>IF('3g CPIH'!L$16="-","-",'3h OC '!$E$11*('3g CPIH'!L$16/'3g CPIH'!$G$16))</f>
        <v>67.295719667318991</v>
      </c>
      <c r="Q68" s="38">
        <f>IF('3g CPIH'!M$16="-","-",'3h OC '!$E$11*('3g CPIH'!M$16/'3g CPIH'!$G$16))</f>
        <v>68.058277397260284</v>
      </c>
      <c r="R68" s="38">
        <f>IF('3g CPIH'!N$16="-","-",'3h OC '!$E$11*('3g CPIH'!N$16/'3g CPIH'!$G$16))</f>
        <v>68.566649217221141</v>
      </c>
      <c r="S68" s="38">
        <f>IF('3g CPIH'!O$16="-","-",'3h OC '!$E$11*('3g CPIH'!O$16/'3g CPIH'!$G$16))</f>
        <v>68.947928082191794</v>
      </c>
      <c r="T68" s="38">
        <f>IF('3g CPIH'!P$16="-","-",'3h OC '!$E$11*('3g CPIH'!P$16/'3g CPIH'!$G$16))</f>
        <v>69.138567514677106</v>
      </c>
      <c r="U68" s="38">
        <f>IF('3g CPIH'!Q$16="-","-",'3h OC '!$E$11*('3g CPIH'!Q$16/'3g CPIH'!$G$16))</f>
        <v>69.51984637964776</v>
      </c>
      <c r="V68" s="38">
        <f>IF('3g CPIH'!R$16="-","-",'3h OC '!$E$11*('3g CPIH'!R$16/'3g CPIH'!$G$16))</f>
        <v>70.790775929549909</v>
      </c>
      <c r="W68" s="38" t="str">
        <f>IF('3g CPIH'!S$16="-","-",'3h OC '!$E$11*('3g CPIH'!S$16/'3g CPIH'!$G$16))</f>
        <v>-</v>
      </c>
      <c r="X68" s="38" t="str">
        <f>IF('3g CPIH'!T$16="-","-",'3h OC '!$E$11*('3g CPIH'!T$16/'3g CPIH'!$G$16))</f>
        <v>-</v>
      </c>
      <c r="Y68" s="38" t="str">
        <f>IF('3g CPIH'!U$16="-","-",'3h OC '!$E$11*('3g CPIH'!U$16/'3g CPIH'!$G$16))</f>
        <v>-</v>
      </c>
      <c r="Z68" s="38" t="str">
        <f>IF('3g CPIH'!V$16="-","-",'3h OC '!$E$11*('3g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SMNCC'!G$47="-","-",'3i SMNCC'!G$58)</f>
        <v>0</v>
      </c>
      <c r="L69" s="38">
        <f>IF('3i SMNCC'!H$47="-","-",'3i SMNCC'!H$58)</f>
        <v>-0.10239413454660828</v>
      </c>
      <c r="M69" s="38">
        <f>IF('3i SMNCC'!I$47="-","-",'3i SMNCC'!I$58)</f>
        <v>1.3107897268148032</v>
      </c>
      <c r="N69" s="38">
        <f>IF('3i SMNCC'!J$47="-","-",'3i SMNCC'!J$58)</f>
        <v>8.7391024854837447</v>
      </c>
      <c r="O69" s="30"/>
      <c r="P69" s="38">
        <f>IF('3i SMNCC'!L$47="-","-",'3i SMNCC'!L$58)</f>
        <v>8.7391024854837447</v>
      </c>
      <c r="Q69" s="38">
        <f>IF('3i SMNCC'!M$47="-","-",'3i SMNCC'!M$58)</f>
        <v>10.102089688688181</v>
      </c>
      <c r="R69" s="38">
        <f>IF('3i SMNCC'!N$47="-","-",'3i SMNCC'!N$58)</f>
        <v>10.300173121233549</v>
      </c>
      <c r="S69" s="38">
        <f>IF('3i SMNCC'!O$47="-","-",'3i SMNCC'!O$58)</f>
        <v>11.847822371645298</v>
      </c>
      <c r="T69" s="38">
        <f>IF('3i SMNCC'!P$47="-","-",'3i SMNCC'!P$58)</f>
        <v>7.7038430079225817</v>
      </c>
      <c r="U69" s="38">
        <f>IF('3i SMNCC'!Q$47="-","-",'3i SMNCC'!Q$58)</f>
        <v>7.5210837283470999</v>
      </c>
      <c r="V69" s="38">
        <f>IF('3i SMNCC'!R$47="-","-",'3i SMNCC'!R$58)</f>
        <v>5.5039662813362371</v>
      </c>
      <c r="W69" s="38" t="str">
        <f>IF('3i SMNCC'!S$47="-","-",'3i SMNCC'!S$58)</f>
        <v>-</v>
      </c>
      <c r="X69" s="38" t="str">
        <f>IF('3i SMNCC'!T$47="-","-",'3i SMNCC'!T$58)</f>
        <v>-</v>
      </c>
      <c r="Y69" s="38" t="str">
        <f>IF('3i SMNCC'!U$47="-","-",'3i SMNCC'!U$58)</f>
        <v>-</v>
      </c>
      <c r="Z69" s="38" t="str">
        <f>IF('3i SMNCC'!V$47="-","-",'3i SMNCC'!V$58)</f>
        <v>-</v>
      </c>
      <c r="AA69" s="28"/>
    </row>
    <row r="70" spans="1:27" s="29" customFormat="1" ht="11.5" x14ac:dyDescent="0.25">
      <c r="A70" s="256"/>
      <c r="B70" s="135" t="s">
        <v>349</v>
      </c>
      <c r="C70" s="135" t="s">
        <v>389</v>
      </c>
      <c r="D70" s="133" t="s">
        <v>320</v>
      </c>
      <c r="E70" s="128"/>
      <c r="F70" s="30"/>
      <c r="G70" s="38">
        <f>IF('3g CPIH'!C$16="-","-",'3j PAAC PAP'!$G$21*('3g CPIH'!C$16/'3g CPIH'!$G$16))</f>
        <v>3.1142016634050882</v>
      </c>
      <c r="H70" s="38">
        <f>IF('3g CPIH'!D$16="-","-",'3j PAAC PAP'!$G$21*('3g CPIH'!D$16/'3g CPIH'!$G$16))</f>
        <v>3.1204363013698631</v>
      </c>
      <c r="I70" s="38">
        <f>IF('3g CPIH'!E$16="-","-",'3j PAAC PAP'!$G$21*('3g CPIH'!E$16/'3g CPIH'!$G$16))</f>
        <v>3.129788258317026</v>
      </c>
      <c r="J70" s="38">
        <f>IF('3g CPIH'!F$16="-","-",'3j PAAC PAP'!$G$21*('3g CPIH'!F$16/'3g CPIH'!$G$16))</f>
        <v>3.1484921722113506</v>
      </c>
      <c r="K70" s="38">
        <f>IF('3g CPIH'!G$16="-","-",'3j PAAC PAP'!$G$21*('3g CPIH'!G$16/'3g CPIH'!$G$16))</f>
        <v>3.1859000000000002</v>
      </c>
      <c r="L70" s="38">
        <f>IF('3g CPIH'!H$16="-","-",'3j PAAC PAP'!$G$21*('3g CPIH'!H$16/'3g CPIH'!$G$16))</f>
        <v>3.2264251467710374</v>
      </c>
      <c r="M70" s="38">
        <f>IF('3g CPIH'!I$16="-","-",'3j PAAC PAP'!$G$21*('3g CPIH'!I$16/'3g CPIH'!$G$16))</f>
        <v>3.2731849315068491</v>
      </c>
      <c r="N70" s="38">
        <f>IF('3g CPIH'!J$16="-","-",'3j PAAC PAP'!$G$21*('3g CPIH'!J$16/'3g CPIH'!$G$16))</f>
        <v>3.3012408023483371</v>
      </c>
      <c r="O70" s="30"/>
      <c r="P70" s="38">
        <f>IF('3g CPIH'!L$16="-","-",'3j PAAC PAP'!$G$21*('3g CPIH'!L$16/'3g CPIH'!$G$16))</f>
        <v>3.3012408023483371</v>
      </c>
      <c r="Q70" s="38">
        <f>IF('3g CPIH'!M$16="-","-",'3j PAAC PAP'!$G$21*('3g CPIH'!M$16/'3g CPIH'!$G$16))</f>
        <v>3.3386486301369862</v>
      </c>
      <c r="R70" s="38">
        <f>IF('3g CPIH'!N$16="-","-",'3j PAAC PAP'!$G$21*('3g CPIH'!N$16/'3g CPIH'!$G$16))</f>
        <v>3.3635871819960861</v>
      </c>
      <c r="S70" s="38">
        <f>IF('3g CPIH'!O$16="-","-",'3j PAAC PAP'!$G$21*('3g CPIH'!O$16/'3g CPIH'!$G$16))</f>
        <v>3.3822910958904111</v>
      </c>
      <c r="T70" s="38">
        <f>IF('3g CPIH'!P$16="-","-",'3j PAAC PAP'!$G$21*('3g CPIH'!P$16/'3g CPIH'!$G$16))</f>
        <v>3.3916430528375732</v>
      </c>
      <c r="U70" s="38">
        <f>IF('3g CPIH'!Q$16="-","-",'3j PAAC PAP'!$G$21*('3g CPIH'!Q$16/'3g CPIH'!$G$16))</f>
        <v>3.4103469667318986</v>
      </c>
      <c r="V70" s="38">
        <f>IF('3g CPIH'!R$16="-","-",'3j PAAC PAP'!$G$21*('3g CPIH'!R$16/'3g CPIH'!$G$16))</f>
        <v>3.4726933463796481</v>
      </c>
      <c r="W70" s="38" t="str">
        <f>IF('3g CPIH'!S$16="-","-",'3j PAAC PAP'!$G$21*('3g CPIH'!S$16/'3g CPIH'!$G$16))</f>
        <v>-</v>
      </c>
      <c r="X70" s="38" t="str">
        <f>IF('3g CPIH'!T$16="-","-",'3j PAAC PAP'!$G$21*('3g CPIH'!T$16/'3g CPIH'!$G$16))</f>
        <v>-</v>
      </c>
      <c r="Y70" s="38" t="str">
        <f>IF('3g CPIH'!U$16="-","-",'3j PAAC PAP'!$G$21*('3g CPIH'!U$16/'3g CPIH'!$G$16))</f>
        <v>-</v>
      </c>
      <c r="Z70" s="38" t="str">
        <f>IF('3g CPIH'!V$16="-","-",'3j PAAC PAP'!$G$21*('3g CPIH'!V$16/'3g CPIH'!$G$16))</f>
        <v>-</v>
      </c>
      <c r="AA70" s="28"/>
    </row>
    <row r="71" spans="1:27" s="29" customFormat="1" ht="11.25" customHeight="1" x14ac:dyDescent="0.25">
      <c r="A71" s="256"/>
      <c r="B71" s="135" t="s">
        <v>349</v>
      </c>
      <c r="C71" s="135" t="s">
        <v>404</v>
      </c>
      <c r="D71" s="133" t="s">
        <v>320</v>
      </c>
      <c r="E71" s="128"/>
      <c r="F71" s="30"/>
      <c r="G71" s="38">
        <f>IF(G66="-","-",SUM(G63:G69)*'3j PAAC PAP'!$G$39)</f>
        <v>0.2896141176426133</v>
      </c>
      <c r="H71" s="38">
        <f>IF(H66="-","-",SUM(H63:H69)*'3j PAAC PAP'!$G$39)</f>
        <v>0.2901396470114978</v>
      </c>
      <c r="I71" s="38">
        <f>IF(I66="-","-",SUM(I63:I69)*'3j PAAC PAP'!$G$39)</f>
        <v>0.29118835133161486</v>
      </c>
      <c r="J71" s="38">
        <f>IF(J66="-","-",SUM(J63:J69)*'3j PAAC PAP'!$G$39)</f>
        <v>0.29276493943826842</v>
      </c>
      <c r="K71" s="38">
        <f>IF(K66="-","-",SUM(K63:K69)*'3j PAAC PAP'!$G$39)</f>
        <v>0.29624795193665693</v>
      </c>
      <c r="L71" s="38">
        <f>IF(L66="-","-",SUM(L63:L69)*'3j PAAC PAP'!$G$39)</f>
        <v>0.29924049308805623</v>
      </c>
      <c r="M71" s="38">
        <f>IF(M66="-","-",SUM(M63:M69)*'3j PAAC PAP'!$G$39)</f>
        <v>0.31073579295233938</v>
      </c>
      <c r="N71" s="38">
        <f>IF(N66="-","-",SUM(N63:N69)*'3j PAAC PAP'!$G$39)</f>
        <v>0.34381674836941589</v>
      </c>
      <c r="O71" s="30"/>
      <c r="P71" s="38">
        <f>IF(P66="-","-",SUM(P63:P69)*'3j PAAC PAP'!$G$39)</f>
        <v>0.34381674836941589</v>
      </c>
      <c r="Q71" s="38">
        <f>IF(Q66="-","-",SUM(Q63:Q69)*'3j PAAC PAP'!$G$39)</f>
        <v>0.35329781152991024</v>
      </c>
      <c r="R71" s="38">
        <f>IF(R66="-","-",SUM(R63:R69)*'3j PAAC PAP'!$G$39)</f>
        <v>0.35585978057964163</v>
      </c>
      <c r="S71" s="38">
        <f>IF(S66="-","-",SUM(S63:S69)*'3j PAAC PAP'!$G$39)</f>
        <v>0.36452154710060708</v>
      </c>
      <c r="T71" s="38">
        <f>IF(T66="-","-",SUM(T63:T69)*'3j PAAC PAP'!$G$39)</f>
        <v>0.34689191001660674</v>
      </c>
      <c r="U71" s="38">
        <f>IF(U66="-","-",SUM(U63:U69)*'3j PAAC PAP'!$G$39)</f>
        <v>0.35410887614670727</v>
      </c>
      <c r="V71" s="38">
        <f>IF(V66="-","-",SUM(V63:V69)*'3j PAAC PAP'!$G$39)</f>
        <v>0.34726668352837081</v>
      </c>
      <c r="W71" s="38" t="str">
        <f>IF(W66="-","-",SUM(W63:W69)*'3j PAAC PAP'!$G$39)</f>
        <v>-</v>
      </c>
      <c r="X71" s="38" t="str">
        <f>IF(X66="-","-",SUM(X63:X69)*'3j PAAC PAP'!$G$39)</f>
        <v>-</v>
      </c>
      <c r="Y71" s="38" t="str">
        <f>IF(Y66="-","-",SUM(Y63:Y69)*'3j PAAC PAP'!$G$39)</f>
        <v>-</v>
      </c>
      <c r="Z71" s="38" t="str">
        <f>IF(Z66="-","-",SUM(Z63:Z69)*'3j PAAC PAP'!$G$39)</f>
        <v>-</v>
      </c>
      <c r="AA71" s="28"/>
    </row>
    <row r="72" spans="1:27" s="29" customFormat="1" ht="11.25" customHeight="1" x14ac:dyDescent="0.25">
      <c r="A72" s="256"/>
      <c r="B72" s="135" t="s">
        <v>388</v>
      </c>
      <c r="C72" s="135" t="s">
        <v>515</v>
      </c>
      <c r="D72" s="133" t="s">
        <v>320</v>
      </c>
      <c r="E72" s="128"/>
      <c r="F72" s="30"/>
      <c r="G72" s="38">
        <f>IF(G66="-","-",SUM(G63:G71)*'3k EBIT'!$E$11)</f>
        <v>1.4224538175907742</v>
      </c>
      <c r="H72" s="38">
        <f>IF(H66="-","-",SUM(H63:H71)*'3k EBIT'!$E$11)</f>
        <v>1.4250462848639429</v>
      </c>
      <c r="I72" s="38">
        <f>IF(I66="-","-",SUM(I63:I71)*'3k EBIT'!$E$11)</f>
        <v>1.4301597696771782</v>
      </c>
      <c r="J72" s="38">
        <f>IF(J66="-","-",SUM(J63:J71)*'3k EBIT'!$E$11)</f>
        <v>1.4379371714966844</v>
      </c>
      <c r="K72" s="38">
        <f>IF(K66="-","-",SUM(K63:K71)*'3k EBIT'!$E$11)</f>
        <v>1.4550432894434291</v>
      </c>
      <c r="L72" s="38">
        <f>IF(L66="-","-",SUM(L63:L71)*'3k EBIT'!$E$11)</f>
        <v>1.4699029567148398</v>
      </c>
      <c r="M72" s="38">
        <f>IF(M66="-","-",SUM(M63:M71)*'3k EBIT'!$E$11)</f>
        <v>1.524874280557688</v>
      </c>
      <c r="N72" s="38">
        <f>IF(N66="-","-",SUM(N63:N71)*'3k EBIT'!$E$11)</f>
        <v>1.6810068537036913</v>
      </c>
      <c r="O72" s="30"/>
      <c r="P72" s="38">
        <f>IF(P66="-","-",SUM(P63:P71)*'3k EBIT'!$E$11)</f>
        <v>1.6810068537036913</v>
      </c>
      <c r="Q72" s="38">
        <f>IF(Q66="-","-",SUM(Q63:Q71)*'3k EBIT'!$E$11)</f>
        <v>1.7263235180077914</v>
      </c>
      <c r="R72" s="38">
        <f>IF(R66="-","-",SUM(R63:R71)*'3k EBIT'!$E$11)</f>
        <v>1.7388562004680224</v>
      </c>
      <c r="S72" s="38">
        <f>IF(S66="-","-",SUM(S63:S71)*'3k EBIT'!$E$11)</f>
        <v>1.7799572211375414</v>
      </c>
      <c r="T72" s="38">
        <f>IF(T66="-","-",SUM(T63:T71)*'3k EBIT'!$E$11)</f>
        <v>1.6972211285225043</v>
      </c>
      <c r="U72" s="38">
        <f>IF(U66="-","-",SUM(U63:U71)*'3k EBIT'!$E$11)</f>
        <v>1.7315268400658224</v>
      </c>
      <c r="V72" s="38">
        <f>IF(V66="-","-",SUM(V63:V71)*'3k EBIT'!$E$11)</f>
        <v>1.7005535775345875</v>
      </c>
      <c r="W72" s="38" t="str">
        <f>IF(W66="-","-",SUM(W63:W71)*'3k EBIT'!$E$11)</f>
        <v>-</v>
      </c>
      <c r="X72" s="38" t="str">
        <f>IF(X66="-","-",SUM(X63:X71)*'3k EBIT'!$E$11)</f>
        <v>-</v>
      </c>
      <c r="Y72" s="38" t="str">
        <f>IF(Y66="-","-",SUM(Y63:Y71)*'3k EBIT'!$E$11)</f>
        <v>-</v>
      </c>
      <c r="Z72" s="38" t="str">
        <f>IF(Z66="-","-",SUM(Z63:Z71)*'3k EBIT'!$E$11)</f>
        <v>-</v>
      </c>
      <c r="AA72" s="28"/>
    </row>
    <row r="73" spans="1:27" s="29" customFormat="1" ht="11.25" customHeight="1" x14ac:dyDescent="0.25">
      <c r="A73" s="256"/>
      <c r="B73" s="135" t="s">
        <v>292</v>
      </c>
      <c r="C73" s="179" t="s">
        <v>516</v>
      </c>
      <c r="D73" s="133" t="s">
        <v>320</v>
      </c>
      <c r="E73" s="127"/>
      <c r="F73" s="30"/>
      <c r="G73" s="38">
        <f>IF(G68="-","-",SUM(G63:G66,G68:G72)*'3l HAP'!$E$12)</f>
        <v>1.0961125126871367</v>
      </c>
      <c r="H73" s="38">
        <f>IF(H68="-","-",SUM(H63:H66,H68:H72)*'3l HAP'!$E$12)</f>
        <v>1.0981102125644266</v>
      </c>
      <c r="I73" s="38">
        <f>IF(I68="-","-",SUM(I63:I66,I68:I72)*'3l HAP'!$E$12)</f>
        <v>1.1020505546816253</v>
      </c>
      <c r="J73" s="38">
        <f>IF(J68="-","-",SUM(J63:J66,J68:J72)*'3l HAP'!$E$12)</f>
        <v>1.1080436543134962</v>
      </c>
      <c r="K73" s="38">
        <f>IF(K68="-","-",SUM(K63:K66,K68:K72)*'3l HAP'!$E$12)</f>
        <v>1.1212252632297603</v>
      </c>
      <c r="L73" s="38">
        <f>IF(L68="-","-",SUM(L63:L66,L68:L72)*'3l HAP'!$E$12)</f>
        <v>1.1326758052643326</v>
      </c>
      <c r="M73" s="38">
        <f>IF(M68="-","-",SUM(M63:M66,M68:M72)*'3l HAP'!$E$12)</f>
        <v>1.1750355326298065</v>
      </c>
      <c r="N73" s="38">
        <f>IF(N68="-","-",SUM(N63:N66,N68:N72)*'3l HAP'!$E$12)</f>
        <v>1.2953479567992137</v>
      </c>
      <c r="O73" s="30"/>
      <c r="P73" s="38">
        <f>IF(P68="-","-",SUM(P63:P66,P68:P72)*'3l HAP'!$E$12)</f>
        <v>1.2953479567992137</v>
      </c>
      <c r="Q73" s="38">
        <f>IF(Q68="-","-",SUM(Q63:Q66,Q68:Q72)*'3l HAP'!$E$12)</f>
        <v>1.3302680098530955</v>
      </c>
      <c r="R73" s="38">
        <f>IF(R68="-","-",SUM(R63:R66,R68:R72)*'3l HAP'!$E$12)</f>
        <v>1.3399254271219814</v>
      </c>
      <c r="S73" s="38">
        <f>IF(S68="-","-",SUM(S63:S66,S68:S72)*'3l HAP'!$E$12)</f>
        <v>1.3715969952832425</v>
      </c>
      <c r="T73" s="38">
        <f>IF(T68="-","-",SUM(T63:T66,T68:T72)*'3l HAP'!$E$12)</f>
        <v>1.3078423304606031</v>
      </c>
      <c r="U73" s="38">
        <f>IF(U68="-","-",SUM(U63:U66,U68:U72)*'3l HAP'!$E$12)</f>
        <v>1.3342775786312291</v>
      </c>
      <c r="V73" s="38">
        <f>IF(V68="-","-",SUM(V63:V66,V68:V72)*'3l HAP'!$E$12)</f>
        <v>1.3104102444518095</v>
      </c>
      <c r="W73" s="38" t="str">
        <f>IF(W68="-","-",SUM(W63:W66,W68:W72)*'3l HAP'!$E$12)</f>
        <v>-</v>
      </c>
      <c r="X73" s="38" t="str">
        <f>IF(X68="-","-",SUM(X63:X66,X68:X72)*'3l HAP'!$E$12)</f>
        <v>-</v>
      </c>
      <c r="Y73" s="38" t="str">
        <f>IF(Y68="-","-",SUM(Y63:Y66,Y68:Y72)*'3l HAP'!$E$12)</f>
        <v>-</v>
      </c>
      <c r="Z73" s="38" t="str">
        <f>IF(Z68="-","-",SUM(Z63:Z66,Z68:Z72)*'3l HAP'!$E$12)</f>
        <v>-</v>
      </c>
      <c r="AA73" s="28"/>
    </row>
    <row r="74" spans="1:27" s="29" customFormat="1" ht="11.25" customHeight="1" x14ac:dyDescent="0.25">
      <c r="A74" s="256"/>
      <c r="B74" s="135" t="s">
        <v>44</v>
      </c>
      <c r="C74" s="135" t="str">
        <f>B74&amp;"_"&amp;D74</f>
        <v>Total_Midlands</v>
      </c>
      <c r="D74" s="133" t="s">
        <v>320</v>
      </c>
      <c r="E74" s="128"/>
      <c r="F74" s="30"/>
      <c r="G74" s="38">
        <f>IF(G68="-","-",SUM(G63:G73))</f>
        <v>75.962071988620252</v>
      </c>
      <c r="H74" s="38">
        <f t="shared" ref="H74:P74" si="44">IF(H68="-","-",SUM(H63:H73))</f>
        <v>76.100515278094562</v>
      </c>
      <c r="I74" s="38">
        <f t="shared" si="44"/>
        <v>76.373586288690589</v>
      </c>
      <c r="J74" s="38">
        <f t="shared" si="44"/>
        <v>76.78891615711359</v>
      </c>
      <c r="K74" s="38">
        <f t="shared" si="44"/>
        <v>77.702419391346723</v>
      </c>
      <c r="L74" s="38">
        <f t="shared" si="44"/>
        <v>78.495957361464903</v>
      </c>
      <c r="M74" s="38">
        <f t="shared" si="44"/>
        <v>81.431543464451849</v>
      </c>
      <c r="N74" s="38">
        <f t="shared" si="44"/>
        <v>89.769356344150751</v>
      </c>
      <c r="O74" s="30"/>
      <c r="P74" s="38">
        <f t="shared" si="44"/>
        <v>89.769356344150751</v>
      </c>
      <c r="Q74" s="38">
        <f t="shared" ref="Q74" si="45">IF(Q68="-","-",SUM(Q63:Q73))</f>
        <v>92.189363006990973</v>
      </c>
      <c r="R74" s="38">
        <f t="shared" ref="R74" si="46">IF(R68="-","-",SUM(R63:R73))</f>
        <v>92.858635018132262</v>
      </c>
      <c r="S74" s="38">
        <f t="shared" ref="S74" si="47">IF(S68="-","-",SUM(S63:S73))</f>
        <v>95.053517306958852</v>
      </c>
      <c r="T74" s="38">
        <f t="shared" ref="T74" si="48">IF(T68="-","-",SUM(T63:T73))</f>
        <v>90.635233250520912</v>
      </c>
      <c r="U74" s="38">
        <f t="shared" ref="U74" si="49">IF(U68="-","-",SUM(U63:U73))</f>
        <v>92.467231518336789</v>
      </c>
      <c r="V74" s="38">
        <f t="shared" ref="V74" si="50">IF(V68="-","-",SUM(V63:V73))</f>
        <v>90.813193145333557</v>
      </c>
      <c r="W74" s="38" t="str">
        <f t="shared" ref="W74" si="51">IF(W68="-","-",SUM(W63:W73))</f>
        <v>-</v>
      </c>
      <c r="X74" s="38" t="str">
        <f t="shared" ref="X74" si="52">IF(X68="-","-",SUM(X63:X73))</f>
        <v>-</v>
      </c>
      <c r="Y74" s="38" t="str">
        <f t="shared" ref="Y74" si="53">IF(Y68="-","-",SUM(Y63:Y73))</f>
        <v>-</v>
      </c>
      <c r="Z74" s="38" t="str">
        <f t="shared" ref="Z74" si="54">IF(Z68="-","-",SUM(Z63:Z73))</f>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AA'!J214="-","-",'3c AA'!J214)</f>
        <v>-</v>
      </c>
      <c r="H77" s="129" t="str">
        <f>IF('3c AA'!K214="-","-",'3c AA'!K214)</f>
        <v>-</v>
      </c>
      <c r="I77" s="129" t="str">
        <f>IF('3c AA'!L214="-","-",'3c AA'!L214)</f>
        <v>-</v>
      </c>
      <c r="J77" s="129" t="str">
        <f>IF('3c AA'!M214="-","-",'3c AA'!M214)</f>
        <v>-</v>
      </c>
      <c r="K77" s="129" t="str">
        <f>IF('3c AA'!N214="-","-",'3c AA'!N214)</f>
        <v>-</v>
      </c>
      <c r="L77" s="129" t="str">
        <f>IF('3c AA'!O214="-","-",'3c AA'!O214)</f>
        <v>-</v>
      </c>
      <c r="M77" s="129" t="str">
        <f>IF('3c AA'!P214="-","-",'3c AA'!P214)</f>
        <v>-</v>
      </c>
      <c r="N77" s="129" t="str">
        <f>IF('3c AA'!Q214="-","-",'3c AA'!Q214)</f>
        <v>-</v>
      </c>
      <c r="O77" s="30"/>
      <c r="P77" s="129" t="str">
        <f>IF('3c AA'!S214="-","-",'3c AA'!S214)</f>
        <v>-</v>
      </c>
      <c r="Q77" s="129" t="str">
        <f>IF('3c AA'!T214="-","-",'3c AA'!T214)</f>
        <v>-</v>
      </c>
      <c r="R77" s="129" t="str">
        <f>IF('3c AA'!U214="-","-",'3c AA'!U214)</f>
        <v>-</v>
      </c>
      <c r="S77" s="129" t="str">
        <f>IF('3c AA'!V214="-","-",'3c AA'!V214)</f>
        <v>-</v>
      </c>
      <c r="T77" s="129">
        <f>IF('3c AA'!W214="-","-",'3c AA'!W214)</f>
        <v>0</v>
      </c>
      <c r="U77" s="129">
        <f>IF('3c AA'!X214="-","-",'3c AA'!X214)</f>
        <v>1.4870742269298105</v>
      </c>
      <c r="V77" s="129">
        <f>IF('3c AA'!Y214="-","-",'3c AA'!Y214)</f>
        <v>0.70457099735818829</v>
      </c>
      <c r="W77" s="129" t="str">
        <f>IF('3c AA'!Z214="-","-",'3c AA'!Z214)</f>
        <v>-</v>
      </c>
      <c r="X77" s="129" t="str">
        <f>IF('3c AA'!AA214="-","-",'3c AA'!AA214)</f>
        <v>-</v>
      </c>
      <c r="Y77" s="129" t="str">
        <f>IF('3c AA'!AB214="-","-",'3c AA'!AB214)</f>
        <v>-</v>
      </c>
      <c r="Z77" s="129" t="str">
        <f>IF('3c AA'!AC214="-","-",'3c AA'!AC214)</f>
        <v>-</v>
      </c>
      <c r="AA77" s="28"/>
    </row>
    <row r="78" spans="1:27" s="29" customFormat="1" ht="11.5" x14ac:dyDescent="0.25">
      <c r="A78" s="256"/>
      <c r="B78" s="132" t="s">
        <v>2</v>
      </c>
      <c r="C78" s="132" t="s">
        <v>342</v>
      </c>
      <c r="D78" s="134" t="s">
        <v>321</v>
      </c>
      <c r="E78" s="131"/>
      <c r="F78" s="30"/>
      <c r="G78" s="129">
        <f>IF('3d PC'!G14="-","-",'3d PC'!G64)</f>
        <v>6.5567588596821027</v>
      </c>
      <c r="H78" s="129">
        <f>IF('3d PC'!H14="-","-",'3d PC'!H64)</f>
        <v>6.5567588596821027</v>
      </c>
      <c r="I78" s="129">
        <f>IF('3d PC'!I14="-","-",'3d PC'!I64)</f>
        <v>6.6197359495950758</v>
      </c>
      <c r="J78" s="129">
        <f>IF('3d PC'!J14="-","-",'3d PC'!J64)</f>
        <v>6.6197359495950758</v>
      </c>
      <c r="K78" s="129">
        <f>IF('3d PC'!K14="-","-",'3d PC'!K64)</f>
        <v>6.6995028867368616</v>
      </c>
      <c r="L78" s="129">
        <f>IF('3d PC'!L14="-","-",'3d PC'!L64)</f>
        <v>6.6995028867368616</v>
      </c>
      <c r="M78" s="129">
        <f>IF('3d PC'!M14="-","-",'3d PC'!M64)</f>
        <v>7.1131218301273513</v>
      </c>
      <c r="N78" s="129">
        <f>IF('3d PC'!N14="-","-",'3d PC'!N64)</f>
        <v>7.1131218301273513</v>
      </c>
      <c r="O78" s="30"/>
      <c r="P78" s="129">
        <f>'3d PC'!P64</f>
        <v>7.1131218301273513</v>
      </c>
      <c r="Q78" s="129">
        <f>'3d PC'!Q64</f>
        <v>7.2804579515147188</v>
      </c>
      <c r="R78" s="129">
        <f>'3d PC'!R64</f>
        <v>7.1935840895118579</v>
      </c>
      <c r="S78" s="129">
        <f>'3d PC'!S64</f>
        <v>7.3593999937099728</v>
      </c>
      <c r="T78" s="129">
        <f>'3d PC'!T64</f>
        <v>7.0492243060839304</v>
      </c>
      <c r="U78" s="129">
        <f>'3d PC'!U64</f>
        <v>7.1089669218364691</v>
      </c>
      <c r="V78" s="129">
        <f>'3d PC'!V64</f>
        <v>6.9829560851947949</v>
      </c>
      <c r="W78" s="129" t="str">
        <f>'3d PC'!W64</f>
        <v>-</v>
      </c>
      <c r="X78" s="129" t="str">
        <f>'3d PC'!X64</f>
        <v>-</v>
      </c>
      <c r="Y78" s="129" t="str">
        <f>'3d PC'!Y64</f>
        <v>-</v>
      </c>
      <c r="Z78" s="129" t="str">
        <f>'3d PC'!Z64</f>
        <v>-</v>
      </c>
      <c r="AA78" s="28"/>
    </row>
    <row r="79" spans="1:27" s="29" customFormat="1" ht="11.5" x14ac:dyDescent="0.25">
      <c r="A79" s="256"/>
      <c r="B79" s="132" t="s">
        <v>352</v>
      </c>
      <c r="C79" s="132" t="s">
        <v>343</v>
      </c>
      <c r="D79" s="134" t="s">
        <v>321</v>
      </c>
      <c r="E79" s="131"/>
      <c r="F79" s="30"/>
      <c r="G79" s="129" t="s">
        <v>333</v>
      </c>
      <c r="H79" s="129" t="s">
        <v>333</v>
      </c>
      <c r="I79" s="129" t="s">
        <v>333</v>
      </c>
      <c r="J79" s="129" t="s">
        <v>333</v>
      </c>
      <c r="K79" s="129" t="s">
        <v>333</v>
      </c>
      <c r="L79" s="129" t="s">
        <v>333</v>
      </c>
      <c r="M79" s="129" t="s">
        <v>333</v>
      </c>
      <c r="N79" s="129" t="s">
        <v>333</v>
      </c>
      <c r="O79" s="30"/>
      <c r="P79" s="129" t="s">
        <v>333</v>
      </c>
      <c r="Q79" s="129" t="s">
        <v>333</v>
      </c>
      <c r="R79" s="129" t="s">
        <v>333</v>
      </c>
      <c r="S79" s="129" t="s">
        <v>333</v>
      </c>
      <c r="T79" s="129" t="s">
        <v>333</v>
      </c>
      <c r="U79" s="129" t="s">
        <v>333</v>
      </c>
      <c r="V79" s="129" t="s">
        <v>333</v>
      </c>
      <c r="W79" s="129" t="s">
        <v>333</v>
      </c>
      <c r="X79" s="129" t="s">
        <v>333</v>
      </c>
      <c r="Y79" s="129" t="s">
        <v>333</v>
      </c>
      <c r="Z79" s="129" t="s">
        <v>333</v>
      </c>
      <c r="AA79" s="28"/>
    </row>
    <row r="80" spans="1:27" s="29" customFormat="1" ht="11.5" x14ac:dyDescent="0.25">
      <c r="A80" s="256"/>
      <c r="B80" s="132" t="s">
        <v>349</v>
      </c>
      <c r="C80" s="132" t="s">
        <v>344</v>
      </c>
      <c r="D80" s="134" t="s">
        <v>321</v>
      </c>
      <c r="E80" s="131"/>
      <c r="F80" s="30"/>
      <c r="G80" s="129">
        <f>IF('3g CPIH'!C$16="-","-",'3h OC '!$E$11*('3g CPIH'!C$16/'3g CPIH'!$G$16))</f>
        <v>63.482931017612529</v>
      </c>
      <c r="H80" s="129">
        <f>IF('3g CPIH'!D$16="-","-",'3h OC '!$E$11*('3g CPIH'!D$16/'3g CPIH'!$G$16))</f>
        <v>63.61002397260274</v>
      </c>
      <c r="I80" s="129">
        <f>IF('3g CPIH'!E$16="-","-",'3h OC '!$E$11*('3g CPIH'!E$16/'3g CPIH'!$G$16))</f>
        <v>63.800663405088073</v>
      </c>
      <c r="J80" s="129">
        <f>IF('3g CPIH'!F$16="-","-",'3h OC '!$E$11*('3g CPIH'!F$16/'3g CPIH'!$G$16))</f>
        <v>64.181942270058713</v>
      </c>
      <c r="K80" s="129">
        <f>IF('3g CPIH'!G$16="-","-",'3h OC '!$E$11*('3g CPIH'!G$16/'3g CPIH'!$G$16))</f>
        <v>64.944500000000005</v>
      </c>
      <c r="L80" s="129">
        <f>IF('3g CPIH'!H$16="-","-",'3h OC '!$E$11*('3g CPIH'!H$16/'3g CPIH'!$G$16))</f>
        <v>65.770604207436406</v>
      </c>
      <c r="M80" s="129">
        <f>IF('3g CPIH'!I$16="-","-",'3h OC '!$E$11*('3g CPIH'!I$16/'3g CPIH'!$G$16))</f>
        <v>66.723801369863011</v>
      </c>
      <c r="N80" s="129">
        <f>IF('3g CPIH'!J$16="-","-",'3h OC '!$E$11*('3g CPIH'!J$16/'3g CPIH'!$G$16))</f>
        <v>67.295719667318991</v>
      </c>
      <c r="O80" s="30"/>
      <c r="P80" s="129">
        <f>IF('3g CPIH'!L$16="-","-",'3h OC '!$E$11*('3g CPIH'!L$16/'3g CPIH'!$G$16))</f>
        <v>67.295719667318991</v>
      </c>
      <c r="Q80" s="129">
        <f>IF('3g CPIH'!M$16="-","-",'3h OC '!$E$11*('3g CPIH'!M$16/'3g CPIH'!$G$16))</f>
        <v>68.058277397260284</v>
      </c>
      <c r="R80" s="129">
        <f>IF('3g CPIH'!N$16="-","-",'3h OC '!$E$11*('3g CPIH'!N$16/'3g CPIH'!$G$16))</f>
        <v>68.566649217221141</v>
      </c>
      <c r="S80" s="129">
        <f>IF('3g CPIH'!O$16="-","-",'3h OC '!$E$11*('3g CPIH'!O$16/'3g CPIH'!$G$16))</f>
        <v>68.947928082191794</v>
      </c>
      <c r="T80" s="129">
        <f>IF('3g CPIH'!P$16="-","-",'3h OC '!$E$11*('3g CPIH'!P$16/'3g CPIH'!$G$16))</f>
        <v>69.138567514677106</v>
      </c>
      <c r="U80" s="129">
        <f>IF('3g CPIH'!Q$16="-","-",'3h OC '!$E$11*('3g CPIH'!Q$16/'3g CPIH'!$G$16))</f>
        <v>69.51984637964776</v>
      </c>
      <c r="V80" s="129">
        <f>IF('3g CPIH'!R$16="-","-",'3h OC '!$E$11*('3g CPIH'!R$16/'3g CPIH'!$G$16))</f>
        <v>70.790775929549909</v>
      </c>
      <c r="W80" s="129" t="str">
        <f>IF('3g CPIH'!S$16="-","-",'3h OC '!$E$11*('3g CPIH'!S$16/'3g CPIH'!$G$16))</f>
        <v>-</v>
      </c>
      <c r="X80" s="129" t="str">
        <f>IF('3g CPIH'!T$16="-","-",'3h OC '!$E$11*('3g CPIH'!T$16/'3g CPIH'!$G$16))</f>
        <v>-</v>
      </c>
      <c r="Y80" s="129" t="str">
        <f>IF('3g CPIH'!U$16="-","-",'3h OC '!$E$11*('3g CPIH'!U$16/'3g CPIH'!$G$16))</f>
        <v>-</v>
      </c>
      <c r="Z80" s="129" t="str">
        <f>IF('3g CPIH'!V$16="-","-",'3h OC '!$E$11*('3g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SMNCC'!G$47="-","-",'3i SMNCC'!G$58)</f>
        <v>0</v>
      </c>
      <c r="L81" s="129">
        <f>IF('3i SMNCC'!H$47="-","-",'3i SMNCC'!H$58)</f>
        <v>-0.10239413454660828</v>
      </c>
      <c r="M81" s="129">
        <f>IF('3i SMNCC'!I$47="-","-",'3i SMNCC'!I$58)</f>
        <v>1.3107897268148032</v>
      </c>
      <c r="N81" s="129">
        <f>IF('3i SMNCC'!J$47="-","-",'3i SMNCC'!J$58)</f>
        <v>8.7391024854837447</v>
      </c>
      <c r="O81" s="30"/>
      <c r="P81" s="129">
        <f>IF('3i SMNCC'!L$47="-","-",'3i SMNCC'!L$58)</f>
        <v>8.7391024854837447</v>
      </c>
      <c r="Q81" s="129">
        <f>IF('3i SMNCC'!M$47="-","-",'3i SMNCC'!M$58)</f>
        <v>10.102089688688181</v>
      </c>
      <c r="R81" s="129">
        <f>IF('3i SMNCC'!N$47="-","-",'3i SMNCC'!N$58)</f>
        <v>10.300173121233549</v>
      </c>
      <c r="S81" s="129">
        <f>IF('3i SMNCC'!O$47="-","-",'3i SMNCC'!O$58)</f>
        <v>11.847822371645298</v>
      </c>
      <c r="T81" s="129">
        <f>IF('3i SMNCC'!P$47="-","-",'3i SMNCC'!P$58)</f>
        <v>7.7038430079225817</v>
      </c>
      <c r="U81" s="129">
        <f>IF('3i SMNCC'!Q$47="-","-",'3i SMNCC'!Q$58)</f>
        <v>7.5210837283470999</v>
      </c>
      <c r="V81" s="129">
        <f>IF('3i SMNCC'!R$47="-","-",'3i SMNCC'!R$58)</f>
        <v>5.5039662813362371</v>
      </c>
      <c r="W81" s="129" t="str">
        <f>IF('3i SMNCC'!S$47="-","-",'3i SMNCC'!S$58)</f>
        <v>-</v>
      </c>
      <c r="X81" s="129" t="str">
        <f>IF('3i SMNCC'!T$47="-","-",'3i SMNCC'!T$58)</f>
        <v>-</v>
      </c>
      <c r="Y81" s="129" t="str">
        <f>IF('3i SMNCC'!U$47="-","-",'3i SMNCC'!U$58)</f>
        <v>-</v>
      </c>
      <c r="Z81" s="129" t="str">
        <f>IF('3i SMNCC'!V$47="-","-",'3i SMNCC'!V$58)</f>
        <v>-</v>
      </c>
      <c r="AA81" s="28"/>
    </row>
    <row r="82" spans="1:27" s="29" customFormat="1" ht="11.25" customHeight="1" x14ac:dyDescent="0.25">
      <c r="A82" s="256"/>
      <c r="B82" s="132" t="s">
        <v>349</v>
      </c>
      <c r="C82" s="132" t="s">
        <v>389</v>
      </c>
      <c r="D82" s="134" t="s">
        <v>321</v>
      </c>
      <c r="E82" s="131"/>
      <c r="F82" s="30"/>
      <c r="G82" s="129">
        <f>IF('3g CPIH'!C$16="-","-",'3j PAAC PAP'!$G$21*('3g CPIH'!C$16/'3g CPIH'!$G$16))</f>
        <v>3.1142016634050882</v>
      </c>
      <c r="H82" s="129">
        <f>IF('3g CPIH'!D$16="-","-",'3j PAAC PAP'!$G$21*('3g CPIH'!D$16/'3g CPIH'!$G$16))</f>
        <v>3.1204363013698631</v>
      </c>
      <c r="I82" s="129">
        <f>IF('3g CPIH'!E$16="-","-",'3j PAAC PAP'!$G$21*('3g CPIH'!E$16/'3g CPIH'!$G$16))</f>
        <v>3.129788258317026</v>
      </c>
      <c r="J82" s="129">
        <f>IF('3g CPIH'!F$16="-","-",'3j PAAC PAP'!$G$21*('3g CPIH'!F$16/'3g CPIH'!$G$16))</f>
        <v>3.1484921722113506</v>
      </c>
      <c r="K82" s="129">
        <f>IF('3g CPIH'!G$16="-","-",'3j PAAC PAP'!$G$21*('3g CPIH'!G$16/'3g CPIH'!$G$16))</f>
        <v>3.1859000000000002</v>
      </c>
      <c r="L82" s="129">
        <f>IF('3g CPIH'!H$16="-","-",'3j PAAC PAP'!$G$21*('3g CPIH'!H$16/'3g CPIH'!$G$16))</f>
        <v>3.2264251467710374</v>
      </c>
      <c r="M82" s="129">
        <f>IF('3g CPIH'!I$16="-","-",'3j PAAC PAP'!$G$21*('3g CPIH'!I$16/'3g CPIH'!$G$16))</f>
        <v>3.2731849315068491</v>
      </c>
      <c r="N82" s="129">
        <f>IF('3g CPIH'!J$16="-","-",'3j PAAC PAP'!$G$21*('3g CPIH'!J$16/'3g CPIH'!$G$16))</f>
        <v>3.3012408023483371</v>
      </c>
      <c r="O82" s="30"/>
      <c r="P82" s="129">
        <f>IF('3g CPIH'!L$16="-","-",'3j PAAC PAP'!$G$21*('3g CPIH'!L$16/'3g CPIH'!$G$16))</f>
        <v>3.3012408023483371</v>
      </c>
      <c r="Q82" s="129">
        <f>IF('3g CPIH'!M$16="-","-",'3j PAAC PAP'!$G$21*('3g CPIH'!M$16/'3g CPIH'!$G$16))</f>
        <v>3.3386486301369862</v>
      </c>
      <c r="R82" s="129">
        <f>IF('3g CPIH'!N$16="-","-",'3j PAAC PAP'!$G$21*('3g CPIH'!N$16/'3g CPIH'!$G$16))</f>
        <v>3.3635871819960861</v>
      </c>
      <c r="S82" s="129">
        <f>IF('3g CPIH'!O$16="-","-",'3j PAAC PAP'!$G$21*('3g CPIH'!O$16/'3g CPIH'!$G$16))</f>
        <v>3.3822910958904111</v>
      </c>
      <c r="T82" s="129">
        <f>IF('3g CPIH'!P$16="-","-",'3j PAAC PAP'!$G$21*('3g CPIH'!P$16/'3g CPIH'!$G$16))</f>
        <v>3.3916430528375732</v>
      </c>
      <c r="U82" s="129">
        <f>IF('3g CPIH'!Q$16="-","-",'3j PAAC PAP'!$G$21*('3g CPIH'!Q$16/'3g CPIH'!$G$16))</f>
        <v>3.4103469667318986</v>
      </c>
      <c r="V82" s="129">
        <f>IF('3g CPIH'!R$16="-","-",'3j PAAC PAP'!$G$21*('3g CPIH'!R$16/'3g CPIH'!$G$16))</f>
        <v>3.4726933463796481</v>
      </c>
      <c r="W82" s="129" t="str">
        <f>IF('3g CPIH'!S$16="-","-",'3j PAAC PAP'!$G$21*('3g CPIH'!S$16/'3g CPIH'!$G$16))</f>
        <v>-</v>
      </c>
      <c r="X82" s="129" t="str">
        <f>IF('3g CPIH'!T$16="-","-",'3j PAAC PAP'!$G$21*('3g CPIH'!T$16/'3g CPIH'!$G$16))</f>
        <v>-</v>
      </c>
      <c r="Y82" s="129" t="str">
        <f>IF('3g CPIH'!U$16="-","-",'3j PAAC PAP'!$G$21*('3g CPIH'!U$16/'3g CPIH'!$G$16))</f>
        <v>-</v>
      </c>
      <c r="Z82" s="129" t="str">
        <f>IF('3g CPIH'!V$16="-","-",'3j PAAC PAP'!$G$21*('3g CPIH'!V$16/'3g CPIH'!$G$16))</f>
        <v>-</v>
      </c>
      <c r="AA82" s="28"/>
    </row>
    <row r="83" spans="1:27" s="29" customFormat="1" ht="11.25" customHeight="1" x14ac:dyDescent="0.25">
      <c r="A83" s="256"/>
      <c r="B83" s="132" t="s">
        <v>349</v>
      </c>
      <c r="C83" s="132" t="s">
        <v>404</v>
      </c>
      <c r="D83" s="134" t="s">
        <v>321</v>
      </c>
      <c r="E83" s="131"/>
      <c r="F83" s="30"/>
      <c r="G83" s="129">
        <f>IF(G78="-","-",SUM(G75:G81)*'3j PAAC PAP'!$G$39)</f>
        <v>0.2896141176426133</v>
      </c>
      <c r="H83" s="129">
        <f>IF(H78="-","-",SUM(H75:H81)*'3j PAAC PAP'!$G$39)</f>
        <v>0.2901396470114978</v>
      </c>
      <c r="I83" s="129">
        <f>IF(I78="-","-",SUM(I75:I81)*'3j PAAC PAP'!$G$39)</f>
        <v>0.29118835133161486</v>
      </c>
      <c r="J83" s="129">
        <f>IF(J78="-","-",SUM(J75:J81)*'3j PAAC PAP'!$G$39)</f>
        <v>0.29276493943826842</v>
      </c>
      <c r="K83" s="129">
        <f>IF(K78="-","-",SUM(K75:K81)*'3j PAAC PAP'!$G$39)</f>
        <v>0.29624795193665693</v>
      </c>
      <c r="L83" s="129">
        <f>IF(L78="-","-",SUM(L75:L81)*'3j PAAC PAP'!$G$39)</f>
        <v>0.29924049308805623</v>
      </c>
      <c r="M83" s="129">
        <f>IF(M78="-","-",SUM(M75:M81)*'3j PAAC PAP'!$G$39)</f>
        <v>0.31073579295233938</v>
      </c>
      <c r="N83" s="129">
        <f>IF(N78="-","-",SUM(N75:N81)*'3j PAAC PAP'!$G$39)</f>
        <v>0.34381674836941589</v>
      </c>
      <c r="O83" s="30"/>
      <c r="P83" s="129">
        <f>IF(P78="-","-",SUM(P75:P81)*'3j PAAC PAP'!$G$39)</f>
        <v>0.34381674836941589</v>
      </c>
      <c r="Q83" s="129">
        <f>IF(Q78="-","-",SUM(Q75:Q81)*'3j PAAC PAP'!$G$39)</f>
        <v>0.35329781152991024</v>
      </c>
      <c r="R83" s="129">
        <f>IF(R78="-","-",SUM(R75:R81)*'3j PAAC PAP'!$G$39)</f>
        <v>0.35585978057964163</v>
      </c>
      <c r="S83" s="129">
        <f>IF(S78="-","-",SUM(S75:S81)*'3j PAAC PAP'!$G$39)</f>
        <v>0.36452154710060708</v>
      </c>
      <c r="T83" s="129">
        <f>IF(T78="-","-",SUM(T75:T81)*'3j PAAC PAP'!$G$39)</f>
        <v>0.34689191001660674</v>
      </c>
      <c r="U83" s="129">
        <f>IF(U78="-","-",SUM(U75:U81)*'3j PAAC PAP'!$G$39)</f>
        <v>0.35410887614670727</v>
      </c>
      <c r="V83" s="129">
        <f>IF(V78="-","-",SUM(V75:V81)*'3j PAAC PAP'!$G$39)</f>
        <v>0.34726668352837081</v>
      </c>
      <c r="W83" s="129" t="str">
        <f>IF(W78="-","-",SUM(W75:W81)*'3j PAAC PAP'!$G$39)</f>
        <v>-</v>
      </c>
      <c r="X83" s="129" t="str">
        <f>IF(X78="-","-",SUM(X75:X81)*'3j PAAC PAP'!$G$39)</f>
        <v>-</v>
      </c>
      <c r="Y83" s="129" t="str">
        <f>IF(Y78="-","-",SUM(Y75:Y81)*'3j PAAC PAP'!$G$39)</f>
        <v>-</v>
      </c>
      <c r="Z83" s="129" t="str">
        <f>IF(Z78="-","-",SUM(Z75:Z81)*'3j PAAC PAP'!$G$39)</f>
        <v>-</v>
      </c>
      <c r="AA83" s="28"/>
    </row>
    <row r="84" spans="1:27" s="29" customFormat="1" ht="11.25" customHeight="1" x14ac:dyDescent="0.25">
      <c r="A84" s="256"/>
      <c r="B84" s="132" t="s">
        <v>388</v>
      </c>
      <c r="C84" s="132" t="s">
        <v>515</v>
      </c>
      <c r="D84" s="134" t="s">
        <v>321</v>
      </c>
      <c r="E84" s="131"/>
      <c r="F84" s="30"/>
      <c r="G84" s="129">
        <f>IF(G78="-","-",SUM(G75:G83)*'3k EBIT'!$E$11)</f>
        <v>1.4224538175907742</v>
      </c>
      <c r="H84" s="129">
        <f>IF(H78="-","-",SUM(H75:H83)*'3k EBIT'!$E$11)</f>
        <v>1.4250462848639429</v>
      </c>
      <c r="I84" s="129">
        <f>IF(I78="-","-",SUM(I75:I83)*'3k EBIT'!$E$11)</f>
        <v>1.4301597696771782</v>
      </c>
      <c r="J84" s="129">
        <f>IF(J78="-","-",SUM(J75:J83)*'3k EBIT'!$E$11)</f>
        <v>1.4379371714966844</v>
      </c>
      <c r="K84" s="129">
        <f>IF(K78="-","-",SUM(K75:K83)*'3k EBIT'!$E$11)</f>
        <v>1.4550432894434291</v>
      </c>
      <c r="L84" s="129">
        <f>IF(L78="-","-",SUM(L75:L83)*'3k EBIT'!$E$11)</f>
        <v>1.4699029567148398</v>
      </c>
      <c r="M84" s="129">
        <f>IF(M78="-","-",SUM(M75:M83)*'3k EBIT'!$E$11)</f>
        <v>1.524874280557688</v>
      </c>
      <c r="N84" s="129">
        <f>IF(N78="-","-",SUM(N75:N83)*'3k EBIT'!$E$11)</f>
        <v>1.6810068537036913</v>
      </c>
      <c r="O84" s="30"/>
      <c r="P84" s="129">
        <f>IF(P78="-","-",SUM(P75:P83)*'3k EBIT'!$E$11)</f>
        <v>1.6810068537036913</v>
      </c>
      <c r="Q84" s="129">
        <f>IF(Q78="-","-",SUM(Q75:Q83)*'3k EBIT'!$E$11)</f>
        <v>1.7263235180077914</v>
      </c>
      <c r="R84" s="129">
        <f>IF(R78="-","-",SUM(R75:R83)*'3k EBIT'!$E$11)</f>
        <v>1.7388562004680224</v>
      </c>
      <c r="S84" s="129">
        <f>IF(S78="-","-",SUM(S75:S83)*'3k EBIT'!$E$11)</f>
        <v>1.7799572211375414</v>
      </c>
      <c r="T84" s="129">
        <f>IF(T78="-","-",SUM(T75:T83)*'3k EBIT'!$E$11)</f>
        <v>1.6972211285225043</v>
      </c>
      <c r="U84" s="129">
        <f>IF(U78="-","-",SUM(U75:U83)*'3k EBIT'!$E$11)</f>
        <v>1.7315268400658224</v>
      </c>
      <c r="V84" s="129">
        <f>IF(V78="-","-",SUM(V75:V83)*'3k EBIT'!$E$11)</f>
        <v>1.7005535775345875</v>
      </c>
      <c r="W84" s="129" t="str">
        <f>IF(W78="-","-",SUM(W75:W83)*'3k EBIT'!$E$11)</f>
        <v>-</v>
      </c>
      <c r="X84" s="129" t="str">
        <f>IF(X78="-","-",SUM(X75:X83)*'3k EBIT'!$E$11)</f>
        <v>-</v>
      </c>
      <c r="Y84" s="129" t="str">
        <f>IF(Y78="-","-",SUM(Y75:Y83)*'3k EBIT'!$E$11)</f>
        <v>-</v>
      </c>
      <c r="Z84" s="129" t="str">
        <f>IF(Z78="-","-",SUM(Z75:Z83)*'3k EBIT'!$E$11)</f>
        <v>-</v>
      </c>
      <c r="AA84" s="28"/>
    </row>
    <row r="85" spans="1:27" s="29" customFormat="1" ht="12.4" customHeight="1" x14ac:dyDescent="0.25">
      <c r="A85" s="256"/>
      <c r="B85" s="132" t="s">
        <v>292</v>
      </c>
      <c r="C85" s="177" t="s">
        <v>516</v>
      </c>
      <c r="D85" s="134" t="s">
        <v>321</v>
      </c>
      <c r="E85" s="130"/>
      <c r="F85" s="30"/>
      <c r="G85" s="129">
        <f>IF(G80="-","-",SUM(G75:G78,G80:G84)*'3l HAP'!$E$12)</f>
        <v>1.0961125126871367</v>
      </c>
      <c r="H85" s="129">
        <f>IF(H80="-","-",SUM(H75:H78,H80:H84)*'3l HAP'!$E$12)</f>
        <v>1.0981102125644266</v>
      </c>
      <c r="I85" s="129">
        <f>IF(I80="-","-",SUM(I75:I78,I80:I84)*'3l HAP'!$E$12)</f>
        <v>1.1020505546816253</v>
      </c>
      <c r="J85" s="129">
        <f>IF(J80="-","-",SUM(J75:J78,J80:J84)*'3l HAP'!$E$12)</f>
        <v>1.1080436543134962</v>
      </c>
      <c r="K85" s="129">
        <f>IF(K80="-","-",SUM(K75:K78,K80:K84)*'3l HAP'!$E$12)</f>
        <v>1.1212252632297603</v>
      </c>
      <c r="L85" s="129">
        <f>IF(L80="-","-",SUM(L75:L78,L80:L84)*'3l HAP'!$E$12)</f>
        <v>1.1326758052643326</v>
      </c>
      <c r="M85" s="129">
        <f>IF(M80="-","-",SUM(M75:M78,M80:M84)*'3l HAP'!$E$12)</f>
        <v>1.1750355326298065</v>
      </c>
      <c r="N85" s="129">
        <f>IF(N80="-","-",SUM(N75:N78,N80:N84)*'3l HAP'!$E$12)</f>
        <v>1.2953479567992137</v>
      </c>
      <c r="O85" s="30"/>
      <c r="P85" s="129">
        <f>IF(P80="-","-",SUM(P75:P78,P80:P84)*'3l HAP'!$E$12)</f>
        <v>1.2953479567992137</v>
      </c>
      <c r="Q85" s="129">
        <f>IF(Q80="-","-",SUM(Q75:Q78,Q80:Q84)*'3l HAP'!$E$12)</f>
        <v>1.3302680098530955</v>
      </c>
      <c r="R85" s="129">
        <f>IF(R80="-","-",SUM(R75:R78,R80:R84)*'3l HAP'!$E$12)</f>
        <v>1.3399254271219814</v>
      </c>
      <c r="S85" s="129">
        <f>IF(S80="-","-",SUM(S75:S78,S80:S84)*'3l HAP'!$E$12)</f>
        <v>1.3715969952832425</v>
      </c>
      <c r="T85" s="129">
        <f>IF(T80="-","-",SUM(T75:T78,T80:T84)*'3l HAP'!$E$12)</f>
        <v>1.3078423304606031</v>
      </c>
      <c r="U85" s="129">
        <f>IF(U80="-","-",SUM(U75:U78,U80:U84)*'3l HAP'!$E$12)</f>
        <v>1.3342775786312291</v>
      </c>
      <c r="V85" s="129">
        <f>IF(V80="-","-",SUM(V75:V78,V80:V84)*'3l HAP'!$E$12)</f>
        <v>1.3104102444518095</v>
      </c>
      <c r="W85" s="129" t="str">
        <f>IF(W80="-","-",SUM(W75:W78,W80:W84)*'3l HAP'!$E$12)</f>
        <v>-</v>
      </c>
      <c r="X85" s="129" t="str">
        <f>IF(X80="-","-",SUM(X75:X78,X80:X84)*'3l HAP'!$E$12)</f>
        <v>-</v>
      </c>
      <c r="Y85" s="129" t="str">
        <f>IF(Y80="-","-",SUM(Y75:Y78,Y80:Y84)*'3l HAP'!$E$12)</f>
        <v>-</v>
      </c>
      <c r="Z85" s="129" t="str">
        <f>IF(Z80="-","-",SUM(Z75:Z78,Z80:Z84)*'3l HAP'!$E$12)</f>
        <v>-</v>
      </c>
      <c r="AA85" s="28"/>
    </row>
    <row r="86" spans="1:27" s="29" customFormat="1" ht="11.25" customHeight="1" x14ac:dyDescent="0.25">
      <c r="A86" s="256"/>
      <c r="B86" s="132" t="s">
        <v>44</v>
      </c>
      <c r="C86" s="132" t="str">
        <f>B86&amp;"_"&amp;D86</f>
        <v>Total_Northern</v>
      </c>
      <c r="D86" s="134" t="s">
        <v>321</v>
      </c>
      <c r="E86" s="131"/>
      <c r="F86" s="30"/>
      <c r="G86" s="129">
        <f>IF(G80="-","-",SUM(G75:G85))</f>
        <v>75.962071988620252</v>
      </c>
      <c r="H86" s="129">
        <f t="shared" ref="H86:P86" si="55">IF(H80="-","-",SUM(H75:H85))</f>
        <v>76.100515278094562</v>
      </c>
      <c r="I86" s="129">
        <f t="shared" si="55"/>
        <v>76.373586288690589</v>
      </c>
      <c r="J86" s="129">
        <f t="shared" si="55"/>
        <v>76.78891615711359</v>
      </c>
      <c r="K86" s="129">
        <f t="shared" si="55"/>
        <v>77.702419391346723</v>
      </c>
      <c r="L86" s="129">
        <f t="shared" si="55"/>
        <v>78.495957361464903</v>
      </c>
      <c r="M86" s="129">
        <f t="shared" si="55"/>
        <v>81.431543464451849</v>
      </c>
      <c r="N86" s="129">
        <f t="shared" si="55"/>
        <v>89.769356344150751</v>
      </c>
      <c r="O86" s="30"/>
      <c r="P86" s="129">
        <f t="shared" si="55"/>
        <v>89.769356344150751</v>
      </c>
      <c r="Q86" s="129">
        <f t="shared" ref="Q86" si="56">IF(Q80="-","-",SUM(Q75:Q85))</f>
        <v>92.189363006990973</v>
      </c>
      <c r="R86" s="129">
        <f t="shared" ref="R86" si="57">IF(R80="-","-",SUM(R75:R85))</f>
        <v>92.858635018132262</v>
      </c>
      <c r="S86" s="129">
        <f t="shared" ref="S86" si="58">IF(S80="-","-",SUM(S75:S85))</f>
        <v>95.053517306958852</v>
      </c>
      <c r="T86" s="129">
        <f t="shared" ref="T86" si="59">IF(T80="-","-",SUM(T75:T85))</f>
        <v>90.635233250520912</v>
      </c>
      <c r="U86" s="129">
        <f t="shared" ref="U86" si="60">IF(U80="-","-",SUM(U75:U85))</f>
        <v>92.467231518336789</v>
      </c>
      <c r="V86" s="129">
        <f t="shared" ref="V86" si="61">IF(V80="-","-",SUM(V75:V85))</f>
        <v>90.813193145333557</v>
      </c>
      <c r="W86" s="129" t="str">
        <f t="shared" ref="W86" si="62">IF(W80="-","-",SUM(W75:W85))</f>
        <v>-</v>
      </c>
      <c r="X86" s="129" t="str">
        <f t="shared" ref="X86" si="63">IF(X80="-","-",SUM(X75:X85))</f>
        <v>-</v>
      </c>
      <c r="Y86" s="129" t="str">
        <f t="shared" ref="Y86" si="64">IF(Y80="-","-",SUM(Y75:Y85))</f>
        <v>-</v>
      </c>
      <c r="Z86" s="129" t="str">
        <f t="shared" ref="Z86" si="65">IF(Z80="-","-",SUM(Z75:Z85))</f>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AA'!J215="-","-",'3c AA'!J215)</f>
        <v>-</v>
      </c>
      <c r="H89" s="38" t="str">
        <f>IF('3c AA'!K215="-","-",'3c AA'!K215)</f>
        <v>-</v>
      </c>
      <c r="I89" s="38" t="str">
        <f>IF('3c AA'!L215="-","-",'3c AA'!L215)</f>
        <v>-</v>
      </c>
      <c r="J89" s="38" t="str">
        <f>IF('3c AA'!M215="-","-",'3c AA'!M215)</f>
        <v>-</v>
      </c>
      <c r="K89" s="38" t="str">
        <f>IF('3c AA'!N215="-","-",'3c AA'!N215)</f>
        <v>-</v>
      </c>
      <c r="L89" s="38" t="str">
        <f>IF('3c AA'!O215="-","-",'3c AA'!O215)</f>
        <v>-</v>
      </c>
      <c r="M89" s="38" t="str">
        <f>IF('3c AA'!P215="-","-",'3c AA'!P215)</f>
        <v>-</v>
      </c>
      <c r="N89" s="38" t="str">
        <f>IF('3c AA'!Q215="-","-",'3c AA'!Q215)</f>
        <v>-</v>
      </c>
      <c r="O89" s="30"/>
      <c r="P89" s="38" t="str">
        <f>IF('3c AA'!S215="-","-",'3c AA'!S215)</f>
        <v>-</v>
      </c>
      <c r="Q89" s="38" t="str">
        <f>IF('3c AA'!T215="-","-",'3c AA'!T215)</f>
        <v>-</v>
      </c>
      <c r="R89" s="38" t="str">
        <f>IF('3c AA'!U215="-","-",'3c AA'!U215)</f>
        <v>-</v>
      </c>
      <c r="S89" s="38" t="str">
        <f>IF('3c AA'!V215="-","-",'3c AA'!V215)</f>
        <v>-</v>
      </c>
      <c r="T89" s="38">
        <f>IF('3c AA'!W215="-","-",'3c AA'!W215)</f>
        <v>0</v>
      </c>
      <c r="U89" s="38">
        <f>IF('3c AA'!X215="-","-",'3c AA'!X215)</f>
        <v>1.4870742269298105</v>
      </c>
      <c r="V89" s="38">
        <f>IF('3c AA'!Y215="-","-",'3c AA'!Y215)</f>
        <v>0.70457099735818829</v>
      </c>
      <c r="W89" s="38" t="str">
        <f>IF('3c AA'!Z215="-","-",'3c AA'!Z215)</f>
        <v>-</v>
      </c>
      <c r="X89" s="38" t="str">
        <f>IF('3c AA'!AA215="-","-",'3c AA'!AA215)</f>
        <v>-</v>
      </c>
      <c r="Y89" s="38" t="str">
        <f>IF('3c AA'!AB215="-","-",'3c AA'!AB215)</f>
        <v>-</v>
      </c>
      <c r="Z89" s="38" t="str">
        <f>IF('3c AA'!AC215="-","-",'3c AA'!AC215)</f>
        <v>-</v>
      </c>
      <c r="AA89" s="28"/>
    </row>
    <row r="90" spans="1:27" s="29" customFormat="1" ht="11.5" x14ac:dyDescent="0.25">
      <c r="A90" s="256"/>
      <c r="B90" s="135" t="s">
        <v>2</v>
      </c>
      <c r="C90" s="135" t="s">
        <v>342</v>
      </c>
      <c r="D90" s="133" t="s">
        <v>322</v>
      </c>
      <c r="E90" s="128"/>
      <c r="F90" s="30"/>
      <c r="G90" s="38">
        <f>IF('3d PC'!G14="-","-",'3d PC'!G64)</f>
        <v>6.5567588596821027</v>
      </c>
      <c r="H90" s="38">
        <f>IF('3d PC'!H14="-","-",'3d PC'!H64)</f>
        <v>6.5567588596821027</v>
      </c>
      <c r="I90" s="38">
        <f>IF('3d PC'!I14="-","-",'3d PC'!I64)</f>
        <v>6.6197359495950758</v>
      </c>
      <c r="J90" s="38">
        <f>IF('3d PC'!J14="-","-",'3d PC'!J64)</f>
        <v>6.6197359495950758</v>
      </c>
      <c r="K90" s="38">
        <f>IF('3d PC'!K14="-","-",'3d PC'!K64)</f>
        <v>6.6995028867368616</v>
      </c>
      <c r="L90" s="38">
        <f>IF('3d PC'!L14="-","-",'3d PC'!L64)</f>
        <v>6.6995028867368616</v>
      </c>
      <c r="M90" s="38">
        <f>IF('3d PC'!M14="-","-",'3d PC'!M64)</f>
        <v>7.1131218301273513</v>
      </c>
      <c r="N90" s="38">
        <f>IF('3d PC'!N14="-","-",'3d PC'!N64)</f>
        <v>7.1131218301273513</v>
      </c>
      <c r="O90" s="30"/>
      <c r="P90" s="38">
        <f>'3d PC'!P64</f>
        <v>7.1131218301273513</v>
      </c>
      <c r="Q90" s="38">
        <f>'3d PC'!Q64</f>
        <v>7.2804579515147188</v>
      </c>
      <c r="R90" s="38">
        <f>'3d PC'!R64</f>
        <v>7.1935840895118579</v>
      </c>
      <c r="S90" s="38">
        <f>'3d PC'!S64</f>
        <v>7.3593999937099728</v>
      </c>
      <c r="T90" s="38">
        <f>'3d PC'!T64</f>
        <v>7.0492243060839304</v>
      </c>
      <c r="U90" s="38">
        <f>'3d PC'!U64</f>
        <v>7.1089669218364691</v>
      </c>
      <c r="V90" s="38">
        <f>'3d PC'!V64</f>
        <v>6.9829560851947949</v>
      </c>
      <c r="W90" s="38" t="str">
        <f>'3d PC'!W64</f>
        <v>-</v>
      </c>
      <c r="X90" s="38" t="str">
        <f>'3d PC'!X64</f>
        <v>-</v>
      </c>
      <c r="Y90" s="38" t="str">
        <f>'3d PC'!Y64</f>
        <v>-</v>
      </c>
      <c r="Z90" s="38" t="str">
        <f>'3d PC'!Z64</f>
        <v>-</v>
      </c>
      <c r="AA90" s="28"/>
    </row>
    <row r="91" spans="1:27" s="29" customFormat="1" ht="11.5" x14ac:dyDescent="0.25">
      <c r="A91" s="256"/>
      <c r="B91" s="135" t="s">
        <v>352</v>
      </c>
      <c r="C91" s="135" t="s">
        <v>343</v>
      </c>
      <c r="D91" s="133" t="s">
        <v>322</v>
      </c>
      <c r="E91" s="128"/>
      <c r="F91" s="30"/>
      <c r="G91" s="38" t="s">
        <v>333</v>
      </c>
      <c r="H91" s="38" t="s">
        <v>333</v>
      </c>
      <c r="I91" s="38" t="s">
        <v>333</v>
      </c>
      <c r="J91" s="38" t="s">
        <v>333</v>
      </c>
      <c r="K91" s="38" t="s">
        <v>333</v>
      </c>
      <c r="L91" s="38" t="s">
        <v>333</v>
      </c>
      <c r="M91" s="38" t="s">
        <v>333</v>
      </c>
      <c r="N91" s="38" t="s">
        <v>333</v>
      </c>
      <c r="O91" s="30"/>
      <c r="P91" s="38" t="s">
        <v>333</v>
      </c>
      <c r="Q91" s="38" t="s">
        <v>333</v>
      </c>
      <c r="R91" s="38" t="s">
        <v>333</v>
      </c>
      <c r="S91" s="38" t="s">
        <v>333</v>
      </c>
      <c r="T91" s="38" t="s">
        <v>333</v>
      </c>
      <c r="U91" s="38" t="s">
        <v>333</v>
      </c>
      <c r="V91" s="38" t="s">
        <v>333</v>
      </c>
      <c r="W91" s="38" t="s">
        <v>333</v>
      </c>
      <c r="X91" s="38" t="s">
        <v>333</v>
      </c>
      <c r="Y91" s="38" t="s">
        <v>333</v>
      </c>
      <c r="Z91" s="38" t="s">
        <v>333</v>
      </c>
      <c r="AA91" s="28"/>
    </row>
    <row r="92" spans="1:27" s="29" customFormat="1" ht="11.5" x14ac:dyDescent="0.25">
      <c r="A92" s="256"/>
      <c r="B92" s="135" t="s">
        <v>349</v>
      </c>
      <c r="C92" s="135" t="s">
        <v>344</v>
      </c>
      <c r="D92" s="133" t="s">
        <v>322</v>
      </c>
      <c r="E92" s="128"/>
      <c r="F92" s="30"/>
      <c r="G92" s="38">
        <f>IF('3g CPIH'!C$16="-","-",'3h OC '!$E$11*('3g CPIH'!C$16/'3g CPIH'!$G$16))</f>
        <v>63.482931017612529</v>
      </c>
      <c r="H92" s="38">
        <f>IF('3g CPIH'!D$16="-","-",'3h OC '!$E$11*('3g CPIH'!D$16/'3g CPIH'!$G$16))</f>
        <v>63.61002397260274</v>
      </c>
      <c r="I92" s="38">
        <f>IF('3g CPIH'!E$16="-","-",'3h OC '!$E$11*('3g CPIH'!E$16/'3g CPIH'!$G$16))</f>
        <v>63.800663405088073</v>
      </c>
      <c r="J92" s="38">
        <f>IF('3g CPIH'!F$16="-","-",'3h OC '!$E$11*('3g CPIH'!F$16/'3g CPIH'!$G$16))</f>
        <v>64.181942270058713</v>
      </c>
      <c r="K92" s="38">
        <f>IF('3g CPIH'!G$16="-","-",'3h OC '!$E$11*('3g CPIH'!G$16/'3g CPIH'!$G$16))</f>
        <v>64.944500000000005</v>
      </c>
      <c r="L92" s="38">
        <f>IF('3g CPIH'!H$16="-","-",'3h OC '!$E$11*('3g CPIH'!H$16/'3g CPIH'!$G$16))</f>
        <v>65.770604207436406</v>
      </c>
      <c r="M92" s="38">
        <f>IF('3g CPIH'!I$16="-","-",'3h OC '!$E$11*('3g CPIH'!I$16/'3g CPIH'!$G$16))</f>
        <v>66.723801369863011</v>
      </c>
      <c r="N92" s="38">
        <f>IF('3g CPIH'!J$16="-","-",'3h OC '!$E$11*('3g CPIH'!J$16/'3g CPIH'!$G$16))</f>
        <v>67.295719667318991</v>
      </c>
      <c r="O92" s="30"/>
      <c r="P92" s="38">
        <f>IF('3g CPIH'!L$16="-","-",'3h OC '!$E$11*('3g CPIH'!L$16/'3g CPIH'!$G$16))</f>
        <v>67.295719667318991</v>
      </c>
      <c r="Q92" s="38">
        <f>IF('3g CPIH'!M$16="-","-",'3h OC '!$E$11*('3g CPIH'!M$16/'3g CPIH'!$G$16))</f>
        <v>68.058277397260284</v>
      </c>
      <c r="R92" s="38">
        <f>IF('3g CPIH'!N$16="-","-",'3h OC '!$E$11*('3g CPIH'!N$16/'3g CPIH'!$G$16))</f>
        <v>68.566649217221141</v>
      </c>
      <c r="S92" s="38">
        <f>IF('3g CPIH'!O$16="-","-",'3h OC '!$E$11*('3g CPIH'!O$16/'3g CPIH'!$G$16))</f>
        <v>68.947928082191794</v>
      </c>
      <c r="T92" s="38">
        <f>IF('3g CPIH'!P$16="-","-",'3h OC '!$E$11*('3g CPIH'!P$16/'3g CPIH'!$G$16))</f>
        <v>69.138567514677106</v>
      </c>
      <c r="U92" s="38">
        <f>IF('3g CPIH'!Q$16="-","-",'3h OC '!$E$11*('3g CPIH'!Q$16/'3g CPIH'!$G$16))</f>
        <v>69.51984637964776</v>
      </c>
      <c r="V92" s="38">
        <f>IF('3g CPIH'!R$16="-","-",'3h OC '!$E$11*('3g CPIH'!R$16/'3g CPIH'!$G$16))</f>
        <v>70.790775929549909</v>
      </c>
      <c r="W92" s="38" t="str">
        <f>IF('3g CPIH'!S$16="-","-",'3h OC '!$E$11*('3g CPIH'!S$16/'3g CPIH'!$G$16))</f>
        <v>-</v>
      </c>
      <c r="X92" s="38" t="str">
        <f>IF('3g CPIH'!T$16="-","-",'3h OC '!$E$11*('3g CPIH'!T$16/'3g CPIH'!$G$16))</f>
        <v>-</v>
      </c>
      <c r="Y92" s="38" t="str">
        <f>IF('3g CPIH'!U$16="-","-",'3h OC '!$E$11*('3g CPIH'!U$16/'3g CPIH'!$G$16))</f>
        <v>-</v>
      </c>
      <c r="Z92" s="38" t="str">
        <f>IF('3g CPIH'!V$16="-","-",'3h OC '!$E$11*('3g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SMNCC'!G$47="-","-",'3i SMNCC'!G$58)</f>
        <v>0</v>
      </c>
      <c r="L93" s="38">
        <f>IF('3i SMNCC'!H$47="-","-",'3i SMNCC'!H$58)</f>
        <v>-0.10239413454660828</v>
      </c>
      <c r="M93" s="38">
        <f>IF('3i SMNCC'!I$47="-","-",'3i SMNCC'!I$58)</f>
        <v>1.3107897268148032</v>
      </c>
      <c r="N93" s="38">
        <f>IF('3i SMNCC'!J$47="-","-",'3i SMNCC'!J$58)</f>
        <v>8.7391024854837447</v>
      </c>
      <c r="O93" s="30"/>
      <c r="P93" s="38">
        <f>IF('3i SMNCC'!L$47="-","-",'3i SMNCC'!L$58)</f>
        <v>8.7391024854837447</v>
      </c>
      <c r="Q93" s="38">
        <f>IF('3i SMNCC'!M$47="-","-",'3i SMNCC'!M$58)</f>
        <v>10.102089688688181</v>
      </c>
      <c r="R93" s="38">
        <f>IF('3i SMNCC'!N$47="-","-",'3i SMNCC'!N$58)</f>
        <v>10.300173121233549</v>
      </c>
      <c r="S93" s="38">
        <f>IF('3i SMNCC'!O$47="-","-",'3i SMNCC'!O$58)</f>
        <v>11.847822371645298</v>
      </c>
      <c r="T93" s="38">
        <f>IF('3i SMNCC'!P$47="-","-",'3i SMNCC'!P$58)</f>
        <v>7.7038430079225817</v>
      </c>
      <c r="U93" s="38">
        <f>IF('3i SMNCC'!Q$47="-","-",'3i SMNCC'!Q$58)</f>
        <v>7.5210837283470999</v>
      </c>
      <c r="V93" s="38">
        <f>IF('3i SMNCC'!R$47="-","-",'3i SMNCC'!R$58)</f>
        <v>5.5039662813362371</v>
      </c>
      <c r="W93" s="38" t="str">
        <f>IF('3i SMNCC'!S$47="-","-",'3i SMNCC'!S$58)</f>
        <v>-</v>
      </c>
      <c r="X93" s="38" t="str">
        <f>IF('3i SMNCC'!T$47="-","-",'3i SMNCC'!T$58)</f>
        <v>-</v>
      </c>
      <c r="Y93" s="38" t="str">
        <f>IF('3i SMNCC'!U$47="-","-",'3i SMNCC'!U$58)</f>
        <v>-</v>
      </c>
      <c r="Z93" s="38" t="str">
        <f>IF('3i SMNCC'!V$47="-","-",'3i SMNCC'!V$58)</f>
        <v>-</v>
      </c>
      <c r="AA93" s="28"/>
    </row>
    <row r="94" spans="1:27" s="29" customFormat="1" ht="11.25" customHeight="1" x14ac:dyDescent="0.25">
      <c r="A94" s="256"/>
      <c r="B94" s="135" t="s">
        <v>349</v>
      </c>
      <c r="C94" s="135" t="s">
        <v>389</v>
      </c>
      <c r="D94" s="133" t="s">
        <v>322</v>
      </c>
      <c r="E94" s="128"/>
      <c r="F94" s="30"/>
      <c r="G94" s="38">
        <f>IF('3g CPIH'!C$16="-","-",'3j PAAC PAP'!$G$21*('3g CPIH'!C$16/'3g CPIH'!$G$16))</f>
        <v>3.1142016634050882</v>
      </c>
      <c r="H94" s="38">
        <f>IF('3g CPIH'!D$16="-","-",'3j PAAC PAP'!$G$21*('3g CPIH'!D$16/'3g CPIH'!$G$16))</f>
        <v>3.1204363013698631</v>
      </c>
      <c r="I94" s="38">
        <f>IF('3g CPIH'!E$16="-","-",'3j PAAC PAP'!$G$21*('3g CPIH'!E$16/'3g CPIH'!$G$16))</f>
        <v>3.129788258317026</v>
      </c>
      <c r="J94" s="38">
        <f>IF('3g CPIH'!F$16="-","-",'3j PAAC PAP'!$G$21*('3g CPIH'!F$16/'3g CPIH'!$G$16))</f>
        <v>3.1484921722113506</v>
      </c>
      <c r="K94" s="38">
        <f>IF('3g CPIH'!G$16="-","-",'3j PAAC PAP'!$G$21*('3g CPIH'!G$16/'3g CPIH'!$G$16))</f>
        <v>3.1859000000000002</v>
      </c>
      <c r="L94" s="38">
        <f>IF('3g CPIH'!H$16="-","-",'3j PAAC PAP'!$G$21*('3g CPIH'!H$16/'3g CPIH'!$G$16))</f>
        <v>3.2264251467710374</v>
      </c>
      <c r="M94" s="38">
        <f>IF('3g CPIH'!I$16="-","-",'3j PAAC PAP'!$G$21*('3g CPIH'!I$16/'3g CPIH'!$G$16))</f>
        <v>3.2731849315068491</v>
      </c>
      <c r="N94" s="38">
        <f>IF('3g CPIH'!J$16="-","-",'3j PAAC PAP'!$G$21*('3g CPIH'!J$16/'3g CPIH'!$G$16))</f>
        <v>3.3012408023483371</v>
      </c>
      <c r="O94" s="30"/>
      <c r="P94" s="38">
        <f>IF('3g CPIH'!L$16="-","-",'3j PAAC PAP'!$G$21*('3g CPIH'!L$16/'3g CPIH'!$G$16))</f>
        <v>3.3012408023483371</v>
      </c>
      <c r="Q94" s="38">
        <f>IF('3g CPIH'!M$16="-","-",'3j PAAC PAP'!$G$21*('3g CPIH'!M$16/'3g CPIH'!$G$16))</f>
        <v>3.3386486301369862</v>
      </c>
      <c r="R94" s="38">
        <f>IF('3g CPIH'!N$16="-","-",'3j PAAC PAP'!$G$21*('3g CPIH'!N$16/'3g CPIH'!$G$16))</f>
        <v>3.3635871819960861</v>
      </c>
      <c r="S94" s="38">
        <f>IF('3g CPIH'!O$16="-","-",'3j PAAC PAP'!$G$21*('3g CPIH'!O$16/'3g CPIH'!$G$16))</f>
        <v>3.3822910958904111</v>
      </c>
      <c r="T94" s="38">
        <f>IF('3g CPIH'!P$16="-","-",'3j PAAC PAP'!$G$21*('3g CPIH'!P$16/'3g CPIH'!$G$16))</f>
        <v>3.3916430528375732</v>
      </c>
      <c r="U94" s="38">
        <f>IF('3g CPIH'!Q$16="-","-",'3j PAAC PAP'!$G$21*('3g CPIH'!Q$16/'3g CPIH'!$G$16))</f>
        <v>3.4103469667318986</v>
      </c>
      <c r="V94" s="38">
        <f>IF('3g CPIH'!R$16="-","-",'3j PAAC PAP'!$G$21*('3g CPIH'!R$16/'3g CPIH'!$G$16))</f>
        <v>3.4726933463796481</v>
      </c>
      <c r="W94" s="38" t="str">
        <f>IF('3g CPIH'!S$16="-","-",'3j PAAC PAP'!$G$21*('3g CPIH'!S$16/'3g CPIH'!$G$16))</f>
        <v>-</v>
      </c>
      <c r="X94" s="38" t="str">
        <f>IF('3g CPIH'!T$16="-","-",'3j PAAC PAP'!$G$21*('3g CPIH'!T$16/'3g CPIH'!$G$16))</f>
        <v>-</v>
      </c>
      <c r="Y94" s="38" t="str">
        <f>IF('3g CPIH'!U$16="-","-",'3j PAAC PAP'!$G$21*('3g CPIH'!U$16/'3g CPIH'!$G$16))</f>
        <v>-</v>
      </c>
      <c r="Z94" s="38" t="str">
        <f>IF('3g CPIH'!V$16="-","-",'3j PAAC PAP'!$G$21*('3g CPIH'!V$16/'3g CPIH'!$G$16))</f>
        <v>-</v>
      </c>
      <c r="AA94" s="28"/>
    </row>
    <row r="95" spans="1:27" s="29" customFormat="1" ht="11.25" customHeight="1" x14ac:dyDescent="0.25">
      <c r="A95" s="256"/>
      <c r="B95" s="135" t="s">
        <v>349</v>
      </c>
      <c r="C95" s="135" t="s">
        <v>404</v>
      </c>
      <c r="D95" s="133" t="s">
        <v>322</v>
      </c>
      <c r="E95" s="128"/>
      <c r="F95" s="30"/>
      <c r="G95" s="38">
        <f>IF(G90="-","-",SUM(G87:G93)*'3j PAAC PAP'!$G$39)</f>
        <v>0.2896141176426133</v>
      </c>
      <c r="H95" s="38">
        <f>IF(H90="-","-",SUM(H87:H93)*'3j PAAC PAP'!$G$39)</f>
        <v>0.2901396470114978</v>
      </c>
      <c r="I95" s="38">
        <f>IF(I90="-","-",SUM(I87:I93)*'3j PAAC PAP'!$G$39)</f>
        <v>0.29118835133161486</v>
      </c>
      <c r="J95" s="38">
        <f>IF(J90="-","-",SUM(J87:J93)*'3j PAAC PAP'!$G$39)</f>
        <v>0.29276493943826842</v>
      </c>
      <c r="K95" s="38">
        <f>IF(K90="-","-",SUM(K87:K93)*'3j PAAC PAP'!$G$39)</f>
        <v>0.29624795193665693</v>
      </c>
      <c r="L95" s="38">
        <f>IF(L90="-","-",SUM(L87:L93)*'3j PAAC PAP'!$G$39)</f>
        <v>0.29924049308805623</v>
      </c>
      <c r="M95" s="38">
        <f>IF(M90="-","-",SUM(M87:M93)*'3j PAAC PAP'!$G$39)</f>
        <v>0.31073579295233938</v>
      </c>
      <c r="N95" s="38">
        <f>IF(N90="-","-",SUM(N87:N93)*'3j PAAC PAP'!$G$39)</f>
        <v>0.34381674836941589</v>
      </c>
      <c r="O95" s="30"/>
      <c r="P95" s="38">
        <f>IF(P90="-","-",SUM(P87:P93)*'3j PAAC PAP'!$G$39)</f>
        <v>0.34381674836941589</v>
      </c>
      <c r="Q95" s="38">
        <f>IF(Q90="-","-",SUM(Q87:Q93)*'3j PAAC PAP'!$G$39)</f>
        <v>0.35329781152991024</v>
      </c>
      <c r="R95" s="38">
        <f>IF(R90="-","-",SUM(R87:R93)*'3j PAAC PAP'!$G$39)</f>
        <v>0.35585978057964163</v>
      </c>
      <c r="S95" s="38">
        <f>IF(S90="-","-",SUM(S87:S93)*'3j PAAC PAP'!$G$39)</f>
        <v>0.36452154710060708</v>
      </c>
      <c r="T95" s="38">
        <f>IF(T90="-","-",SUM(T87:T93)*'3j PAAC PAP'!$G$39)</f>
        <v>0.34689191001660674</v>
      </c>
      <c r="U95" s="38">
        <f>IF(U90="-","-",SUM(U87:U93)*'3j PAAC PAP'!$G$39)</f>
        <v>0.35410887614670727</v>
      </c>
      <c r="V95" s="38">
        <f>IF(V90="-","-",SUM(V87:V93)*'3j PAAC PAP'!$G$39)</f>
        <v>0.34726668352837081</v>
      </c>
      <c r="W95" s="38" t="str">
        <f>IF(W90="-","-",SUM(W87:W93)*'3j PAAC PAP'!$G$39)</f>
        <v>-</v>
      </c>
      <c r="X95" s="38" t="str">
        <f>IF(X90="-","-",SUM(X87:X93)*'3j PAAC PAP'!$G$39)</f>
        <v>-</v>
      </c>
      <c r="Y95" s="38" t="str">
        <f>IF(Y90="-","-",SUM(Y87:Y93)*'3j PAAC PAP'!$G$39)</f>
        <v>-</v>
      </c>
      <c r="Z95" s="38" t="str">
        <f>IF(Z90="-","-",SUM(Z87:Z93)*'3j PAAC PAP'!$G$39)</f>
        <v>-</v>
      </c>
      <c r="AA95" s="28"/>
    </row>
    <row r="96" spans="1:27" s="29" customFormat="1" ht="11.25" customHeight="1" x14ac:dyDescent="0.25">
      <c r="A96" s="256"/>
      <c r="B96" s="135" t="s">
        <v>388</v>
      </c>
      <c r="C96" s="135" t="s">
        <v>515</v>
      </c>
      <c r="D96" s="133" t="s">
        <v>322</v>
      </c>
      <c r="E96" s="128"/>
      <c r="F96" s="30"/>
      <c r="G96" s="38">
        <f>IF(G90="-","-",SUM(G87:G95)*'3k EBIT'!$E$11)</f>
        <v>1.4224538175907742</v>
      </c>
      <c r="H96" s="38">
        <f>IF(H90="-","-",SUM(H87:H95)*'3k EBIT'!$E$11)</f>
        <v>1.4250462848639429</v>
      </c>
      <c r="I96" s="38">
        <f>IF(I90="-","-",SUM(I87:I95)*'3k EBIT'!$E$11)</f>
        <v>1.4301597696771782</v>
      </c>
      <c r="J96" s="38">
        <f>IF(J90="-","-",SUM(J87:J95)*'3k EBIT'!$E$11)</f>
        <v>1.4379371714966844</v>
      </c>
      <c r="K96" s="38">
        <f>IF(K90="-","-",SUM(K87:K95)*'3k EBIT'!$E$11)</f>
        <v>1.4550432894434291</v>
      </c>
      <c r="L96" s="38">
        <f>IF(L90="-","-",SUM(L87:L95)*'3k EBIT'!$E$11)</f>
        <v>1.4699029567148398</v>
      </c>
      <c r="M96" s="38">
        <f>IF(M90="-","-",SUM(M87:M95)*'3k EBIT'!$E$11)</f>
        <v>1.524874280557688</v>
      </c>
      <c r="N96" s="38">
        <f>IF(N90="-","-",SUM(N87:N95)*'3k EBIT'!$E$11)</f>
        <v>1.6810068537036913</v>
      </c>
      <c r="O96" s="30"/>
      <c r="P96" s="38">
        <f>IF(P90="-","-",SUM(P87:P95)*'3k EBIT'!$E$11)</f>
        <v>1.6810068537036913</v>
      </c>
      <c r="Q96" s="38">
        <f>IF(Q90="-","-",SUM(Q87:Q95)*'3k EBIT'!$E$11)</f>
        <v>1.7263235180077914</v>
      </c>
      <c r="R96" s="38">
        <f>IF(R90="-","-",SUM(R87:R95)*'3k EBIT'!$E$11)</f>
        <v>1.7388562004680224</v>
      </c>
      <c r="S96" s="38">
        <f>IF(S90="-","-",SUM(S87:S95)*'3k EBIT'!$E$11)</f>
        <v>1.7799572211375414</v>
      </c>
      <c r="T96" s="38">
        <f>IF(T90="-","-",SUM(T87:T95)*'3k EBIT'!$E$11)</f>
        <v>1.6972211285225043</v>
      </c>
      <c r="U96" s="38">
        <f>IF(U90="-","-",SUM(U87:U95)*'3k EBIT'!$E$11)</f>
        <v>1.7315268400658224</v>
      </c>
      <c r="V96" s="38">
        <f>IF(V90="-","-",SUM(V87:V95)*'3k EBIT'!$E$11)</f>
        <v>1.7005535775345875</v>
      </c>
      <c r="W96" s="38" t="str">
        <f>IF(W90="-","-",SUM(W87:W95)*'3k EBIT'!$E$11)</f>
        <v>-</v>
      </c>
      <c r="X96" s="38" t="str">
        <f>IF(X90="-","-",SUM(X87:X95)*'3k EBIT'!$E$11)</f>
        <v>-</v>
      </c>
      <c r="Y96" s="38" t="str">
        <f>IF(Y90="-","-",SUM(Y87:Y95)*'3k EBIT'!$E$11)</f>
        <v>-</v>
      </c>
      <c r="Z96" s="38" t="str">
        <f>IF(Z90="-","-",SUM(Z87:Z95)*'3k EBIT'!$E$11)</f>
        <v>-</v>
      </c>
      <c r="AA96" s="28"/>
    </row>
    <row r="97" spans="1:27" s="29" customFormat="1" ht="11.25" customHeight="1" x14ac:dyDescent="0.25">
      <c r="A97" s="256"/>
      <c r="B97" s="135" t="s">
        <v>292</v>
      </c>
      <c r="C97" s="179" t="s">
        <v>516</v>
      </c>
      <c r="D97" s="133" t="s">
        <v>322</v>
      </c>
      <c r="E97" s="127"/>
      <c r="F97" s="30"/>
      <c r="G97" s="38">
        <f>IF(G92="-","-",SUM(G87:G90,G92:G96)*'3l HAP'!$E$12)</f>
        <v>1.0961125126871367</v>
      </c>
      <c r="H97" s="38">
        <f>IF(H92="-","-",SUM(H87:H90,H92:H96)*'3l HAP'!$E$12)</f>
        <v>1.0981102125644266</v>
      </c>
      <c r="I97" s="38">
        <f>IF(I92="-","-",SUM(I87:I90,I92:I96)*'3l HAP'!$E$12)</f>
        <v>1.1020505546816253</v>
      </c>
      <c r="J97" s="38">
        <f>IF(J92="-","-",SUM(J87:J90,J92:J96)*'3l HAP'!$E$12)</f>
        <v>1.1080436543134962</v>
      </c>
      <c r="K97" s="38">
        <f>IF(K92="-","-",SUM(K87:K90,K92:K96)*'3l HAP'!$E$12)</f>
        <v>1.1212252632297603</v>
      </c>
      <c r="L97" s="38">
        <f>IF(L92="-","-",SUM(L87:L90,L92:L96)*'3l HAP'!$E$12)</f>
        <v>1.1326758052643326</v>
      </c>
      <c r="M97" s="38">
        <f>IF(M92="-","-",SUM(M87:M90,M92:M96)*'3l HAP'!$E$12)</f>
        <v>1.1750355326298065</v>
      </c>
      <c r="N97" s="38">
        <f>IF(N92="-","-",SUM(N87:N90,N92:N96)*'3l HAP'!$E$12)</f>
        <v>1.2953479567992137</v>
      </c>
      <c r="O97" s="30"/>
      <c r="P97" s="38">
        <f>IF(P92="-","-",SUM(P87:P90,P92:P96)*'3l HAP'!$E$12)</f>
        <v>1.2953479567992137</v>
      </c>
      <c r="Q97" s="38">
        <f>IF(Q92="-","-",SUM(Q87:Q90,Q92:Q96)*'3l HAP'!$E$12)</f>
        <v>1.3302680098530955</v>
      </c>
      <c r="R97" s="38">
        <f>IF(R92="-","-",SUM(R87:R90,R92:R96)*'3l HAP'!$E$12)</f>
        <v>1.3399254271219814</v>
      </c>
      <c r="S97" s="38">
        <f>IF(S92="-","-",SUM(S87:S90,S92:S96)*'3l HAP'!$E$12)</f>
        <v>1.3715969952832425</v>
      </c>
      <c r="T97" s="38">
        <f>IF(T92="-","-",SUM(T87:T90,T92:T96)*'3l HAP'!$E$12)</f>
        <v>1.3078423304606031</v>
      </c>
      <c r="U97" s="38">
        <f>IF(U92="-","-",SUM(U87:U90,U92:U96)*'3l HAP'!$E$12)</f>
        <v>1.3342775786312291</v>
      </c>
      <c r="V97" s="38">
        <f>IF(V92="-","-",SUM(V87:V90,V92:V96)*'3l HAP'!$E$12)</f>
        <v>1.3104102444518095</v>
      </c>
      <c r="W97" s="38" t="str">
        <f>IF(W92="-","-",SUM(W87:W90,W92:W96)*'3l HAP'!$E$12)</f>
        <v>-</v>
      </c>
      <c r="X97" s="38" t="str">
        <f>IF(X92="-","-",SUM(X87:X90,X92:X96)*'3l HAP'!$E$12)</f>
        <v>-</v>
      </c>
      <c r="Y97" s="38" t="str">
        <f>IF(Y92="-","-",SUM(Y87:Y90,Y92:Y96)*'3l HAP'!$E$12)</f>
        <v>-</v>
      </c>
      <c r="Z97" s="38" t="str">
        <f>IF(Z92="-","-",SUM(Z87:Z90,Z92:Z96)*'3l HAP'!$E$12)</f>
        <v>-</v>
      </c>
      <c r="AA97" s="28"/>
    </row>
    <row r="98" spans="1:27" s="29" customFormat="1" ht="11.25" customHeight="1" x14ac:dyDescent="0.25">
      <c r="A98" s="256"/>
      <c r="B98" s="135" t="s">
        <v>44</v>
      </c>
      <c r="C98" s="135" t="str">
        <f>B98&amp;"_"&amp;D98</f>
        <v>Total_North West</v>
      </c>
      <c r="D98" s="133" t="s">
        <v>322</v>
      </c>
      <c r="E98" s="128"/>
      <c r="F98" s="30"/>
      <c r="G98" s="38">
        <f>IF(G92="-","-",SUM(G87:G97))</f>
        <v>75.962071988620252</v>
      </c>
      <c r="H98" s="38">
        <f t="shared" ref="H98:P98" si="66">IF(H92="-","-",SUM(H87:H97))</f>
        <v>76.100515278094562</v>
      </c>
      <c r="I98" s="38">
        <f t="shared" si="66"/>
        <v>76.373586288690589</v>
      </c>
      <c r="J98" s="38">
        <f t="shared" si="66"/>
        <v>76.78891615711359</v>
      </c>
      <c r="K98" s="38">
        <f t="shared" si="66"/>
        <v>77.702419391346723</v>
      </c>
      <c r="L98" s="38">
        <f t="shared" si="66"/>
        <v>78.495957361464903</v>
      </c>
      <c r="M98" s="38">
        <f t="shared" si="66"/>
        <v>81.431543464451849</v>
      </c>
      <c r="N98" s="38">
        <f t="shared" si="66"/>
        <v>89.769356344150751</v>
      </c>
      <c r="O98" s="30"/>
      <c r="P98" s="38">
        <f t="shared" si="66"/>
        <v>89.769356344150751</v>
      </c>
      <c r="Q98" s="38">
        <f t="shared" ref="Q98" si="67">IF(Q92="-","-",SUM(Q87:Q97))</f>
        <v>92.189363006990973</v>
      </c>
      <c r="R98" s="38">
        <f t="shared" ref="R98" si="68">IF(R92="-","-",SUM(R87:R97))</f>
        <v>92.858635018132262</v>
      </c>
      <c r="S98" s="38">
        <f t="shared" ref="S98" si="69">IF(S92="-","-",SUM(S87:S97))</f>
        <v>95.053517306958852</v>
      </c>
      <c r="T98" s="38">
        <f t="shared" ref="T98" si="70">IF(T92="-","-",SUM(T87:T97))</f>
        <v>90.635233250520912</v>
      </c>
      <c r="U98" s="38">
        <f t="shared" ref="U98" si="71">IF(U92="-","-",SUM(U87:U97))</f>
        <v>92.467231518336789</v>
      </c>
      <c r="V98" s="38">
        <f t="shared" ref="V98" si="72">IF(V92="-","-",SUM(V87:V97))</f>
        <v>90.813193145333557</v>
      </c>
      <c r="W98" s="38" t="str">
        <f t="shared" ref="W98" si="73">IF(W92="-","-",SUM(W87:W97))</f>
        <v>-</v>
      </c>
      <c r="X98" s="38" t="str">
        <f t="shared" ref="X98" si="74">IF(X92="-","-",SUM(X87:X97))</f>
        <v>-</v>
      </c>
      <c r="Y98" s="38" t="str">
        <f t="shared" ref="Y98" si="75">IF(Y92="-","-",SUM(Y87:Y97))</f>
        <v>-</v>
      </c>
      <c r="Z98" s="38" t="str">
        <f t="shared" ref="Z98" si="76">IF(Z92="-","-",SUM(Z87:Z97))</f>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AA'!J216="-","-",'3c AA'!J216)</f>
        <v>-</v>
      </c>
      <c r="H101" s="129" t="str">
        <f>IF('3c AA'!K216="-","-",'3c AA'!K216)</f>
        <v>-</v>
      </c>
      <c r="I101" s="129" t="str">
        <f>IF('3c AA'!L216="-","-",'3c AA'!L216)</f>
        <v>-</v>
      </c>
      <c r="J101" s="129" t="str">
        <f>IF('3c AA'!M216="-","-",'3c AA'!M216)</f>
        <v>-</v>
      </c>
      <c r="K101" s="129" t="str">
        <f>IF('3c AA'!N216="-","-",'3c AA'!N216)</f>
        <v>-</v>
      </c>
      <c r="L101" s="129" t="str">
        <f>IF('3c AA'!O216="-","-",'3c AA'!O216)</f>
        <v>-</v>
      </c>
      <c r="M101" s="129" t="str">
        <f>IF('3c AA'!P216="-","-",'3c AA'!P216)</f>
        <v>-</v>
      </c>
      <c r="N101" s="129" t="str">
        <f>IF('3c AA'!Q216="-","-",'3c AA'!Q216)</f>
        <v>-</v>
      </c>
      <c r="O101" s="30"/>
      <c r="P101" s="129" t="str">
        <f>IF('3c AA'!S216="-","-",'3c AA'!S216)</f>
        <v>-</v>
      </c>
      <c r="Q101" s="129" t="str">
        <f>IF('3c AA'!T216="-","-",'3c AA'!T216)</f>
        <v>-</v>
      </c>
      <c r="R101" s="129" t="str">
        <f>IF('3c AA'!U216="-","-",'3c AA'!U216)</f>
        <v>-</v>
      </c>
      <c r="S101" s="129" t="str">
        <f>IF('3c AA'!V216="-","-",'3c AA'!V216)</f>
        <v>-</v>
      </c>
      <c r="T101" s="129">
        <f>IF('3c AA'!W216="-","-",'3c AA'!W216)</f>
        <v>0</v>
      </c>
      <c r="U101" s="129">
        <f>IF('3c AA'!X216="-","-",'3c AA'!X216)</f>
        <v>1.4870742269298105</v>
      </c>
      <c r="V101" s="129">
        <f>IF('3c AA'!Y216="-","-",'3c AA'!Y216)</f>
        <v>0.70457099735818829</v>
      </c>
      <c r="W101" s="129" t="str">
        <f>IF('3c AA'!Z216="-","-",'3c AA'!Z216)</f>
        <v>-</v>
      </c>
      <c r="X101" s="129" t="str">
        <f>IF('3c AA'!AA216="-","-",'3c AA'!AA216)</f>
        <v>-</v>
      </c>
      <c r="Y101" s="129" t="str">
        <f>IF('3c AA'!AB216="-","-",'3c AA'!AB216)</f>
        <v>-</v>
      </c>
      <c r="Z101" s="129" t="str">
        <f>IF('3c AA'!AC216="-","-",'3c AA'!AC216)</f>
        <v>-</v>
      </c>
      <c r="AA101" s="28"/>
    </row>
    <row r="102" spans="1:27" s="29" customFormat="1" ht="11.5" x14ac:dyDescent="0.25">
      <c r="A102" s="256"/>
      <c r="B102" s="132" t="s">
        <v>2</v>
      </c>
      <c r="C102" s="132" t="s">
        <v>342</v>
      </c>
      <c r="D102" s="134" t="s">
        <v>323</v>
      </c>
      <c r="E102" s="131"/>
      <c r="F102" s="30"/>
      <c r="G102" s="129">
        <f>IF('3d PC'!G14="-","-",'3d PC'!G64)</f>
        <v>6.5567588596821027</v>
      </c>
      <c r="H102" s="129">
        <f>IF('3d PC'!H14="-","-",'3d PC'!H64)</f>
        <v>6.5567588596821027</v>
      </c>
      <c r="I102" s="129">
        <f>IF('3d PC'!I14="-","-",'3d PC'!I64)</f>
        <v>6.6197359495950758</v>
      </c>
      <c r="J102" s="129">
        <f>IF('3d PC'!J14="-","-",'3d PC'!J64)</f>
        <v>6.6197359495950758</v>
      </c>
      <c r="K102" s="129">
        <f>IF('3d PC'!K14="-","-",'3d PC'!K64)</f>
        <v>6.6995028867368616</v>
      </c>
      <c r="L102" s="129">
        <f>IF('3d PC'!L14="-","-",'3d PC'!L64)</f>
        <v>6.6995028867368616</v>
      </c>
      <c r="M102" s="129">
        <f>IF('3d PC'!M14="-","-",'3d PC'!M64)</f>
        <v>7.1131218301273513</v>
      </c>
      <c r="N102" s="129">
        <f>IF('3d PC'!N14="-","-",'3d PC'!N64)</f>
        <v>7.1131218301273513</v>
      </c>
      <c r="O102" s="30"/>
      <c r="P102" s="129">
        <f>'3d PC'!P64</f>
        <v>7.1131218301273513</v>
      </c>
      <c r="Q102" s="129">
        <f>'3d PC'!Q64</f>
        <v>7.2804579515147188</v>
      </c>
      <c r="R102" s="129">
        <f>'3d PC'!R64</f>
        <v>7.1935840895118579</v>
      </c>
      <c r="S102" s="129">
        <f>'3d PC'!S64</f>
        <v>7.3593999937099728</v>
      </c>
      <c r="T102" s="129">
        <f>'3d PC'!T64</f>
        <v>7.0492243060839304</v>
      </c>
      <c r="U102" s="129">
        <f>'3d PC'!U64</f>
        <v>7.1089669218364691</v>
      </c>
      <c r="V102" s="129">
        <f>'3d PC'!V64</f>
        <v>6.9829560851947949</v>
      </c>
      <c r="W102" s="129" t="str">
        <f>'3d PC'!W64</f>
        <v>-</v>
      </c>
      <c r="X102" s="129" t="str">
        <f>'3d PC'!X64</f>
        <v>-</v>
      </c>
      <c r="Y102" s="129" t="str">
        <f>'3d PC'!Y64</f>
        <v>-</v>
      </c>
      <c r="Z102" s="129" t="str">
        <f>'3d PC'!Z64</f>
        <v>-</v>
      </c>
      <c r="AA102" s="28"/>
    </row>
    <row r="103" spans="1:27" s="29" customFormat="1" ht="11.5" x14ac:dyDescent="0.25">
      <c r="A103" s="256"/>
      <c r="B103" s="132" t="s">
        <v>352</v>
      </c>
      <c r="C103" s="132" t="s">
        <v>343</v>
      </c>
      <c r="D103" s="134" t="s">
        <v>323</v>
      </c>
      <c r="E103" s="131"/>
      <c r="F103" s="30"/>
      <c r="G103" s="129" t="s">
        <v>333</v>
      </c>
      <c r="H103" s="129" t="s">
        <v>333</v>
      </c>
      <c r="I103" s="129" t="s">
        <v>333</v>
      </c>
      <c r="J103" s="129" t="s">
        <v>333</v>
      </c>
      <c r="K103" s="129" t="s">
        <v>333</v>
      </c>
      <c r="L103" s="129" t="s">
        <v>333</v>
      </c>
      <c r="M103" s="129" t="s">
        <v>333</v>
      </c>
      <c r="N103" s="129" t="s">
        <v>333</v>
      </c>
      <c r="O103" s="30"/>
      <c r="P103" s="129" t="s">
        <v>333</v>
      </c>
      <c r="Q103" s="129" t="s">
        <v>333</v>
      </c>
      <c r="R103" s="129" t="s">
        <v>333</v>
      </c>
      <c r="S103" s="129" t="s">
        <v>333</v>
      </c>
      <c r="T103" s="129" t="s">
        <v>333</v>
      </c>
      <c r="U103" s="129" t="s">
        <v>333</v>
      </c>
      <c r="V103" s="129" t="s">
        <v>333</v>
      </c>
      <c r="W103" s="129" t="s">
        <v>333</v>
      </c>
      <c r="X103" s="129" t="s">
        <v>333</v>
      </c>
      <c r="Y103" s="129" t="s">
        <v>333</v>
      </c>
      <c r="Z103" s="129" t="s">
        <v>333</v>
      </c>
      <c r="AA103" s="28"/>
    </row>
    <row r="104" spans="1:27" s="29" customFormat="1" ht="11.25" customHeight="1" x14ac:dyDescent="0.25">
      <c r="A104" s="256"/>
      <c r="B104" s="132" t="s">
        <v>349</v>
      </c>
      <c r="C104" s="132" t="s">
        <v>344</v>
      </c>
      <c r="D104" s="134" t="s">
        <v>323</v>
      </c>
      <c r="E104" s="131"/>
      <c r="F104" s="30"/>
      <c r="G104" s="129">
        <f>IF('3g CPIH'!C$16="-","-",'3h OC '!$E$11*('3g CPIH'!C$16/'3g CPIH'!$G$16))</f>
        <v>63.482931017612529</v>
      </c>
      <c r="H104" s="129">
        <f>IF('3g CPIH'!D$16="-","-",'3h OC '!$E$11*('3g CPIH'!D$16/'3g CPIH'!$G$16))</f>
        <v>63.61002397260274</v>
      </c>
      <c r="I104" s="129">
        <f>IF('3g CPIH'!E$16="-","-",'3h OC '!$E$11*('3g CPIH'!E$16/'3g CPIH'!$G$16))</f>
        <v>63.800663405088073</v>
      </c>
      <c r="J104" s="129">
        <f>IF('3g CPIH'!F$16="-","-",'3h OC '!$E$11*('3g CPIH'!F$16/'3g CPIH'!$G$16))</f>
        <v>64.181942270058713</v>
      </c>
      <c r="K104" s="129">
        <f>IF('3g CPIH'!G$16="-","-",'3h OC '!$E$11*('3g CPIH'!G$16/'3g CPIH'!$G$16))</f>
        <v>64.944500000000005</v>
      </c>
      <c r="L104" s="129">
        <f>IF('3g CPIH'!H$16="-","-",'3h OC '!$E$11*('3g CPIH'!H$16/'3g CPIH'!$G$16))</f>
        <v>65.770604207436406</v>
      </c>
      <c r="M104" s="129">
        <f>IF('3g CPIH'!I$16="-","-",'3h OC '!$E$11*('3g CPIH'!I$16/'3g CPIH'!$G$16))</f>
        <v>66.723801369863011</v>
      </c>
      <c r="N104" s="129">
        <f>IF('3g CPIH'!J$16="-","-",'3h OC '!$E$11*('3g CPIH'!J$16/'3g CPIH'!$G$16))</f>
        <v>67.295719667318991</v>
      </c>
      <c r="O104" s="30"/>
      <c r="P104" s="129">
        <f>IF('3g CPIH'!L$16="-","-",'3h OC '!$E$11*('3g CPIH'!L$16/'3g CPIH'!$G$16))</f>
        <v>67.295719667318991</v>
      </c>
      <c r="Q104" s="129">
        <f>IF('3g CPIH'!M$16="-","-",'3h OC '!$E$11*('3g CPIH'!M$16/'3g CPIH'!$G$16))</f>
        <v>68.058277397260284</v>
      </c>
      <c r="R104" s="129">
        <f>IF('3g CPIH'!N$16="-","-",'3h OC '!$E$11*('3g CPIH'!N$16/'3g CPIH'!$G$16))</f>
        <v>68.566649217221141</v>
      </c>
      <c r="S104" s="129">
        <f>IF('3g CPIH'!O$16="-","-",'3h OC '!$E$11*('3g CPIH'!O$16/'3g CPIH'!$G$16))</f>
        <v>68.947928082191794</v>
      </c>
      <c r="T104" s="129">
        <f>IF('3g CPIH'!P$16="-","-",'3h OC '!$E$11*('3g CPIH'!P$16/'3g CPIH'!$G$16))</f>
        <v>69.138567514677106</v>
      </c>
      <c r="U104" s="129">
        <f>IF('3g CPIH'!Q$16="-","-",'3h OC '!$E$11*('3g CPIH'!Q$16/'3g CPIH'!$G$16))</f>
        <v>69.51984637964776</v>
      </c>
      <c r="V104" s="129">
        <f>IF('3g CPIH'!R$16="-","-",'3h OC '!$E$11*('3g CPIH'!R$16/'3g CPIH'!$G$16))</f>
        <v>70.790775929549909</v>
      </c>
      <c r="W104" s="129" t="str">
        <f>IF('3g CPIH'!S$16="-","-",'3h OC '!$E$11*('3g CPIH'!S$16/'3g CPIH'!$G$16))</f>
        <v>-</v>
      </c>
      <c r="X104" s="129" t="str">
        <f>IF('3g CPIH'!T$16="-","-",'3h OC '!$E$11*('3g CPIH'!T$16/'3g CPIH'!$G$16))</f>
        <v>-</v>
      </c>
      <c r="Y104" s="129" t="str">
        <f>IF('3g CPIH'!U$16="-","-",'3h OC '!$E$11*('3g CPIH'!U$16/'3g CPIH'!$G$16))</f>
        <v>-</v>
      </c>
      <c r="Z104" s="129" t="str">
        <f>IF('3g CPIH'!V$16="-","-",'3h OC '!$E$11*('3g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SMNCC'!G$47="-","-",'3i SMNCC'!G$58)</f>
        <v>0</v>
      </c>
      <c r="L105" s="129">
        <f>IF('3i SMNCC'!H$47="-","-",'3i SMNCC'!H$58)</f>
        <v>-0.10239413454660828</v>
      </c>
      <c r="M105" s="129">
        <f>IF('3i SMNCC'!I$47="-","-",'3i SMNCC'!I$58)</f>
        <v>1.3107897268148032</v>
      </c>
      <c r="N105" s="129">
        <f>IF('3i SMNCC'!J$47="-","-",'3i SMNCC'!J$58)</f>
        <v>8.7391024854837447</v>
      </c>
      <c r="O105" s="30"/>
      <c r="P105" s="129">
        <f>IF('3i SMNCC'!L$47="-","-",'3i SMNCC'!L$58)</f>
        <v>8.7391024854837447</v>
      </c>
      <c r="Q105" s="129">
        <f>IF('3i SMNCC'!M$47="-","-",'3i SMNCC'!M$58)</f>
        <v>10.102089688688181</v>
      </c>
      <c r="R105" s="129">
        <f>IF('3i SMNCC'!N$47="-","-",'3i SMNCC'!N$58)</f>
        <v>10.300173121233549</v>
      </c>
      <c r="S105" s="129">
        <f>IF('3i SMNCC'!O$47="-","-",'3i SMNCC'!O$58)</f>
        <v>11.847822371645298</v>
      </c>
      <c r="T105" s="129">
        <f>IF('3i SMNCC'!P$47="-","-",'3i SMNCC'!P$58)</f>
        <v>7.7038430079225817</v>
      </c>
      <c r="U105" s="129">
        <f>IF('3i SMNCC'!Q$47="-","-",'3i SMNCC'!Q$58)</f>
        <v>7.5210837283470999</v>
      </c>
      <c r="V105" s="129">
        <f>IF('3i SMNCC'!R$47="-","-",'3i SMNCC'!R$58)</f>
        <v>5.5039662813362371</v>
      </c>
      <c r="W105" s="129" t="str">
        <f>IF('3i SMNCC'!S$47="-","-",'3i SMNCC'!S$58)</f>
        <v>-</v>
      </c>
      <c r="X105" s="129" t="str">
        <f>IF('3i SMNCC'!T$47="-","-",'3i SMNCC'!T$58)</f>
        <v>-</v>
      </c>
      <c r="Y105" s="129" t="str">
        <f>IF('3i SMNCC'!U$47="-","-",'3i SMNCC'!U$58)</f>
        <v>-</v>
      </c>
      <c r="Z105" s="129" t="str">
        <f>IF('3i SMNCC'!V$47="-","-",'3i SMNCC'!V$58)</f>
        <v>-</v>
      </c>
      <c r="AA105" s="28"/>
    </row>
    <row r="106" spans="1:27" s="29" customFormat="1" ht="11.25" customHeight="1" x14ac:dyDescent="0.25">
      <c r="A106" s="256"/>
      <c r="B106" s="132" t="s">
        <v>349</v>
      </c>
      <c r="C106" s="132" t="s">
        <v>389</v>
      </c>
      <c r="D106" s="134" t="s">
        <v>323</v>
      </c>
      <c r="E106" s="131"/>
      <c r="F106" s="30"/>
      <c r="G106" s="129">
        <f>IF('3g CPIH'!C$16="-","-",'3j PAAC PAP'!$G$21*('3g CPIH'!C$16/'3g CPIH'!$G$16))</f>
        <v>3.1142016634050882</v>
      </c>
      <c r="H106" s="129">
        <f>IF('3g CPIH'!D$16="-","-",'3j PAAC PAP'!$G$21*('3g CPIH'!D$16/'3g CPIH'!$G$16))</f>
        <v>3.1204363013698631</v>
      </c>
      <c r="I106" s="129">
        <f>IF('3g CPIH'!E$16="-","-",'3j PAAC PAP'!$G$21*('3g CPIH'!E$16/'3g CPIH'!$G$16))</f>
        <v>3.129788258317026</v>
      </c>
      <c r="J106" s="129">
        <f>IF('3g CPIH'!F$16="-","-",'3j PAAC PAP'!$G$21*('3g CPIH'!F$16/'3g CPIH'!$G$16))</f>
        <v>3.1484921722113506</v>
      </c>
      <c r="K106" s="129">
        <f>IF('3g CPIH'!G$16="-","-",'3j PAAC PAP'!$G$21*('3g CPIH'!G$16/'3g CPIH'!$G$16))</f>
        <v>3.1859000000000002</v>
      </c>
      <c r="L106" s="129">
        <f>IF('3g CPIH'!H$16="-","-",'3j PAAC PAP'!$G$21*('3g CPIH'!H$16/'3g CPIH'!$G$16))</f>
        <v>3.2264251467710374</v>
      </c>
      <c r="M106" s="129">
        <f>IF('3g CPIH'!I$16="-","-",'3j PAAC PAP'!$G$21*('3g CPIH'!I$16/'3g CPIH'!$G$16))</f>
        <v>3.2731849315068491</v>
      </c>
      <c r="N106" s="129">
        <f>IF('3g CPIH'!J$16="-","-",'3j PAAC PAP'!$G$21*('3g CPIH'!J$16/'3g CPIH'!$G$16))</f>
        <v>3.3012408023483371</v>
      </c>
      <c r="O106" s="30"/>
      <c r="P106" s="129">
        <f>IF('3g CPIH'!L$16="-","-",'3j PAAC PAP'!$G$21*('3g CPIH'!L$16/'3g CPIH'!$G$16))</f>
        <v>3.3012408023483371</v>
      </c>
      <c r="Q106" s="129">
        <f>IF('3g CPIH'!M$16="-","-",'3j PAAC PAP'!$G$21*('3g CPIH'!M$16/'3g CPIH'!$G$16))</f>
        <v>3.3386486301369862</v>
      </c>
      <c r="R106" s="129">
        <f>IF('3g CPIH'!N$16="-","-",'3j PAAC PAP'!$G$21*('3g CPIH'!N$16/'3g CPIH'!$G$16))</f>
        <v>3.3635871819960861</v>
      </c>
      <c r="S106" s="129">
        <f>IF('3g CPIH'!O$16="-","-",'3j PAAC PAP'!$G$21*('3g CPIH'!O$16/'3g CPIH'!$G$16))</f>
        <v>3.3822910958904111</v>
      </c>
      <c r="T106" s="129">
        <f>IF('3g CPIH'!P$16="-","-",'3j PAAC PAP'!$G$21*('3g CPIH'!P$16/'3g CPIH'!$G$16))</f>
        <v>3.3916430528375732</v>
      </c>
      <c r="U106" s="129">
        <f>IF('3g CPIH'!Q$16="-","-",'3j PAAC PAP'!$G$21*('3g CPIH'!Q$16/'3g CPIH'!$G$16))</f>
        <v>3.4103469667318986</v>
      </c>
      <c r="V106" s="129">
        <f>IF('3g CPIH'!R$16="-","-",'3j PAAC PAP'!$G$21*('3g CPIH'!R$16/'3g CPIH'!$G$16))</f>
        <v>3.4726933463796481</v>
      </c>
      <c r="W106" s="129" t="str">
        <f>IF('3g CPIH'!S$16="-","-",'3j PAAC PAP'!$G$21*('3g CPIH'!S$16/'3g CPIH'!$G$16))</f>
        <v>-</v>
      </c>
      <c r="X106" s="129" t="str">
        <f>IF('3g CPIH'!T$16="-","-",'3j PAAC PAP'!$G$21*('3g CPIH'!T$16/'3g CPIH'!$G$16))</f>
        <v>-</v>
      </c>
      <c r="Y106" s="129" t="str">
        <f>IF('3g CPIH'!U$16="-","-",'3j PAAC PAP'!$G$21*('3g CPIH'!U$16/'3g CPIH'!$G$16))</f>
        <v>-</v>
      </c>
      <c r="Z106" s="129" t="str">
        <f>IF('3g CPIH'!V$16="-","-",'3j PAAC PAP'!$G$21*('3g CPIH'!V$16/'3g CPIH'!$G$16))</f>
        <v>-</v>
      </c>
      <c r="AA106" s="28"/>
    </row>
    <row r="107" spans="1:27" s="29" customFormat="1" ht="11.25" customHeight="1" x14ac:dyDescent="0.25">
      <c r="A107" s="256"/>
      <c r="B107" s="132" t="s">
        <v>349</v>
      </c>
      <c r="C107" s="132" t="s">
        <v>404</v>
      </c>
      <c r="D107" s="134" t="s">
        <v>323</v>
      </c>
      <c r="E107" s="131"/>
      <c r="F107" s="30"/>
      <c r="G107" s="129">
        <f>IF(G102="-","-",SUM(G99:G105)*'3j PAAC PAP'!$G$39)</f>
        <v>0.2896141176426133</v>
      </c>
      <c r="H107" s="129">
        <f>IF(H102="-","-",SUM(H99:H105)*'3j PAAC PAP'!$G$39)</f>
        <v>0.2901396470114978</v>
      </c>
      <c r="I107" s="129">
        <f>IF(I102="-","-",SUM(I99:I105)*'3j PAAC PAP'!$G$39)</f>
        <v>0.29118835133161486</v>
      </c>
      <c r="J107" s="129">
        <f>IF(J102="-","-",SUM(J99:J105)*'3j PAAC PAP'!$G$39)</f>
        <v>0.29276493943826842</v>
      </c>
      <c r="K107" s="129">
        <f>IF(K102="-","-",SUM(K99:K105)*'3j PAAC PAP'!$G$39)</f>
        <v>0.29624795193665693</v>
      </c>
      <c r="L107" s="129">
        <f>IF(L102="-","-",SUM(L99:L105)*'3j PAAC PAP'!$G$39)</f>
        <v>0.29924049308805623</v>
      </c>
      <c r="M107" s="129">
        <f>IF(M102="-","-",SUM(M99:M105)*'3j PAAC PAP'!$G$39)</f>
        <v>0.31073579295233938</v>
      </c>
      <c r="N107" s="129">
        <f>IF(N102="-","-",SUM(N99:N105)*'3j PAAC PAP'!$G$39)</f>
        <v>0.34381674836941589</v>
      </c>
      <c r="O107" s="30"/>
      <c r="P107" s="129">
        <f>IF(P102="-","-",SUM(P99:P105)*'3j PAAC PAP'!$G$39)</f>
        <v>0.34381674836941589</v>
      </c>
      <c r="Q107" s="129">
        <f>IF(Q102="-","-",SUM(Q99:Q105)*'3j PAAC PAP'!$G$39)</f>
        <v>0.35329781152991024</v>
      </c>
      <c r="R107" s="129">
        <f>IF(R102="-","-",SUM(R99:R105)*'3j PAAC PAP'!$G$39)</f>
        <v>0.35585978057964163</v>
      </c>
      <c r="S107" s="129">
        <f>IF(S102="-","-",SUM(S99:S105)*'3j PAAC PAP'!$G$39)</f>
        <v>0.36452154710060708</v>
      </c>
      <c r="T107" s="129">
        <f>IF(T102="-","-",SUM(T99:T105)*'3j PAAC PAP'!$G$39)</f>
        <v>0.34689191001660674</v>
      </c>
      <c r="U107" s="129">
        <f>IF(U102="-","-",SUM(U99:U105)*'3j PAAC PAP'!$G$39)</f>
        <v>0.35410887614670727</v>
      </c>
      <c r="V107" s="129">
        <f>IF(V102="-","-",SUM(V99:V105)*'3j PAAC PAP'!$G$39)</f>
        <v>0.34726668352837081</v>
      </c>
      <c r="W107" s="129" t="str">
        <f>IF(W102="-","-",SUM(W99:W105)*'3j PAAC PAP'!$G$39)</f>
        <v>-</v>
      </c>
      <c r="X107" s="129" t="str">
        <f>IF(X102="-","-",SUM(X99:X105)*'3j PAAC PAP'!$G$39)</f>
        <v>-</v>
      </c>
      <c r="Y107" s="129" t="str">
        <f>IF(Y102="-","-",SUM(Y99:Y105)*'3j PAAC PAP'!$G$39)</f>
        <v>-</v>
      </c>
      <c r="Z107" s="129" t="str">
        <f>IF(Z102="-","-",SUM(Z99:Z105)*'3j PAAC PAP'!$G$39)</f>
        <v>-</v>
      </c>
      <c r="AA107" s="28"/>
    </row>
    <row r="108" spans="1:27" s="29" customFormat="1" ht="11.25" customHeight="1" x14ac:dyDescent="0.25">
      <c r="A108" s="256"/>
      <c r="B108" s="132" t="s">
        <v>388</v>
      </c>
      <c r="C108" s="132" t="s">
        <v>515</v>
      </c>
      <c r="D108" s="134" t="s">
        <v>323</v>
      </c>
      <c r="E108" s="131"/>
      <c r="F108" s="30"/>
      <c r="G108" s="129">
        <f>IF(G102="-","-",SUM(G99:G107)*'3k EBIT'!$E$11)</f>
        <v>1.4224538175907742</v>
      </c>
      <c r="H108" s="129">
        <f>IF(H102="-","-",SUM(H99:H107)*'3k EBIT'!$E$11)</f>
        <v>1.4250462848639429</v>
      </c>
      <c r="I108" s="129">
        <f>IF(I102="-","-",SUM(I99:I107)*'3k EBIT'!$E$11)</f>
        <v>1.4301597696771782</v>
      </c>
      <c r="J108" s="129">
        <f>IF(J102="-","-",SUM(J99:J107)*'3k EBIT'!$E$11)</f>
        <v>1.4379371714966844</v>
      </c>
      <c r="K108" s="129">
        <f>IF(K102="-","-",SUM(K99:K107)*'3k EBIT'!$E$11)</f>
        <v>1.4550432894434291</v>
      </c>
      <c r="L108" s="129">
        <f>IF(L102="-","-",SUM(L99:L107)*'3k EBIT'!$E$11)</f>
        <v>1.4699029567148398</v>
      </c>
      <c r="M108" s="129">
        <f>IF(M102="-","-",SUM(M99:M107)*'3k EBIT'!$E$11)</f>
        <v>1.524874280557688</v>
      </c>
      <c r="N108" s="129">
        <f>IF(N102="-","-",SUM(N99:N107)*'3k EBIT'!$E$11)</f>
        <v>1.6810068537036913</v>
      </c>
      <c r="O108" s="30"/>
      <c r="P108" s="129">
        <f>IF(P102="-","-",SUM(P99:P107)*'3k EBIT'!$E$11)</f>
        <v>1.6810068537036913</v>
      </c>
      <c r="Q108" s="129">
        <f>IF(Q102="-","-",SUM(Q99:Q107)*'3k EBIT'!$E$11)</f>
        <v>1.7263235180077914</v>
      </c>
      <c r="R108" s="129">
        <f>IF(R102="-","-",SUM(R99:R107)*'3k EBIT'!$E$11)</f>
        <v>1.7388562004680224</v>
      </c>
      <c r="S108" s="129">
        <f>IF(S102="-","-",SUM(S99:S107)*'3k EBIT'!$E$11)</f>
        <v>1.7799572211375414</v>
      </c>
      <c r="T108" s="129">
        <f>IF(T102="-","-",SUM(T99:T107)*'3k EBIT'!$E$11)</f>
        <v>1.6972211285225043</v>
      </c>
      <c r="U108" s="129">
        <f>IF(U102="-","-",SUM(U99:U107)*'3k EBIT'!$E$11)</f>
        <v>1.7315268400658224</v>
      </c>
      <c r="V108" s="129">
        <f>IF(V102="-","-",SUM(V99:V107)*'3k EBIT'!$E$11)</f>
        <v>1.7005535775345875</v>
      </c>
      <c r="W108" s="129" t="str">
        <f>IF(W102="-","-",SUM(W99:W107)*'3k EBIT'!$E$11)</f>
        <v>-</v>
      </c>
      <c r="X108" s="129" t="str">
        <f>IF(X102="-","-",SUM(X99:X107)*'3k EBIT'!$E$11)</f>
        <v>-</v>
      </c>
      <c r="Y108" s="129" t="str">
        <f>IF(Y102="-","-",SUM(Y99:Y107)*'3k EBIT'!$E$11)</f>
        <v>-</v>
      </c>
      <c r="Z108" s="129" t="str">
        <f>IF(Z102="-","-",SUM(Z99:Z107)*'3k EBIT'!$E$11)</f>
        <v>-</v>
      </c>
      <c r="AA108" s="28"/>
    </row>
    <row r="109" spans="1:27" s="29" customFormat="1" ht="11.25" customHeight="1" x14ac:dyDescent="0.25">
      <c r="A109" s="256"/>
      <c r="B109" s="132" t="s">
        <v>292</v>
      </c>
      <c r="C109" s="177" t="s">
        <v>516</v>
      </c>
      <c r="D109" s="134" t="s">
        <v>323</v>
      </c>
      <c r="E109" s="130"/>
      <c r="F109" s="30"/>
      <c r="G109" s="129">
        <f>IF(G104="-","-",SUM(G99:G102,G104:G108)*'3l HAP'!$E$12)</f>
        <v>1.0961125126871367</v>
      </c>
      <c r="H109" s="129">
        <f>IF(H104="-","-",SUM(H99:H102,H104:H108)*'3l HAP'!$E$12)</f>
        <v>1.0981102125644266</v>
      </c>
      <c r="I109" s="129">
        <f>IF(I104="-","-",SUM(I99:I102,I104:I108)*'3l HAP'!$E$12)</f>
        <v>1.1020505546816253</v>
      </c>
      <c r="J109" s="129">
        <f>IF(J104="-","-",SUM(J99:J102,J104:J108)*'3l HAP'!$E$12)</f>
        <v>1.1080436543134962</v>
      </c>
      <c r="K109" s="129">
        <f>IF(K104="-","-",SUM(K99:K102,K104:K108)*'3l HAP'!$E$12)</f>
        <v>1.1212252632297603</v>
      </c>
      <c r="L109" s="129">
        <f>IF(L104="-","-",SUM(L99:L102,L104:L108)*'3l HAP'!$E$12)</f>
        <v>1.1326758052643326</v>
      </c>
      <c r="M109" s="129">
        <f>IF(M104="-","-",SUM(M99:M102,M104:M108)*'3l HAP'!$E$12)</f>
        <v>1.1750355326298065</v>
      </c>
      <c r="N109" s="129">
        <f>IF(N104="-","-",SUM(N99:N102,N104:N108)*'3l HAP'!$E$12)</f>
        <v>1.2953479567992137</v>
      </c>
      <c r="O109" s="30"/>
      <c r="P109" s="129">
        <f>IF(P104="-","-",SUM(P99:P102,P104:P108)*'3l HAP'!$E$12)</f>
        <v>1.2953479567992137</v>
      </c>
      <c r="Q109" s="129">
        <f>IF(Q104="-","-",SUM(Q99:Q102,Q104:Q108)*'3l HAP'!$E$12)</f>
        <v>1.3302680098530955</v>
      </c>
      <c r="R109" s="129">
        <f>IF(R104="-","-",SUM(R99:R102,R104:R108)*'3l HAP'!$E$12)</f>
        <v>1.3399254271219814</v>
      </c>
      <c r="S109" s="129">
        <f>IF(S104="-","-",SUM(S99:S102,S104:S108)*'3l HAP'!$E$12)</f>
        <v>1.3715969952832425</v>
      </c>
      <c r="T109" s="129">
        <f>IF(T104="-","-",SUM(T99:T102,T104:T108)*'3l HAP'!$E$12)</f>
        <v>1.3078423304606031</v>
      </c>
      <c r="U109" s="129">
        <f>IF(U104="-","-",SUM(U99:U102,U104:U108)*'3l HAP'!$E$12)</f>
        <v>1.3342775786312291</v>
      </c>
      <c r="V109" s="129">
        <f>IF(V104="-","-",SUM(V99:V102,V104:V108)*'3l HAP'!$E$12)</f>
        <v>1.3104102444518095</v>
      </c>
      <c r="W109" s="129" t="str">
        <f>IF(W104="-","-",SUM(W99:W102,W104:W108)*'3l HAP'!$E$12)</f>
        <v>-</v>
      </c>
      <c r="X109" s="129" t="str">
        <f>IF(X104="-","-",SUM(X99:X102,X104:X108)*'3l HAP'!$E$12)</f>
        <v>-</v>
      </c>
      <c r="Y109" s="129" t="str">
        <f>IF(Y104="-","-",SUM(Y99:Y102,Y104:Y108)*'3l HAP'!$E$12)</f>
        <v>-</v>
      </c>
      <c r="Z109" s="129" t="str">
        <f>IF(Z104="-","-",SUM(Z99:Z102,Z104:Z108)*'3l HAP'!$E$12)</f>
        <v>-</v>
      </c>
      <c r="AA109" s="28"/>
    </row>
    <row r="110" spans="1:27" s="29" customFormat="1" ht="11.5" x14ac:dyDescent="0.25">
      <c r="A110" s="256"/>
      <c r="B110" s="132" t="s">
        <v>44</v>
      </c>
      <c r="C110" s="132" t="str">
        <f>B110&amp;"_"&amp;D110</f>
        <v>Total_Southern</v>
      </c>
      <c r="D110" s="134" t="s">
        <v>323</v>
      </c>
      <c r="E110" s="131"/>
      <c r="F110" s="30"/>
      <c r="G110" s="129">
        <f>IF(G104="-","-",SUM(G99:G109))</f>
        <v>75.962071988620252</v>
      </c>
      <c r="H110" s="129">
        <f t="shared" ref="H110:P110" si="77">IF(H104="-","-",SUM(H99:H109))</f>
        <v>76.100515278094562</v>
      </c>
      <c r="I110" s="129">
        <f t="shared" si="77"/>
        <v>76.373586288690589</v>
      </c>
      <c r="J110" s="129">
        <f t="shared" si="77"/>
        <v>76.78891615711359</v>
      </c>
      <c r="K110" s="129">
        <f t="shared" si="77"/>
        <v>77.702419391346723</v>
      </c>
      <c r="L110" s="129">
        <f t="shared" si="77"/>
        <v>78.495957361464903</v>
      </c>
      <c r="M110" s="129">
        <f t="shared" si="77"/>
        <v>81.431543464451849</v>
      </c>
      <c r="N110" s="129">
        <f t="shared" si="77"/>
        <v>89.769356344150751</v>
      </c>
      <c r="O110" s="30"/>
      <c r="P110" s="129">
        <f t="shared" si="77"/>
        <v>89.769356344150751</v>
      </c>
      <c r="Q110" s="129">
        <f t="shared" ref="Q110" si="78">IF(Q104="-","-",SUM(Q99:Q109))</f>
        <v>92.189363006990973</v>
      </c>
      <c r="R110" s="129">
        <f t="shared" ref="R110" si="79">IF(R104="-","-",SUM(R99:R109))</f>
        <v>92.858635018132262</v>
      </c>
      <c r="S110" s="129">
        <f t="shared" ref="S110" si="80">IF(S104="-","-",SUM(S99:S109))</f>
        <v>95.053517306958852</v>
      </c>
      <c r="T110" s="129">
        <f t="shared" ref="T110" si="81">IF(T104="-","-",SUM(T99:T109))</f>
        <v>90.635233250520912</v>
      </c>
      <c r="U110" s="129">
        <f t="shared" ref="U110" si="82">IF(U104="-","-",SUM(U99:U109))</f>
        <v>92.467231518336789</v>
      </c>
      <c r="V110" s="129">
        <f t="shared" ref="V110" si="83">IF(V104="-","-",SUM(V99:V109))</f>
        <v>90.813193145333557</v>
      </c>
      <c r="W110" s="129" t="str">
        <f t="shared" ref="W110" si="84">IF(W104="-","-",SUM(W99:W109))</f>
        <v>-</v>
      </c>
      <c r="X110" s="129" t="str">
        <f t="shared" ref="X110" si="85">IF(X104="-","-",SUM(X99:X109))</f>
        <v>-</v>
      </c>
      <c r="Y110" s="129" t="str">
        <f t="shared" ref="Y110" si="86">IF(Y104="-","-",SUM(Y99:Y109))</f>
        <v>-</v>
      </c>
      <c r="Z110" s="129" t="str">
        <f t="shared" ref="Z110" si="87">IF(Z104="-","-",SUM(Z99:Z109))</f>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AA'!J217="-","-",'3c AA'!J217)</f>
        <v>-</v>
      </c>
      <c r="H113" s="38" t="str">
        <f>IF('3c AA'!K217="-","-",'3c AA'!K217)</f>
        <v>-</v>
      </c>
      <c r="I113" s="38" t="str">
        <f>IF('3c AA'!L217="-","-",'3c AA'!L217)</f>
        <v>-</v>
      </c>
      <c r="J113" s="38" t="str">
        <f>IF('3c AA'!M217="-","-",'3c AA'!M217)</f>
        <v>-</v>
      </c>
      <c r="K113" s="38" t="str">
        <f>IF('3c AA'!N217="-","-",'3c AA'!N217)</f>
        <v>-</v>
      </c>
      <c r="L113" s="38" t="str">
        <f>IF('3c AA'!O217="-","-",'3c AA'!O217)</f>
        <v>-</v>
      </c>
      <c r="M113" s="38" t="str">
        <f>IF('3c AA'!P217="-","-",'3c AA'!P217)</f>
        <v>-</v>
      </c>
      <c r="N113" s="38" t="str">
        <f>IF('3c AA'!Q217="-","-",'3c AA'!Q217)</f>
        <v>-</v>
      </c>
      <c r="O113" s="30"/>
      <c r="P113" s="38" t="str">
        <f>IF('3c AA'!S217="-","-",'3c AA'!S217)</f>
        <v>-</v>
      </c>
      <c r="Q113" s="38" t="str">
        <f>IF('3c AA'!T217="-","-",'3c AA'!T217)</f>
        <v>-</v>
      </c>
      <c r="R113" s="38" t="str">
        <f>IF('3c AA'!U217="-","-",'3c AA'!U217)</f>
        <v>-</v>
      </c>
      <c r="S113" s="38" t="str">
        <f>IF('3c AA'!V217="-","-",'3c AA'!V217)</f>
        <v>-</v>
      </c>
      <c r="T113" s="38">
        <f>IF('3c AA'!W217="-","-",'3c AA'!W217)</f>
        <v>0</v>
      </c>
      <c r="U113" s="38">
        <f>IF('3c AA'!X217="-","-",'3c AA'!X217)</f>
        <v>1.4870742269298105</v>
      </c>
      <c r="V113" s="38">
        <f>IF('3c AA'!Y217="-","-",'3c AA'!Y217)</f>
        <v>0.70457099735818829</v>
      </c>
      <c r="W113" s="38" t="str">
        <f>IF('3c AA'!Z217="-","-",'3c AA'!Z217)</f>
        <v>-</v>
      </c>
      <c r="X113" s="38" t="str">
        <f>IF('3c AA'!AA217="-","-",'3c AA'!AA217)</f>
        <v>-</v>
      </c>
      <c r="Y113" s="38" t="str">
        <f>IF('3c AA'!AB217="-","-",'3c AA'!AB217)</f>
        <v>-</v>
      </c>
      <c r="Z113" s="38" t="str">
        <f>IF('3c AA'!AC217="-","-",'3c AA'!AC217)</f>
        <v>-</v>
      </c>
      <c r="AA113" s="28"/>
    </row>
    <row r="114" spans="1:27" s="29" customFormat="1" ht="12.4" customHeight="1" x14ac:dyDescent="0.25">
      <c r="A114" s="256"/>
      <c r="B114" s="135" t="s">
        <v>2</v>
      </c>
      <c r="C114" s="135" t="s">
        <v>342</v>
      </c>
      <c r="D114" s="133" t="s">
        <v>324</v>
      </c>
      <c r="E114" s="128"/>
      <c r="F114" s="30"/>
      <c r="G114" s="38">
        <f>IF('3d PC'!G14="-","-",'3d PC'!G64)</f>
        <v>6.5567588596821027</v>
      </c>
      <c r="H114" s="38">
        <f>IF('3d PC'!H14="-","-",'3d PC'!H64)</f>
        <v>6.5567588596821027</v>
      </c>
      <c r="I114" s="38">
        <f>IF('3d PC'!I14="-","-",'3d PC'!I64)</f>
        <v>6.6197359495950758</v>
      </c>
      <c r="J114" s="38">
        <f>IF('3d PC'!J14="-","-",'3d PC'!J64)</f>
        <v>6.6197359495950758</v>
      </c>
      <c r="K114" s="38">
        <f>IF('3d PC'!K14="-","-",'3d PC'!K64)</f>
        <v>6.6995028867368616</v>
      </c>
      <c r="L114" s="38">
        <f>IF('3d PC'!L14="-","-",'3d PC'!L64)</f>
        <v>6.6995028867368616</v>
      </c>
      <c r="M114" s="38">
        <f>IF('3d PC'!M14="-","-",'3d PC'!M64)</f>
        <v>7.1131218301273513</v>
      </c>
      <c r="N114" s="38">
        <f>IF('3d PC'!N14="-","-",'3d PC'!N64)</f>
        <v>7.1131218301273513</v>
      </c>
      <c r="O114" s="30"/>
      <c r="P114" s="38">
        <f>'3d PC'!P64</f>
        <v>7.1131218301273513</v>
      </c>
      <c r="Q114" s="38">
        <f>'3d PC'!Q64</f>
        <v>7.2804579515147188</v>
      </c>
      <c r="R114" s="38">
        <f>'3d PC'!R64</f>
        <v>7.1935840895118579</v>
      </c>
      <c r="S114" s="38">
        <f>'3d PC'!S64</f>
        <v>7.3593999937099728</v>
      </c>
      <c r="T114" s="38">
        <f>'3d PC'!T64</f>
        <v>7.0492243060839304</v>
      </c>
      <c r="U114" s="38">
        <f>'3d PC'!U64</f>
        <v>7.1089669218364691</v>
      </c>
      <c r="V114" s="38">
        <f>'3d PC'!V64</f>
        <v>6.9829560851947949</v>
      </c>
      <c r="W114" s="38" t="str">
        <f>'3d PC'!W64</f>
        <v>-</v>
      </c>
      <c r="X114" s="38" t="str">
        <f>'3d PC'!X64</f>
        <v>-</v>
      </c>
      <c r="Y114" s="38" t="str">
        <f>'3d PC'!Y64</f>
        <v>-</v>
      </c>
      <c r="Z114" s="38" t="str">
        <f>'3d PC'!Z64</f>
        <v>-</v>
      </c>
      <c r="AA114" s="28"/>
    </row>
    <row r="115" spans="1:27" s="29" customFormat="1" ht="11.25" customHeight="1" x14ac:dyDescent="0.25">
      <c r="A115" s="256"/>
      <c r="B115" s="135" t="s">
        <v>352</v>
      </c>
      <c r="C115" s="135" t="s">
        <v>343</v>
      </c>
      <c r="D115" s="133" t="s">
        <v>324</v>
      </c>
      <c r="E115" s="128"/>
      <c r="F115" s="30"/>
      <c r="G115" s="38" t="s">
        <v>333</v>
      </c>
      <c r="H115" s="38" t="s">
        <v>333</v>
      </c>
      <c r="I115" s="38" t="s">
        <v>333</v>
      </c>
      <c r="J115" s="38" t="s">
        <v>333</v>
      </c>
      <c r="K115" s="38" t="s">
        <v>333</v>
      </c>
      <c r="L115" s="38" t="s">
        <v>333</v>
      </c>
      <c r="M115" s="38" t="s">
        <v>333</v>
      </c>
      <c r="N115" s="38" t="s">
        <v>333</v>
      </c>
      <c r="O115" s="30"/>
      <c r="P115" s="38" t="s">
        <v>333</v>
      </c>
      <c r="Q115" s="38" t="s">
        <v>333</v>
      </c>
      <c r="R115" s="38" t="s">
        <v>333</v>
      </c>
      <c r="S115" s="38" t="s">
        <v>333</v>
      </c>
      <c r="T115" s="38" t="s">
        <v>333</v>
      </c>
      <c r="U115" s="38" t="s">
        <v>333</v>
      </c>
      <c r="V115" s="38" t="s">
        <v>333</v>
      </c>
      <c r="W115" s="38" t="s">
        <v>333</v>
      </c>
      <c r="X115" s="38" t="s">
        <v>333</v>
      </c>
      <c r="Y115" s="38" t="s">
        <v>333</v>
      </c>
      <c r="Z115" s="38" t="s">
        <v>333</v>
      </c>
      <c r="AA115" s="28"/>
    </row>
    <row r="116" spans="1:27" s="29" customFormat="1" ht="11.25" customHeight="1" x14ac:dyDescent="0.25">
      <c r="A116" s="256"/>
      <c r="B116" s="135" t="s">
        <v>349</v>
      </c>
      <c r="C116" s="135" t="s">
        <v>344</v>
      </c>
      <c r="D116" s="133" t="s">
        <v>324</v>
      </c>
      <c r="E116" s="128"/>
      <c r="F116" s="30"/>
      <c r="G116" s="38">
        <f>IF('3g CPIH'!C$16="-","-",'3h OC '!$E$11*('3g CPIH'!C$16/'3g CPIH'!$G$16))</f>
        <v>63.482931017612529</v>
      </c>
      <c r="H116" s="38">
        <f>IF('3g CPIH'!D$16="-","-",'3h OC '!$E$11*('3g CPIH'!D$16/'3g CPIH'!$G$16))</f>
        <v>63.61002397260274</v>
      </c>
      <c r="I116" s="38">
        <f>IF('3g CPIH'!E$16="-","-",'3h OC '!$E$11*('3g CPIH'!E$16/'3g CPIH'!$G$16))</f>
        <v>63.800663405088073</v>
      </c>
      <c r="J116" s="38">
        <f>IF('3g CPIH'!F$16="-","-",'3h OC '!$E$11*('3g CPIH'!F$16/'3g CPIH'!$G$16))</f>
        <v>64.181942270058713</v>
      </c>
      <c r="K116" s="38">
        <f>IF('3g CPIH'!G$16="-","-",'3h OC '!$E$11*('3g CPIH'!G$16/'3g CPIH'!$G$16))</f>
        <v>64.944500000000005</v>
      </c>
      <c r="L116" s="38">
        <f>IF('3g CPIH'!H$16="-","-",'3h OC '!$E$11*('3g CPIH'!H$16/'3g CPIH'!$G$16))</f>
        <v>65.770604207436406</v>
      </c>
      <c r="M116" s="38">
        <f>IF('3g CPIH'!I$16="-","-",'3h OC '!$E$11*('3g CPIH'!I$16/'3g CPIH'!$G$16))</f>
        <v>66.723801369863011</v>
      </c>
      <c r="N116" s="38">
        <f>IF('3g CPIH'!J$16="-","-",'3h OC '!$E$11*('3g CPIH'!J$16/'3g CPIH'!$G$16))</f>
        <v>67.295719667318991</v>
      </c>
      <c r="O116" s="30"/>
      <c r="P116" s="38">
        <f>IF('3g CPIH'!L$16="-","-",'3h OC '!$E$11*('3g CPIH'!L$16/'3g CPIH'!$G$16))</f>
        <v>67.295719667318991</v>
      </c>
      <c r="Q116" s="38">
        <f>IF('3g CPIH'!M$16="-","-",'3h OC '!$E$11*('3g CPIH'!M$16/'3g CPIH'!$G$16))</f>
        <v>68.058277397260284</v>
      </c>
      <c r="R116" s="38">
        <f>IF('3g CPIH'!N$16="-","-",'3h OC '!$E$11*('3g CPIH'!N$16/'3g CPIH'!$G$16))</f>
        <v>68.566649217221141</v>
      </c>
      <c r="S116" s="38">
        <f>IF('3g CPIH'!O$16="-","-",'3h OC '!$E$11*('3g CPIH'!O$16/'3g CPIH'!$G$16))</f>
        <v>68.947928082191794</v>
      </c>
      <c r="T116" s="38">
        <f>IF('3g CPIH'!P$16="-","-",'3h OC '!$E$11*('3g CPIH'!P$16/'3g CPIH'!$G$16))</f>
        <v>69.138567514677106</v>
      </c>
      <c r="U116" s="38">
        <f>IF('3g CPIH'!Q$16="-","-",'3h OC '!$E$11*('3g CPIH'!Q$16/'3g CPIH'!$G$16))</f>
        <v>69.51984637964776</v>
      </c>
      <c r="V116" s="38">
        <f>IF('3g CPIH'!R$16="-","-",'3h OC '!$E$11*('3g CPIH'!R$16/'3g CPIH'!$G$16))</f>
        <v>70.790775929549909</v>
      </c>
      <c r="W116" s="38" t="str">
        <f>IF('3g CPIH'!S$16="-","-",'3h OC '!$E$11*('3g CPIH'!S$16/'3g CPIH'!$G$16))</f>
        <v>-</v>
      </c>
      <c r="X116" s="38" t="str">
        <f>IF('3g CPIH'!T$16="-","-",'3h OC '!$E$11*('3g CPIH'!T$16/'3g CPIH'!$G$16))</f>
        <v>-</v>
      </c>
      <c r="Y116" s="38" t="str">
        <f>IF('3g CPIH'!U$16="-","-",'3h OC '!$E$11*('3g CPIH'!U$16/'3g CPIH'!$G$16))</f>
        <v>-</v>
      </c>
      <c r="Z116" s="38" t="str">
        <f>IF('3g CPIH'!V$16="-","-",'3h OC '!$E$11*('3g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SMNCC'!G$47="-","-",'3i SMNCC'!G$58)</f>
        <v>0</v>
      </c>
      <c r="L117" s="38">
        <f>IF('3i SMNCC'!H$47="-","-",'3i SMNCC'!H$58)</f>
        <v>-0.10239413454660828</v>
      </c>
      <c r="M117" s="38">
        <f>IF('3i SMNCC'!I$47="-","-",'3i SMNCC'!I$58)</f>
        <v>1.3107897268148032</v>
      </c>
      <c r="N117" s="38">
        <f>IF('3i SMNCC'!J$47="-","-",'3i SMNCC'!J$58)</f>
        <v>8.7391024854837447</v>
      </c>
      <c r="O117" s="30"/>
      <c r="P117" s="38">
        <f>IF('3i SMNCC'!L$47="-","-",'3i SMNCC'!L$58)</f>
        <v>8.7391024854837447</v>
      </c>
      <c r="Q117" s="38">
        <f>IF('3i SMNCC'!M$47="-","-",'3i SMNCC'!M$58)</f>
        <v>10.102089688688181</v>
      </c>
      <c r="R117" s="38">
        <f>IF('3i SMNCC'!N$47="-","-",'3i SMNCC'!N$58)</f>
        <v>10.300173121233549</v>
      </c>
      <c r="S117" s="38">
        <f>IF('3i SMNCC'!O$47="-","-",'3i SMNCC'!O$58)</f>
        <v>11.847822371645298</v>
      </c>
      <c r="T117" s="38">
        <f>IF('3i SMNCC'!P$47="-","-",'3i SMNCC'!P$58)</f>
        <v>7.7038430079225817</v>
      </c>
      <c r="U117" s="38">
        <f>IF('3i SMNCC'!Q$47="-","-",'3i SMNCC'!Q$58)</f>
        <v>7.5210837283470999</v>
      </c>
      <c r="V117" s="38">
        <f>IF('3i SMNCC'!R$47="-","-",'3i SMNCC'!R$58)</f>
        <v>5.5039662813362371</v>
      </c>
      <c r="W117" s="38" t="str">
        <f>IF('3i SMNCC'!S$47="-","-",'3i SMNCC'!S$58)</f>
        <v>-</v>
      </c>
      <c r="X117" s="38" t="str">
        <f>IF('3i SMNCC'!T$47="-","-",'3i SMNCC'!T$58)</f>
        <v>-</v>
      </c>
      <c r="Y117" s="38" t="str">
        <f>IF('3i SMNCC'!U$47="-","-",'3i SMNCC'!U$58)</f>
        <v>-</v>
      </c>
      <c r="Z117" s="38" t="str">
        <f>IF('3i SMNCC'!V$47="-","-",'3i SMNCC'!V$58)</f>
        <v>-</v>
      </c>
      <c r="AA117" s="28"/>
    </row>
    <row r="118" spans="1:27" s="29" customFormat="1" ht="11.25" customHeight="1" x14ac:dyDescent="0.25">
      <c r="A118" s="256"/>
      <c r="B118" s="135" t="s">
        <v>349</v>
      </c>
      <c r="C118" s="135" t="s">
        <v>389</v>
      </c>
      <c r="D118" s="133" t="s">
        <v>324</v>
      </c>
      <c r="E118" s="128"/>
      <c r="F118" s="30"/>
      <c r="G118" s="38">
        <f>IF('3g CPIH'!C$16="-","-",'3j PAAC PAP'!$G$21*('3g CPIH'!C$16/'3g CPIH'!$G$16))</f>
        <v>3.1142016634050882</v>
      </c>
      <c r="H118" s="38">
        <f>IF('3g CPIH'!D$16="-","-",'3j PAAC PAP'!$G$21*('3g CPIH'!D$16/'3g CPIH'!$G$16))</f>
        <v>3.1204363013698631</v>
      </c>
      <c r="I118" s="38">
        <f>IF('3g CPIH'!E$16="-","-",'3j PAAC PAP'!$G$21*('3g CPIH'!E$16/'3g CPIH'!$G$16))</f>
        <v>3.129788258317026</v>
      </c>
      <c r="J118" s="38">
        <f>IF('3g CPIH'!F$16="-","-",'3j PAAC PAP'!$G$21*('3g CPIH'!F$16/'3g CPIH'!$G$16))</f>
        <v>3.1484921722113506</v>
      </c>
      <c r="K118" s="38">
        <f>IF('3g CPIH'!G$16="-","-",'3j PAAC PAP'!$G$21*('3g CPIH'!G$16/'3g CPIH'!$G$16))</f>
        <v>3.1859000000000002</v>
      </c>
      <c r="L118" s="38">
        <f>IF('3g CPIH'!H$16="-","-",'3j PAAC PAP'!$G$21*('3g CPIH'!H$16/'3g CPIH'!$G$16))</f>
        <v>3.2264251467710374</v>
      </c>
      <c r="M118" s="38">
        <f>IF('3g CPIH'!I$16="-","-",'3j PAAC PAP'!$G$21*('3g CPIH'!I$16/'3g CPIH'!$G$16))</f>
        <v>3.2731849315068491</v>
      </c>
      <c r="N118" s="38">
        <f>IF('3g CPIH'!J$16="-","-",'3j PAAC PAP'!$G$21*('3g CPIH'!J$16/'3g CPIH'!$G$16))</f>
        <v>3.3012408023483371</v>
      </c>
      <c r="O118" s="30"/>
      <c r="P118" s="38">
        <f>IF('3g CPIH'!L$16="-","-",'3j PAAC PAP'!$G$21*('3g CPIH'!L$16/'3g CPIH'!$G$16))</f>
        <v>3.3012408023483371</v>
      </c>
      <c r="Q118" s="38">
        <f>IF('3g CPIH'!M$16="-","-",'3j PAAC PAP'!$G$21*('3g CPIH'!M$16/'3g CPIH'!$G$16))</f>
        <v>3.3386486301369862</v>
      </c>
      <c r="R118" s="38">
        <f>IF('3g CPIH'!N$16="-","-",'3j PAAC PAP'!$G$21*('3g CPIH'!N$16/'3g CPIH'!$G$16))</f>
        <v>3.3635871819960861</v>
      </c>
      <c r="S118" s="38">
        <f>IF('3g CPIH'!O$16="-","-",'3j PAAC PAP'!$G$21*('3g CPIH'!O$16/'3g CPIH'!$G$16))</f>
        <v>3.3822910958904111</v>
      </c>
      <c r="T118" s="38">
        <f>IF('3g CPIH'!P$16="-","-",'3j PAAC PAP'!$G$21*('3g CPIH'!P$16/'3g CPIH'!$G$16))</f>
        <v>3.3916430528375732</v>
      </c>
      <c r="U118" s="38">
        <f>IF('3g CPIH'!Q$16="-","-",'3j PAAC PAP'!$G$21*('3g CPIH'!Q$16/'3g CPIH'!$G$16))</f>
        <v>3.4103469667318986</v>
      </c>
      <c r="V118" s="38">
        <f>IF('3g CPIH'!R$16="-","-",'3j PAAC PAP'!$G$21*('3g CPIH'!R$16/'3g CPIH'!$G$16))</f>
        <v>3.4726933463796481</v>
      </c>
      <c r="W118" s="38" t="str">
        <f>IF('3g CPIH'!S$16="-","-",'3j PAAC PAP'!$G$21*('3g CPIH'!S$16/'3g CPIH'!$G$16))</f>
        <v>-</v>
      </c>
      <c r="X118" s="38" t="str">
        <f>IF('3g CPIH'!T$16="-","-",'3j PAAC PAP'!$G$21*('3g CPIH'!T$16/'3g CPIH'!$G$16))</f>
        <v>-</v>
      </c>
      <c r="Y118" s="38" t="str">
        <f>IF('3g CPIH'!U$16="-","-",'3j PAAC PAP'!$G$21*('3g CPIH'!U$16/'3g CPIH'!$G$16))</f>
        <v>-</v>
      </c>
      <c r="Z118" s="38" t="str">
        <f>IF('3g CPIH'!V$16="-","-",'3j PAAC PAP'!$G$21*('3g CPIH'!V$16/'3g CPIH'!$G$16))</f>
        <v>-</v>
      </c>
      <c r="AA118" s="28"/>
    </row>
    <row r="119" spans="1:27" s="29" customFormat="1" ht="11.25" customHeight="1" x14ac:dyDescent="0.25">
      <c r="A119" s="256"/>
      <c r="B119" s="135" t="s">
        <v>349</v>
      </c>
      <c r="C119" s="135" t="s">
        <v>404</v>
      </c>
      <c r="D119" s="133" t="s">
        <v>324</v>
      </c>
      <c r="E119" s="128"/>
      <c r="F119" s="30"/>
      <c r="G119" s="38">
        <f>IF(G114="-","-",SUM(G111:G117)*'3j PAAC PAP'!$G$39)</f>
        <v>0.2896141176426133</v>
      </c>
      <c r="H119" s="38">
        <f>IF(H114="-","-",SUM(H111:H117)*'3j PAAC PAP'!$G$39)</f>
        <v>0.2901396470114978</v>
      </c>
      <c r="I119" s="38">
        <f>IF(I114="-","-",SUM(I111:I117)*'3j PAAC PAP'!$G$39)</f>
        <v>0.29118835133161486</v>
      </c>
      <c r="J119" s="38">
        <f>IF(J114="-","-",SUM(J111:J117)*'3j PAAC PAP'!$G$39)</f>
        <v>0.29276493943826842</v>
      </c>
      <c r="K119" s="38">
        <f>IF(K114="-","-",SUM(K111:K117)*'3j PAAC PAP'!$G$39)</f>
        <v>0.29624795193665693</v>
      </c>
      <c r="L119" s="38">
        <f>IF(L114="-","-",SUM(L111:L117)*'3j PAAC PAP'!$G$39)</f>
        <v>0.29924049308805623</v>
      </c>
      <c r="M119" s="38">
        <f>IF(M114="-","-",SUM(M111:M117)*'3j PAAC PAP'!$G$39)</f>
        <v>0.31073579295233938</v>
      </c>
      <c r="N119" s="38">
        <f>IF(N114="-","-",SUM(N111:N117)*'3j PAAC PAP'!$G$39)</f>
        <v>0.34381674836941589</v>
      </c>
      <c r="O119" s="30"/>
      <c r="P119" s="38">
        <f>IF(P114="-","-",SUM(P111:P117)*'3j PAAC PAP'!$G$39)</f>
        <v>0.34381674836941589</v>
      </c>
      <c r="Q119" s="38">
        <f>IF(Q114="-","-",SUM(Q111:Q117)*'3j PAAC PAP'!$G$39)</f>
        <v>0.35329781152991024</v>
      </c>
      <c r="R119" s="38">
        <f>IF(R114="-","-",SUM(R111:R117)*'3j PAAC PAP'!$G$39)</f>
        <v>0.35585978057964163</v>
      </c>
      <c r="S119" s="38">
        <f>IF(S114="-","-",SUM(S111:S117)*'3j PAAC PAP'!$G$39)</f>
        <v>0.36452154710060708</v>
      </c>
      <c r="T119" s="38">
        <f>IF(T114="-","-",SUM(T111:T117)*'3j PAAC PAP'!$G$39)</f>
        <v>0.34689191001660674</v>
      </c>
      <c r="U119" s="38">
        <f>IF(U114="-","-",SUM(U111:U117)*'3j PAAC PAP'!$G$39)</f>
        <v>0.35410887614670727</v>
      </c>
      <c r="V119" s="38">
        <f>IF(V114="-","-",SUM(V111:V117)*'3j PAAC PAP'!$G$39)</f>
        <v>0.34726668352837081</v>
      </c>
      <c r="W119" s="38" t="str">
        <f>IF(W114="-","-",SUM(W111:W117)*'3j PAAC PAP'!$G$39)</f>
        <v>-</v>
      </c>
      <c r="X119" s="38" t="str">
        <f>IF(X114="-","-",SUM(X111:X117)*'3j PAAC PAP'!$G$39)</f>
        <v>-</v>
      </c>
      <c r="Y119" s="38" t="str">
        <f>IF(Y114="-","-",SUM(Y111:Y117)*'3j PAAC PAP'!$G$39)</f>
        <v>-</v>
      </c>
      <c r="Z119" s="38" t="str">
        <f>IF(Z114="-","-",SUM(Z111:Z117)*'3j PAAC PAP'!$G$39)</f>
        <v>-</v>
      </c>
      <c r="AA119" s="28"/>
    </row>
    <row r="120" spans="1:27" s="29" customFormat="1" ht="11.25" customHeight="1" x14ac:dyDescent="0.25">
      <c r="A120" s="256"/>
      <c r="B120" s="135" t="s">
        <v>388</v>
      </c>
      <c r="C120" s="135" t="s">
        <v>515</v>
      </c>
      <c r="D120" s="133" t="s">
        <v>324</v>
      </c>
      <c r="E120" s="128"/>
      <c r="F120" s="30"/>
      <c r="G120" s="38">
        <f>IF(G114="-","-",SUM(G111:G119)*'3k EBIT'!$E$11)</f>
        <v>1.4224538175907742</v>
      </c>
      <c r="H120" s="38">
        <f>IF(H114="-","-",SUM(H111:H119)*'3k EBIT'!$E$11)</f>
        <v>1.4250462848639429</v>
      </c>
      <c r="I120" s="38">
        <f>IF(I114="-","-",SUM(I111:I119)*'3k EBIT'!$E$11)</f>
        <v>1.4301597696771782</v>
      </c>
      <c r="J120" s="38">
        <f>IF(J114="-","-",SUM(J111:J119)*'3k EBIT'!$E$11)</f>
        <v>1.4379371714966844</v>
      </c>
      <c r="K120" s="38">
        <f>IF(K114="-","-",SUM(K111:K119)*'3k EBIT'!$E$11)</f>
        <v>1.4550432894434291</v>
      </c>
      <c r="L120" s="38">
        <f>IF(L114="-","-",SUM(L111:L119)*'3k EBIT'!$E$11)</f>
        <v>1.4699029567148398</v>
      </c>
      <c r="M120" s="38">
        <f>IF(M114="-","-",SUM(M111:M119)*'3k EBIT'!$E$11)</f>
        <v>1.524874280557688</v>
      </c>
      <c r="N120" s="38">
        <f>IF(N114="-","-",SUM(N111:N119)*'3k EBIT'!$E$11)</f>
        <v>1.6810068537036913</v>
      </c>
      <c r="O120" s="30"/>
      <c r="P120" s="38">
        <f>IF(P114="-","-",SUM(P111:P119)*'3k EBIT'!$E$11)</f>
        <v>1.6810068537036913</v>
      </c>
      <c r="Q120" s="38">
        <f>IF(Q114="-","-",SUM(Q111:Q119)*'3k EBIT'!$E$11)</f>
        <v>1.7263235180077914</v>
      </c>
      <c r="R120" s="38">
        <f>IF(R114="-","-",SUM(R111:R119)*'3k EBIT'!$E$11)</f>
        <v>1.7388562004680224</v>
      </c>
      <c r="S120" s="38">
        <f>IF(S114="-","-",SUM(S111:S119)*'3k EBIT'!$E$11)</f>
        <v>1.7799572211375414</v>
      </c>
      <c r="T120" s="38">
        <f>IF(T114="-","-",SUM(T111:T119)*'3k EBIT'!$E$11)</f>
        <v>1.6972211285225043</v>
      </c>
      <c r="U120" s="38">
        <f>IF(U114="-","-",SUM(U111:U119)*'3k EBIT'!$E$11)</f>
        <v>1.7315268400658224</v>
      </c>
      <c r="V120" s="38">
        <f>IF(V114="-","-",SUM(V111:V119)*'3k EBIT'!$E$11)</f>
        <v>1.7005535775345875</v>
      </c>
      <c r="W120" s="38" t="str">
        <f>IF(W114="-","-",SUM(W111:W119)*'3k EBIT'!$E$11)</f>
        <v>-</v>
      </c>
      <c r="X120" s="38" t="str">
        <f>IF(X114="-","-",SUM(X111:X119)*'3k EBIT'!$E$11)</f>
        <v>-</v>
      </c>
      <c r="Y120" s="38" t="str">
        <f>IF(Y114="-","-",SUM(Y111:Y119)*'3k EBIT'!$E$11)</f>
        <v>-</v>
      </c>
      <c r="Z120" s="38" t="str">
        <f>IF(Z114="-","-",SUM(Z111:Z119)*'3k EBIT'!$E$11)</f>
        <v>-</v>
      </c>
      <c r="AA120" s="28"/>
    </row>
    <row r="121" spans="1:27" s="29" customFormat="1" ht="11.5" x14ac:dyDescent="0.25">
      <c r="A121" s="256"/>
      <c r="B121" s="135" t="s">
        <v>292</v>
      </c>
      <c r="C121" s="179" t="s">
        <v>516</v>
      </c>
      <c r="D121" s="133" t="s">
        <v>324</v>
      </c>
      <c r="E121" s="127"/>
      <c r="F121" s="30"/>
      <c r="G121" s="38">
        <f>IF(G116="-","-",SUM(G111:G114,G116:G120)*'3l HAP'!$E$12)</f>
        <v>1.0961125126871367</v>
      </c>
      <c r="H121" s="38">
        <f>IF(H116="-","-",SUM(H111:H114,H116:H120)*'3l HAP'!$E$12)</f>
        <v>1.0981102125644266</v>
      </c>
      <c r="I121" s="38">
        <f>IF(I116="-","-",SUM(I111:I114,I116:I120)*'3l HAP'!$E$12)</f>
        <v>1.1020505546816253</v>
      </c>
      <c r="J121" s="38">
        <f>IF(J116="-","-",SUM(J111:J114,J116:J120)*'3l HAP'!$E$12)</f>
        <v>1.1080436543134962</v>
      </c>
      <c r="K121" s="38">
        <f>IF(K116="-","-",SUM(K111:K114,K116:K120)*'3l HAP'!$E$12)</f>
        <v>1.1212252632297603</v>
      </c>
      <c r="L121" s="38">
        <f>IF(L116="-","-",SUM(L111:L114,L116:L120)*'3l HAP'!$E$12)</f>
        <v>1.1326758052643326</v>
      </c>
      <c r="M121" s="38">
        <f>IF(M116="-","-",SUM(M111:M114,M116:M120)*'3l HAP'!$E$12)</f>
        <v>1.1750355326298065</v>
      </c>
      <c r="N121" s="38">
        <f>IF(N116="-","-",SUM(N111:N114,N116:N120)*'3l HAP'!$E$12)</f>
        <v>1.2953479567992137</v>
      </c>
      <c r="O121" s="30"/>
      <c r="P121" s="38">
        <f>IF(P116="-","-",SUM(P111:P114,P116:P120)*'3l HAP'!$E$12)</f>
        <v>1.2953479567992137</v>
      </c>
      <c r="Q121" s="38">
        <f>IF(Q116="-","-",SUM(Q111:Q114,Q116:Q120)*'3l HAP'!$E$12)</f>
        <v>1.3302680098530955</v>
      </c>
      <c r="R121" s="38">
        <f>IF(R116="-","-",SUM(R111:R114,R116:R120)*'3l HAP'!$E$12)</f>
        <v>1.3399254271219814</v>
      </c>
      <c r="S121" s="38">
        <f>IF(S116="-","-",SUM(S111:S114,S116:S120)*'3l HAP'!$E$12)</f>
        <v>1.3715969952832425</v>
      </c>
      <c r="T121" s="38">
        <f>IF(T116="-","-",SUM(T111:T114,T116:T120)*'3l HAP'!$E$12)</f>
        <v>1.3078423304606031</v>
      </c>
      <c r="U121" s="38">
        <f>IF(U116="-","-",SUM(U111:U114,U116:U120)*'3l HAP'!$E$12)</f>
        <v>1.3342775786312291</v>
      </c>
      <c r="V121" s="38">
        <f>IF(V116="-","-",SUM(V111:V114,V116:V120)*'3l HAP'!$E$12)</f>
        <v>1.3104102444518095</v>
      </c>
      <c r="W121" s="38" t="str">
        <f>IF(W116="-","-",SUM(W111:W114,W116:W120)*'3l HAP'!$E$12)</f>
        <v>-</v>
      </c>
      <c r="X121" s="38" t="str">
        <f>IF(X116="-","-",SUM(X111:X114,X116:X120)*'3l HAP'!$E$12)</f>
        <v>-</v>
      </c>
      <c r="Y121" s="38" t="str">
        <f>IF(Y116="-","-",SUM(Y111:Y114,Y116:Y120)*'3l HAP'!$E$12)</f>
        <v>-</v>
      </c>
      <c r="Z121" s="38" t="str">
        <f>IF(Z116="-","-",SUM(Z111:Z114,Z116:Z120)*'3l HAP'!$E$12)</f>
        <v>-</v>
      </c>
      <c r="AA121" s="28"/>
    </row>
    <row r="122" spans="1:27" s="29" customFormat="1" ht="11.5" x14ac:dyDescent="0.25">
      <c r="A122" s="256"/>
      <c r="B122" s="135" t="s">
        <v>44</v>
      </c>
      <c r="C122" s="135" t="str">
        <f>B122&amp;"_"&amp;D122</f>
        <v>Total_South East</v>
      </c>
      <c r="D122" s="133" t="s">
        <v>324</v>
      </c>
      <c r="E122" s="128"/>
      <c r="F122" s="30"/>
      <c r="G122" s="38">
        <f>IF(G116="-","-",SUM(G111:G121))</f>
        <v>75.962071988620252</v>
      </c>
      <c r="H122" s="38">
        <f t="shared" ref="H122:P122" si="88">IF(H116="-","-",SUM(H111:H121))</f>
        <v>76.100515278094562</v>
      </c>
      <c r="I122" s="38">
        <f t="shared" si="88"/>
        <v>76.373586288690589</v>
      </c>
      <c r="J122" s="38">
        <f t="shared" si="88"/>
        <v>76.78891615711359</v>
      </c>
      <c r="K122" s="38">
        <f t="shared" si="88"/>
        <v>77.702419391346723</v>
      </c>
      <c r="L122" s="38">
        <f t="shared" si="88"/>
        <v>78.495957361464903</v>
      </c>
      <c r="M122" s="38">
        <f t="shared" si="88"/>
        <v>81.431543464451849</v>
      </c>
      <c r="N122" s="38">
        <f t="shared" si="88"/>
        <v>89.769356344150751</v>
      </c>
      <c r="O122" s="30"/>
      <c r="P122" s="38">
        <f t="shared" si="88"/>
        <v>89.769356344150751</v>
      </c>
      <c r="Q122" s="38">
        <f t="shared" ref="Q122" si="89">IF(Q116="-","-",SUM(Q111:Q121))</f>
        <v>92.189363006990973</v>
      </c>
      <c r="R122" s="38">
        <f t="shared" ref="R122" si="90">IF(R116="-","-",SUM(R111:R121))</f>
        <v>92.858635018132262</v>
      </c>
      <c r="S122" s="38">
        <f t="shared" ref="S122" si="91">IF(S116="-","-",SUM(S111:S121))</f>
        <v>95.053517306958852</v>
      </c>
      <c r="T122" s="38">
        <f t="shared" ref="T122" si="92">IF(T116="-","-",SUM(T111:T121))</f>
        <v>90.635233250520912</v>
      </c>
      <c r="U122" s="38">
        <f t="shared" ref="U122" si="93">IF(U116="-","-",SUM(U111:U121))</f>
        <v>92.467231518336789</v>
      </c>
      <c r="V122" s="38">
        <f t="shared" ref="V122" si="94">IF(V116="-","-",SUM(V111:V121))</f>
        <v>90.813193145333557</v>
      </c>
      <c r="W122" s="38" t="str">
        <f t="shared" ref="W122" si="95">IF(W116="-","-",SUM(W111:W121))</f>
        <v>-</v>
      </c>
      <c r="X122" s="38" t="str">
        <f t="shared" ref="X122" si="96">IF(X116="-","-",SUM(X111:X121))</f>
        <v>-</v>
      </c>
      <c r="Y122" s="38" t="str">
        <f t="shared" ref="Y122" si="97">IF(Y116="-","-",SUM(Y111:Y121))</f>
        <v>-</v>
      </c>
      <c r="Z122" s="38" t="str">
        <f t="shared" ref="Z122" si="98">IF(Z116="-","-",SUM(Z111:Z121))</f>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AA'!J218="-","-",'3c AA'!J218)</f>
        <v>-</v>
      </c>
      <c r="H125" s="129" t="str">
        <f>IF('3c AA'!K218="-","-",'3c AA'!K218)</f>
        <v>-</v>
      </c>
      <c r="I125" s="129" t="str">
        <f>IF('3c AA'!L218="-","-",'3c AA'!L218)</f>
        <v>-</v>
      </c>
      <c r="J125" s="129" t="str">
        <f>IF('3c AA'!M218="-","-",'3c AA'!M218)</f>
        <v>-</v>
      </c>
      <c r="K125" s="129" t="str">
        <f>IF('3c AA'!N218="-","-",'3c AA'!N218)</f>
        <v>-</v>
      </c>
      <c r="L125" s="129" t="str">
        <f>IF('3c AA'!O218="-","-",'3c AA'!O218)</f>
        <v>-</v>
      </c>
      <c r="M125" s="129" t="str">
        <f>IF('3c AA'!P218="-","-",'3c AA'!P218)</f>
        <v>-</v>
      </c>
      <c r="N125" s="129" t="str">
        <f>IF('3c AA'!Q218="-","-",'3c AA'!Q218)</f>
        <v>-</v>
      </c>
      <c r="O125" s="30"/>
      <c r="P125" s="129" t="str">
        <f>IF('3c AA'!S218="-","-",'3c AA'!S218)</f>
        <v>-</v>
      </c>
      <c r="Q125" s="129" t="str">
        <f>IF('3c AA'!T218="-","-",'3c AA'!T218)</f>
        <v>-</v>
      </c>
      <c r="R125" s="129" t="str">
        <f>IF('3c AA'!U218="-","-",'3c AA'!U218)</f>
        <v>-</v>
      </c>
      <c r="S125" s="129" t="str">
        <f>IF('3c AA'!V218="-","-",'3c AA'!V218)</f>
        <v>-</v>
      </c>
      <c r="T125" s="129">
        <f>IF('3c AA'!W218="-","-",'3c AA'!W218)</f>
        <v>0</v>
      </c>
      <c r="U125" s="129">
        <f>IF('3c AA'!X218="-","-",'3c AA'!X218)</f>
        <v>1.4870742269298105</v>
      </c>
      <c r="V125" s="129">
        <f>IF('3c AA'!Y218="-","-",'3c AA'!Y218)</f>
        <v>0.70457099735818829</v>
      </c>
      <c r="W125" s="129" t="str">
        <f>IF('3c AA'!Z218="-","-",'3c AA'!Z218)</f>
        <v>-</v>
      </c>
      <c r="X125" s="129" t="str">
        <f>IF('3c AA'!AA218="-","-",'3c AA'!AA218)</f>
        <v>-</v>
      </c>
      <c r="Y125" s="129" t="str">
        <f>IF('3c AA'!AB218="-","-",'3c AA'!AB218)</f>
        <v>-</v>
      </c>
      <c r="Z125" s="129" t="str">
        <f>IF('3c AA'!AC218="-","-",'3c AA'!AC218)</f>
        <v>-</v>
      </c>
      <c r="AA125" s="28"/>
    </row>
    <row r="126" spans="1:27" s="29" customFormat="1" ht="11.25" customHeight="1" x14ac:dyDescent="0.25">
      <c r="A126" s="256"/>
      <c r="B126" s="132" t="s">
        <v>2</v>
      </c>
      <c r="C126" s="132" t="s">
        <v>342</v>
      </c>
      <c r="D126" s="134" t="s">
        <v>325</v>
      </c>
      <c r="E126" s="131"/>
      <c r="F126" s="30"/>
      <c r="G126" s="129">
        <f>IF('3d PC'!G14="-","-",'3d PC'!G64)</f>
        <v>6.5567588596821027</v>
      </c>
      <c r="H126" s="129">
        <f>IF('3d PC'!H14="-","-",'3d PC'!H64)</f>
        <v>6.5567588596821027</v>
      </c>
      <c r="I126" s="129">
        <f>IF('3d PC'!I14="-","-",'3d PC'!I64)</f>
        <v>6.6197359495950758</v>
      </c>
      <c r="J126" s="129">
        <f>IF('3d PC'!J14="-","-",'3d PC'!J64)</f>
        <v>6.6197359495950758</v>
      </c>
      <c r="K126" s="129">
        <f>IF('3d PC'!K14="-","-",'3d PC'!K64)</f>
        <v>6.6995028867368616</v>
      </c>
      <c r="L126" s="129">
        <f>IF('3d PC'!L14="-","-",'3d PC'!L64)</f>
        <v>6.6995028867368616</v>
      </c>
      <c r="M126" s="129">
        <f>IF('3d PC'!M14="-","-",'3d PC'!M64)</f>
        <v>7.1131218301273513</v>
      </c>
      <c r="N126" s="129">
        <f>IF('3d PC'!N14="-","-",'3d PC'!N64)</f>
        <v>7.1131218301273513</v>
      </c>
      <c r="O126" s="30"/>
      <c r="P126" s="129">
        <f>'3d PC'!P64</f>
        <v>7.1131218301273513</v>
      </c>
      <c r="Q126" s="129">
        <f>'3d PC'!Q64</f>
        <v>7.2804579515147188</v>
      </c>
      <c r="R126" s="129">
        <f>'3d PC'!R64</f>
        <v>7.1935840895118579</v>
      </c>
      <c r="S126" s="129">
        <f>'3d PC'!S64</f>
        <v>7.3593999937099728</v>
      </c>
      <c r="T126" s="129">
        <f>'3d PC'!T64</f>
        <v>7.0492243060839304</v>
      </c>
      <c r="U126" s="129">
        <f>'3d PC'!U64</f>
        <v>7.1089669218364691</v>
      </c>
      <c r="V126" s="129">
        <f>'3d PC'!V64</f>
        <v>6.9829560851947949</v>
      </c>
      <c r="W126" s="129" t="str">
        <f>'3d PC'!W64</f>
        <v>-</v>
      </c>
      <c r="X126" s="129" t="str">
        <f>'3d PC'!X64</f>
        <v>-</v>
      </c>
      <c r="Y126" s="129" t="str">
        <f>'3d PC'!Y64</f>
        <v>-</v>
      </c>
      <c r="Z126" s="129" t="str">
        <f>'3d PC'!Z64</f>
        <v>-</v>
      </c>
      <c r="AA126" s="28"/>
    </row>
    <row r="127" spans="1:27" s="29" customFormat="1" ht="11.25" customHeight="1" x14ac:dyDescent="0.25">
      <c r="A127" s="256"/>
      <c r="B127" s="132" t="s">
        <v>352</v>
      </c>
      <c r="C127" s="132" t="s">
        <v>343</v>
      </c>
      <c r="D127" s="134" t="s">
        <v>325</v>
      </c>
      <c r="E127" s="131"/>
      <c r="F127" s="30"/>
      <c r="G127" s="129" t="s">
        <v>333</v>
      </c>
      <c r="H127" s="129" t="s">
        <v>333</v>
      </c>
      <c r="I127" s="129" t="s">
        <v>333</v>
      </c>
      <c r="J127" s="129" t="s">
        <v>333</v>
      </c>
      <c r="K127" s="129" t="s">
        <v>333</v>
      </c>
      <c r="L127" s="129" t="s">
        <v>333</v>
      </c>
      <c r="M127" s="129" t="s">
        <v>333</v>
      </c>
      <c r="N127" s="129" t="s">
        <v>333</v>
      </c>
      <c r="O127" s="30"/>
      <c r="P127" s="129" t="s">
        <v>333</v>
      </c>
      <c r="Q127" s="129" t="s">
        <v>333</v>
      </c>
      <c r="R127" s="129" t="s">
        <v>333</v>
      </c>
      <c r="S127" s="129" t="s">
        <v>333</v>
      </c>
      <c r="T127" s="129" t="s">
        <v>333</v>
      </c>
      <c r="U127" s="129" t="s">
        <v>333</v>
      </c>
      <c r="V127" s="129" t="s">
        <v>333</v>
      </c>
      <c r="W127" s="129" t="s">
        <v>333</v>
      </c>
      <c r="X127" s="129" t="s">
        <v>333</v>
      </c>
      <c r="Y127" s="129" t="s">
        <v>333</v>
      </c>
      <c r="Z127" s="129" t="s">
        <v>333</v>
      </c>
      <c r="AA127" s="28"/>
    </row>
    <row r="128" spans="1:27" s="29" customFormat="1" ht="12.4" customHeight="1" x14ac:dyDescent="0.25">
      <c r="A128" s="256"/>
      <c r="B128" s="132" t="s">
        <v>349</v>
      </c>
      <c r="C128" s="132" t="s">
        <v>344</v>
      </c>
      <c r="D128" s="134" t="s">
        <v>325</v>
      </c>
      <c r="E128" s="131"/>
      <c r="F128" s="30"/>
      <c r="G128" s="129">
        <f>IF('3g CPIH'!C$16="-","-",'3h OC '!$E$11*('3g CPIH'!C$16/'3g CPIH'!$G$16))</f>
        <v>63.482931017612529</v>
      </c>
      <c r="H128" s="129">
        <f>IF('3g CPIH'!D$16="-","-",'3h OC '!$E$11*('3g CPIH'!D$16/'3g CPIH'!$G$16))</f>
        <v>63.61002397260274</v>
      </c>
      <c r="I128" s="129">
        <f>IF('3g CPIH'!E$16="-","-",'3h OC '!$E$11*('3g CPIH'!E$16/'3g CPIH'!$G$16))</f>
        <v>63.800663405088073</v>
      </c>
      <c r="J128" s="129">
        <f>IF('3g CPIH'!F$16="-","-",'3h OC '!$E$11*('3g CPIH'!F$16/'3g CPIH'!$G$16))</f>
        <v>64.181942270058713</v>
      </c>
      <c r="K128" s="129">
        <f>IF('3g CPIH'!G$16="-","-",'3h OC '!$E$11*('3g CPIH'!G$16/'3g CPIH'!$G$16))</f>
        <v>64.944500000000005</v>
      </c>
      <c r="L128" s="129">
        <f>IF('3g CPIH'!H$16="-","-",'3h OC '!$E$11*('3g CPIH'!H$16/'3g CPIH'!$G$16))</f>
        <v>65.770604207436406</v>
      </c>
      <c r="M128" s="129">
        <f>IF('3g CPIH'!I$16="-","-",'3h OC '!$E$11*('3g CPIH'!I$16/'3g CPIH'!$G$16))</f>
        <v>66.723801369863011</v>
      </c>
      <c r="N128" s="129">
        <f>IF('3g CPIH'!J$16="-","-",'3h OC '!$E$11*('3g CPIH'!J$16/'3g CPIH'!$G$16))</f>
        <v>67.295719667318991</v>
      </c>
      <c r="O128" s="30"/>
      <c r="P128" s="129">
        <f>IF('3g CPIH'!L$16="-","-",'3h OC '!$E$11*('3g CPIH'!L$16/'3g CPIH'!$G$16))</f>
        <v>67.295719667318991</v>
      </c>
      <c r="Q128" s="129">
        <f>IF('3g CPIH'!M$16="-","-",'3h OC '!$E$11*('3g CPIH'!M$16/'3g CPIH'!$G$16))</f>
        <v>68.058277397260284</v>
      </c>
      <c r="R128" s="129">
        <f>IF('3g CPIH'!N$16="-","-",'3h OC '!$E$11*('3g CPIH'!N$16/'3g CPIH'!$G$16))</f>
        <v>68.566649217221141</v>
      </c>
      <c r="S128" s="129">
        <f>IF('3g CPIH'!O$16="-","-",'3h OC '!$E$11*('3g CPIH'!O$16/'3g CPIH'!$G$16))</f>
        <v>68.947928082191794</v>
      </c>
      <c r="T128" s="129">
        <f>IF('3g CPIH'!P$16="-","-",'3h OC '!$E$11*('3g CPIH'!P$16/'3g CPIH'!$G$16))</f>
        <v>69.138567514677106</v>
      </c>
      <c r="U128" s="129">
        <f>IF('3g CPIH'!Q$16="-","-",'3h OC '!$E$11*('3g CPIH'!Q$16/'3g CPIH'!$G$16))</f>
        <v>69.51984637964776</v>
      </c>
      <c r="V128" s="129">
        <f>IF('3g CPIH'!R$16="-","-",'3h OC '!$E$11*('3g CPIH'!R$16/'3g CPIH'!$G$16))</f>
        <v>70.790775929549909</v>
      </c>
      <c r="W128" s="129" t="str">
        <f>IF('3g CPIH'!S$16="-","-",'3h OC '!$E$11*('3g CPIH'!S$16/'3g CPIH'!$G$16))</f>
        <v>-</v>
      </c>
      <c r="X128" s="129" t="str">
        <f>IF('3g CPIH'!T$16="-","-",'3h OC '!$E$11*('3g CPIH'!T$16/'3g CPIH'!$G$16))</f>
        <v>-</v>
      </c>
      <c r="Y128" s="129" t="str">
        <f>IF('3g CPIH'!U$16="-","-",'3h OC '!$E$11*('3g CPIH'!U$16/'3g CPIH'!$G$16))</f>
        <v>-</v>
      </c>
      <c r="Z128" s="129" t="str">
        <f>IF('3g CPIH'!V$16="-","-",'3h OC '!$E$11*('3g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SMNCC'!G$47="-","-",'3i SMNCC'!G$58)</f>
        <v>0</v>
      </c>
      <c r="L129" s="129">
        <f>IF('3i SMNCC'!H$47="-","-",'3i SMNCC'!H$58)</f>
        <v>-0.10239413454660828</v>
      </c>
      <c r="M129" s="129">
        <f>IF('3i SMNCC'!I$47="-","-",'3i SMNCC'!I$58)</f>
        <v>1.3107897268148032</v>
      </c>
      <c r="N129" s="129">
        <f>IF('3i SMNCC'!J$47="-","-",'3i SMNCC'!J$58)</f>
        <v>8.7391024854837447</v>
      </c>
      <c r="O129" s="30"/>
      <c r="P129" s="129">
        <f>IF('3i SMNCC'!L$47="-","-",'3i SMNCC'!L$58)</f>
        <v>8.7391024854837447</v>
      </c>
      <c r="Q129" s="129">
        <f>IF('3i SMNCC'!M$47="-","-",'3i SMNCC'!M$58)</f>
        <v>10.102089688688181</v>
      </c>
      <c r="R129" s="129">
        <f>IF('3i SMNCC'!N$47="-","-",'3i SMNCC'!N$58)</f>
        <v>10.300173121233549</v>
      </c>
      <c r="S129" s="129">
        <f>IF('3i SMNCC'!O$47="-","-",'3i SMNCC'!O$58)</f>
        <v>11.847822371645298</v>
      </c>
      <c r="T129" s="129">
        <f>IF('3i SMNCC'!P$47="-","-",'3i SMNCC'!P$58)</f>
        <v>7.7038430079225817</v>
      </c>
      <c r="U129" s="129">
        <f>IF('3i SMNCC'!Q$47="-","-",'3i SMNCC'!Q$58)</f>
        <v>7.5210837283470999</v>
      </c>
      <c r="V129" s="129">
        <f>IF('3i SMNCC'!R$47="-","-",'3i SMNCC'!R$58)</f>
        <v>5.5039662813362371</v>
      </c>
      <c r="W129" s="129" t="str">
        <f>IF('3i SMNCC'!S$47="-","-",'3i SMNCC'!S$58)</f>
        <v>-</v>
      </c>
      <c r="X129" s="129" t="str">
        <f>IF('3i SMNCC'!T$47="-","-",'3i SMNCC'!T$58)</f>
        <v>-</v>
      </c>
      <c r="Y129" s="129" t="str">
        <f>IF('3i SMNCC'!U$47="-","-",'3i SMNCC'!U$58)</f>
        <v>-</v>
      </c>
      <c r="Z129" s="129" t="str">
        <f>IF('3i SMNCC'!V$47="-","-",'3i SMNCC'!V$58)</f>
        <v>-</v>
      </c>
      <c r="AA129" s="28"/>
    </row>
    <row r="130" spans="1:27" s="29" customFormat="1" ht="11.25" customHeight="1" x14ac:dyDescent="0.25">
      <c r="A130" s="256"/>
      <c r="B130" s="132" t="s">
        <v>349</v>
      </c>
      <c r="C130" s="132" t="s">
        <v>389</v>
      </c>
      <c r="D130" s="134" t="s">
        <v>325</v>
      </c>
      <c r="E130" s="131"/>
      <c r="F130" s="30"/>
      <c r="G130" s="129">
        <f>IF('3g CPIH'!C$16="-","-",'3j PAAC PAP'!$G$21*('3g CPIH'!C$16/'3g CPIH'!$G$16))</f>
        <v>3.1142016634050882</v>
      </c>
      <c r="H130" s="129">
        <f>IF('3g CPIH'!D$16="-","-",'3j PAAC PAP'!$G$21*('3g CPIH'!D$16/'3g CPIH'!$G$16))</f>
        <v>3.1204363013698631</v>
      </c>
      <c r="I130" s="129">
        <f>IF('3g CPIH'!E$16="-","-",'3j PAAC PAP'!$G$21*('3g CPIH'!E$16/'3g CPIH'!$G$16))</f>
        <v>3.129788258317026</v>
      </c>
      <c r="J130" s="129">
        <f>IF('3g CPIH'!F$16="-","-",'3j PAAC PAP'!$G$21*('3g CPIH'!F$16/'3g CPIH'!$G$16))</f>
        <v>3.1484921722113506</v>
      </c>
      <c r="K130" s="129">
        <f>IF('3g CPIH'!G$16="-","-",'3j PAAC PAP'!$G$21*('3g CPIH'!G$16/'3g CPIH'!$G$16))</f>
        <v>3.1859000000000002</v>
      </c>
      <c r="L130" s="129">
        <f>IF('3g CPIH'!H$16="-","-",'3j PAAC PAP'!$G$21*('3g CPIH'!H$16/'3g CPIH'!$G$16))</f>
        <v>3.2264251467710374</v>
      </c>
      <c r="M130" s="129">
        <f>IF('3g CPIH'!I$16="-","-",'3j PAAC PAP'!$G$21*('3g CPIH'!I$16/'3g CPIH'!$G$16))</f>
        <v>3.2731849315068491</v>
      </c>
      <c r="N130" s="129">
        <f>IF('3g CPIH'!J$16="-","-",'3j PAAC PAP'!$G$21*('3g CPIH'!J$16/'3g CPIH'!$G$16))</f>
        <v>3.3012408023483371</v>
      </c>
      <c r="O130" s="30"/>
      <c r="P130" s="129">
        <f>IF('3g CPIH'!L$16="-","-",'3j PAAC PAP'!$G$21*('3g CPIH'!L$16/'3g CPIH'!$G$16))</f>
        <v>3.3012408023483371</v>
      </c>
      <c r="Q130" s="129">
        <f>IF('3g CPIH'!M$16="-","-",'3j PAAC PAP'!$G$21*('3g CPIH'!M$16/'3g CPIH'!$G$16))</f>
        <v>3.3386486301369862</v>
      </c>
      <c r="R130" s="129">
        <f>IF('3g CPIH'!N$16="-","-",'3j PAAC PAP'!$G$21*('3g CPIH'!N$16/'3g CPIH'!$G$16))</f>
        <v>3.3635871819960861</v>
      </c>
      <c r="S130" s="129">
        <f>IF('3g CPIH'!O$16="-","-",'3j PAAC PAP'!$G$21*('3g CPIH'!O$16/'3g CPIH'!$G$16))</f>
        <v>3.3822910958904111</v>
      </c>
      <c r="T130" s="129">
        <f>IF('3g CPIH'!P$16="-","-",'3j PAAC PAP'!$G$21*('3g CPIH'!P$16/'3g CPIH'!$G$16))</f>
        <v>3.3916430528375732</v>
      </c>
      <c r="U130" s="129">
        <f>IF('3g CPIH'!Q$16="-","-",'3j PAAC PAP'!$G$21*('3g CPIH'!Q$16/'3g CPIH'!$G$16))</f>
        <v>3.4103469667318986</v>
      </c>
      <c r="V130" s="129">
        <f>IF('3g CPIH'!R$16="-","-",'3j PAAC PAP'!$G$21*('3g CPIH'!R$16/'3g CPIH'!$G$16))</f>
        <v>3.4726933463796481</v>
      </c>
      <c r="W130" s="129" t="str">
        <f>IF('3g CPIH'!S$16="-","-",'3j PAAC PAP'!$G$21*('3g CPIH'!S$16/'3g CPIH'!$G$16))</f>
        <v>-</v>
      </c>
      <c r="X130" s="129" t="str">
        <f>IF('3g CPIH'!T$16="-","-",'3j PAAC PAP'!$G$21*('3g CPIH'!T$16/'3g CPIH'!$G$16))</f>
        <v>-</v>
      </c>
      <c r="Y130" s="129" t="str">
        <f>IF('3g CPIH'!U$16="-","-",'3j PAAC PAP'!$G$21*('3g CPIH'!U$16/'3g CPIH'!$G$16))</f>
        <v>-</v>
      </c>
      <c r="Z130" s="129" t="str">
        <f>IF('3g CPIH'!V$16="-","-",'3j PAAC PAP'!$G$21*('3g CPIH'!V$16/'3g CPIH'!$G$16))</f>
        <v>-</v>
      </c>
      <c r="AA130" s="28"/>
    </row>
    <row r="131" spans="1:27" s="29" customFormat="1" ht="11.25" customHeight="1" x14ac:dyDescent="0.25">
      <c r="A131" s="256"/>
      <c r="B131" s="132" t="s">
        <v>349</v>
      </c>
      <c r="C131" s="132" t="s">
        <v>404</v>
      </c>
      <c r="D131" s="134" t="s">
        <v>325</v>
      </c>
      <c r="E131" s="131"/>
      <c r="F131" s="30"/>
      <c r="G131" s="129">
        <f>IF(G126="-","-",SUM(G123:G129)*'3j PAAC PAP'!$G$39)</f>
        <v>0.2896141176426133</v>
      </c>
      <c r="H131" s="129">
        <f>IF(H126="-","-",SUM(H123:H129)*'3j PAAC PAP'!$G$39)</f>
        <v>0.2901396470114978</v>
      </c>
      <c r="I131" s="129">
        <f>IF(I126="-","-",SUM(I123:I129)*'3j PAAC PAP'!$G$39)</f>
        <v>0.29118835133161486</v>
      </c>
      <c r="J131" s="129">
        <f>IF(J126="-","-",SUM(J123:J129)*'3j PAAC PAP'!$G$39)</f>
        <v>0.29276493943826842</v>
      </c>
      <c r="K131" s="129">
        <f>IF(K126="-","-",SUM(K123:K129)*'3j PAAC PAP'!$G$39)</f>
        <v>0.29624795193665693</v>
      </c>
      <c r="L131" s="129">
        <f>IF(L126="-","-",SUM(L123:L129)*'3j PAAC PAP'!$G$39)</f>
        <v>0.29924049308805623</v>
      </c>
      <c r="M131" s="129">
        <f>IF(M126="-","-",SUM(M123:M129)*'3j PAAC PAP'!$G$39)</f>
        <v>0.31073579295233938</v>
      </c>
      <c r="N131" s="129">
        <f>IF(N126="-","-",SUM(N123:N129)*'3j PAAC PAP'!$G$39)</f>
        <v>0.34381674836941589</v>
      </c>
      <c r="O131" s="30"/>
      <c r="P131" s="129">
        <f>IF(P126="-","-",SUM(P123:P129)*'3j PAAC PAP'!$G$39)</f>
        <v>0.34381674836941589</v>
      </c>
      <c r="Q131" s="129">
        <f>IF(Q126="-","-",SUM(Q123:Q129)*'3j PAAC PAP'!$G$39)</f>
        <v>0.35329781152991024</v>
      </c>
      <c r="R131" s="129">
        <f>IF(R126="-","-",SUM(R123:R129)*'3j PAAC PAP'!$G$39)</f>
        <v>0.35585978057964163</v>
      </c>
      <c r="S131" s="129">
        <f>IF(S126="-","-",SUM(S123:S129)*'3j PAAC PAP'!$G$39)</f>
        <v>0.36452154710060708</v>
      </c>
      <c r="T131" s="129">
        <f>IF(T126="-","-",SUM(T123:T129)*'3j PAAC PAP'!$G$39)</f>
        <v>0.34689191001660674</v>
      </c>
      <c r="U131" s="129">
        <f>IF(U126="-","-",SUM(U123:U129)*'3j PAAC PAP'!$G$39)</f>
        <v>0.35410887614670727</v>
      </c>
      <c r="V131" s="129">
        <f>IF(V126="-","-",SUM(V123:V129)*'3j PAAC PAP'!$G$39)</f>
        <v>0.34726668352837081</v>
      </c>
      <c r="W131" s="129" t="str">
        <f>IF(W126="-","-",SUM(W123:W129)*'3j PAAC PAP'!$G$39)</f>
        <v>-</v>
      </c>
      <c r="X131" s="129" t="str">
        <f>IF(X126="-","-",SUM(X123:X129)*'3j PAAC PAP'!$G$39)</f>
        <v>-</v>
      </c>
      <c r="Y131" s="129" t="str">
        <f>IF(Y126="-","-",SUM(Y123:Y129)*'3j PAAC PAP'!$G$39)</f>
        <v>-</v>
      </c>
      <c r="Z131" s="129" t="str">
        <f>IF(Z126="-","-",SUM(Z123:Z129)*'3j PAAC PAP'!$G$39)</f>
        <v>-</v>
      </c>
      <c r="AA131" s="28"/>
    </row>
    <row r="132" spans="1:27" s="29" customFormat="1" ht="11.5" x14ac:dyDescent="0.25">
      <c r="A132" s="256"/>
      <c r="B132" s="132" t="s">
        <v>388</v>
      </c>
      <c r="C132" s="132" t="s">
        <v>515</v>
      </c>
      <c r="D132" s="134" t="s">
        <v>325</v>
      </c>
      <c r="E132" s="131"/>
      <c r="F132" s="30"/>
      <c r="G132" s="129">
        <f>IF(G126="-","-",SUM(G123:G131)*'3k EBIT'!$E$11)</f>
        <v>1.4224538175907742</v>
      </c>
      <c r="H132" s="129">
        <f>IF(H126="-","-",SUM(H123:H131)*'3k EBIT'!$E$11)</f>
        <v>1.4250462848639429</v>
      </c>
      <c r="I132" s="129">
        <f>IF(I126="-","-",SUM(I123:I131)*'3k EBIT'!$E$11)</f>
        <v>1.4301597696771782</v>
      </c>
      <c r="J132" s="129">
        <f>IF(J126="-","-",SUM(J123:J131)*'3k EBIT'!$E$11)</f>
        <v>1.4379371714966844</v>
      </c>
      <c r="K132" s="129">
        <f>IF(K126="-","-",SUM(K123:K131)*'3k EBIT'!$E$11)</f>
        <v>1.4550432894434291</v>
      </c>
      <c r="L132" s="129">
        <f>IF(L126="-","-",SUM(L123:L131)*'3k EBIT'!$E$11)</f>
        <v>1.4699029567148398</v>
      </c>
      <c r="M132" s="129">
        <f>IF(M126="-","-",SUM(M123:M131)*'3k EBIT'!$E$11)</f>
        <v>1.524874280557688</v>
      </c>
      <c r="N132" s="129">
        <f>IF(N126="-","-",SUM(N123:N131)*'3k EBIT'!$E$11)</f>
        <v>1.6810068537036913</v>
      </c>
      <c r="O132" s="30"/>
      <c r="P132" s="129">
        <f>IF(P126="-","-",SUM(P123:P131)*'3k EBIT'!$E$11)</f>
        <v>1.6810068537036913</v>
      </c>
      <c r="Q132" s="129">
        <f>IF(Q126="-","-",SUM(Q123:Q131)*'3k EBIT'!$E$11)</f>
        <v>1.7263235180077914</v>
      </c>
      <c r="R132" s="129">
        <f>IF(R126="-","-",SUM(R123:R131)*'3k EBIT'!$E$11)</f>
        <v>1.7388562004680224</v>
      </c>
      <c r="S132" s="129">
        <f>IF(S126="-","-",SUM(S123:S131)*'3k EBIT'!$E$11)</f>
        <v>1.7799572211375414</v>
      </c>
      <c r="T132" s="129">
        <f>IF(T126="-","-",SUM(T123:T131)*'3k EBIT'!$E$11)</f>
        <v>1.6972211285225043</v>
      </c>
      <c r="U132" s="129">
        <f>IF(U126="-","-",SUM(U123:U131)*'3k EBIT'!$E$11)</f>
        <v>1.7315268400658224</v>
      </c>
      <c r="V132" s="129">
        <f>IF(V126="-","-",SUM(V123:V131)*'3k EBIT'!$E$11)</f>
        <v>1.7005535775345875</v>
      </c>
      <c r="W132" s="129" t="str">
        <f>IF(W126="-","-",SUM(W123:W131)*'3k EBIT'!$E$11)</f>
        <v>-</v>
      </c>
      <c r="X132" s="129" t="str">
        <f>IF(X126="-","-",SUM(X123:X131)*'3k EBIT'!$E$11)</f>
        <v>-</v>
      </c>
      <c r="Y132" s="129" t="str">
        <f>IF(Y126="-","-",SUM(Y123:Y131)*'3k EBIT'!$E$11)</f>
        <v>-</v>
      </c>
      <c r="Z132" s="129" t="str">
        <f>IF(Z126="-","-",SUM(Z123:Z131)*'3k EBIT'!$E$11)</f>
        <v>-</v>
      </c>
      <c r="AA132" s="28"/>
    </row>
    <row r="133" spans="1:27" s="29" customFormat="1" ht="11.5" x14ac:dyDescent="0.25">
      <c r="A133" s="256"/>
      <c r="B133" s="132" t="s">
        <v>292</v>
      </c>
      <c r="C133" s="177" t="s">
        <v>516</v>
      </c>
      <c r="D133" s="134" t="s">
        <v>325</v>
      </c>
      <c r="E133" s="130"/>
      <c r="F133" s="30"/>
      <c r="G133" s="129">
        <f>IF(G128="-","-",SUM(G123:G126,G128:G132)*'3l HAP'!$E$12)</f>
        <v>1.0961125126871367</v>
      </c>
      <c r="H133" s="129">
        <f>IF(H128="-","-",SUM(H123:H126,H128:H132)*'3l HAP'!$E$12)</f>
        <v>1.0981102125644266</v>
      </c>
      <c r="I133" s="129">
        <f>IF(I128="-","-",SUM(I123:I126,I128:I132)*'3l HAP'!$E$12)</f>
        <v>1.1020505546816253</v>
      </c>
      <c r="J133" s="129">
        <f>IF(J128="-","-",SUM(J123:J126,J128:J132)*'3l HAP'!$E$12)</f>
        <v>1.1080436543134962</v>
      </c>
      <c r="K133" s="129">
        <f>IF(K128="-","-",SUM(K123:K126,K128:K132)*'3l HAP'!$E$12)</f>
        <v>1.1212252632297603</v>
      </c>
      <c r="L133" s="129">
        <f>IF(L128="-","-",SUM(L123:L126,L128:L132)*'3l HAP'!$E$12)</f>
        <v>1.1326758052643326</v>
      </c>
      <c r="M133" s="129">
        <f>IF(M128="-","-",SUM(M123:M126,M128:M132)*'3l HAP'!$E$12)</f>
        <v>1.1750355326298065</v>
      </c>
      <c r="N133" s="129">
        <f>IF(N128="-","-",SUM(N123:N126,N128:N132)*'3l HAP'!$E$12)</f>
        <v>1.2953479567992137</v>
      </c>
      <c r="O133" s="30"/>
      <c r="P133" s="129">
        <f>IF(P128="-","-",SUM(P123:P126,P128:P132)*'3l HAP'!$E$12)</f>
        <v>1.2953479567992137</v>
      </c>
      <c r="Q133" s="129">
        <f>IF(Q128="-","-",SUM(Q123:Q126,Q128:Q132)*'3l HAP'!$E$12)</f>
        <v>1.3302680098530955</v>
      </c>
      <c r="R133" s="129">
        <f>IF(R128="-","-",SUM(R123:R126,R128:R132)*'3l HAP'!$E$12)</f>
        <v>1.3399254271219814</v>
      </c>
      <c r="S133" s="129">
        <f>IF(S128="-","-",SUM(S123:S126,S128:S132)*'3l HAP'!$E$12)</f>
        <v>1.3715969952832425</v>
      </c>
      <c r="T133" s="129">
        <f>IF(T128="-","-",SUM(T123:T126,T128:T132)*'3l HAP'!$E$12)</f>
        <v>1.3078423304606031</v>
      </c>
      <c r="U133" s="129">
        <f>IF(U128="-","-",SUM(U123:U126,U128:U132)*'3l HAP'!$E$12)</f>
        <v>1.3342775786312291</v>
      </c>
      <c r="V133" s="129">
        <f>IF(V128="-","-",SUM(V123:V126,V128:V132)*'3l HAP'!$E$12)</f>
        <v>1.3104102444518095</v>
      </c>
      <c r="W133" s="129" t="str">
        <f>IF(W128="-","-",SUM(W123:W126,W128:W132)*'3l HAP'!$E$12)</f>
        <v>-</v>
      </c>
      <c r="X133" s="129" t="str">
        <f>IF(X128="-","-",SUM(X123:X126,X128:X132)*'3l HAP'!$E$12)</f>
        <v>-</v>
      </c>
      <c r="Y133" s="129" t="str">
        <f>IF(Y128="-","-",SUM(Y123:Y126,Y128:Y132)*'3l HAP'!$E$12)</f>
        <v>-</v>
      </c>
      <c r="Z133" s="129" t="str">
        <f>IF(Z128="-","-",SUM(Z123:Z126,Z128:Z132)*'3l HAP'!$E$12)</f>
        <v>-</v>
      </c>
      <c r="AA133" s="28"/>
    </row>
    <row r="134" spans="1:27" s="29" customFormat="1" ht="11.5" x14ac:dyDescent="0.25">
      <c r="A134" s="256"/>
      <c r="B134" s="132" t="s">
        <v>44</v>
      </c>
      <c r="C134" s="132" t="str">
        <f>B134&amp;"_"&amp;D134</f>
        <v>Total_South Wales</v>
      </c>
      <c r="D134" s="134" t="s">
        <v>325</v>
      </c>
      <c r="E134" s="131"/>
      <c r="F134" s="30"/>
      <c r="G134" s="129">
        <f>IF(G128="-","-",SUM(G123:G133))</f>
        <v>75.962071988620252</v>
      </c>
      <c r="H134" s="129">
        <f t="shared" ref="H134:P134" si="99">IF(H128="-","-",SUM(H123:H133))</f>
        <v>76.100515278094562</v>
      </c>
      <c r="I134" s="129">
        <f t="shared" si="99"/>
        <v>76.373586288690589</v>
      </c>
      <c r="J134" s="129">
        <f t="shared" si="99"/>
        <v>76.78891615711359</v>
      </c>
      <c r="K134" s="129">
        <f t="shared" si="99"/>
        <v>77.702419391346723</v>
      </c>
      <c r="L134" s="129">
        <f t="shared" si="99"/>
        <v>78.495957361464903</v>
      </c>
      <c r="M134" s="129">
        <f t="shared" si="99"/>
        <v>81.431543464451849</v>
      </c>
      <c r="N134" s="129">
        <f t="shared" si="99"/>
        <v>89.769356344150751</v>
      </c>
      <c r="O134" s="30"/>
      <c r="P134" s="129">
        <f t="shared" si="99"/>
        <v>89.769356344150751</v>
      </c>
      <c r="Q134" s="129">
        <f t="shared" ref="Q134" si="100">IF(Q128="-","-",SUM(Q123:Q133))</f>
        <v>92.189363006990973</v>
      </c>
      <c r="R134" s="129">
        <f t="shared" ref="R134" si="101">IF(R128="-","-",SUM(R123:R133))</f>
        <v>92.858635018132262</v>
      </c>
      <c r="S134" s="129">
        <f t="shared" ref="S134" si="102">IF(S128="-","-",SUM(S123:S133))</f>
        <v>95.053517306958852</v>
      </c>
      <c r="T134" s="129">
        <f t="shared" ref="T134" si="103">IF(T128="-","-",SUM(T123:T133))</f>
        <v>90.635233250520912</v>
      </c>
      <c r="U134" s="129">
        <f t="shared" ref="U134" si="104">IF(U128="-","-",SUM(U123:U133))</f>
        <v>92.467231518336789</v>
      </c>
      <c r="V134" s="129">
        <f t="shared" ref="V134" si="105">IF(V128="-","-",SUM(V123:V133))</f>
        <v>90.813193145333557</v>
      </c>
      <c r="W134" s="129" t="str">
        <f t="shared" ref="W134" si="106">IF(W128="-","-",SUM(W123:W133))</f>
        <v>-</v>
      </c>
      <c r="X134" s="129" t="str">
        <f t="shared" ref="X134" si="107">IF(X128="-","-",SUM(X123:X133))</f>
        <v>-</v>
      </c>
      <c r="Y134" s="129" t="str">
        <f t="shared" ref="Y134" si="108">IF(Y128="-","-",SUM(Y123:Y133))</f>
        <v>-</v>
      </c>
      <c r="Z134" s="129" t="str">
        <f t="shared" ref="Z134" si="109">IF(Z128="-","-",SUM(Z123:Z133))</f>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AA'!J219="-","-",'3c AA'!J219)</f>
        <v>-</v>
      </c>
      <c r="H137" s="38" t="str">
        <f>IF('3c AA'!K219="-","-",'3c AA'!K219)</f>
        <v>-</v>
      </c>
      <c r="I137" s="38" t="str">
        <f>IF('3c AA'!L219="-","-",'3c AA'!L219)</f>
        <v>-</v>
      </c>
      <c r="J137" s="38" t="str">
        <f>IF('3c AA'!M219="-","-",'3c AA'!M219)</f>
        <v>-</v>
      </c>
      <c r="K137" s="38" t="str">
        <f>IF('3c AA'!N219="-","-",'3c AA'!N219)</f>
        <v>-</v>
      </c>
      <c r="L137" s="38" t="str">
        <f>IF('3c AA'!O219="-","-",'3c AA'!O219)</f>
        <v>-</v>
      </c>
      <c r="M137" s="38" t="str">
        <f>IF('3c AA'!P219="-","-",'3c AA'!P219)</f>
        <v>-</v>
      </c>
      <c r="N137" s="38" t="str">
        <f>IF('3c AA'!Q219="-","-",'3c AA'!Q219)</f>
        <v>-</v>
      </c>
      <c r="O137" s="30"/>
      <c r="P137" s="38" t="str">
        <f>IF('3c AA'!S219="-","-",'3c AA'!S219)</f>
        <v>-</v>
      </c>
      <c r="Q137" s="38" t="str">
        <f>IF('3c AA'!T219="-","-",'3c AA'!T219)</f>
        <v>-</v>
      </c>
      <c r="R137" s="38" t="str">
        <f>IF('3c AA'!U219="-","-",'3c AA'!U219)</f>
        <v>-</v>
      </c>
      <c r="S137" s="38" t="str">
        <f>IF('3c AA'!V219="-","-",'3c AA'!V219)</f>
        <v>-</v>
      </c>
      <c r="T137" s="38">
        <f>IF('3c AA'!W219="-","-",'3c AA'!W219)</f>
        <v>0</v>
      </c>
      <c r="U137" s="38">
        <f>IF('3c AA'!X219="-","-",'3c AA'!X219)</f>
        <v>1.4870742269298105</v>
      </c>
      <c r="V137" s="38">
        <f>IF('3c AA'!Y219="-","-",'3c AA'!Y219)</f>
        <v>0.70457099735818829</v>
      </c>
      <c r="W137" s="38" t="str">
        <f>IF('3c AA'!Z219="-","-",'3c AA'!Z219)</f>
        <v>-</v>
      </c>
      <c r="X137" s="38" t="str">
        <f>IF('3c AA'!AA219="-","-",'3c AA'!AA219)</f>
        <v>-</v>
      </c>
      <c r="Y137" s="38" t="str">
        <f>IF('3c AA'!AB219="-","-",'3c AA'!AB219)</f>
        <v>-</v>
      </c>
      <c r="Z137" s="38" t="str">
        <f>IF('3c AA'!AC219="-","-",'3c AA'!AC219)</f>
        <v>-</v>
      </c>
      <c r="AA137" s="28"/>
    </row>
    <row r="138" spans="1:27" s="29" customFormat="1" ht="11.25" customHeight="1" x14ac:dyDescent="0.25">
      <c r="A138" s="256"/>
      <c r="B138" s="135" t="s">
        <v>2</v>
      </c>
      <c r="C138" s="135" t="s">
        <v>342</v>
      </c>
      <c r="D138" s="133" t="s">
        <v>326</v>
      </c>
      <c r="E138" s="128"/>
      <c r="F138" s="30"/>
      <c r="G138" s="38">
        <f>IF('3d PC'!G14="-","-",'3d PC'!G64)</f>
        <v>6.5567588596821027</v>
      </c>
      <c r="H138" s="38">
        <f>IF('3d PC'!H14="-","-",'3d PC'!H64)</f>
        <v>6.5567588596821027</v>
      </c>
      <c r="I138" s="38">
        <f>IF('3d PC'!I14="-","-",'3d PC'!I64)</f>
        <v>6.6197359495950758</v>
      </c>
      <c r="J138" s="38">
        <f>IF('3d PC'!J14="-","-",'3d PC'!J64)</f>
        <v>6.6197359495950758</v>
      </c>
      <c r="K138" s="38">
        <f>IF('3d PC'!K14="-","-",'3d PC'!K64)</f>
        <v>6.6995028867368616</v>
      </c>
      <c r="L138" s="38">
        <f>IF('3d PC'!L14="-","-",'3d PC'!L64)</f>
        <v>6.6995028867368616</v>
      </c>
      <c r="M138" s="38">
        <f>IF('3d PC'!M14="-","-",'3d PC'!M64)</f>
        <v>7.1131218301273513</v>
      </c>
      <c r="N138" s="38">
        <f>IF('3d PC'!N14="-","-",'3d PC'!N64)</f>
        <v>7.1131218301273513</v>
      </c>
      <c r="O138" s="30"/>
      <c r="P138" s="38">
        <f>'3d PC'!P64</f>
        <v>7.1131218301273513</v>
      </c>
      <c r="Q138" s="38">
        <f>'3d PC'!Q64</f>
        <v>7.2804579515147188</v>
      </c>
      <c r="R138" s="38">
        <f>'3d PC'!R64</f>
        <v>7.1935840895118579</v>
      </c>
      <c r="S138" s="38">
        <f>'3d PC'!S64</f>
        <v>7.3593999937099728</v>
      </c>
      <c r="T138" s="38">
        <f>'3d PC'!T64</f>
        <v>7.0492243060839304</v>
      </c>
      <c r="U138" s="38">
        <f>'3d PC'!U64</f>
        <v>7.1089669218364691</v>
      </c>
      <c r="V138" s="38">
        <f>'3d PC'!V64</f>
        <v>6.9829560851947949</v>
      </c>
      <c r="W138" s="38" t="str">
        <f>'3d PC'!W64</f>
        <v>-</v>
      </c>
      <c r="X138" s="38" t="str">
        <f>'3d PC'!X64</f>
        <v>-</v>
      </c>
      <c r="Y138" s="38" t="str">
        <f>'3d PC'!Y64</f>
        <v>-</v>
      </c>
      <c r="Z138" s="38" t="str">
        <f>'3d PC'!Z64</f>
        <v>-</v>
      </c>
      <c r="AA138" s="28"/>
    </row>
    <row r="139" spans="1:27" s="29" customFormat="1" ht="11.25" customHeight="1" x14ac:dyDescent="0.25">
      <c r="A139" s="256"/>
      <c r="B139" s="135" t="s">
        <v>352</v>
      </c>
      <c r="C139" s="135" t="s">
        <v>343</v>
      </c>
      <c r="D139" s="133" t="s">
        <v>326</v>
      </c>
      <c r="E139" s="128"/>
      <c r="F139" s="30"/>
      <c r="G139" s="38" t="s">
        <v>333</v>
      </c>
      <c r="H139" s="38" t="s">
        <v>333</v>
      </c>
      <c r="I139" s="38" t="s">
        <v>333</v>
      </c>
      <c r="J139" s="38" t="s">
        <v>333</v>
      </c>
      <c r="K139" s="38" t="s">
        <v>333</v>
      </c>
      <c r="L139" s="38" t="s">
        <v>333</v>
      </c>
      <c r="M139" s="38" t="s">
        <v>333</v>
      </c>
      <c r="N139" s="38" t="s">
        <v>333</v>
      </c>
      <c r="O139" s="30"/>
      <c r="P139" s="38" t="s">
        <v>333</v>
      </c>
      <c r="Q139" s="38" t="s">
        <v>333</v>
      </c>
      <c r="R139" s="38" t="s">
        <v>333</v>
      </c>
      <c r="S139" s="38" t="s">
        <v>333</v>
      </c>
      <c r="T139" s="38" t="s">
        <v>333</v>
      </c>
      <c r="U139" s="38" t="s">
        <v>333</v>
      </c>
      <c r="V139" s="38" t="s">
        <v>333</v>
      </c>
      <c r="W139" s="38" t="s">
        <v>333</v>
      </c>
      <c r="X139" s="38" t="s">
        <v>333</v>
      </c>
      <c r="Y139" s="38" t="s">
        <v>333</v>
      </c>
      <c r="Z139" s="38" t="s">
        <v>333</v>
      </c>
      <c r="AA139" s="28"/>
    </row>
    <row r="140" spans="1:27" s="29" customFormat="1" ht="11.25" customHeight="1" x14ac:dyDescent="0.25">
      <c r="A140" s="256"/>
      <c r="B140" s="135" t="s">
        <v>349</v>
      </c>
      <c r="C140" s="135" t="s">
        <v>344</v>
      </c>
      <c r="D140" s="133" t="s">
        <v>326</v>
      </c>
      <c r="E140" s="128"/>
      <c r="F140" s="30"/>
      <c r="G140" s="38">
        <f>IF('3g CPIH'!C$16="-","-",'3h OC '!$E$11*('3g CPIH'!C$16/'3g CPIH'!$G$16))</f>
        <v>63.482931017612529</v>
      </c>
      <c r="H140" s="38">
        <f>IF('3g CPIH'!D$16="-","-",'3h OC '!$E$11*('3g CPIH'!D$16/'3g CPIH'!$G$16))</f>
        <v>63.61002397260274</v>
      </c>
      <c r="I140" s="38">
        <f>IF('3g CPIH'!E$16="-","-",'3h OC '!$E$11*('3g CPIH'!E$16/'3g CPIH'!$G$16))</f>
        <v>63.800663405088073</v>
      </c>
      <c r="J140" s="38">
        <f>IF('3g CPIH'!F$16="-","-",'3h OC '!$E$11*('3g CPIH'!F$16/'3g CPIH'!$G$16))</f>
        <v>64.181942270058713</v>
      </c>
      <c r="K140" s="38">
        <f>IF('3g CPIH'!G$16="-","-",'3h OC '!$E$11*('3g CPIH'!G$16/'3g CPIH'!$G$16))</f>
        <v>64.944500000000005</v>
      </c>
      <c r="L140" s="38">
        <f>IF('3g CPIH'!H$16="-","-",'3h OC '!$E$11*('3g CPIH'!H$16/'3g CPIH'!$G$16))</f>
        <v>65.770604207436406</v>
      </c>
      <c r="M140" s="38">
        <f>IF('3g CPIH'!I$16="-","-",'3h OC '!$E$11*('3g CPIH'!I$16/'3g CPIH'!$G$16))</f>
        <v>66.723801369863011</v>
      </c>
      <c r="N140" s="38">
        <f>IF('3g CPIH'!J$16="-","-",'3h OC '!$E$11*('3g CPIH'!J$16/'3g CPIH'!$G$16))</f>
        <v>67.295719667318991</v>
      </c>
      <c r="O140" s="30"/>
      <c r="P140" s="38">
        <f>IF('3g CPIH'!L$16="-","-",'3h OC '!$E$11*('3g CPIH'!L$16/'3g CPIH'!$G$16))</f>
        <v>67.295719667318991</v>
      </c>
      <c r="Q140" s="38">
        <f>IF('3g CPIH'!M$16="-","-",'3h OC '!$E$11*('3g CPIH'!M$16/'3g CPIH'!$G$16))</f>
        <v>68.058277397260284</v>
      </c>
      <c r="R140" s="38">
        <f>IF('3g CPIH'!N$16="-","-",'3h OC '!$E$11*('3g CPIH'!N$16/'3g CPIH'!$G$16))</f>
        <v>68.566649217221141</v>
      </c>
      <c r="S140" s="38">
        <f>IF('3g CPIH'!O$16="-","-",'3h OC '!$E$11*('3g CPIH'!O$16/'3g CPIH'!$G$16))</f>
        <v>68.947928082191794</v>
      </c>
      <c r="T140" s="38">
        <f>IF('3g CPIH'!P$16="-","-",'3h OC '!$E$11*('3g CPIH'!P$16/'3g CPIH'!$G$16))</f>
        <v>69.138567514677106</v>
      </c>
      <c r="U140" s="38">
        <f>IF('3g CPIH'!Q$16="-","-",'3h OC '!$E$11*('3g CPIH'!Q$16/'3g CPIH'!$G$16))</f>
        <v>69.51984637964776</v>
      </c>
      <c r="V140" s="38">
        <f>IF('3g CPIH'!R$16="-","-",'3h OC '!$E$11*('3g CPIH'!R$16/'3g CPIH'!$G$16))</f>
        <v>70.790775929549909</v>
      </c>
      <c r="W140" s="38" t="str">
        <f>IF('3g CPIH'!S$16="-","-",'3h OC '!$E$11*('3g CPIH'!S$16/'3g CPIH'!$G$16))</f>
        <v>-</v>
      </c>
      <c r="X140" s="38" t="str">
        <f>IF('3g CPIH'!T$16="-","-",'3h OC '!$E$11*('3g CPIH'!T$16/'3g CPIH'!$G$16))</f>
        <v>-</v>
      </c>
      <c r="Y140" s="38" t="str">
        <f>IF('3g CPIH'!U$16="-","-",'3h OC '!$E$11*('3g CPIH'!U$16/'3g CPIH'!$G$16))</f>
        <v>-</v>
      </c>
      <c r="Z140" s="38" t="str">
        <f>IF('3g CPIH'!V$16="-","-",'3h OC '!$E$11*('3g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SMNCC'!G$47="-","-",'3i SMNCC'!G$58)</f>
        <v>0</v>
      </c>
      <c r="L141" s="38">
        <f>IF('3i SMNCC'!H$47="-","-",'3i SMNCC'!H$58)</f>
        <v>-0.10239413454660828</v>
      </c>
      <c r="M141" s="38">
        <f>IF('3i SMNCC'!I$47="-","-",'3i SMNCC'!I$58)</f>
        <v>1.3107897268148032</v>
      </c>
      <c r="N141" s="38">
        <f>IF('3i SMNCC'!J$47="-","-",'3i SMNCC'!J$58)</f>
        <v>8.7391024854837447</v>
      </c>
      <c r="O141" s="30"/>
      <c r="P141" s="38">
        <f>IF('3i SMNCC'!L$47="-","-",'3i SMNCC'!L$58)</f>
        <v>8.7391024854837447</v>
      </c>
      <c r="Q141" s="38">
        <f>IF('3i SMNCC'!M$47="-","-",'3i SMNCC'!M$58)</f>
        <v>10.102089688688181</v>
      </c>
      <c r="R141" s="38">
        <f>IF('3i SMNCC'!N$47="-","-",'3i SMNCC'!N$58)</f>
        <v>10.300173121233549</v>
      </c>
      <c r="S141" s="38">
        <f>IF('3i SMNCC'!O$47="-","-",'3i SMNCC'!O$58)</f>
        <v>11.847822371645298</v>
      </c>
      <c r="T141" s="38">
        <f>IF('3i SMNCC'!P$47="-","-",'3i SMNCC'!P$58)</f>
        <v>7.7038430079225817</v>
      </c>
      <c r="U141" s="38">
        <f>IF('3i SMNCC'!Q$47="-","-",'3i SMNCC'!Q$58)</f>
        <v>7.5210837283470999</v>
      </c>
      <c r="V141" s="38">
        <f>IF('3i SMNCC'!R$47="-","-",'3i SMNCC'!R$58)</f>
        <v>5.5039662813362371</v>
      </c>
      <c r="W141" s="38" t="str">
        <f>IF('3i SMNCC'!S$47="-","-",'3i SMNCC'!S$58)</f>
        <v>-</v>
      </c>
      <c r="X141" s="38" t="str">
        <f>IF('3i SMNCC'!T$47="-","-",'3i SMNCC'!T$58)</f>
        <v>-</v>
      </c>
      <c r="Y141" s="38" t="str">
        <f>IF('3i SMNCC'!U$47="-","-",'3i SMNCC'!U$58)</f>
        <v>-</v>
      </c>
      <c r="Z141" s="38" t="str">
        <f>IF('3i SMNCC'!V$47="-","-",'3i SMNCC'!V$58)</f>
        <v>-</v>
      </c>
      <c r="AA141" s="28"/>
    </row>
    <row r="142" spans="1:27" s="29" customFormat="1" ht="12.4" customHeight="1" x14ac:dyDescent="0.25">
      <c r="A142" s="256"/>
      <c r="B142" s="135" t="s">
        <v>349</v>
      </c>
      <c r="C142" s="135" t="s">
        <v>389</v>
      </c>
      <c r="D142" s="133" t="s">
        <v>326</v>
      </c>
      <c r="E142" s="128"/>
      <c r="F142" s="30"/>
      <c r="G142" s="38">
        <f>IF('3g CPIH'!C$16="-","-",'3j PAAC PAP'!$G$21*('3g CPIH'!C$16/'3g CPIH'!$G$16))</f>
        <v>3.1142016634050882</v>
      </c>
      <c r="H142" s="38">
        <f>IF('3g CPIH'!D$16="-","-",'3j PAAC PAP'!$G$21*('3g CPIH'!D$16/'3g CPIH'!$G$16))</f>
        <v>3.1204363013698631</v>
      </c>
      <c r="I142" s="38">
        <f>IF('3g CPIH'!E$16="-","-",'3j PAAC PAP'!$G$21*('3g CPIH'!E$16/'3g CPIH'!$G$16))</f>
        <v>3.129788258317026</v>
      </c>
      <c r="J142" s="38">
        <f>IF('3g CPIH'!F$16="-","-",'3j PAAC PAP'!$G$21*('3g CPIH'!F$16/'3g CPIH'!$G$16))</f>
        <v>3.1484921722113506</v>
      </c>
      <c r="K142" s="38">
        <f>IF('3g CPIH'!G$16="-","-",'3j PAAC PAP'!$G$21*('3g CPIH'!G$16/'3g CPIH'!$G$16))</f>
        <v>3.1859000000000002</v>
      </c>
      <c r="L142" s="38">
        <f>IF('3g CPIH'!H$16="-","-",'3j PAAC PAP'!$G$21*('3g CPIH'!H$16/'3g CPIH'!$G$16))</f>
        <v>3.2264251467710374</v>
      </c>
      <c r="M142" s="38">
        <f>IF('3g CPIH'!I$16="-","-",'3j PAAC PAP'!$G$21*('3g CPIH'!I$16/'3g CPIH'!$G$16))</f>
        <v>3.2731849315068491</v>
      </c>
      <c r="N142" s="38">
        <f>IF('3g CPIH'!J$16="-","-",'3j PAAC PAP'!$G$21*('3g CPIH'!J$16/'3g CPIH'!$G$16))</f>
        <v>3.3012408023483371</v>
      </c>
      <c r="O142" s="30"/>
      <c r="P142" s="38">
        <f>IF('3g CPIH'!L$16="-","-",'3j PAAC PAP'!$G$21*('3g CPIH'!L$16/'3g CPIH'!$G$16))</f>
        <v>3.3012408023483371</v>
      </c>
      <c r="Q142" s="38">
        <f>IF('3g CPIH'!M$16="-","-",'3j PAAC PAP'!$G$21*('3g CPIH'!M$16/'3g CPIH'!$G$16))</f>
        <v>3.3386486301369862</v>
      </c>
      <c r="R142" s="38">
        <f>IF('3g CPIH'!N$16="-","-",'3j PAAC PAP'!$G$21*('3g CPIH'!N$16/'3g CPIH'!$G$16))</f>
        <v>3.3635871819960861</v>
      </c>
      <c r="S142" s="38">
        <f>IF('3g CPIH'!O$16="-","-",'3j PAAC PAP'!$G$21*('3g CPIH'!O$16/'3g CPIH'!$G$16))</f>
        <v>3.3822910958904111</v>
      </c>
      <c r="T142" s="38">
        <f>IF('3g CPIH'!P$16="-","-",'3j PAAC PAP'!$G$21*('3g CPIH'!P$16/'3g CPIH'!$G$16))</f>
        <v>3.3916430528375732</v>
      </c>
      <c r="U142" s="38">
        <f>IF('3g CPIH'!Q$16="-","-",'3j PAAC PAP'!$G$21*('3g CPIH'!Q$16/'3g CPIH'!$G$16))</f>
        <v>3.4103469667318986</v>
      </c>
      <c r="V142" s="38">
        <f>IF('3g CPIH'!R$16="-","-",'3j PAAC PAP'!$G$21*('3g CPIH'!R$16/'3g CPIH'!$G$16))</f>
        <v>3.4726933463796481</v>
      </c>
      <c r="W142" s="38" t="str">
        <f>IF('3g CPIH'!S$16="-","-",'3j PAAC PAP'!$G$21*('3g CPIH'!S$16/'3g CPIH'!$G$16))</f>
        <v>-</v>
      </c>
      <c r="X142" s="38" t="str">
        <f>IF('3g CPIH'!T$16="-","-",'3j PAAC PAP'!$G$21*('3g CPIH'!T$16/'3g CPIH'!$G$16))</f>
        <v>-</v>
      </c>
      <c r="Y142" s="38" t="str">
        <f>IF('3g CPIH'!U$16="-","-",'3j PAAC PAP'!$G$21*('3g CPIH'!U$16/'3g CPIH'!$G$16))</f>
        <v>-</v>
      </c>
      <c r="Z142" s="38" t="str">
        <f>IF('3g CPIH'!V$16="-","-",'3j PAAC PAP'!$G$21*('3g CPIH'!V$16/'3g CPIH'!$G$16))</f>
        <v>-</v>
      </c>
      <c r="AA142" s="28"/>
    </row>
    <row r="143" spans="1:27" s="29" customFormat="1" ht="11.25" customHeight="1" x14ac:dyDescent="0.25">
      <c r="A143" s="256"/>
      <c r="B143" s="135" t="s">
        <v>349</v>
      </c>
      <c r="C143" s="135" t="s">
        <v>404</v>
      </c>
      <c r="D143" s="133" t="s">
        <v>326</v>
      </c>
      <c r="E143" s="128"/>
      <c r="F143" s="30"/>
      <c r="G143" s="38">
        <f>IF(G138="-","-",SUM(G135:G141)*'3j PAAC PAP'!$G$39)</f>
        <v>0.2896141176426133</v>
      </c>
      <c r="H143" s="38">
        <f>IF(H138="-","-",SUM(H135:H141)*'3j PAAC PAP'!$G$39)</f>
        <v>0.2901396470114978</v>
      </c>
      <c r="I143" s="38">
        <f>IF(I138="-","-",SUM(I135:I141)*'3j PAAC PAP'!$G$39)</f>
        <v>0.29118835133161486</v>
      </c>
      <c r="J143" s="38">
        <f>IF(J138="-","-",SUM(J135:J141)*'3j PAAC PAP'!$G$39)</f>
        <v>0.29276493943826842</v>
      </c>
      <c r="K143" s="38">
        <f>IF(K138="-","-",SUM(K135:K141)*'3j PAAC PAP'!$G$39)</f>
        <v>0.29624795193665693</v>
      </c>
      <c r="L143" s="38">
        <f>IF(L138="-","-",SUM(L135:L141)*'3j PAAC PAP'!$G$39)</f>
        <v>0.29924049308805623</v>
      </c>
      <c r="M143" s="38">
        <f>IF(M138="-","-",SUM(M135:M141)*'3j PAAC PAP'!$G$39)</f>
        <v>0.31073579295233938</v>
      </c>
      <c r="N143" s="38">
        <f>IF(N138="-","-",SUM(N135:N141)*'3j PAAC PAP'!$G$39)</f>
        <v>0.34381674836941589</v>
      </c>
      <c r="O143" s="30"/>
      <c r="P143" s="38">
        <f>IF(P138="-","-",SUM(P135:P141)*'3j PAAC PAP'!$G$39)</f>
        <v>0.34381674836941589</v>
      </c>
      <c r="Q143" s="38">
        <f>IF(Q138="-","-",SUM(Q135:Q141)*'3j PAAC PAP'!$G$39)</f>
        <v>0.35329781152991024</v>
      </c>
      <c r="R143" s="38">
        <f>IF(R138="-","-",SUM(R135:R141)*'3j PAAC PAP'!$G$39)</f>
        <v>0.35585978057964163</v>
      </c>
      <c r="S143" s="38">
        <f>IF(S138="-","-",SUM(S135:S141)*'3j PAAC PAP'!$G$39)</f>
        <v>0.36452154710060708</v>
      </c>
      <c r="T143" s="38">
        <f>IF(T138="-","-",SUM(T135:T141)*'3j PAAC PAP'!$G$39)</f>
        <v>0.34689191001660674</v>
      </c>
      <c r="U143" s="38">
        <f>IF(U138="-","-",SUM(U135:U141)*'3j PAAC PAP'!$G$39)</f>
        <v>0.35410887614670727</v>
      </c>
      <c r="V143" s="38">
        <f>IF(V138="-","-",SUM(V135:V141)*'3j PAAC PAP'!$G$39)</f>
        <v>0.34726668352837081</v>
      </c>
      <c r="W143" s="38" t="str">
        <f>IF(W138="-","-",SUM(W135:W141)*'3j PAAC PAP'!$G$39)</f>
        <v>-</v>
      </c>
      <c r="X143" s="38" t="str">
        <f>IF(X138="-","-",SUM(X135:X141)*'3j PAAC PAP'!$G$39)</f>
        <v>-</v>
      </c>
      <c r="Y143" s="38" t="str">
        <f>IF(Y138="-","-",SUM(Y135:Y141)*'3j PAAC PAP'!$G$39)</f>
        <v>-</v>
      </c>
      <c r="Z143" s="38" t="str">
        <f>IF(Z138="-","-",SUM(Z135:Z141)*'3j PAAC PAP'!$G$39)</f>
        <v>-</v>
      </c>
      <c r="AA143" s="28"/>
    </row>
    <row r="144" spans="1:27" s="29" customFormat="1" ht="11.5" x14ac:dyDescent="0.25">
      <c r="A144" s="256"/>
      <c r="B144" s="135" t="s">
        <v>388</v>
      </c>
      <c r="C144" s="135" t="s">
        <v>515</v>
      </c>
      <c r="D144" s="133" t="s">
        <v>326</v>
      </c>
      <c r="E144" s="128"/>
      <c r="F144" s="30"/>
      <c r="G144" s="38">
        <f>IF(G138="-","-",SUM(G135:G143)*'3k EBIT'!$E$11)</f>
        <v>1.4224538175907742</v>
      </c>
      <c r="H144" s="38">
        <f>IF(H138="-","-",SUM(H135:H143)*'3k EBIT'!$E$11)</f>
        <v>1.4250462848639429</v>
      </c>
      <c r="I144" s="38">
        <f>IF(I138="-","-",SUM(I135:I143)*'3k EBIT'!$E$11)</f>
        <v>1.4301597696771782</v>
      </c>
      <c r="J144" s="38">
        <f>IF(J138="-","-",SUM(J135:J143)*'3k EBIT'!$E$11)</f>
        <v>1.4379371714966844</v>
      </c>
      <c r="K144" s="38">
        <f>IF(K138="-","-",SUM(K135:K143)*'3k EBIT'!$E$11)</f>
        <v>1.4550432894434291</v>
      </c>
      <c r="L144" s="38">
        <f>IF(L138="-","-",SUM(L135:L143)*'3k EBIT'!$E$11)</f>
        <v>1.4699029567148398</v>
      </c>
      <c r="M144" s="38">
        <f>IF(M138="-","-",SUM(M135:M143)*'3k EBIT'!$E$11)</f>
        <v>1.524874280557688</v>
      </c>
      <c r="N144" s="38">
        <f>IF(N138="-","-",SUM(N135:N143)*'3k EBIT'!$E$11)</f>
        <v>1.6810068537036913</v>
      </c>
      <c r="O144" s="30"/>
      <c r="P144" s="38">
        <f>IF(P138="-","-",SUM(P135:P143)*'3k EBIT'!$E$11)</f>
        <v>1.6810068537036913</v>
      </c>
      <c r="Q144" s="38">
        <f>IF(Q138="-","-",SUM(Q135:Q143)*'3k EBIT'!$E$11)</f>
        <v>1.7263235180077914</v>
      </c>
      <c r="R144" s="38">
        <f>IF(R138="-","-",SUM(R135:R143)*'3k EBIT'!$E$11)</f>
        <v>1.7388562004680224</v>
      </c>
      <c r="S144" s="38">
        <f>IF(S138="-","-",SUM(S135:S143)*'3k EBIT'!$E$11)</f>
        <v>1.7799572211375414</v>
      </c>
      <c r="T144" s="38">
        <f>IF(T138="-","-",SUM(T135:T143)*'3k EBIT'!$E$11)</f>
        <v>1.6972211285225043</v>
      </c>
      <c r="U144" s="38">
        <f>IF(U138="-","-",SUM(U135:U143)*'3k EBIT'!$E$11)</f>
        <v>1.7315268400658224</v>
      </c>
      <c r="V144" s="38">
        <f>IF(V138="-","-",SUM(V135:V143)*'3k EBIT'!$E$11)</f>
        <v>1.7005535775345875</v>
      </c>
      <c r="W144" s="38" t="str">
        <f>IF(W138="-","-",SUM(W135:W143)*'3k EBIT'!$E$11)</f>
        <v>-</v>
      </c>
      <c r="X144" s="38" t="str">
        <f>IF(X138="-","-",SUM(X135:X143)*'3k EBIT'!$E$11)</f>
        <v>-</v>
      </c>
      <c r="Y144" s="38" t="str">
        <f>IF(Y138="-","-",SUM(Y135:Y143)*'3k EBIT'!$E$11)</f>
        <v>-</v>
      </c>
      <c r="Z144" s="38" t="str">
        <f>IF(Z138="-","-",SUM(Z135:Z143)*'3k EBIT'!$E$11)</f>
        <v>-</v>
      </c>
      <c r="AA144" s="28"/>
    </row>
    <row r="145" spans="1:27" s="29" customFormat="1" ht="11.5" x14ac:dyDescent="0.25">
      <c r="A145" s="256"/>
      <c r="B145" s="135" t="s">
        <v>292</v>
      </c>
      <c r="C145" s="179" t="s">
        <v>516</v>
      </c>
      <c r="D145" s="133" t="s">
        <v>326</v>
      </c>
      <c r="E145" s="127"/>
      <c r="F145" s="30"/>
      <c r="G145" s="38">
        <f>IF(G140="-","-",SUM(G135:G138,G140:G144)*'3l HAP'!$E$12)</f>
        <v>1.0961125126871367</v>
      </c>
      <c r="H145" s="38">
        <f>IF(H140="-","-",SUM(H135:H138,H140:H144)*'3l HAP'!$E$12)</f>
        <v>1.0981102125644266</v>
      </c>
      <c r="I145" s="38">
        <f>IF(I140="-","-",SUM(I135:I138,I140:I144)*'3l HAP'!$E$12)</f>
        <v>1.1020505546816253</v>
      </c>
      <c r="J145" s="38">
        <f>IF(J140="-","-",SUM(J135:J138,J140:J144)*'3l HAP'!$E$12)</f>
        <v>1.1080436543134962</v>
      </c>
      <c r="K145" s="38">
        <f>IF(K140="-","-",SUM(K135:K138,K140:K144)*'3l HAP'!$E$12)</f>
        <v>1.1212252632297603</v>
      </c>
      <c r="L145" s="38">
        <f>IF(L140="-","-",SUM(L135:L138,L140:L144)*'3l HAP'!$E$12)</f>
        <v>1.1326758052643326</v>
      </c>
      <c r="M145" s="38">
        <f>IF(M140="-","-",SUM(M135:M138,M140:M144)*'3l HAP'!$E$12)</f>
        <v>1.1750355326298065</v>
      </c>
      <c r="N145" s="38">
        <f>IF(N140="-","-",SUM(N135:N138,N140:N144)*'3l HAP'!$E$12)</f>
        <v>1.2953479567992137</v>
      </c>
      <c r="O145" s="30"/>
      <c r="P145" s="38">
        <f>IF(P140="-","-",SUM(P135:P138,P140:P144)*'3l HAP'!$E$12)</f>
        <v>1.2953479567992137</v>
      </c>
      <c r="Q145" s="38">
        <f>IF(Q140="-","-",SUM(Q135:Q138,Q140:Q144)*'3l HAP'!$E$12)</f>
        <v>1.3302680098530955</v>
      </c>
      <c r="R145" s="38">
        <f>IF(R140="-","-",SUM(R135:R138,R140:R144)*'3l HAP'!$E$12)</f>
        <v>1.3399254271219814</v>
      </c>
      <c r="S145" s="38">
        <f>IF(S140="-","-",SUM(S135:S138,S140:S144)*'3l HAP'!$E$12)</f>
        <v>1.3715969952832425</v>
      </c>
      <c r="T145" s="38">
        <f>IF(T140="-","-",SUM(T135:T138,T140:T144)*'3l HAP'!$E$12)</f>
        <v>1.3078423304606031</v>
      </c>
      <c r="U145" s="38">
        <f>IF(U140="-","-",SUM(U135:U138,U140:U144)*'3l HAP'!$E$12)</f>
        <v>1.3342775786312291</v>
      </c>
      <c r="V145" s="38">
        <f>IF(V140="-","-",SUM(V135:V138,V140:V144)*'3l HAP'!$E$12)</f>
        <v>1.3104102444518095</v>
      </c>
      <c r="W145" s="38" t="str">
        <f>IF(W140="-","-",SUM(W135:W138,W140:W144)*'3l HAP'!$E$12)</f>
        <v>-</v>
      </c>
      <c r="X145" s="38" t="str">
        <f>IF(X140="-","-",SUM(X135:X138,X140:X144)*'3l HAP'!$E$12)</f>
        <v>-</v>
      </c>
      <c r="Y145" s="38" t="str">
        <f>IF(Y140="-","-",SUM(Y135:Y138,Y140:Y144)*'3l HAP'!$E$12)</f>
        <v>-</v>
      </c>
      <c r="Z145" s="38" t="str">
        <f>IF(Z140="-","-",SUM(Z135:Z138,Z140:Z144)*'3l HAP'!$E$12)</f>
        <v>-</v>
      </c>
      <c r="AA145" s="28"/>
    </row>
    <row r="146" spans="1:27" s="29" customFormat="1" ht="11.5" x14ac:dyDescent="0.25">
      <c r="A146" s="256"/>
      <c r="B146" s="135" t="s">
        <v>44</v>
      </c>
      <c r="C146" s="135" t="str">
        <f>B146&amp;"_"&amp;D146</f>
        <v>Total_Southern Western</v>
      </c>
      <c r="D146" s="133" t="s">
        <v>326</v>
      </c>
      <c r="E146" s="128"/>
      <c r="F146" s="30"/>
      <c r="G146" s="38">
        <f>IF(G140="-","-",SUM(G135:G145))</f>
        <v>75.962071988620252</v>
      </c>
      <c r="H146" s="38">
        <f t="shared" ref="H146:P146" si="110">IF(H140="-","-",SUM(H135:H145))</f>
        <v>76.100515278094562</v>
      </c>
      <c r="I146" s="38">
        <f t="shared" si="110"/>
        <v>76.373586288690589</v>
      </c>
      <c r="J146" s="38">
        <f t="shared" si="110"/>
        <v>76.78891615711359</v>
      </c>
      <c r="K146" s="38">
        <f t="shared" si="110"/>
        <v>77.702419391346723</v>
      </c>
      <c r="L146" s="38">
        <f t="shared" si="110"/>
        <v>78.495957361464903</v>
      </c>
      <c r="M146" s="38">
        <f t="shared" si="110"/>
        <v>81.431543464451849</v>
      </c>
      <c r="N146" s="38">
        <f t="shared" si="110"/>
        <v>89.769356344150751</v>
      </c>
      <c r="O146" s="30"/>
      <c r="P146" s="38">
        <f t="shared" si="110"/>
        <v>89.769356344150751</v>
      </c>
      <c r="Q146" s="38">
        <f t="shared" ref="Q146" si="111">IF(Q140="-","-",SUM(Q135:Q145))</f>
        <v>92.189363006990973</v>
      </c>
      <c r="R146" s="38">
        <f t="shared" ref="R146" si="112">IF(R140="-","-",SUM(R135:R145))</f>
        <v>92.858635018132262</v>
      </c>
      <c r="S146" s="38">
        <f t="shared" ref="S146" si="113">IF(S140="-","-",SUM(S135:S145))</f>
        <v>95.053517306958852</v>
      </c>
      <c r="T146" s="38">
        <f t="shared" ref="T146" si="114">IF(T140="-","-",SUM(T135:T145))</f>
        <v>90.635233250520912</v>
      </c>
      <c r="U146" s="38">
        <f t="shared" ref="U146" si="115">IF(U140="-","-",SUM(U135:U145))</f>
        <v>92.467231518336789</v>
      </c>
      <c r="V146" s="38">
        <f t="shared" ref="V146" si="116">IF(V140="-","-",SUM(V135:V145))</f>
        <v>90.813193145333557</v>
      </c>
      <c r="W146" s="38" t="str">
        <f t="shared" ref="W146" si="117">IF(W140="-","-",SUM(W135:W145))</f>
        <v>-</v>
      </c>
      <c r="X146" s="38" t="str">
        <f t="shared" ref="X146" si="118">IF(X140="-","-",SUM(X135:X145))</f>
        <v>-</v>
      </c>
      <c r="Y146" s="38" t="str">
        <f t="shared" ref="Y146" si="119">IF(Y140="-","-",SUM(Y135:Y145))</f>
        <v>-</v>
      </c>
      <c r="Z146" s="38" t="str">
        <f t="shared" ref="Z146" si="120">IF(Z140="-","-",SUM(Z135:Z145))</f>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AA'!J220="-","-",'3c AA'!J220)</f>
        <v>-</v>
      </c>
      <c r="H149" s="129" t="str">
        <f>IF('3c AA'!K220="-","-",'3c AA'!K220)</f>
        <v>-</v>
      </c>
      <c r="I149" s="129" t="str">
        <f>IF('3c AA'!L220="-","-",'3c AA'!L220)</f>
        <v>-</v>
      </c>
      <c r="J149" s="129" t="str">
        <f>IF('3c AA'!M220="-","-",'3c AA'!M220)</f>
        <v>-</v>
      </c>
      <c r="K149" s="129" t="str">
        <f>IF('3c AA'!N220="-","-",'3c AA'!N220)</f>
        <v>-</v>
      </c>
      <c r="L149" s="129" t="str">
        <f>IF('3c AA'!O220="-","-",'3c AA'!O220)</f>
        <v>-</v>
      </c>
      <c r="M149" s="129" t="str">
        <f>IF('3c AA'!P220="-","-",'3c AA'!P220)</f>
        <v>-</v>
      </c>
      <c r="N149" s="129" t="str">
        <f>IF('3c AA'!Q220="-","-",'3c AA'!Q220)</f>
        <v>-</v>
      </c>
      <c r="O149" s="30"/>
      <c r="P149" s="129" t="str">
        <f>IF('3c AA'!S220="-","-",'3c AA'!S220)</f>
        <v>-</v>
      </c>
      <c r="Q149" s="129" t="str">
        <f>IF('3c AA'!T220="-","-",'3c AA'!T220)</f>
        <v>-</v>
      </c>
      <c r="R149" s="129" t="str">
        <f>IF('3c AA'!U220="-","-",'3c AA'!U220)</f>
        <v>-</v>
      </c>
      <c r="S149" s="129" t="str">
        <f>IF('3c AA'!V220="-","-",'3c AA'!V220)</f>
        <v>-</v>
      </c>
      <c r="T149" s="129">
        <f>IF('3c AA'!W220="-","-",'3c AA'!W220)</f>
        <v>0</v>
      </c>
      <c r="U149" s="129">
        <f>IF('3c AA'!X220="-","-",'3c AA'!X220)</f>
        <v>1.4870742269298105</v>
      </c>
      <c r="V149" s="129">
        <f>IF('3c AA'!Y220="-","-",'3c AA'!Y220)</f>
        <v>0.70457099735818829</v>
      </c>
      <c r="W149" s="129" t="str">
        <f>IF('3c AA'!Z220="-","-",'3c AA'!Z220)</f>
        <v>-</v>
      </c>
      <c r="X149" s="129" t="str">
        <f>IF('3c AA'!AA220="-","-",'3c AA'!AA220)</f>
        <v>-</v>
      </c>
      <c r="Y149" s="129" t="str">
        <f>IF('3c AA'!AB220="-","-",'3c AA'!AB220)</f>
        <v>-</v>
      </c>
      <c r="Z149" s="129" t="str">
        <f>IF('3c AA'!AC220="-","-",'3c AA'!AC220)</f>
        <v>-</v>
      </c>
      <c r="AA149" s="28"/>
    </row>
    <row r="150" spans="1:27" s="29" customFormat="1" ht="11.25" customHeight="1" x14ac:dyDescent="0.25">
      <c r="A150" s="256"/>
      <c r="B150" s="132" t="s">
        <v>2</v>
      </c>
      <c r="C150" s="132" t="s">
        <v>342</v>
      </c>
      <c r="D150" s="134" t="s">
        <v>327</v>
      </c>
      <c r="E150" s="131"/>
      <c r="F150" s="30"/>
      <c r="G150" s="129">
        <f>IF('3d PC'!G14="-","-",'3d PC'!G64)</f>
        <v>6.5567588596821027</v>
      </c>
      <c r="H150" s="129">
        <f>IF('3d PC'!H14="-","-",'3d PC'!H64)</f>
        <v>6.5567588596821027</v>
      </c>
      <c r="I150" s="129">
        <f>IF('3d PC'!I14="-","-",'3d PC'!I64)</f>
        <v>6.6197359495950758</v>
      </c>
      <c r="J150" s="129">
        <f>IF('3d PC'!J14="-","-",'3d PC'!J64)</f>
        <v>6.6197359495950758</v>
      </c>
      <c r="K150" s="129">
        <f>IF('3d PC'!K14="-","-",'3d PC'!K64)</f>
        <v>6.6995028867368616</v>
      </c>
      <c r="L150" s="129">
        <f>IF('3d PC'!L14="-","-",'3d PC'!L64)</f>
        <v>6.6995028867368616</v>
      </c>
      <c r="M150" s="129">
        <f>IF('3d PC'!M14="-","-",'3d PC'!M64)</f>
        <v>7.1131218301273513</v>
      </c>
      <c r="N150" s="129">
        <f>IF('3d PC'!N14="-","-",'3d PC'!N64)</f>
        <v>7.1131218301273513</v>
      </c>
      <c r="O150" s="30"/>
      <c r="P150" s="129">
        <f>'3d PC'!P64</f>
        <v>7.1131218301273513</v>
      </c>
      <c r="Q150" s="129">
        <f>'3d PC'!Q64</f>
        <v>7.2804579515147188</v>
      </c>
      <c r="R150" s="129">
        <f>'3d PC'!R64</f>
        <v>7.1935840895118579</v>
      </c>
      <c r="S150" s="129">
        <f>'3d PC'!S64</f>
        <v>7.3593999937099728</v>
      </c>
      <c r="T150" s="129">
        <f>'3d PC'!T64</f>
        <v>7.0492243060839304</v>
      </c>
      <c r="U150" s="129">
        <f>'3d PC'!U64</f>
        <v>7.1089669218364691</v>
      </c>
      <c r="V150" s="129">
        <f>'3d PC'!V64</f>
        <v>6.9829560851947949</v>
      </c>
      <c r="W150" s="129" t="str">
        <f>'3d PC'!W64</f>
        <v>-</v>
      </c>
      <c r="X150" s="129" t="str">
        <f>'3d PC'!X64</f>
        <v>-</v>
      </c>
      <c r="Y150" s="129" t="str">
        <f>'3d PC'!Y64</f>
        <v>-</v>
      </c>
      <c r="Z150" s="129" t="str">
        <f>'3d PC'!Z64</f>
        <v>-</v>
      </c>
      <c r="AA150" s="28"/>
    </row>
    <row r="151" spans="1:27" s="29" customFormat="1" ht="11.25" customHeight="1" x14ac:dyDescent="0.25">
      <c r="A151" s="256"/>
      <c r="B151" s="132" t="s">
        <v>352</v>
      </c>
      <c r="C151" s="132" t="s">
        <v>343</v>
      </c>
      <c r="D151" s="134" t="s">
        <v>327</v>
      </c>
      <c r="E151" s="131"/>
      <c r="F151" s="30"/>
      <c r="G151" s="129" t="s">
        <v>333</v>
      </c>
      <c r="H151" s="129" t="s">
        <v>333</v>
      </c>
      <c r="I151" s="129" t="s">
        <v>333</v>
      </c>
      <c r="J151" s="129" t="s">
        <v>333</v>
      </c>
      <c r="K151" s="129" t="s">
        <v>333</v>
      </c>
      <c r="L151" s="129" t="s">
        <v>333</v>
      </c>
      <c r="M151" s="129" t="s">
        <v>333</v>
      </c>
      <c r="N151" s="129" t="s">
        <v>333</v>
      </c>
      <c r="O151" s="30"/>
      <c r="P151" s="129" t="s">
        <v>333</v>
      </c>
      <c r="Q151" s="129" t="s">
        <v>333</v>
      </c>
      <c r="R151" s="129" t="s">
        <v>333</v>
      </c>
      <c r="S151" s="129" t="s">
        <v>333</v>
      </c>
      <c r="T151" s="129" t="s">
        <v>333</v>
      </c>
      <c r="U151" s="129" t="s">
        <v>333</v>
      </c>
      <c r="V151" s="129" t="s">
        <v>333</v>
      </c>
      <c r="W151" s="129" t="s">
        <v>333</v>
      </c>
      <c r="X151" s="129" t="s">
        <v>333</v>
      </c>
      <c r="Y151" s="129" t="s">
        <v>333</v>
      </c>
      <c r="Z151" s="129" t="s">
        <v>333</v>
      </c>
      <c r="AA151" s="28"/>
    </row>
    <row r="152" spans="1:27" s="29" customFormat="1" ht="11.25" customHeight="1" x14ac:dyDescent="0.25">
      <c r="A152" s="256"/>
      <c r="B152" s="132" t="s">
        <v>349</v>
      </c>
      <c r="C152" s="132" t="s">
        <v>344</v>
      </c>
      <c r="D152" s="134" t="s">
        <v>327</v>
      </c>
      <c r="E152" s="131"/>
      <c r="F152" s="30"/>
      <c r="G152" s="129">
        <f>IF('3g CPIH'!C$16="-","-",'3h OC '!$E$11*('3g CPIH'!C$16/'3g CPIH'!$G$16))</f>
        <v>63.482931017612529</v>
      </c>
      <c r="H152" s="129">
        <f>IF('3g CPIH'!D$16="-","-",'3h OC '!$E$11*('3g CPIH'!D$16/'3g CPIH'!$G$16))</f>
        <v>63.61002397260274</v>
      </c>
      <c r="I152" s="129">
        <f>IF('3g CPIH'!E$16="-","-",'3h OC '!$E$11*('3g CPIH'!E$16/'3g CPIH'!$G$16))</f>
        <v>63.800663405088073</v>
      </c>
      <c r="J152" s="129">
        <f>IF('3g CPIH'!F$16="-","-",'3h OC '!$E$11*('3g CPIH'!F$16/'3g CPIH'!$G$16))</f>
        <v>64.181942270058713</v>
      </c>
      <c r="K152" s="129">
        <f>IF('3g CPIH'!G$16="-","-",'3h OC '!$E$11*('3g CPIH'!G$16/'3g CPIH'!$G$16))</f>
        <v>64.944500000000005</v>
      </c>
      <c r="L152" s="129">
        <f>IF('3g CPIH'!H$16="-","-",'3h OC '!$E$11*('3g CPIH'!H$16/'3g CPIH'!$G$16))</f>
        <v>65.770604207436406</v>
      </c>
      <c r="M152" s="129">
        <f>IF('3g CPIH'!I$16="-","-",'3h OC '!$E$11*('3g CPIH'!I$16/'3g CPIH'!$G$16))</f>
        <v>66.723801369863011</v>
      </c>
      <c r="N152" s="129">
        <f>IF('3g CPIH'!J$16="-","-",'3h OC '!$E$11*('3g CPIH'!J$16/'3g CPIH'!$G$16))</f>
        <v>67.295719667318991</v>
      </c>
      <c r="O152" s="30"/>
      <c r="P152" s="129">
        <f>IF('3g CPIH'!L$16="-","-",'3h OC '!$E$11*('3g CPIH'!L$16/'3g CPIH'!$G$16))</f>
        <v>67.295719667318991</v>
      </c>
      <c r="Q152" s="129">
        <f>IF('3g CPIH'!M$16="-","-",'3h OC '!$E$11*('3g CPIH'!M$16/'3g CPIH'!$G$16))</f>
        <v>68.058277397260284</v>
      </c>
      <c r="R152" s="129">
        <f>IF('3g CPIH'!N$16="-","-",'3h OC '!$E$11*('3g CPIH'!N$16/'3g CPIH'!$G$16))</f>
        <v>68.566649217221141</v>
      </c>
      <c r="S152" s="129">
        <f>IF('3g CPIH'!O$16="-","-",'3h OC '!$E$11*('3g CPIH'!O$16/'3g CPIH'!$G$16))</f>
        <v>68.947928082191794</v>
      </c>
      <c r="T152" s="129">
        <f>IF('3g CPIH'!P$16="-","-",'3h OC '!$E$11*('3g CPIH'!P$16/'3g CPIH'!$G$16))</f>
        <v>69.138567514677106</v>
      </c>
      <c r="U152" s="129">
        <f>IF('3g CPIH'!Q$16="-","-",'3h OC '!$E$11*('3g CPIH'!Q$16/'3g CPIH'!$G$16))</f>
        <v>69.51984637964776</v>
      </c>
      <c r="V152" s="129">
        <f>IF('3g CPIH'!R$16="-","-",'3h OC '!$E$11*('3g CPIH'!R$16/'3g CPIH'!$G$16))</f>
        <v>70.790775929549909</v>
      </c>
      <c r="W152" s="129" t="str">
        <f>IF('3g CPIH'!S$16="-","-",'3h OC '!$E$11*('3g CPIH'!S$16/'3g CPIH'!$G$16))</f>
        <v>-</v>
      </c>
      <c r="X152" s="129" t="str">
        <f>IF('3g CPIH'!T$16="-","-",'3h OC '!$E$11*('3g CPIH'!T$16/'3g CPIH'!$G$16))</f>
        <v>-</v>
      </c>
      <c r="Y152" s="129" t="str">
        <f>IF('3g CPIH'!U$16="-","-",'3h OC '!$E$11*('3g CPIH'!U$16/'3g CPIH'!$G$16))</f>
        <v>-</v>
      </c>
      <c r="Z152" s="129" t="str">
        <f>IF('3g CPIH'!V$16="-","-",'3h OC '!$E$11*('3g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SMNCC'!G$47="-","-",'3i SMNCC'!G$58)</f>
        <v>0</v>
      </c>
      <c r="L153" s="129">
        <f>IF('3i SMNCC'!H$47="-","-",'3i SMNCC'!H$58)</f>
        <v>-0.10239413454660828</v>
      </c>
      <c r="M153" s="129">
        <f>IF('3i SMNCC'!I$47="-","-",'3i SMNCC'!I$58)</f>
        <v>1.3107897268148032</v>
      </c>
      <c r="N153" s="129">
        <f>IF('3i SMNCC'!J$47="-","-",'3i SMNCC'!J$58)</f>
        <v>8.7391024854837447</v>
      </c>
      <c r="O153" s="30"/>
      <c r="P153" s="129">
        <f>IF('3i SMNCC'!L$47="-","-",'3i SMNCC'!L$58)</f>
        <v>8.7391024854837447</v>
      </c>
      <c r="Q153" s="129">
        <f>IF('3i SMNCC'!M$47="-","-",'3i SMNCC'!M$58)</f>
        <v>10.102089688688181</v>
      </c>
      <c r="R153" s="129">
        <f>IF('3i SMNCC'!N$47="-","-",'3i SMNCC'!N$58)</f>
        <v>10.300173121233549</v>
      </c>
      <c r="S153" s="129">
        <f>IF('3i SMNCC'!O$47="-","-",'3i SMNCC'!O$58)</f>
        <v>11.847822371645298</v>
      </c>
      <c r="T153" s="129">
        <f>IF('3i SMNCC'!P$47="-","-",'3i SMNCC'!P$58)</f>
        <v>7.7038430079225817</v>
      </c>
      <c r="U153" s="129">
        <f>IF('3i SMNCC'!Q$47="-","-",'3i SMNCC'!Q$58)</f>
        <v>7.5210837283470999</v>
      </c>
      <c r="V153" s="129">
        <f>IF('3i SMNCC'!R$47="-","-",'3i SMNCC'!R$58)</f>
        <v>5.5039662813362371</v>
      </c>
      <c r="W153" s="129" t="str">
        <f>IF('3i SMNCC'!S$47="-","-",'3i SMNCC'!S$58)</f>
        <v>-</v>
      </c>
      <c r="X153" s="129" t="str">
        <f>IF('3i SMNCC'!T$47="-","-",'3i SMNCC'!T$58)</f>
        <v>-</v>
      </c>
      <c r="Y153" s="129" t="str">
        <f>IF('3i SMNCC'!U$47="-","-",'3i SMNCC'!U$58)</f>
        <v>-</v>
      </c>
      <c r="Z153" s="129" t="str">
        <f>IF('3i SMNCC'!V$47="-","-",'3i SMNCC'!V$58)</f>
        <v>-</v>
      </c>
      <c r="AA153" s="28"/>
    </row>
    <row r="154" spans="1:27" s="29" customFormat="1" ht="11.25" customHeight="1" x14ac:dyDescent="0.25">
      <c r="A154" s="256"/>
      <c r="B154" s="132" t="s">
        <v>349</v>
      </c>
      <c r="C154" s="132" t="s">
        <v>389</v>
      </c>
      <c r="D154" s="134" t="s">
        <v>327</v>
      </c>
      <c r="E154" s="131"/>
      <c r="F154" s="30"/>
      <c r="G154" s="129">
        <f>IF('3g CPIH'!C$16="-","-",'3j PAAC PAP'!$G$21*('3g CPIH'!C$16/'3g CPIH'!$G$16))</f>
        <v>3.1142016634050882</v>
      </c>
      <c r="H154" s="129">
        <f>IF('3g CPIH'!D$16="-","-",'3j PAAC PAP'!$G$21*('3g CPIH'!D$16/'3g CPIH'!$G$16))</f>
        <v>3.1204363013698631</v>
      </c>
      <c r="I154" s="129">
        <f>IF('3g CPIH'!E$16="-","-",'3j PAAC PAP'!$G$21*('3g CPIH'!E$16/'3g CPIH'!$G$16))</f>
        <v>3.129788258317026</v>
      </c>
      <c r="J154" s="129">
        <f>IF('3g CPIH'!F$16="-","-",'3j PAAC PAP'!$G$21*('3g CPIH'!F$16/'3g CPIH'!$G$16))</f>
        <v>3.1484921722113506</v>
      </c>
      <c r="K154" s="129">
        <f>IF('3g CPIH'!G$16="-","-",'3j PAAC PAP'!$G$21*('3g CPIH'!G$16/'3g CPIH'!$G$16))</f>
        <v>3.1859000000000002</v>
      </c>
      <c r="L154" s="129">
        <f>IF('3g CPIH'!H$16="-","-",'3j PAAC PAP'!$G$21*('3g CPIH'!H$16/'3g CPIH'!$G$16))</f>
        <v>3.2264251467710374</v>
      </c>
      <c r="M154" s="129">
        <f>IF('3g CPIH'!I$16="-","-",'3j PAAC PAP'!$G$21*('3g CPIH'!I$16/'3g CPIH'!$G$16))</f>
        <v>3.2731849315068491</v>
      </c>
      <c r="N154" s="129">
        <f>IF('3g CPIH'!J$16="-","-",'3j PAAC PAP'!$G$21*('3g CPIH'!J$16/'3g CPIH'!$G$16))</f>
        <v>3.3012408023483371</v>
      </c>
      <c r="O154" s="30"/>
      <c r="P154" s="129">
        <f>IF('3g CPIH'!L$16="-","-",'3j PAAC PAP'!$G$21*('3g CPIH'!L$16/'3g CPIH'!$G$16))</f>
        <v>3.3012408023483371</v>
      </c>
      <c r="Q154" s="129">
        <f>IF('3g CPIH'!M$16="-","-",'3j PAAC PAP'!$G$21*('3g CPIH'!M$16/'3g CPIH'!$G$16))</f>
        <v>3.3386486301369862</v>
      </c>
      <c r="R154" s="129">
        <f>IF('3g CPIH'!N$16="-","-",'3j PAAC PAP'!$G$21*('3g CPIH'!N$16/'3g CPIH'!$G$16))</f>
        <v>3.3635871819960861</v>
      </c>
      <c r="S154" s="129">
        <f>IF('3g CPIH'!O$16="-","-",'3j PAAC PAP'!$G$21*('3g CPIH'!O$16/'3g CPIH'!$G$16))</f>
        <v>3.3822910958904111</v>
      </c>
      <c r="T154" s="129">
        <f>IF('3g CPIH'!P$16="-","-",'3j PAAC PAP'!$G$21*('3g CPIH'!P$16/'3g CPIH'!$G$16))</f>
        <v>3.3916430528375732</v>
      </c>
      <c r="U154" s="129">
        <f>IF('3g CPIH'!Q$16="-","-",'3j PAAC PAP'!$G$21*('3g CPIH'!Q$16/'3g CPIH'!$G$16))</f>
        <v>3.4103469667318986</v>
      </c>
      <c r="V154" s="129">
        <f>IF('3g CPIH'!R$16="-","-",'3j PAAC PAP'!$G$21*('3g CPIH'!R$16/'3g CPIH'!$G$16))</f>
        <v>3.4726933463796481</v>
      </c>
      <c r="W154" s="129" t="str">
        <f>IF('3g CPIH'!S$16="-","-",'3j PAAC PAP'!$G$21*('3g CPIH'!S$16/'3g CPIH'!$G$16))</f>
        <v>-</v>
      </c>
      <c r="X154" s="129" t="str">
        <f>IF('3g CPIH'!T$16="-","-",'3j PAAC PAP'!$G$21*('3g CPIH'!T$16/'3g CPIH'!$G$16))</f>
        <v>-</v>
      </c>
      <c r="Y154" s="129" t="str">
        <f>IF('3g CPIH'!U$16="-","-",'3j PAAC PAP'!$G$21*('3g CPIH'!U$16/'3g CPIH'!$G$16))</f>
        <v>-</v>
      </c>
      <c r="Z154" s="129" t="str">
        <f>IF('3g CPIH'!V$16="-","-",'3j PAAC PAP'!$G$21*('3g CPIH'!V$16/'3g CPIH'!$G$16))</f>
        <v>-</v>
      </c>
      <c r="AA154" s="28"/>
    </row>
    <row r="155" spans="1:27" s="29" customFormat="1" ht="11.5" x14ac:dyDescent="0.25">
      <c r="A155" s="256"/>
      <c r="B155" s="132" t="s">
        <v>349</v>
      </c>
      <c r="C155" s="132" t="s">
        <v>404</v>
      </c>
      <c r="D155" s="134" t="s">
        <v>327</v>
      </c>
      <c r="E155" s="131"/>
      <c r="F155" s="30"/>
      <c r="G155" s="129">
        <f>IF(G150="-","-",SUM(G147:G153)*'3j PAAC PAP'!$G$39)</f>
        <v>0.2896141176426133</v>
      </c>
      <c r="H155" s="129">
        <f>IF(H150="-","-",SUM(H147:H153)*'3j PAAC PAP'!$G$39)</f>
        <v>0.2901396470114978</v>
      </c>
      <c r="I155" s="129">
        <f>IF(I150="-","-",SUM(I147:I153)*'3j PAAC PAP'!$G$39)</f>
        <v>0.29118835133161486</v>
      </c>
      <c r="J155" s="129">
        <f>IF(J150="-","-",SUM(J147:J153)*'3j PAAC PAP'!$G$39)</f>
        <v>0.29276493943826842</v>
      </c>
      <c r="K155" s="129">
        <f>IF(K150="-","-",SUM(K147:K153)*'3j PAAC PAP'!$G$39)</f>
        <v>0.29624795193665693</v>
      </c>
      <c r="L155" s="129">
        <f>IF(L150="-","-",SUM(L147:L153)*'3j PAAC PAP'!$G$39)</f>
        <v>0.29924049308805623</v>
      </c>
      <c r="M155" s="129">
        <f>IF(M150="-","-",SUM(M147:M153)*'3j PAAC PAP'!$G$39)</f>
        <v>0.31073579295233938</v>
      </c>
      <c r="N155" s="129">
        <f>IF(N150="-","-",SUM(N147:N153)*'3j PAAC PAP'!$G$39)</f>
        <v>0.34381674836941589</v>
      </c>
      <c r="O155" s="30"/>
      <c r="P155" s="129">
        <f>IF(P150="-","-",SUM(P147:P153)*'3j PAAC PAP'!$G$39)</f>
        <v>0.34381674836941589</v>
      </c>
      <c r="Q155" s="129">
        <f>IF(Q150="-","-",SUM(Q147:Q153)*'3j PAAC PAP'!$G$39)</f>
        <v>0.35329781152991024</v>
      </c>
      <c r="R155" s="129">
        <f>IF(R150="-","-",SUM(R147:R153)*'3j PAAC PAP'!$G$39)</f>
        <v>0.35585978057964163</v>
      </c>
      <c r="S155" s="129">
        <f>IF(S150="-","-",SUM(S147:S153)*'3j PAAC PAP'!$G$39)</f>
        <v>0.36452154710060708</v>
      </c>
      <c r="T155" s="129">
        <f>IF(T150="-","-",SUM(T147:T153)*'3j PAAC PAP'!$G$39)</f>
        <v>0.34689191001660674</v>
      </c>
      <c r="U155" s="129">
        <f>IF(U150="-","-",SUM(U147:U153)*'3j PAAC PAP'!$G$39)</f>
        <v>0.35410887614670727</v>
      </c>
      <c r="V155" s="129">
        <f>IF(V150="-","-",SUM(V147:V153)*'3j PAAC PAP'!$G$39)</f>
        <v>0.34726668352837081</v>
      </c>
      <c r="W155" s="129" t="str">
        <f>IF(W150="-","-",SUM(W147:W153)*'3j PAAC PAP'!$G$39)</f>
        <v>-</v>
      </c>
      <c r="X155" s="129" t="str">
        <f>IF(X150="-","-",SUM(X147:X153)*'3j PAAC PAP'!$G$39)</f>
        <v>-</v>
      </c>
      <c r="Y155" s="129" t="str">
        <f>IF(Y150="-","-",SUM(Y147:Y153)*'3j PAAC PAP'!$G$39)</f>
        <v>-</v>
      </c>
      <c r="Z155" s="129" t="str">
        <f>IF(Z150="-","-",SUM(Z147:Z153)*'3j PAAC PAP'!$G$39)</f>
        <v>-</v>
      </c>
      <c r="AA155" s="28"/>
    </row>
    <row r="156" spans="1:27" s="29" customFormat="1" ht="11.5" x14ac:dyDescent="0.25">
      <c r="A156" s="256"/>
      <c r="B156" s="132" t="s">
        <v>388</v>
      </c>
      <c r="C156" s="132" t="s">
        <v>515</v>
      </c>
      <c r="D156" s="134" t="s">
        <v>327</v>
      </c>
      <c r="E156" s="182"/>
      <c r="F156" s="30"/>
      <c r="G156" s="129">
        <f>IF(G150="-","-",SUM(G147:G155)*'3k EBIT'!$E$11)</f>
        <v>1.4224538175907742</v>
      </c>
      <c r="H156" s="129">
        <f>IF(H150="-","-",SUM(H147:H155)*'3k EBIT'!$E$11)</f>
        <v>1.4250462848639429</v>
      </c>
      <c r="I156" s="129">
        <f>IF(I150="-","-",SUM(I147:I155)*'3k EBIT'!$E$11)</f>
        <v>1.4301597696771782</v>
      </c>
      <c r="J156" s="129">
        <f>IF(J150="-","-",SUM(J147:J155)*'3k EBIT'!$E$11)</f>
        <v>1.4379371714966844</v>
      </c>
      <c r="K156" s="129">
        <f>IF(K150="-","-",SUM(K147:K155)*'3k EBIT'!$E$11)</f>
        <v>1.4550432894434291</v>
      </c>
      <c r="L156" s="129">
        <f>IF(L150="-","-",SUM(L147:L155)*'3k EBIT'!$E$11)</f>
        <v>1.4699029567148398</v>
      </c>
      <c r="M156" s="129">
        <f>IF(M150="-","-",SUM(M147:M155)*'3k EBIT'!$E$11)</f>
        <v>1.524874280557688</v>
      </c>
      <c r="N156" s="129">
        <f>IF(N150="-","-",SUM(N147:N155)*'3k EBIT'!$E$11)</f>
        <v>1.6810068537036913</v>
      </c>
      <c r="O156" s="30"/>
      <c r="P156" s="129">
        <f>IF(P150="-","-",SUM(P147:P155)*'3k EBIT'!$E$11)</f>
        <v>1.6810068537036913</v>
      </c>
      <c r="Q156" s="129">
        <f>IF(Q150="-","-",SUM(Q147:Q155)*'3k EBIT'!$E$11)</f>
        <v>1.7263235180077914</v>
      </c>
      <c r="R156" s="129">
        <f>IF(R150="-","-",SUM(R147:R155)*'3k EBIT'!$E$11)</f>
        <v>1.7388562004680224</v>
      </c>
      <c r="S156" s="129">
        <f>IF(S150="-","-",SUM(S147:S155)*'3k EBIT'!$E$11)</f>
        <v>1.7799572211375414</v>
      </c>
      <c r="T156" s="129">
        <f>IF(T150="-","-",SUM(T147:T155)*'3k EBIT'!$E$11)</f>
        <v>1.6972211285225043</v>
      </c>
      <c r="U156" s="129">
        <f>IF(U150="-","-",SUM(U147:U155)*'3k EBIT'!$E$11)</f>
        <v>1.7315268400658224</v>
      </c>
      <c r="V156" s="129">
        <f>IF(V150="-","-",SUM(V147:V155)*'3k EBIT'!$E$11)</f>
        <v>1.7005535775345875</v>
      </c>
      <c r="W156" s="129" t="str">
        <f>IF(W150="-","-",SUM(W147:W155)*'3k EBIT'!$E$11)</f>
        <v>-</v>
      </c>
      <c r="X156" s="129" t="str">
        <f>IF(X150="-","-",SUM(X147:X155)*'3k EBIT'!$E$11)</f>
        <v>-</v>
      </c>
      <c r="Y156" s="129" t="str">
        <f>IF(Y150="-","-",SUM(Y147:Y155)*'3k EBIT'!$E$11)</f>
        <v>-</v>
      </c>
      <c r="Z156" s="129" t="str">
        <f>IF(Z150="-","-",SUM(Z147:Z155)*'3k EBIT'!$E$11)</f>
        <v>-</v>
      </c>
      <c r="AA156" s="28"/>
    </row>
    <row r="157" spans="1:27" s="29" customFormat="1" ht="11.5" x14ac:dyDescent="0.25">
      <c r="A157" s="256"/>
      <c r="B157" s="132" t="s">
        <v>292</v>
      </c>
      <c r="C157" s="177" t="s">
        <v>516</v>
      </c>
      <c r="D157" s="134" t="s">
        <v>327</v>
      </c>
      <c r="E157" s="134"/>
      <c r="F157" s="30"/>
      <c r="G157" s="129">
        <f>IF(G152="-","-",SUM(G147:G150,G152:G156)*'3l HAP'!$E$12)</f>
        <v>1.0961125126871367</v>
      </c>
      <c r="H157" s="129">
        <f>IF(H152="-","-",SUM(H147:H150,H152:H156)*'3l HAP'!$E$12)</f>
        <v>1.0981102125644266</v>
      </c>
      <c r="I157" s="129">
        <f>IF(I152="-","-",SUM(I147:I150,I152:I156)*'3l HAP'!$E$12)</f>
        <v>1.1020505546816253</v>
      </c>
      <c r="J157" s="129">
        <f>IF(J152="-","-",SUM(J147:J150,J152:J156)*'3l HAP'!$E$12)</f>
        <v>1.1080436543134962</v>
      </c>
      <c r="K157" s="129">
        <f>IF(K152="-","-",SUM(K147:K150,K152:K156)*'3l HAP'!$E$12)</f>
        <v>1.1212252632297603</v>
      </c>
      <c r="L157" s="129">
        <f>IF(L152="-","-",SUM(L147:L150,L152:L156)*'3l HAP'!$E$12)</f>
        <v>1.1326758052643326</v>
      </c>
      <c r="M157" s="129">
        <f>IF(M152="-","-",SUM(M147:M150,M152:M156)*'3l HAP'!$E$12)</f>
        <v>1.1750355326298065</v>
      </c>
      <c r="N157" s="129">
        <f>IF(N152="-","-",SUM(N147:N150,N152:N156)*'3l HAP'!$E$12)</f>
        <v>1.2953479567992137</v>
      </c>
      <c r="O157" s="30"/>
      <c r="P157" s="129">
        <f>IF(P152="-","-",SUM(P147:P150,P152:P156)*'3l HAP'!$E$12)</f>
        <v>1.2953479567992137</v>
      </c>
      <c r="Q157" s="129">
        <f>IF(Q152="-","-",SUM(Q147:Q150,Q152:Q156)*'3l HAP'!$E$12)</f>
        <v>1.3302680098530955</v>
      </c>
      <c r="R157" s="129">
        <f>IF(R152="-","-",SUM(R147:R150,R152:R156)*'3l HAP'!$E$12)</f>
        <v>1.3399254271219814</v>
      </c>
      <c r="S157" s="129">
        <f>IF(S152="-","-",SUM(S147:S150,S152:S156)*'3l HAP'!$E$12)</f>
        <v>1.3715969952832425</v>
      </c>
      <c r="T157" s="129">
        <f>IF(T152="-","-",SUM(T147:T150,T152:T156)*'3l HAP'!$E$12)</f>
        <v>1.3078423304606031</v>
      </c>
      <c r="U157" s="129">
        <f>IF(U152="-","-",SUM(U147:U150,U152:U156)*'3l HAP'!$E$12)</f>
        <v>1.3342775786312291</v>
      </c>
      <c r="V157" s="129">
        <f>IF(V152="-","-",SUM(V147:V150,V152:V156)*'3l HAP'!$E$12)</f>
        <v>1.3104102444518095</v>
      </c>
      <c r="W157" s="129" t="str">
        <f>IF(W152="-","-",SUM(W147:W150,W152:W156)*'3l HAP'!$E$12)</f>
        <v>-</v>
      </c>
      <c r="X157" s="129" t="str">
        <f>IF(X152="-","-",SUM(X147:X150,X152:X156)*'3l HAP'!$E$12)</f>
        <v>-</v>
      </c>
      <c r="Y157" s="129" t="str">
        <f>IF(Y152="-","-",SUM(Y147:Y150,Y152:Y156)*'3l HAP'!$E$12)</f>
        <v>-</v>
      </c>
      <c r="Z157" s="129" t="str">
        <f>IF(Z152="-","-",SUM(Z147:Z150,Z152:Z156)*'3l HAP'!$E$12)</f>
        <v>-</v>
      </c>
      <c r="AA157" s="28"/>
    </row>
    <row r="158" spans="1:27" s="29" customFormat="1" ht="11.25" customHeight="1" x14ac:dyDescent="0.25">
      <c r="A158" s="256"/>
      <c r="B158" s="132" t="s">
        <v>44</v>
      </c>
      <c r="C158" s="132" t="str">
        <f>B158&amp;"_"&amp;D158</f>
        <v>Total_Yorkshire</v>
      </c>
      <c r="D158" s="134" t="s">
        <v>327</v>
      </c>
      <c r="E158" s="182"/>
      <c r="F158" s="30"/>
      <c r="G158" s="129">
        <f>IF(G152="-","-",SUM(G147:G157))</f>
        <v>75.962071988620252</v>
      </c>
      <c r="H158" s="129">
        <f t="shared" ref="H158:P158" si="121">IF(H152="-","-",SUM(H147:H157))</f>
        <v>76.100515278094562</v>
      </c>
      <c r="I158" s="129">
        <f t="shared" si="121"/>
        <v>76.373586288690589</v>
      </c>
      <c r="J158" s="129">
        <f t="shared" si="121"/>
        <v>76.78891615711359</v>
      </c>
      <c r="K158" s="129">
        <f t="shared" si="121"/>
        <v>77.702419391346723</v>
      </c>
      <c r="L158" s="129">
        <f t="shared" si="121"/>
        <v>78.495957361464903</v>
      </c>
      <c r="M158" s="129">
        <f t="shared" si="121"/>
        <v>81.431543464451849</v>
      </c>
      <c r="N158" s="129">
        <f t="shared" si="121"/>
        <v>89.769356344150751</v>
      </c>
      <c r="O158" s="30"/>
      <c r="P158" s="129">
        <f t="shared" si="121"/>
        <v>89.769356344150751</v>
      </c>
      <c r="Q158" s="129">
        <f t="shared" ref="Q158" si="122">IF(Q152="-","-",SUM(Q147:Q157))</f>
        <v>92.189363006990973</v>
      </c>
      <c r="R158" s="129">
        <f t="shared" ref="R158" si="123">IF(R152="-","-",SUM(R147:R157))</f>
        <v>92.858635018132262</v>
      </c>
      <c r="S158" s="129">
        <f t="shared" ref="S158" si="124">IF(S152="-","-",SUM(S147:S157))</f>
        <v>95.053517306958852</v>
      </c>
      <c r="T158" s="129">
        <f t="shared" ref="T158" si="125">IF(T152="-","-",SUM(T147:T157))</f>
        <v>90.635233250520912</v>
      </c>
      <c r="U158" s="129">
        <f t="shared" ref="U158" si="126">IF(U152="-","-",SUM(U147:U157))</f>
        <v>92.467231518336789</v>
      </c>
      <c r="V158" s="129">
        <f t="shared" ref="V158" si="127">IF(V152="-","-",SUM(V147:V157))</f>
        <v>90.813193145333557</v>
      </c>
      <c r="W158" s="129" t="str">
        <f t="shared" ref="W158" si="128">IF(W152="-","-",SUM(W147:W157))</f>
        <v>-</v>
      </c>
      <c r="X158" s="129" t="str">
        <f t="shared" ref="X158" si="129">IF(X152="-","-",SUM(X147:X157))</f>
        <v>-</v>
      </c>
      <c r="Y158" s="129" t="str">
        <f t="shared" ref="Y158" si="130">IF(Y152="-","-",SUM(Y147:Y157))</f>
        <v>-</v>
      </c>
      <c r="Z158" s="129" t="str">
        <f t="shared" ref="Z158" si="131">IF(Z152="-","-",SUM(Z147:Z157))</f>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AA'!J221="-","-",'3c AA'!J221)</f>
        <v>-</v>
      </c>
      <c r="H161" s="38" t="str">
        <f>IF('3c AA'!K221="-","-",'3c AA'!K221)</f>
        <v>-</v>
      </c>
      <c r="I161" s="38" t="str">
        <f>IF('3c AA'!L221="-","-",'3c AA'!L221)</f>
        <v>-</v>
      </c>
      <c r="J161" s="38" t="str">
        <f>IF('3c AA'!M221="-","-",'3c AA'!M221)</f>
        <v>-</v>
      </c>
      <c r="K161" s="38" t="str">
        <f>IF('3c AA'!N221="-","-",'3c AA'!N221)</f>
        <v>-</v>
      </c>
      <c r="L161" s="38" t="str">
        <f>IF('3c AA'!O221="-","-",'3c AA'!O221)</f>
        <v>-</v>
      </c>
      <c r="M161" s="38" t="str">
        <f>IF('3c AA'!P221="-","-",'3c AA'!P221)</f>
        <v>-</v>
      </c>
      <c r="N161" s="38" t="str">
        <f>IF('3c AA'!Q221="-","-",'3c AA'!Q221)</f>
        <v>-</v>
      </c>
      <c r="O161" s="30"/>
      <c r="P161" s="38" t="str">
        <f>IF('3c AA'!S221="-","-",'3c AA'!S221)</f>
        <v>-</v>
      </c>
      <c r="Q161" s="38" t="str">
        <f>IF('3c AA'!T221="-","-",'3c AA'!T221)</f>
        <v>-</v>
      </c>
      <c r="R161" s="38" t="str">
        <f>IF('3c AA'!U221="-","-",'3c AA'!U221)</f>
        <v>-</v>
      </c>
      <c r="S161" s="38" t="str">
        <f>IF('3c AA'!V221="-","-",'3c AA'!V221)</f>
        <v>-</v>
      </c>
      <c r="T161" s="38">
        <f>IF('3c AA'!W221="-","-",'3c AA'!W221)</f>
        <v>0</v>
      </c>
      <c r="U161" s="38">
        <f>IF('3c AA'!X221="-","-",'3c AA'!X221)</f>
        <v>1.4870742269298105</v>
      </c>
      <c r="V161" s="38">
        <f>IF('3c AA'!Y221="-","-",'3c AA'!Y221)</f>
        <v>0.70457099735818829</v>
      </c>
      <c r="W161" s="38" t="str">
        <f>IF('3c AA'!Z221="-","-",'3c AA'!Z221)</f>
        <v>-</v>
      </c>
      <c r="X161" s="38" t="str">
        <f>IF('3c AA'!AA221="-","-",'3c AA'!AA221)</f>
        <v>-</v>
      </c>
      <c r="Y161" s="38" t="str">
        <f>IF('3c AA'!AB221="-","-",'3c AA'!AB221)</f>
        <v>-</v>
      </c>
      <c r="Z161" s="38" t="str">
        <f>IF('3c AA'!AC221="-","-",'3c AA'!AC221)</f>
        <v>-</v>
      </c>
      <c r="AA161" s="28"/>
    </row>
    <row r="162" spans="1:27" s="29" customFormat="1" ht="11.25" customHeight="1" x14ac:dyDescent="0.25">
      <c r="A162" s="256"/>
      <c r="B162" s="135" t="s">
        <v>2</v>
      </c>
      <c r="C162" s="135" t="s">
        <v>342</v>
      </c>
      <c r="D162" s="133" t="s">
        <v>328</v>
      </c>
      <c r="E162" s="181"/>
      <c r="F162" s="30"/>
      <c r="G162" s="38">
        <f>IF('3d PC'!G14="-","-",'3d PC'!G64)</f>
        <v>6.5567588596821027</v>
      </c>
      <c r="H162" s="38">
        <f>IF('3d PC'!H14="-","-",'3d PC'!H64)</f>
        <v>6.5567588596821027</v>
      </c>
      <c r="I162" s="38">
        <f>IF('3d PC'!I14="-","-",'3d PC'!I64)</f>
        <v>6.6197359495950758</v>
      </c>
      <c r="J162" s="38">
        <f>IF('3d PC'!J14="-","-",'3d PC'!J64)</f>
        <v>6.6197359495950758</v>
      </c>
      <c r="K162" s="38">
        <f>IF('3d PC'!K14="-","-",'3d PC'!K64)</f>
        <v>6.6995028867368616</v>
      </c>
      <c r="L162" s="38">
        <f>IF('3d PC'!L14="-","-",'3d PC'!L64)</f>
        <v>6.6995028867368616</v>
      </c>
      <c r="M162" s="38">
        <f>IF('3d PC'!M14="-","-",'3d PC'!M64)</f>
        <v>7.1131218301273513</v>
      </c>
      <c r="N162" s="38">
        <f>IF('3d PC'!N14="-","-",'3d PC'!N64)</f>
        <v>7.1131218301273513</v>
      </c>
      <c r="O162" s="30"/>
      <c r="P162" s="38">
        <f>'3d PC'!P64</f>
        <v>7.1131218301273513</v>
      </c>
      <c r="Q162" s="38">
        <f>'3d PC'!Q64</f>
        <v>7.2804579515147188</v>
      </c>
      <c r="R162" s="38">
        <f>'3d PC'!R64</f>
        <v>7.1935840895118579</v>
      </c>
      <c r="S162" s="38">
        <f>'3d PC'!S64</f>
        <v>7.3593999937099728</v>
      </c>
      <c r="T162" s="38">
        <f>'3d PC'!T64</f>
        <v>7.0492243060839304</v>
      </c>
      <c r="U162" s="38">
        <f>'3d PC'!U64</f>
        <v>7.1089669218364691</v>
      </c>
      <c r="V162" s="38">
        <f>'3d PC'!V64</f>
        <v>6.9829560851947949</v>
      </c>
      <c r="W162" s="38" t="str">
        <f>'3d PC'!W64</f>
        <v>-</v>
      </c>
      <c r="X162" s="38" t="str">
        <f>'3d PC'!X64</f>
        <v>-</v>
      </c>
      <c r="Y162" s="38" t="str">
        <f>'3d PC'!Y64</f>
        <v>-</v>
      </c>
      <c r="Z162" s="38" t="str">
        <f>'3d PC'!Z64</f>
        <v>-</v>
      </c>
      <c r="AA162" s="28"/>
    </row>
    <row r="163" spans="1:27" s="29" customFormat="1" ht="11.25" customHeight="1" x14ac:dyDescent="0.25">
      <c r="A163" s="256"/>
      <c r="B163" s="135" t="s">
        <v>352</v>
      </c>
      <c r="C163" s="135" t="s">
        <v>343</v>
      </c>
      <c r="D163" s="133" t="s">
        <v>328</v>
      </c>
      <c r="E163" s="181"/>
      <c r="F163" s="30"/>
      <c r="G163" s="38" t="s">
        <v>333</v>
      </c>
      <c r="H163" s="38" t="s">
        <v>333</v>
      </c>
      <c r="I163" s="38" t="s">
        <v>333</v>
      </c>
      <c r="J163" s="38" t="s">
        <v>333</v>
      </c>
      <c r="K163" s="38" t="s">
        <v>333</v>
      </c>
      <c r="L163" s="38" t="s">
        <v>333</v>
      </c>
      <c r="M163" s="38" t="s">
        <v>333</v>
      </c>
      <c r="N163" s="38" t="s">
        <v>333</v>
      </c>
      <c r="O163" s="30"/>
      <c r="P163" s="38" t="s">
        <v>333</v>
      </c>
      <c r="Q163" s="38" t="s">
        <v>333</v>
      </c>
      <c r="R163" s="38" t="s">
        <v>333</v>
      </c>
      <c r="S163" s="38" t="s">
        <v>333</v>
      </c>
      <c r="T163" s="38" t="s">
        <v>333</v>
      </c>
      <c r="U163" s="38" t="s">
        <v>333</v>
      </c>
      <c r="V163" s="38" t="s">
        <v>333</v>
      </c>
      <c r="W163" s="38" t="s">
        <v>333</v>
      </c>
      <c r="X163" s="38" t="s">
        <v>333</v>
      </c>
      <c r="Y163" s="38" t="s">
        <v>333</v>
      </c>
      <c r="Z163" s="38" t="s">
        <v>333</v>
      </c>
      <c r="AA163" s="28"/>
    </row>
    <row r="164" spans="1:27" s="29" customFormat="1" ht="11.25" customHeight="1" x14ac:dyDescent="0.25">
      <c r="A164" s="256"/>
      <c r="B164" s="135" t="s">
        <v>349</v>
      </c>
      <c r="C164" s="135" t="s">
        <v>344</v>
      </c>
      <c r="D164" s="133" t="s">
        <v>328</v>
      </c>
      <c r="E164" s="181"/>
      <c r="F164" s="30"/>
      <c r="G164" s="38">
        <f>IF('3g CPIH'!C$16="-","-",'3h OC '!$E$11*('3g CPIH'!C$16/'3g CPIH'!$G$16))</f>
        <v>63.482931017612529</v>
      </c>
      <c r="H164" s="38">
        <f>IF('3g CPIH'!D$16="-","-",'3h OC '!$E$11*('3g CPIH'!D$16/'3g CPIH'!$G$16))</f>
        <v>63.61002397260274</v>
      </c>
      <c r="I164" s="38">
        <f>IF('3g CPIH'!E$16="-","-",'3h OC '!$E$11*('3g CPIH'!E$16/'3g CPIH'!$G$16))</f>
        <v>63.800663405088073</v>
      </c>
      <c r="J164" s="38">
        <f>IF('3g CPIH'!F$16="-","-",'3h OC '!$E$11*('3g CPIH'!F$16/'3g CPIH'!$G$16))</f>
        <v>64.181942270058713</v>
      </c>
      <c r="K164" s="38">
        <f>IF('3g CPIH'!G$16="-","-",'3h OC '!$E$11*('3g CPIH'!G$16/'3g CPIH'!$G$16))</f>
        <v>64.944500000000005</v>
      </c>
      <c r="L164" s="38">
        <f>IF('3g CPIH'!H$16="-","-",'3h OC '!$E$11*('3g CPIH'!H$16/'3g CPIH'!$G$16))</f>
        <v>65.770604207436406</v>
      </c>
      <c r="M164" s="38">
        <f>IF('3g CPIH'!I$16="-","-",'3h OC '!$E$11*('3g CPIH'!I$16/'3g CPIH'!$G$16))</f>
        <v>66.723801369863011</v>
      </c>
      <c r="N164" s="38">
        <f>IF('3g CPIH'!J$16="-","-",'3h OC '!$E$11*('3g CPIH'!J$16/'3g CPIH'!$G$16))</f>
        <v>67.295719667318991</v>
      </c>
      <c r="O164" s="30"/>
      <c r="P164" s="38">
        <f>IF('3g CPIH'!L$16="-","-",'3h OC '!$E$11*('3g CPIH'!L$16/'3g CPIH'!$G$16))</f>
        <v>67.295719667318991</v>
      </c>
      <c r="Q164" s="38">
        <f>IF('3g CPIH'!M$16="-","-",'3h OC '!$E$11*('3g CPIH'!M$16/'3g CPIH'!$G$16))</f>
        <v>68.058277397260284</v>
      </c>
      <c r="R164" s="38">
        <f>IF('3g CPIH'!N$16="-","-",'3h OC '!$E$11*('3g CPIH'!N$16/'3g CPIH'!$G$16))</f>
        <v>68.566649217221141</v>
      </c>
      <c r="S164" s="38">
        <f>IF('3g CPIH'!O$16="-","-",'3h OC '!$E$11*('3g CPIH'!O$16/'3g CPIH'!$G$16))</f>
        <v>68.947928082191794</v>
      </c>
      <c r="T164" s="38">
        <f>IF('3g CPIH'!P$16="-","-",'3h OC '!$E$11*('3g CPIH'!P$16/'3g CPIH'!$G$16))</f>
        <v>69.138567514677106</v>
      </c>
      <c r="U164" s="38">
        <f>IF('3g CPIH'!Q$16="-","-",'3h OC '!$E$11*('3g CPIH'!Q$16/'3g CPIH'!$G$16))</f>
        <v>69.51984637964776</v>
      </c>
      <c r="V164" s="38">
        <f>IF('3g CPIH'!R$16="-","-",'3h OC '!$E$11*('3g CPIH'!R$16/'3g CPIH'!$G$16))</f>
        <v>70.790775929549909</v>
      </c>
      <c r="W164" s="38" t="str">
        <f>IF('3g CPIH'!S$16="-","-",'3h OC '!$E$11*('3g CPIH'!S$16/'3g CPIH'!$G$16))</f>
        <v>-</v>
      </c>
      <c r="X164" s="38" t="str">
        <f>IF('3g CPIH'!T$16="-","-",'3h OC '!$E$11*('3g CPIH'!T$16/'3g CPIH'!$G$16))</f>
        <v>-</v>
      </c>
      <c r="Y164" s="38" t="str">
        <f>IF('3g CPIH'!U$16="-","-",'3h OC '!$E$11*('3g CPIH'!U$16/'3g CPIH'!$G$16))</f>
        <v>-</v>
      </c>
      <c r="Z164" s="38" t="str">
        <f>IF('3g CPIH'!V$16="-","-",'3h OC '!$E$11*('3g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SMNCC'!G$47="-","-",'3i SMNCC'!G$58)</f>
        <v>0</v>
      </c>
      <c r="L165" s="38">
        <f>IF('3i SMNCC'!H$47="-","-",'3i SMNCC'!H$58)</f>
        <v>-0.10239413454660828</v>
      </c>
      <c r="M165" s="38">
        <f>IF('3i SMNCC'!I$47="-","-",'3i SMNCC'!I$58)</f>
        <v>1.3107897268148032</v>
      </c>
      <c r="N165" s="38">
        <f>IF('3i SMNCC'!J$47="-","-",'3i SMNCC'!J$58)</f>
        <v>8.7391024854837447</v>
      </c>
      <c r="O165" s="30"/>
      <c r="P165" s="38">
        <f>IF('3i SMNCC'!L$47="-","-",'3i SMNCC'!L$58)</f>
        <v>8.7391024854837447</v>
      </c>
      <c r="Q165" s="38">
        <f>IF('3i SMNCC'!M$47="-","-",'3i SMNCC'!M$58)</f>
        <v>10.102089688688181</v>
      </c>
      <c r="R165" s="38">
        <f>IF('3i SMNCC'!N$47="-","-",'3i SMNCC'!N$58)</f>
        <v>10.300173121233549</v>
      </c>
      <c r="S165" s="38">
        <f>IF('3i SMNCC'!O$47="-","-",'3i SMNCC'!O$58)</f>
        <v>11.847822371645298</v>
      </c>
      <c r="T165" s="38">
        <f>IF('3i SMNCC'!P$47="-","-",'3i SMNCC'!P$58)</f>
        <v>7.7038430079225817</v>
      </c>
      <c r="U165" s="38">
        <f>IF('3i SMNCC'!Q$47="-","-",'3i SMNCC'!Q$58)</f>
        <v>7.5210837283470999</v>
      </c>
      <c r="V165" s="38">
        <f>IF('3i SMNCC'!R$47="-","-",'3i SMNCC'!R$58)</f>
        <v>5.5039662813362371</v>
      </c>
      <c r="W165" s="38" t="str">
        <f>IF('3i SMNCC'!S$47="-","-",'3i SMNCC'!S$58)</f>
        <v>-</v>
      </c>
      <c r="X165" s="38" t="str">
        <f>IF('3i SMNCC'!T$47="-","-",'3i SMNCC'!T$58)</f>
        <v>-</v>
      </c>
      <c r="Y165" s="38" t="str">
        <f>IF('3i SMNCC'!U$47="-","-",'3i SMNCC'!U$58)</f>
        <v>-</v>
      </c>
      <c r="Z165" s="38" t="str">
        <f>IF('3i SMNCC'!V$47="-","-",'3i SMNCC'!V$58)</f>
        <v>-</v>
      </c>
      <c r="AA165" s="28"/>
    </row>
    <row r="166" spans="1:27" s="29" customFormat="1" ht="11.5" x14ac:dyDescent="0.25">
      <c r="A166" s="256"/>
      <c r="B166" s="135" t="s">
        <v>349</v>
      </c>
      <c r="C166" s="135" t="s">
        <v>389</v>
      </c>
      <c r="D166" s="133" t="s">
        <v>328</v>
      </c>
      <c r="E166" s="181"/>
      <c r="F166" s="30"/>
      <c r="G166" s="38">
        <f>IF('3g CPIH'!C$16="-","-",'3j PAAC PAP'!$G$21*('3g CPIH'!C$16/'3g CPIH'!$G$16))</f>
        <v>3.1142016634050882</v>
      </c>
      <c r="H166" s="38">
        <f>IF('3g CPIH'!D$16="-","-",'3j PAAC PAP'!$G$21*('3g CPIH'!D$16/'3g CPIH'!$G$16))</f>
        <v>3.1204363013698631</v>
      </c>
      <c r="I166" s="38">
        <f>IF('3g CPIH'!E$16="-","-",'3j PAAC PAP'!$G$21*('3g CPIH'!E$16/'3g CPIH'!$G$16))</f>
        <v>3.129788258317026</v>
      </c>
      <c r="J166" s="38">
        <f>IF('3g CPIH'!F$16="-","-",'3j PAAC PAP'!$G$21*('3g CPIH'!F$16/'3g CPIH'!$G$16))</f>
        <v>3.1484921722113506</v>
      </c>
      <c r="K166" s="38">
        <f>IF('3g CPIH'!G$16="-","-",'3j PAAC PAP'!$G$21*('3g CPIH'!G$16/'3g CPIH'!$G$16))</f>
        <v>3.1859000000000002</v>
      </c>
      <c r="L166" s="38">
        <f>IF('3g CPIH'!H$16="-","-",'3j PAAC PAP'!$G$21*('3g CPIH'!H$16/'3g CPIH'!$G$16))</f>
        <v>3.2264251467710374</v>
      </c>
      <c r="M166" s="38">
        <f>IF('3g CPIH'!I$16="-","-",'3j PAAC PAP'!$G$21*('3g CPIH'!I$16/'3g CPIH'!$G$16))</f>
        <v>3.2731849315068491</v>
      </c>
      <c r="N166" s="38">
        <f>IF('3g CPIH'!J$16="-","-",'3j PAAC PAP'!$G$21*('3g CPIH'!J$16/'3g CPIH'!$G$16))</f>
        <v>3.3012408023483371</v>
      </c>
      <c r="O166" s="30"/>
      <c r="P166" s="38">
        <f>IF('3g CPIH'!L$16="-","-",'3j PAAC PAP'!$G$21*('3g CPIH'!L$16/'3g CPIH'!$G$16))</f>
        <v>3.3012408023483371</v>
      </c>
      <c r="Q166" s="38">
        <f>IF('3g CPIH'!M$16="-","-",'3j PAAC PAP'!$G$21*('3g CPIH'!M$16/'3g CPIH'!$G$16))</f>
        <v>3.3386486301369862</v>
      </c>
      <c r="R166" s="38">
        <f>IF('3g CPIH'!N$16="-","-",'3j PAAC PAP'!$G$21*('3g CPIH'!N$16/'3g CPIH'!$G$16))</f>
        <v>3.3635871819960861</v>
      </c>
      <c r="S166" s="38">
        <f>IF('3g CPIH'!O$16="-","-",'3j PAAC PAP'!$G$21*('3g CPIH'!O$16/'3g CPIH'!$G$16))</f>
        <v>3.3822910958904111</v>
      </c>
      <c r="T166" s="38">
        <f>IF('3g CPIH'!P$16="-","-",'3j PAAC PAP'!$G$21*('3g CPIH'!P$16/'3g CPIH'!$G$16))</f>
        <v>3.3916430528375732</v>
      </c>
      <c r="U166" s="38">
        <f>IF('3g CPIH'!Q$16="-","-",'3j PAAC PAP'!$G$21*('3g CPIH'!Q$16/'3g CPIH'!$G$16))</f>
        <v>3.4103469667318986</v>
      </c>
      <c r="V166" s="38">
        <f>IF('3g CPIH'!R$16="-","-",'3j PAAC PAP'!$G$21*('3g CPIH'!R$16/'3g CPIH'!$G$16))</f>
        <v>3.4726933463796481</v>
      </c>
      <c r="W166" s="38" t="str">
        <f>IF('3g CPIH'!S$16="-","-",'3j PAAC PAP'!$G$21*('3g CPIH'!S$16/'3g CPIH'!$G$16))</f>
        <v>-</v>
      </c>
      <c r="X166" s="38" t="str">
        <f>IF('3g CPIH'!T$16="-","-",'3j PAAC PAP'!$G$21*('3g CPIH'!T$16/'3g CPIH'!$G$16))</f>
        <v>-</v>
      </c>
      <c r="Y166" s="38" t="str">
        <f>IF('3g CPIH'!U$16="-","-",'3j PAAC PAP'!$G$21*('3g CPIH'!U$16/'3g CPIH'!$G$16))</f>
        <v>-</v>
      </c>
      <c r="Z166" s="38" t="str">
        <f>IF('3g CPIH'!V$16="-","-",'3j PAAC PAP'!$G$21*('3g CPIH'!V$16/'3g CPIH'!$G$16))</f>
        <v>-</v>
      </c>
      <c r="AA166" s="28"/>
    </row>
    <row r="167" spans="1:27" s="29" customFormat="1" ht="11.5" x14ac:dyDescent="0.25">
      <c r="A167" s="256"/>
      <c r="B167" s="135" t="s">
        <v>349</v>
      </c>
      <c r="C167" s="135" t="s">
        <v>404</v>
      </c>
      <c r="D167" s="133" t="s">
        <v>328</v>
      </c>
      <c r="E167" s="181"/>
      <c r="F167" s="30"/>
      <c r="G167" s="38">
        <f>IF(G162="-","-",SUM(G159:G165)*'3j PAAC PAP'!$G$39)</f>
        <v>0.2896141176426133</v>
      </c>
      <c r="H167" s="38">
        <f>IF(H162="-","-",SUM(H159:H165)*'3j PAAC PAP'!$G$39)</f>
        <v>0.2901396470114978</v>
      </c>
      <c r="I167" s="38">
        <f>IF(I162="-","-",SUM(I159:I165)*'3j PAAC PAP'!$G$39)</f>
        <v>0.29118835133161486</v>
      </c>
      <c r="J167" s="38">
        <f>IF(J162="-","-",SUM(J159:J165)*'3j PAAC PAP'!$G$39)</f>
        <v>0.29276493943826842</v>
      </c>
      <c r="K167" s="38">
        <f>IF(K162="-","-",SUM(K159:K165)*'3j PAAC PAP'!$G$39)</f>
        <v>0.29624795193665693</v>
      </c>
      <c r="L167" s="38">
        <f>IF(L162="-","-",SUM(L159:L165)*'3j PAAC PAP'!$G$39)</f>
        <v>0.29924049308805623</v>
      </c>
      <c r="M167" s="38">
        <f>IF(M162="-","-",SUM(M159:M165)*'3j PAAC PAP'!$G$39)</f>
        <v>0.31073579295233938</v>
      </c>
      <c r="N167" s="38">
        <f>IF(N162="-","-",SUM(N159:N165)*'3j PAAC PAP'!$G$39)</f>
        <v>0.34381674836941589</v>
      </c>
      <c r="O167" s="30"/>
      <c r="P167" s="38">
        <f>IF(P162="-","-",SUM(P159:P165)*'3j PAAC PAP'!$G$39)</f>
        <v>0.34381674836941589</v>
      </c>
      <c r="Q167" s="38">
        <f>IF(Q162="-","-",SUM(Q159:Q165)*'3j PAAC PAP'!$G$39)</f>
        <v>0.35329781152991024</v>
      </c>
      <c r="R167" s="38">
        <f>IF(R162="-","-",SUM(R159:R165)*'3j PAAC PAP'!$G$39)</f>
        <v>0.35585978057964163</v>
      </c>
      <c r="S167" s="38">
        <f>IF(S162="-","-",SUM(S159:S165)*'3j PAAC PAP'!$G$39)</f>
        <v>0.36452154710060708</v>
      </c>
      <c r="T167" s="38">
        <f>IF(T162="-","-",SUM(T159:T165)*'3j PAAC PAP'!$G$39)</f>
        <v>0.34689191001660674</v>
      </c>
      <c r="U167" s="38">
        <f>IF(U162="-","-",SUM(U159:U165)*'3j PAAC PAP'!$G$39)</f>
        <v>0.35410887614670727</v>
      </c>
      <c r="V167" s="38">
        <f>IF(V162="-","-",SUM(V159:V165)*'3j PAAC PAP'!$G$39)</f>
        <v>0.34726668352837081</v>
      </c>
      <c r="W167" s="38" t="str">
        <f>IF(W162="-","-",SUM(W159:W165)*'3j PAAC PAP'!$G$39)</f>
        <v>-</v>
      </c>
      <c r="X167" s="38" t="str">
        <f>IF(X162="-","-",SUM(X159:X165)*'3j PAAC PAP'!$G$39)</f>
        <v>-</v>
      </c>
      <c r="Y167" s="38" t="str">
        <f>IF(Y162="-","-",SUM(Y159:Y165)*'3j PAAC PAP'!$G$39)</f>
        <v>-</v>
      </c>
      <c r="Z167" s="38" t="str">
        <f>IF(Z162="-","-",SUM(Z159:Z165)*'3j PAAC PAP'!$G$39)</f>
        <v>-</v>
      </c>
      <c r="AA167" s="28"/>
    </row>
    <row r="168" spans="1:27" s="29" customFormat="1" ht="11.5" x14ac:dyDescent="0.25">
      <c r="A168" s="256"/>
      <c r="B168" s="135" t="s">
        <v>388</v>
      </c>
      <c r="C168" s="135" t="s">
        <v>515</v>
      </c>
      <c r="D168" s="133" t="s">
        <v>328</v>
      </c>
      <c r="E168" s="181"/>
      <c r="F168" s="30"/>
      <c r="G168" s="38">
        <f>IF(G162="-","-",SUM(G159:G167)*'3k EBIT'!$E$11)</f>
        <v>1.4224538175907742</v>
      </c>
      <c r="H168" s="38">
        <f>IF(H162="-","-",SUM(H159:H167)*'3k EBIT'!$E$11)</f>
        <v>1.4250462848639429</v>
      </c>
      <c r="I168" s="38">
        <f>IF(I162="-","-",SUM(I159:I167)*'3k EBIT'!$E$11)</f>
        <v>1.4301597696771782</v>
      </c>
      <c r="J168" s="38">
        <f>IF(J162="-","-",SUM(J159:J167)*'3k EBIT'!$E$11)</f>
        <v>1.4379371714966844</v>
      </c>
      <c r="K168" s="38">
        <f>IF(K162="-","-",SUM(K159:K167)*'3k EBIT'!$E$11)</f>
        <v>1.4550432894434291</v>
      </c>
      <c r="L168" s="38">
        <f>IF(L162="-","-",SUM(L159:L167)*'3k EBIT'!$E$11)</f>
        <v>1.4699029567148398</v>
      </c>
      <c r="M168" s="38">
        <f>IF(M162="-","-",SUM(M159:M167)*'3k EBIT'!$E$11)</f>
        <v>1.524874280557688</v>
      </c>
      <c r="N168" s="38">
        <f>IF(N162="-","-",SUM(N159:N167)*'3k EBIT'!$E$11)</f>
        <v>1.6810068537036913</v>
      </c>
      <c r="O168" s="30"/>
      <c r="P168" s="38">
        <f>IF(P162="-","-",SUM(P159:P167)*'3k EBIT'!$E$11)</f>
        <v>1.6810068537036913</v>
      </c>
      <c r="Q168" s="38">
        <f>IF(Q162="-","-",SUM(Q159:Q167)*'3k EBIT'!$E$11)</f>
        <v>1.7263235180077914</v>
      </c>
      <c r="R168" s="38">
        <f>IF(R162="-","-",SUM(R159:R167)*'3k EBIT'!$E$11)</f>
        <v>1.7388562004680224</v>
      </c>
      <c r="S168" s="38">
        <f>IF(S162="-","-",SUM(S159:S167)*'3k EBIT'!$E$11)</f>
        <v>1.7799572211375414</v>
      </c>
      <c r="T168" s="38">
        <f>IF(T162="-","-",SUM(T159:T167)*'3k EBIT'!$E$11)</f>
        <v>1.6972211285225043</v>
      </c>
      <c r="U168" s="38">
        <f>IF(U162="-","-",SUM(U159:U167)*'3k EBIT'!$E$11)</f>
        <v>1.7315268400658224</v>
      </c>
      <c r="V168" s="38">
        <f>IF(V162="-","-",SUM(V159:V167)*'3k EBIT'!$E$11)</f>
        <v>1.7005535775345875</v>
      </c>
      <c r="W168" s="38" t="str">
        <f>IF(W162="-","-",SUM(W159:W167)*'3k EBIT'!$E$11)</f>
        <v>-</v>
      </c>
      <c r="X168" s="38" t="str">
        <f>IF(X162="-","-",SUM(X159:X167)*'3k EBIT'!$E$11)</f>
        <v>-</v>
      </c>
      <c r="Y168" s="38" t="str">
        <f>IF(Y162="-","-",SUM(Y159:Y167)*'3k EBIT'!$E$11)</f>
        <v>-</v>
      </c>
      <c r="Z168" s="38" t="str">
        <f>IF(Z162="-","-",SUM(Z159:Z167)*'3k EBIT'!$E$11)</f>
        <v>-</v>
      </c>
      <c r="AA168" s="28"/>
    </row>
    <row r="169" spans="1:27" s="29" customFormat="1" ht="11.25" customHeight="1" x14ac:dyDescent="0.25">
      <c r="A169" s="256"/>
      <c r="B169" s="135" t="s">
        <v>292</v>
      </c>
      <c r="C169" s="136" t="s">
        <v>516</v>
      </c>
      <c r="D169" s="133" t="s">
        <v>328</v>
      </c>
      <c r="E169" s="127"/>
      <c r="F169" s="30"/>
      <c r="G169" s="38">
        <f>IF(G164="-","-",SUM(G159:G162,G164:G168)*'3l HAP'!$E$12)</f>
        <v>1.0961125126871367</v>
      </c>
      <c r="H169" s="38">
        <f>IF(H164="-","-",SUM(H159:H162,H164:H168)*'3l HAP'!$E$12)</f>
        <v>1.0981102125644266</v>
      </c>
      <c r="I169" s="38">
        <f>IF(I164="-","-",SUM(I159:I162,I164:I168)*'3l HAP'!$E$12)</f>
        <v>1.1020505546816253</v>
      </c>
      <c r="J169" s="38">
        <f>IF(J164="-","-",SUM(J159:J162,J164:J168)*'3l HAP'!$E$12)</f>
        <v>1.1080436543134962</v>
      </c>
      <c r="K169" s="38">
        <f>IF(K164="-","-",SUM(K159:K162,K164:K168)*'3l HAP'!$E$12)</f>
        <v>1.1212252632297603</v>
      </c>
      <c r="L169" s="38">
        <f>IF(L164="-","-",SUM(L159:L162,L164:L168)*'3l HAP'!$E$12)</f>
        <v>1.1326758052643326</v>
      </c>
      <c r="M169" s="38">
        <f>IF(M164="-","-",SUM(M159:M162,M164:M168)*'3l HAP'!$E$12)</f>
        <v>1.1750355326298065</v>
      </c>
      <c r="N169" s="38">
        <f>IF(N164="-","-",SUM(N159:N162,N164:N168)*'3l HAP'!$E$12)</f>
        <v>1.2953479567992137</v>
      </c>
      <c r="O169" s="30"/>
      <c r="P169" s="38">
        <f>IF(P164="-","-",SUM(P159:P162,P164:P168)*'3l HAP'!$E$12)</f>
        <v>1.2953479567992137</v>
      </c>
      <c r="Q169" s="38">
        <f>IF(Q164="-","-",SUM(Q159:Q162,Q164:Q168)*'3l HAP'!$E$12)</f>
        <v>1.3302680098530955</v>
      </c>
      <c r="R169" s="38">
        <f>IF(R164="-","-",SUM(R159:R162,R164:R168)*'3l HAP'!$E$12)</f>
        <v>1.3399254271219814</v>
      </c>
      <c r="S169" s="38">
        <f>IF(S164="-","-",SUM(S159:S162,S164:S168)*'3l HAP'!$E$12)</f>
        <v>1.3715969952832425</v>
      </c>
      <c r="T169" s="38">
        <f>IF(T164="-","-",SUM(T159:T162,T164:T168)*'3l HAP'!$E$12)</f>
        <v>1.3078423304606031</v>
      </c>
      <c r="U169" s="38">
        <f>IF(U164="-","-",SUM(U159:U162,U164:U168)*'3l HAP'!$E$12)</f>
        <v>1.3342775786312291</v>
      </c>
      <c r="V169" s="38">
        <f>IF(V164="-","-",SUM(V159:V162,V164:V168)*'3l HAP'!$E$12)</f>
        <v>1.3104102444518095</v>
      </c>
      <c r="W169" s="38" t="str">
        <f>IF(W164="-","-",SUM(W159:W162,W164:W168)*'3l HAP'!$E$12)</f>
        <v>-</v>
      </c>
      <c r="X169" s="38" t="str">
        <f>IF(X164="-","-",SUM(X159:X162,X164:X168)*'3l HAP'!$E$12)</f>
        <v>-</v>
      </c>
      <c r="Y169" s="38" t="str">
        <f>IF(Y164="-","-",SUM(Y159:Y162,Y164:Y168)*'3l HAP'!$E$12)</f>
        <v>-</v>
      </c>
      <c r="Z169" s="38" t="str">
        <f>IF(Z164="-","-",SUM(Z159:Z162,Z164:Z168)*'3l HAP'!$E$12)</f>
        <v>-</v>
      </c>
      <c r="AA169" s="28"/>
    </row>
    <row r="170" spans="1:27" s="29" customFormat="1" ht="11.25" customHeight="1" x14ac:dyDescent="0.25">
      <c r="A170" s="256"/>
      <c r="B170" s="135" t="s">
        <v>44</v>
      </c>
      <c r="C170" s="180" t="str">
        <f>B170&amp;"_"&amp;D170</f>
        <v>Total_Southern Scotland</v>
      </c>
      <c r="D170" s="133" t="s">
        <v>328</v>
      </c>
      <c r="E170" s="128"/>
      <c r="F170" s="30"/>
      <c r="G170" s="38">
        <f>IF(G164="-","-",SUM(G159:G169))</f>
        <v>75.962071988620252</v>
      </c>
      <c r="H170" s="38">
        <f t="shared" ref="H170:P170" si="132">IF(H164="-","-",SUM(H159:H169))</f>
        <v>76.100515278094562</v>
      </c>
      <c r="I170" s="38">
        <f t="shared" si="132"/>
        <v>76.373586288690589</v>
      </c>
      <c r="J170" s="38">
        <f t="shared" si="132"/>
        <v>76.78891615711359</v>
      </c>
      <c r="K170" s="38">
        <f t="shared" si="132"/>
        <v>77.702419391346723</v>
      </c>
      <c r="L170" s="38">
        <f t="shared" si="132"/>
        <v>78.495957361464903</v>
      </c>
      <c r="M170" s="38">
        <f t="shared" si="132"/>
        <v>81.431543464451849</v>
      </c>
      <c r="N170" s="38">
        <f t="shared" si="132"/>
        <v>89.769356344150751</v>
      </c>
      <c r="O170" s="30"/>
      <c r="P170" s="38">
        <f t="shared" si="132"/>
        <v>89.769356344150751</v>
      </c>
      <c r="Q170" s="38">
        <f t="shared" ref="Q170" si="133">IF(Q164="-","-",SUM(Q159:Q169))</f>
        <v>92.189363006990973</v>
      </c>
      <c r="R170" s="38">
        <f t="shared" ref="R170" si="134">IF(R164="-","-",SUM(R159:R169))</f>
        <v>92.858635018132262</v>
      </c>
      <c r="S170" s="38">
        <f t="shared" ref="S170" si="135">IF(S164="-","-",SUM(S159:S169))</f>
        <v>95.053517306958852</v>
      </c>
      <c r="T170" s="38">
        <f t="shared" ref="T170" si="136">IF(T164="-","-",SUM(T159:T169))</f>
        <v>90.635233250520912</v>
      </c>
      <c r="U170" s="38">
        <f t="shared" ref="U170" si="137">IF(U164="-","-",SUM(U159:U169))</f>
        <v>92.467231518336789</v>
      </c>
      <c r="V170" s="38">
        <f t="shared" ref="V170" si="138">IF(V164="-","-",SUM(V159:V169))</f>
        <v>90.813193145333557</v>
      </c>
      <c r="W170" s="38" t="str">
        <f t="shared" ref="W170" si="139">IF(W164="-","-",SUM(W159:W169))</f>
        <v>-</v>
      </c>
      <c r="X170" s="38" t="str">
        <f t="shared" ref="X170" si="140">IF(X164="-","-",SUM(X159:X169))</f>
        <v>-</v>
      </c>
      <c r="Y170" s="38" t="str">
        <f t="shared" ref="Y170" si="141">IF(Y164="-","-",SUM(Y159:Y169))</f>
        <v>-</v>
      </c>
      <c r="Z170" s="38" t="str">
        <f t="shared" ref="Z170" si="142">IF(Z164="-","-",SUM(Z159:Z169))</f>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AA'!J222="-","-",'3c AA'!J222)</f>
        <v>-</v>
      </c>
      <c r="H173" s="129" t="str">
        <f>IF('3c AA'!K222="-","-",'3c AA'!K222)</f>
        <v>-</v>
      </c>
      <c r="I173" s="129" t="str">
        <f>IF('3c AA'!L222="-","-",'3c AA'!L222)</f>
        <v>-</v>
      </c>
      <c r="J173" s="129" t="str">
        <f>IF('3c AA'!M222="-","-",'3c AA'!M222)</f>
        <v>-</v>
      </c>
      <c r="K173" s="129" t="str">
        <f>IF('3c AA'!N222="-","-",'3c AA'!N222)</f>
        <v>-</v>
      </c>
      <c r="L173" s="129" t="str">
        <f>IF('3c AA'!O222="-","-",'3c AA'!O222)</f>
        <v>-</v>
      </c>
      <c r="M173" s="129" t="str">
        <f>IF('3c AA'!P222="-","-",'3c AA'!P222)</f>
        <v>-</v>
      </c>
      <c r="N173" s="129" t="str">
        <f>IF('3c AA'!Q222="-","-",'3c AA'!Q222)</f>
        <v>-</v>
      </c>
      <c r="O173" s="30"/>
      <c r="P173" s="129" t="str">
        <f>IF('3c AA'!S222="-","-",'3c AA'!S222)</f>
        <v>-</v>
      </c>
      <c r="Q173" s="129" t="str">
        <f>IF('3c AA'!T222="-","-",'3c AA'!T222)</f>
        <v>-</v>
      </c>
      <c r="R173" s="129" t="str">
        <f>IF('3c AA'!U222="-","-",'3c AA'!U222)</f>
        <v>-</v>
      </c>
      <c r="S173" s="129" t="str">
        <f>IF('3c AA'!V222="-","-",'3c AA'!V222)</f>
        <v>-</v>
      </c>
      <c r="T173" s="129">
        <f>IF('3c AA'!W222="-","-",'3c AA'!W222)</f>
        <v>0</v>
      </c>
      <c r="U173" s="129">
        <f>IF('3c AA'!X222="-","-",'3c AA'!X222)</f>
        <v>1.4870742269298105</v>
      </c>
      <c r="V173" s="129">
        <f>IF('3c AA'!Y222="-","-",'3c AA'!Y222)</f>
        <v>0.70457099735818829</v>
      </c>
      <c r="W173" s="129" t="str">
        <f>IF('3c AA'!Z222="-","-",'3c AA'!Z222)</f>
        <v>-</v>
      </c>
      <c r="X173" s="129" t="str">
        <f>IF('3c AA'!AA222="-","-",'3c AA'!AA222)</f>
        <v>-</v>
      </c>
      <c r="Y173" s="129" t="str">
        <f>IF('3c AA'!AB222="-","-",'3c AA'!AB222)</f>
        <v>-</v>
      </c>
      <c r="Z173" s="129" t="str">
        <f>IF('3c AA'!AC222="-","-",'3c AA'!AC222)</f>
        <v>-</v>
      </c>
      <c r="AA173" s="28"/>
    </row>
    <row r="174" spans="1:27" s="29" customFormat="1" ht="11.25" customHeight="1" x14ac:dyDescent="0.25">
      <c r="A174" s="256"/>
      <c r="B174" s="132" t="s">
        <v>2</v>
      </c>
      <c r="C174" s="178" t="s">
        <v>342</v>
      </c>
      <c r="D174" s="134" t="s">
        <v>329</v>
      </c>
      <c r="E174" s="131"/>
      <c r="F174" s="30"/>
      <c r="G174" s="129">
        <f>IF('3d PC'!G14="-","-",'3d PC'!G64)</f>
        <v>6.5567588596821027</v>
      </c>
      <c r="H174" s="129">
        <f>IF('3d PC'!H14="-","-",'3d PC'!H64)</f>
        <v>6.5567588596821027</v>
      </c>
      <c r="I174" s="129">
        <f>IF('3d PC'!I14="-","-",'3d PC'!I64)</f>
        <v>6.6197359495950758</v>
      </c>
      <c r="J174" s="129">
        <f>IF('3d PC'!J14="-","-",'3d PC'!J64)</f>
        <v>6.6197359495950758</v>
      </c>
      <c r="K174" s="129">
        <f>IF('3d PC'!K14="-","-",'3d PC'!K64)</f>
        <v>6.6995028867368616</v>
      </c>
      <c r="L174" s="129">
        <f>IF('3d PC'!L14="-","-",'3d PC'!L64)</f>
        <v>6.6995028867368616</v>
      </c>
      <c r="M174" s="129">
        <f>IF('3d PC'!M14="-","-",'3d PC'!M64)</f>
        <v>7.1131218301273513</v>
      </c>
      <c r="N174" s="129">
        <f>IF('3d PC'!N14="-","-",'3d PC'!N64)</f>
        <v>7.1131218301273513</v>
      </c>
      <c r="O174" s="30"/>
      <c r="P174" s="129">
        <f>'3d PC'!P64</f>
        <v>7.1131218301273513</v>
      </c>
      <c r="Q174" s="129">
        <f>'3d PC'!Q64</f>
        <v>7.2804579515147188</v>
      </c>
      <c r="R174" s="129">
        <f>'3d PC'!R64</f>
        <v>7.1935840895118579</v>
      </c>
      <c r="S174" s="129">
        <f>'3d PC'!S64</f>
        <v>7.3593999937099728</v>
      </c>
      <c r="T174" s="129">
        <f>'3d PC'!T64</f>
        <v>7.0492243060839304</v>
      </c>
      <c r="U174" s="129">
        <f>'3d PC'!U64</f>
        <v>7.1089669218364691</v>
      </c>
      <c r="V174" s="129">
        <f>'3d PC'!V64</f>
        <v>6.9829560851947949</v>
      </c>
      <c r="W174" s="129" t="str">
        <f>'3d PC'!W64</f>
        <v>-</v>
      </c>
      <c r="X174" s="129" t="str">
        <f>'3d PC'!X64</f>
        <v>-</v>
      </c>
      <c r="Y174" s="129" t="str">
        <f>'3d PC'!Y64</f>
        <v>-</v>
      </c>
      <c r="Z174" s="129" t="str">
        <f>'3d PC'!Z64</f>
        <v>-</v>
      </c>
      <c r="AA174" s="28"/>
    </row>
    <row r="175" spans="1:27" s="29" customFormat="1" ht="11.25" customHeight="1" x14ac:dyDescent="0.25">
      <c r="A175" s="256"/>
      <c r="B175" s="132" t="s">
        <v>352</v>
      </c>
      <c r="C175" s="178" t="s">
        <v>343</v>
      </c>
      <c r="D175" s="134" t="s">
        <v>329</v>
      </c>
      <c r="E175" s="131"/>
      <c r="F175" s="30"/>
      <c r="G175" s="129" t="s">
        <v>333</v>
      </c>
      <c r="H175" s="129" t="s">
        <v>333</v>
      </c>
      <c r="I175" s="129" t="s">
        <v>333</v>
      </c>
      <c r="J175" s="129" t="s">
        <v>333</v>
      </c>
      <c r="K175" s="129" t="s">
        <v>333</v>
      </c>
      <c r="L175" s="129" t="s">
        <v>333</v>
      </c>
      <c r="M175" s="129" t="s">
        <v>333</v>
      </c>
      <c r="N175" s="129" t="s">
        <v>333</v>
      </c>
      <c r="O175" s="30"/>
      <c r="P175" s="129" t="s">
        <v>333</v>
      </c>
      <c r="Q175" s="129" t="s">
        <v>333</v>
      </c>
      <c r="R175" s="129" t="s">
        <v>333</v>
      </c>
      <c r="S175" s="129" t="s">
        <v>333</v>
      </c>
      <c r="T175" s="129" t="s">
        <v>333</v>
      </c>
      <c r="U175" s="129" t="s">
        <v>333</v>
      </c>
      <c r="V175" s="129" t="s">
        <v>333</v>
      </c>
      <c r="W175" s="129" t="s">
        <v>333</v>
      </c>
      <c r="X175" s="129" t="s">
        <v>333</v>
      </c>
      <c r="Y175" s="129" t="s">
        <v>333</v>
      </c>
      <c r="Z175" s="129" t="s">
        <v>333</v>
      </c>
      <c r="AA175" s="28"/>
    </row>
    <row r="176" spans="1:27" s="29" customFormat="1" ht="11.25" customHeight="1" x14ac:dyDescent="0.25">
      <c r="A176" s="256"/>
      <c r="B176" s="132" t="s">
        <v>349</v>
      </c>
      <c r="C176" s="178" t="s">
        <v>344</v>
      </c>
      <c r="D176" s="134" t="s">
        <v>329</v>
      </c>
      <c r="E176" s="131"/>
      <c r="F176" s="30"/>
      <c r="G176" s="129">
        <f>IF('3g CPIH'!C$16="-","-",'3h OC '!$E$11*('3g CPIH'!C$16/'3g CPIH'!$G$16))</f>
        <v>63.482931017612529</v>
      </c>
      <c r="H176" s="129">
        <f>IF('3g CPIH'!D$16="-","-",'3h OC '!$E$11*('3g CPIH'!D$16/'3g CPIH'!$G$16))</f>
        <v>63.61002397260274</v>
      </c>
      <c r="I176" s="129">
        <f>IF('3g CPIH'!E$16="-","-",'3h OC '!$E$11*('3g CPIH'!E$16/'3g CPIH'!$G$16))</f>
        <v>63.800663405088073</v>
      </c>
      <c r="J176" s="129">
        <f>IF('3g CPIH'!F$16="-","-",'3h OC '!$E$11*('3g CPIH'!F$16/'3g CPIH'!$G$16))</f>
        <v>64.181942270058713</v>
      </c>
      <c r="K176" s="129">
        <f>IF('3g CPIH'!G$16="-","-",'3h OC '!$E$11*('3g CPIH'!G$16/'3g CPIH'!$G$16))</f>
        <v>64.944500000000005</v>
      </c>
      <c r="L176" s="129">
        <f>IF('3g CPIH'!H$16="-","-",'3h OC '!$E$11*('3g CPIH'!H$16/'3g CPIH'!$G$16))</f>
        <v>65.770604207436406</v>
      </c>
      <c r="M176" s="129">
        <f>IF('3g CPIH'!I$16="-","-",'3h OC '!$E$11*('3g CPIH'!I$16/'3g CPIH'!$G$16))</f>
        <v>66.723801369863011</v>
      </c>
      <c r="N176" s="129">
        <f>IF('3g CPIH'!J$16="-","-",'3h OC '!$E$11*('3g CPIH'!J$16/'3g CPIH'!$G$16))</f>
        <v>67.295719667318991</v>
      </c>
      <c r="O176" s="30"/>
      <c r="P176" s="129">
        <f>IF('3g CPIH'!L$16="-","-",'3h OC '!$E$11*('3g CPIH'!L$16/'3g CPIH'!$G$16))</f>
        <v>67.295719667318991</v>
      </c>
      <c r="Q176" s="129">
        <f>IF('3g CPIH'!M$16="-","-",'3h OC '!$E$11*('3g CPIH'!M$16/'3g CPIH'!$G$16))</f>
        <v>68.058277397260284</v>
      </c>
      <c r="R176" s="129">
        <f>IF('3g CPIH'!N$16="-","-",'3h OC '!$E$11*('3g CPIH'!N$16/'3g CPIH'!$G$16))</f>
        <v>68.566649217221141</v>
      </c>
      <c r="S176" s="129">
        <f>IF('3g CPIH'!O$16="-","-",'3h OC '!$E$11*('3g CPIH'!O$16/'3g CPIH'!$G$16))</f>
        <v>68.947928082191794</v>
      </c>
      <c r="T176" s="129">
        <f>IF('3g CPIH'!P$16="-","-",'3h OC '!$E$11*('3g CPIH'!P$16/'3g CPIH'!$G$16))</f>
        <v>69.138567514677106</v>
      </c>
      <c r="U176" s="129">
        <f>IF('3g CPIH'!Q$16="-","-",'3h OC '!$E$11*('3g CPIH'!Q$16/'3g CPIH'!$G$16))</f>
        <v>69.51984637964776</v>
      </c>
      <c r="V176" s="129">
        <f>IF('3g CPIH'!R$16="-","-",'3h OC '!$E$11*('3g CPIH'!R$16/'3g CPIH'!$G$16))</f>
        <v>70.790775929549909</v>
      </c>
      <c r="W176" s="129" t="str">
        <f>IF('3g CPIH'!S$16="-","-",'3h OC '!$E$11*('3g CPIH'!S$16/'3g CPIH'!$G$16))</f>
        <v>-</v>
      </c>
      <c r="X176" s="129" t="str">
        <f>IF('3g CPIH'!T$16="-","-",'3h OC '!$E$11*('3g CPIH'!T$16/'3g CPIH'!$G$16))</f>
        <v>-</v>
      </c>
      <c r="Y176" s="129" t="str">
        <f>IF('3g CPIH'!U$16="-","-",'3h OC '!$E$11*('3g CPIH'!U$16/'3g CPIH'!$G$16))</f>
        <v>-</v>
      </c>
      <c r="Z176" s="129" t="str">
        <f>IF('3g CPIH'!V$16="-","-",'3h OC '!$E$11*('3g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SMNCC'!G$47="-","-",'3i SMNCC'!G$58)</f>
        <v>0</v>
      </c>
      <c r="L177" s="129">
        <f>IF('3i SMNCC'!H$47="-","-",'3i SMNCC'!H$58)</f>
        <v>-0.10239413454660828</v>
      </c>
      <c r="M177" s="129">
        <f>IF('3i SMNCC'!I$47="-","-",'3i SMNCC'!I$58)</f>
        <v>1.3107897268148032</v>
      </c>
      <c r="N177" s="129">
        <f>IF('3i SMNCC'!J$47="-","-",'3i SMNCC'!J$58)</f>
        <v>8.7391024854837447</v>
      </c>
      <c r="O177" s="30"/>
      <c r="P177" s="129">
        <f>IF('3i SMNCC'!L$47="-","-",'3i SMNCC'!L$58)</f>
        <v>8.7391024854837447</v>
      </c>
      <c r="Q177" s="129">
        <f>IF('3i SMNCC'!M$47="-","-",'3i SMNCC'!M$58)</f>
        <v>10.102089688688181</v>
      </c>
      <c r="R177" s="129">
        <f>IF('3i SMNCC'!N$47="-","-",'3i SMNCC'!N$58)</f>
        <v>10.300173121233549</v>
      </c>
      <c r="S177" s="129">
        <f>IF('3i SMNCC'!O$47="-","-",'3i SMNCC'!O$58)</f>
        <v>11.847822371645298</v>
      </c>
      <c r="T177" s="129">
        <f>IF('3i SMNCC'!P$47="-","-",'3i SMNCC'!P$58)</f>
        <v>7.7038430079225817</v>
      </c>
      <c r="U177" s="129">
        <f>IF('3i SMNCC'!Q$47="-","-",'3i SMNCC'!Q$58)</f>
        <v>7.5210837283470999</v>
      </c>
      <c r="V177" s="129">
        <f>IF('3i SMNCC'!R$47="-","-",'3i SMNCC'!R$58)</f>
        <v>5.5039662813362371</v>
      </c>
      <c r="W177" s="129" t="str">
        <f>IF('3i SMNCC'!S$47="-","-",'3i SMNCC'!S$58)</f>
        <v>-</v>
      </c>
      <c r="X177" s="129" t="str">
        <f>IF('3i SMNCC'!T$47="-","-",'3i SMNCC'!T$58)</f>
        <v>-</v>
      </c>
      <c r="Y177" s="129" t="str">
        <f>IF('3i SMNCC'!U$47="-","-",'3i SMNCC'!U$58)</f>
        <v>-</v>
      </c>
      <c r="Z177" s="129" t="str">
        <f>IF('3i SMNCC'!V$47="-","-",'3i SMNCC'!V$58)</f>
        <v>-</v>
      </c>
      <c r="AA177" s="28"/>
    </row>
    <row r="178" spans="1:27" s="29" customFormat="1" ht="12.4" customHeight="1" x14ac:dyDescent="0.25">
      <c r="A178" s="256"/>
      <c r="B178" s="132" t="s">
        <v>349</v>
      </c>
      <c r="C178" s="178" t="s">
        <v>389</v>
      </c>
      <c r="D178" s="134" t="s">
        <v>329</v>
      </c>
      <c r="E178" s="131"/>
      <c r="F178" s="30"/>
      <c r="G178" s="129">
        <f>IF('3g CPIH'!C$16="-","-",'3j PAAC PAP'!$G$21*('3g CPIH'!C$16/'3g CPIH'!$G$16))</f>
        <v>3.1142016634050882</v>
      </c>
      <c r="H178" s="129">
        <f>IF('3g CPIH'!D$16="-","-",'3j PAAC PAP'!$G$21*('3g CPIH'!D$16/'3g CPIH'!$G$16))</f>
        <v>3.1204363013698631</v>
      </c>
      <c r="I178" s="129">
        <f>IF('3g CPIH'!E$16="-","-",'3j PAAC PAP'!$G$21*('3g CPIH'!E$16/'3g CPIH'!$G$16))</f>
        <v>3.129788258317026</v>
      </c>
      <c r="J178" s="129">
        <f>IF('3g CPIH'!F$16="-","-",'3j PAAC PAP'!$G$21*('3g CPIH'!F$16/'3g CPIH'!$G$16))</f>
        <v>3.1484921722113506</v>
      </c>
      <c r="K178" s="129">
        <f>IF('3g CPIH'!G$16="-","-",'3j PAAC PAP'!$G$21*('3g CPIH'!G$16/'3g CPIH'!$G$16))</f>
        <v>3.1859000000000002</v>
      </c>
      <c r="L178" s="129">
        <f>IF('3g CPIH'!H$16="-","-",'3j PAAC PAP'!$G$21*('3g CPIH'!H$16/'3g CPIH'!$G$16))</f>
        <v>3.2264251467710374</v>
      </c>
      <c r="M178" s="129">
        <f>IF('3g CPIH'!I$16="-","-",'3j PAAC PAP'!$G$21*('3g CPIH'!I$16/'3g CPIH'!$G$16))</f>
        <v>3.2731849315068491</v>
      </c>
      <c r="N178" s="129">
        <f>IF('3g CPIH'!J$16="-","-",'3j PAAC PAP'!$G$21*('3g CPIH'!J$16/'3g CPIH'!$G$16))</f>
        <v>3.3012408023483371</v>
      </c>
      <c r="O178" s="30"/>
      <c r="P178" s="129">
        <f>IF('3g CPIH'!L$16="-","-",'3j PAAC PAP'!$G$21*('3g CPIH'!L$16/'3g CPIH'!$G$16))</f>
        <v>3.3012408023483371</v>
      </c>
      <c r="Q178" s="129">
        <f>IF('3g CPIH'!M$16="-","-",'3j PAAC PAP'!$G$21*('3g CPIH'!M$16/'3g CPIH'!$G$16))</f>
        <v>3.3386486301369862</v>
      </c>
      <c r="R178" s="129">
        <f>IF('3g CPIH'!N$16="-","-",'3j PAAC PAP'!$G$21*('3g CPIH'!N$16/'3g CPIH'!$G$16))</f>
        <v>3.3635871819960861</v>
      </c>
      <c r="S178" s="129">
        <f>IF('3g CPIH'!O$16="-","-",'3j PAAC PAP'!$G$21*('3g CPIH'!O$16/'3g CPIH'!$G$16))</f>
        <v>3.3822910958904111</v>
      </c>
      <c r="T178" s="129">
        <f>IF('3g CPIH'!P$16="-","-",'3j PAAC PAP'!$G$21*('3g CPIH'!P$16/'3g CPIH'!$G$16))</f>
        <v>3.3916430528375732</v>
      </c>
      <c r="U178" s="129">
        <f>IF('3g CPIH'!Q$16="-","-",'3j PAAC PAP'!$G$21*('3g CPIH'!Q$16/'3g CPIH'!$G$16))</f>
        <v>3.4103469667318986</v>
      </c>
      <c r="V178" s="129">
        <f>IF('3g CPIH'!R$16="-","-",'3j PAAC PAP'!$G$21*('3g CPIH'!R$16/'3g CPIH'!$G$16))</f>
        <v>3.4726933463796481</v>
      </c>
      <c r="W178" s="129" t="str">
        <f>IF('3g CPIH'!S$16="-","-",'3j PAAC PAP'!$G$21*('3g CPIH'!S$16/'3g CPIH'!$G$16))</f>
        <v>-</v>
      </c>
      <c r="X178" s="129" t="str">
        <f>IF('3g CPIH'!T$16="-","-",'3j PAAC PAP'!$G$21*('3g CPIH'!T$16/'3g CPIH'!$G$16))</f>
        <v>-</v>
      </c>
      <c r="Y178" s="129" t="str">
        <f>IF('3g CPIH'!U$16="-","-",'3j PAAC PAP'!$G$21*('3g CPIH'!U$16/'3g CPIH'!$G$16))</f>
        <v>-</v>
      </c>
      <c r="Z178" s="129" t="str">
        <f>IF('3g CPIH'!V$16="-","-",'3j PAAC PAP'!$G$21*('3g CPIH'!V$16/'3g CPIH'!$G$16))</f>
        <v>-</v>
      </c>
      <c r="AA178" s="28"/>
    </row>
    <row r="179" spans="1:27" s="29" customFormat="1" ht="11.25" customHeight="1" x14ac:dyDescent="0.25">
      <c r="A179" s="256"/>
      <c r="B179" s="132" t="s">
        <v>349</v>
      </c>
      <c r="C179" s="132" t="s">
        <v>404</v>
      </c>
      <c r="D179" s="134" t="s">
        <v>329</v>
      </c>
      <c r="E179" s="131"/>
      <c r="F179" s="30"/>
      <c r="G179" s="129">
        <f>IF(G174="-","-",SUM(G171:G177)*'3j PAAC PAP'!$G$39)</f>
        <v>0.2896141176426133</v>
      </c>
      <c r="H179" s="129">
        <f>IF(H174="-","-",SUM(H171:H177)*'3j PAAC PAP'!$G$39)</f>
        <v>0.2901396470114978</v>
      </c>
      <c r="I179" s="129">
        <f>IF(I174="-","-",SUM(I171:I177)*'3j PAAC PAP'!$G$39)</f>
        <v>0.29118835133161486</v>
      </c>
      <c r="J179" s="129">
        <f>IF(J174="-","-",SUM(J171:J177)*'3j PAAC PAP'!$G$39)</f>
        <v>0.29276493943826842</v>
      </c>
      <c r="K179" s="129">
        <f>IF(K174="-","-",SUM(K171:K177)*'3j PAAC PAP'!$G$39)</f>
        <v>0.29624795193665693</v>
      </c>
      <c r="L179" s="129">
        <f>IF(L174="-","-",SUM(L171:L177)*'3j PAAC PAP'!$G$39)</f>
        <v>0.29924049308805623</v>
      </c>
      <c r="M179" s="129">
        <f>IF(M174="-","-",SUM(M171:M177)*'3j PAAC PAP'!$G$39)</f>
        <v>0.31073579295233938</v>
      </c>
      <c r="N179" s="129">
        <f>IF(N174="-","-",SUM(N171:N177)*'3j PAAC PAP'!$G$39)</f>
        <v>0.34381674836941589</v>
      </c>
      <c r="O179" s="30"/>
      <c r="P179" s="129">
        <f>IF(P174="-","-",SUM(P171:P177)*'3j PAAC PAP'!$G$39)</f>
        <v>0.34381674836941589</v>
      </c>
      <c r="Q179" s="129">
        <f>IF(Q174="-","-",SUM(Q171:Q177)*'3j PAAC PAP'!$G$39)</f>
        <v>0.35329781152991024</v>
      </c>
      <c r="R179" s="129">
        <f>IF(R174="-","-",SUM(R171:R177)*'3j PAAC PAP'!$G$39)</f>
        <v>0.35585978057964163</v>
      </c>
      <c r="S179" s="129">
        <f>IF(S174="-","-",SUM(S171:S177)*'3j PAAC PAP'!$G$39)</f>
        <v>0.36452154710060708</v>
      </c>
      <c r="T179" s="129">
        <f>IF(T174="-","-",SUM(T171:T177)*'3j PAAC PAP'!$G$39)</f>
        <v>0.34689191001660674</v>
      </c>
      <c r="U179" s="129">
        <f>IF(U174="-","-",SUM(U171:U177)*'3j PAAC PAP'!$G$39)</f>
        <v>0.35410887614670727</v>
      </c>
      <c r="V179" s="129">
        <f>IF(V174="-","-",SUM(V171:V177)*'3j PAAC PAP'!$G$39)</f>
        <v>0.34726668352837081</v>
      </c>
      <c r="W179" s="129" t="str">
        <f>IF(W174="-","-",SUM(W171:W177)*'3j PAAC PAP'!$G$39)</f>
        <v>-</v>
      </c>
      <c r="X179" s="129" t="str">
        <f>IF(X174="-","-",SUM(X171:X177)*'3j PAAC PAP'!$G$39)</f>
        <v>-</v>
      </c>
      <c r="Y179" s="129" t="str">
        <f>IF(Y174="-","-",SUM(Y171:Y177)*'3j PAAC PAP'!$G$39)</f>
        <v>-</v>
      </c>
      <c r="Z179" s="129" t="str">
        <f>IF(Z174="-","-",SUM(Z171:Z177)*'3j PAAC PAP'!$G$39)</f>
        <v>-</v>
      </c>
      <c r="AA179" s="28"/>
    </row>
    <row r="180" spans="1:27" x14ac:dyDescent="0.25">
      <c r="A180" s="256"/>
      <c r="B180" s="132" t="s">
        <v>388</v>
      </c>
      <c r="C180" s="178" t="s">
        <v>515</v>
      </c>
      <c r="D180" s="134" t="s">
        <v>329</v>
      </c>
      <c r="E180" s="131"/>
      <c r="F180" s="30"/>
      <c r="G180" s="129">
        <f>IF(G174="-","-",SUM(G171:G179)*'3k EBIT'!$E$11)</f>
        <v>1.4224538175907742</v>
      </c>
      <c r="H180" s="129">
        <f>IF(H174="-","-",SUM(H171:H179)*'3k EBIT'!$E$11)</f>
        <v>1.4250462848639429</v>
      </c>
      <c r="I180" s="129">
        <f>IF(I174="-","-",SUM(I171:I179)*'3k EBIT'!$E$11)</f>
        <v>1.4301597696771782</v>
      </c>
      <c r="J180" s="129">
        <f>IF(J174="-","-",SUM(J171:J179)*'3k EBIT'!$E$11)</f>
        <v>1.4379371714966844</v>
      </c>
      <c r="K180" s="129">
        <f>IF(K174="-","-",SUM(K171:K179)*'3k EBIT'!$E$11)</f>
        <v>1.4550432894434291</v>
      </c>
      <c r="L180" s="129">
        <f>IF(L174="-","-",SUM(L171:L179)*'3k EBIT'!$E$11)</f>
        <v>1.4699029567148398</v>
      </c>
      <c r="M180" s="129">
        <f>IF(M174="-","-",SUM(M171:M179)*'3k EBIT'!$E$11)</f>
        <v>1.524874280557688</v>
      </c>
      <c r="N180" s="129">
        <f>IF(N174="-","-",SUM(N171:N179)*'3k EBIT'!$E$11)</f>
        <v>1.6810068537036913</v>
      </c>
      <c r="O180" s="30"/>
      <c r="P180" s="129">
        <f>IF(P174="-","-",SUM(P171:P179)*'3k EBIT'!$E$11)</f>
        <v>1.6810068537036913</v>
      </c>
      <c r="Q180" s="129">
        <f>IF(Q174="-","-",SUM(Q171:Q179)*'3k EBIT'!$E$11)</f>
        <v>1.7263235180077914</v>
      </c>
      <c r="R180" s="129">
        <f>IF(R174="-","-",SUM(R171:R179)*'3k EBIT'!$E$11)</f>
        <v>1.7388562004680224</v>
      </c>
      <c r="S180" s="129">
        <f>IF(S174="-","-",SUM(S171:S179)*'3k EBIT'!$E$11)</f>
        <v>1.7799572211375414</v>
      </c>
      <c r="T180" s="129">
        <f>IF(T174="-","-",SUM(T171:T179)*'3k EBIT'!$E$11)</f>
        <v>1.6972211285225043</v>
      </c>
      <c r="U180" s="129">
        <f>IF(U174="-","-",SUM(U171:U179)*'3k EBIT'!$E$11)</f>
        <v>1.7315268400658224</v>
      </c>
      <c r="V180" s="129">
        <f>IF(V174="-","-",SUM(V171:V179)*'3k EBIT'!$E$11)</f>
        <v>1.7005535775345875</v>
      </c>
      <c r="W180" s="129" t="str">
        <f>IF(W174="-","-",SUM(W171:W179)*'3k EBIT'!$E$11)</f>
        <v>-</v>
      </c>
      <c r="X180" s="129" t="str">
        <f>IF(X174="-","-",SUM(X171:X179)*'3k EBIT'!$E$11)</f>
        <v>-</v>
      </c>
      <c r="Y180" s="129" t="str">
        <f>IF(Y174="-","-",SUM(Y171:Y179)*'3k EBIT'!$E$11)</f>
        <v>-</v>
      </c>
      <c r="Z180" s="129" t="str">
        <f>IF(Z174="-","-",SUM(Z171:Z179)*'3k EBIT'!$E$11)</f>
        <v>-</v>
      </c>
    </row>
    <row r="181" spans="1:27" x14ac:dyDescent="0.25">
      <c r="A181" s="256"/>
      <c r="B181" s="132" t="s">
        <v>292</v>
      </c>
      <c r="C181" s="176" t="s">
        <v>516</v>
      </c>
      <c r="D181" s="134" t="s">
        <v>329</v>
      </c>
      <c r="E181" s="130"/>
      <c r="F181" s="30"/>
      <c r="G181" s="129">
        <f>IF(G176="-","-",SUM(G171:G174,G176:G180)*'3l HAP'!$E$12)</f>
        <v>1.0961125126871367</v>
      </c>
      <c r="H181" s="129">
        <f>IF(H176="-","-",SUM(H171:H174,H176:H180)*'3l HAP'!$E$12)</f>
        <v>1.0981102125644266</v>
      </c>
      <c r="I181" s="129">
        <f>IF(I176="-","-",SUM(I171:I174,I176:I180)*'3l HAP'!$E$12)</f>
        <v>1.1020505546816253</v>
      </c>
      <c r="J181" s="129">
        <f>IF(J176="-","-",SUM(J171:J174,J176:J180)*'3l HAP'!$E$12)</f>
        <v>1.1080436543134962</v>
      </c>
      <c r="K181" s="129">
        <f>IF(K176="-","-",SUM(K171:K174,K176:K180)*'3l HAP'!$E$12)</f>
        <v>1.1212252632297603</v>
      </c>
      <c r="L181" s="129">
        <f>IF(L176="-","-",SUM(L171:L174,L176:L180)*'3l HAP'!$E$12)</f>
        <v>1.1326758052643326</v>
      </c>
      <c r="M181" s="129">
        <f>IF(M176="-","-",SUM(M171:M174,M176:M180)*'3l HAP'!$E$12)</f>
        <v>1.1750355326298065</v>
      </c>
      <c r="N181" s="129">
        <f>IF(N176="-","-",SUM(N171:N174,N176:N180)*'3l HAP'!$E$12)</f>
        <v>1.2953479567992137</v>
      </c>
      <c r="O181" s="30"/>
      <c r="P181" s="129">
        <f>IF(P176="-","-",SUM(P171:P174,P176:P180)*'3l HAP'!$E$12)</f>
        <v>1.2953479567992137</v>
      </c>
      <c r="Q181" s="129">
        <f>IF(Q176="-","-",SUM(Q171:Q174,Q176:Q180)*'3l HAP'!$E$12)</f>
        <v>1.3302680098530955</v>
      </c>
      <c r="R181" s="129">
        <f>IF(R176="-","-",SUM(R171:R174,R176:R180)*'3l HAP'!$E$12)</f>
        <v>1.3399254271219814</v>
      </c>
      <c r="S181" s="129">
        <f>IF(S176="-","-",SUM(S171:S174,S176:S180)*'3l HAP'!$E$12)</f>
        <v>1.3715969952832425</v>
      </c>
      <c r="T181" s="129">
        <f>IF(T176="-","-",SUM(T171:T174,T176:T180)*'3l HAP'!$E$12)</f>
        <v>1.3078423304606031</v>
      </c>
      <c r="U181" s="129">
        <f>IF(U176="-","-",SUM(U171:U174,U176:U180)*'3l HAP'!$E$12)</f>
        <v>1.3342775786312291</v>
      </c>
      <c r="V181" s="129">
        <f>IF(V176="-","-",SUM(V171:V174,V176:V180)*'3l HAP'!$E$12)</f>
        <v>1.3104102444518095</v>
      </c>
      <c r="W181" s="129" t="str">
        <f>IF(W176="-","-",SUM(W171:W174,W176:W180)*'3l HAP'!$E$12)</f>
        <v>-</v>
      </c>
      <c r="X181" s="129" t="str">
        <f>IF(X176="-","-",SUM(X171:X174,X176:X180)*'3l HAP'!$E$12)</f>
        <v>-</v>
      </c>
      <c r="Y181" s="129" t="str">
        <f>IF(Y176="-","-",SUM(Y171:Y174,Y176:Y180)*'3l HAP'!$E$12)</f>
        <v>-</v>
      </c>
      <c r="Z181" s="129" t="str">
        <f>IF(Z176="-","-",SUM(Z171:Z174,Z176:Z180)*'3l HAP'!$E$12)</f>
        <v>-</v>
      </c>
    </row>
    <row r="182" spans="1:27" x14ac:dyDescent="0.25">
      <c r="A182" s="256"/>
      <c r="B182" s="132" t="s">
        <v>44</v>
      </c>
      <c r="C182" s="178" t="str">
        <f>B182&amp;"_"&amp;D182</f>
        <v>Total_Northern Scotland</v>
      </c>
      <c r="D182" s="134" t="s">
        <v>329</v>
      </c>
      <c r="E182" s="131"/>
      <c r="F182" s="30"/>
      <c r="G182" s="129">
        <f>IF(G176="-","-",SUM(G171:G181))</f>
        <v>75.962071988620252</v>
      </c>
      <c r="H182" s="129">
        <f t="shared" ref="H182:M182" si="143">IF(H176="-","-",SUM(H171:H181))</f>
        <v>76.100515278094562</v>
      </c>
      <c r="I182" s="129">
        <f t="shared" si="143"/>
        <v>76.373586288690589</v>
      </c>
      <c r="J182" s="129">
        <f t="shared" si="143"/>
        <v>76.78891615711359</v>
      </c>
      <c r="K182" s="129">
        <f t="shared" si="143"/>
        <v>77.702419391346723</v>
      </c>
      <c r="L182" s="129">
        <f t="shared" si="143"/>
        <v>78.495957361464903</v>
      </c>
      <c r="M182" s="129">
        <f t="shared" si="143"/>
        <v>81.431543464451849</v>
      </c>
      <c r="N182" s="129">
        <f>IF(N176="-","-",SUM(N171:N181))</f>
        <v>89.769356344150751</v>
      </c>
      <c r="O182" s="30"/>
      <c r="P182" s="129">
        <f>IF(P176="-","-",SUM(P171:P181))</f>
        <v>89.769356344150751</v>
      </c>
      <c r="Q182" s="129">
        <f t="shared" ref="Q182:Z182" si="144">IF(Q176="-","-",SUM(Q171:Q181))</f>
        <v>92.189363006990973</v>
      </c>
      <c r="R182" s="129">
        <f t="shared" si="144"/>
        <v>92.858635018132262</v>
      </c>
      <c r="S182" s="129">
        <f t="shared" si="144"/>
        <v>95.053517306958852</v>
      </c>
      <c r="T182" s="129">
        <f t="shared" si="144"/>
        <v>90.635233250520912</v>
      </c>
      <c r="U182" s="129">
        <f t="shared" si="144"/>
        <v>92.467231518336789</v>
      </c>
      <c r="V182" s="129">
        <f t="shared" si="144"/>
        <v>90.813193145333557</v>
      </c>
      <c r="W182" s="129" t="str">
        <f t="shared" si="144"/>
        <v>-</v>
      </c>
      <c r="X182" s="129" t="str">
        <f t="shared" si="144"/>
        <v>-</v>
      </c>
      <c r="Y182" s="129" t="str">
        <f t="shared" si="144"/>
        <v>-</v>
      </c>
      <c r="Z182" s="129" t="str">
        <f t="shared" si="144"/>
        <v>-</v>
      </c>
    </row>
    <row r="183" spans="1:27" s="29" customFormat="1" ht="11.5" x14ac:dyDescent="0.25">
      <c r="A183" s="256"/>
      <c r="B183" s="135" t="s">
        <v>350</v>
      </c>
      <c r="C183" s="135" t="s">
        <v>341</v>
      </c>
      <c r="D183" s="133" t="s">
        <v>291</v>
      </c>
      <c r="E183" s="128"/>
      <c r="F183" s="30"/>
      <c r="G183" s="38" t="str">
        <f t="shared" ref="G183:V185" si="145">IF(G15="-","-",AVERAGE(G15,G27,G39,G51,G63,G75,G87,G99,G111,G123,G135,G147,G159,G171))</f>
        <v>-</v>
      </c>
      <c r="H183" s="38" t="str">
        <f t="shared" si="145"/>
        <v>-</v>
      </c>
      <c r="I183" s="38" t="str">
        <f t="shared" si="145"/>
        <v>-</v>
      </c>
      <c r="J183" s="38" t="str">
        <f t="shared" si="145"/>
        <v>-</v>
      </c>
      <c r="K183" s="38" t="str">
        <f t="shared" si="145"/>
        <v>-</v>
      </c>
      <c r="L183" s="38" t="str">
        <f t="shared" si="145"/>
        <v>-</v>
      </c>
      <c r="M183" s="38" t="str">
        <f t="shared" si="145"/>
        <v>-</v>
      </c>
      <c r="N183" s="38" t="str">
        <f t="shared" si="145"/>
        <v>-</v>
      </c>
      <c r="O183" s="30"/>
      <c r="P183" s="38" t="str">
        <f t="shared" ref="P183:Z183" si="146">IF(P15="-","-",AVERAGE(P15,P27,P39,P51,P63,P75,P87,P99,P111,P123,P135,P147,P159,P171))</f>
        <v>-</v>
      </c>
      <c r="Q183" s="38" t="str">
        <f t="shared" si="146"/>
        <v>-</v>
      </c>
      <c r="R183" s="38" t="str">
        <f t="shared" si="146"/>
        <v>-</v>
      </c>
      <c r="S183" s="38" t="str">
        <f t="shared" si="146"/>
        <v>-</v>
      </c>
      <c r="T183" s="38" t="str">
        <f t="shared" si="146"/>
        <v>-</v>
      </c>
      <c r="U183" s="38" t="str">
        <f t="shared" si="146"/>
        <v>-</v>
      </c>
      <c r="V183" s="38" t="str">
        <f t="shared" si="146"/>
        <v>-</v>
      </c>
      <c r="W183" s="38" t="str">
        <f t="shared" si="146"/>
        <v>-</v>
      </c>
      <c r="X183" s="38" t="str">
        <f t="shared" si="146"/>
        <v>-</v>
      </c>
      <c r="Y183" s="38" t="str">
        <f t="shared" si="146"/>
        <v>-</v>
      </c>
      <c r="Z183" s="38" t="str">
        <f t="shared" si="146"/>
        <v>-</v>
      </c>
      <c r="AA183" s="28"/>
    </row>
    <row r="184" spans="1:27" s="29" customFormat="1" ht="11.5" x14ac:dyDescent="0.25">
      <c r="A184" s="256"/>
      <c r="B184" s="135" t="s">
        <v>350</v>
      </c>
      <c r="C184" s="135" t="s">
        <v>300</v>
      </c>
      <c r="D184" s="133" t="s">
        <v>291</v>
      </c>
      <c r="E184" s="128"/>
      <c r="F184" s="30"/>
      <c r="G184" s="38" t="str">
        <f t="shared" si="145"/>
        <v>-</v>
      </c>
      <c r="H184" s="38" t="str">
        <f t="shared" si="145"/>
        <v>-</v>
      </c>
      <c r="I184" s="38" t="str">
        <f t="shared" si="145"/>
        <v>-</v>
      </c>
      <c r="J184" s="38" t="str">
        <f t="shared" si="145"/>
        <v>-</v>
      </c>
      <c r="K184" s="38" t="str">
        <f t="shared" si="145"/>
        <v>-</v>
      </c>
      <c r="L184" s="38" t="str">
        <f t="shared" si="145"/>
        <v>-</v>
      </c>
      <c r="M184" s="38" t="str">
        <f t="shared" si="145"/>
        <v>-</v>
      </c>
      <c r="N184" s="38" t="str">
        <f t="shared" si="145"/>
        <v>-</v>
      </c>
      <c r="O184" s="30"/>
      <c r="P184" s="38" t="str">
        <f t="shared" ref="P184:Z185" si="147">IF(P16="-","-",AVERAGE(P16,P28,P40,P52,P64,P76,P88,P100,P112,P124,P136,P148,P160,P172))</f>
        <v>-</v>
      </c>
      <c r="Q184" s="38" t="str">
        <f t="shared" si="147"/>
        <v>-</v>
      </c>
      <c r="R184" s="38" t="str">
        <f t="shared" si="147"/>
        <v>-</v>
      </c>
      <c r="S184" s="38" t="str">
        <f t="shared" si="147"/>
        <v>-</v>
      </c>
      <c r="T184" s="38" t="str">
        <f t="shared" si="147"/>
        <v>-</v>
      </c>
      <c r="U184" s="38" t="str">
        <f t="shared" si="147"/>
        <v>-</v>
      </c>
      <c r="V184" s="38" t="str">
        <f t="shared" si="147"/>
        <v>-</v>
      </c>
      <c r="W184" s="38" t="str">
        <f t="shared" si="147"/>
        <v>-</v>
      </c>
      <c r="X184" s="38" t="str">
        <f t="shared" si="147"/>
        <v>-</v>
      </c>
      <c r="Y184" s="38" t="str">
        <f t="shared" si="147"/>
        <v>-</v>
      </c>
      <c r="Z184" s="38" t="str">
        <f t="shared" si="147"/>
        <v>-</v>
      </c>
      <c r="AA184" s="28"/>
    </row>
    <row r="185" spans="1:27" s="29" customFormat="1" ht="11.5" x14ac:dyDescent="0.25">
      <c r="A185" s="256"/>
      <c r="B185" s="135" t="s">
        <v>596</v>
      </c>
      <c r="C185" s="135" t="s">
        <v>597</v>
      </c>
      <c r="D185" s="133" t="s">
        <v>291</v>
      </c>
      <c r="E185" s="128"/>
      <c r="F185" s="30"/>
      <c r="G185" s="38" t="str">
        <f t="shared" si="145"/>
        <v>-</v>
      </c>
      <c r="H185" s="38" t="str">
        <f t="shared" si="145"/>
        <v>-</v>
      </c>
      <c r="I185" s="38" t="str">
        <f t="shared" si="145"/>
        <v>-</v>
      </c>
      <c r="J185" s="38" t="str">
        <f t="shared" si="145"/>
        <v>-</v>
      </c>
      <c r="K185" s="38" t="str">
        <f t="shared" si="145"/>
        <v>-</v>
      </c>
      <c r="L185" s="38" t="str">
        <f t="shared" si="145"/>
        <v>-</v>
      </c>
      <c r="M185" s="38" t="str">
        <f t="shared" si="145"/>
        <v>-</v>
      </c>
      <c r="N185" s="38" t="str">
        <f t="shared" si="145"/>
        <v>-</v>
      </c>
      <c r="O185" s="30"/>
      <c r="P185" s="38" t="str">
        <f t="shared" si="145"/>
        <v>-</v>
      </c>
      <c r="Q185" s="38" t="str">
        <f t="shared" si="145"/>
        <v>-</v>
      </c>
      <c r="R185" s="38" t="str">
        <f t="shared" si="145"/>
        <v>-</v>
      </c>
      <c r="S185" s="38" t="str">
        <f t="shared" si="145"/>
        <v>-</v>
      </c>
      <c r="T185" s="38">
        <f t="shared" si="145"/>
        <v>0</v>
      </c>
      <c r="U185" s="38">
        <f t="shared" si="145"/>
        <v>1.4870742269298101</v>
      </c>
      <c r="V185" s="38">
        <f t="shared" si="145"/>
        <v>0.70457099735818818</v>
      </c>
      <c r="W185" s="38" t="str">
        <f t="shared" si="147"/>
        <v>-</v>
      </c>
      <c r="X185" s="38" t="str">
        <f t="shared" si="147"/>
        <v>-</v>
      </c>
      <c r="Y185" s="38" t="str">
        <f t="shared" si="147"/>
        <v>-</v>
      </c>
      <c r="Z185" s="38" t="str">
        <f t="shared" si="147"/>
        <v>-</v>
      </c>
      <c r="AA185" s="28"/>
    </row>
    <row r="186" spans="1:27" s="29" customFormat="1" ht="11.5" x14ac:dyDescent="0.25">
      <c r="A186" s="256"/>
      <c r="B186" s="135" t="s">
        <v>2</v>
      </c>
      <c r="C186" s="135" t="s">
        <v>342</v>
      </c>
      <c r="D186" s="133" t="s">
        <v>291</v>
      </c>
      <c r="E186" s="128"/>
      <c r="F186" s="30"/>
      <c r="G186" s="38">
        <f t="shared" ref="G186:N194" si="148">IF(G18="-","-",AVERAGE(G18,G30,G42,G54,G66,G78,G90,G102,G114,G126,G138,G150,G162,G174))</f>
        <v>6.5567588596821045</v>
      </c>
      <c r="H186" s="38">
        <f t="shared" si="148"/>
        <v>6.5567588596821045</v>
      </c>
      <c r="I186" s="38">
        <f t="shared" si="148"/>
        <v>6.6197359495950776</v>
      </c>
      <c r="J186" s="38">
        <f t="shared" si="148"/>
        <v>6.6197359495950776</v>
      </c>
      <c r="K186" s="38">
        <f t="shared" si="148"/>
        <v>6.6995028867368616</v>
      </c>
      <c r="L186" s="38">
        <f t="shared" si="148"/>
        <v>6.6995028867368616</v>
      </c>
      <c r="M186" s="38">
        <f t="shared" si="148"/>
        <v>7.113121830127354</v>
      </c>
      <c r="N186" s="38">
        <f t="shared" si="148"/>
        <v>7.113121830127354</v>
      </c>
      <c r="O186" s="30"/>
      <c r="P186" s="38">
        <f t="shared" ref="P186:Z186" si="149">IF(P18="-","-",AVERAGE(P18,P30,P42,P54,P66,P78,P90,P102,P114,P126,P138,P150,P162,P174))</f>
        <v>7.113121830127354</v>
      </c>
      <c r="Q186" s="38">
        <f t="shared" si="149"/>
        <v>7.2804579515147188</v>
      </c>
      <c r="R186" s="38">
        <f t="shared" si="149"/>
        <v>7.1935840895118579</v>
      </c>
      <c r="S186" s="38">
        <f t="shared" si="149"/>
        <v>7.3593999937099719</v>
      </c>
      <c r="T186" s="38">
        <f t="shared" si="149"/>
        <v>7.0492243060839295</v>
      </c>
      <c r="U186" s="38">
        <f t="shared" si="149"/>
        <v>7.1089669218364691</v>
      </c>
      <c r="V186" s="38">
        <f t="shared" si="149"/>
        <v>6.9829560851947958</v>
      </c>
      <c r="W186" s="38" t="str">
        <f t="shared" si="149"/>
        <v>-</v>
      </c>
      <c r="X186" s="38" t="str">
        <f t="shared" si="149"/>
        <v>-</v>
      </c>
      <c r="Y186" s="38" t="str">
        <f t="shared" si="149"/>
        <v>-</v>
      </c>
      <c r="Z186" s="38" t="str">
        <f t="shared" si="149"/>
        <v>-</v>
      </c>
      <c r="AA186" s="28"/>
    </row>
    <row r="187" spans="1:27" s="29" customFormat="1" ht="11.5" x14ac:dyDescent="0.25">
      <c r="A187" s="256"/>
      <c r="B187" s="135" t="s">
        <v>352</v>
      </c>
      <c r="C187" s="135" t="s">
        <v>343</v>
      </c>
      <c r="D187" s="133" t="s">
        <v>291</v>
      </c>
      <c r="E187" s="128"/>
      <c r="F187" s="30"/>
      <c r="G187" s="38" t="str">
        <f t="shared" si="148"/>
        <v>-</v>
      </c>
      <c r="H187" s="38" t="str">
        <f t="shared" si="148"/>
        <v>-</v>
      </c>
      <c r="I187" s="38" t="str">
        <f t="shared" si="148"/>
        <v>-</v>
      </c>
      <c r="J187" s="38" t="str">
        <f t="shared" si="148"/>
        <v>-</v>
      </c>
      <c r="K187" s="38" t="str">
        <f t="shared" si="148"/>
        <v>-</v>
      </c>
      <c r="L187" s="38" t="str">
        <f t="shared" si="148"/>
        <v>-</v>
      </c>
      <c r="M187" s="38" t="str">
        <f t="shared" si="148"/>
        <v>-</v>
      </c>
      <c r="N187" s="38" t="str">
        <f t="shared" si="148"/>
        <v>-</v>
      </c>
      <c r="O187" s="30"/>
      <c r="P187" s="38" t="str">
        <f t="shared" ref="P187:Z187" si="150">IF(P19="-","-",AVERAGE(P19,P31,P43,P55,P67,P79,P91,P103,P115,P127,P139,P151,P163,P175))</f>
        <v>-</v>
      </c>
      <c r="Q187" s="38" t="str">
        <f t="shared" si="150"/>
        <v>-</v>
      </c>
      <c r="R187" s="38" t="str">
        <f t="shared" si="150"/>
        <v>-</v>
      </c>
      <c r="S187" s="38" t="str">
        <f t="shared" si="150"/>
        <v>-</v>
      </c>
      <c r="T187" s="38" t="str">
        <f t="shared" si="150"/>
        <v>-</v>
      </c>
      <c r="U187" s="38" t="str">
        <f t="shared" si="150"/>
        <v>-</v>
      </c>
      <c r="V187" s="38" t="str">
        <f t="shared" si="150"/>
        <v>-</v>
      </c>
      <c r="W187" s="38" t="str">
        <f t="shared" si="150"/>
        <v>-</v>
      </c>
      <c r="X187" s="38" t="str">
        <f t="shared" si="150"/>
        <v>-</v>
      </c>
      <c r="Y187" s="38" t="str">
        <f t="shared" si="150"/>
        <v>-</v>
      </c>
      <c r="Z187" s="38" t="str">
        <f t="shared" si="150"/>
        <v>-</v>
      </c>
      <c r="AA187" s="28"/>
    </row>
    <row r="188" spans="1:27" s="29" customFormat="1" ht="11.5" x14ac:dyDescent="0.25">
      <c r="A188" s="256"/>
      <c r="B188" s="135" t="s">
        <v>349</v>
      </c>
      <c r="C188" s="135" t="s">
        <v>344</v>
      </c>
      <c r="D188" s="133" t="s">
        <v>291</v>
      </c>
      <c r="E188" s="128"/>
      <c r="F188" s="30"/>
      <c r="G188" s="38">
        <f t="shared" si="148"/>
        <v>63.482931017612522</v>
      </c>
      <c r="H188" s="38">
        <f t="shared" si="148"/>
        <v>63.610023972602754</v>
      </c>
      <c r="I188" s="38">
        <f t="shared" si="148"/>
        <v>63.800663405088052</v>
      </c>
      <c r="J188" s="38">
        <f t="shared" si="148"/>
        <v>64.181942270058713</v>
      </c>
      <c r="K188" s="38">
        <f t="shared" si="148"/>
        <v>64.944500000000033</v>
      </c>
      <c r="L188" s="38">
        <f t="shared" si="148"/>
        <v>65.770604207436435</v>
      </c>
      <c r="M188" s="38">
        <f t="shared" si="148"/>
        <v>66.723801369863025</v>
      </c>
      <c r="N188" s="38">
        <f t="shared" si="148"/>
        <v>67.295719667318977</v>
      </c>
      <c r="O188" s="30"/>
      <c r="P188" s="38">
        <f t="shared" ref="P188:Z188" si="151">IF(P20="-","-",AVERAGE(P20,P32,P44,P56,P68,P80,P92,P104,P116,P128,P140,P152,P164,P176))</f>
        <v>67.295719667318977</v>
      </c>
      <c r="Q188" s="38">
        <f t="shared" si="151"/>
        <v>68.058277397260298</v>
      </c>
      <c r="R188" s="38">
        <f t="shared" si="151"/>
        <v>68.566649217221112</v>
      </c>
      <c r="S188" s="38">
        <f t="shared" si="151"/>
        <v>68.94792808219178</v>
      </c>
      <c r="T188" s="38">
        <f t="shared" si="151"/>
        <v>69.138567514677106</v>
      </c>
      <c r="U188" s="38">
        <f t="shared" si="151"/>
        <v>69.519846379647774</v>
      </c>
      <c r="V188" s="38">
        <f t="shared" si="151"/>
        <v>70.790775929549909</v>
      </c>
      <c r="W188" s="38" t="str">
        <f t="shared" si="151"/>
        <v>-</v>
      </c>
      <c r="X188" s="38" t="str">
        <f t="shared" si="151"/>
        <v>-</v>
      </c>
      <c r="Y188" s="38" t="str">
        <f t="shared" si="151"/>
        <v>-</v>
      </c>
      <c r="Z188" s="38" t="str">
        <f t="shared" si="151"/>
        <v>-</v>
      </c>
      <c r="AA188" s="28"/>
    </row>
    <row r="189" spans="1:27" s="29" customFormat="1" ht="11.5" x14ac:dyDescent="0.25">
      <c r="A189" s="256"/>
      <c r="B189" s="135" t="s">
        <v>349</v>
      </c>
      <c r="C189" s="135" t="s">
        <v>43</v>
      </c>
      <c r="D189" s="133" t="s">
        <v>291</v>
      </c>
      <c r="E189" s="128"/>
      <c r="F189" s="30"/>
      <c r="G189" s="38" t="str">
        <f t="shared" si="148"/>
        <v>-</v>
      </c>
      <c r="H189" s="38" t="str">
        <f t="shared" si="148"/>
        <v>-</v>
      </c>
      <c r="I189" s="38" t="str">
        <f t="shared" si="148"/>
        <v>-</v>
      </c>
      <c r="J189" s="38" t="str">
        <f t="shared" si="148"/>
        <v>-</v>
      </c>
      <c r="K189" s="38">
        <f t="shared" si="148"/>
        <v>0</v>
      </c>
      <c r="L189" s="38">
        <f t="shared" si="148"/>
        <v>-0.1023941345466083</v>
      </c>
      <c r="M189" s="38">
        <f t="shared" si="148"/>
        <v>1.3107897268148034</v>
      </c>
      <c r="N189" s="38">
        <f t="shared" si="148"/>
        <v>8.7391024854837429</v>
      </c>
      <c r="O189" s="30"/>
      <c r="P189" s="38">
        <f t="shared" ref="P189:Z189" si="152">IF(P21="-","-",AVERAGE(P21,P33,P45,P57,P69,P81,P93,P105,P117,P129,P141,P153,P165,P177))</f>
        <v>8.7391024854837429</v>
      </c>
      <c r="Q189" s="38">
        <f t="shared" si="152"/>
        <v>10.102089688688181</v>
      </c>
      <c r="R189" s="38">
        <f t="shared" si="152"/>
        <v>10.300173121233545</v>
      </c>
      <c r="S189" s="38">
        <f t="shared" si="152"/>
        <v>11.847822371645295</v>
      </c>
      <c r="T189" s="38">
        <f t="shared" si="152"/>
        <v>7.7038430079225835</v>
      </c>
      <c r="U189" s="38">
        <f t="shared" si="152"/>
        <v>7.5210837283470982</v>
      </c>
      <c r="V189" s="38">
        <f t="shared" si="152"/>
        <v>5.503966281336238</v>
      </c>
      <c r="W189" s="38" t="str">
        <f t="shared" si="152"/>
        <v>-</v>
      </c>
      <c r="X189" s="38" t="str">
        <f t="shared" si="152"/>
        <v>-</v>
      </c>
      <c r="Y189" s="38" t="str">
        <f t="shared" si="152"/>
        <v>-</v>
      </c>
      <c r="Z189" s="38" t="str">
        <f t="shared" si="152"/>
        <v>-</v>
      </c>
      <c r="AA189" s="28"/>
    </row>
    <row r="190" spans="1:27" s="29" customFormat="1" ht="11.5" x14ac:dyDescent="0.25">
      <c r="A190" s="256"/>
      <c r="B190" s="135" t="s">
        <v>349</v>
      </c>
      <c r="C190" s="135" t="s">
        <v>389</v>
      </c>
      <c r="D190" s="133" t="s">
        <v>291</v>
      </c>
      <c r="E190" s="128"/>
      <c r="F190" s="30"/>
      <c r="G190" s="38">
        <f t="shared" si="148"/>
        <v>3.1142016634050882</v>
      </c>
      <c r="H190" s="38">
        <f t="shared" si="148"/>
        <v>3.1204363013698635</v>
      </c>
      <c r="I190" s="38">
        <f t="shared" si="148"/>
        <v>3.1297882583170269</v>
      </c>
      <c r="J190" s="38">
        <f t="shared" si="148"/>
        <v>3.1484921722113506</v>
      </c>
      <c r="K190" s="38">
        <f t="shared" si="148"/>
        <v>3.1859000000000006</v>
      </c>
      <c r="L190" s="38">
        <f t="shared" si="148"/>
        <v>3.2264251467710374</v>
      </c>
      <c r="M190" s="38">
        <f t="shared" si="148"/>
        <v>3.2731849315068478</v>
      </c>
      <c r="N190" s="38">
        <f t="shared" si="148"/>
        <v>3.3012408023483384</v>
      </c>
      <c r="O190" s="30"/>
      <c r="P190" s="38">
        <f t="shared" ref="P190:Z190" si="153">IF(P22="-","-",AVERAGE(P22,P34,P46,P58,P70,P82,P94,P106,P118,P130,P142,P154,P166,P178))</f>
        <v>3.3012408023483384</v>
      </c>
      <c r="Q190" s="38">
        <f t="shared" si="153"/>
        <v>3.3386486301369867</v>
      </c>
      <c r="R190" s="38">
        <f t="shared" si="153"/>
        <v>3.3635871819960861</v>
      </c>
      <c r="S190" s="38">
        <f t="shared" si="153"/>
        <v>3.3822910958904111</v>
      </c>
      <c r="T190" s="38">
        <f t="shared" si="153"/>
        <v>3.3916430528375732</v>
      </c>
      <c r="U190" s="38">
        <f t="shared" si="153"/>
        <v>3.4103469667319</v>
      </c>
      <c r="V190" s="38">
        <f t="shared" si="153"/>
        <v>3.4726933463796494</v>
      </c>
      <c r="W190" s="38" t="str">
        <f t="shared" si="153"/>
        <v>-</v>
      </c>
      <c r="X190" s="38" t="str">
        <f t="shared" si="153"/>
        <v>-</v>
      </c>
      <c r="Y190" s="38" t="str">
        <f t="shared" si="153"/>
        <v>-</v>
      </c>
      <c r="Z190" s="38" t="str">
        <f t="shared" si="153"/>
        <v>-</v>
      </c>
      <c r="AA190" s="28"/>
    </row>
    <row r="191" spans="1:27" s="29" customFormat="1" ht="11.5" x14ac:dyDescent="0.25">
      <c r="A191" s="256"/>
      <c r="B191" s="135" t="s">
        <v>349</v>
      </c>
      <c r="C191" s="135" t="s">
        <v>404</v>
      </c>
      <c r="D191" s="133" t="s">
        <v>291</v>
      </c>
      <c r="E191" s="128"/>
      <c r="F191" s="30"/>
      <c r="G191" s="38">
        <f t="shared" si="148"/>
        <v>0.2896141176426133</v>
      </c>
      <c r="H191" s="38">
        <f t="shared" si="148"/>
        <v>0.29013964701149775</v>
      </c>
      <c r="I191" s="38">
        <f t="shared" si="148"/>
        <v>0.29118835133161486</v>
      </c>
      <c r="J191" s="38">
        <f t="shared" si="148"/>
        <v>0.29276493943826848</v>
      </c>
      <c r="K191" s="38">
        <f t="shared" si="148"/>
        <v>0.29624795193665687</v>
      </c>
      <c r="L191" s="38">
        <f t="shared" si="148"/>
        <v>0.29924049308805628</v>
      </c>
      <c r="M191" s="38">
        <f t="shared" si="148"/>
        <v>0.31073579295233944</v>
      </c>
      <c r="N191" s="38">
        <f t="shared" si="148"/>
        <v>0.34381674836941578</v>
      </c>
      <c r="O191" s="30"/>
      <c r="P191" s="38">
        <f t="shared" ref="P191:Z191" si="154">IF(P23="-","-",AVERAGE(P23,P35,P47,P59,P71,P83,P95,P107,P119,P131,P143,P155,P167,P179))</f>
        <v>0.34381674836941578</v>
      </c>
      <c r="Q191" s="38">
        <f t="shared" si="154"/>
        <v>0.3532978115299103</v>
      </c>
      <c r="R191" s="38">
        <f t="shared" si="154"/>
        <v>0.35585978057964157</v>
      </c>
      <c r="S191" s="38">
        <f t="shared" si="154"/>
        <v>0.36452154710060708</v>
      </c>
      <c r="T191" s="38">
        <f t="shared" si="154"/>
        <v>0.34689191001660669</v>
      </c>
      <c r="U191" s="38">
        <f t="shared" si="154"/>
        <v>0.35410887614670727</v>
      </c>
      <c r="V191" s="38">
        <f t="shared" si="154"/>
        <v>0.34726668352837076</v>
      </c>
      <c r="W191" s="38" t="str">
        <f t="shared" si="154"/>
        <v>-</v>
      </c>
      <c r="X191" s="38" t="str">
        <f t="shared" si="154"/>
        <v>-</v>
      </c>
      <c r="Y191" s="38" t="str">
        <f t="shared" si="154"/>
        <v>-</v>
      </c>
      <c r="Z191" s="38" t="str">
        <f t="shared" si="154"/>
        <v>-</v>
      </c>
      <c r="AA191" s="28"/>
    </row>
    <row r="192" spans="1:27" s="29" customFormat="1" ht="11.5" x14ac:dyDescent="0.25">
      <c r="A192" s="256"/>
      <c r="B192" s="135" t="s">
        <v>388</v>
      </c>
      <c r="C192" s="135" t="s">
        <v>515</v>
      </c>
      <c r="D192" s="133" t="s">
        <v>291</v>
      </c>
      <c r="E192" s="128"/>
      <c r="F192" s="30"/>
      <c r="G192" s="38">
        <f t="shared" si="148"/>
        <v>1.4224538175907744</v>
      </c>
      <c r="H192" s="38">
        <f t="shared" si="148"/>
        <v>1.4250462848639425</v>
      </c>
      <c r="I192" s="38">
        <f t="shared" si="148"/>
        <v>1.4301597696771784</v>
      </c>
      <c r="J192" s="38">
        <f t="shared" si="148"/>
        <v>1.4379371714966849</v>
      </c>
      <c r="K192" s="38">
        <f t="shared" si="148"/>
        <v>1.4550432894434293</v>
      </c>
      <c r="L192" s="38">
        <f t="shared" si="148"/>
        <v>1.4699029567148398</v>
      </c>
      <c r="M192" s="38">
        <f t="shared" si="148"/>
        <v>1.5248742805576883</v>
      </c>
      <c r="N192" s="38">
        <f t="shared" si="148"/>
        <v>1.6810068537036915</v>
      </c>
      <c r="O192" s="30"/>
      <c r="P192" s="38">
        <f t="shared" ref="P192:Z192" si="155">IF(P24="-","-",AVERAGE(P24,P36,P48,P60,P72,P84,P96,P108,P120,P132,P144,P156,P168,P180))</f>
        <v>1.6810068537036915</v>
      </c>
      <c r="Q192" s="38">
        <f t="shared" si="155"/>
        <v>1.7263235180077918</v>
      </c>
      <c r="R192" s="38">
        <f t="shared" si="155"/>
        <v>1.7388562004680221</v>
      </c>
      <c r="S192" s="38">
        <f t="shared" si="155"/>
        <v>1.779957221137541</v>
      </c>
      <c r="T192" s="38">
        <f t="shared" si="155"/>
        <v>1.6972211285225038</v>
      </c>
      <c r="U192" s="38">
        <f t="shared" si="155"/>
        <v>1.7315268400658221</v>
      </c>
      <c r="V192" s="38">
        <f t="shared" si="155"/>
        <v>1.7005535775345881</v>
      </c>
      <c r="W192" s="38" t="str">
        <f t="shared" si="155"/>
        <v>-</v>
      </c>
      <c r="X192" s="38" t="str">
        <f t="shared" si="155"/>
        <v>-</v>
      </c>
      <c r="Y192" s="38" t="str">
        <f t="shared" si="155"/>
        <v>-</v>
      </c>
      <c r="Z192" s="38" t="str">
        <f t="shared" si="155"/>
        <v>-</v>
      </c>
      <c r="AA192" s="28"/>
    </row>
    <row r="193" spans="1:27" s="29" customFormat="1" ht="11.5" x14ac:dyDescent="0.25">
      <c r="A193" s="256"/>
      <c r="B193" s="135" t="s">
        <v>292</v>
      </c>
      <c r="C193" s="135" t="s">
        <v>516</v>
      </c>
      <c r="D193" s="133" t="s">
        <v>291</v>
      </c>
      <c r="E193" s="128"/>
      <c r="F193" s="30"/>
      <c r="G193" s="38">
        <f t="shared" si="148"/>
        <v>1.0961125126871367</v>
      </c>
      <c r="H193" s="38">
        <f t="shared" si="148"/>
        <v>1.0981102125644266</v>
      </c>
      <c r="I193" s="38">
        <f t="shared" si="148"/>
        <v>1.1020505546816253</v>
      </c>
      <c r="J193" s="38">
        <f t="shared" si="148"/>
        <v>1.1080436543134962</v>
      </c>
      <c r="K193" s="38">
        <f t="shared" si="148"/>
        <v>1.1212252632297603</v>
      </c>
      <c r="L193" s="38">
        <f t="shared" si="148"/>
        <v>1.1326758052643326</v>
      </c>
      <c r="M193" s="38">
        <f t="shared" si="148"/>
        <v>1.1750355326298065</v>
      </c>
      <c r="N193" s="38">
        <f t="shared" si="148"/>
        <v>1.2953479567992134</v>
      </c>
      <c r="O193" s="30"/>
      <c r="P193" s="38">
        <f t="shared" ref="P193:Z193" si="156">IF(P25="-","-",AVERAGE(P25,P37,P49,P61,P73,P85,P97,P109,P121,P133,P145,P157,P169,P181))</f>
        <v>1.2953479567992134</v>
      </c>
      <c r="Q193" s="38">
        <f t="shared" si="156"/>
        <v>1.3302680098530959</v>
      </c>
      <c r="R193" s="38">
        <f t="shared" si="156"/>
        <v>1.3399254271219816</v>
      </c>
      <c r="S193" s="38">
        <f t="shared" si="156"/>
        <v>1.3715969952832423</v>
      </c>
      <c r="T193" s="38">
        <f t="shared" si="156"/>
        <v>1.3078423304606033</v>
      </c>
      <c r="U193" s="38">
        <f t="shared" si="156"/>
        <v>1.3342775786312289</v>
      </c>
      <c r="V193" s="38">
        <f t="shared" si="156"/>
        <v>1.3104102444518093</v>
      </c>
      <c r="W193" s="38" t="str">
        <f t="shared" si="156"/>
        <v>-</v>
      </c>
      <c r="X193" s="38" t="str">
        <f t="shared" si="156"/>
        <v>-</v>
      </c>
      <c r="Y193" s="38" t="str">
        <f t="shared" si="156"/>
        <v>-</v>
      </c>
      <c r="Z193" s="38" t="str">
        <f t="shared" si="156"/>
        <v>-</v>
      </c>
      <c r="AA193" s="28"/>
    </row>
    <row r="194" spans="1:27" s="29" customFormat="1" ht="11.5" x14ac:dyDescent="0.25">
      <c r="A194" s="256"/>
      <c r="B194" s="135" t="s">
        <v>44</v>
      </c>
      <c r="C194" s="135" t="str">
        <f>B194&amp;"_"&amp;D194</f>
        <v>Total_GB average</v>
      </c>
      <c r="D194" s="127" t="s">
        <v>291</v>
      </c>
      <c r="E194" s="128"/>
      <c r="F194" s="30"/>
      <c r="G194" s="38">
        <f t="shared" si="148"/>
        <v>75.962071988620238</v>
      </c>
      <c r="H194" s="38">
        <f t="shared" si="148"/>
        <v>76.100515278094562</v>
      </c>
      <c r="I194" s="38">
        <f t="shared" si="148"/>
        <v>76.373586288690589</v>
      </c>
      <c r="J194" s="38">
        <f t="shared" si="148"/>
        <v>76.78891615711359</v>
      </c>
      <c r="K194" s="38">
        <f t="shared" si="148"/>
        <v>77.702419391346695</v>
      </c>
      <c r="L194" s="38">
        <f t="shared" si="148"/>
        <v>78.495957361464903</v>
      </c>
      <c r="M194" s="38">
        <f t="shared" si="148"/>
        <v>81.431543464451835</v>
      </c>
      <c r="N194" s="38">
        <f t="shared" si="148"/>
        <v>89.769356344150751</v>
      </c>
      <c r="O194" s="30"/>
      <c r="P194" s="38">
        <f t="shared" ref="P194:Z194" si="157">IF(P26="-","-",AVERAGE(P26,P38,P50,P62,P74,P86,P98,P110,P122,P134,P146,P158,P170,P182))</f>
        <v>89.769356344150751</v>
      </c>
      <c r="Q194" s="38">
        <f t="shared" si="157"/>
        <v>92.189363006991002</v>
      </c>
      <c r="R194" s="38">
        <f t="shared" si="157"/>
        <v>92.858635018132276</v>
      </c>
      <c r="S194" s="38">
        <f t="shared" si="157"/>
        <v>95.053517306958852</v>
      </c>
      <c r="T194" s="38">
        <f t="shared" si="157"/>
        <v>90.63523325052094</v>
      </c>
      <c r="U194" s="38">
        <f t="shared" si="157"/>
        <v>92.467231518336789</v>
      </c>
      <c r="V194" s="38">
        <f t="shared" si="157"/>
        <v>90.813193145333557</v>
      </c>
      <c r="W194" s="38" t="str">
        <f t="shared" si="157"/>
        <v>-</v>
      </c>
      <c r="X194" s="38" t="str">
        <f t="shared" si="157"/>
        <v>-</v>
      </c>
      <c r="Y194" s="38" t="str">
        <f t="shared" si="157"/>
        <v>-</v>
      </c>
      <c r="Z194" s="38" t="str">
        <f t="shared" si="157"/>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AA'!J181="-","-",'3c AA'!J181)</f>
        <v>-</v>
      </c>
      <c r="H17" s="38" t="str">
        <f>IF('3c AA'!K181="-","-",'3c AA'!K181)</f>
        <v>-</v>
      </c>
      <c r="I17" s="38" t="str">
        <f>IF('3c AA'!L181="-","-",'3c AA'!L181)</f>
        <v>-</v>
      </c>
      <c r="J17" s="38" t="str">
        <f>IF('3c AA'!M181="-","-",'3c AA'!M181)</f>
        <v>-</v>
      </c>
      <c r="K17" s="38" t="str">
        <f>IF('3c AA'!N181="-","-",'3c AA'!N181)</f>
        <v>-</v>
      </c>
      <c r="L17" s="38" t="str">
        <f>IF('3c AA'!O181="-","-",'3c AA'!O181)</f>
        <v>-</v>
      </c>
      <c r="M17" s="38" t="str">
        <f>IF('3c AA'!P181="-","-",'3c AA'!P181)</f>
        <v>-</v>
      </c>
      <c r="N17" s="38" t="str">
        <f>IF('3c AA'!Q181="-","-",'3c AA'!Q181)</f>
        <v>-</v>
      </c>
      <c r="O17" s="30"/>
      <c r="P17" s="38" t="str">
        <f>IF('3c AA'!S181="-","-",'3c AA'!S181)</f>
        <v>-</v>
      </c>
      <c r="Q17" s="38" t="str">
        <f>IF('3c AA'!T181="-","-",'3c AA'!T181)</f>
        <v>-</v>
      </c>
      <c r="R17" s="38" t="str">
        <f>IF('3c AA'!U181="-","-",'3c AA'!U181)</f>
        <v>-</v>
      </c>
      <c r="S17" s="38" t="str">
        <f>IF('3c AA'!V181="-","-",'3c AA'!V181)</f>
        <v>-</v>
      </c>
      <c r="T17" s="38">
        <f>IF('3c AA'!W181="-","-",'3c AA'!W181)</f>
        <v>0</v>
      </c>
      <c r="U17" s="38">
        <f>IF('3c AA'!X181="-","-",'3c AA'!X181)</f>
        <v>1.4870742269298105</v>
      </c>
      <c r="V17" s="38">
        <f>IF('3c AA'!Y181="-","-",'3c AA'!Y181)</f>
        <v>0.70457099735818829</v>
      </c>
      <c r="W17" s="38" t="str">
        <f>IF('3c AA'!Z181="-","-",'3c AA'!Z181)</f>
        <v>-</v>
      </c>
      <c r="X17" s="38" t="str">
        <f>IF('3c AA'!AA181="-","-",'3c AA'!AA181)</f>
        <v>-</v>
      </c>
      <c r="Y17" s="38" t="str">
        <f>IF('3c AA'!AB181="-","-",'3c AA'!AB181)</f>
        <v>-</v>
      </c>
      <c r="Z17" s="38" t="str">
        <f>IF('3c AA'!AC181="-","-",'3c AA'!AC181)</f>
        <v>-</v>
      </c>
      <c r="AA17" s="28"/>
    </row>
    <row r="18" spans="1:27" s="29" customFormat="1" ht="11.25" customHeight="1" x14ac:dyDescent="0.25">
      <c r="A18" s="256"/>
      <c r="B18" s="135" t="s">
        <v>2</v>
      </c>
      <c r="C18" s="135" t="s">
        <v>342</v>
      </c>
      <c r="D18" s="127" t="s">
        <v>315</v>
      </c>
      <c r="E18" s="128"/>
      <c r="F18" s="30"/>
      <c r="G18" s="38">
        <f>IF('3d PC'!G14="-","-",'3d PC'!G64)</f>
        <v>6.5567588596821027</v>
      </c>
      <c r="H18" s="38">
        <f>IF('3d PC'!H14="-","-",'3d PC'!H64)</f>
        <v>6.5567588596821027</v>
      </c>
      <c r="I18" s="38">
        <f>IF('3d PC'!I14="-","-",'3d PC'!I64)</f>
        <v>6.6197359495950758</v>
      </c>
      <c r="J18" s="38">
        <f>IF('3d PC'!J14="-","-",'3d PC'!J64)</f>
        <v>6.6197359495950758</v>
      </c>
      <c r="K18" s="38">
        <f>IF('3d PC'!K14="-","-",'3d PC'!K64)</f>
        <v>6.6995028867368616</v>
      </c>
      <c r="L18" s="38">
        <f>IF('3d PC'!L14="-","-",'3d PC'!L64)</f>
        <v>6.6995028867368616</v>
      </c>
      <c r="M18" s="38">
        <f>IF('3d PC'!M14="-","-",'3d PC'!M64)</f>
        <v>7.1131218301273513</v>
      </c>
      <c r="N18" s="38">
        <f>IF('3d PC'!N14="-","-",'3d PC'!N64)</f>
        <v>7.1131218301273513</v>
      </c>
      <c r="O18" s="30"/>
      <c r="P18" s="38">
        <f>'3d PC'!P64</f>
        <v>7.1131218301273513</v>
      </c>
      <c r="Q18" s="38">
        <f>'3d PC'!Q64</f>
        <v>7.2804579515147188</v>
      </c>
      <c r="R18" s="38">
        <f>'3d PC'!R64</f>
        <v>7.1935840895118579</v>
      </c>
      <c r="S18" s="38">
        <f>'3d PC'!S64</f>
        <v>7.3593999937099728</v>
      </c>
      <c r="T18" s="38">
        <f>'3d PC'!T64</f>
        <v>7.0492243060839304</v>
      </c>
      <c r="U18" s="38">
        <f>'3d PC'!U64</f>
        <v>7.1089669218364691</v>
      </c>
      <c r="V18" s="38">
        <f>'3d PC'!V64</f>
        <v>6.9829560851947949</v>
      </c>
      <c r="W18" s="38" t="str">
        <f>'3d PC'!W64</f>
        <v>-</v>
      </c>
      <c r="X18" s="38" t="str">
        <f>'3d PC'!X64</f>
        <v>-</v>
      </c>
      <c r="Y18" s="38" t="str">
        <f>'3d PC'!Y64</f>
        <v>-</v>
      </c>
      <c r="Z18" s="38" t="str">
        <f>'3d PC'!Z64</f>
        <v>-</v>
      </c>
      <c r="AA18" s="28"/>
    </row>
    <row r="19" spans="1:27" s="29" customFormat="1" ht="11.25" customHeight="1" x14ac:dyDescent="0.25">
      <c r="A19" s="256"/>
      <c r="B19" s="135" t="s">
        <v>352</v>
      </c>
      <c r="C19" s="135" t="s">
        <v>343</v>
      </c>
      <c r="D19" s="127" t="s">
        <v>315</v>
      </c>
      <c r="E19" s="128"/>
      <c r="F19" s="30"/>
      <c r="G19" s="38" t="s">
        <v>333</v>
      </c>
      <c r="H19" s="38" t="s">
        <v>333</v>
      </c>
      <c r="I19" s="38" t="s">
        <v>333</v>
      </c>
      <c r="J19" s="38" t="s">
        <v>333</v>
      </c>
      <c r="K19" s="38" t="s">
        <v>333</v>
      </c>
      <c r="L19" s="38" t="s">
        <v>333</v>
      </c>
      <c r="M19" s="38" t="s">
        <v>333</v>
      </c>
      <c r="N19" s="38" t="s">
        <v>333</v>
      </c>
      <c r="O19" s="30"/>
      <c r="P19" s="38" t="s">
        <v>333</v>
      </c>
      <c r="Q19" s="38" t="s">
        <v>333</v>
      </c>
      <c r="R19" s="38" t="s">
        <v>333</v>
      </c>
      <c r="S19" s="38" t="s">
        <v>333</v>
      </c>
      <c r="T19" s="38" t="s">
        <v>333</v>
      </c>
      <c r="U19" s="38" t="s">
        <v>333</v>
      </c>
      <c r="V19" s="38" t="s">
        <v>333</v>
      </c>
      <c r="W19" s="38" t="s">
        <v>333</v>
      </c>
      <c r="X19" s="38" t="s">
        <v>333</v>
      </c>
      <c r="Y19" s="38" t="s">
        <v>333</v>
      </c>
      <c r="Z19" s="38" t="s">
        <v>333</v>
      </c>
      <c r="AA19" s="28"/>
    </row>
    <row r="20" spans="1:27" s="29" customFormat="1" ht="11.25" customHeight="1" x14ac:dyDescent="0.25">
      <c r="A20" s="256"/>
      <c r="B20" s="135" t="s">
        <v>349</v>
      </c>
      <c r="C20" s="135" t="s">
        <v>344</v>
      </c>
      <c r="D20" s="127" t="s">
        <v>315</v>
      </c>
      <c r="E20" s="128"/>
      <c r="F20" s="30"/>
      <c r="G20" s="38">
        <f>IF('3g CPIH'!C$16="-","-",'3h OC '!$E$11*('3g CPIH'!C$16/'3g CPIH'!$G$16))</f>
        <v>63.482931017612529</v>
      </c>
      <c r="H20" s="38">
        <f>IF('3g CPIH'!D$16="-","-",'3h OC '!$E$11*('3g CPIH'!D$16/'3g CPIH'!$G$16))</f>
        <v>63.61002397260274</v>
      </c>
      <c r="I20" s="38">
        <f>IF('3g CPIH'!E$16="-","-",'3h OC '!$E$11*('3g CPIH'!E$16/'3g CPIH'!$G$16))</f>
        <v>63.800663405088073</v>
      </c>
      <c r="J20" s="38">
        <f>IF('3g CPIH'!F$16="-","-",'3h OC '!$E$11*('3g CPIH'!F$16/'3g CPIH'!$G$16))</f>
        <v>64.181942270058713</v>
      </c>
      <c r="K20" s="38">
        <f>IF('3g CPIH'!G$16="-","-",'3h OC '!$E$11*('3g CPIH'!G$16/'3g CPIH'!$G$16))</f>
        <v>64.944500000000005</v>
      </c>
      <c r="L20" s="38">
        <f>IF('3g CPIH'!H$16="-","-",'3h OC '!$E$11*('3g CPIH'!H$16/'3g CPIH'!$G$16))</f>
        <v>65.770604207436406</v>
      </c>
      <c r="M20" s="38">
        <f>IF('3g CPIH'!I$16="-","-",'3h OC '!$E$11*('3g CPIH'!I$16/'3g CPIH'!$G$16))</f>
        <v>66.723801369863011</v>
      </c>
      <c r="N20" s="38">
        <f>IF('3g CPIH'!J$16="-","-",'3h OC '!$E$11*('3g CPIH'!J$16/'3g CPIH'!$G$16))</f>
        <v>67.295719667318991</v>
      </c>
      <c r="O20" s="30"/>
      <c r="P20" s="38">
        <f>IF('3g CPIH'!L$16="-","-",'3h OC '!$E$11*('3g CPIH'!L$16/'3g CPIH'!$G$16))</f>
        <v>67.295719667318991</v>
      </c>
      <c r="Q20" s="38">
        <f>IF('3g CPIH'!M$16="-","-",'3h OC '!$E$11*('3g CPIH'!M$16/'3g CPIH'!$G$16))</f>
        <v>68.058277397260284</v>
      </c>
      <c r="R20" s="38">
        <f>IF('3g CPIH'!N$16="-","-",'3h OC '!$E$11*('3g CPIH'!N$16/'3g CPIH'!$G$16))</f>
        <v>68.566649217221141</v>
      </c>
      <c r="S20" s="38">
        <f>IF('3g CPIH'!O$16="-","-",'3h OC '!$E$11*('3g CPIH'!O$16/'3g CPIH'!$G$16))</f>
        <v>68.947928082191794</v>
      </c>
      <c r="T20" s="38">
        <f>IF('3g CPIH'!P$16="-","-",'3h OC '!$E$11*('3g CPIH'!P$16/'3g CPIH'!$G$16))</f>
        <v>69.138567514677106</v>
      </c>
      <c r="U20" s="38">
        <f>IF('3g CPIH'!Q$16="-","-",'3h OC '!$E$11*('3g CPIH'!Q$16/'3g CPIH'!$G$16))</f>
        <v>69.51984637964776</v>
      </c>
      <c r="V20" s="38">
        <f>IF('3g CPIH'!R$16="-","-",'3h OC '!$E$11*('3g CPIH'!R$16/'3g CPIH'!$G$16))</f>
        <v>70.790775929549909</v>
      </c>
      <c r="W20" s="38" t="str">
        <f>IF('3g CPIH'!S$16="-","-",'3h OC '!$E$11*('3g CPIH'!S$16/'3g CPIH'!$G$16))</f>
        <v>-</v>
      </c>
      <c r="X20" s="38" t="str">
        <f>IF('3g CPIH'!T$16="-","-",'3h OC '!$E$11*('3g CPIH'!T$16/'3g CPIH'!$G$16))</f>
        <v>-</v>
      </c>
      <c r="Y20" s="38" t="str">
        <f>IF('3g CPIH'!U$16="-","-",'3h OC '!$E$11*('3g CPIH'!U$16/'3g CPIH'!$G$16))</f>
        <v>-</v>
      </c>
      <c r="Z20" s="38" t="str">
        <f>IF('3g CPIH'!V$16="-","-",'3h OC '!$E$11*('3g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SMNCC'!G$47="-","-",'3i SMNCC'!G$58)</f>
        <v>0</v>
      </c>
      <c r="L21" s="38">
        <f>IF('3i SMNCC'!H$47="-","-",'3i SMNCC'!H$58)</f>
        <v>-0.10239413454660828</v>
      </c>
      <c r="M21" s="38">
        <f>IF('3i SMNCC'!I$47="-","-",'3i SMNCC'!I$58)</f>
        <v>1.3107897268148032</v>
      </c>
      <c r="N21" s="38">
        <f>IF('3i SMNCC'!J$47="-","-",'3i SMNCC'!J$58)</f>
        <v>8.7391024854837447</v>
      </c>
      <c r="O21" s="30"/>
      <c r="P21" s="38">
        <f>IF('3i SMNCC'!L$47="-","-",'3i SMNCC'!L$58)</f>
        <v>8.7391024854837447</v>
      </c>
      <c r="Q21" s="38">
        <f>IF('3i SMNCC'!M$47="-","-",'3i SMNCC'!M$58)</f>
        <v>10.102089688688181</v>
      </c>
      <c r="R21" s="38">
        <f>IF('3i SMNCC'!N$47="-","-",'3i SMNCC'!N$58)</f>
        <v>10.300173121233549</v>
      </c>
      <c r="S21" s="38">
        <f>IF('3i SMNCC'!O$47="-","-",'3i SMNCC'!O$58)</f>
        <v>11.847822371645298</v>
      </c>
      <c r="T21" s="38">
        <f>IF('3i SMNCC'!P$47="-","-",'3i SMNCC'!P$58)</f>
        <v>7.7038430079225817</v>
      </c>
      <c r="U21" s="38">
        <f>IF('3i SMNCC'!Q$47="-","-",'3i SMNCC'!Q$58)</f>
        <v>7.5210837283470999</v>
      </c>
      <c r="V21" s="38">
        <f>IF('3i SMNCC'!R$47="-","-",'3i SMNCC'!R$58)</f>
        <v>5.5039662813362371</v>
      </c>
      <c r="W21" s="38" t="str">
        <f>IF('3i SMNCC'!S$47="-","-",'3i SMNCC'!S$58)</f>
        <v>-</v>
      </c>
      <c r="X21" s="38" t="str">
        <f>IF('3i SMNCC'!T$47="-","-",'3i SMNCC'!T$58)</f>
        <v>-</v>
      </c>
      <c r="Y21" s="38" t="str">
        <f>IF('3i SMNCC'!U$47="-","-",'3i SMNCC'!U$58)</f>
        <v>-</v>
      </c>
      <c r="Z21" s="38" t="str">
        <f>IF('3i SMNCC'!V$47="-","-",'3i SMNCC'!V$58)</f>
        <v>-</v>
      </c>
      <c r="AA21" s="28"/>
    </row>
    <row r="22" spans="1:27" s="29" customFormat="1" ht="11.25" customHeight="1" x14ac:dyDescent="0.25">
      <c r="A22" s="256"/>
      <c r="B22" s="135" t="s">
        <v>349</v>
      </c>
      <c r="C22" s="135" t="s">
        <v>389</v>
      </c>
      <c r="D22" s="127" t="s">
        <v>315</v>
      </c>
      <c r="E22" s="128"/>
      <c r="F22" s="30"/>
      <c r="G22" s="38">
        <f>IF('3g CPIH'!C$16="-","-",'3j PAAC PAP'!$G$19*('3g CPIH'!C$16/'3g CPIH'!$G$16))</f>
        <v>13.137827495107633</v>
      </c>
      <c r="H22" s="38">
        <f>IF('3g CPIH'!D$16="-","-",'3j PAAC PAP'!$G$19*('3g CPIH'!D$16/'3g CPIH'!$G$16))</f>
        <v>13.164129452054794</v>
      </c>
      <c r="I22" s="38">
        <f>IF('3g CPIH'!E$16="-","-",'3j PAAC PAP'!$G$19*('3g CPIH'!E$16/'3g CPIH'!$G$16))</f>
        <v>13.203582387475539</v>
      </c>
      <c r="J22" s="38">
        <f>IF('3g CPIH'!F$16="-","-",'3j PAAC PAP'!$G$19*('3g CPIH'!F$16/'3g CPIH'!$G$16))</f>
        <v>13.282488258317025</v>
      </c>
      <c r="K22" s="38">
        <f>IF('3g CPIH'!G$16="-","-",'3j PAAC PAP'!$G$19*('3g CPIH'!G$16/'3g CPIH'!$G$16))</f>
        <v>13.440300000000001</v>
      </c>
      <c r="L22" s="38">
        <f>IF('3g CPIH'!H$16="-","-",'3j PAAC PAP'!$G$19*('3g CPIH'!H$16/'3g CPIH'!$G$16))</f>
        <v>13.611262720156557</v>
      </c>
      <c r="M22" s="38">
        <f>IF('3g CPIH'!I$16="-","-",'3j PAAC PAP'!$G$19*('3g CPIH'!I$16/'3g CPIH'!$G$16))</f>
        <v>13.808527397260272</v>
      </c>
      <c r="N22" s="38">
        <f>IF('3g CPIH'!J$16="-","-",'3j PAAC PAP'!$G$19*('3g CPIH'!J$16/'3g CPIH'!$G$16))</f>
        <v>13.926886203522507</v>
      </c>
      <c r="O22" s="30"/>
      <c r="P22" s="38">
        <f>IF('3g CPIH'!L$16="-","-",'3j PAAC PAP'!$G$19*('3g CPIH'!L$16/'3g CPIH'!$G$16))</f>
        <v>13.926886203522507</v>
      </c>
      <c r="Q22" s="38">
        <f>IF('3g CPIH'!M$16="-","-",'3j PAAC PAP'!$G$19*('3g CPIH'!M$16/'3g CPIH'!$G$16))</f>
        <v>14.08469794520548</v>
      </c>
      <c r="R22" s="38">
        <f>IF('3g CPIH'!N$16="-","-",'3j PAAC PAP'!$G$19*('3g CPIH'!N$16/'3g CPIH'!$G$16))</f>
        <v>14.189905772994129</v>
      </c>
      <c r="S22" s="38">
        <f>IF('3g CPIH'!O$16="-","-",'3j PAAC PAP'!$G$19*('3g CPIH'!O$16/'3g CPIH'!$G$16))</f>
        <v>14.268811643835617</v>
      </c>
      <c r="T22" s="38">
        <f>IF('3g CPIH'!P$16="-","-",'3j PAAC PAP'!$G$19*('3g CPIH'!P$16/'3g CPIH'!$G$16))</f>
        <v>14.30826457925636</v>
      </c>
      <c r="U22" s="38">
        <f>IF('3g CPIH'!Q$16="-","-",'3j PAAC PAP'!$G$19*('3g CPIH'!Q$16/'3g CPIH'!$G$16))</f>
        <v>14.387170450097848</v>
      </c>
      <c r="V22" s="38">
        <f>IF('3g CPIH'!R$16="-","-",'3j PAAC PAP'!$G$19*('3g CPIH'!R$16/'3g CPIH'!$G$16))</f>
        <v>14.650190019569473</v>
      </c>
      <c r="W22" s="38" t="str">
        <f>IF('3g CPIH'!S$16="-","-",'3j PAAC PAP'!$G$19*('3g CPIH'!S$16/'3g CPIH'!$G$16))</f>
        <v>-</v>
      </c>
      <c r="X22" s="38" t="str">
        <f>IF('3g CPIH'!T$16="-","-",'3j PAAC PAP'!$G$19*('3g CPIH'!T$16/'3g CPIH'!$G$16))</f>
        <v>-</v>
      </c>
      <c r="Y22" s="38" t="str">
        <f>IF('3g CPIH'!U$16="-","-",'3j PAAC PAP'!$G$19*('3g CPIH'!U$16/'3g CPIH'!$G$16))</f>
        <v>-</v>
      </c>
      <c r="Z22" s="38" t="str">
        <f>IF('3g CPIH'!V$16="-","-",'3j PAAC PAP'!$G$19*('3g CPIH'!V$16/'3g CPIH'!$G$16))</f>
        <v>-</v>
      </c>
      <c r="AA22" s="28"/>
    </row>
    <row r="23" spans="1:27" s="29" customFormat="1" ht="11.5" x14ac:dyDescent="0.25">
      <c r="A23" s="256"/>
      <c r="B23" s="135" t="s">
        <v>349</v>
      </c>
      <c r="C23" s="135" t="s">
        <v>404</v>
      </c>
      <c r="D23" s="127" t="s">
        <v>315</v>
      </c>
      <c r="E23" s="128"/>
      <c r="F23" s="30"/>
      <c r="G23" s="38">
        <f>IF(G18="-","-",SUM(G15:G21)*'3j PAAC PAP'!$G$37)</f>
        <v>4.0291031998812512</v>
      </c>
      <c r="H23" s="38">
        <f>IF(H18="-","-",SUM(H15:H21)*'3j PAAC PAP'!$G$37)</f>
        <v>4.036414349210018</v>
      </c>
      <c r="I23" s="38">
        <f>IF(I18="-","-",SUM(I15:I21)*'3j PAAC PAP'!$G$37)</f>
        <v>4.0510038932775032</v>
      </c>
      <c r="J23" s="38">
        <f>IF(J18="-","-",SUM(J15:J21)*'3j PAAC PAP'!$G$37)</f>
        <v>4.0729373412638044</v>
      </c>
      <c r="K23" s="38">
        <f>IF(K18="-","-",SUM(K15:K21)*'3j PAAC PAP'!$G$37)</f>
        <v>4.1213929100624256</v>
      </c>
      <c r="L23" s="38">
        <f>IF(L18="-","-",SUM(L15:L21)*'3j PAAC PAP'!$G$37)</f>
        <v>4.1630250557154831</v>
      </c>
      <c r="M23" s="38">
        <f>IF(M18="-","-",SUM(M15:M21)*'3j PAAC PAP'!$G$37)</f>
        <v>4.3229473338273943</v>
      </c>
      <c r="N23" s="38">
        <f>IF(N18="-","-",SUM(N15:N21)*'3j PAAC PAP'!$G$37)</f>
        <v>4.7831686255620367</v>
      </c>
      <c r="O23" s="30"/>
      <c r="P23" s="38">
        <f>IF(P18="-","-",SUM(P15:P21)*'3j PAAC PAP'!$G$37)</f>
        <v>4.7831686255620367</v>
      </c>
      <c r="Q23" s="38">
        <f>IF(Q18="-","-",SUM(Q15:Q21)*'3j PAAC PAP'!$G$37)</f>
        <v>4.9150689011051076</v>
      </c>
      <c r="R23" s="38">
        <f>IF(R18="-","-",SUM(R15:R21)*'3j PAAC PAP'!$G$37)</f>
        <v>4.9507109401752034</v>
      </c>
      <c r="S23" s="38">
        <f>IF(S18="-","-",SUM(S15:S21)*'3j PAAC PAP'!$G$37)</f>
        <v>5.0712131846455923</v>
      </c>
      <c r="T23" s="38">
        <f>IF(T18="-","-",SUM(T15:T21)*'3j PAAC PAP'!$G$37)</f>
        <v>4.8259501851548539</v>
      </c>
      <c r="U23" s="38">
        <f>IF(U18="-","-",SUM(U15:U21)*'3j PAAC PAP'!$G$37)</f>
        <v>4.9263524085164407</v>
      </c>
      <c r="V23" s="38">
        <f>IF(V18="-","-",SUM(V15:V21)*'3j PAAC PAP'!$G$37)</f>
        <v>4.8311640233743791</v>
      </c>
      <c r="W23" s="38" t="str">
        <f>IF(W18="-","-",SUM(W15:W21)*'3j PAAC PAP'!$G$37)</f>
        <v>-</v>
      </c>
      <c r="X23" s="38" t="str">
        <f>IF(X18="-","-",SUM(X15:X21)*'3j PAAC PAP'!$G$37)</f>
        <v>-</v>
      </c>
      <c r="Y23" s="38" t="str">
        <f>IF(Y18="-","-",SUM(Y15:Y21)*'3j PAAC PAP'!$G$37)</f>
        <v>-</v>
      </c>
      <c r="Z23" s="38" t="str">
        <f>IF(Z18="-","-",SUM(Z15:Z21)*'3j PAAC PAP'!$G$37)</f>
        <v>-</v>
      </c>
      <c r="AA23" s="28"/>
    </row>
    <row r="24" spans="1:27" s="29" customFormat="1" ht="11.5" x14ac:dyDescent="0.25">
      <c r="A24" s="256"/>
      <c r="B24" s="135" t="s">
        <v>388</v>
      </c>
      <c r="C24" s="135" t="s">
        <v>515</v>
      </c>
      <c r="D24" s="127" t="s">
        <v>315</v>
      </c>
      <c r="E24" s="128"/>
      <c r="F24" s="30"/>
      <c r="G24" s="38">
        <f>IF(G18="-","-",SUM(G15:G23)*'3k EBIT'!$E$11)</f>
        <v>1.6890178272439871</v>
      </c>
      <c r="H24" s="38">
        <f>IF(H18="-","-",SUM(H15:H23)*'3k EBIT'!$E$11)</f>
        <v>1.6921303822385896</v>
      </c>
      <c r="I24" s="38">
        <f>IF(I18="-","-",SUM(I15:I23)*'3k EBIT'!$E$11)</f>
        <v>1.6980891217871283</v>
      </c>
      <c r="J24" s="38">
        <f>IF(J18="-","-",SUM(J15:J23)*'3k EBIT'!$E$11)</f>
        <v>1.7074267867709363</v>
      </c>
      <c r="K24" s="38">
        <f>IF(K18="-","-",SUM(K15:K23)*'3k EBIT'!$E$11)</f>
        <v>1.7277359161924088</v>
      </c>
      <c r="L24" s="38">
        <f>IF(L18="-","-",SUM(L15:L23)*'3k EBIT'!$E$11)</f>
        <v>1.7458702702451387</v>
      </c>
      <c r="M24" s="38">
        <f>IF(M18="-","-",SUM(M15:M23)*'3k EBIT'!$E$11)</f>
        <v>1.8066313065580686</v>
      </c>
      <c r="N24" s="38">
        <f>IF(N18="-","-",SUM(N15:N23)*'3k EBIT'!$E$11)</f>
        <v>1.9727857209910995</v>
      </c>
      <c r="O24" s="30"/>
      <c r="P24" s="38">
        <f>IF(P18="-","-",SUM(P15:P23)*'3k EBIT'!$E$11)</f>
        <v>1.9727857209910995</v>
      </c>
      <c r="Q24" s="38">
        <f>IF(Q18="-","-",SUM(Q15:Q23)*'3k EBIT'!$E$11)</f>
        <v>2.02280538360493</v>
      </c>
      <c r="R24" s="38">
        <f>IF(R18="-","-",SUM(R15:R23)*'3k EBIT'!$E$11)</f>
        <v>2.0375334161975194</v>
      </c>
      <c r="S24" s="38">
        <f>IF(S18="-","-",SUM(S15:S23)*'3k EBIT'!$E$11)</f>
        <v>2.0819665547461152</v>
      </c>
      <c r="T24" s="38">
        <f>IF(T18="-","-",SUM(T15:T23)*'3k EBIT'!$E$11)</f>
        <v>1.9954046549190607</v>
      </c>
      <c r="U24" s="38">
        <f>IF(U18="-","-",SUM(U15:U23)*'3k EBIT'!$E$11)</f>
        <v>2.0326811700265912</v>
      </c>
      <c r="V24" s="38">
        <f>IF(V18="-","-",SUM(V15:V23)*'3k EBIT'!$E$11)</f>
        <v>2.0038834567790658</v>
      </c>
      <c r="W24" s="38" t="str">
        <f>IF(W18="-","-",SUM(W15:W23)*'3k EBIT'!$E$11)</f>
        <v>-</v>
      </c>
      <c r="X24" s="38" t="str">
        <f>IF(X18="-","-",SUM(X15:X23)*'3k EBIT'!$E$11)</f>
        <v>-</v>
      </c>
      <c r="Y24" s="38" t="str">
        <f>IF(Y18="-","-",SUM(Y15:Y23)*'3k EBIT'!$E$11)</f>
        <v>-</v>
      </c>
      <c r="Z24" s="38" t="str">
        <f>IF(Z18="-","-",SUM(Z15:Z23)*'3k EBIT'!$E$11)</f>
        <v>-</v>
      </c>
      <c r="AA24" s="28"/>
    </row>
    <row r="25" spans="1:27" s="29" customFormat="1" ht="11.5" x14ac:dyDescent="0.25">
      <c r="A25" s="256"/>
      <c r="B25" s="135" t="s">
        <v>292</v>
      </c>
      <c r="C25" s="179" t="s">
        <v>516</v>
      </c>
      <c r="D25" s="127" t="s">
        <v>315</v>
      </c>
      <c r="E25" s="127"/>
      <c r="F25" s="30"/>
      <c r="G25" s="38">
        <f>IF(G20="-","-",SUM(G15:G18,G20:G24)*'3l HAP'!$E$12)</f>
        <v>1.3015210418074821</v>
      </c>
      <c r="H25" s="38">
        <f>IF(H20="-","-",SUM(H15:H18,H20:H24)*'3l HAP'!$E$12)</f>
        <v>1.3039195101681555</v>
      </c>
      <c r="I25" s="38">
        <f>IF(I20="-","-",SUM(I15:I18,I20:I24)*'3l HAP'!$E$12)</f>
        <v>1.3085111875205069</v>
      </c>
      <c r="J25" s="38">
        <f>IF(J20="-","-",SUM(J15:J18,J20:J24)*'3l HAP'!$E$12)</f>
        <v>1.3157065926025275</v>
      </c>
      <c r="K25" s="38">
        <f>IF(K20="-","-",SUM(K15:K18,K20:K24)*'3l HAP'!$E$12)</f>
        <v>1.3313563737099117</v>
      </c>
      <c r="L25" s="38">
        <f>IF(L20="-","-",SUM(L15:L18,L20:L24)*'3l HAP'!$E$12)</f>
        <v>1.3453303193950954</v>
      </c>
      <c r="M25" s="38">
        <f>IF(M20="-","-",SUM(M15:M18,M20:M24)*'3l HAP'!$E$12)</f>
        <v>1.3921514754585258</v>
      </c>
      <c r="N25" s="38">
        <f>IF(N20="-","-",SUM(N15:N18,N20:N24)*'3l HAP'!$E$12)</f>
        <v>1.520186516347737</v>
      </c>
      <c r="O25" s="30"/>
      <c r="P25" s="38">
        <f>IF(P20="-","-",SUM(P15:P18,P20:P24)*'3l HAP'!$E$12)</f>
        <v>1.520186516347737</v>
      </c>
      <c r="Q25" s="38">
        <f>IF(Q20="-","-",SUM(Q15:Q18,Q20:Q24)*'3l HAP'!$E$12)</f>
        <v>1.5587305993916913</v>
      </c>
      <c r="R25" s="38">
        <f>IF(R20="-","-",SUM(R15:R18,R20:R24)*'3l HAP'!$E$12)</f>
        <v>1.570079706555918</v>
      </c>
      <c r="S25" s="38">
        <f>IF(S20="-","-",SUM(S15:S18,S20:S24)*'3l HAP'!$E$12)</f>
        <v>1.6043189335443677</v>
      </c>
      <c r="T25" s="38">
        <f>IF(T20="-","-",SUM(T15:T18,T20:T24)*'3l HAP'!$E$12)</f>
        <v>1.5376161834451714</v>
      </c>
      <c r="U25" s="38">
        <f>IF(U20="-","-",SUM(U15:U18,U20:U24)*'3l HAP'!$E$12)</f>
        <v>1.5663406693535709</v>
      </c>
      <c r="V25" s="38">
        <f>IF(V20="-","-",SUM(V15:V18,V20:V24)*'3l HAP'!$E$12)</f>
        <v>1.5441497669586857</v>
      </c>
      <c r="W25" s="38" t="str">
        <f>IF(W20="-","-",SUM(W15:W18,W20:W24)*'3l HAP'!$E$12)</f>
        <v>-</v>
      </c>
      <c r="X25" s="38" t="str">
        <f>IF(X20="-","-",SUM(X15:X18,X20:X24)*'3l HAP'!$E$12)</f>
        <v>-</v>
      </c>
      <c r="Y25" s="38" t="str">
        <f>IF(Y20="-","-",SUM(Y15:Y18,Y20:Y24)*'3l HAP'!$E$12)</f>
        <v>-</v>
      </c>
      <c r="Z25" s="38" t="str">
        <f>IF(Z20="-","-",SUM(Z15:Z18,Z20:Z24)*'3l HAP'!$E$12)</f>
        <v>-</v>
      </c>
      <c r="AA25" s="28"/>
    </row>
    <row r="26" spans="1:27" s="29" customFormat="1" ht="11.25" customHeight="1" x14ac:dyDescent="0.25">
      <c r="A26" s="256"/>
      <c r="B26" s="135" t="s">
        <v>44</v>
      </c>
      <c r="C26" s="135" t="str">
        <f>B26&amp;"_"&amp;D26</f>
        <v>Total_Eastern</v>
      </c>
      <c r="D26" s="127" t="s">
        <v>315</v>
      </c>
      <c r="E26" s="128"/>
      <c r="F26" s="30"/>
      <c r="G26" s="38">
        <f>IF(G20="-","-",SUM(G15:G25))</f>
        <v>90.197159441334975</v>
      </c>
      <c r="H26" s="38">
        <f t="shared" ref="H26:N26" si="0">IF(H20="-","-",SUM(H15:H25))</f>
        <v>90.363376525956397</v>
      </c>
      <c r="I26" s="38">
        <f t="shared" si="0"/>
        <v>90.681585944743844</v>
      </c>
      <c r="J26" s="38">
        <f t="shared" si="0"/>
        <v>91.180237198608097</v>
      </c>
      <c r="K26" s="38">
        <f t="shared" si="0"/>
        <v>92.264788086701628</v>
      </c>
      <c r="L26" s="38">
        <f t="shared" si="0"/>
        <v>93.233201325138921</v>
      </c>
      <c r="M26" s="38">
        <f t="shared" si="0"/>
        <v>96.477970439909441</v>
      </c>
      <c r="N26" s="38">
        <f t="shared" si="0"/>
        <v>105.35097104935348</v>
      </c>
      <c r="O26" s="30"/>
      <c r="P26" s="38">
        <f>IF(P20="-","-",SUM(P15:P25))</f>
        <v>105.35097104935348</v>
      </c>
      <c r="Q26" s="38">
        <f t="shared" ref="Q26:Z26" si="1">IF(Q20="-","-",SUM(Q15:Q25))</f>
        <v>108.02212786677039</v>
      </c>
      <c r="R26" s="38">
        <f t="shared" si="1"/>
        <v>108.8086362638893</v>
      </c>
      <c r="S26" s="38">
        <f t="shared" si="1"/>
        <v>111.18146076431874</v>
      </c>
      <c r="T26" s="38">
        <f t="shared" si="1"/>
        <v>106.55887043145906</v>
      </c>
      <c r="U26" s="38">
        <f t="shared" si="1"/>
        <v>108.54951595475558</v>
      </c>
      <c r="V26" s="38">
        <f t="shared" si="1"/>
        <v>107.01165656012074</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AA'!J182="-","-",'3c AA'!J182)</f>
        <v>-</v>
      </c>
      <c r="H29" s="129" t="str">
        <f>IF('3c AA'!K182="-","-",'3c AA'!K182)</f>
        <v>-</v>
      </c>
      <c r="I29" s="129" t="str">
        <f>IF('3c AA'!L182="-","-",'3c AA'!L182)</f>
        <v>-</v>
      </c>
      <c r="J29" s="129" t="str">
        <f>IF('3c AA'!M182="-","-",'3c AA'!M182)</f>
        <v>-</v>
      </c>
      <c r="K29" s="129" t="str">
        <f>IF('3c AA'!N182="-","-",'3c AA'!N182)</f>
        <v>-</v>
      </c>
      <c r="L29" s="129" t="str">
        <f>IF('3c AA'!O182="-","-",'3c AA'!O182)</f>
        <v>-</v>
      </c>
      <c r="M29" s="129" t="str">
        <f>IF('3c AA'!P182="-","-",'3c AA'!P182)</f>
        <v>-</v>
      </c>
      <c r="N29" s="129" t="str">
        <f>IF('3c AA'!Q182="-","-",'3c AA'!Q182)</f>
        <v>-</v>
      </c>
      <c r="O29" s="30"/>
      <c r="P29" s="129" t="str">
        <f>IF('3c AA'!S182="-","-",'3c AA'!S182)</f>
        <v>-</v>
      </c>
      <c r="Q29" s="129" t="str">
        <f>IF('3c AA'!T182="-","-",'3c AA'!T182)</f>
        <v>-</v>
      </c>
      <c r="R29" s="129" t="str">
        <f>IF('3c AA'!U182="-","-",'3c AA'!U182)</f>
        <v>-</v>
      </c>
      <c r="S29" s="129" t="str">
        <f>IF('3c AA'!V182="-","-",'3c AA'!V182)</f>
        <v>-</v>
      </c>
      <c r="T29" s="129">
        <f>IF('3c AA'!W182="-","-",'3c AA'!W182)</f>
        <v>0</v>
      </c>
      <c r="U29" s="129">
        <f>IF('3c AA'!X182="-","-",'3c AA'!X182)</f>
        <v>1.4870742269298105</v>
      </c>
      <c r="V29" s="129">
        <f>IF('3c AA'!Y182="-","-",'3c AA'!Y182)</f>
        <v>0.70457099735818829</v>
      </c>
      <c r="W29" s="129" t="str">
        <f>IF('3c AA'!Z182="-","-",'3c AA'!Z182)</f>
        <v>-</v>
      </c>
      <c r="X29" s="129" t="str">
        <f>IF('3c AA'!AA182="-","-",'3c AA'!AA182)</f>
        <v>-</v>
      </c>
      <c r="Y29" s="129" t="str">
        <f>IF('3c AA'!AB182="-","-",'3c AA'!AB182)</f>
        <v>-</v>
      </c>
      <c r="Z29" s="129" t="str">
        <f>IF('3c AA'!AC182="-","-",'3c AA'!AC182)</f>
        <v>-</v>
      </c>
      <c r="AA29" s="28"/>
    </row>
    <row r="30" spans="1:27" s="29" customFormat="1" ht="12.4" customHeight="1" x14ac:dyDescent="0.25">
      <c r="A30" s="256"/>
      <c r="B30" s="132" t="s">
        <v>2</v>
      </c>
      <c r="C30" s="132" t="s">
        <v>342</v>
      </c>
      <c r="D30" s="130" t="s">
        <v>317</v>
      </c>
      <c r="E30" s="131"/>
      <c r="F30" s="30"/>
      <c r="G30" s="129">
        <f>IF('3d PC'!G14="-","-",'3d PC'!G64)</f>
        <v>6.5567588596821027</v>
      </c>
      <c r="H30" s="129">
        <f>IF('3d PC'!H14="-","-",'3d PC'!H64)</f>
        <v>6.5567588596821027</v>
      </c>
      <c r="I30" s="129">
        <f>IF('3d PC'!I14="-","-",'3d PC'!I64)</f>
        <v>6.6197359495950758</v>
      </c>
      <c r="J30" s="129">
        <f>IF('3d PC'!J14="-","-",'3d PC'!J64)</f>
        <v>6.6197359495950758</v>
      </c>
      <c r="K30" s="129">
        <f>IF('3d PC'!K14="-","-",'3d PC'!K64)</f>
        <v>6.6995028867368616</v>
      </c>
      <c r="L30" s="129">
        <f>IF('3d PC'!L14="-","-",'3d PC'!L64)</f>
        <v>6.6995028867368616</v>
      </c>
      <c r="M30" s="129">
        <f>IF('3d PC'!M14="-","-",'3d PC'!M64)</f>
        <v>7.1131218301273513</v>
      </c>
      <c r="N30" s="129">
        <f>IF('3d PC'!N14="-","-",'3d PC'!N64)</f>
        <v>7.1131218301273513</v>
      </c>
      <c r="O30" s="30"/>
      <c r="P30" s="129">
        <f>'3d PC'!P64</f>
        <v>7.1131218301273513</v>
      </c>
      <c r="Q30" s="129">
        <f>'3d PC'!Q64</f>
        <v>7.2804579515147188</v>
      </c>
      <c r="R30" s="129">
        <f>'3d PC'!R64</f>
        <v>7.1935840895118579</v>
      </c>
      <c r="S30" s="129">
        <f>'3d PC'!S64</f>
        <v>7.3593999937099728</v>
      </c>
      <c r="T30" s="129">
        <f>'3d PC'!T64</f>
        <v>7.0492243060839304</v>
      </c>
      <c r="U30" s="129">
        <f>'3d PC'!U64</f>
        <v>7.1089669218364691</v>
      </c>
      <c r="V30" s="129">
        <f>'3d PC'!V64</f>
        <v>6.9829560851947949</v>
      </c>
      <c r="W30" s="129" t="str">
        <f>'3d PC'!W64</f>
        <v>-</v>
      </c>
      <c r="X30" s="129" t="str">
        <f>'3d PC'!X64</f>
        <v>-</v>
      </c>
      <c r="Y30" s="129" t="str">
        <f>'3d PC'!Y64</f>
        <v>-</v>
      </c>
      <c r="Z30" s="129" t="str">
        <f>'3d PC'!Z64</f>
        <v>-</v>
      </c>
      <c r="AA30" s="28"/>
    </row>
    <row r="31" spans="1:27" s="29" customFormat="1" ht="11.25" customHeight="1" x14ac:dyDescent="0.25">
      <c r="A31" s="256"/>
      <c r="B31" s="132" t="s">
        <v>352</v>
      </c>
      <c r="C31" s="132" t="s">
        <v>343</v>
      </c>
      <c r="D31" s="130" t="s">
        <v>317</v>
      </c>
      <c r="E31" s="131"/>
      <c r="F31" s="30"/>
      <c r="G31" s="129" t="s">
        <v>333</v>
      </c>
      <c r="H31" s="129" t="s">
        <v>333</v>
      </c>
      <c r="I31" s="129" t="s">
        <v>333</v>
      </c>
      <c r="J31" s="129" t="s">
        <v>333</v>
      </c>
      <c r="K31" s="129" t="s">
        <v>333</v>
      </c>
      <c r="L31" s="129" t="s">
        <v>333</v>
      </c>
      <c r="M31" s="129" t="s">
        <v>333</v>
      </c>
      <c r="N31" s="129" t="s">
        <v>333</v>
      </c>
      <c r="O31" s="30"/>
      <c r="P31" s="129" t="s">
        <v>333</v>
      </c>
      <c r="Q31" s="129" t="s">
        <v>333</v>
      </c>
      <c r="R31" s="129" t="s">
        <v>333</v>
      </c>
      <c r="S31" s="129" t="s">
        <v>333</v>
      </c>
      <c r="T31" s="129" t="s">
        <v>333</v>
      </c>
      <c r="U31" s="129" t="s">
        <v>333</v>
      </c>
      <c r="V31" s="129" t="s">
        <v>333</v>
      </c>
      <c r="W31" s="129" t="s">
        <v>333</v>
      </c>
      <c r="X31" s="129" t="s">
        <v>333</v>
      </c>
      <c r="Y31" s="129" t="s">
        <v>333</v>
      </c>
      <c r="Z31" s="129" t="s">
        <v>333</v>
      </c>
      <c r="AA31" s="28"/>
    </row>
    <row r="32" spans="1:27" s="29" customFormat="1" ht="11.25" customHeight="1" x14ac:dyDescent="0.25">
      <c r="A32" s="256"/>
      <c r="B32" s="132" t="s">
        <v>349</v>
      </c>
      <c r="C32" s="132" t="s">
        <v>344</v>
      </c>
      <c r="D32" s="130" t="s">
        <v>317</v>
      </c>
      <c r="E32" s="131"/>
      <c r="F32" s="30"/>
      <c r="G32" s="129">
        <f>IF('3g CPIH'!C$16="-","-",'3h OC '!$E$11*('3g CPIH'!C$16/'3g CPIH'!$G$16))</f>
        <v>63.482931017612529</v>
      </c>
      <c r="H32" s="129">
        <f>IF('3g CPIH'!D$16="-","-",'3h OC '!$E$11*('3g CPIH'!D$16/'3g CPIH'!$G$16))</f>
        <v>63.61002397260274</v>
      </c>
      <c r="I32" s="129">
        <f>IF('3g CPIH'!E$16="-","-",'3h OC '!$E$11*('3g CPIH'!E$16/'3g CPIH'!$G$16))</f>
        <v>63.800663405088073</v>
      </c>
      <c r="J32" s="129">
        <f>IF('3g CPIH'!F$16="-","-",'3h OC '!$E$11*('3g CPIH'!F$16/'3g CPIH'!$G$16))</f>
        <v>64.181942270058713</v>
      </c>
      <c r="K32" s="129">
        <f>IF('3g CPIH'!G$16="-","-",'3h OC '!$E$11*('3g CPIH'!G$16/'3g CPIH'!$G$16))</f>
        <v>64.944500000000005</v>
      </c>
      <c r="L32" s="129">
        <f>IF('3g CPIH'!H$16="-","-",'3h OC '!$E$11*('3g CPIH'!H$16/'3g CPIH'!$G$16))</f>
        <v>65.770604207436406</v>
      </c>
      <c r="M32" s="129">
        <f>IF('3g CPIH'!I$16="-","-",'3h OC '!$E$11*('3g CPIH'!I$16/'3g CPIH'!$G$16))</f>
        <v>66.723801369863011</v>
      </c>
      <c r="N32" s="129">
        <f>IF('3g CPIH'!J$16="-","-",'3h OC '!$E$11*('3g CPIH'!J$16/'3g CPIH'!$G$16))</f>
        <v>67.295719667318991</v>
      </c>
      <c r="O32" s="30"/>
      <c r="P32" s="129">
        <f>IF('3g CPIH'!L$16="-","-",'3h OC '!$E$11*('3g CPIH'!L$16/'3g CPIH'!$G$16))</f>
        <v>67.295719667318991</v>
      </c>
      <c r="Q32" s="129">
        <f>IF('3g CPIH'!M$16="-","-",'3h OC '!$E$11*('3g CPIH'!M$16/'3g CPIH'!$G$16))</f>
        <v>68.058277397260284</v>
      </c>
      <c r="R32" s="129">
        <f>IF('3g CPIH'!N$16="-","-",'3h OC '!$E$11*('3g CPIH'!N$16/'3g CPIH'!$G$16))</f>
        <v>68.566649217221141</v>
      </c>
      <c r="S32" s="129">
        <f>IF('3g CPIH'!O$16="-","-",'3h OC '!$E$11*('3g CPIH'!O$16/'3g CPIH'!$G$16))</f>
        <v>68.947928082191794</v>
      </c>
      <c r="T32" s="129">
        <f>IF('3g CPIH'!P$16="-","-",'3h OC '!$E$11*('3g CPIH'!P$16/'3g CPIH'!$G$16))</f>
        <v>69.138567514677106</v>
      </c>
      <c r="U32" s="129">
        <f>IF('3g CPIH'!Q$16="-","-",'3h OC '!$E$11*('3g CPIH'!Q$16/'3g CPIH'!$G$16))</f>
        <v>69.51984637964776</v>
      </c>
      <c r="V32" s="129">
        <f>IF('3g CPIH'!R$16="-","-",'3h OC '!$E$11*('3g CPIH'!R$16/'3g CPIH'!$G$16))</f>
        <v>70.790775929549909</v>
      </c>
      <c r="W32" s="129" t="str">
        <f>IF('3g CPIH'!S$16="-","-",'3h OC '!$E$11*('3g CPIH'!S$16/'3g CPIH'!$G$16))</f>
        <v>-</v>
      </c>
      <c r="X32" s="129" t="str">
        <f>IF('3g CPIH'!T$16="-","-",'3h OC '!$E$11*('3g CPIH'!T$16/'3g CPIH'!$G$16))</f>
        <v>-</v>
      </c>
      <c r="Y32" s="129" t="str">
        <f>IF('3g CPIH'!U$16="-","-",'3h OC '!$E$11*('3g CPIH'!U$16/'3g CPIH'!$G$16))</f>
        <v>-</v>
      </c>
      <c r="Z32" s="129" t="str">
        <f>IF('3g CPIH'!V$16="-","-",'3h OC '!$E$11*('3g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SMNCC'!G$47="-","-",'3i SMNCC'!G$58)</f>
        <v>0</v>
      </c>
      <c r="L33" s="129">
        <f>IF('3i SMNCC'!H$47="-","-",'3i SMNCC'!H$58)</f>
        <v>-0.10239413454660828</v>
      </c>
      <c r="M33" s="129">
        <f>IF('3i SMNCC'!I$47="-","-",'3i SMNCC'!I$58)</f>
        <v>1.3107897268148032</v>
      </c>
      <c r="N33" s="129">
        <f>IF('3i SMNCC'!J$47="-","-",'3i SMNCC'!J$58)</f>
        <v>8.7391024854837447</v>
      </c>
      <c r="O33" s="30"/>
      <c r="P33" s="129">
        <f>IF('3i SMNCC'!L$47="-","-",'3i SMNCC'!L$58)</f>
        <v>8.7391024854837447</v>
      </c>
      <c r="Q33" s="129">
        <f>IF('3i SMNCC'!M$47="-","-",'3i SMNCC'!M$58)</f>
        <v>10.102089688688181</v>
      </c>
      <c r="R33" s="129">
        <f>IF('3i SMNCC'!N$47="-","-",'3i SMNCC'!N$58)</f>
        <v>10.300173121233549</v>
      </c>
      <c r="S33" s="129">
        <f>IF('3i SMNCC'!O$47="-","-",'3i SMNCC'!O$58)</f>
        <v>11.847822371645298</v>
      </c>
      <c r="T33" s="129">
        <f>IF('3i SMNCC'!P$47="-","-",'3i SMNCC'!P$58)</f>
        <v>7.7038430079225817</v>
      </c>
      <c r="U33" s="129">
        <f>IF('3i SMNCC'!Q$47="-","-",'3i SMNCC'!Q$58)</f>
        <v>7.5210837283470999</v>
      </c>
      <c r="V33" s="129">
        <f>IF('3i SMNCC'!R$47="-","-",'3i SMNCC'!R$58)</f>
        <v>5.5039662813362371</v>
      </c>
      <c r="W33" s="129" t="str">
        <f>IF('3i SMNCC'!S$47="-","-",'3i SMNCC'!S$58)</f>
        <v>-</v>
      </c>
      <c r="X33" s="129" t="str">
        <f>IF('3i SMNCC'!T$47="-","-",'3i SMNCC'!T$58)</f>
        <v>-</v>
      </c>
      <c r="Y33" s="129" t="str">
        <f>IF('3i SMNCC'!U$47="-","-",'3i SMNCC'!U$58)</f>
        <v>-</v>
      </c>
      <c r="Z33" s="129" t="str">
        <f>IF('3i SMNCC'!V$47="-","-",'3i SMNCC'!V$58)</f>
        <v>-</v>
      </c>
      <c r="AA33" s="28"/>
    </row>
    <row r="34" spans="1:27" s="29" customFormat="1" ht="11.5" x14ac:dyDescent="0.25">
      <c r="A34" s="256"/>
      <c r="B34" s="132" t="s">
        <v>349</v>
      </c>
      <c r="C34" s="132" t="s">
        <v>389</v>
      </c>
      <c r="D34" s="130" t="s">
        <v>317</v>
      </c>
      <c r="E34" s="131"/>
      <c r="F34" s="30"/>
      <c r="G34" s="129">
        <f>IF('3g CPIH'!C$16="-","-",'3j PAAC PAP'!$G$19*('3g CPIH'!C$16/'3g CPIH'!$G$16))</f>
        <v>13.137827495107633</v>
      </c>
      <c r="H34" s="129">
        <f>IF('3g CPIH'!D$16="-","-",'3j PAAC PAP'!$G$19*('3g CPIH'!D$16/'3g CPIH'!$G$16))</f>
        <v>13.164129452054794</v>
      </c>
      <c r="I34" s="129">
        <f>IF('3g CPIH'!E$16="-","-",'3j PAAC PAP'!$G$19*('3g CPIH'!E$16/'3g CPIH'!$G$16))</f>
        <v>13.203582387475539</v>
      </c>
      <c r="J34" s="129">
        <f>IF('3g CPIH'!F$16="-","-",'3j PAAC PAP'!$G$19*('3g CPIH'!F$16/'3g CPIH'!$G$16))</f>
        <v>13.282488258317025</v>
      </c>
      <c r="K34" s="129">
        <f>IF('3g CPIH'!G$16="-","-",'3j PAAC PAP'!$G$19*('3g CPIH'!G$16/'3g CPIH'!$G$16))</f>
        <v>13.440300000000001</v>
      </c>
      <c r="L34" s="129">
        <f>IF('3g CPIH'!H$16="-","-",'3j PAAC PAP'!$G$19*('3g CPIH'!H$16/'3g CPIH'!$G$16))</f>
        <v>13.611262720156557</v>
      </c>
      <c r="M34" s="129">
        <f>IF('3g CPIH'!I$16="-","-",'3j PAAC PAP'!$G$19*('3g CPIH'!I$16/'3g CPIH'!$G$16))</f>
        <v>13.808527397260272</v>
      </c>
      <c r="N34" s="129">
        <f>IF('3g CPIH'!J$16="-","-",'3j PAAC PAP'!$G$19*('3g CPIH'!J$16/'3g CPIH'!$G$16))</f>
        <v>13.926886203522507</v>
      </c>
      <c r="O34" s="30"/>
      <c r="P34" s="129">
        <f>IF('3g CPIH'!L$16="-","-",'3j PAAC PAP'!$G$19*('3g CPIH'!L$16/'3g CPIH'!$G$16))</f>
        <v>13.926886203522507</v>
      </c>
      <c r="Q34" s="129">
        <f>IF('3g CPIH'!M$16="-","-",'3j PAAC PAP'!$G$19*('3g CPIH'!M$16/'3g CPIH'!$G$16))</f>
        <v>14.08469794520548</v>
      </c>
      <c r="R34" s="129">
        <f>IF('3g CPIH'!N$16="-","-",'3j PAAC PAP'!$G$19*('3g CPIH'!N$16/'3g CPIH'!$G$16))</f>
        <v>14.189905772994129</v>
      </c>
      <c r="S34" s="129">
        <f>IF('3g CPIH'!O$16="-","-",'3j PAAC PAP'!$G$19*('3g CPIH'!O$16/'3g CPIH'!$G$16))</f>
        <v>14.268811643835617</v>
      </c>
      <c r="T34" s="129">
        <f>IF('3g CPIH'!P$16="-","-",'3j PAAC PAP'!$G$19*('3g CPIH'!P$16/'3g CPIH'!$G$16))</f>
        <v>14.30826457925636</v>
      </c>
      <c r="U34" s="129">
        <f>IF('3g CPIH'!Q$16="-","-",'3j PAAC PAP'!$G$19*('3g CPIH'!Q$16/'3g CPIH'!$G$16))</f>
        <v>14.387170450097848</v>
      </c>
      <c r="V34" s="129">
        <f>IF('3g CPIH'!R$16="-","-",'3j PAAC PAP'!$G$19*('3g CPIH'!R$16/'3g CPIH'!$G$16))</f>
        <v>14.650190019569473</v>
      </c>
      <c r="W34" s="129" t="str">
        <f>IF('3g CPIH'!S$16="-","-",'3j PAAC PAP'!$G$19*('3g CPIH'!S$16/'3g CPIH'!$G$16))</f>
        <v>-</v>
      </c>
      <c r="X34" s="129" t="str">
        <f>IF('3g CPIH'!T$16="-","-",'3j PAAC PAP'!$G$19*('3g CPIH'!T$16/'3g CPIH'!$G$16))</f>
        <v>-</v>
      </c>
      <c r="Y34" s="129" t="str">
        <f>IF('3g CPIH'!U$16="-","-",'3j PAAC PAP'!$G$19*('3g CPIH'!U$16/'3g CPIH'!$G$16))</f>
        <v>-</v>
      </c>
      <c r="Z34" s="129" t="str">
        <f>IF('3g CPIH'!V$16="-","-",'3j PAAC PAP'!$G$19*('3g CPIH'!V$16/'3g CPIH'!$G$16))</f>
        <v>-</v>
      </c>
      <c r="AA34" s="28"/>
    </row>
    <row r="35" spans="1:27" s="29" customFormat="1" ht="11.5" x14ac:dyDescent="0.25">
      <c r="A35" s="256"/>
      <c r="B35" s="132" t="s">
        <v>349</v>
      </c>
      <c r="C35" s="132" t="s">
        <v>404</v>
      </c>
      <c r="D35" s="130" t="s">
        <v>317</v>
      </c>
      <c r="E35" s="131"/>
      <c r="F35" s="30"/>
      <c r="G35" s="129">
        <f>IF(G30="-","-",SUM(G27:G33)*'3j PAAC PAP'!$G$37)</f>
        <v>4.0291031998812512</v>
      </c>
      <c r="H35" s="129">
        <f>IF(H30="-","-",SUM(H27:H33)*'3j PAAC PAP'!$G$37)</f>
        <v>4.036414349210018</v>
      </c>
      <c r="I35" s="129">
        <f>IF(I30="-","-",SUM(I27:I33)*'3j PAAC PAP'!$G$37)</f>
        <v>4.0510038932775032</v>
      </c>
      <c r="J35" s="129">
        <f>IF(J30="-","-",SUM(J27:J33)*'3j PAAC PAP'!$G$37)</f>
        <v>4.0729373412638044</v>
      </c>
      <c r="K35" s="129">
        <f>IF(K30="-","-",SUM(K27:K33)*'3j PAAC PAP'!$G$37)</f>
        <v>4.1213929100624256</v>
      </c>
      <c r="L35" s="129">
        <f>IF(L30="-","-",SUM(L27:L33)*'3j PAAC PAP'!$G$37)</f>
        <v>4.1630250557154831</v>
      </c>
      <c r="M35" s="129">
        <f>IF(M30="-","-",SUM(M27:M33)*'3j PAAC PAP'!$G$37)</f>
        <v>4.3229473338273943</v>
      </c>
      <c r="N35" s="129">
        <f>IF(N30="-","-",SUM(N27:N33)*'3j PAAC PAP'!$G$37)</f>
        <v>4.7831686255620367</v>
      </c>
      <c r="O35" s="30"/>
      <c r="P35" s="129">
        <f>IF(P30="-","-",SUM(P27:P33)*'3j PAAC PAP'!$G$37)</f>
        <v>4.7831686255620367</v>
      </c>
      <c r="Q35" s="129">
        <f>IF(Q30="-","-",SUM(Q27:Q33)*'3j PAAC PAP'!$G$37)</f>
        <v>4.9150689011051076</v>
      </c>
      <c r="R35" s="129">
        <f>IF(R30="-","-",SUM(R27:R33)*'3j PAAC PAP'!$G$37)</f>
        <v>4.9507109401752034</v>
      </c>
      <c r="S35" s="129">
        <f>IF(S30="-","-",SUM(S27:S33)*'3j PAAC PAP'!$G$37)</f>
        <v>5.0712131846455923</v>
      </c>
      <c r="T35" s="129">
        <f>IF(T30="-","-",SUM(T27:T33)*'3j PAAC PAP'!$G$37)</f>
        <v>4.8259501851548539</v>
      </c>
      <c r="U35" s="129">
        <f>IF(U30="-","-",SUM(U27:U33)*'3j PAAC PAP'!$G$37)</f>
        <v>4.9263524085164407</v>
      </c>
      <c r="V35" s="129">
        <f>IF(V30="-","-",SUM(V27:V33)*'3j PAAC PAP'!$G$37)</f>
        <v>4.8311640233743791</v>
      </c>
      <c r="W35" s="129" t="str">
        <f>IF(W30="-","-",SUM(W27:W33)*'3j PAAC PAP'!$G$37)</f>
        <v>-</v>
      </c>
      <c r="X35" s="129" t="str">
        <f>IF(X30="-","-",SUM(X27:X33)*'3j PAAC PAP'!$G$37)</f>
        <v>-</v>
      </c>
      <c r="Y35" s="129" t="str">
        <f>IF(Y30="-","-",SUM(Y27:Y33)*'3j PAAC PAP'!$G$37)</f>
        <v>-</v>
      </c>
      <c r="Z35" s="129" t="str">
        <f>IF(Z30="-","-",SUM(Z27:Z33)*'3j PAAC PAP'!$G$37)</f>
        <v>-</v>
      </c>
      <c r="AA35" s="28"/>
    </row>
    <row r="36" spans="1:27" s="29" customFormat="1" ht="11.5" x14ac:dyDescent="0.25">
      <c r="A36" s="256"/>
      <c r="B36" s="132" t="s">
        <v>388</v>
      </c>
      <c r="C36" s="132" t="s">
        <v>515</v>
      </c>
      <c r="D36" s="130" t="s">
        <v>317</v>
      </c>
      <c r="E36" s="131"/>
      <c r="F36" s="30"/>
      <c r="G36" s="129">
        <f>IF(G30="-","-",SUM(G27:G35)*'3k EBIT'!$E$11)</f>
        <v>1.6890178272439871</v>
      </c>
      <c r="H36" s="129">
        <f>IF(H30="-","-",SUM(H27:H35)*'3k EBIT'!$E$11)</f>
        <v>1.6921303822385896</v>
      </c>
      <c r="I36" s="129">
        <f>IF(I30="-","-",SUM(I27:I35)*'3k EBIT'!$E$11)</f>
        <v>1.6980891217871283</v>
      </c>
      <c r="J36" s="129">
        <f>IF(J30="-","-",SUM(J27:J35)*'3k EBIT'!$E$11)</f>
        <v>1.7074267867709363</v>
      </c>
      <c r="K36" s="129">
        <f>IF(K30="-","-",SUM(K27:K35)*'3k EBIT'!$E$11)</f>
        <v>1.7277359161924088</v>
      </c>
      <c r="L36" s="129">
        <f>IF(L30="-","-",SUM(L27:L35)*'3k EBIT'!$E$11)</f>
        <v>1.7458702702451387</v>
      </c>
      <c r="M36" s="129">
        <f>IF(M30="-","-",SUM(M27:M35)*'3k EBIT'!$E$11)</f>
        <v>1.8066313065580686</v>
      </c>
      <c r="N36" s="129">
        <f>IF(N30="-","-",SUM(N27:N35)*'3k EBIT'!$E$11)</f>
        <v>1.9727857209910995</v>
      </c>
      <c r="O36" s="30"/>
      <c r="P36" s="129">
        <f>IF(P30="-","-",SUM(P27:P35)*'3k EBIT'!$E$11)</f>
        <v>1.9727857209910995</v>
      </c>
      <c r="Q36" s="129">
        <f>IF(Q30="-","-",SUM(Q27:Q35)*'3k EBIT'!$E$11)</f>
        <v>2.02280538360493</v>
      </c>
      <c r="R36" s="129">
        <f>IF(R30="-","-",SUM(R27:R35)*'3k EBIT'!$E$11)</f>
        <v>2.0375334161975194</v>
      </c>
      <c r="S36" s="129">
        <f>IF(S30="-","-",SUM(S27:S35)*'3k EBIT'!$E$11)</f>
        <v>2.0819665547461152</v>
      </c>
      <c r="T36" s="129">
        <f>IF(T30="-","-",SUM(T27:T35)*'3k EBIT'!$E$11)</f>
        <v>1.9954046549190607</v>
      </c>
      <c r="U36" s="129">
        <f>IF(U30="-","-",SUM(U27:U35)*'3k EBIT'!$E$11)</f>
        <v>2.0326811700265912</v>
      </c>
      <c r="V36" s="129">
        <f>IF(V30="-","-",SUM(V27:V35)*'3k EBIT'!$E$11)</f>
        <v>2.0038834567790658</v>
      </c>
      <c r="W36" s="129" t="str">
        <f>IF(W30="-","-",SUM(W27:W35)*'3k EBIT'!$E$11)</f>
        <v>-</v>
      </c>
      <c r="X36" s="129" t="str">
        <f>IF(X30="-","-",SUM(X27:X35)*'3k EBIT'!$E$11)</f>
        <v>-</v>
      </c>
      <c r="Y36" s="129" t="str">
        <f>IF(Y30="-","-",SUM(Y27:Y35)*'3k EBIT'!$E$11)</f>
        <v>-</v>
      </c>
      <c r="Z36" s="129" t="str">
        <f>IF(Z30="-","-",SUM(Z27:Z35)*'3k EBIT'!$E$11)</f>
        <v>-</v>
      </c>
      <c r="AA36" s="28"/>
    </row>
    <row r="37" spans="1:27" s="29" customFormat="1" ht="11.25" customHeight="1" x14ac:dyDescent="0.25">
      <c r="A37" s="256"/>
      <c r="B37" s="132" t="s">
        <v>292</v>
      </c>
      <c r="C37" s="177" t="s">
        <v>516</v>
      </c>
      <c r="D37" s="130" t="s">
        <v>317</v>
      </c>
      <c r="E37" s="130"/>
      <c r="F37" s="30"/>
      <c r="G37" s="129">
        <f>IF(G32="-","-",SUM(G27:G30,G32:G36)*'3l HAP'!$E$12)</f>
        <v>1.3015210418074821</v>
      </c>
      <c r="H37" s="129">
        <f>IF(H32="-","-",SUM(H27:H30,H32:H36)*'3l HAP'!$E$12)</f>
        <v>1.3039195101681555</v>
      </c>
      <c r="I37" s="129">
        <f>IF(I32="-","-",SUM(I27:I30,I32:I36)*'3l HAP'!$E$12)</f>
        <v>1.3085111875205069</v>
      </c>
      <c r="J37" s="129">
        <f>IF(J32="-","-",SUM(J27:J30,J32:J36)*'3l HAP'!$E$12)</f>
        <v>1.3157065926025275</v>
      </c>
      <c r="K37" s="129">
        <f>IF(K32="-","-",SUM(K27:K30,K32:K36)*'3l HAP'!$E$12)</f>
        <v>1.3313563737099117</v>
      </c>
      <c r="L37" s="129">
        <f>IF(L32="-","-",SUM(L27:L30,L32:L36)*'3l HAP'!$E$12)</f>
        <v>1.3453303193950954</v>
      </c>
      <c r="M37" s="129">
        <f>IF(M32="-","-",SUM(M27:M30,M32:M36)*'3l HAP'!$E$12)</f>
        <v>1.3921514754585258</v>
      </c>
      <c r="N37" s="129">
        <f>IF(N32="-","-",SUM(N27:N30,N32:N36)*'3l HAP'!$E$12)</f>
        <v>1.520186516347737</v>
      </c>
      <c r="O37" s="30"/>
      <c r="P37" s="129">
        <f>IF(P32="-","-",SUM(P27:P30,P32:P36)*'3l HAP'!$E$12)</f>
        <v>1.520186516347737</v>
      </c>
      <c r="Q37" s="129">
        <f>IF(Q32="-","-",SUM(Q27:Q30,Q32:Q36)*'3l HAP'!$E$12)</f>
        <v>1.5587305993916913</v>
      </c>
      <c r="R37" s="129">
        <f>IF(R32="-","-",SUM(R27:R30,R32:R36)*'3l HAP'!$E$12)</f>
        <v>1.570079706555918</v>
      </c>
      <c r="S37" s="129">
        <f>IF(S32="-","-",SUM(S27:S30,S32:S36)*'3l HAP'!$E$12)</f>
        <v>1.6043189335443677</v>
      </c>
      <c r="T37" s="129">
        <f>IF(T32="-","-",SUM(T27:T30,T32:T36)*'3l HAP'!$E$12)</f>
        <v>1.5376161834451714</v>
      </c>
      <c r="U37" s="129">
        <f>IF(U32="-","-",SUM(U27:U30,U32:U36)*'3l HAP'!$E$12)</f>
        <v>1.5663406693535709</v>
      </c>
      <c r="V37" s="129">
        <f>IF(V32="-","-",SUM(V27:V30,V32:V36)*'3l HAP'!$E$12)</f>
        <v>1.5441497669586857</v>
      </c>
      <c r="W37" s="129" t="str">
        <f>IF(W32="-","-",SUM(W27:W30,W32:W36)*'3l HAP'!$E$12)</f>
        <v>-</v>
      </c>
      <c r="X37" s="129" t="str">
        <f>IF(X32="-","-",SUM(X27:X30,X32:X36)*'3l HAP'!$E$12)</f>
        <v>-</v>
      </c>
      <c r="Y37" s="129" t="str">
        <f>IF(Y32="-","-",SUM(Y27:Y30,Y32:Y36)*'3l HAP'!$E$12)</f>
        <v>-</v>
      </c>
      <c r="Z37" s="129" t="str">
        <f>IF(Z32="-","-",SUM(Z27:Z30,Z32:Z36)*'3l HAP'!$E$12)</f>
        <v>-</v>
      </c>
      <c r="AA37" s="28"/>
    </row>
    <row r="38" spans="1:27" s="29" customFormat="1" ht="11.25" customHeight="1" x14ac:dyDescent="0.25">
      <c r="A38" s="256"/>
      <c r="B38" s="132" t="s">
        <v>44</v>
      </c>
      <c r="C38" s="132" t="str">
        <f>B38&amp;"_"&amp;D38</f>
        <v>Total_East Midlands</v>
      </c>
      <c r="D38" s="130" t="s">
        <v>317</v>
      </c>
      <c r="E38" s="131"/>
      <c r="F38" s="30"/>
      <c r="G38" s="129">
        <f>IF(G32="-","-",SUM(G27:G37))</f>
        <v>90.197159441334975</v>
      </c>
      <c r="H38" s="129">
        <f t="shared" ref="H38:Z38" si="2">IF(H32="-","-",SUM(H27:H37))</f>
        <v>90.363376525956397</v>
      </c>
      <c r="I38" s="129">
        <f t="shared" si="2"/>
        <v>90.681585944743844</v>
      </c>
      <c r="J38" s="129">
        <f t="shared" si="2"/>
        <v>91.180237198608097</v>
      </c>
      <c r="K38" s="129">
        <f t="shared" si="2"/>
        <v>92.264788086701628</v>
      </c>
      <c r="L38" s="129">
        <f t="shared" si="2"/>
        <v>93.233201325138921</v>
      </c>
      <c r="M38" s="129">
        <f t="shared" si="2"/>
        <v>96.477970439909441</v>
      </c>
      <c r="N38" s="129">
        <f t="shared" si="2"/>
        <v>105.35097104935348</v>
      </c>
      <c r="O38" s="30"/>
      <c r="P38" s="129">
        <f t="shared" si="2"/>
        <v>105.35097104935348</v>
      </c>
      <c r="Q38" s="129">
        <f t="shared" si="2"/>
        <v>108.02212786677039</v>
      </c>
      <c r="R38" s="129">
        <f t="shared" si="2"/>
        <v>108.8086362638893</v>
      </c>
      <c r="S38" s="129">
        <f t="shared" si="2"/>
        <v>111.18146076431874</v>
      </c>
      <c r="T38" s="129">
        <f t="shared" si="2"/>
        <v>106.55887043145906</v>
      </c>
      <c r="U38" s="129">
        <f t="shared" si="2"/>
        <v>108.54951595475558</v>
      </c>
      <c r="V38" s="129">
        <f t="shared" si="2"/>
        <v>107.01165656012074</v>
      </c>
      <c r="W38" s="129" t="str">
        <f t="shared" si="2"/>
        <v>-</v>
      </c>
      <c r="X38" s="129" t="str">
        <f t="shared" si="2"/>
        <v>-</v>
      </c>
      <c r="Y38" s="129" t="str">
        <f t="shared" si="2"/>
        <v>-</v>
      </c>
      <c r="Z38" s="129" t="str">
        <f t="shared" si="2"/>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AA'!J183="-","-",'3c AA'!J183)</f>
        <v>-</v>
      </c>
      <c r="H41" s="38" t="str">
        <f>IF('3c AA'!K183="-","-",'3c AA'!K183)</f>
        <v>-</v>
      </c>
      <c r="I41" s="38" t="str">
        <f>IF('3c AA'!L183="-","-",'3c AA'!L183)</f>
        <v>-</v>
      </c>
      <c r="J41" s="38" t="str">
        <f>IF('3c AA'!M183="-","-",'3c AA'!M183)</f>
        <v>-</v>
      </c>
      <c r="K41" s="38" t="str">
        <f>IF('3c AA'!N183="-","-",'3c AA'!N183)</f>
        <v>-</v>
      </c>
      <c r="L41" s="38" t="str">
        <f>IF('3c AA'!O183="-","-",'3c AA'!O183)</f>
        <v>-</v>
      </c>
      <c r="M41" s="38" t="str">
        <f>IF('3c AA'!P183="-","-",'3c AA'!P183)</f>
        <v>-</v>
      </c>
      <c r="N41" s="38" t="str">
        <f>IF('3c AA'!Q183="-","-",'3c AA'!Q183)</f>
        <v>-</v>
      </c>
      <c r="O41" s="30"/>
      <c r="P41" s="38" t="str">
        <f>IF('3c AA'!S183="-","-",'3c AA'!S183)</f>
        <v>-</v>
      </c>
      <c r="Q41" s="38" t="str">
        <f>IF('3c AA'!T183="-","-",'3c AA'!T183)</f>
        <v>-</v>
      </c>
      <c r="R41" s="38" t="str">
        <f>IF('3c AA'!U183="-","-",'3c AA'!U183)</f>
        <v>-</v>
      </c>
      <c r="S41" s="38" t="str">
        <f>IF('3c AA'!V183="-","-",'3c AA'!V183)</f>
        <v>-</v>
      </c>
      <c r="T41" s="38">
        <f>IF('3c AA'!W183="-","-",'3c AA'!W183)</f>
        <v>0</v>
      </c>
      <c r="U41" s="38">
        <f>IF('3c AA'!X183="-","-",'3c AA'!X183)</f>
        <v>1.4870742269298105</v>
      </c>
      <c r="V41" s="38">
        <f>IF('3c AA'!Y183="-","-",'3c AA'!Y183)</f>
        <v>0.70457099735818829</v>
      </c>
      <c r="W41" s="38" t="str">
        <f>IF('3c AA'!Z183="-","-",'3c AA'!Z183)</f>
        <v>-</v>
      </c>
      <c r="X41" s="38" t="str">
        <f>IF('3c AA'!AA183="-","-",'3c AA'!AA183)</f>
        <v>-</v>
      </c>
      <c r="Y41" s="38" t="str">
        <f>IF('3c AA'!AB183="-","-",'3c AA'!AB183)</f>
        <v>-</v>
      </c>
      <c r="Z41" s="38" t="str">
        <f>IF('3c AA'!AC183="-","-",'3c AA'!AC183)</f>
        <v>-</v>
      </c>
      <c r="AA41" s="28"/>
    </row>
    <row r="42" spans="1:27" s="29" customFormat="1" ht="11.25" customHeight="1" x14ac:dyDescent="0.25">
      <c r="A42" s="256"/>
      <c r="B42" s="135" t="s">
        <v>2</v>
      </c>
      <c r="C42" s="135" t="s">
        <v>342</v>
      </c>
      <c r="D42" s="127" t="s">
        <v>318</v>
      </c>
      <c r="E42" s="128"/>
      <c r="F42" s="30"/>
      <c r="G42" s="38">
        <f>IF('3d PC'!G14="-","-",'3d PC'!G64)</f>
        <v>6.5567588596821027</v>
      </c>
      <c r="H42" s="38">
        <f>IF('3d PC'!H14="-","-",'3d PC'!H64)</f>
        <v>6.5567588596821027</v>
      </c>
      <c r="I42" s="38">
        <f>IF('3d PC'!I14="-","-",'3d PC'!I64)</f>
        <v>6.6197359495950758</v>
      </c>
      <c r="J42" s="38">
        <f>IF('3d PC'!J14="-","-",'3d PC'!J64)</f>
        <v>6.6197359495950758</v>
      </c>
      <c r="K42" s="38">
        <f>IF('3d PC'!K14="-","-",'3d PC'!K64)</f>
        <v>6.6995028867368616</v>
      </c>
      <c r="L42" s="38">
        <f>IF('3d PC'!L14="-","-",'3d PC'!L64)</f>
        <v>6.6995028867368616</v>
      </c>
      <c r="M42" s="38">
        <f>IF('3d PC'!M14="-","-",'3d PC'!M64)</f>
        <v>7.1131218301273513</v>
      </c>
      <c r="N42" s="38">
        <f>IF('3d PC'!N14="-","-",'3d PC'!N64)</f>
        <v>7.1131218301273513</v>
      </c>
      <c r="O42" s="30"/>
      <c r="P42" s="38">
        <f>'3d PC'!P64</f>
        <v>7.1131218301273513</v>
      </c>
      <c r="Q42" s="38">
        <f>'3d PC'!Q64</f>
        <v>7.2804579515147188</v>
      </c>
      <c r="R42" s="38">
        <f>'3d PC'!R64</f>
        <v>7.1935840895118579</v>
      </c>
      <c r="S42" s="38">
        <f>'3d PC'!S64</f>
        <v>7.3593999937099728</v>
      </c>
      <c r="T42" s="38">
        <f>'3d PC'!T64</f>
        <v>7.0492243060839304</v>
      </c>
      <c r="U42" s="38">
        <f>'3d PC'!U64</f>
        <v>7.1089669218364691</v>
      </c>
      <c r="V42" s="38">
        <f>'3d PC'!V64</f>
        <v>6.9829560851947949</v>
      </c>
      <c r="W42" s="38" t="str">
        <f>'3d PC'!W64</f>
        <v>-</v>
      </c>
      <c r="X42" s="38" t="str">
        <f>'3d PC'!X64</f>
        <v>-</v>
      </c>
      <c r="Y42" s="38" t="str">
        <f>'3d PC'!Y64</f>
        <v>-</v>
      </c>
      <c r="Z42" s="38" t="str">
        <f>'3d PC'!Z64</f>
        <v>-</v>
      </c>
      <c r="AA42" s="28"/>
    </row>
    <row r="43" spans="1:27" s="29" customFormat="1" ht="11.25" customHeight="1" x14ac:dyDescent="0.25">
      <c r="A43" s="256"/>
      <c r="B43" s="135" t="s">
        <v>352</v>
      </c>
      <c r="C43" s="135" t="s">
        <v>343</v>
      </c>
      <c r="D43" s="127" t="s">
        <v>318</v>
      </c>
      <c r="E43" s="128"/>
      <c r="F43" s="30"/>
      <c r="G43" s="38" t="s">
        <v>333</v>
      </c>
      <c r="H43" s="38" t="s">
        <v>333</v>
      </c>
      <c r="I43" s="38" t="s">
        <v>333</v>
      </c>
      <c r="J43" s="38" t="s">
        <v>333</v>
      </c>
      <c r="K43" s="38" t="s">
        <v>333</v>
      </c>
      <c r="L43" s="38" t="s">
        <v>333</v>
      </c>
      <c r="M43" s="38" t="s">
        <v>333</v>
      </c>
      <c r="N43" s="38" t="s">
        <v>333</v>
      </c>
      <c r="O43" s="30"/>
      <c r="P43" s="38" t="s">
        <v>333</v>
      </c>
      <c r="Q43" s="38" t="s">
        <v>333</v>
      </c>
      <c r="R43" s="38" t="s">
        <v>333</v>
      </c>
      <c r="S43" s="38" t="s">
        <v>333</v>
      </c>
      <c r="T43" s="38" t="s">
        <v>333</v>
      </c>
      <c r="U43" s="38" t="s">
        <v>333</v>
      </c>
      <c r="V43" s="38" t="s">
        <v>333</v>
      </c>
      <c r="W43" s="38" t="s">
        <v>333</v>
      </c>
      <c r="X43" s="38" t="s">
        <v>333</v>
      </c>
      <c r="Y43" s="38" t="s">
        <v>333</v>
      </c>
      <c r="Z43" s="38" t="s">
        <v>333</v>
      </c>
      <c r="AA43" s="28"/>
    </row>
    <row r="44" spans="1:27" s="29" customFormat="1" ht="12.4" customHeight="1" x14ac:dyDescent="0.25">
      <c r="A44" s="256"/>
      <c r="B44" s="135" t="s">
        <v>349</v>
      </c>
      <c r="C44" s="135" t="s">
        <v>344</v>
      </c>
      <c r="D44" s="127" t="s">
        <v>318</v>
      </c>
      <c r="E44" s="128"/>
      <c r="F44" s="30"/>
      <c r="G44" s="38">
        <f>IF('3g CPIH'!C$16="-","-",'3h OC '!$E$11*('3g CPIH'!C$16/'3g CPIH'!$G$16))</f>
        <v>63.482931017612529</v>
      </c>
      <c r="H44" s="38">
        <f>IF('3g CPIH'!D$16="-","-",'3h OC '!$E$11*('3g CPIH'!D$16/'3g CPIH'!$G$16))</f>
        <v>63.61002397260274</v>
      </c>
      <c r="I44" s="38">
        <f>IF('3g CPIH'!E$16="-","-",'3h OC '!$E$11*('3g CPIH'!E$16/'3g CPIH'!$G$16))</f>
        <v>63.800663405088073</v>
      </c>
      <c r="J44" s="38">
        <f>IF('3g CPIH'!F$16="-","-",'3h OC '!$E$11*('3g CPIH'!F$16/'3g CPIH'!$G$16))</f>
        <v>64.181942270058713</v>
      </c>
      <c r="K44" s="38">
        <f>IF('3g CPIH'!G$16="-","-",'3h OC '!$E$11*('3g CPIH'!G$16/'3g CPIH'!$G$16))</f>
        <v>64.944500000000005</v>
      </c>
      <c r="L44" s="38">
        <f>IF('3g CPIH'!H$16="-","-",'3h OC '!$E$11*('3g CPIH'!H$16/'3g CPIH'!$G$16))</f>
        <v>65.770604207436406</v>
      </c>
      <c r="M44" s="38">
        <f>IF('3g CPIH'!I$16="-","-",'3h OC '!$E$11*('3g CPIH'!I$16/'3g CPIH'!$G$16))</f>
        <v>66.723801369863011</v>
      </c>
      <c r="N44" s="38">
        <f>IF('3g CPIH'!J$16="-","-",'3h OC '!$E$11*('3g CPIH'!J$16/'3g CPIH'!$G$16))</f>
        <v>67.295719667318991</v>
      </c>
      <c r="O44" s="30"/>
      <c r="P44" s="38">
        <f>IF('3g CPIH'!L$16="-","-",'3h OC '!$E$11*('3g CPIH'!L$16/'3g CPIH'!$G$16))</f>
        <v>67.295719667318991</v>
      </c>
      <c r="Q44" s="38">
        <f>IF('3g CPIH'!M$16="-","-",'3h OC '!$E$11*('3g CPIH'!M$16/'3g CPIH'!$G$16))</f>
        <v>68.058277397260284</v>
      </c>
      <c r="R44" s="38">
        <f>IF('3g CPIH'!N$16="-","-",'3h OC '!$E$11*('3g CPIH'!N$16/'3g CPIH'!$G$16))</f>
        <v>68.566649217221141</v>
      </c>
      <c r="S44" s="38">
        <f>IF('3g CPIH'!O$16="-","-",'3h OC '!$E$11*('3g CPIH'!O$16/'3g CPIH'!$G$16))</f>
        <v>68.947928082191794</v>
      </c>
      <c r="T44" s="38">
        <f>IF('3g CPIH'!P$16="-","-",'3h OC '!$E$11*('3g CPIH'!P$16/'3g CPIH'!$G$16))</f>
        <v>69.138567514677106</v>
      </c>
      <c r="U44" s="38">
        <f>IF('3g CPIH'!Q$16="-","-",'3h OC '!$E$11*('3g CPIH'!Q$16/'3g CPIH'!$G$16))</f>
        <v>69.51984637964776</v>
      </c>
      <c r="V44" s="38">
        <f>IF('3g CPIH'!R$16="-","-",'3h OC '!$E$11*('3g CPIH'!R$16/'3g CPIH'!$G$16))</f>
        <v>70.790775929549909</v>
      </c>
      <c r="W44" s="38" t="str">
        <f>IF('3g CPIH'!S$16="-","-",'3h OC '!$E$11*('3g CPIH'!S$16/'3g CPIH'!$G$16))</f>
        <v>-</v>
      </c>
      <c r="X44" s="38" t="str">
        <f>IF('3g CPIH'!T$16="-","-",'3h OC '!$E$11*('3g CPIH'!T$16/'3g CPIH'!$G$16))</f>
        <v>-</v>
      </c>
      <c r="Y44" s="38" t="str">
        <f>IF('3g CPIH'!U$16="-","-",'3h OC '!$E$11*('3g CPIH'!U$16/'3g CPIH'!$G$16))</f>
        <v>-</v>
      </c>
      <c r="Z44" s="38" t="str">
        <f>IF('3g CPIH'!V$16="-","-",'3h OC '!$E$11*('3g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SMNCC'!G$47="-","-",'3i SMNCC'!G$58)</f>
        <v>0</v>
      </c>
      <c r="L45" s="38">
        <f>IF('3i SMNCC'!H$47="-","-",'3i SMNCC'!H$58)</f>
        <v>-0.10239413454660828</v>
      </c>
      <c r="M45" s="38">
        <f>IF('3i SMNCC'!I$47="-","-",'3i SMNCC'!I$58)</f>
        <v>1.3107897268148032</v>
      </c>
      <c r="N45" s="38">
        <f>IF('3i SMNCC'!J$47="-","-",'3i SMNCC'!J$58)</f>
        <v>8.7391024854837447</v>
      </c>
      <c r="O45" s="30"/>
      <c r="P45" s="38">
        <f>IF('3i SMNCC'!L$47="-","-",'3i SMNCC'!L$58)</f>
        <v>8.7391024854837447</v>
      </c>
      <c r="Q45" s="38">
        <f>IF('3i SMNCC'!M$47="-","-",'3i SMNCC'!M$58)</f>
        <v>10.102089688688181</v>
      </c>
      <c r="R45" s="38">
        <f>IF('3i SMNCC'!N$47="-","-",'3i SMNCC'!N$58)</f>
        <v>10.300173121233549</v>
      </c>
      <c r="S45" s="38">
        <f>IF('3i SMNCC'!O$47="-","-",'3i SMNCC'!O$58)</f>
        <v>11.847822371645298</v>
      </c>
      <c r="T45" s="38">
        <f>IF('3i SMNCC'!P$47="-","-",'3i SMNCC'!P$58)</f>
        <v>7.7038430079225817</v>
      </c>
      <c r="U45" s="38">
        <f>IF('3i SMNCC'!Q$47="-","-",'3i SMNCC'!Q$58)</f>
        <v>7.5210837283470999</v>
      </c>
      <c r="V45" s="38">
        <f>IF('3i SMNCC'!R$47="-","-",'3i SMNCC'!R$58)</f>
        <v>5.5039662813362371</v>
      </c>
      <c r="W45" s="38" t="str">
        <f>IF('3i SMNCC'!S$47="-","-",'3i SMNCC'!S$58)</f>
        <v>-</v>
      </c>
      <c r="X45" s="38" t="str">
        <f>IF('3i SMNCC'!T$47="-","-",'3i SMNCC'!T$58)</f>
        <v>-</v>
      </c>
      <c r="Y45" s="38" t="str">
        <f>IF('3i SMNCC'!U$47="-","-",'3i SMNCC'!U$58)</f>
        <v>-</v>
      </c>
      <c r="Z45" s="38" t="str">
        <f>IF('3i SMNCC'!V$47="-","-",'3i SMNCC'!V$58)</f>
        <v>-</v>
      </c>
      <c r="AA45" s="28"/>
    </row>
    <row r="46" spans="1:27" s="29" customFormat="1" ht="11.5" x14ac:dyDescent="0.25">
      <c r="A46" s="256"/>
      <c r="B46" s="135" t="s">
        <v>349</v>
      </c>
      <c r="C46" s="135" t="s">
        <v>389</v>
      </c>
      <c r="D46" s="127" t="s">
        <v>318</v>
      </c>
      <c r="E46" s="128"/>
      <c r="F46" s="30"/>
      <c r="G46" s="38">
        <f>IF('3g CPIH'!C$16="-","-",'3j PAAC PAP'!$G$19*('3g CPIH'!C$16/'3g CPIH'!$G$16))</f>
        <v>13.137827495107633</v>
      </c>
      <c r="H46" s="38">
        <f>IF('3g CPIH'!D$16="-","-",'3j PAAC PAP'!$G$19*('3g CPIH'!D$16/'3g CPIH'!$G$16))</f>
        <v>13.164129452054794</v>
      </c>
      <c r="I46" s="38">
        <f>IF('3g CPIH'!E$16="-","-",'3j PAAC PAP'!$G$19*('3g CPIH'!E$16/'3g CPIH'!$G$16))</f>
        <v>13.203582387475539</v>
      </c>
      <c r="J46" s="38">
        <f>IF('3g CPIH'!F$16="-","-",'3j PAAC PAP'!$G$19*('3g CPIH'!F$16/'3g CPIH'!$G$16))</f>
        <v>13.282488258317025</v>
      </c>
      <c r="K46" s="38">
        <f>IF('3g CPIH'!G$16="-","-",'3j PAAC PAP'!$G$19*('3g CPIH'!G$16/'3g CPIH'!$G$16))</f>
        <v>13.440300000000001</v>
      </c>
      <c r="L46" s="38">
        <f>IF('3g CPIH'!H$16="-","-",'3j PAAC PAP'!$G$19*('3g CPIH'!H$16/'3g CPIH'!$G$16))</f>
        <v>13.611262720156557</v>
      </c>
      <c r="M46" s="38">
        <f>IF('3g CPIH'!I$16="-","-",'3j PAAC PAP'!$G$19*('3g CPIH'!I$16/'3g CPIH'!$G$16))</f>
        <v>13.808527397260272</v>
      </c>
      <c r="N46" s="38">
        <f>IF('3g CPIH'!J$16="-","-",'3j PAAC PAP'!$G$19*('3g CPIH'!J$16/'3g CPIH'!$G$16))</f>
        <v>13.926886203522507</v>
      </c>
      <c r="O46" s="30"/>
      <c r="P46" s="38">
        <f>IF('3g CPIH'!L$16="-","-",'3j PAAC PAP'!$G$19*('3g CPIH'!L$16/'3g CPIH'!$G$16))</f>
        <v>13.926886203522507</v>
      </c>
      <c r="Q46" s="38">
        <f>IF('3g CPIH'!M$16="-","-",'3j PAAC PAP'!$G$19*('3g CPIH'!M$16/'3g CPIH'!$G$16))</f>
        <v>14.08469794520548</v>
      </c>
      <c r="R46" s="38">
        <f>IF('3g CPIH'!N$16="-","-",'3j PAAC PAP'!$G$19*('3g CPIH'!N$16/'3g CPIH'!$G$16))</f>
        <v>14.189905772994129</v>
      </c>
      <c r="S46" s="38">
        <f>IF('3g CPIH'!O$16="-","-",'3j PAAC PAP'!$G$19*('3g CPIH'!O$16/'3g CPIH'!$G$16))</f>
        <v>14.268811643835617</v>
      </c>
      <c r="T46" s="38">
        <f>IF('3g CPIH'!P$16="-","-",'3j PAAC PAP'!$G$19*('3g CPIH'!P$16/'3g CPIH'!$G$16))</f>
        <v>14.30826457925636</v>
      </c>
      <c r="U46" s="38">
        <f>IF('3g CPIH'!Q$16="-","-",'3j PAAC PAP'!$G$19*('3g CPIH'!Q$16/'3g CPIH'!$G$16))</f>
        <v>14.387170450097848</v>
      </c>
      <c r="V46" s="38">
        <f>IF('3g CPIH'!R$16="-","-",'3j PAAC PAP'!$G$19*('3g CPIH'!R$16/'3g CPIH'!$G$16))</f>
        <v>14.650190019569473</v>
      </c>
      <c r="W46" s="38" t="str">
        <f>IF('3g CPIH'!S$16="-","-",'3j PAAC PAP'!$G$19*('3g CPIH'!S$16/'3g CPIH'!$G$16))</f>
        <v>-</v>
      </c>
      <c r="X46" s="38" t="str">
        <f>IF('3g CPIH'!T$16="-","-",'3j PAAC PAP'!$G$19*('3g CPIH'!T$16/'3g CPIH'!$G$16))</f>
        <v>-</v>
      </c>
      <c r="Y46" s="38" t="str">
        <f>IF('3g CPIH'!U$16="-","-",'3j PAAC PAP'!$G$19*('3g CPIH'!U$16/'3g CPIH'!$G$16))</f>
        <v>-</v>
      </c>
      <c r="Z46" s="38" t="str">
        <f>IF('3g CPIH'!V$16="-","-",'3j PAAC PAP'!$G$19*('3g CPIH'!V$16/'3g CPIH'!$G$16))</f>
        <v>-</v>
      </c>
      <c r="AA46" s="28"/>
    </row>
    <row r="47" spans="1:27" s="29" customFormat="1" ht="11.5" x14ac:dyDescent="0.25">
      <c r="A47" s="256"/>
      <c r="B47" s="135" t="s">
        <v>349</v>
      </c>
      <c r="C47" s="135" t="s">
        <v>404</v>
      </c>
      <c r="D47" s="127" t="s">
        <v>318</v>
      </c>
      <c r="E47" s="128"/>
      <c r="F47" s="30"/>
      <c r="G47" s="38">
        <f>IF(G42="-","-",SUM(G39:G45)*'3j PAAC PAP'!$G$37)</f>
        <v>4.0291031998812512</v>
      </c>
      <c r="H47" s="38">
        <f>IF(H42="-","-",SUM(H39:H45)*'3j PAAC PAP'!$G$37)</f>
        <v>4.036414349210018</v>
      </c>
      <c r="I47" s="38">
        <f>IF(I42="-","-",SUM(I39:I45)*'3j PAAC PAP'!$G$37)</f>
        <v>4.0510038932775032</v>
      </c>
      <c r="J47" s="38">
        <f>IF(J42="-","-",SUM(J39:J45)*'3j PAAC PAP'!$G$37)</f>
        <v>4.0729373412638044</v>
      </c>
      <c r="K47" s="38">
        <f>IF(K42="-","-",SUM(K39:K45)*'3j PAAC PAP'!$G$37)</f>
        <v>4.1213929100624256</v>
      </c>
      <c r="L47" s="38">
        <f>IF(L42="-","-",SUM(L39:L45)*'3j PAAC PAP'!$G$37)</f>
        <v>4.1630250557154831</v>
      </c>
      <c r="M47" s="38">
        <f>IF(M42="-","-",SUM(M39:M45)*'3j PAAC PAP'!$G$37)</f>
        <v>4.3229473338273943</v>
      </c>
      <c r="N47" s="38">
        <f>IF(N42="-","-",SUM(N39:N45)*'3j PAAC PAP'!$G$37)</f>
        <v>4.7831686255620367</v>
      </c>
      <c r="O47" s="30"/>
      <c r="P47" s="38">
        <f>IF(P42="-","-",SUM(P39:P45)*'3j PAAC PAP'!$G$37)</f>
        <v>4.7831686255620367</v>
      </c>
      <c r="Q47" s="38">
        <f>IF(Q42="-","-",SUM(Q39:Q45)*'3j PAAC PAP'!$G$37)</f>
        <v>4.9150689011051076</v>
      </c>
      <c r="R47" s="38">
        <f>IF(R42="-","-",SUM(R39:R45)*'3j PAAC PAP'!$G$37)</f>
        <v>4.9507109401752034</v>
      </c>
      <c r="S47" s="38">
        <f>IF(S42="-","-",SUM(S39:S45)*'3j PAAC PAP'!$G$37)</f>
        <v>5.0712131846455923</v>
      </c>
      <c r="T47" s="38">
        <f>IF(T42="-","-",SUM(T39:T45)*'3j PAAC PAP'!$G$37)</f>
        <v>4.8259501851548539</v>
      </c>
      <c r="U47" s="38">
        <f>IF(U42="-","-",SUM(U39:U45)*'3j PAAC PAP'!$G$37)</f>
        <v>4.9263524085164407</v>
      </c>
      <c r="V47" s="38">
        <f>IF(V42="-","-",SUM(V39:V45)*'3j PAAC PAP'!$G$37)</f>
        <v>4.8311640233743791</v>
      </c>
      <c r="W47" s="38" t="str">
        <f>IF(W42="-","-",SUM(W39:W45)*'3j PAAC PAP'!$G$37)</f>
        <v>-</v>
      </c>
      <c r="X47" s="38" t="str">
        <f>IF(X42="-","-",SUM(X39:X45)*'3j PAAC PAP'!$G$37)</f>
        <v>-</v>
      </c>
      <c r="Y47" s="38" t="str">
        <f>IF(Y42="-","-",SUM(Y39:Y45)*'3j PAAC PAP'!$G$37)</f>
        <v>-</v>
      </c>
      <c r="Z47" s="38" t="str">
        <f>IF(Z42="-","-",SUM(Z39:Z45)*'3j PAAC PAP'!$G$37)</f>
        <v>-</v>
      </c>
      <c r="AA47" s="28"/>
    </row>
    <row r="48" spans="1:27" s="29" customFormat="1" ht="11.25" customHeight="1" x14ac:dyDescent="0.25">
      <c r="A48" s="256"/>
      <c r="B48" s="135" t="s">
        <v>388</v>
      </c>
      <c r="C48" s="135" t="s">
        <v>515</v>
      </c>
      <c r="D48" s="133" t="s">
        <v>318</v>
      </c>
      <c r="E48" s="128"/>
      <c r="F48" s="30"/>
      <c r="G48" s="38">
        <f>IF(G42="-","-",SUM(G39:G47)*'3k EBIT'!$E$11)</f>
        <v>1.6890178272439871</v>
      </c>
      <c r="H48" s="38">
        <f>IF(H42="-","-",SUM(H39:H47)*'3k EBIT'!$E$11)</f>
        <v>1.6921303822385896</v>
      </c>
      <c r="I48" s="38">
        <f>IF(I42="-","-",SUM(I39:I47)*'3k EBIT'!$E$11)</f>
        <v>1.6980891217871283</v>
      </c>
      <c r="J48" s="38">
        <f>IF(J42="-","-",SUM(J39:J47)*'3k EBIT'!$E$11)</f>
        <v>1.7074267867709363</v>
      </c>
      <c r="K48" s="38">
        <f>IF(K42="-","-",SUM(K39:K47)*'3k EBIT'!$E$11)</f>
        <v>1.7277359161924088</v>
      </c>
      <c r="L48" s="38">
        <f>IF(L42="-","-",SUM(L39:L47)*'3k EBIT'!$E$11)</f>
        <v>1.7458702702451387</v>
      </c>
      <c r="M48" s="38">
        <f>IF(M42="-","-",SUM(M39:M47)*'3k EBIT'!$E$11)</f>
        <v>1.8066313065580686</v>
      </c>
      <c r="N48" s="38">
        <f>IF(N42="-","-",SUM(N39:N47)*'3k EBIT'!$E$11)</f>
        <v>1.9727857209910995</v>
      </c>
      <c r="O48" s="30"/>
      <c r="P48" s="38">
        <f>IF(P42="-","-",SUM(P39:P47)*'3k EBIT'!$E$11)</f>
        <v>1.9727857209910995</v>
      </c>
      <c r="Q48" s="38">
        <f>IF(Q42="-","-",SUM(Q39:Q47)*'3k EBIT'!$E$11)</f>
        <v>2.02280538360493</v>
      </c>
      <c r="R48" s="38">
        <f>IF(R42="-","-",SUM(R39:R47)*'3k EBIT'!$E$11)</f>
        <v>2.0375334161975194</v>
      </c>
      <c r="S48" s="38">
        <f>IF(S42="-","-",SUM(S39:S47)*'3k EBIT'!$E$11)</f>
        <v>2.0819665547461152</v>
      </c>
      <c r="T48" s="38">
        <f>IF(T42="-","-",SUM(T39:T47)*'3k EBIT'!$E$11)</f>
        <v>1.9954046549190607</v>
      </c>
      <c r="U48" s="38">
        <f>IF(U42="-","-",SUM(U39:U47)*'3k EBIT'!$E$11)</f>
        <v>2.0326811700265912</v>
      </c>
      <c r="V48" s="38">
        <f>IF(V42="-","-",SUM(V39:V47)*'3k EBIT'!$E$11)</f>
        <v>2.0038834567790658</v>
      </c>
      <c r="W48" s="38" t="str">
        <f>IF(W42="-","-",SUM(W39:W47)*'3k EBIT'!$E$11)</f>
        <v>-</v>
      </c>
      <c r="X48" s="38" t="str">
        <f>IF(X42="-","-",SUM(X39:X47)*'3k EBIT'!$E$11)</f>
        <v>-</v>
      </c>
      <c r="Y48" s="38" t="str">
        <f>IF(Y42="-","-",SUM(Y39:Y47)*'3k EBIT'!$E$11)</f>
        <v>-</v>
      </c>
      <c r="Z48" s="38" t="str">
        <f>IF(Z42="-","-",SUM(Z39:Z47)*'3k EBIT'!$E$11)</f>
        <v>-</v>
      </c>
      <c r="AA48" s="28"/>
    </row>
    <row r="49" spans="1:27" s="29" customFormat="1" ht="11.25" customHeight="1" x14ac:dyDescent="0.25">
      <c r="A49" s="256"/>
      <c r="B49" s="135" t="s">
        <v>292</v>
      </c>
      <c r="C49" s="179" t="s">
        <v>516</v>
      </c>
      <c r="D49" s="133" t="s">
        <v>318</v>
      </c>
      <c r="E49" s="127"/>
      <c r="F49" s="30"/>
      <c r="G49" s="38">
        <f>IF(G44="-","-",SUM(G39:G42,G44:G48)*'3l HAP'!$E$12)</f>
        <v>1.3015210418074821</v>
      </c>
      <c r="H49" s="38">
        <f>IF(H44="-","-",SUM(H39:H42,H44:H48)*'3l HAP'!$E$12)</f>
        <v>1.3039195101681555</v>
      </c>
      <c r="I49" s="38">
        <f>IF(I44="-","-",SUM(I39:I42,I44:I48)*'3l HAP'!$E$12)</f>
        <v>1.3085111875205069</v>
      </c>
      <c r="J49" s="38">
        <f>IF(J44="-","-",SUM(J39:J42,J44:J48)*'3l HAP'!$E$12)</f>
        <v>1.3157065926025275</v>
      </c>
      <c r="K49" s="38">
        <f>IF(K44="-","-",SUM(K39:K42,K44:K48)*'3l HAP'!$E$12)</f>
        <v>1.3313563737099117</v>
      </c>
      <c r="L49" s="38">
        <f>IF(L44="-","-",SUM(L39:L42,L44:L48)*'3l HAP'!$E$12)</f>
        <v>1.3453303193950954</v>
      </c>
      <c r="M49" s="38">
        <f>IF(M44="-","-",SUM(M39:M42,M44:M48)*'3l HAP'!$E$12)</f>
        <v>1.3921514754585258</v>
      </c>
      <c r="N49" s="38">
        <f>IF(N44="-","-",SUM(N39:N42,N44:N48)*'3l HAP'!$E$12)</f>
        <v>1.520186516347737</v>
      </c>
      <c r="O49" s="30"/>
      <c r="P49" s="38">
        <f>IF(P44="-","-",SUM(P39:P42,P44:P48)*'3l HAP'!$E$12)</f>
        <v>1.520186516347737</v>
      </c>
      <c r="Q49" s="38">
        <f>IF(Q44="-","-",SUM(Q39:Q42,Q44:Q48)*'3l HAP'!$E$12)</f>
        <v>1.5587305993916913</v>
      </c>
      <c r="R49" s="38">
        <f>IF(R44="-","-",SUM(R39:R42,R44:R48)*'3l HAP'!$E$12)</f>
        <v>1.570079706555918</v>
      </c>
      <c r="S49" s="38">
        <f>IF(S44="-","-",SUM(S39:S42,S44:S48)*'3l HAP'!$E$12)</f>
        <v>1.6043189335443677</v>
      </c>
      <c r="T49" s="38">
        <f>IF(T44="-","-",SUM(T39:T42,T44:T48)*'3l HAP'!$E$12)</f>
        <v>1.5376161834451714</v>
      </c>
      <c r="U49" s="38">
        <f>IF(U44="-","-",SUM(U39:U42,U44:U48)*'3l HAP'!$E$12)</f>
        <v>1.5663406693535709</v>
      </c>
      <c r="V49" s="38">
        <f>IF(V44="-","-",SUM(V39:V42,V44:V48)*'3l HAP'!$E$12)</f>
        <v>1.5441497669586857</v>
      </c>
      <c r="W49" s="38" t="str">
        <f>IF(W44="-","-",SUM(W39:W42,W44:W48)*'3l HAP'!$E$12)</f>
        <v>-</v>
      </c>
      <c r="X49" s="38" t="str">
        <f>IF(X44="-","-",SUM(X39:X42,X44:X48)*'3l HAP'!$E$12)</f>
        <v>-</v>
      </c>
      <c r="Y49" s="38" t="str">
        <f>IF(Y44="-","-",SUM(Y39:Y42,Y44:Y48)*'3l HAP'!$E$12)</f>
        <v>-</v>
      </c>
      <c r="Z49" s="38" t="str">
        <f>IF(Z44="-","-",SUM(Z39:Z42,Z44:Z48)*'3l HAP'!$E$12)</f>
        <v>-</v>
      </c>
      <c r="AA49" s="28"/>
    </row>
    <row r="50" spans="1:27" s="29" customFormat="1" ht="11.25" customHeight="1" x14ac:dyDescent="0.25">
      <c r="A50" s="256"/>
      <c r="B50" s="135" t="s">
        <v>44</v>
      </c>
      <c r="C50" s="135" t="str">
        <f>B50&amp;"_"&amp;D50</f>
        <v>Total_London</v>
      </c>
      <c r="D50" s="133" t="s">
        <v>318</v>
      </c>
      <c r="E50" s="128"/>
      <c r="F50" s="30"/>
      <c r="G50" s="38">
        <f>IF(G44="-","-",SUM(G39:G49))</f>
        <v>90.197159441334975</v>
      </c>
      <c r="H50" s="38">
        <f t="shared" ref="H50:Z50" si="3">IF(H44="-","-",SUM(H39:H49))</f>
        <v>90.363376525956397</v>
      </c>
      <c r="I50" s="38">
        <f t="shared" si="3"/>
        <v>90.681585944743844</v>
      </c>
      <c r="J50" s="38">
        <f t="shared" si="3"/>
        <v>91.180237198608097</v>
      </c>
      <c r="K50" s="38">
        <f t="shared" si="3"/>
        <v>92.264788086701628</v>
      </c>
      <c r="L50" s="38">
        <f t="shared" si="3"/>
        <v>93.233201325138921</v>
      </c>
      <c r="M50" s="38">
        <f t="shared" si="3"/>
        <v>96.477970439909441</v>
      </c>
      <c r="N50" s="38">
        <f t="shared" si="3"/>
        <v>105.35097104935348</v>
      </c>
      <c r="O50" s="30"/>
      <c r="P50" s="38">
        <f t="shared" si="3"/>
        <v>105.35097104935348</v>
      </c>
      <c r="Q50" s="38">
        <f t="shared" si="3"/>
        <v>108.02212786677039</v>
      </c>
      <c r="R50" s="38">
        <f t="shared" si="3"/>
        <v>108.8086362638893</v>
      </c>
      <c r="S50" s="38">
        <f t="shared" si="3"/>
        <v>111.18146076431874</v>
      </c>
      <c r="T50" s="38">
        <f t="shared" si="3"/>
        <v>106.55887043145906</v>
      </c>
      <c r="U50" s="38">
        <f t="shared" si="3"/>
        <v>108.54951595475558</v>
      </c>
      <c r="V50" s="38">
        <f t="shared" si="3"/>
        <v>107.01165656012074</v>
      </c>
      <c r="W50" s="38" t="str">
        <f t="shared" si="3"/>
        <v>-</v>
      </c>
      <c r="X50" s="38" t="str">
        <f t="shared" si="3"/>
        <v>-</v>
      </c>
      <c r="Y50" s="38" t="str">
        <f t="shared" si="3"/>
        <v>-</v>
      </c>
      <c r="Z50" s="38" t="str">
        <f t="shared" si="3"/>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AA'!J184="-","-",'3c AA'!J184)</f>
        <v>-</v>
      </c>
      <c r="H53" s="129" t="str">
        <f>IF('3c AA'!K184="-","-",'3c AA'!K184)</f>
        <v>-</v>
      </c>
      <c r="I53" s="129" t="str">
        <f>IF('3c AA'!L184="-","-",'3c AA'!L184)</f>
        <v>-</v>
      </c>
      <c r="J53" s="129" t="str">
        <f>IF('3c AA'!M184="-","-",'3c AA'!M184)</f>
        <v>-</v>
      </c>
      <c r="K53" s="129" t="str">
        <f>IF('3c AA'!N184="-","-",'3c AA'!N184)</f>
        <v>-</v>
      </c>
      <c r="L53" s="129" t="str">
        <f>IF('3c AA'!O184="-","-",'3c AA'!O184)</f>
        <v>-</v>
      </c>
      <c r="M53" s="129" t="str">
        <f>IF('3c AA'!P184="-","-",'3c AA'!P184)</f>
        <v>-</v>
      </c>
      <c r="N53" s="129" t="str">
        <f>IF('3c AA'!Q184="-","-",'3c AA'!Q184)</f>
        <v>-</v>
      </c>
      <c r="O53" s="30"/>
      <c r="P53" s="129" t="str">
        <f>IF('3c AA'!S184="-","-",'3c AA'!S184)</f>
        <v>-</v>
      </c>
      <c r="Q53" s="129" t="str">
        <f>IF('3c AA'!T184="-","-",'3c AA'!T184)</f>
        <v>-</v>
      </c>
      <c r="R53" s="129" t="str">
        <f>IF('3c AA'!U184="-","-",'3c AA'!U184)</f>
        <v>-</v>
      </c>
      <c r="S53" s="129" t="str">
        <f>IF('3c AA'!V184="-","-",'3c AA'!V184)</f>
        <v>-</v>
      </c>
      <c r="T53" s="129">
        <f>IF('3c AA'!W184="-","-",'3c AA'!W184)</f>
        <v>0</v>
      </c>
      <c r="U53" s="129">
        <f>IF('3c AA'!X184="-","-",'3c AA'!X184)</f>
        <v>1.4870742269298105</v>
      </c>
      <c r="V53" s="129">
        <f>IF('3c AA'!Y184="-","-",'3c AA'!Y184)</f>
        <v>0.70457099735818829</v>
      </c>
      <c r="W53" s="129" t="str">
        <f>IF('3c AA'!Z184="-","-",'3c AA'!Z184)</f>
        <v>-</v>
      </c>
      <c r="X53" s="129" t="str">
        <f>IF('3c AA'!AA184="-","-",'3c AA'!AA184)</f>
        <v>-</v>
      </c>
      <c r="Y53" s="129" t="str">
        <f>IF('3c AA'!AB184="-","-",'3c AA'!AB184)</f>
        <v>-</v>
      </c>
      <c r="Z53" s="129" t="str">
        <f>IF('3c AA'!AC184="-","-",'3c AA'!AC184)</f>
        <v>-</v>
      </c>
      <c r="AA53" s="28"/>
    </row>
    <row r="54" spans="1:27" s="29" customFormat="1" ht="11.25" customHeight="1" x14ac:dyDescent="0.25">
      <c r="A54" s="256"/>
      <c r="B54" s="132" t="s">
        <v>2</v>
      </c>
      <c r="C54" s="132" t="s">
        <v>342</v>
      </c>
      <c r="D54" s="134" t="s">
        <v>319</v>
      </c>
      <c r="E54" s="131"/>
      <c r="F54" s="30"/>
      <c r="G54" s="129">
        <f>IF('3d PC'!G14="-","-",'3d PC'!G64)</f>
        <v>6.5567588596821027</v>
      </c>
      <c r="H54" s="129">
        <f>IF('3d PC'!H14="-","-",'3d PC'!H64)</f>
        <v>6.5567588596821027</v>
      </c>
      <c r="I54" s="129">
        <f>IF('3d PC'!I14="-","-",'3d PC'!I64)</f>
        <v>6.6197359495950758</v>
      </c>
      <c r="J54" s="129">
        <f>IF('3d PC'!J14="-","-",'3d PC'!J64)</f>
        <v>6.6197359495950758</v>
      </c>
      <c r="K54" s="129">
        <f>IF('3d PC'!K14="-","-",'3d PC'!K64)</f>
        <v>6.6995028867368616</v>
      </c>
      <c r="L54" s="129">
        <f>IF('3d PC'!L14="-","-",'3d PC'!L64)</f>
        <v>6.6995028867368616</v>
      </c>
      <c r="M54" s="129">
        <f>IF('3d PC'!M14="-","-",'3d PC'!M64)</f>
        <v>7.1131218301273513</v>
      </c>
      <c r="N54" s="129">
        <f>IF('3d PC'!N14="-","-",'3d PC'!N64)</f>
        <v>7.1131218301273513</v>
      </c>
      <c r="O54" s="30"/>
      <c r="P54" s="129">
        <f>'3d PC'!P64</f>
        <v>7.1131218301273513</v>
      </c>
      <c r="Q54" s="129">
        <f>'3d PC'!Q64</f>
        <v>7.2804579515147188</v>
      </c>
      <c r="R54" s="129">
        <f>'3d PC'!R64</f>
        <v>7.1935840895118579</v>
      </c>
      <c r="S54" s="129">
        <f>'3d PC'!S64</f>
        <v>7.3593999937099728</v>
      </c>
      <c r="T54" s="129">
        <f>'3d PC'!T64</f>
        <v>7.0492243060839304</v>
      </c>
      <c r="U54" s="129">
        <f>'3d PC'!U64</f>
        <v>7.1089669218364691</v>
      </c>
      <c r="V54" s="129">
        <f>'3d PC'!V64</f>
        <v>6.9829560851947949</v>
      </c>
      <c r="W54" s="129" t="str">
        <f>'3d PC'!W64</f>
        <v>-</v>
      </c>
      <c r="X54" s="129" t="str">
        <f>'3d PC'!X64</f>
        <v>-</v>
      </c>
      <c r="Y54" s="129" t="str">
        <f>'3d PC'!Y64</f>
        <v>-</v>
      </c>
      <c r="Z54" s="129" t="str">
        <f>'3d PC'!Z64</f>
        <v>-</v>
      </c>
      <c r="AA54" s="28"/>
    </row>
    <row r="55" spans="1:27" s="29" customFormat="1" ht="11.25" customHeight="1" x14ac:dyDescent="0.25">
      <c r="A55" s="256"/>
      <c r="B55" s="132" t="s">
        <v>352</v>
      </c>
      <c r="C55" s="132" t="s">
        <v>343</v>
      </c>
      <c r="D55" s="134" t="s">
        <v>319</v>
      </c>
      <c r="E55" s="131"/>
      <c r="F55" s="30"/>
      <c r="G55" s="129" t="s">
        <v>333</v>
      </c>
      <c r="H55" s="129" t="s">
        <v>333</v>
      </c>
      <c r="I55" s="129" t="s">
        <v>333</v>
      </c>
      <c r="J55" s="129" t="s">
        <v>333</v>
      </c>
      <c r="K55" s="129" t="s">
        <v>333</v>
      </c>
      <c r="L55" s="129" t="s">
        <v>333</v>
      </c>
      <c r="M55" s="129" t="s">
        <v>333</v>
      </c>
      <c r="N55" s="129" t="s">
        <v>333</v>
      </c>
      <c r="O55" s="30"/>
      <c r="P55" s="129" t="s">
        <v>333</v>
      </c>
      <c r="Q55" s="129" t="s">
        <v>333</v>
      </c>
      <c r="R55" s="129" t="s">
        <v>333</v>
      </c>
      <c r="S55" s="129" t="s">
        <v>333</v>
      </c>
      <c r="T55" s="129" t="s">
        <v>333</v>
      </c>
      <c r="U55" s="129" t="s">
        <v>333</v>
      </c>
      <c r="V55" s="129" t="s">
        <v>333</v>
      </c>
      <c r="W55" s="129" t="s">
        <v>333</v>
      </c>
      <c r="X55" s="129" t="s">
        <v>333</v>
      </c>
      <c r="Y55" s="129" t="s">
        <v>333</v>
      </c>
      <c r="Z55" s="129" t="s">
        <v>333</v>
      </c>
      <c r="AA55" s="28"/>
    </row>
    <row r="56" spans="1:27" s="29" customFormat="1" ht="11.5" x14ac:dyDescent="0.25">
      <c r="A56" s="256"/>
      <c r="B56" s="132" t="s">
        <v>349</v>
      </c>
      <c r="C56" s="132" t="s">
        <v>344</v>
      </c>
      <c r="D56" s="134" t="s">
        <v>319</v>
      </c>
      <c r="E56" s="131"/>
      <c r="F56" s="30"/>
      <c r="G56" s="129">
        <f>IF('3g CPIH'!C$16="-","-",'3h OC '!$E$11*('3g CPIH'!C$16/'3g CPIH'!$G$16))</f>
        <v>63.482931017612529</v>
      </c>
      <c r="H56" s="129">
        <f>IF('3g CPIH'!D$16="-","-",'3h OC '!$E$11*('3g CPIH'!D$16/'3g CPIH'!$G$16))</f>
        <v>63.61002397260274</v>
      </c>
      <c r="I56" s="129">
        <f>IF('3g CPIH'!E$16="-","-",'3h OC '!$E$11*('3g CPIH'!E$16/'3g CPIH'!$G$16))</f>
        <v>63.800663405088073</v>
      </c>
      <c r="J56" s="129">
        <f>IF('3g CPIH'!F$16="-","-",'3h OC '!$E$11*('3g CPIH'!F$16/'3g CPIH'!$G$16))</f>
        <v>64.181942270058713</v>
      </c>
      <c r="K56" s="129">
        <f>IF('3g CPIH'!G$16="-","-",'3h OC '!$E$11*('3g CPIH'!G$16/'3g CPIH'!$G$16))</f>
        <v>64.944500000000005</v>
      </c>
      <c r="L56" s="129">
        <f>IF('3g CPIH'!H$16="-","-",'3h OC '!$E$11*('3g CPIH'!H$16/'3g CPIH'!$G$16))</f>
        <v>65.770604207436406</v>
      </c>
      <c r="M56" s="129">
        <f>IF('3g CPIH'!I$16="-","-",'3h OC '!$E$11*('3g CPIH'!I$16/'3g CPIH'!$G$16))</f>
        <v>66.723801369863011</v>
      </c>
      <c r="N56" s="129">
        <f>IF('3g CPIH'!J$16="-","-",'3h OC '!$E$11*('3g CPIH'!J$16/'3g CPIH'!$G$16))</f>
        <v>67.295719667318991</v>
      </c>
      <c r="O56" s="30"/>
      <c r="P56" s="129">
        <f>IF('3g CPIH'!L$16="-","-",'3h OC '!$E$11*('3g CPIH'!L$16/'3g CPIH'!$G$16))</f>
        <v>67.295719667318991</v>
      </c>
      <c r="Q56" s="129">
        <f>IF('3g CPIH'!M$16="-","-",'3h OC '!$E$11*('3g CPIH'!M$16/'3g CPIH'!$G$16))</f>
        <v>68.058277397260284</v>
      </c>
      <c r="R56" s="129">
        <f>IF('3g CPIH'!N$16="-","-",'3h OC '!$E$11*('3g CPIH'!N$16/'3g CPIH'!$G$16))</f>
        <v>68.566649217221141</v>
      </c>
      <c r="S56" s="129">
        <f>IF('3g CPIH'!O$16="-","-",'3h OC '!$E$11*('3g CPIH'!O$16/'3g CPIH'!$G$16))</f>
        <v>68.947928082191794</v>
      </c>
      <c r="T56" s="129">
        <f>IF('3g CPIH'!P$16="-","-",'3h OC '!$E$11*('3g CPIH'!P$16/'3g CPIH'!$G$16))</f>
        <v>69.138567514677106</v>
      </c>
      <c r="U56" s="129">
        <f>IF('3g CPIH'!Q$16="-","-",'3h OC '!$E$11*('3g CPIH'!Q$16/'3g CPIH'!$G$16))</f>
        <v>69.51984637964776</v>
      </c>
      <c r="V56" s="129">
        <f>IF('3g CPIH'!R$16="-","-",'3h OC '!$E$11*('3g CPIH'!R$16/'3g CPIH'!$G$16))</f>
        <v>70.790775929549909</v>
      </c>
      <c r="W56" s="129" t="str">
        <f>IF('3g CPIH'!S$16="-","-",'3h OC '!$E$11*('3g CPIH'!S$16/'3g CPIH'!$G$16))</f>
        <v>-</v>
      </c>
      <c r="X56" s="129" t="str">
        <f>IF('3g CPIH'!T$16="-","-",'3h OC '!$E$11*('3g CPIH'!T$16/'3g CPIH'!$G$16))</f>
        <v>-</v>
      </c>
      <c r="Y56" s="129" t="str">
        <f>IF('3g CPIH'!U$16="-","-",'3h OC '!$E$11*('3g CPIH'!U$16/'3g CPIH'!$G$16))</f>
        <v>-</v>
      </c>
      <c r="Z56" s="129" t="str">
        <f>IF('3g CPIH'!V$16="-","-",'3h OC '!$E$11*('3g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SMNCC'!G$47="-","-",'3i SMNCC'!G$58)</f>
        <v>0</v>
      </c>
      <c r="L57" s="129">
        <f>IF('3i SMNCC'!H$47="-","-",'3i SMNCC'!H$58)</f>
        <v>-0.10239413454660828</v>
      </c>
      <c r="M57" s="129">
        <f>IF('3i SMNCC'!I$47="-","-",'3i SMNCC'!I$58)</f>
        <v>1.3107897268148032</v>
      </c>
      <c r="N57" s="129">
        <f>IF('3i SMNCC'!J$47="-","-",'3i SMNCC'!J$58)</f>
        <v>8.7391024854837447</v>
      </c>
      <c r="O57" s="30"/>
      <c r="P57" s="129">
        <f>IF('3i SMNCC'!L$47="-","-",'3i SMNCC'!L$58)</f>
        <v>8.7391024854837447</v>
      </c>
      <c r="Q57" s="129">
        <f>IF('3i SMNCC'!M$47="-","-",'3i SMNCC'!M$58)</f>
        <v>10.102089688688181</v>
      </c>
      <c r="R57" s="129">
        <f>IF('3i SMNCC'!N$47="-","-",'3i SMNCC'!N$58)</f>
        <v>10.300173121233549</v>
      </c>
      <c r="S57" s="129">
        <f>IF('3i SMNCC'!O$47="-","-",'3i SMNCC'!O$58)</f>
        <v>11.847822371645298</v>
      </c>
      <c r="T57" s="129">
        <f>IF('3i SMNCC'!P$47="-","-",'3i SMNCC'!P$58)</f>
        <v>7.7038430079225817</v>
      </c>
      <c r="U57" s="129">
        <f>IF('3i SMNCC'!Q$47="-","-",'3i SMNCC'!Q$58)</f>
        <v>7.5210837283470999</v>
      </c>
      <c r="V57" s="129">
        <f>IF('3i SMNCC'!R$47="-","-",'3i SMNCC'!R$58)</f>
        <v>5.5039662813362371</v>
      </c>
      <c r="W57" s="129" t="str">
        <f>IF('3i SMNCC'!S$47="-","-",'3i SMNCC'!S$58)</f>
        <v>-</v>
      </c>
      <c r="X57" s="129" t="str">
        <f>IF('3i SMNCC'!T$47="-","-",'3i SMNCC'!T$58)</f>
        <v>-</v>
      </c>
      <c r="Y57" s="129" t="str">
        <f>IF('3i SMNCC'!U$47="-","-",'3i SMNCC'!U$58)</f>
        <v>-</v>
      </c>
      <c r="Z57" s="129" t="str">
        <f>IF('3i SMNCC'!V$47="-","-",'3i SMNCC'!V$58)</f>
        <v>-</v>
      </c>
      <c r="AA57" s="28"/>
    </row>
    <row r="58" spans="1:27" s="29" customFormat="1" ht="12.4" customHeight="1" x14ac:dyDescent="0.25">
      <c r="A58" s="256"/>
      <c r="B58" s="132" t="s">
        <v>349</v>
      </c>
      <c r="C58" s="132" t="s">
        <v>389</v>
      </c>
      <c r="D58" s="134" t="s">
        <v>319</v>
      </c>
      <c r="E58" s="131"/>
      <c r="F58" s="30"/>
      <c r="G58" s="129">
        <f>IF('3g CPIH'!C$16="-","-",'3j PAAC PAP'!$G$19*('3g CPIH'!C$16/'3g CPIH'!$G$16))</f>
        <v>13.137827495107633</v>
      </c>
      <c r="H58" s="129">
        <f>IF('3g CPIH'!D$16="-","-",'3j PAAC PAP'!$G$19*('3g CPIH'!D$16/'3g CPIH'!$G$16))</f>
        <v>13.164129452054794</v>
      </c>
      <c r="I58" s="129">
        <f>IF('3g CPIH'!E$16="-","-",'3j PAAC PAP'!$G$19*('3g CPIH'!E$16/'3g CPIH'!$G$16))</f>
        <v>13.203582387475539</v>
      </c>
      <c r="J58" s="129">
        <f>IF('3g CPIH'!F$16="-","-",'3j PAAC PAP'!$G$19*('3g CPIH'!F$16/'3g CPIH'!$G$16))</f>
        <v>13.282488258317025</v>
      </c>
      <c r="K58" s="129">
        <f>IF('3g CPIH'!G$16="-","-",'3j PAAC PAP'!$G$19*('3g CPIH'!G$16/'3g CPIH'!$G$16))</f>
        <v>13.440300000000001</v>
      </c>
      <c r="L58" s="129">
        <f>IF('3g CPIH'!H$16="-","-",'3j PAAC PAP'!$G$19*('3g CPIH'!H$16/'3g CPIH'!$G$16))</f>
        <v>13.611262720156557</v>
      </c>
      <c r="M58" s="129">
        <f>IF('3g CPIH'!I$16="-","-",'3j PAAC PAP'!$G$19*('3g CPIH'!I$16/'3g CPIH'!$G$16))</f>
        <v>13.808527397260272</v>
      </c>
      <c r="N58" s="129">
        <f>IF('3g CPIH'!J$16="-","-",'3j PAAC PAP'!$G$19*('3g CPIH'!J$16/'3g CPIH'!$G$16))</f>
        <v>13.926886203522507</v>
      </c>
      <c r="O58" s="30"/>
      <c r="P58" s="129">
        <f>IF('3g CPIH'!L$16="-","-",'3j PAAC PAP'!$G$19*('3g CPIH'!L$16/'3g CPIH'!$G$16))</f>
        <v>13.926886203522507</v>
      </c>
      <c r="Q58" s="129">
        <f>IF('3g CPIH'!M$16="-","-",'3j PAAC PAP'!$G$19*('3g CPIH'!M$16/'3g CPIH'!$G$16))</f>
        <v>14.08469794520548</v>
      </c>
      <c r="R58" s="129">
        <f>IF('3g CPIH'!N$16="-","-",'3j PAAC PAP'!$G$19*('3g CPIH'!N$16/'3g CPIH'!$G$16))</f>
        <v>14.189905772994129</v>
      </c>
      <c r="S58" s="129">
        <f>IF('3g CPIH'!O$16="-","-",'3j PAAC PAP'!$G$19*('3g CPIH'!O$16/'3g CPIH'!$G$16))</f>
        <v>14.268811643835617</v>
      </c>
      <c r="T58" s="129">
        <f>IF('3g CPIH'!P$16="-","-",'3j PAAC PAP'!$G$19*('3g CPIH'!P$16/'3g CPIH'!$G$16))</f>
        <v>14.30826457925636</v>
      </c>
      <c r="U58" s="129">
        <f>IF('3g CPIH'!Q$16="-","-",'3j PAAC PAP'!$G$19*('3g CPIH'!Q$16/'3g CPIH'!$G$16))</f>
        <v>14.387170450097848</v>
      </c>
      <c r="V58" s="129">
        <f>IF('3g CPIH'!R$16="-","-",'3j PAAC PAP'!$G$19*('3g CPIH'!R$16/'3g CPIH'!$G$16))</f>
        <v>14.650190019569473</v>
      </c>
      <c r="W58" s="129" t="str">
        <f>IF('3g CPIH'!S$16="-","-",'3j PAAC PAP'!$G$19*('3g CPIH'!S$16/'3g CPIH'!$G$16))</f>
        <v>-</v>
      </c>
      <c r="X58" s="129" t="str">
        <f>IF('3g CPIH'!T$16="-","-",'3j PAAC PAP'!$G$19*('3g CPIH'!T$16/'3g CPIH'!$G$16))</f>
        <v>-</v>
      </c>
      <c r="Y58" s="129" t="str">
        <f>IF('3g CPIH'!U$16="-","-",'3j PAAC PAP'!$G$19*('3g CPIH'!U$16/'3g CPIH'!$G$16))</f>
        <v>-</v>
      </c>
      <c r="Z58" s="129" t="str">
        <f>IF('3g CPIH'!V$16="-","-",'3j PAAC PAP'!$G$19*('3g CPIH'!V$16/'3g CPIH'!$G$16))</f>
        <v>-</v>
      </c>
      <c r="AA58" s="28"/>
    </row>
    <row r="59" spans="1:27" s="29" customFormat="1" ht="11.5" x14ac:dyDescent="0.25">
      <c r="A59" s="256"/>
      <c r="B59" s="132" t="s">
        <v>349</v>
      </c>
      <c r="C59" s="132" t="s">
        <v>404</v>
      </c>
      <c r="D59" s="134" t="s">
        <v>319</v>
      </c>
      <c r="E59" s="131"/>
      <c r="F59" s="30"/>
      <c r="G59" s="129">
        <f>IF(G54="-","-",SUM(G51:G57)*'3j PAAC PAP'!$G$37)</f>
        <v>4.0291031998812512</v>
      </c>
      <c r="H59" s="129">
        <f>IF(H54="-","-",SUM(H51:H57)*'3j PAAC PAP'!$G$37)</f>
        <v>4.036414349210018</v>
      </c>
      <c r="I59" s="129">
        <f>IF(I54="-","-",SUM(I51:I57)*'3j PAAC PAP'!$G$37)</f>
        <v>4.0510038932775032</v>
      </c>
      <c r="J59" s="129">
        <f>IF(J54="-","-",SUM(J51:J57)*'3j PAAC PAP'!$G$37)</f>
        <v>4.0729373412638044</v>
      </c>
      <c r="K59" s="129">
        <f>IF(K54="-","-",SUM(K51:K57)*'3j PAAC PAP'!$G$37)</f>
        <v>4.1213929100624256</v>
      </c>
      <c r="L59" s="129">
        <f>IF(L54="-","-",SUM(L51:L57)*'3j PAAC PAP'!$G$37)</f>
        <v>4.1630250557154831</v>
      </c>
      <c r="M59" s="129">
        <f>IF(M54="-","-",SUM(M51:M57)*'3j PAAC PAP'!$G$37)</f>
        <v>4.3229473338273943</v>
      </c>
      <c r="N59" s="129">
        <f>IF(N54="-","-",SUM(N51:N57)*'3j PAAC PAP'!$G$37)</f>
        <v>4.7831686255620367</v>
      </c>
      <c r="O59" s="30"/>
      <c r="P59" s="129">
        <f>IF(P54="-","-",SUM(P51:P57)*'3j PAAC PAP'!$G$37)</f>
        <v>4.7831686255620367</v>
      </c>
      <c r="Q59" s="129">
        <f>IF(Q54="-","-",SUM(Q51:Q57)*'3j PAAC PAP'!$G$37)</f>
        <v>4.9150689011051076</v>
      </c>
      <c r="R59" s="129">
        <f>IF(R54="-","-",SUM(R51:R57)*'3j PAAC PAP'!$G$37)</f>
        <v>4.9507109401752034</v>
      </c>
      <c r="S59" s="129">
        <f>IF(S54="-","-",SUM(S51:S57)*'3j PAAC PAP'!$G$37)</f>
        <v>5.0712131846455923</v>
      </c>
      <c r="T59" s="129">
        <f>IF(T54="-","-",SUM(T51:T57)*'3j PAAC PAP'!$G$37)</f>
        <v>4.8259501851548539</v>
      </c>
      <c r="U59" s="129">
        <f>IF(U54="-","-",SUM(U51:U57)*'3j PAAC PAP'!$G$37)</f>
        <v>4.9263524085164407</v>
      </c>
      <c r="V59" s="129">
        <f>IF(V54="-","-",SUM(V51:V57)*'3j PAAC PAP'!$G$37)</f>
        <v>4.8311640233743791</v>
      </c>
      <c r="W59" s="129" t="str">
        <f>IF(W54="-","-",SUM(W51:W57)*'3j PAAC PAP'!$G$37)</f>
        <v>-</v>
      </c>
      <c r="X59" s="129" t="str">
        <f>IF(X54="-","-",SUM(X51:X57)*'3j PAAC PAP'!$G$37)</f>
        <v>-</v>
      </c>
      <c r="Y59" s="129" t="str">
        <f>IF(Y54="-","-",SUM(Y51:Y57)*'3j PAAC PAP'!$G$37)</f>
        <v>-</v>
      </c>
      <c r="Z59" s="129" t="str">
        <f>IF(Z54="-","-",SUM(Z51:Z57)*'3j PAAC PAP'!$G$37)</f>
        <v>-</v>
      </c>
      <c r="AA59" s="28"/>
    </row>
    <row r="60" spans="1:27" s="29" customFormat="1" ht="11.25" customHeight="1" x14ac:dyDescent="0.25">
      <c r="A60" s="256"/>
      <c r="B60" s="132" t="s">
        <v>388</v>
      </c>
      <c r="C60" s="132" t="s">
        <v>515</v>
      </c>
      <c r="D60" s="134" t="s">
        <v>319</v>
      </c>
      <c r="E60" s="131"/>
      <c r="F60" s="30"/>
      <c r="G60" s="129">
        <f>IF(G54="-","-",SUM(G51:G59)*'3k EBIT'!$E$11)</f>
        <v>1.6890178272439871</v>
      </c>
      <c r="H60" s="129">
        <f>IF(H54="-","-",SUM(H51:H59)*'3k EBIT'!$E$11)</f>
        <v>1.6921303822385896</v>
      </c>
      <c r="I60" s="129">
        <f>IF(I54="-","-",SUM(I51:I59)*'3k EBIT'!$E$11)</f>
        <v>1.6980891217871283</v>
      </c>
      <c r="J60" s="129">
        <f>IF(J54="-","-",SUM(J51:J59)*'3k EBIT'!$E$11)</f>
        <v>1.7074267867709363</v>
      </c>
      <c r="K60" s="129">
        <f>IF(K54="-","-",SUM(K51:K59)*'3k EBIT'!$E$11)</f>
        <v>1.7277359161924088</v>
      </c>
      <c r="L60" s="129">
        <f>IF(L54="-","-",SUM(L51:L59)*'3k EBIT'!$E$11)</f>
        <v>1.7458702702451387</v>
      </c>
      <c r="M60" s="129">
        <f>IF(M54="-","-",SUM(M51:M59)*'3k EBIT'!$E$11)</f>
        <v>1.8066313065580686</v>
      </c>
      <c r="N60" s="129">
        <f>IF(N54="-","-",SUM(N51:N59)*'3k EBIT'!$E$11)</f>
        <v>1.9727857209910995</v>
      </c>
      <c r="O60" s="30"/>
      <c r="P60" s="129">
        <f>IF(P54="-","-",SUM(P51:P59)*'3k EBIT'!$E$11)</f>
        <v>1.9727857209910995</v>
      </c>
      <c r="Q60" s="129">
        <f>IF(Q54="-","-",SUM(Q51:Q59)*'3k EBIT'!$E$11)</f>
        <v>2.02280538360493</v>
      </c>
      <c r="R60" s="129">
        <f>IF(R54="-","-",SUM(R51:R59)*'3k EBIT'!$E$11)</f>
        <v>2.0375334161975194</v>
      </c>
      <c r="S60" s="129">
        <f>IF(S54="-","-",SUM(S51:S59)*'3k EBIT'!$E$11)</f>
        <v>2.0819665547461152</v>
      </c>
      <c r="T60" s="129">
        <f>IF(T54="-","-",SUM(T51:T59)*'3k EBIT'!$E$11)</f>
        <v>1.9954046549190607</v>
      </c>
      <c r="U60" s="129">
        <f>IF(U54="-","-",SUM(U51:U59)*'3k EBIT'!$E$11)</f>
        <v>2.0326811700265912</v>
      </c>
      <c r="V60" s="129">
        <f>IF(V54="-","-",SUM(V51:V59)*'3k EBIT'!$E$11)</f>
        <v>2.0038834567790658</v>
      </c>
      <c r="W60" s="129" t="str">
        <f>IF(W54="-","-",SUM(W51:W59)*'3k EBIT'!$E$11)</f>
        <v>-</v>
      </c>
      <c r="X60" s="129" t="str">
        <f>IF(X54="-","-",SUM(X51:X59)*'3k EBIT'!$E$11)</f>
        <v>-</v>
      </c>
      <c r="Y60" s="129" t="str">
        <f>IF(Y54="-","-",SUM(Y51:Y59)*'3k EBIT'!$E$11)</f>
        <v>-</v>
      </c>
      <c r="Z60" s="129" t="str">
        <f>IF(Z54="-","-",SUM(Z51:Z59)*'3k EBIT'!$E$11)</f>
        <v>-</v>
      </c>
      <c r="AA60" s="28"/>
    </row>
    <row r="61" spans="1:27" s="29" customFormat="1" ht="11.25" customHeight="1" x14ac:dyDescent="0.25">
      <c r="A61" s="256"/>
      <c r="B61" s="132" t="s">
        <v>292</v>
      </c>
      <c r="C61" s="177" t="s">
        <v>516</v>
      </c>
      <c r="D61" s="134" t="s">
        <v>319</v>
      </c>
      <c r="E61" s="130"/>
      <c r="F61" s="30"/>
      <c r="G61" s="129">
        <f>IF(G56="-","-",SUM(G51:G54,G56:G60)*'3l HAP'!$E$12)</f>
        <v>1.3015210418074821</v>
      </c>
      <c r="H61" s="129">
        <f>IF(H56="-","-",SUM(H51:H54,H56:H60)*'3l HAP'!$E$12)</f>
        <v>1.3039195101681555</v>
      </c>
      <c r="I61" s="129">
        <f>IF(I56="-","-",SUM(I51:I54,I56:I60)*'3l HAP'!$E$12)</f>
        <v>1.3085111875205069</v>
      </c>
      <c r="J61" s="129">
        <f>IF(J56="-","-",SUM(J51:J54,J56:J60)*'3l HAP'!$E$12)</f>
        <v>1.3157065926025275</v>
      </c>
      <c r="K61" s="129">
        <f>IF(K56="-","-",SUM(K51:K54,K56:K60)*'3l HAP'!$E$12)</f>
        <v>1.3313563737099117</v>
      </c>
      <c r="L61" s="129">
        <f>IF(L56="-","-",SUM(L51:L54,L56:L60)*'3l HAP'!$E$12)</f>
        <v>1.3453303193950954</v>
      </c>
      <c r="M61" s="129">
        <f>IF(M56="-","-",SUM(M51:M54,M56:M60)*'3l HAP'!$E$12)</f>
        <v>1.3921514754585258</v>
      </c>
      <c r="N61" s="129">
        <f>IF(N56="-","-",SUM(N51:N54,N56:N60)*'3l HAP'!$E$12)</f>
        <v>1.520186516347737</v>
      </c>
      <c r="O61" s="30"/>
      <c r="P61" s="129">
        <f>IF(P56="-","-",SUM(P51:P54,P56:P60)*'3l HAP'!$E$12)</f>
        <v>1.520186516347737</v>
      </c>
      <c r="Q61" s="129">
        <f>IF(Q56="-","-",SUM(Q51:Q54,Q56:Q60)*'3l HAP'!$E$12)</f>
        <v>1.5587305993916913</v>
      </c>
      <c r="R61" s="129">
        <f>IF(R56="-","-",SUM(R51:R54,R56:R60)*'3l HAP'!$E$12)</f>
        <v>1.570079706555918</v>
      </c>
      <c r="S61" s="129">
        <f>IF(S56="-","-",SUM(S51:S54,S56:S60)*'3l HAP'!$E$12)</f>
        <v>1.6043189335443677</v>
      </c>
      <c r="T61" s="129">
        <f>IF(T56="-","-",SUM(T51:T54,T56:T60)*'3l HAP'!$E$12)</f>
        <v>1.5376161834451714</v>
      </c>
      <c r="U61" s="129">
        <f>IF(U56="-","-",SUM(U51:U54,U56:U60)*'3l HAP'!$E$12)</f>
        <v>1.5663406693535709</v>
      </c>
      <c r="V61" s="129">
        <f>IF(V56="-","-",SUM(V51:V54,V56:V60)*'3l HAP'!$E$12)</f>
        <v>1.5441497669586857</v>
      </c>
      <c r="W61" s="129" t="str">
        <f>IF(W56="-","-",SUM(W51:W54,W56:W60)*'3l HAP'!$E$12)</f>
        <v>-</v>
      </c>
      <c r="X61" s="129" t="str">
        <f>IF(X56="-","-",SUM(X51:X54,X56:X60)*'3l HAP'!$E$12)</f>
        <v>-</v>
      </c>
      <c r="Y61" s="129" t="str">
        <f>IF(Y56="-","-",SUM(Y51:Y54,Y56:Y60)*'3l HAP'!$E$12)</f>
        <v>-</v>
      </c>
      <c r="Z61" s="129" t="str">
        <f>IF(Z56="-","-",SUM(Z51:Z54,Z56:Z60)*'3l HAP'!$E$12)</f>
        <v>-</v>
      </c>
      <c r="AA61" s="28"/>
    </row>
    <row r="62" spans="1:27" s="29" customFormat="1" ht="11.25" customHeight="1" x14ac:dyDescent="0.25">
      <c r="A62" s="256"/>
      <c r="B62" s="132" t="s">
        <v>44</v>
      </c>
      <c r="C62" s="132" t="str">
        <f>B62&amp;"_"&amp;D62</f>
        <v>Total_N Wales and Mersey</v>
      </c>
      <c r="D62" s="134" t="s">
        <v>319</v>
      </c>
      <c r="E62" s="131"/>
      <c r="F62" s="30"/>
      <c r="G62" s="129">
        <f>IF(G56="-","-",SUM(G51:G61))</f>
        <v>90.197159441334975</v>
      </c>
      <c r="H62" s="129">
        <f t="shared" ref="H62:Z62" si="4">IF(H56="-","-",SUM(H51:H61))</f>
        <v>90.363376525956397</v>
      </c>
      <c r="I62" s="129">
        <f t="shared" si="4"/>
        <v>90.681585944743844</v>
      </c>
      <c r="J62" s="129">
        <f t="shared" si="4"/>
        <v>91.180237198608097</v>
      </c>
      <c r="K62" s="129">
        <f t="shared" si="4"/>
        <v>92.264788086701628</v>
      </c>
      <c r="L62" s="129">
        <f t="shared" si="4"/>
        <v>93.233201325138921</v>
      </c>
      <c r="M62" s="129">
        <f t="shared" si="4"/>
        <v>96.477970439909441</v>
      </c>
      <c r="N62" s="129">
        <f t="shared" si="4"/>
        <v>105.35097104935348</v>
      </c>
      <c r="O62" s="30"/>
      <c r="P62" s="129">
        <f t="shared" si="4"/>
        <v>105.35097104935348</v>
      </c>
      <c r="Q62" s="129">
        <f t="shared" si="4"/>
        <v>108.02212786677039</v>
      </c>
      <c r="R62" s="129">
        <f t="shared" si="4"/>
        <v>108.8086362638893</v>
      </c>
      <c r="S62" s="129">
        <f t="shared" si="4"/>
        <v>111.18146076431874</v>
      </c>
      <c r="T62" s="129">
        <f t="shared" si="4"/>
        <v>106.55887043145906</v>
      </c>
      <c r="U62" s="129">
        <f t="shared" si="4"/>
        <v>108.54951595475558</v>
      </c>
      <c r="V62" s="129">
        <f t="shared" si="4"/>
        <v>107.01165656012074</v>
      </c>
      <c r="W62" s="129" t="str">
        <f t="shared" si="4"/>
        <v>-</v>
      </c>
      <c r="X62" s="129" t="str">
        <f t="shared" si="4"/>
        <v>-</v>
      </c>
      <c r="Y62" s="129" t="str">
        <f t="shared" si="4"/>
        <v>-</v>
      </c>
      <c r="Z62" s="129" t="str">
        <f t="shared" si="4"/>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AA'!J185="-","-",'3c AA'!J185)</f>
        <v>-</v>
      </c>
      <c r="H65" s="38" t="str">
        <f>IF('3c AA'!K185="-","-",'3c AA'!K185)</f>
        <v>-</v>
      </c>
      <c r="I65" s="38" t="str">
        <f>IF('3c AA'!L185="-","-",'3c AA'!L185)</f>
        <v>-</v>
      </c>
      <c r="J65" s="38" t="str">
        <f>IF('3c AA'!M185="-","-",'3c AA'!M185)</f>
        <v>-</v>
      </c>
      <c r="K65" s="38" t="str">
        <f>IF('3c AA'!N185="-","-",'3c AA'!N185)</f>
        <v>-</v>
      </c>
      <c r="L65" s="38" t="str">
        <f>IF('3c AA'!O185="-","-",'3c AA'!O185)</f>
        <v>-</v>
      </c>
      <c r="M65" s="38" t="str">
        <f>IF('3c AA'!P185="-","-",'3c AA'!P185)</f>
        <v>-</v>
      </c>
      <c r="N65" s="38" t="str">
        <f>IF('3c AA'!Q185="-","-",'3c AA'!Q185)</f>
        <v>-</v>
      </c>
      <c r="O65" s="30"/>
      <c r="P65" s="38" t="str">
        <f>IF('3c AA'!S185="-","-",'3c AA'!S185)</f>
        <v>-</v>
      </c>
      <c r="Q65" s="38" t="str">
        <f>IF('3c AA'!T185="-","-",'3c AA'!T185)</f>
        <v>-</v>
      </c>
      <c r="R65" s="38" t="str">
        <f>IF('3c AA'!U185="-","-",'3c AA'!U185)</f>
        <v>-</v>
      </c>
      <c r="S65" s="38" t="str">
        <f>IF('3c AA'!V185="-","-",'3c AA'!V185)</f>
        <v>-</v>
      </c>
      <c r="T65" s="38">
        <f>IF('3c AA'!W185="-","-",'3c AA'!W185)</f>
        <v>0</v>
      </c>
      <c r="U65" s="38">
        <f>IF('3c AA'!X185="-","-",'3c AA'!X185)</f>
        <v>1.4870742269298105</v>
      </c>
      <c r="V65" s="38">
        <f>IF('3c AA'!Y185="-","-",'3c AA'!Y185)</f>
        <v>0.70457099735818829</v>
      </c>
      <c r="W65" s="38" t="str">
        <f>IF('3c AA'!Z185="-","-",'3c AA'!Z185)</f>
        <v>-</v>
      </c>
      <c r="X65" s="38" t="str">
        <f>IF('3c AA'!AA185="-","-",'3c AA'!AA185)</f>
        <v>-</v>
      </c>
      <c r="Y65" s="38" t="str">
        <f>IF('3c AA'!AB185="-","-",'3c AA'!AB185)</f>
        <v>-</v>
      </c>
      <c r="Z65" s="38" t="str">
        <f>IF('3c AA'!AC185="-","-",'3c AA'!AC185)</f>
        <v>-</v>
      </c>
      <c r="AA65" s="28"/>
    </row>
    <row r="66" spans="1:27" s="29" customFormat="1" ht="11.25" customHeight="1" x14ac:dyDescent="0.25">
      <c r="A66" s="256"/>
      <c r="B66" s="135" t="s">
        <v>2</v>
      </c>
      <c r="C66" s="135" t="s">
        <v>342</v>
      </c>
      <c r="D66" s="133" t="s">
        <v>320</v>
      </c>
      <c r="E66" s="128"/>
      <c r="F66" s="30"/>
      <c r="G66" s="38">
        <f>IF('3d PC'!G14="-","-",'3d PC'!G64)</f>
        <v>6.5567588596821027</v>
      </c>
      <c r="H66" s="38">
        <f>IF('3d PC'!H14="-","-",'3d PC'!H64)</f>
        <v>6.5567588596821027</v>
      </c>
      <c r="I66" s="38">
        <f>IF('3d PC'!I14="-","-",'3d PC'!I64)</f>
        <v>6.6197359495950758</v>
      </c>
      <c r="J66" s="38">
        <f>IF('3d PC'!J14="-","-",'3d PC'!J64)</f>
        <v>6.6197359495950758</v>
      </c>
      <c r="K66" s="38">
        <f>IF('3d PC'!K14="-","-",'3d PC'!K64)</f>
        <v>6.6995028867368616</v>
      </c>
      <c r="L66" s="38">
        <f>IF('3d PC'!L14="-","-",'3d PC'!L64)</f>
        <v>6.6995028867368616</v>
      </c>
      <c r="M66" s="38">
        <f>IF('3d PC'!M14="-","-",'3d PC'!M64)</f>
        <v>7.1131218301273513</v>
      </c>
      <c r="N66" s="38">
        <f>IF('3d PC'!N14="-","-",'3d PC'!N64)</f>
        <v>7.1131218301273513</v>
      </c>
      <c r="O66" s="30"/>
      <c r="P66" s="38">
        <f>'3d PC'!P64</f>
        <v>7.1131218301273513</v>
      </c>
      <c r="Q66" s="38">
        <f>'3d PC'!Q64</f>
        <v>7.2804579515147188</v>
      </c>
      <c r="R66" s="38">
        <f>'3d PC'!R64</f>
        <v>7.1935840895118579</v>
      </c>
      <c r="S66" s="38">
        <f>'3d PC'!S64</f>
        <v>7.3593999937099728</v>
      </c>
      <c r="T66" s="38">
        <f>'3d PC'!T64</f>
        <v>7.0492243060839304</v>
      </c>
      <c r="U66" s="38">
        <f>'3d PC'!U64</f>
        <v>7.1089669218364691</v>
      </c>
      <c r="V66" s="38">
        <f>'3d PC'!V64</f>
        <v>6.9829560851947949</v>
      </c>
      <c r="W66" s="38" t="str">
        <f>'3d PC'!W64</f>
        <v>-</v>
      </c>
      <c r="X66" s="38" t="str">
        <f>'3d PC'!X64</f>
        <v>-</v>
      </c>
      <c r="Y66" s="38" t="str">
        <f>'3d PC'!Y64</f>
        <v>-</v>
      </c>
      <c r="Z66" s="38" t="str">
        <f>'3d PC'!Z64</f>
        <v>-</v>
      </c>
      <c r="AA66" s="28"/>
    </row>
    <row r="67" spans="1:27" s="29" customFormat="1" ht="11.5" x14ac:dyDescent="0.25">
      <c r="A67" s="256"/>
      <c r="B67" s="135" t="s">
        <v>352</v>
      </c>
      <c r="C67" s="135" t="s">
        <v>343</v>
      </c>
      <c r="D67" s="133" t="s">
        <v>320</v>
      </c>
      <c r="E67" s="128"/>
      <c r="F67" s="30"/>
      <c r="G67" s="38" t="s">
        <v>333</v>
      </c>
      <c r="H67" s="38" t="s">
        <v>333</v>
      </c>
      <c r="I67" s="38" t="s">
        <v>333</v>
      </c>
      <c r="J67" s="38" t="s">
        <v>333</v>
      </c>
      <c r="K67" s="38" t="s">
        <v>333</v>
      </c>
      <c r="L67" s="38" t="s">
        <v>333</v>
      </c>
      <c r="M67" s="38" t="s">
        <v>333</v>
      </c>
      <c r="N67" s="38" t="s">
        <v>333</v>
      </c>
      <c r="O67" s="30"/>
      <c r="P67" s="38" t="s">
        <v>333</v>
      </c>
      <c r="Q67" s="38" t="s">
        <v>333</v>
      </c>
      <c r="R67" s="38" t="s">
        <v>333</v>
      </c>
      <c r="S67" s="38" t="s">
        <v>333</v>
      </c>
      <c r="T67" s="38" t="s">
        <v>333</v>
      </c>
      <c r="U67" s="38" t="s">
        <v>333</v>
      </c>
      <c r="V67" s="38" t="s">
        <v>333</v>
      </c>
      <c r="W67" s="38" t="s">
        <v>333</v>
      </c>
      <c r="X67" s="38" t="s">
        <v>333</v>
      </c>
      <c r="Y67" s="38" t="s">
        <v>333</v>
      </c>
      <c r="Z67" s="38" t="s">
        <v>333</v>
      </c>
      <c r="AA67" s="28"/>
    </row>
    <row r="68" spans="1:27" s="29" customFormat="1" ht="11.5" x14ac:dyDescent="0.25">
      <c r="A68" s="256"/>
      <c r="B68" s="135" t="s">
        <v>349</v>
      </c>
      <c r="C68" s="135" t="s">
        <v>344</v>
      </c>
      <c r="D68" s="133" t="s">
        <v>320</v>
      </c>
      <c r="E68" s="128"/>
      <c r="F68" s="30"/>
      <c r="G68" s="38">
        <f>IF('3g CPIH'!C$16="-","-",'3h OC '!$E$11*('3g CPIH'!C$16/'3g CPIH'!$G$16))</f>
        <v>63.482931017612529</v>
      </c>
      <c r="H68" s="38">
        <f>IF('3g CPIH'!D$16="-","-",'3h OC '!$E$11*('3g CPIH'!D$16/'3g CPIH'!$G$16))</f>
        <v>63.61002397260274</v>
      </c>
      <c r="I68" s="38">
        <f>IF('3g CPIH'!E$16="-","-",'3h OC '!$E$11*('3g CPIH'!E$16/'3g CPIH'!$G$16))</f>
        <v>63.800663405088073</v>
      </c>
      <c r="J68" s="38">
        <f>IF('3g CPIH'!F$16="-","-",'3h OC '!$E$11*('3g CPIH'!F$16/'3g CPIH'!$G$16))</f>
        <v>64.181942270058713</v>
      </c>
      <c r="K68" s="38">
        <f>IF('3g CPIH'!G$16="-","-",'3h OC '!$E$11*('3g CPIH'!G$16/'3g CPIH'!$G$16))</f>
        <v>64.944500000000005</v>
      </c>
      <c r="L68" s="38">
        <f>IF('3g CPIH'!H$16="-","-",'3h OC '!$E$11*('3g CPIH'!H$16/'3g CPIH'!$G$16))</f>
        <v>65.770604207436406</v>
      </c>
      <c r="M68" s="38">
        <f>IF('3g CPIH'!I$16="-","-",'3h OC '!$E$11*('3g CPIH'!I$16/'3g CPIH'!$G$16))</f>
        <v>66.723801369863011</v>
      </c>
      <c r="N68" s="38">
        <f>IF('3g CPIH'!J$16="-","-",'3h OC '!$E$11*('3g CPIH'!J$16/'3g CPIH'!$G$16))</f>
        <v>67.295719667318991</v>
      </c>
      <c r="O68" s="30"/>
      <c r="P68" s="38">
        <f>IF('3g CPIH'!L$16="-","-",'3h OC '!$E$11*('3g CPIH'!L$16/'3g CPIH'!$G$16))</f>
        <v>67.295719667318991</v>
      </c>
      <c r="Q68" s="38">
        <f>IF('3g CPIH'!M$16="-","-",'3h OC '!$E$11*('3g CPIH'!M$16/'3g CPIH'!$G$16))</f>
        <v>68.058277397260284</v>
      </c>
      <c r="R68" s="38">
        <f>IF('3g CPIH'!N$16="-","-",'3h OC '!$E$11*('3g CPIH'!N$16/'3g CPIH'!$G$16))</f>
        <v>68.566649217221141</v>
      </c>
      <c r="S68" s="38">
        <f>IF('3g CPIH'!O$16="-","-",'3h OC '!$E$11*('3g CPIH'!O$16/'3g CPIH'!$G$16))</f>
        <v>68.947928082191794</v>
      </c>
      <c r="T68" s="38">
        <f>IF('3g CPIH'!P$16="-","-",'3h OC '!$E$11*('3g CPIH'!P$16/'3g CPIH'!$G$16))</f>
        <v>69.138567514677106</v>
      </c>
      <c r="U68" s="38">
        <f>IF('3g CPIH'!Q$16="-","-",'3h OC '!$E$11*('3g CPIH'!Q$16/'3g CPIH'!$G$16))</f>
        <v>69.51984637964776</v>
      </c>
      <c r="V68" s="38">
        <f>IF('3g CPIH'!R$16="-","-",'3h OC '!$E$11*('3g CPIH'!R$16/'3g CPIH'!$G$16))</f>
        <v>70.790775929549909</v>
      </c>
      <c r="W68" s="38" t="str">
        <f>IF('3g CPIH'!S$16="-","-",'3h OC '!$E$11*('3g CPIH'!S$16/'3g CPIH'!$G$16))</f>
        <v>-</v>
      </c>
      <c r="X68" s="38" t="str">
        <f>IF('3g CPIH'!T$16="-","-",'3h OC '!$E$11*('3g CPIH'!T$16/'3g CPIH'!$G$16))</f>
        <v>-</v>
      </c>
      <c r="Y68" s="38" t="str">
        <f>IF('3g CPIH'!U$16="-","-",'3h OC '!$E$11*('3g CPIH'!U$16/'3g CPIH'!$G$16))</f>
        <v>-</v>
      </c>
      <c r="Z68" s="38" t="str">
        <f>IF('3g CPIH'!V$16="-","-",'3h OC '!$E$11*('3g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SMNCC'!G$47="-","-",'3i SMNCC'!G$58)</f>
        <v>0</v>
      </c>
      <c r="L69" s="38">
        <f>IF('3i SMNCC'!H$47="-","-",'3i SMNCC'!H$58)</f>
        <v>-0.10239413454660828</v>
      </c>
      <c r="M69" s="38">
        <f>IF('3i SMNCC'!I$47="-","-",'3i SMNCC'!I$58)</f>
        <v>1.3107897268148032</v>
      </c>
      <c r="N69" s="38">
        <f>IF('3i SMNCC'!J$47="-","-",'3i SMNCC'!J$58)</f>
        <v>8.7391024854837447</v>
      </c>
      <c r="O69" s="30"/>
      <c r="P69" s="38">
        <f>IF('3i SMNCC'!L$47="-","-",'3i SMNCC'!L$58)</f>
        <v>8.7391024854837447</v>
      </c>
      <c r="Q69" s="38">
        <f>IF('3i SMNCC'!M$47="-","-",'3i SMNCC'!M$58)</f>
        <v>10.102089688688181</v>
      </c>
      <c r="R69" s="38">
        <f>IF('3i SMNCC'!N$47="-","-",'3i SMNCC'!N$58)</f>
        <v>10.300173121233549</v>
      </c>
      <c r="S69" s="38">
        <f>IF('3i SMNCC'!O$47="-","-",'3i SMNCC'!O$58)</f>
        <v>11.847822371645298</v>
      </c>
      <c r="T69" s="38">
        <f>IF('3i SMNCC'!P$47="-","-",'3i SMNCC'!P$58)</f>
        <v>7.7038430079225817</v>
      </c>
      <c r="U69" s="38">
        <f>IF('3i SMNCC'!Q$47="-","-",'3i SMNCC'!Q$58)</f>
        <v>7.5210837283470999</v>
      </c>
      <c r="V69" s="38">
        <f>IF('3i SMNCC'!R$47="-","-",'3i SMNCC'!R$58)</f>
        <v>5.5039662813362371</v>
      </c>
      <c r="W69" s="38" t="str">
        <f>IF('3i SMNCC'!S$47="-","-",'3i SMNCC'!S$58)</f>
        <v>-</v>
      </c>
      <c r="X69" s="38" t="str">
        <f>IF('3i SMNCC'!T$47="-","-",'3i SMNCC'!T$58)</f>
        <v>-</v>
      </c>
      <c r="Y69" s="38" t="str">
        <f>IF('3i SMNCC'!U$47="-","-",'3i SMNCC'!U$58)</f>
        <v>-</v>
      </c>
      <c r="Z69" s="38" t="str">
        <f>IF('3i SMNCC'!V$47="-","-",'3i SMNCC'!V$58)</f>
        <v>-</v>
      </c>
      <c r="AA69" s="28"/>
    </row>
    <row r="70" spans="1:27" s="29" customFormat="1" ht="11.5" x14ac:dyDescent="0.25">
      <c r="A70" s="256"/>
      <c r="B70" s="135" t="s">
        <v>349</v>
      </c>
      <c r="C70" s="135" t="s">
        <v>389</v>
      </c>
      <c r="D70" s="133" t="s">
        <v>320</v>
      </c>
      <c r="E70" s="128"/>
      <c r="F70" s="30"/>
      <c r="G70" s="38">
        <f>IF('3g CPIH'!C$16="-","-",'3j PAAC PAP'!$G$19*('3g CPIH'!C$16/'3g CPIH'!$G$16))</f>
        <v>13.137827495107633</v>
      </c>
      <c r="H70" s="38">
        <f>IF('3g CPIH'!D$16="-","-",'3j PAAC PAP'!$G$19*('3g CPIH'!D$16/'3g CPIH'!$G$16))</f>
        <v>13.164129452054794</v>
      </c>
      <c r="I70" s="38">
        <f>IF('3g CPIH'!E$16="-","-",'3j PAAC PAP'!$G$19*('3g CPIH'!E$16/'3g CPIH'!$G$16))</f>
        <v>13.203582387475539</v>
      </c>
      <c r="J70" s="38">
        <f>IF('3g CPIH'!F$16="-","-",'3j PAAC PAP'!$G$19*('3g CPIH'!F$16/'3g CPIH'!$G$16))</f>
        <v>13.282488258317025</v>
      </c>
      <c r="K70" s="38">
        <f>IF('3g CPIH'!G$16="-","-",'3j PAAC PAP'!$G$19*('3g CPIH'!G$16/'3g CPIH'!$G$16))</f>
        <v>13.440300000000001</v>
      </c>
      <c r="L70" s="38">
        <f>IF('3g CPIH'!H$16="-","-",'3j PAAC PAP'!$G$19*('3g CPIH'!H$16/'3g CPIH'!$G$16))</f>
        <v>13.611262720156557</v>
      </c>
      <c r="M70" s="38">
        <f>IF('3g CPIH'!I$16="-","-",'3j PAAC PAP'!$G$19*('3g CPIH'!I$16/'3g CPIH'!$G$16))</f>
        <v>13.808527397260272</v>
      </c>
      <c r="N70" s="38">
        <f>IF('3g CPIH'!J$16="-","-",'3j PAAC PAP'!$G$19*('3g CPIH'!J$16/'3g CPIH'!$G$16))</f>
        <v>13.926886203522507</v>
      </c>
      <c r="O70" s="30"/>
      <c r="P70" s="38">
        <f>IF('3g CPIH'!L$16="-","-",'3j PAAC PAP'!$G$19*('3g CPIH'!L$16/'3g CPIH'!$G$16))</f>
        <v>13.926886203522507</v>
      </c>
      <c r="Q70" s="38">
        <f>IF('3g CPIH'!M$16="-","-",'3j PAAC PAP'!$G$19*('3g CPIH'!M$16/'3g CPIH'!$G$16))</f>
        <v>14.08469794520548</v>
      </c>
      <c r="R70" s="38">
        <f>IF('3g CPIH'!N$16="-","-",'3j PAAC PAP'!$G$19*('3g CPIH'!N$16/'3g CPIH'!$G$16))</f>
        <v>14.189905772994129</v>
      </c>
      <c r="S70" s="38">
        <f>IF('3g CPIH'!O$16="-","-",'3j PAAC PAP'!$G$19*('3g CPIH'!O$16/'3g CPIH'!$G$16))</f>
        <v>14.268811643835617</v>
      </c>
      <c r="T70" s="38">
        <f>IF('3g CPIH'!P$16="-","-",'3j PAAC PAP'!$G$19*('3g CPIH'!P$16/'3g CPIH'!$G$16))</f>
        <v>14.30826457925636</v>
      </c>
      <c r="U70" s="38">
        <f>IF('3g CPIH'!Q$16="-","-",'3j PAAC PAP'!$G$19*('3g CPIH'!Q$16/'3g CPIH'!$G$16))</f>
        <v>14.387170450097848</v>
      </c>
      <c r="V70" s="38">
        <f>IF('3g CPIH'!R$16="-","-",'3j PAAC PAP'!$G$19*('3g CPIH'!R$16/'3g CPIH'!$G$16))</f>
        <v>14.650190019569473</v>
      </c>
      <c r="W70" s="38" t="str">
        <f>IF('3g CPIH'!S$16="-","-",'3j PAAC PAP'!$G$19*('3g CPIH'!S$16/'3g CPIH'!$G$16))</f>
        <v>-</v>
      </c>
      <c r="X70" s="38" t="str">
        <f>IF('3g CPIH'!T$16="-","-",'3j PAAC PAP'!$G$19*('3g CPIH'!T$16/'3g CPIH'!$G$16))</f>
        <v>-</v>
      </c>
      <c r="Y70" s="38" t="str">
        <f>IF('3g CPIH'!U$16="-","-",'3j PAAC PAP'!$G$19*('3g CPIH'!U$16/'3g CPIH'!$G$16))</f>
        <v>-</v>
      </c>
      <c r="Z70" s="38" t="str">
        <f>IF('3g CPIH'!V$16="-","-",'3j PAAC PAP'!$G$19*('3g CPIH'!V$16/'3g CPIH'!$G$16))</f>
        <v>-</v>
      </c>
      <c r="AA70" s="28"/>
    </row>
    <row r="71" spans="1:27" s="29" customFormat="1" ht="11.25" customHeight="1" x14ac:dyDescent="0.25">
      <c r="A71" s="256"/>
      <c r="B71" s="135" t="s">
        <v>349</v>
      </c>
      <c r="C71" s="135" t="s">
        <v>404</v>
      </c>
      <c r="D71" s="133" t="s">
        <v>320</v>
      </c>
      <c r="E71" s="128"/>
      <c r="F71" s="30"/>
      <c r="G71" s="38">
        <f>IF(G66="-","-",SUM(G63:G69)*'3j PAAC PAP'!$G$37)</f>
        <v>4.0291031998812512</v>
      </c>
      <c r="H71" s="38">
        <f>IF(H66="-","-",SUM(H63:H69)*'3j PAAC PAP'!$G$37)</f>
        <v>4.036414349210018</v>
      </c>
      <c r="I71" s="38">
        <f>IF(I66="-","-",SUM(I63:I69)*'3j PAAC PAP'!$G$37)</f>
        <v>4.0510038932775032</v>
      </c>
      <c r="J71" s="38">
        <f>IF(J66="-","-",SUM(J63:J69)*'3j PAAC PAP'!$G$37)</f>
        <v>4.0729373412638044</v>
      </c>
      <c r="K71" s="38">
        <f>IF(K66="-","-",SUM(K63:K69)*'3j PAAC PAP'!$G$37)</f>
        <v>4.1213929100624256</v>
      </c>
      <c r="L71" s="38">
        <f>IF(L66="-","-",SUM(L63:L69)*'3j PAAC PAP'!$G$37)</f>
        <v>4.1630250557154831</v>
      </c>
      <c r="M71" s="38">
        <f>IF(M66="-","-",SUM(M63:M69)*'3j PAAC PAP'!$G$37)</f>
        <v>4.3229473338273943</v>
      </c>
      <c r="N71" s="38">
        <f>IF(N66="-","-",SUM(N63:N69)*'3j PAAC PAP'!$G$37)</f>
        <v>4.7831686255620367</v>
      </c>
      <c r="O71" s="30"/>
      <c r="P71" s="38">
        <f>IF(P66="-","-",SUM(P63:P69)*'3j PAAC PAP'!$G$37)</f>
        <v>4.7831686255620367</v>
      </c>
      <c r="Q71" s="38">
        <f>IF(Q66="-","-",SUM(Q63:Q69)*'3j PAAC PAP'!$G$37)</f>
        <v>4.9150689011051076</v>
      </c>
      <c r="R71" s="38">
        <f>IF(R66="-","-",SUM(R63:R69)*'3j PAAC PAP'!$G$37)</f>
        <v>4.9507109401752034</v>
      </c>
      <c r="S71" s="38">
        <f>IF(S66="-","-",SUM(S63:S69)*'3j PAAC PAP'!$G$37)</f>
        <v>5.0712131846455923</v>
      </c>
      <c r="T71" s="38">
        <f>IF(T66="-","-",SUM(T63:T69)*'3j PAAC PAP'!$G$37)</f>
        <v>4.8259501851548539</v>
      </c>
      <c r="U71" s="38">
        <f>IF(U66="-","-",SUM(U63:U69)*'3j PAAC PAP'!$G$37)</f>
        <v>4.9263524085164407</v>
      </c>
      <c r="V71" s="38">
        <f>IF(V66="-","-",SUM(V63:V69)*'3j PAAC PAP'!$G$37)</f>
        <v>4.8311640233743791</v>
      </c>
      <c r="W71" s="38" t="str">
        <f>IF(W66="-","-",SUM(W63:W69)*'3j PAAC PAP'!$G$37)</f>
        <v>-</v>
      </c>
      <c r="X71" s="38" t="str">
        <f>IF(X66="-","-",SUM(X63:X69)*'3j PAAC PAP'!$G$37)</f>
        <v>-</v>
      </c>
      <c r="Y71" s="38" t="str">
        <f>IF(Y66="-","-",SUM(Y63:Y69)*'3j PAAC PAP'!$G$37)</f>
        <v>-</v>
      </c>
      <c r="Z71" s="38" t="str">
        <f>IF(Z66="-","-",SUM(Z63:Z69)*'3j PAAC PAP'!$G$37)</f>
        <v>-</v>
      </c>
      <c r="AA71" s="28"/>
    </row>
    <row r="72" spans="1:27" s="29" customFormat="1" ht="11.25" customHeight="1" x14ac:dyDescent="0.25">
      <c r="A72" s="256"/>
      <c r="B72" s="135" t="s">
        <v>388</v>
      </c>
      <c r="C72" s="135" t="s">
        <v>515</v>
      </c>
      <c r="D72" s="133" t="s">
        <v>320</v>
      </c>
      <c r="E72" s="128"/>
      <c r="F72" s="30"/>
      <c r="G72" s="38">
        <f>IF(G66="-","-",SUM(G63:G71)*'3k EBIT'!$E$11)</f>
        <v>1.6890178272439871</v>
      </c>
      <c r="H72" s="38">
        <f>IF(H66="-","-",SUM(H63:H71)*'3k EBIT'!$E$11)</f>
        <v>1.6921303822385896</v>
      </c>
      <c r="I72" s="38">
        <f>IF(I66="-","-",SUM(I63:I71)*'3k EBIT'!$E$11)</f>
        <v>1.6980891217871283</v>
      </c>
      <c r="J72" s="38">
        <f>IF(J66="-","-",SUM(J63:J71)*'3k EBIT'!$E$11)</f>
        <v>1.7074267867709363</v>
      </c>
      <c r="K72" s="38">
        <f>IF(K66="-","-",SUM(K63:K71)*'3k EBIT'!$E$11)</f>
        <v>1.7277359161924088</v>
      </c>
      <c r="L72" s="38">
        <f>IF(L66="-","-",SUM(L63:L71)*'3k EBIT'!$E$11)</f>
        <v>1.7458702702451387</v>
      </c>
      <c r="M72" s="38">
        <f>IF(M66="-","-",SUM(M63:M71)*'3k EBIT'!$E$11)</f>
        <v>1.8066313065580686</v>
      </c>
      <c r="N72" s="38">
        <f>IF(N66="-","-",SUM(N63:N71)*'3k EBIT'!$E$11)</f>
        <v>1.9727857209910995</v>
      </c>
      <c r="O72" s="30"/>
      <c r="P72" s="38">
        <f>IF(P66="-","-",SUM(P63:P71)*'3k EBIT'!$E$11)</f>
        <v>1.9727857209910995</v>
      </c>
      <c r="Q72" s="38">
        <f>IF(Q66="-","-",SUM(Q63:Q71)*'3k EBIT'!$E$11)</f>
        <v>2.02280538360493</v>
      </c>
      <c r="R72" s="38">
        <f>IF(R66="-","-",SUM(R63:R71)*'3k EBIT'!$E$11)</f>
        <v>2.0375334161975194</v>
      </c>
      <c r="S72" s="38">
        <f>IF(S66="-","-",SUM(S63:S71)*'3k EBIT'!$E$11)</f>
        <v>2.0819665547461152</v>
      </c>
      <c r="T72" s="38">
        <f>IF(T66="-","-",SUM(T63:T71)*'3k EBIT'!$E$11)</f>
        <v>1.9954046549190607</v>
      </c>
      <c r="U72" s="38">
        <f>IF(U66="-","-",SUM(U63:U71)*'3k EBIT'!$E$11)</f>
        <v>2.0326811700265912</v>
      </c>
      <c r="V72" s="38">
        <f>IF(V66="-","-",SUM(V63:V71)*'3k EBIT'!$E$11)</f>
        <v>2.0038834567790658</v>
      </c>
      <c r="W72" s="38" t="str">
        <f>IF(W66="-","-",SUM(W63:W71)*'3k EBIT'!$E$11)</f>
        <v>-</v>
      </c>
      <c r="X72" s="38" t="str">
        <f>IF(X66="-","-",SUM(X63:X71)*'3k EBIT'!$E$11)</f>
        <v>-</v>
      </c>
      <c r="Y72" s="38" t="str">
        <f>IF(Y66="-","-",SUM(Y63:Y71)*'3k EBIT'!$E$11)</f>
        <v>-</v>
      </c>
      <c r="Z72" s="38" t="str">
        <f>IF(Z66="-","-",SUM(Z63:Z71)*'3k EBIT'!$E$11)</f>
        <v>-</v>
      </c>
      <c r="AA72" s="28"/>
    </row>
    <row r="73" spans="1:27" s="29" customFormat="1" ht="11.25" customHeight="1" x14ac:dyDescent="0.25">
      <c r="A73" s="256"/>
      <c r="B73" s="135" t="s">
        <v>292</v>
      </c>
      <c r="C73" s="179" t="s">
        <v>516</v>
      </c>
      <c r="D73" s="133" t="s">
        <v>320</v>
      </c>
      <c r="E73" s="127"/>
      <c r="F73" s="30"/>
      <c r="G73" s="38">
        <f>IF(G68="-","-",SUM(G63:G66,G68:G72)*'3l HAP'!$E$12)</f>
        <v>1.3015210418074821</v>
      </c>
      <c r="H73" s="38">
        <f>IF(H68="-","-",SUM(H63:H66,H68:H72)*'3l HAP'!$E$12)</f>
        <v>1.3039195101681555</v>
      </c>
      <c r="I73" s="38">
        <f>IF(I68="-","-",SUM(I63:I66,I68:I72)*'3l HAP'!$E$12)</f>
        <v>1.3085111875205069</v>
      </c>
      <c r="J73" s="38">
        <f>IF(J68="-","-",SUM(J63:J66,J68:J72)*'3l HAP'!$E$12)</f>
        <v>1.3157065926025275</v>
      </c>
      <c r="K73" s="38">
        <f>IF(K68="-","-",SUM(K63:K66,K68:K72)*'3l HAP'!$E$12)</f>
        <v>1.3313563737099117</v>
      </c>
      <c r="L73" s="38">
        <f>IF(L68="-","-",SUM(L63:L66,L68:L72)*'3l HAP'!$E$12)</f>
        <v>1.3453303193950954</v>
      </c>
      <c r="M73" s="38">
        <f>IF(M68="-","-",SUM(M63:M66,M68:M72)*'3l HAP'!$E$12)</f>
        <v>1.3921514754585258</v>
      </c>
      <c r="N73" s="38">
        <f>IF(N68="-","-",SUM(N63:N66,N68:N72)*'3l HAP'!$E$12)</f>
        <v>1.520186516347737</v>
      </c>
      <c r="O73" s="30"/>
      <c r="P73" s="38">
        <f>IF(P68="-","-",SUM(P63:P66,P68:P72)*'3l HAP'!$E$12)</f>
        <v>1.520186516347737</v>
      </c>
      <c r="Q73" s="38">
        <f>IF(Q68="-","-",SUM(Q63:Q66,Q68:Q72)*'3l HAP'!$E$12)</f>
        <v>1.5587305993916913</v>
      </c>
      <c r="R73" s="38">
        <f>IF(R68="-","-",SUM(R63:R66,R68:R72)*'3l HAP'!$E$12)</f>
        <v>1.570079706555918</v>
      </c>
      <c r="S73" s="38">
        <f>IF(S68="-","-",SUM(S63:S66,S68:S72)*'3l HAP'!$E$12)</f>
        <v>1.6043189335443677</v>
      </c>
      <c r="T73" s="38">
        <f>IF(T68="-","-",SUM(T63:T66,T68:T72)*'3l HAP'!$E$12)</f>
        <v>1.5376161834451714</v>
      </c>
      <c r="U73" s="38">
        <f>IF(U68="-","-",SUM(U63:U66,U68:U72)*'3l HAP'!$E$12)</f>
        <v>1.5663406693535709</v>
      </c>
      <c r="V73" s="38">
        <f>IF(V68="-","-",SUM(V63:V66,V68:V72)*'3l HAP'!$E$12)</f>
        <v>1.5441497669586857</v>
      </c>
      <c r="W73" s="38" t="str">
        <f>IF(W68="-","-",SUM(W63:W66,W68:W72)*'3l HAP'!$E$12)</f>
        <v>-</v>
      </c>
      <c r="X73" s="38" t="str">
        <f>IF(X68="-","-",SUM(X63:X66,X68:X72)*'3l HAP'!$E$12)</f>
        <v>-</v>
      </c>
      <c r="Y73" s="38" t="str">
        <f>IF(Y68="-","-",SUM(Y63:Y66,Y68:Y72)*'3l HAP'!$E$12)</f>
        <v>-</v>
      </c>
      <c r="Z73" s="38" t="str">
        <f>IF(Z68="-","-",SUM(Z63:Z66,Z68:Z72)*'3l HAP'!$E$12)</f>
        <v>-</v>
      </c>
      <c r="AA73" s="28"/>
    </row>
    <row r="74" spans="1:27" s="29" customFormat="1" ht="11.25" customHeight="1" x14ac:dyDescent="0.25">
      <c r="A74" s="256"/>
      <c r="B74" s="135" t="s">
        <v>44</v>
      </c>
      <c r="C74" s="135" t="str">
        <f>B74&amp;"_"&amp;D74</f>
        <v>Total_Midlands</v>
      </c>
      <c r="D74" s="133" t="s">
        <v>320</v>
      </c>
      <c r="E74" s="128"/>
      <c r="F74" s="30"/>
      <c r="G74" s="38">
        <f>IF(G68="-","-",SUM(G63:G73))</f>
        <v>90.197159441334975</v>
      </c>
      <c r="H74" s="38">
        <f t="shared" ref="H74:Z74" si="5">IF(H68="-","-",SUM(H63:H73))</f>
        <v>90.363376525956397</v>
      </c>
      <c r="I74" s="38">
        <f t="shared" si="5"/>
        <v>90.681585944743844</v>
      </c>
      <c r="J74" s="38">
        <f t="shared" si="5"/>
        <v>91.180237198608097</v>
      </c>
      <c r="K74" s="38">
        <f t="shared" si="5"/>
        <v>92.264788086701628</v>
      </c>
      <c r="L74" s="38">
        <f t="shared" si="5"/>
        <v>93.233201325138921</v>
      </c>
      <c r="M74" s="38">
        <f t="shared" si="5"/>
        <v>96.477970439909441</v>
      </c>
      <c r="N74" s="38">
        <f t="shared" si="5"/>
        <v>105.35097104935348</v>
      </c>
      <c r="O74" s="30"/>
      <c r="P74" s="38">
        <f t="shared" si="5"/>
        <v>105.35097104935348</v>
      </c>
      <c r="Q74" s="38">
        <f t="shared" si="5"/>
        <v>108.02212786677039</v>
      </c>
      <c r="R74" s="38">
        <f t="shared" si="5"/>
        <v>108.8086362638893</v>
      </c>
      <c r="S74" s="38">
        <f t="shared" si="5"/>
        <v>111.18146076431874</v>
      </c>
      <c r="T74" s="38">
        <f t="shared" si="5"/>
        <v>106.55887043145906</v>
      </c>
      <c r="U74" s="38">
        <f t="shared" si="5"/>
        <v>108.54951595475558</v>
      </c>
      <c r="V74" s="38">
        <f t="shared" si="5"/>
        <v>107.01165656012074</v>
      </c>
      <c r="W74" s="38" t="str">
        <f t="shared" si="5"/>
        <v>-</v>
      </c>
      <c r="X74" s="38" t="str">
        <f t="shared" si="5"/>
        <v>-</v>
      </c>
      <c r="Y74" s="38" t="str">
        <f t="shared" si="5"/>
        <v>-</v>
      </c>
      <c r="Z74" s="38" t="str">
        <f t="shared" si="5"/>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AA'!J186="-","-",'3c AA'!J186)</f>
        <v>-</v>
      </c>
      <c r="H77" s="129" t="str">
        <f>IF('3c AA'!K186="-","-",'3c AA'!K186)</f>
        <v>-</v>
      </c>
      <c r="I77" s="129" t="str">
        <f>IF('3c AA'!L186="-","-",'3c AA'!L186)</f>
        <v>-</v>
      </c>
      <c r="J77" s="129" t="str">
        <f>IF('3c AA'!M186="-","-",'3c AA'!M186)</f>
        <v>-</v>
      </c>
      <c r="K77" s="129" t="str">
        <f>IF('3c AA'!N186="-","-",'3c AA'!N186)</f>
        <v>-</v>
      </c>
      <c r="L77" s="129" t="str">
        <f>IF('3c AA'!O186="-","-",'3c AA'!O186)</f>
        <v>-</v>
      </c>
      <c r="M77" s="129" t="str">
        <f>IF('3c AA'!P186="-","-",'3c AA'!P186)</f>
        <v>-</v>
      </c>
      <c r="N77" s="129" t="str">
        <f>IF('3c AA'!Q186="-","-",'3c AA'!Q186)</f>
        <v>-</v>
      </c>
      <c r="O77" s="30"/>
      <c r="P77" s="129" t="str">
        <f>IF('3c AA'!S186="-","-",'3c AA'!S186)</f>
        <v>-</v>
      </c>
      <c r="Q77" s="129" t="str">
        <f>IF('3c AA'!T186="-","-",'3c AA'!T186)</f>
        <v>-</v>
      </c>
      <c r="R77" s="129" t="str">
        <f>IF('3c AA'!U186="-","-",'3c AA'!U186)</f>
        <v>-</v>
      </c>
      <c r="S77" s="129" t="str">
        <f>IF('3c AA'!V186="-","-",'3c AA'!V186)</f>
        <v>-</v>
      </c>
      <c r="T77" s="129">
        <f>IF('3c AA'!W186="-","-",'3c AA'!W186)</f>
        <v>0</v>
      </c>
      <c r="U77" s="129">
        <f>IF('3c AA'!X186="-","-",'3c AA'!X186)</f>
        <v>1.4870742269298105</v>
      </c>
      <c r="V77" s="129">
        <f>IF('3c AA'!Y186="-","-",'3c AA'!Y186)</f>
        <v>0.70457099735818829</v>
      </c>
      <c r="W77" s="129" t="str">
        <f>IF('3c AA'!Z186="-","-",'3c AA'!Z186)</f>
        <v>-</v>
      </c>
      <c r="X77" s="129" t="str">
        <f>IF('3c AA'!AA186="-","-",'3c AA'!AA186)</f>
        <v>-</v>
      </c>
      <c r="Y77" s="129" t="str">
        <f>IF('3c AA'!AB186="-","-",'3c AA'!AB186)</f>
        <v>-</v>
      </c>
      <c r="Z77" s="129" t="str">
        <f>IF('3c AA'!AC186="-","-",'3c AA'!AC186)</f>
        <v>-</v>
      </c>
      <c r="AA77" s="28"/>
    </row>
    <row r="78" spans="1:27" s="29" customFormat="1" ht="11.5" x14ac:dyDescent="0.25">
      <c r="A78" s="256"/>
      <c r="B78" s="132" t="s">
        <v>2</v>
      </c>
      <c r="C78" s="132" t="s">
        <v>342</v>
      </c>
      <c r="D78" s="134" t="s">
        <v>321</v>
      </c>
      <c r="E78" s="131"/>
      <c r="F78" s="30"/>
      <c r="G78" s="129">
        <f>IF('3d PC'!G14="-","-",'3d PC'!G64)</f>
        <v>6.5567588596821027</v>
      </c>
      <c r="H78" s="129">
        <f>IF('3d PC'!H14="-","-",'3d PC'!H64)</f>
        <v>6.5567588596821027</v>
      </c>
      <c r="I78" s="129">
        <f>IF('3d PC'!I14="-","-",'3d PC'!I64)</f>
        <v>6.6197359495950758</v>
      </c>
      <c r="J78" s="129">
        <f>IF('3d PC'!J14="-","-",'3d PC'!J64)</f>
        <v>6.6197359495950758</v>
      </c>
      <c r="K78" s="129">
        <f>IF('3d PC'!K14="-","-",'3d PC'!K64)</f>
        <v>6.6995028867368616</v>
      </c>
      <c r="L78" s="129">
        <f>IF('3d PC'!L14="-","-",'3d PC'!L64)</f>
        <v>6.6995028867368616</v>
      </c>
      <c r="M78" s="129">
        <f>IF('3d PC'!M14="-","-",'3d PC'!M64)</f>
        <v>7.1131218301273513</v>
      </c>
      <c r="N78" s="129">
        <f>IF('3d PC'!N14="-","-",'3d PC'!N64)</f>
        <v>7.1131218301273513</v>
      </c>
      <c r="O78" s="30"/>
      <c r="P78" s="129">
        <f>'3d PC'!P64</f>
        <v>7.1131218301273513</v>
      </c>
      <c r="Q78" s="129">
        <f>'3d PC'!Q64</f>
        <v>7.2804579515147188</v>
      </c>
      <c r="R78" s="129">
        <f>'3d PC'!R64</f>
        <v>7.1935840895118579</v>
      </c>
      <c r="S78" s="129">
        <f>'3d PC'!S64</f>
        <v>7.3593999937099728</v>
      </c>
      <c r="T78" s="129">
        <f>'3d PC'!T64</f>
        <v>7.0492243060839304</v>
      </c>
      <c r="U78" s="129">
        <f>'3d PC'!U64</f>
        <v>7.1089669218364691</v>
      </c>
      <c r="V78" s="129">
        <f>'3d PC'!V64</f>
        <v>6.9829560851947949</v>
      </c>
      <c r="W78" s="129" t="str">
        <f>'3d PC'!W64</f>
        <v>-</v>
      </c>
      <c r="X78" s="129" t="str">
        <f>'3d PC'!X64</f>
        <v>-</v>
      </c>
      <c r="Y78" s="129" t="str">
        <f>'3d PC'!Y64</f>
        <v>-</v>
      </c>
      <c r="Z78" s="129" t="str">
        <f>'3d PC'!Z64</f>
        <v>-</v>
      </c>
      <c r="AA78" s="28"/>
    </row>
    <row r="79" spans="1:27" s="29" customFormat="1" ht="11.5" x14ac:dyDescent="0.25">
      <c r="A79" s="256"/>
      <c r="B79" s="132" t="s">
        <v>352</v>
      </c>
      <c r="C79" s="132" t="s">
        <v>343</v>
      </c>
      <c r="D79" s="134" t="s">
        <v>321</v>
      </c>
      <c r="E79" s="131"/>
      <c r="F79" s="30"/>
      <c r="G79" s="129" t="s">
        <v>333</v>
      </c>
      <c r="H79" s="129" t="s">
        <v>333</v>
      </c>
      <c r="I79" s="129" t="s">
        <v>333</v>
      </c>
      <c r="J79" s="129" t="s">
        <v>333</v>
      </c>
      <c r="K79" s="129" t="s">
        <v>333</v>
      </c>
      <c r="L79" s="129" t="s">
        <v>333</v>
      </c>
      <c r="M79" s="129" t="s">
        <v>333</v>
      </c>
      <c r="N79" s="129" t="s">
        <v>333</v>
      </c>
      <c r="O79" s="30"/>
      <c r="P79" s="129" t="s">
        <v>333</v>
      </c>
      <c r="Q79" s="129" t="s">
        <v>333</v>
      </c>
      <c r="R79" s="129" t="s">
        <v>333</v>
      </c>
      <c r="S79" s="129" t="s">
        <v>333</v>
      </c>
      <c r="T79" s="129" t="s">
        <v>333</v>
      </c>
      <c r="U79" s="129" t="s">
        <v>333</v>
      </c>
      <c r="V79" s="129" t="s">
        <v>333</v>
      </c>
      <c r="W79" s="129" t="s">
        <v>333</v>
      </c>
      <c r="X79" s="129" t="s">
        <v>333</v>
      </c>
      <c r="Y79" s="129" t="s">
        <v>333</v>
      </c>
      <c r="Z79" s="129" t="s">
        <v>333</v>
      </c>
      <c r="AA79" s="28"/>
    </row>
    <row r="80" spans="1:27" s="29" customFormat="1" ht="11.5" x14ac:dyDescent="0.25">
      <c r="A80" s="256"/>
      <c r="B80" s="132" t="s">
        <v>349</v>
      </c>
      <c r="C80" s="132" t="s">
        <v>344</v>
      </c>
      <c r="D80" s="134" t="s">
        <v>321</v>
      </c>
      <c r="E80" s="131"/>
      <c r="F80" s="30"/>
      <c r="G80" s="129">
        <f>IF('3g CPIH'!C$16="-","-",'3h OC '!$E$11*('3g CPIH'!C$16/'3g CPIH'!$G$16))</f>
        <v>63.482931017612529</v>
      </c>
      <c r="H80" s="129">
        <f>IF('3g CPIH'!D$16="-","-",'3h OC '!$E$11*('3g CPIH'!D$16/'3g CPIH'!$G$16))</f>
        <v>63.61002397260274</v>
      </c>
      <c r="I80" s="129">
        <f>IF('3g CPIH'!E$16="-","-",'3h OC '!$E$11*('3g CPIH'!E$16/'3g CPIH'!$G$16))</f>
        <v>63.800663405088073</v>
      </c>
      <c r="J80" s="129">
        <f>IF('3g CPIH'!F$16="-","-",'3h OC '!$E$11*('3g CPIH'!F$16/'3g CPIH'!$G$16))</f>
        <v>64.181942270058713</v>
      </c>
      <c r="K80" s="129">
        <f>IF('3g CPIH'!G$16="-","-",'3h OC '!$E$11*('3g CPIH'!G$16/'3g CPIH'!$G$16))</f>
        <v>64.944500000000005</v>
      </c>
      <c r="L80" s="129">
        <f>IF('3g CPIH'!H$16="-","-",'3h OC '!$E$11*('3g CPIH'!H$16/'3g CPIH'!$G$16))</f>
        <v>65.770604207436406</v>
      </c>
      <c r="M80" s="129">
        <f>IF('3g CPIH'!I$16="-","-",'3h OC '!$E$11*('3g CPIH'!I$16/'3g CPIH'!$G$16))</f>
        <v>66.723801369863011</v>
      </c>
      <c r="N80" s="129">
        <f>IF('3g CPIH'!J$16="-","-",'3h OC '!$E$11*('3g CPIH'!J$16/'3g CPIH'!$G$16))</f>
        <v>67.295719667318991</v>
      </c>
      <c r="O80" s="30"/>
      <c r="P80" s="129">
        <f>IF('3g CPIH'!L$16="-","-",'3h OC '!$E$11*('3g CPIH'!L$16/'3g CPIH'!$G$16))</f>
        <v>67.295719667318991</v>
      </c>
      <c r="Q80" s="129">
        <f>IF('3g CPIH'!M$16="-","-",'3h OC '!$E$11*('3g CPIH'!M$16/'3g CPIH'!$G$16))</f>
        <v>68.058277397260284</v>
      </c>
      <c r="R80" s="129">
        <f>IF('3g CPIH'!N$16="-","-",'3h OC '!$E$11*('3g CPIH'!N$16/'3g CPIH'!$G$16))</f>
        <v>68.566649217221141</v>
      </c>
      <c r="S80" s="129">
        <f>IF('3g CPIH'!O$16="-","-",'3h OC '!$E$11*('3g CPIH'!O$16/'3g CPIH'!$G$16))</f>
        <v>68.947928082191794</v>
      </c>
      <c r="T80" s="129">
        <f>IF('3g CPIH'!P$16="-","-",'3h OC '!$E$11*('3g CPIH'!P$16/'3g CPIH'!$G$16))</f>
        <v>69.138567514677106</v>
      </c>
      <c r="U80" s="129">
        <f>IF('3g CPIH'!Q$16="-","-",'3h OC '!$E$11*('3g CPIH'!Q$16/'3g CPIH'!$G$16))</f>
        <v>69.51984637964776</v>
      </c>
      <c r="V80" s="129">
        <f>IF('3g CPIH'!R$16="-","-",'3h OC '!$E$11*('3g CPIH'!R$16/'3g CPIH'!$G$16))</f>
        <v>70.790775929549909</v>
      </c>
      <c r="W80" s="129" t="str">
        <f>IF('3g CPIH'!S$16="-","-",'3h OC '!$E$11*('3g CPIH'!S$16/'3g CPIH'!$G$16))</f>
        <v>-</v>
      </c>
      <c r="X80" s="129" t="str">
        <f>IF('3g CPIH'!T$16="-","-",'3h OC '!$E$11*('3g CPIH'!T$16/'3g CPIH'!$G$16))</f>
        <v>-</v>
      </c>
      <c r="Y80" s="129" t="str">
        <f>IF('3g CPIH'!U$16="-","-",'3h OC '!$E$11*('3g CPIH'!U$16/'3g CPIH'!$G$16))</f>
        <v>-</v>
      </c>
      <c r="Z80" s="129" t="str">
        <f>IF('3g CPIH'!V$16="-","-",'3h OC '!$E$11*('3g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SMNCC'!G$47="-","-",'3i SMNCC'!G$58)</f>
        <v>0</v>
      </c>
      <c r="L81" s="129">
        <f>IF('3i SMNCC'!H$47="-","-",'3i SMNCC'!H$58)</f>
        <v>-0.10239413454660828</v>
      </c>
      <c r="M81" s="129">
        <f>IF('3i SMNCC'!I$47="-","-",'3i SMNCC'!I$58)</f>
        <v>1.3107897268148032</v>
      </c>
      <c r="N81" s="129">
        <f>IF('3i SMNCC'!J$47="-","-",'3i SMNCC'!J$58)</f>
        <v>8.7391024854837447</v>
      </c>
      <c r="O81" s="30"/>
      <c r="P81" s="129">
        <f>IF('3i SMNCC'!L$47="-","-",'3i SMNCC'!L$58)</f>
        <v>8.7391024854837447</v>
      </c>
      <c r="Q81" s="129">
        <f>IF('3i SMNCC'!M$47="-","-",'3i SMNCC'!M$58)</f>
        <v>10.102089688688181</v>
      </c>
      <c r="R81" s="129">
        <f>IF('3i SMNCC'!N$47="-","-",'3i SMNCC'!N$58)</f>
        <v>10.300173121233549</v>
      </c>
      <c r="S81" s="129">
        <f>IF('3i SMNCC'!O$47="-","-",'3i SMNCC'!O$58)</f>
        <v>11.847822371645298</v>
      </c>
      <c r="T81" s="129">
        <f>IF('3i SMNCC'!P$47="-","-",'3i SMNCC'!P$58)</f>
        <v>7.7038430079225817</v>
      </c>
      <c r="U81" s="129">
        <f>IF('3i SMNCC'!Q$47="-","-",'3i SMNCC'!Q$58)</f>
        <v>7.5210837283470999</v>
      </c>
      <c r="V81" s="129">
        <f>IF('3i SMNCC'!R$47="-","-",'3i SMNCC'!R$58)</f>
        <v>5.5039662813362371</v>
      </c>
      <c r="W81" s="129" t="str">
        <f>IF('3i SMNCC'!S$47="-","-",'3i SMNCC'!S$58)</f>
        <v>-</v>
      </c>
      <c r="X81" s="129" t="str">
        <f>IF('3i SMNCC'!T$47="-","-",'3i SMNCC'!T$58)</f>
        <v>-</v>
      </c>
      <c r="Y81" s="129" t="str">
        <f>IF('3i SMNCC'!U$47="-","-",'3i SMNCC'!U$58)</f>
        <v>-</v>
      </c>
      <c r="Z81" s="129" t="str">
        <f>IF('3i SMNCC'!V$47="-","-",'3i SMNCC'!V$58)</f>
        <v>-</v>
      </c>
      <c r="AA81" s="28"/>
    </row>
    <row r="82" spans="1:27" s="29" customFormat="1" ht="11.25" customHeight="1" x14ac:dyDescent="0.25">
      <c r="A82" s="256"/>
      <c r="B82" s="132" t="s">
        <v>349</v>
      </c>
      <c r="C82" s="132" t="s">
        <v>389</v>
      </c>
      <c r="D82" s="134" t="s">
        <v>321</v>
      </c>
      <c r="E82" s="131"/>
      <c r="F82" s="30"/>
      <c r="G82" s="129">
        <f>IF('3g CPIH'!C$16="-","-",'3j PAAC PAP'!$G$19*('3g CPIH'!C$16/'3g CPIH'!$G$16))</f>
        <v>13.137827495107633</v>
      </c>
      <c r="H82" s="129">
        <f>IF('3g CPIH'!D$16="-","-",'3j PAAC PAP'!$G$19*('3g CPIH'!D$16/'3g CPIH'!$G$16))</f>
        <v>13.164129452054794</v>
      </c>
      <c r="I82" s="129">
        <f>IF('3g CPIH'!E$16="-","-",'3j PAAC PAP'!$G$19*('3g CPIH'!E$16/'3g CPIH'!$G$16))</f>
        <v>13.203582387475539</v>
      </c>
      <c r="J82" s="129">
        <f>IF('3g CPIH'!F$16="-","-",'3j PAAC PAP'!$G$19*('3g CPIH'!F$16/'3g CPIH'!$G$16))</f>
        <v>13.282488258317025</v>
      </c>
      <c r="K82" s="129">
        <f>IF('3g CPIH'!G$16="-","-",'3j PAAC PAP'!$G$19*('3g CPIH'!G$16/'3g CPIH'!$G$16))</f>
        <v>13.440300000000001</v>
      </c>
      <c r="L82" s="129">
        <f>IF('3g CPIH'!H$16="-","-",'3j PAAC PAP'!$G$19*('3g CPIH'!H$16/'3g CPIH'!$G$16))</f>
        <v>13.611262720156557</v>
      </c>
      <c r="M82" s="129">
        <f>IF('3g CPIH'!I$16="-","-",'3j PAAC PAP'!$G$19*('3g CPIH'!I$16/'3g CPIH'!$G$16))</f>
        <v>13.808527397260272</v>
      </c>
      <c r="N82" s="129">
        <f>IF('3g CPIH'!J$16="-","-",'3j PAAC PAP'!$G$19*('3g CPIH'!J$16/'3g CPIH'!$G$16))</f>
        <v>13.926886203522507</v>
      </c>
      <c r="O82" s="30"/>
      <c r="P82" s="129">
        <f>IF('3g CPIH'!L$16="-","-",'3j PAAC PAP'!$G$19*('3g CPIH'!L$16/'3g CPIH'!$G$16))</f>
        <v>13.926886203522507</v>
      </c>
      <c r="Q82" s="129">
        <f>IF('3g CPIH'!M$16="-","-",'3j PAAC PAP'!$G$19*('3g CPIH'!M$16/'3g CPIH'!$G$16))</f>
        <v>14.08469794520548</v>
      </c>
      <c r="R82" s="129">
        <f>IF('3g CPIH'!N$16="-","-",'3j PAAC PAP'!$G$19*('3g CPIH'!N$16/'3g CPIH'!$G$16))</f>
        <v>14.189905772994129</v>
      </c>
      <c r="S82" s="129">
        <f>IF('3g CPIH'!O$16="-","-",'3j PAAC PAP'!$G$19*('3g CPIH'!O$16/'3g CPIH'!$G$16))</f>
        <v>14.268811643835617</v>
      </c>
      <c r="T82" s="129">
        <f>IF('3g CPIH'!P$16="-","-",'3j PAAC PAP'!$G$19*('3g CPIH'!P$16/'3g CPIH'!$G$16))</f>
        <v>14.30826457925636</v>
      </c>
      <c r="U82" s="129">
        <f>IF('3g CPIH'!Q$16="-","-",'3j PAAC PAP'!$G$19*('3g CPIH'!Q$16/'3g CPIH'!$G$16))</f>
        <v>14.387170450097848</v>
      </c>
      <c r="V82" s="129">
        <f>IF('3g CPIH'!R$16="-","-",'3j PAAC PAP'!$G$19*('3g CPIH'!R$16/'3g CPIH'!$G$16))</f>
        <v>14.650190019569473</v>
      </c>
      <c r="W82" s="129" t="str">
        <f>IF('3g CPIH'!S$16="-","-",'3j PAAC PAP'!$G$19*('3g CPIH'!S$16/'3g CPIH'!$G$16))</f>
        <v>-</v>
      </c>
      <c r="X82" s="129" t="str">
        <f>IF('3g CPIH'!T$16="-","-",'3j PAAC PAP'!$G$19*('3g CPIH'!T$16/'3g CPIH'!$G$16))</f>
        <v>-</v>
      </c>
      <c r="Y82" s="129" t="str">
        <f>IF('3g CPIH'!U$16="-","-",'3j PAAC PAP'!$G$19*('3g CPIH'!U$16/'3g CPIH'!$G$16))</f>
        <v>-</v>
      </c>
      <c r="Z82" s="129" t="str">
        <f>IF('3g CPIH'!V$16="-","-",'3j PAAC PAP'!$G$19*('3g CPIH'!V$16/'3g CPIH'!$G$16))</f>
        <v>-</v>
      </c>
      <c r="AA82" s="28"/>
    </row>
    <row r="83" spans="1:27" s="29" customFormat="1" ht="11.25" customHeight="1" x14ac:dyDescent="0.25">
      <c r="A83" s="256"/>
      <c r="B83" s="132" t="s">
        <v>349</v>
      </c>
      <c r="C83" s="132" t="s">
        <v>404</v>
      </c>
      <c r="D83" s="134" t="s">
        <v>321</v>
      </c>
      <c r="E83" s="131"/>
      <c r="F83" s="30"/>
      <c r="G83" s="129">
        <f>IF(G78="-","-",SUM(G75:G81)*'3j PAAC PAP'!$G$37)</f>
        <v>4.0291031998812512</v>
      </c>
      <c r="H83" s="129">
        <f>IF(H78="-","-",SUM(H75:H81)*'3j PAAC PAP'!$G$37)</f>
        <v>4.036414349210018</v>
      </c>
      <c r="I83" s="129">
        <f>IF(I78="-","-",SUM(I75:I81)*'3j PAAC PAP'!$G$37)</f>
        <v>4.0510038932775032</v>
      </c>
      <c r="J83" s="129">
        <f>IF(J78="-","-",SUM(J75:J81)*'3j PAAC PAP'!$G$37)</f>
        <v>4.0729373412638044</v>
      </c>
      <c r="K83" s="129">
        <f>IF(K78="-","-",SUM(K75:K81)*'3j PAAC PAP'!$G$37)</f>
        <v>4.1213929100624256</v>
      </c>
      <c r="L83" s="129">
        <f>IF(L78="-","-",SUM(L75:L81)*'3j PAAC PAP'!$G$37)</f>
        <v>4.1630250557154831</v>
      </c>
      <c r="M83" s="129">
        <f>IF(M78="-","-",SUM(M75:M81)*'3j PAAC PAP'!$G$37)</f>
        <v>4.3229473338273943</v>
      </c>
      <c r="N83" s="129">
        <f>IF(N78="-","-",SUM(N75:N81)*'3j PAAC PAP'!$G$37)</f>
        <v>4.7831686255620367</v>
      </c>
      <c r="O83" s="30"/>
      <c r="P83" s="129">
        <f>IF(P78="-","-",SUM(P75:P81)*'3j PAAC PAP'!$G$37)</f>
        <v>4.7831686255620367</v>
      </c>
      <c r="Q83" s="129">
        <f>IF(Q78="-","-",SUM(Q75:Q81)*'3j PAAC PAP'!$G$37)</f>
        <v>4.9150689011051076</v>
      </c>
      <c r="R83" s="129">
        <f>IF(R78="-","-",SUM(R75:R81)*'3j PAAC PAP'!$G$37)</f>
        <v>4.9507109401752034</v>
      </c>
      <c r="S83" s="129">
        <f>IF(S78="-","-",SUM(S75:S81)*'3j PAAC PAP'!$G$37)</f>
        <v>5.0712131846455923</v>
      </c>
      <c r="T83" s="129">
        <f>IF(T78="-","-",SUM(T75:T81)*'3j PAAC PAP'!$G$37)</f>
        <v>4.8259501851548539</v>
      </c>
      <c r="U83" s="129">
        <f>IF(U78="-","-",SUM(U75:U81)*'3j PAAC PAP'!$G$37)</f>
        <v>4.9263524085164407</v>
      </c>
      <c r="V83" s="129">
        <f>IF(V78="-","-",SUM(V75:V81)*'3j PAAC PAP'!$G$37)</f>
        <v>4.8311640233743791</v>
      </c>
      <c r="W83" s="129" t="str">
        <f>IF(W78="-","-",SUM(W75:W81)*'3j PAAC PAP'!$G$37)</f>
        <v>-</v>
      </c>
      <c r="X83" s="129" t="str">
        <f>IF(X78="-","-",SUM(X75:X81)*'3j PAAC PAP'!$G$37)</f>
        <v>-</v>
      </c>
      <c r="Y83" s="129" t="str">
        <f>IF(Y78="-","-",SUM(Y75:Y81)*'3j PAAC PAP'!$G$37)</f>
        <v>-</v>
      </c>
      <c r="Z83" s="129" t="str">
        <f>IF(Z78="-","-",SUM(Z75:Z81)*'3j PAAC PAP'!$G$37)</f>
        <v>-</v>
      </c>
      <c r="AA83" s="28"/>
    </row>
    <row r="84" spans="1:27" s="29" customFormat="1" ht="11.25" customHeight="1" x14ac:dyDescent="0.25">
      <c r="A84" s="256"/>
      <c r="B84" s="132" t="s">
        <v>388</v>
      </c>
      <c r="C84" s="132" t="s">
        <v>515</v>
      </c>
      <c r="D84" s="134" t="s">
        <v>321</v>
      </c>
      <c r="E84" s="131"/>
      <c r="F84" s="30"/>
      <c r="G84" s="129">
        <f>IF(G78="-","-",SUM(G75:G83)*'3k EBIT'!$E$11)</f>
        <v>1.6890178272439871</v>
      </c>
      <c r="H84" s="129">
        <f>IF(H78="-","-",SUM(H75:H83)*'3k EBIT'!$E$11)</f>
        <v>1.6921303822385896</v>
      </c>
      <c r="I84" s="129">
        <f>IF(I78="-","-",SUM(I75:I83)*'3k EBIT'!$E$11)</f>
        <v>1.6980891217871283</v>
      </c>
      <c r="J84" s="129">
        <f>IF(J78="-","-",SUM(J75:J83)*'3k EBIT'!$E$11)</f>
        <v>1.7074267867709363</v>
      </c>
      <c r="K84" s="129">
        <f>IF(K78="-","-",SUM(K75:K83)*'3k EBIT'!$E$11)</f>
        <v>1.7277359161924088</v>
      </c>
      <c r="L84" s="129">
        <f>IF(L78="-","-",SUM(L75:L83)*'3k EBIT'!$E$11)</f>
        <v>1.7458702702451387</v>
      </c>
      <c r="M84" s="129">
        <f>IF(M78="-","-",SUM(M75:M83)*'3k EBIT'!$E$11)</f>
        <v>1.8066313065580686</v>
      </c>
      <c r="N84" s="129">
        <f>IF(N78="-","-",SUM(N75:N83)*'3k EBIT'!$E$11)</f>
        <v>1.9727857209910995</v>
      </c>
      <c r="O84" s="30"/>
      <c r="P84" s="129">
        <f>IF(P78="-","-",SUM(P75:P83)*'3k EBIT'!$E$11)</f>
        <v>1.9727857209910995</v>
      </c>
      <c r="Q84" s="129">
        <f>IF(Q78="-","-",SUM(Q75:Q83)*'3k EBIT'!$E$11)</f>
        <v>2.02280538360493</v>
      </c>
      <c r="R84" s="129">
        <f>IF(R78="-","-",SUM(R75:R83)*'3k EBIT'!$E$11)</f>
        <v>2.0375334161975194</v>
      </c>
      <c r="S84" s="129">
        <f>IF(S78="-","-",SUM(S75:S83)*'3k EBIT'!$E$11)</f>
        <v>2.0819665547461152</v>
      </c>
      <c r="T84" s="129">
        <f>IF(T78="-","-",SUM(T75:T83)*'3k EBIT'!$E$11)</f>
        <v>1.9954046549190607</v>
      </c>
      <c r="U84" s="129">
        <f>IF(U78="-","-",SUM(U75:U83)*'3k EBIT'!$E$11)</f>
        <v>2.0326811700265912</v>
      </c>
      <c r="V84" s="129">
        <f>IF(V78="-","-",SUM(V75:V83)*'3k EBIT'!$E$11)</f>
        <v>2.0038834567790658</v>
      </c>
      <c r="W84" s="129" t="str">
        <f>IF(W78="-","-",SUM(W75:W83)*'3k EBIT'!$E$11)</f>
        <v>-</v>
      </c>
      <c r="X84" s="129" t="str">
        <f>IF(X78="-","-",SUM(X75:X83)*'3k EBIT'!$E$11)</f>
        <v>-</v>
      </c>
      <c r="Y84" s="129" t="str">
        <f>IF(Y78="-","-",SUM(Y75:Y83)*'3k EBIT'!$E$11)</f>
        <v>-</v>
      </c>
      <c r="Z84" s="129" t="str">
        <f>IF(Z78="-","-",SUM(Z75:Z83)*'3k EBIT'!$E$11)</f>
        <v>-</v>
      </c>
      <c r="AA84" s="28"/>
    </row>
    <row r="85" spans="1:27" s="29" customFormat="1" ht="12.4" customHeight="1" x14ac:dyDescent="0.25">
      <c r="A85" s="256"/>
      <c r="B85" s="132" t="s">
        <v>292</v>
      </c>
      <c r="C85" s="177" t="s">
        <v>516</v>
      </c>
      <c r="D85" s="134" t="s">
        <v>321</v>
      </c>
      <c r="E85" s="130"/>
      <c r="F85" s="30"/>
      <c r="G85" s="129">
        <f>IF(G80="-","-",SUM(G75:G78,G80:G84)*'3l HAP'!$E$12)</f>
        <v>1.3015210418074821</v>
      </c>
      <c r="H85" s="129">
        <f>IF(H80="-","-",SUM(H75:H78,H80:H84)*'3l HAP'!$E$12)</f>
        <v>1.3039195101681555</v>
      </c>
      <c r="I85" s="129">
        <f>IF(I80="-","-",SUM(I75:I78,I80:I84)*'3l HAP'!$E$12)</f>
        <v>1.3085111875205069</v>
      </c>
      <c r="J85" s="129">
        <f>IF(J80="-","-",SUM(J75:J78,J80:J84)*'3l HAP'!$E$12)</f>
        <v>1.3157065926025275</v>
      </c>
      <c r="K85" s="129">
        <f>IF(K80="-","-",SUM(K75:K78,K80:K84)*'3l HAP'!$E$12)</f>
        <v>1.3313563737099117</v>
      </c>
      <c r="L85" s="129">
        <f>IF(L80="-","-",SUM(L75:L78,L80:L84)*'3l HAP'!$E$12)</f>
        <v>1.3453303193950954</v>
      </c>
      <c r="M85" s="129">
        <f>IF(M80="-","-",SUM(M75:M78,M80:M84)*'3l HAP'!$E$12)</f>
        <v>1.3921514754585258</v>
      </c>
      <c r="N85" s="129">
        <f>IF(N80="-","-",SUM(N75:N78,N80:N84)*'3l HAP'!$E$12)</f>
        <v>1.520186516347737</v>
      </c>
      <c r="O85" s="30"/>
      <c r="P85" s="129">
        <f>IF(P80="-","-",SUM(P75:P78,P80:P84)*'3l HAP'!$E$12)</f>
        <v>1.520186516347737</v>
      </c>
      <c r="Q85" s="129">
        <f>IF(Q80="-","-",SUM(Q75:Q78,Q80:Q84)*'3l HAP'!$E$12)</f>
        <v>1.5587305993916913</v>
      </c>
      <c r="R85" s="129">
        <f>IF(R80="-","-",SUM(R75:R78,R80:R84)*'3l HAP'!$E$12)</f>
        <v>1.570079706555918</v>
      </c>
      <c r="S85" s="129">
        <f>IF(S80="-","-",SUM(S75:S78,S80:S84)*'3l HAP'!$E$12)</f>
        <v>1.6043189335443677</v>
      </c>
      <c r="T85" s="129">
        <f>IF(T80="-","-",SUM(T75:T78,T80:T84)*'3l HAP'!$E$12)</f>
        <v>1.5376161834451714</v>
      </c>
      <c r="U85" s="129">
        <f>IF(U80="-","-",SUM(U75:U78,U80:U84)*'3l HAP'!$E$12)</f>
        <v>1.5663406693535709</v>
      </c>
      <c r="V85" s="129">
        <f>IF(V80="-","-",SUM(V75:V78,V80:V84)*'3l HAP'!$E$12)</f>
        <v>1.5441497669586857</v>
      </c>
      <c r="W85" s="129" t="str">
        <f>IF(W80="-","-",SUM(W75:W78,W80:W84)*'3l HAP'!$E$12)</f>
        <v>-</v>
      </c>
      <c r="X85" s="129" t="str">
        <f>IF(X80="-","-",SUM(X75:X78,X80:X84)*'3l HAP'!$E$12)</f>
        <v>-</v>
      </c>
      <c r="Y85" s="129" t="str">
        <f>IF(Y80="-","-",SUM(Y75:Y78,Y80:Y84)*'3l HAP'!$E$12)</f>
        <v>-</v>
      </c>
      <c r="Z85" s="129" t="str">
        <f>IF(Z80="-","-",SUM(Z75:Z78,Z80:Z84)*'3l HAP'!$E$12)</f>
        <v>-</v>
      </c>
      <c r="AA85" s="28"/>
    </row>
    <row r="86" spans="1:27" s="29" customFormat="1" ht="11.25" customHeight="1" x14ac:dyDescent="0.25">
      <c r="A86" s="256"/>
      <c r="B86" s="132" t="s">
        <v>44</v>
      </c>
      <c r="C86" s="132" t="str">
        <f>B86&amp;"_"&amp;D86</f>
        <v>Total_Northern</v>
      </c>
      <c r="D86" s="134" t="s">
        <v>321</v>
      </c>
      <c r="E86" s="131"/>
      <c r="F86" s="30"/>
      <c r="G86" s="129">
        <f>IF(G80="-","-",SUM(G75:G85))</f>
        <v>90.197159441334975</v>
      </c>
      <c r="H86" s="129">
        <f t="shared" ref="H86:Z86" si="6">IF(H80="-","-",SUM(H75:H85))</f>
        <v>90.363376525956397</v>
      </c>
      <c r="I86" s="129">
        <f t="shared" si="6"/>
        <v>90.681585944743844</v>
      </c>
      <c r="J86" s="129">
        <f t="shared" si="6"/>
        <v>91.180237198608097</v>
      </c>
      <c r="K86" s="129">
        <f t="shared" si="6"/>
        <v>92.264788086701628</v>
      </c>
      <c r="L86" s="129">
        <f t="shared" si="6"/>
        <v>93.233201325138921</v>
      </c>
      <c r="M86" s="129">
        <f t="shared" si="6"/>
        <v>96.477970439909441</v>
      </c>
      <c r="N86" s="129">
        <f t="shared" si="6"/>
        <v>105.35097104935348</v>
      </c>
      <c r="O86" s="30"/>
      <c r="P86" s="129">
        <f t="shared" si="6"/>
        <v>105.35097104935348</v>
      </c>
      <c r="Q86" s="129">
        <f t="shared" si="6"/>
        <v>108.02212786677039</v>
      </c>
      <c r="R86" s="129">
        <f t="shared" si="6"/>
        <v>108.8086362638893</v>
      </c>
      <c r="S86" s="129">
        <f t="shared" si="6"/>
        <v>111.18146076431874</v>
      </c>
      <c r="T86" s="129">
        <f t="shared" si="6"/>
        <v>106.55887043145906</v>
      </c>
      <c r="U86" s="129">
        <f t="shared" si="6"/>
        <v>108.54951595475558</v>
      </c>
      <c r="V86" s="129">
        <f t="shared" si="6"/>
        <v>107.01165656012074</v>
      </c>
      <c r="W86" s="129" t="str">
        <f t="shared" si="6"/>
        <v>-</v>
      </c>
      <c r="X86" s="129" t="str">
        <f t="shared" si="6"/>
        <v>-</v>
      </c>
      <c r="Y86" s="129" t="str">
        <f t="shared" si="6"/>
        <v>-</v>
      </c>
      <c r="Z86" s="129" t="str">
        <f t="shared" si="6"/>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AA'!J187="-","-",'3c AA'!J187)</f>
        <v>-</v>
      </c>
      <c r="H89" s="38" t="str">
        <f>IF('3c AA'!K187="-","-",'3c AA'!K187)</f>
        <v>-</v>
      </c>
      <c r="I89" s="38" t="str">
        <f>IF('3c AA'!L187="-","-",'3c AA'!L187)</f>
        <v>-</v>
      </c>
      <c r="J89" s="38" t="str">
        <f>IF('3c AA'!M187="-","-",'3c AA'!M187)</f>
        <v>-</v>
      </c>
      <c r="K89" s="38" t="str">
        <f>IF('3c AA'!N187="-","-",'3c AA'!N187)</f>
        <v>-</v>
      </c>
      <c r="L89" s="38" t="str">
        <f>IF('3c AA'!O187="-","-",'3c AA'!O187)</f>
        <v>-</v>
      </c>
      <c r="M89" s="38" t="str">
        <f>IF('3c AA'!P187="-","-",'3c AA'!P187)</f>
        <v>-</v>
      </c>
      <c r="N89" s="38" t="str">
        <f>IF('3c AA'!Q187="-","-",'3c AA'!Q187)</f>
        <v>-</v>
      </c>
      <c r="O89" s="30"/>
      <c r="P89" s="38" t="str">
        <f>IF('3c AA'!S187="-","-",'3c AA'!S187)</f>
        <v>-</v>
      </c>
      <c r="Q89" s="38" t="str">
        <f>IF('3c AA'!T187="-","-",'3c AA'!T187)</f>
        <v>-</v>
      </c>
      <c r="R89" s="38" t="str">
        <f>IF('3c AA'!U187="-","-",'3c AA'!U187)</f>
        <v>-</v>
      </c>
      <c r="S89" s="38" t="str">
        <f>IF('3c AA'!V187="-","-",'3c AA'!V187)</f>
        <v>-</v>
      </c>
      <c r="T89" s="38">
        <f>IF('3c AA'!W187="-","-",'3c AA'!W187)</f>
        <v>0</v>
      </c>
      <c r="U89" s="38">
        <f>IF('3c AA'!X187="-","-",'3c AA'!X187)</f>
        <v>1.4870742269298105</v>
      </c>
      <c r="V89" s="38">
        <f>IF('3c AA'!Y187="-","-",'3c AA'!Y187)</f>
        <v>0.70457099735818829</v>
      </c>
      <c r="W89" s="38" t="str">
        <f>IF('3c AA'!Z187="-","-",'3c AA'!Z187)</f>
        <v>-</v>
      </c>
      <c r="X89" s="38" t="str">
        <f>IF('3c AA'!AA187="-","-",'3c AA'!AA187)</f>
        <v>-</v>
      </c>
      <c r="Y89" s="38" t="str">
        <f>IF('3c AA'!AB187="-","-",'3c AA'!AB187)</f>
        <v>-</v>
      </c>
      <c r="Z89" s="38" t="str">
        <f>IF('3c AA'!AC187="-","-",'3c AA'!AC187)</f>
        <v>-</v>
      </c>
      <c r="AA89" s="28"/>
    </row>
    <row r="90" spans="1:27" s="29" customFormat="1" ht="11.5" x14ac:dyDescent="0.25">
      <c r="A90" s="256"/>
      <c r="B90" s="135" t="s">
        <v>2</v>
      </c>
      <c r="C90" s="135" t="s">
        <v>342</v>
      </c>
      <c r="D90" s="133" t="s">
        <v>322</v>
      </c>
      <c r="E90" s="128"/>
      <c r="F90" s="30"/>
      <c r="G90" s="38">
        <f>IF('3d PC'!G14="-","-",'3d PC'!G64)</f>
        <v>6.5567588596821027</v>
      </c>
      <c r="H90" s="38">
        <f>IF('3d PC'!H14="-","-",'3d PC'!H64)</f>
        <v>6.5567588596821027</v>
      </c>
      <c r="I90" s="38">
        <f>IF('3d PC'!I14="-","-",'3d PC'!I64)</f>
        <v>6.6197359495950758</v>
      </c>
      <c r="J90" s="38">
        <f>IF('3d PC'!J14="-","-",'3d PC'!J64)</f>
        <v>6.6197359495950758</v>
      </c>
      <c r="K90" s="38">
        <f>IF('3d PC'!K14="-","-",'3d PC'!K64)</f>
        <v>6.6995028867368616</v>
      </c>
      <c r="L90" s="38">
        <f>IF('3d PC'!L14="-","-",'3d PC'!L64)</f>
        <v>6.6995028867368616</v>
      </c>
      <c r="M90" s="38">
        <f>IF('3d PC'!M14="-","-",'3d PC'!M64)</f>
        <v>7.1131218301273513</v>
      </c>
      <c r="N90" s="38">
        <f>IF('3d PC'!N14="-","-",'3d PC'!N64)</f>
        <v>7.1131218301273513</v>
      </c>
      <c r="O90" s="30"/>
      <c r="P90" s="38">
        <f>'3d PC'!P64</f>
        <v>7.1131218301273513</v>
      </c>
      <c r="Q90" s="38">
        <f>'3d PC'!Q64</f>
        <v>7.2804579515147188</v>
      </c>
      <c r="R90" s="38">
        <f>'3d PC'!R64</f>
        <v>7.1935840895118579</v>
      </c>
      <c r="S90" s="38">
        <f>'3d PC'!S64</f>
        <v>7.3593999937099728</v>
      </c>
      <c r="T90" s="38">
        <f>'3d PC'!T64</f>
        <v>7.0492243060839304</v>
      </c>
      <c r="U90" s="38">
        <f>'3d PC'!U64</f>
        <v>7.1089669218364691</v>
      </c>
      <c r="V90" s="38">
        <f>'3d PC'!V64</f>
        <v>6.9829560851947949</v>
      </c>
      <c r="W90" s="38" t="str">
        <f>'3d PC'!W64</f>
        <v>-</v>
      </c>
      <c r="X90" s="38" t="str">
        <f>'3d PC'!X64</f>
        <v>-</v>
      </c>
      <c r="Y90" s="38" t="str">
        <f>'3d PC'!Y64</f>
        <v>-</v>
      </c>
      <c r="Z90" s="38" t="str">
        <f>'3d PC'!Z64</f>
        <v>-</v>
      </c>
      <c r="AA90" s="28"/>
    </row>
    <row r="91" spans="1:27" s="29" customFormat="1" ht="11.5" x14ac:dyDescent="0.25">
      <c r="A91" s="256"/>
      <c r="B91" s="135" t="s">
        <v>352</v>
      </c>
      <c r="C91" s="135" t="s">
        <v>343</v>
      </c>
      <c r="D91" s="133" t="s">
        <v>322</v>
      </c>
      <c r="E91" s="128"/>
      <c r="F91" s="30"/>
      <c r="G91" s="38" t="s">
        <v>333</v>
      </c>
      <c r="H91" s="38" t="s">
        <v>333</v>
      </c>
      <c r="I91" s="38" t="s">
        <v>333</v>
      </c>
      <c r="J91" s="38" t="s">
        <v>333</v>
      </c>
      <c r="K91" s="38" t="s">
        <v>333</v>
      </c>
      <c r="L91" s="38" t="s">
        <v>333</v>
      </c>
      <c r="M91" s="38" t="s">
        <v>333</v>
      </c>
      <c r="N91" s="38" t="s">
        <v>333</v>
      </c>
      <c r="O91" s="30"/>
      <c r="P91" s="38" t="s">
        <v>333</v>
      </c>
      <c r="Q91" s="38" t="s">
        <v>333</v>
      </c>
      <c r="R91" s="38" t="s">
        <v>333</v>
      </c>
      <c r="S91" s="38" t="s">
        <v>333</v>
      </c>
      <c r="T91" s="38" t="s">
        <v>333</v>
      </c>
      <c r="U91" s="38" t="s">
        <v>333</v>
      </c>
      <c r="V91" s="38" t="s">
        <v>333</v>
      </c>
      <c r="W91" s="38" t="s">
        <v>333</v>
      </c>
      <c r="X91" s="38" t="s">
        <v>333</v>
      </c>
      <c r="Y91" s="38" t="s">
        <v>333</v>
      </c>
      <c r="Z91" s="38" t="s">
        <v>333</v>
      </c>
      <c r="AA91" s="28"/>
    </row>
    <row r="92" spans="1:27" s="29" customFormat="1" ht="11.5" x14ac:dyDescent="0.25">
      <c r="A92" s="256"/>
      <c r="B92" s="135" t="s">
        <v>349</v>
      </c>
      <c r="C92" s="135" t="s">
        <v>344</v>
      </c>
      <c r="D92" s="133" t="s">
        <v>322</v>
      </c>
      <c r="E92" s="128"/>
      <c r="F92" s="30"/>
      <c r="G92" s="38">
        <f>IF('3g CPIH'!C$16="-","-",'3h OC '!$E$11*('3g CPIH'!C$16/'3g CPIH'!$G$16))</f>
        <v>63.482931017612529</v>
      </c>
      <c r="H92" s="38">
        <f>IF('3g CPIH'!D$16="-","-",'3h OC '!$E$11*('3g CPIH'!D$16/'3g CPIH'!$G$16))</f>
        <v>63.61002397260274</v>
      </c>
      <c r="I92" s="38">
        <f>IF('3g CPIH'!E$16="-","-",'3h OC '!$E$11*('3g CPIH'!E$16/'3g CPIH'!$G$16))</f>
        <v>63.800663405088073</v>
      </c>
      <c r="J92" s="38">
        <f>IF('3g CPIH'!F$16="-","-",'3h OC '!$E$11*('3g CPIH'!F$16/'3g CPIH'!$G$16))</f>
        <v>64.181942270058713</v>
      </c>
      <c r="K92" s="38">
        <f>IF('3g CPIH'!G$16="-","-",'3h OC '!$E$11*('3g CPIH'!G$16/'3g CPIH'!$G$16))</f>
        <v>64.944500000000005</v>
      </c>
      <c r="L92" s="38">
        <f>IF('3g CPIH'!H$16="-","-",'3h OC '!$E$11*('3g CPIH'!H$16/'3g CPIH'!$G$16))</f>
        <v>65.770604207436406</v>
      </c>
      <c r="M92" s="38">
        <f>IF('3g CPIH'!I$16="-","-",'3h OC '!$E$11*('3g CPIH'!I$16/'3g CPIH'!$G$16))</f>
        <v>66.723801369863011</v>
      </c>
      <c r="N92" s="38">
        <f>IF('3g CPIH'!J$16="-","-",'3h OC '!$E$11*('3g CPIH'!J$16/'3g CPIH'!$G$16))</f>
        <v>67.295719667318991</v>
      </c>
      <c r="O92" s="30"/>
      <c r="P92" s="38">
        <f>IF('3g CPIH'!L$16="-","-",'3h OC '!$E$11*('3g CPIH'!L$16/'3g CPIH'!$G$16))</f>
        <v>67.295719667318991</v>
      </c>
      <c r="Q92" s="38">
        <f>IF('3g CPIH'!M$16="-","-",'3h OC '!$E$11*('3g CPIH'!M$16/'3g CPIH'!$G$16))</f>
        <v>68.058277397260284</v>
      </c>
      <c r="R92" s="38">
        <f>IF('3g CPIH'!N$16="-","-",'3h OC '!$E$11*('3g CPIH'!N$16/'3g CPIH'!$G$16))</f>
        <v>68.566649217221141</v>
      </c>
      <c r="S92" s="38">
        <f>IF('3g CPIH'!O$16="-","-",'3h OC '!$E$11*('3g CPIH'!O$16/'3g CPIH'!$G$16))</f>
        <v>68.947928082191794</v>
      </c>
      <c r="T92" s="38">
        <f>IF('3g CPIH'!P$16="-","-",'3h OC '!$E$11*('3g CPIH'!P$16/'3g CPIH'!$G$16))</f>
        <v>69.138567514677106</v>
      </c>
      <c r="U92" s="38">
        <f>IF('3g CPIH'!Q$16="-","-",'3h OC '!$E$11*('3g CPIH'!Q$16/'3g CPIH'!$G$16))</f>
        <v>69.51984637964776</v>
      </c>
      <c r="V92" s="38">
        <f>IF('3g CPIH'!R$16="-","-",'3h OC '!$E$11*('3g CPIH'!R$16/'3g CPIH'!$G$16))</f>
        <v>70.790775929549909</v>
      </c>
      <c r="W92" s="38" t="str">
        <f>IF('3g CPIH'!S$16="-","-",'3h OC '!$E$11*('3g CPIH'!S$16/'3g CPIH'!$G$16))</f>
        <v>-</v>
      </c>
      <c r="X92" s="38" t="str">
        <f>IF('3g CPIH'!T$16="-","-",'3h OC '!$E$11*('3g CPIH'!T$16/'3g CPIH'!$G$16))</f>
        <v>-</v>
      </c>
      <c r="Y92" s="38" t="str">
        <f>IF('3g CPIH'!U$16="-","-",'3h OC '!$E$11*('3g CPIH'!U$16/'3g CPIH'!$G$16))</f>
        <v>-</v>
      </c>
      <c r="Z92" s="38" t="str">
        <f>IF('3g CPIH'!V$16="-","-",'3h OC '!$E$11*('3g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SMNCC'!G$47="-","-",'3i SMNCC'!G$58)</f>
        <v>0</v>
      </c>
      <c r="L93" s="38">
        <f>IF('3i SMNCC'!H$47="-","-",'3i SMNCC'!H$58)</f>
        <v>-0.10239413454660828</v>
      </c>
      <c r="M93" s="38">
        <f>IF('3i SMNCC'!I$47="-","-",'3i SMNCC'!I$58)</f>
        <v>1.3107897268148032</v>
      </c>
      <c r="N93" s="38">
        <f>IF('3i SMNCC'!J$47="-","-",'3i SMNCC'!J$58)</f>
        <v>8.7391024854837447</v>
      </c>
      <c r="O93" s="30"/>
      <c r="P93" s="38">
        <f>IF('3i SMNCC'!L$47="-","-",'3i SMNCC'!L$58)</f>
        <v>8.7391024854837447</v>
      </c>
      <c r="Q93" s="38">
        <f>IF('3i SMNCC'!M$47="-","-",'3i SMNCC'!M$58)</f>
        <v>10.102089688688181</v>
      </c>
      <c r="R93" s="38">
        <f>IF('3i SMNCC'!N$47="-","-",'3i SMNCC'!N$58)</f>
        <v>10.300173121233549</v>
      </c>
      <c r="S93" s="38">
        <f>IF('3i SMNCC'!O$47="-","-",'3i SMNCC'!O$58)</f>
        <v>11.847822371645298</v>
      </c>
      <c r="T93" s="38">
        <f>IF('3i SMNCC'!P$47="-","-",'3i SMNCC'!P$58)</f>
        <v>7.7038430079225817</v>
      </c>
      <c r="U93" s="38">
        <f>IF('3i SMNCC'!Q$47="-","-",'3i SMNCC'!Q$58)</f>
        <v>7.5210837283470999</v>
      </c>
      <c r="V93" s="38">
        <f>IF('3i SMNCC'!R$47="-","-",'3i SMNCC'!R$58)</f>
        <v>5.5039662813362371</v>
      </c>
      <c r="W93" s="38" t="str">
        <f>IF('3i SMNCC'!S$47="-","-",'3i SMNCC'!S$58)</f>
        <v>-</v>
      </c>
      <c r="X93" s="38" t="str">
        <f>IF('3i SMNCC'!T$47="-","-",'3i SMNCC'!T$58)</f>
        <v>-</v>
      </c>
      <c r="Y93" s="38" t="str">
        <f>IF('3i SMNCC'!U$47="-","-",'3i SMNCC'!U$58)</f>
        <v>-</v>
      </c>
      <c r="Z93" s="38" t="str">
        <f>IF('3i SMNCC'!V$47="-","-",'3i SMNCC'!V$58)</f>
        <v>-</v>
      </c>
      <c r="AA93" s="28"/>
    </row>
    <row r="94" spans="1:27" s="29" customFormat="1" ht="11.25" customHeight="1" x14ac:dyDescent="0.25">
      <c r="A94" s="256"/>
      <c r="B94" s="135" t="s">
        <v>349</v>
      </c>
      <c r="C94" s="135" t="s">
        <v>389</v>
      </c>
      <c r="D94" s="133" t="s">
        <v>322</v>
      </c>
      <c r="E94" s="128"/>
      <c r="F94" s="30"/>
      <c r="G94" s="38">
        <f>IF('3g CPIH'!C$16="-","-",'3j PAAC PAP'!$G$19*('3g CPIH'!C$16/'3g CPIH'!$G$16))</f>
        <v>13.137827495107633</v>
      </c>
      <c r="H94" s="38">
        <f>IF('3g CPIH'!D$16="-","-",'3j PAAC PAP'!$G$19*('3g CPIH'!D$16/'3g CPIH'!$G$16))</f>
        <v>13.164129452054794</v>
      </c>
      <c r="I94" s="38">
        <f>IF('3g CPIH'!E$16="-","-",'3j PAAC PAP'!$G$19*('3g CPIH'!E$16/'3g CPIH'!$G$16))</f>
        <v>13.203582387475539</v>
      </c>
      <c r="J94" s="38">
        <f>IF('3g CPIH'!F$16="-","-",'3j PAAC PAP'!$G$19*('3g CPIH'!F$16/'3g CPIH'!$G$16))</f>
        <v>13.282488258317025</v>
      </c>
      <c r="K94" s="38">
        <f>IF('3g CPIH'!G$16="-","-",'3j PAAC PAP'!$G$19*('3g CPIH'!G$16/'3g CPIH'!$G$16))</f>
        <v>13.440300000000001</v>
      </c>
      <c r="L94" s="38">
        <f>IF('3g CPIH'!H$16="-","-",'3j PAAC PAP'!$G$19*('3g CPIH'!H$16/'3g CPIH'!$G$16))</f>
        <v>13.611262720156557</v>
      </c>
      <c r="M94" s="38">
        <f>IF('3g CPIH'!I$16="-","-",'3j PAAC PAP'!$G$19*('3g CPIH'!I$16/'3g CPIH'!$G$16))</f>
        <v>13.808527397260272</v>
      </c>
      <c r="N94" s="38">
        <f>IF('3g CPIH'!J$16="-","-",'3j PAAC PAP'!$G$19*('3g CPIH'!J$16/'3g CPIH'!$G$16))</f>
        <v>13.926886203522507</v>
      </c>
      <c r="O94" s="30"/>
      <c r="P94" s="38">
        <f>IF('3g CPIH'!L$16="-","-",'3j PAAC PAP'!$G$19*('3g CPIH'!L$16/'3g CPIH'!$G$16))</f>
        <v>13.926886203522507</v>
      </c>
      <c r="Q94" s="38">
        <f>IF('3g CPIH'!M$16="-","-",'3j PAAC PAP'!$G$19*('3g CPIH'!M$16/'3g CPIH'!$G$16))</f>
        <v>14.08469794520548</v>
      </c>
      <c r="R94" s="38">
        <f>IF('3g CPIH'!N$16="-","-",'3j PAAC PAP'!$G$19*('3g CPIH'!N$16/'3g CPIH'!$G$16))</f>
        <v>14.189905772994129</v>
      </c>
      <c r="S94" s="38">
        <f>IF('3g CPIH'!O$16="-","-",'3j PAAC PAP'!$G$19*('3g CPIH'!O$16/'3g CPIH'!$G$16))</f>
        <v>14.268811643835617</v>
      </c>
      <c r="T94" s="38">
        <f>IF('3g CPIH'!P$16="-","-",'3j PAAC PAP'!$G$19*('3g CPIH'!P$16/'3g CPIH'!$G$16))</f>
        <v>14.30826457925636</v>
      </c>
      <c r="U94" s="38">
        <f>IF('3g CPIH'!Q$16="-","-",'3j PAAC PAP'!$G$19*('3g CPIH'!Q$16/'3g CPIH'!$G$16))</f>
        <v>14.387170450097848</v>
      </c>
      <c r="V94" s="38">
        <f>IF('3g CPIH'!R$16="-","-",'3j PAAC PAP'!$G$19*('3g CPIH'!R$16/'3g CPIH'!$G$16))</f>
        <v>14.650190019569473</v>
      </c>
      <c r="W94" s="38" t="str">
        <f>IF('3g CPIH'!S$16="-","-",'3j PAAC PAP'!$G$19*('3g CPIH'!S$16/'3g CPIH'!$G$16))</f>
        <v>-</v>
      </c>
      <c r="X94" s="38" t="str">
        <f>IF('3g CPIH'!T$16="-","-",'3j PAAC PAP'!$G$19*('3g CPIH'!T$16/'3g CPIH'!$G$16))</f>
        <v>-</v>
      </c>
      <c r="Y94" s="38" t="str">
        <f>IF('3g CPIH'!U$16="-","-",'3j PAAC PAP'!$G$19*('3g CPIH'!U$16/'3g CPIH'!$G$16))</f>
        <v>-</v>
      </c>
      <c r="Z94" s="38" t="str">
        <f>IF('3g CPIH'!V$16="-","-",'3j PAAC PAP'!$G$19*('3g CPIH'!V$16/'3g CPIH'!$G$16))</f>
        <v>-</v>
      </c>
      <c r="AA94" s="28"/>
    </row>
    <row r="95" spans="1:27" s="29" customFormat="1" ht="11.25" customHeight="1" x14ac:dyDescent="0.25">
      <c r="A95" s="256"/>
      <c r="B95" s="135" t="s">
        <v>349</v>
      </c>
      <c r="C95" s="135" t="s">
        <v>404</v>
      </c>
      <c r="D95" s="133" t="s">
        <v>322</v>
      </c>
      <c r="E95" s="128"/>
      <c r="F95" s="30"/>
      <c r="G95" s="38">
        <f>IF(G90="-","-",SUM(G87:G93)*'3j PAAC PAP'!$G$37)</f>
        <v>4.0291031998812512</v>
      </c>
      <c r="H95" s="38">
        <f>IF(H90="-","-",SUM(H87:H93)*'3j PAAC PAP'!$G$37)</f>
        <v>4.036414349210018</v>
      </c>
      <c r="I95" s="38">
        <f>IF(I90="-","-",SUM(I87:I93)*'3j PAAC PAP'!$G$37)</f>
        <v>4.0510038932775032</v>
      </c>
      <c r="J95" s="38">
        <f>IF(J90="-","-",SUM(J87:J93)*'3j PAAC PAP'!$G$37)</f>
        <v>4.0729373412638044</v>
      </c>
      <c r="K95" s="38">
        <f>IF(K90="-","-",SUM(K87:K93)*'3j PAAC PAP'!$G$37)</f>
        <v>4.1213929100624256</v>
      </c>
      <c r="L95" s="38">
        <f>IF(L90="-","-",SUM(L87:L93)*'3j PAAC PAP'!$G$37)</f>
        <v>4.1630250557154831</v>
      </c>
      <c r="M95" s="38">
        <f>IF(M90="-","-",SUM(M87:M93)*'3j PAAC PAP'!$G$37)</f>
        <v>4.3229473338273943</v>
      </c>
      <c r="N95" s="38">
        <f>IF(N90="-","-",SUM(N87:N93)*'3j PAAC PAP'!$G$37)</f>
        <v>4.7831686255620367</v>
      </c>
      <c r="O95" s="30"/>
      <c r="P95" s="38">
        <f>IF(P90="-","-",SUM(P87:P93)*'3j PAAC PAP'!$G$37)</f>
        <v>4.7831686255620367</v>
      </c>
      <c r="Q95" s="38">
        <f>IF(Q90="-","-",SUM(Q87:Q93)*'3j PAAC PAP'!$G$37)</f>
        <v>4.9150689011051076</v>
      </c>
      <c r="R95" s="38">
        <f>IF(R90="-","-",SUM(R87:R93)*'3j PAAC PAP'!$G$37)</f>
        <v>4.9507109401752034</v>
      </c>
      <c r="S95" s="38">
        <f>IF(S90="-","-",SUM(S87:S93)*'3j PAAC PAP'!$G$37)</f>
        <v>5.0712131846455923</v>
      </c>
      <c r="T95" s="38">
        <f>IF(T90="-","-",SUM(T87:T93)*'3j PAAC PAP'!$G$37)</f>
        <v>4.8259501851548539</v>
      </c>
      <c r="U95" s="38">
        <f>IF(U90="-","-",SUM(U87:U93)*'3j PAAC PAP'!$G$37)</f>
        <v>4.9263524085164407</v>
      </c>
      <c r="V95" s="38">
        <f>IF(V90="-","-",SUM(V87:V93)*'3j PAAC PAP'!$G$37)</f>
        <v>4.8311640233743791</v>
      </c>
      <c r="W95" s="38" t="str">
        <f>IF(W90="-","-",SUM(W87:W93)*'3j PAAC PAP'!$G$37)</f>
        <v>-</v>
      </c>
      <c r="X95" s="38" t="str">
        <f>IF(X90="-","-",SUM(X87:X93)*'3j PAAC PAP'!$G$37)</f>
        <v>-</v>
      </c>
      <c r="Y95" s="38" t="str">
        <f>IF(Y90="-","-",SUM(Y87:Y93)*'3j PAAC PAP'!$G$37)</f>
        <v>-</v>
      </c>
      <c r="Z95" s="38" t="str">
        <f>IF(Z90="-","-",SUM(Z87:Z93)*'3j PAAC PAP'!$G$37)</f>
        <v>-</v>
      </c>
      <c r="AA95" s="28"/>
    </row>
    <row r="96" spans="1:27" s="29" customFormat="1" ht="11.25" customHeight="1" x14ac:dyDescent="0.25">
      <c r="A96" s="256"/>
      <c r="B96" s="135" t="s">
        <v>388</v>
      </c>
      <c r="C96" s="135" t="s">
        <v>515</v>
      </c>
      <c r="D96" s="133" t="s">
        <v>322</v>
      </c>
      <c r="E96" s="128"/>
      <c r="F96" s="30"/>
      <c r="G96" s="38">
        <f>IF(G90="-","-",SUM(G87:G95)*'3k EBIT'!$E$11)</f>
        <v>1.6890178272439871</v>
      </c>
      <c r="H96" s="38">
        <f>IF(H90="-","-",SUM(H87:H95)*'3k EBIT'!$E$11)</f>
        <v>1.6921303822385896</v>
      </c>
      <c r="I96" s="38">
        <f>IF(I90="-","-",SUM(I87:I95)*'3k EBIT'!$E$11)</f>
        <v>1.6980891217871283</v>
      </c>
      <c r="J96" s="38">
        <f>IF(J90="-","-",SUM(J87:J95)*'3k EBIT'!$E$11)</f>
        <v>1.7074267867709363</v>
      </c>
      <c r="K96" s="38">
        <f>IF(K90="-","-",SUM(K87:K95)*'3k EBIT'!$E$11)</f>
        <v>1.7277359161924088</v>
      </c>
      <c r="L96" s="38">
        <f>IF(L90="-","-",SUM(L87:L95)*'3k EBIT'!$E$11)</f>
        <v>1.7458702702451387</v>
      </c>
      <c r="M96" s="38">
        <f>IF(M90="-","-",SUM(M87:M95)*'3k EBIT'!$E$11)</f>
        <v>1.8066313065580686</v>
      </c>
      <c r="N96" s="38">
        <f>IF(N90="-","-",SUM(N87:N95)*'3k EBIT'!$E$11)</f>
        <v>1.9727857209910995</v>
      </c>
      <c r="O96" s="30"/>
      <c r="P96" s="38">
        <f>IF(P90="-","-",SUM(P87:P95)*'3k EBIT'!$E$11)</f>
        <v>1.9727857209910995</v>
      </c>
      <c r="Q96" s="38">
        <f>IF(Q90="-","-",SUM(Q87:Q95)*'3k EBIT'!$E$11)</f>
        <v>2.02280538360493</v>
      </c>
      <c r="R96" s="38">
        <f>IF(R90="-","-",SUM(R87:R95)*'3k EBIT'!$E$11)</f>
        <v>2.0375334161975194</v>
      </c>
      <c r="S96" s="38">
        <f>IF(S90="-","-",SUM(S87:S95)*'3k EBIT'!$E$11)</f>
        <v>2.0819665547461152</v>
      </c>
      <c r="T96" s="38">
        <f>IF(T90="-","-",SUM(T87:T95)*'3k EBIT'!$E$11)</f>
        <v>1.9954046549190607</v>
      </c>
      <c r="U96" s="38">
        <f>IF(U90="-","-",SUM(U87:U95)*'3k EBIT'!$E$11)</f>
        <v>2.0326811700265912</v>
      </c>
      <c r="V96" s="38">
        <f>IF(V90="-","-",SUM(V87:V95)*'3k EBIT'!$E$11)</f>
        <v>2.0038834567790658</v>
      </c>
      <c r="W96" s="38" t="str">
        <f>IF(W90="-","-",SUM(W87:W95)*'3k EBIT'!$E$11)</f>
        <v>-</v>
      </c>
      <c r="X96" s="38" t="str">
        <f>IF(X90="-","-",SUM(X87:X95)*'3k EBIT'!$E$11)</f>
        <v>-</v>
      </c>
      <c r="Y96" s="38" t="str">
        <f>IF(Y90="-","-",SUM(Y87:Y95)*'3k EBIT'!$E$11)</f>
        <v>-</v>
      </c>
      <c r="Z96" s="38" t="str">
        <f>IF(Z90="-","-",SUM(Z87:Z95)*'3k EBIT'!$E$11)</f>
        <v>-</v>
      </c>
      <c r="AA96" s="28"/>
    </row>
    <row r="97" spans="1:27" s="29" customFormat="1" ht="11.25" customHeight="1" x14ac:dyDescent="0.25">
      <c r="A97" s="256"/>
      <c r="B97" s="135" t="s">
        <v>292</v>
      </c>
      <c r="C97" s="179" t="s">
        <v>516</v>
      </c>
      <c r="D97" s="133" t="s">
        <v>322</v>
      </c>
      <c r="E97" s="127"/>
      <c r="F97" s="30"/>
      <c r="G97" s="38">
        <f>IF(G92="-","-",SUM(G87:G90,G92:G96)*'3l HAP'!$E$12)</f>
        <v>1.3015210418074821</v>
      </c>
      <c r="H97" s="38">
        <f>IF(H92="-","-",SUM(H87:H90,H92:H96)*'3l HAP'!$E$12)</f>
        <v>1.3039195101681555</v>
      </c>
      <c r="I97" s="38">
        <f>IF(I92="-","-",SUM(I87:I90,I92:I96)*'3l HAP'!$E$12)</f>
        <v>1.3085111875205069</v>
      </c>
      <c r="J97" s="38">
        <f>IF(J92="-","-",SUM(J87:J90,J92:J96)*'3l HAP'!$E$12)</f>
        <v>1.3157065926025275</v>
      </c>
      <c r="K97" s="38">
        <f>IF(K92="-","-",SUM(K87:K90,K92:K96)*'3l HAP'!$E$12)</f>
        <v>1.3313563737099117</v>
      </c>
      <c r="L97" s="38">
        <f>IF(L92="-","-",SUM(L87:L90,L92:L96)*'3l HAP'!$E$12)</f>
        <v>1.3453303193950954</v>
      </c>
      <c r="M97" s="38">
        <f>IF(M92="-","-",SUM(M87:M90,M92:M96)*'3l HAP'!$E$12)</f>
        <v>1.3921514754585258</v>
      </c>
      <c r="N97" s="38">
        <f>IF(N92="-","-",SUM(N87:N90,N92:N96)*'3l HAP'!$E$12)</f>
        <v>1.520186516347737</v>
      </c>
      <c r="O97" s="30"/>
      <c r="P97" s="38">
        <f>IF(P92="-","-",SUM(P87:P90,P92:P96)*'3l HAP'!$E$12)</f>
        <v>1.520186516347737</v>
      </c>
      <c r="Q97" s="38">
        <f>IF(Q92="-","-",SUM(Q87:Q90,Q92:Q96)*'3l HAP'!$E$12)</f>
        <v>1.5587305993916913</v>
      </c>
      <c r="R97" s="38">
        <f>IF(R92="-","-",SUM(R87:R90,R92:R96)*'3l HAP'!$E$12)</f>
        <v>1.570079706555918</v>
      </c>
      <c r="S97" s="38">
        <f>IF(S92="-","-",SUM(S87:S90,S92:S96)*'3l HAP'!$E$12)</f>
        <v>1.6043189335443677</v>
      </c>
      <c r="T97" s="38">
        <f>IF(T92="-","-",SUM(T87:T90,T92:T96)*'3l HAP'!$E$12)</f>
        <v>1.5376161834451714</v>
      </c>
      <c r="U97" s="38">
        <f>IF(U92="-","-",SUM(U87:U90,U92:U96)*'3l HAP'!$E$12)</f>
        <v>1.5663406693535709</v>
      </c>
      <c r="V97" s="38">
        <f>IF(V92="-","-",SUM(V87:V90,V92:V96)*'3l HAP'!$E$12)</f>
        <v>1.5441497669586857</v>
      </c>
      <c r="W97" s="38" t="str">
        <f>IF(W92="-","-",SUM(W87:W90,W92:W96)*'3l HAP'!$E$12)</f>
        <v>-</v>
      </c>
      <c r="X97" s="38" t="str">
        <f>IF(X92="-","-",SUM(X87:X90,X92:X96)*'3l HAP'!$E$12)</f>
        <v>-</v>
      </c>
      <c r="Y97" s="38" t="str">
        <f>IF(Y92="-","-",SUM(Y87:Y90,Y92:Y96)*'3l HAP'!$E$12)</f>
        <v>-</v>
      </c>
      <c r="Z97" s="38" t="str">
        <f>IF(Z92="-","-",SUM(Z87:Z90,Z92:Z96)*'3l HAP'!$E$12)</f>
        <v>-</v>
      </c>
      <c r="AA97" s="28"/>
    </row>
    <row r="98" spans="1:27" s="29" customFormat="1" ht="11.25" customHeight="1" x14ac:dyDescent="0.25">
      <c r="A98" s="256"/>
      <c r="B98" s="135" t="s">
        <v>44</v>
      </c>
      <c r="C98" s="135" t="str">
        <f>B98&amp;"_"&amp;D98</f>
        <v>Total_North West</v>
      </c>
      <c r="D98" s="133" t="s">
        <v>322</v>
      </c>
      <c r="E98" s="128"/>
      <c r="F98" s="30"/>
      <c r="G98" s="38">
        <f>IF(G92="-","-",SUM(G87:G97))</f>
        <v>90.197159441334975</v>
      </c>
      <c r="H98" s="38">
        <f t="shared" ref="H98:Z98" si="7">IF(H92="-","-",SUM(H87:H97))</f>
        <v>90.363376525956397</v>
      </c>
      <c r="I98" s="38">
        <f t="shared" si="7"/>
        <v>90.681585944743844</v>
      </c>
      <c r="J98" s="38">
        <f t="shared" si="7"/>
        <v>91.180237198608097</v>
      </c>
      <c r="K98" s="38">
        <f t="shared" si="7"/>
        <v>92.264788086701628</v>
      </c>
      <c r="L98" s="38">
        <f t="shared" si="7"/>
        <v>93.233201325138921</v>
      </c>
      <c r="M98" s="38">
        <f t="shared" si="7"/>
        <v>96.477970439909441</v>
      </c>
      <c r="N98" s="38">
        <f t="shared" si="7"/>
        <v>105.35097104935348</v>
      </c>
      <c r="O98" s="30"/>
      <c r="P98" s="38">
        <f t="shared" si="7"/>
        <v>105.35097104935348</v>
      </c>
      <c r="Q98" s="38">
        <f t="shared" si="7"/>
        <v>108.02212786677039</v>
      </c>
      <c r="R98" s="38">
        <f t="shared" si="7"/>
        <v>108.8086362638893</v>
      </c>
      <c r="S98" s="38">
        <f t="shared" si="7"/>
        <v>111.18146076431874</v>
      </c>
      <c r="T98" s="38">
        <f t="shared" si="7"/>
        <v>106.55887043145906</v>
      </c>
      <c r="U98" s="38">
        <f t="shared" si="7"/>
        <v>108.54951595475558</v>
      </c>
      <c r="V98" s="38">
        <f t="shared" si="7"/>
        <v>107.01165656012074</v>
      </c>
      <c r="W98" s="38" t="str">
        <f t="shared" si="7"/>
        <v>-</v>
      </c>
      <c r="X98" s="38" t="str">
        <f t="shared" si="7"/>
        <v>-</v>
      </c>
      <c r="Y98" s="38" t="str">
        <f t="shared" si="7"/>
        <v>-</v>
      </c>
      <c r="Z98" s="38" t="str">
        <f t="shared" si="7"/>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AA'!J188="-","-",'3c AA'!J188)</f>
        <v>-</v>
      </c>
      <c r="H101" s="129" t="str">
        <f>IF('3c AA'!K188="-","-",'3c AA'!K188)</f>
        <v>-</v>
      </c>
      <c r="I101" s="129" t="str">
        <f>IF('3c AA'!L188="-","-",'3c AA'!L188)</f>
        <v>-</v>
      </c>
      <c r="J101" s="129" t="str">
        <f>IF('3c AA'!M188="-","-",'3c AA'!M188)</f>
        <v>-</v>
      </c>
      <c r="K101" s="129" t="str">
        <f>IF('3c AA'!N188="-","-",'3c AA'!N188)</f>
        <v>-</v>
      </c>
      <c r="L101" s="129" t="str">
        <f>IF('3c AA'!O188="-","-",'3c AA'!O188)</f>
        <v>-</v>
      </c>
      <c r="M101" s="129" t="str">
        <f>IF('3c AA'!P188="-","-",'3c AA'!P188)</f>
        <v>-</v>
      </c>
      <c r="N101" s="129" t="str">
        <f>IF('3c AA'!Q188="-","-",'3c AA'!Q188)</f>
        <v>-</v>
      </c>
      <c r="O101" s="30"/>
      <c r="P101" s="129" t="str">
        <f>IF('3c AA'!S188="-","-",'3c AA'!S188)</f>
        <v>-</v>
      </c>
      <c r="Q101" s="129" t="str">
        <f>IF('3c AA'!T188="-","-",'3c AA'!T188)</f>
        <v>-</v>
      </c>
      <c r="R101" s="129" t="str">
        <f>IF('3c AA'!U188="-","-",'3c AA'!U188)</f>
        <v>-</v>
      </c>
      <c r="S101" s="129" t="str">
        <f>IF('3c AA'!V188="-","-",'3c AA'!V188)</f>
        <v>-</v>
      </c>
      <c r="T101" s="129">
        <f>IF('3c AA'!W188="-","-",'3c AA'!W188)</f>
        <v>0</v>
      </c>
      <c r="U101" s="129">
        <f>IF('3c AA'!X188="-","-",'3c AA'!X188)</f>
        <v>1.4870742269298105</v>
      </c>
      <c r="V101" s="129">
        <f>IF('3c AA'!Y188="-","-",'3c AA'!Y188)</f>
        <v>0.70457099735818829</v>
      </c>
      <c r="W101" s="129" t="str">
        <f>IF('3c AA'!Z188="-","-",'3c AA'!Z188)</f>
        <v>-</v>
      </c>
      <c r="X101" s="129" t="str">
        <f>IF('3c AA'!AA188="-","-",'3c AA'!AA188)</f>
        <v>-</v>
      </c>
      <c r="Y101" s="129" t="str">
        <f>IF('3c AA'!AB188="-","-",'3c AA'!AB188)</f>
        <v>-</v>
      </c>
      <c r="Z101" s="129" t="str">
        <f>IF('3c AA'!AC188="-","-",'3c AA'!AC188)</f>
        <v>-</v>
      </c>
      <c r="AA101" s="28"/>
    </row>
    <row r="102" spans="1:27" s="29" customFormat="1" ht="11.5" x14ac:dyDescent="0.25">
      <c r="A102" s="256"/>
      <c r="B102" s="132" t="s">
        <v>2</v>
      </c>
      <c r="C102" s="132" t="s">
        <v>342</v>
      </c>
      <c r="D102" s="134" t="s">
        <v>323</v>
      </c>
      <c r="E102" s="131"/>
      <c r="F102" s="30"/>
      <c r="G102" s="129">
        <f>IF('3d PC'!G14="-","-",'3d PC'!G64)</f>
        <v>6.5567588596821027</v>
      </c>
      <c r="H102" s="129">
        <f>IF('3d PC'!H14="-","-",'3d PC'!H64)</f>
        <v>6.5567588596821027</v>
      </c>
      <c r="I102" s="129">
        <f>IF('3d PC'!I14="-","-",'3d PC'!I64)</f>
        <v>6.6197359495950758</v>
      </c>
      <c r="J102" s="129">
        <f>IF('3d PC'!J14="-","-",'3d PC'!J64)</f>
        <v>6.6197359495950758</v>
      </c>
      <c r="K102" s="129">
        <f>IF('3d PC'!K14="-","-",'3d PC'!K64)</f>
        <v>6.6995028867368616</v>
      </c>
      <c r="L102" s="129">
        <f>IF('3d PC'!L14="-","-",'3d PC'!L64)</f>
        <v>6.6995028867368616</v>
      </c>
      <c r="M102" s="129">
        <f>IF('3d PC'!M14="-","-",'3d PC'!M64)</f>
        <v>7.1131218301273513</v>
      </c>
      <c r="N102" s="129">
        <f>IF('3d PC'!N14="-","-",'3d PC'!N64)</f>
        <v>7.1131218301273513</v>
      </c>
      <c r="O102" s="30"/>
      <c r="P102" s="129">
        <f>'3d PC'!P64</f>
        <v>7.1131218301273513</v>
      </c>
      <c r="Q102" s="129">
        <f>'3d PC'!Q64</f>
        <v>7.2804579515147188</v>
      </c>
      <c r="R102" s="129">
        <f>'3d PC'!R64</f>
        <v>7.1935840895118579</v>
      </c>
      <c r="S102" s="129">
        <f>'3d PC'!S64</f>
        <v>7.3593999937099728</v>
      </c>
      <c r="T102" s="129">
        <f>'3d PC'!T64</f>
        <v>7.0492243060839304</v>
      </c>
      <c r="U102" s="129">
        <f>'3d PC'!U64</f>
        <v>7.1089669218364691</v>
      </c>
      <c r="V102" s="129">
        <f>'3d PC'!V64</f>
        <v>6.9829560851947949</v>
      </c>
      <c r="W102" s="129" t="str">
        <f>'3d PC'!W64</f>
        <v>-</v>
      </c>
      <c r="X102" s="129" t="str">
        <f>'3d PC'!X64</f>
        <v>-</v>
      </c>
      <c r="Y102" s="129" t="str">
        <f>'3d PC'!Y64</f>
        <v>-</v>
      </c>
      <c r="Z102" s="129" t="str">
        <f>'3d PC'!Z64</f>
        <v>-</v>
      </c>
      <c r="AA102" s="28"/>
    </row>
    <row r="103" spans="1:27" s="29" customFormat="1" ht="11.5" x14ac:dyDescent="0.25">
      <c r="A103" s="256"/>
      <c r="B103" s="132" t="s">
        <v>352</v>
      </c>
      <c r="C103" s="132" t="s">
        <v>343</v>
      </c>
      <c r="D103" s="134" t="s">
        <v>323</v>
      </c>
      <c r="E103" s="131"/>
      <c r="F103" s="30"/>
      <c r="G103" s="129" t="s">
        <v>333</v>
      </c>
      <c r="H103" s="129" t="s">
        <v>333</v>
      </c>
      <c r="I103" s="129" t="s">
        <v>333</v>
      </c>
      <c r="J103" s="129" t="s">
        <v>333</v>
      </c>
      <c r="K103" s="129" t="s">
        <v>333</v>
      </c>
      <c r="L103" s="129" t="s">
        <v>333</v>
      </c>
      <c r="M103" s="129" t="s">
        <v>333</v>
      </c>
      <c r="N103" s="129" t="s">
        <v>333</v>
      </c>
      <c r="O103" s="30"/>
      <c r="P103" s="129" t="s">
        <v>333</v>
      </c>
      <c r="Q103" s="129" t="s">
        <v>333</v>
      </c>
      <c r="R103" s="129" t="s">
        <v>333</v>
      </c>
      <c r="S103" s="129" t="s">
        <v>333</v>
      </c>
      <c r="T103" s="129" t="s">
        <v>333</v>
      </c>
      <c r="U103" s="129" t="s">
        <v>333</v>
      </c>
      <c r="V103" s="129" t="s">
        <v>333</v>
      </c>
      <c r="W103" s="129" t="s">
        <v>333</v>
      </c>
      <c r="X103" s="129" t="s">
        <v>333</v>
      </c>
      <c r="Y103" s="129" t="s">
        <v>333</v>
      </c>
      <c r="Z103" s="129" t="s">
        <v>333</v>
      </c>
      <c r="AA103" s="28"/>
    </row>
    <row r="104" spans="1:27" s="29" customFormat="1" ht="11.25" customHeight="1" x14ac:dyDescent="0.25">
      <c r="A104" s="256"/>
      <c r="B104" s="132" t="s">
        <v>349</v>
      </c>
      <c r="C104" s="132" t="s">
        <v>344</v>
      </c>
      <c r="D104" s="134" t="s">
        <v>323</v>
      </c>
      <c r="E104" s="131"/>
      <c r="F104" s="30"/>
      <c r="G104" s="129">
        <f>IF('3g CPIH'!C$16="-","-",'3h OC '!$E$11*('3g CPIH'!C$16/'3g CPIH'!$G$16))</f>
        <v>63.482931017612529</v>
      </c>
      <c r="H104" s="129">
        <f>IF('3g CPIH'!D$16="-","-",'3h OC '!$E$11*('3g CPIH'!D$16/'3g CPIH'!$G$16))</f>
        <v>63.61002397260274</v>
      </c>
      <c r="I104" s="129">
        <f>IF('3g CPIH'!E$16="-","-",'3h OC '!$E$11*('3g CPIH'!E$16/'3g CPIH'!$G$16))</f>
        <v>63.800663405088073</v>
      </c>
      <c r="J104" s="129">
        <f>IF('3g CPIH'!F$16="-","-",'3h OC '!$E$11*('3g CPIH'!F$16/'3g CPIH'!$G$16))</f>
        <v>64.181942270058713</v>
      </c>
      <c r="K104" s="129">
        <f>IF('3g CPIH'!G$16="-","-",'3h OC '!$E$11*('3g CPIH'!G$16/'3g CPIH'!$G$16))</f>
        <v>64.944500000000005</v>
      </c>
      <c r="L104" s="129">
        <f>IF('3g CPIH'!H$16="-","-",'3h OC '!$E$11*('3g CPIH'!H$16/'3g CPIH'!$G$16))</f>
        <v>65.770604207436406</v>
      </c>
      <c r="M104" s="129">
        <f>IF('3g CPIH'!I$16="-","-",'3h OC '!$E$11*('3g CPIH'!I$16/'3g CPIH'!$G$16))</f>
        <v>66.723801369863011</v>
      </c>
      <c r="N104" s="129">
        <f>IF('3g CPIH'!J$16="-","-",'3h OC '!$E$11*('3g CPIH'!J$16/'3g CPIH'!$G$16))</f>
        <v>67.295719667318991</v>
      </c>
      <c r="O104" s="30"/>
      <c r="P104" s="129">
        <f>IF('3g CPIH'!L$16="-","-",'3h OC '!$E$11*('3g CPIH'!L$16/'3g CPIH'!$G$16))</f>
        <v>67.295719667318991</v>
      </c>
      <c r="Q104" s="129">
        <f>IF('3g CPIH'!M$16="-","-",'3h OC '!$E$11*('3g CPIH'!M$16/'3g CPIH'!$G$16))</f>
        <v>68.058277397260284</v>
      </c>
      <c r="R104" s="129">
        <f>IF('3g CPIH'!N$16="-","-",'3h OC '!$E$11*('3g CPIH'!N$16/'3g CPIH'!$G$16))</f>
        <v>68.566649217221141</v>
      </c>
      <c r="S104" s="129">
        <f>IF('3g CPIH'!O$16="-","-",'3h OC '!$E$11*('3g CPIH'!O$16/'3g CPIH'!$G$16))</f>
        <v>68.947928082191794</v>
      </c>
      <c r="T104" s="129">
        <f>IF('3g CPIH'!P$16="-","-",'3h OC '!$E$11*('3g CPIH'!P$16/'3g CPIH'!$G$16))</f>
        <v>69.138567514677106</v>
      </c>
      <c r="U104" s="129">
        <f>IF('3g CPIH'!Q$16="-","-",'3h OC '!$E$11*('3g CPIH'!Q$16/'3g CPIH'!$G$16))</f>
        <v>69.51984637964776</v>
      </c>
      <c r="V104" s="129">
        <f>IF('3g CPIH'!R$16="-","-",'3h OC '!$E$11*('3g CPIH'!R$16/'3g CPIH'!$G$16))</f>
        <v>70.790775929549909</v>
      </c>
      <c r="W104" s="129" t="str">
        <f>IF('3g CPIH'!S$16="-","-",'3h OC '!$E$11*('3g CPIH'!S$16/'3g CPIH'!$G$16))</f>
        <v>-</v>
      </c>
      <c r="X104" s="129" t="str">
        <f>IF('3g CPIH'!T$16="-","-",'3h OC '!$E$11*('3g CPIH'!T$16/'3g CPIH'!$G$16))</f>
        <v>-</v>
      </c>
      <c r="Y104" s="129" t="str">
        <f>IF('3g CPIH'!U$16="-","-",'3h OC '!$E$11*('3g CPIH'!U$16/'3g CPIH'!$G$16))</f>
        <v>-</v>
      </c>
      <c r="Z104" s="129" t="str">
        <f>IF('3g CPIH'!V$16="-","-",'3h OC '!$E$11*('3g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SMNCC'!G$47="-","-",'3i SMNCC'!G$58)</f>
        <v>0</v>
      </c>
      <c r="L105" s="129">
        <f>IF('3i SMNCC'!H$47="-","-",'3i SMNCC'!H$58)</f>
        <v>-0.10239413454660828</v>
      </c>
      <c r="M105" s="129">
        <f>IF('3i SMNCC'!I$47="-","-",'3i SMNCC'!I$58)</f>
        <v>1.3107897268148032</v>
      </c>
      <c r="N105" s="129">
        <f>IF('3i SMNCC'!J$47="-","-",'3i SMNCC'!J$58)</f>
        <v>8.7391024854837447</v>
      </c>
      <c r="O105" s="30"/>
      <c r="P105" s="129">
        <f>IF('3i SMNCC'!L$47="-","-",'3i SMNCC'!L$58)</f>
        <v>8.7391024854837447</v>
      </c>
      <c r="Q105" s="129">
        <f>IF('3i SMNCC'!M$47="-","-",'3i SMNCC'!M$58)</f>
        <v>10.102089688688181</v>
      </c>
      <c r="R105" s="129">
        <f>IF('3i SMNCC'!N$47="-","-",'3i SMNCC'!N$58)</f>
        <v>10.300173121233549</v>
      </c>
      <c r="S105" s="129">
        <f>IF('3i SMNCC'!O$47="-","-",'3i SMNCC'!O$58)</f>
        <v>11.847822371645298</v>
      </c>
      <c r="T105" s="129">
        <f>IF('3i SMNCC'!P$47="-","-",'3i SMNCC'!P$58)</f>
        <v>7.7038430079225817</v>
      </c>
      <c r="U105" s="129">
        <f>IF('3i SMNCC'!Q$47="-","-",'3i SMNCC'!Q$58)</f>
        <v>7.5210837283470999</v>
      </c>
      <c r="V105" s="129">
        <f>IF('3i SMNCC'!R$47="-","-",'3i SMNCC'!R$58)</f>
        <v>5.5039662813362371</v>
      </c>
      <c r="W105" s="129" t="str">
        <f>IF('3i SMNCC'!S$47="-","-",'3i SMNCC'!S$58)</f>
        <v>-</v>
      </c>
      <c r="X105" s="129" t="str">
        <f>IF('3i SMNCC'!T$47="-","-",'3i SMNCC'!T$58)</f>
        <v>-</v>
      </c>
      <c r="Y105" s="129" t="str">
        <f>IF('3i SMNCC'!U$47="-","-",'3i SMNCC'!U$58)</f>
        <v>-</v>
      </c>
      <c r="Z105" s="129" t="str">
        <f>IF('3i SMNCC'!V$47="-","-",'3i SMNCC'!V$58)</f>
        <v>-</v>
      </c>
      <c r="AA105" s="28"/>
    </row>
    <row r="106" spans="1:27" s="29" customFormat="1" ht="11.25" customHeight="1" x14ac:dyDescent="0.25">
      <c r="A106" s="256"/>
      <c r="B106" s="132" t="s">
        <v>349</v>
      </c>
      <c r="C106" s="132" t="s">
        <v>389</v>
      </c>
      <c r="D106" s="134" t="s">
        <v>323</v>
      </c>
      <c r="E106" s="131"/>
      <c r="F106" s="30"/>
      <c r="G106" s="129">
        <f>IF('3g CPIH'!C$16="-","-",'3j PAAC PAP'!$G$19*('3g CPIH'!C$16/'3g CPIH'!$G$16))</f>
        <v>13.137827495107633</v>
      </c>
      <c r="H106" s="129">
        <f>IF('3g CPIH'!D$16="-","-",'3j PAAC PAP'!$G$19*('3g CPIH'!D$16/'3g CPIH'!$G$16))</f>
        <v>13.164129452054794</v>
      </c>
      <c r="I106" s="129">
        <f>IF('3g CPIH'!E$16="-","-",'3j PAAC PAP'!$G$19*('3g CPIH'!E$16/'3g CPIH'!$G$16))</f>
        <v>13.203582387475539</v>
      </c>
      <c r="J106" s="129">
        <f>IF('3g CPIH'!F$16="-","-",'3j PAAC PAP'!$G$19*('3g CPIH'!F$16/'3g CPIH'!$G$16))</f>
        <v>13.282488258317025</v>
      </c>
      <c r="K106" s="129">
        <f>IF('3g CPIH'!G$16="-","-",'3j PAAC PAP'!$G$19*('3g CPIH'!G$16/'3g CPIH'!$G$16))</f>
        <v>13.440300000000001</v>
      </c>
      <c r="L106" s="129">
        <f>IF('3g CPIH'!H$16="-","-",'3j PAAC PAP'!$G$19*('3g CPIH'!H$16/'3g CPIH'!$G$16))</f>
        <v>13.611262720156557</v>
      </c>
      <c r="M106" s="129">
        <f>IF('3g CPIH'!I$16="-","-",'3j PAAC PAP'!$G$19*('3g CPIH'!I$16/'3g CPIH'!$G$16))</f>
        <v>13.808527397260272</v>
      </c>
      <c r="N106" s="129">
        <f>IF('3g CPIH'!J$16="-","-",'3j PAAC PAP'!$G$19*('3g CPIH'!J$16/'3g CPIH'!$G$16))</f>
        <v>13.926886203522507</v>
      </c>
      <c r="O106" s="30"/>
      <c r="P106" s="129">
        <f>IF('3g CPIH'!L$16="-","-",'3j PAAC PAP'!$G$19*('3g CPIH'!L$16/'3g CPIH'!$G$16))</f>
        <v>13.926886203522507</v>
      </c>
      <c r="Q106" s="129">
        <f>IF('3g CPIH'!M$16="-","-",'3j PAAC PAP'!$G$19*('3g CPIH'!M$16/'3g CPIH'!$G$16))</f>
        <v>14.08469794520548</v>
      </c>
      <c r="R106" s="129">
        <f>IF('3g CPIH'!N$16="-","-",'3j PAAC PAP'!$G$19*('3g CPIH'!N$16/'3g CPIH'!$G$16))</f>
        <v>14.189905772994129</v>
      </c>
      <c r="S106" s="129">
        <f>IF('3g CPIH'!O$16="-","-",'3j PAAC PAP'!$G$19*('3g CPIH'!O$16/'3g CPIH'!$G$16))</f>
        <v>14.268811643835617</v>
      </c>
      <c r="T106" s="129">
        <f>IF('3g CPIH'!P$16="-","-",'3j PAAC PAP'!$G$19*('3g CPIH'!P$16/'3g CPIH'!$G$16))</f>
        <v>14.30826457925636</v>
      </c>
      <c r="U106" s="129">
        <f>IF('3g CPIH'!Q$16="-","-",'3j PAAC PAP'!$G$19*('3g CPIH'!Q$16/'3g CPIH'!$G$16))</f>
        <v>14.387170450097848</v>
      </c>
      <c r="V106" s="129">
        <f>IF('3g CPIH'!R$16="-","-",'3j PAAC PAP'!$G$19*('3g CPIH'!R$16/'3g CPIH'!$G$16))</f>
        <v>14.650190019569473</v>
      </c>
      <c r="W106" s="129" t="str">
        <f>IF('3g CPIH'!S$16="-","-",'3j PAAC PAP'!$G$19*('3g CPIH'!S$16/'3g CPIH'!$G$16))</f>
        <v>-</v>
      </c>
      <c r="X106" s="129" t="str">
        <f>IF('3g CPIH'!T$16="-","-",'3j PAAC PAP'!$G$19*('3g CPIH'!T$16/'3g CPIH'!$G$16))</f>
        <v>-</v>
      </c>
      <c r="Y106" s="129" t="str">
        <f>IF('3g CPIH'!U$16="-","-",'3j PAAC PAP'!$G$19*('3g CPIH'!U$16/'3g CPIH'!$G$16))</f>
        <v>-</v>
      </c>
      <c r="Z106" s="129" t="str">
        <f>IF('3g CPIH'!V$16="-","-",'3j PAAC PAP'!$G$19*('3g CPIH'!V$16/'3g CPIH'!$G$16))</f>
        <v>-</v>
      </c>
      <c r="AA106" s="28"/>
    </row>
    <row r="107" spans="1:27" s="29" customFormat="1" ht="11.25" customHeight="1" x14ac:dyDescent="0.25">
      <c r="A107" s="256"/>
      <c r="B107" s="132" t="s">
        <v>349</v>
      </c>
      <c r="C107" s="132" t="s">
        <v>404</v>
      </c>
      <c r="D107" s="134" t="s">
        <v>323</v>
      </c>
      <c r="E107" s="131"/>
      <c r="F107" s="30"/>
      <c r="G107" s="129">
        <f>IF(G102="-","-",SUM(G99:G105)*'3j PAAC PAP'!$G$37)</f>
        <v>4.0291031998812512</v>
      </c>
      <c r="H107" s="129">
        <f>IF(H102="-","-",SUM(H99:H105)*'3j PAAC PAP'!$G$37)</f>
        <v>4.036414349210018</v>
      </c>
      <c r="I107" s="129">
        <f>IF(I102="-","-",SUM(I99:I105)*'3j PAAC PAP'!$G$37)</f>
        <v>4.0510038932775032</v>
      </c>
      <c r="J107" s="129">
        <f>IF(J102="-","-",SUM(J99:J105)*'3j PAAC PAP'!$G$37)</f>
        <v>4.0729373412638044</v>
      </c>
      <c r="K107" s="129">
        <f>IF(K102="-","-",SUM(K99:K105)*'3j PAAC PAP'!$G$37)</f>
        <v>4.1213929100624256</v>
      </c>
      <c r="L107" s="129">
        <f>IF(L102="-","-",SUM(L99:L105)*'3j PAAC PAP'!$G$37)</f>
        <v>4.1630250557154831</v>
      </c>
      <c r="M107" s="129">
        <f>IF(M102="-","-",SUM(M99:M105)*'3j PAAC PAP'!$G$37)</f>
        <v>4.3229473338273943</v>
      </c>
      <c r="N107" s="129">
        <f>IF(N102="-","-",SUM(N99:N105)*'3j PAAC PAP'!$G$37)</f>
        <v>4.7831686255620367</v>
      </c>
      <c r="O107" s="30"/>
      <c r="P107" s="129">
        <f>IF(P102="-","-",SUM(P99:P105)*'3j PAAC PAP'!$G$37)</f>
        <v>4.7831686255620367</v>
      </c>
      <c r="Q107" s="129">
        <f>IF(Q102="-","-",SUM(Q99:Q105)*'3j PAAC PAP'!$G$37)</f>
        <v>4.9150689011051076</v>
      </c>
      <c r="R107" s="129">
        <f>IF(R102="-","-",SUM(R99:R105)*'3j PAAC PAP'!$G$37)</f>
        <v>4.9507109401752034</v>
      </c>
      <c r="S107" s="129">
        <f>IF(S102="-","-",SUM(S99:S105)*'3j PAAC PAP'!$G$37)</f>
        <v>5.0712131846455923</v>
      </c>
      <c r="T107" s="129">
        <f>IF(T102="-","-",SUM(T99:T105)*'3j PAAC PAP'!$G$37)</f>
        <v>4.8259501851548539</v>
      </c>
      <c r="U107" s="129">
        <f>IF(U102="-","-",SUM(U99:U105)*'3j PAAC PAP'!$G$37)</f>
        <v>4.9263524085164407</v>
      </c>
      <c r="V107" s="129">
        <f>IF(V102="-","-",SUM(V99:V105)*'3j PAAC PAP'!$G$37)</f>
        <v>4.8311640233743791</v>
      </c>
      <c r="W107" s="129" t="str">
        <f>IF(W102="-","-",SUM(W99:W105)*'3j PAAC PAP'!$G$37)</f>
        <v>-</v>
      </c>
      <c r="X107" s="129" t="str">
        <f>IF(X102="-","-",SUM(X99:X105)*'3j PAAC PAP'!$G$37)</f>
        <v>-</v>
      </c>
      <c r="Y107" s="129" t="str">
        <f>IF(Y102="-","-",SUM(Y99:Y105)*'3j PAAC PAP'!$G$37)</f>
        <v>-</v>
      </c>
      <c r="Z107" s="129" t="str">
        <f>IF(Z102="-","-",SUM(Z99:Z105)*'3j PAAC PAP'!$G$37)</f>
        <v>-</v>
      </c>
      <c r="AA107" s="28"/>
    </row>
    <row r="108" spans="1:27" s="29" customFormat="1" ht="11.25" customHeight="1" x14ac:dyDescent="0.25">
      <c r="A108" s="256"/>
      <c r="B108" s="132" t="s">
        <v>388</v>
      </c>
      <c r="C108" s="132" t="s">
        <v>515</v>
      </c>
      <c r="D108" s="134" t="s">
        <v>323</v>
      </c>
      <c r="E108" s="131"/>
      <c r="F108" s="30"/>
      <c r="G108" s="129">
        <f>IF(G102="-","-",SUM(G99:G107)*'3k EBIT'!$E$11)</f>
        <v>1.6890178272439871</v>
      </c>
      <c r="H108" s="129">
        <f>IF(H102="-","-",SUM(H99:H107)*'3k EBIT'!$E$11)</f>
        <v>1.6921303822385896</v>
      </c>
      <c r="I108" s="129">
        <f>IF(I102="-","-",SUM(I99:I107)*'3k EBIT'!$E$11)</f>
        <v>1.6980891217871283</v>
      </c>
      <c r="J108" s="129">
        <f>IF(J102="-","-",SUM(J99:J107)*'3k EBIT'!$E$11)</f>
        <v>1.7074267867709363</v>
      </c>
      <c r="K108" s="129">
        <f>IF(K102="-","-",SUM(K99:K107)*'3k EBIT'!$E$11)</f>
        <v>1.7277359161924088</v>
      </c>
      <c r="L108" s="129">
        <f>IF(L102="-","-",SUM(L99:L107)*'3k EBIT'!$E$11)</f>
        <v>1.7458702702451387</v>
      </c>
      <c r="M108" s="129">
        <f>IF(M102="-","-",SUM(M99:M107)*'3k EBIT'!$E$11)</f>
        <v>1.8066313065580686</v>
      </c>
      <c r="N108" s="129">
        <f>IF(N102="-","-",SUM(N99:N107)*'3k EBIT'!$E$11)</f>
        <v>1.9727857209910995</v>
      </c>
      <c r="O108" s="30"/>
      <c r="P108" s="129">
        <f>IF(P102="-","-",SUM(P99:P107)*'3k EBIT'!$E$11)</f>
        <v>1.9727857209910995</v>
      </c>
      <c r="Q108" s="129">
        <f>IF(Q102="-","-",SUM(Q99:Q107)*'3k EBIT'!$E$11)</f>
        <v>2.02280538360493</v>
      </c>
      <c r="R108" s="129">
        <f>IF(R102="-","-",SUM(R99:R107)*'3k EBIT'!$E$11)</f>
        <v>2.0375334161975194</v>
      </c>
      <c r="S108" s="129">
        <f>IF(S102="-","-",SUM(S99:S107)*'3k EBIT'!$E$11)</f>
        <v>2.0819665547461152</v>
      </c>
      <c r="T108" s="129">
        <f>IF(T102="-","-",SUM(T99:T107)*'3k EBIT'!$E$11)</f>
        <v>1.9954046549190607</v>
      </c>
      <c r="U108" s="129">
        <f>IF(U102="-","-",SUM(U99:U107)*'3k EBIT'!$E$11)</f>
        <v>2.0326811700265912</v>
      </c>
      <c r="V108" s="129">
        <f>IF(V102="-","-",SUM(V99:V107)*'3k EBIT'!$E$11)</f>
        <v>2.0038834567790658</v>
      </c>
      <c r="W108" s="129" t="str">
        <f>IF(W102="-","-",SUM(W99:W107)*'3k EBIT'!$E$11)</f>
        <v>-</v>
      </c>
      <c r="X108" s="129" t="str">
        <f>IF(X102="-","-",SUM(X99:X107)*'3k EBIT'!$E$11)</f>
        <v>-</v>
      </c>
      <c r="Y108" s="129" t="str">
        <f>IF(Y102="-","-",SUM(Y99:Y107)*'3k EBIT'!$E$11)</f>
        <v>-</v>
      </c>
      <c r="Z108" s="129" t="str">
        <f>IF(Z102="-","-",SUM(Z99:Z107)*'3k EBIT'!$E$11)</f>
        <v>-</v>
      </c>
      <c r="AA108" s="28"/>
    </row>
    <row r="109" spans="1:27" s="29" customFormat="1" ht="11.25" customHeight="1" x14ac:dyDescent="0.25">
      <c r="A109" s="256"/>
      <c r="B109" s="132" t="s">
        <v>292</v>
      </c>
      <c r="C109" s="177" t="s">
        <v>516</v>
      </c>
      <c r="D109" s="134" t="s">
        <v>323</v>
      </c>
      <c r="E109" s="130"/>
      <c r="F109" s="30"/>
      <c r="G109" s="129">
        <f>IF(G104="-","-",SUM(G99:G102,G104:G108)*'3l HAP'!$E$12)</f>
        <v>1.3015210418074821</v>
      </c>
      <c r="H109" s="129">
        <f>IF(H104="-","-",SUM(H99:H102,H104:H108)*'3l HAP'!$E$12)</f>
        <v>1.3039195101681555</v>
      </c>
      <c r="I109" s="129">
        <f>IF(I104="-","-",SUM(I99:I102,I104:I108)*'3l HAP'!$E$12)</f>
        <v>1.3085111875205069</v>
      </c>
      <c r="J109" s="129">
        <f>IF(J104="-","-",SUM(J99:J102,J104:J108)*'3l HAP'!$E$12)</f>
        <v>1.3157065926025275</v>
      </c>
      <c r="K109" s="129">
        <f>IF(K104="-","-",SUM(K99:K102,K104:K108)*'3l HAP'!$E$12)</f>
        <v>1.3313563737099117</v>
      </c>
      <c r="L109" s="129">
        <f>IF(L104="-","-",SUM(L99:L102,L104:L108)*'3l HAP'!$E$12)</f>
        <v>1.3453303193950954</v>
      </c>
      <c r="M109" s="129">
        <f>IF(M104="-","-",SUM(M99:M102,M104:M108)*'3l HAP'!$E$12)</f>
        <v>1.3921514754585258</v>
      </c>
      <c r="N109" s="129">
        <f>IF(N104="-","-",SUM(N99:N102,N104:N108)*'3l HAP'!$E$12)</f>
        <v>1.520186516347737</v>
      </c>
      <c r="O109" s="30"/>
      <c r="P109" s="129">
        <f>IF(P104="-","-",SUM(P99:P102,P104:P108)*'3l HAP'!$E$12)</f>
        <v>1.520186516347737</v>
      </c>
      <c r="Q109" s="129">
        <f>IF(Q104="-","-",SUM(Q99:Q102,Q104:Q108)*'3l HAP'!$E$12)</f>
        <v>1.5587305993916913</v>
      </c>
      <c r="R109" s="129">
        <f>IF(R104="-","-",SUM(R99:R102,R104:R108)*'3l HAP'!$E$12)</f>
        <v>1.570079706555918</v>
      </c>
      <c r="S109" s="129">
        <f>IF(S104="-","-",SUM(S99:S102,S104:S108)*'3l HAP'!$E$12)</f>
        <v>1.6043189335443677</v>
      </c>
      <c r="T109" s="129">
        <f>IF(T104="-","-",SUM(T99:T102,T104:T108)*'3l HAP'!$E$12)</f>
        <v>1.5376161834451714</v>
      </c>
      <c r="U109" s="129">
        <f>IF(U104="-","-",SUM(U99:U102,U104:U108)*'3l HAP'!$E$12)</f>
        <v>1.5663406693535709</v>
      </c>
      <c r="V109" s="129">
        <f>IF(V104="-","-",SUM(V99:V102,V104:V108)*'3l HAP'!$E$12)</f>
        <v>1.5441497669586857</v>
      </c>
      <c r="W109" s="129" t="str">
        <f>IF(W104="-","-",SUM(W99:W102,W104:W108)*'3l HAP'!$E$12)</f>
        <v>-</v>
      </c>
      <c r="X109" s="129" t="str">
        <f>IF(X104="-","-",SUM(X99:X102,X104:X108)*'3l HAP'!$E$12)</f>
        <v>-</v>
      </c>
      <c r="Y109" s="129" t="str">
        <f>IF(Y104="-","-",SUM(Y99:Y102,Y104:Y108)*'3l HAP'!$E$12)</f>
        <v>-</v>
      </c>
      <c r="Z109" s="129" t="str">
        <f>IF(Z104="-","-",SUM(Z99:Z102,Z104:Z108)*'3l HAP'!$E$12)</f>
        <v>-</v>
      </c>
      <c r="AA109" s="28"/>
    </row>
    <row r="110" spans="1:27" s="29" customFormat="1" ht="11.5" x14ac:dyDescent="0.25">
      <c r="A110" s="256"/>
      <c r="B110" s="132" t="s">
        <v>44</v>
      </c>
      <c r="C110" s="132" t="str">
        <f>B110&amp;"_"&amp;D110</f>
        <v>Total_Southern</v>
      </c>
      <c r="D110" s="134" t="s">
        <v>323</v>
      </c>
      <c r="E110" s="131"/>
      <c r="F110" s="30"/>
      <c r="G110" s="129">
        <f>IF(G104="-","-",SUM(G99:G109))</f>
        <v>90.197159441334975</v>
      </c>
      <c r="H110" s="129">
        <f t="shared" ref="H110:Z110" si="8">IF(H104="-","-",SUM(H99:H109))</f>
        <v>90.363376525956397</v>
      </c>
      <c r="I110" s="129">
        <f t="shared" si="8"/>
        <v>90.681585944743844</v>
      </c>
      <c r="J110" s="129">
        <f t="shared" si="8"/>
        <v>91.180237198608097</v>
      </c>
      <c r="K110" s="129">
        <f t="shared" si="8"/>
        <v>92.264788086701628</v>
      </c>
      <c r="L110" s="129">
        <f t="shared" si="8"/>
        <v>93.233201325138921</v>
      </c>
      <c r="M110" s="129">
        <f t="shared" si="8"/>
        <v>96.477970439909441</v>
      </c>
      <c r="N110" s="129">
        <f t="shared" si="8"/>
        <v>105.35097104935348</v>
      </c>
      <c r="O110" s="30"/>
      <c r="P110" s="129">
        <f t="shared" si="8"/>
        <v>105.35097104935348</v>
      </c>
      <c r="Q110" s="129">
        <f t="shared" si="8"/>
        <v>108.02212786677039</v>
      </c>
      <c r="R110" s="129">
        <f t="shared" si="8"/>
        <v>108.8086362638893</v>
      </c>
      <c r="S110" s="129">
        <f t="shared" si="8"/>
        <v>111.18146076431874</v>
      </c>
      <c r="T110" s="129">
        <f t="shared" si="8"/>
        <v>106.55887043145906</v>
      </c>
      <c r="U110" s="129">
        <f t="shared" si="8"/>
        <v>108.54951595475558</v>
      </c>
      <c r="V110" s="129">
        <f t="shared" si="8"/>
        <v>107.01165656012074</v>
      </c>
      <c r="W110" s="129" t="str">
        <f t="shared" si="8"/>
        <v>-</v>
      </c>
      <c r="X110" s="129" t="str">
        <f t="shared" si="8"/>
        <v>-</v>
      </c>
      <c r="Y110" s="129" t="str">
        <f t="shared" si="8"/>
        <v>-</v>
      </c>
      <c r="Z110" s="129" t="str">
        <f t="shared" si="8"/>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AA'!J189="-","-",'3c AA'!J189)</f>
        <v>-</v>
      </c>
      <c r="H113" s="38" t="str">
        <f>IF('3c AA'!K189="-","-",'3c AA'!K189)</f>
        <v>-</v>
      </c>
      <c r="I113" s="38" t="str">
        <f>IF('3c AA'!L189="-","-",'3c AA'!L189)</f>
        <v>-</v>
      </c>
      <c r="J113" s="38" t="str">
        <f>IF('3c AA'!M189="-","-",'3c AA'!M189)</f>
        <v>-</v>
      </c>
      <c r="K113" s="38" t="str">
        <f>IF('3c AA'!N189="-","-",'3c AA'!N189)</f>
        <v>-</v>
      </c>
      <c r="L113" s="38" t="str">
        <f>IF('3c AA'!O189="-","-",'3c AA'!O189)</f>
        <v>-</v>
      </c>
      <c r="M113" s="38" t="str">
        <f>IF('3c AA'!P189="-","-",'3c AA'!P189)</f>
        <v>-</v>
      </c>
      <c r="N113" s="38" t="str">
        <f>IF('3c AA'!Q189="-","-",'3c AA'!Q189)</f>
        <v>-</v>
      </c>
      <c r="O113" s="30"/>
      <c r="P113" s="38" t="str">
        <f>IF('3c AA'!S189="-","-",'3c AA'!S189)</f>
        <v>-</v>
      </c>
      <c r="Q113" s="38" t="str">
        <f>IF('3c AA'!T189="-","-",'3c AA'!T189)</f>
        <v>-</v>
      </c>
      <c r="R113" s="38" t="str">
        <f>IF('3c AA'!U189="-","-",'3c AA'!U189)</f>
        <v>-</v>
      </c>
      <c r="S113" s="38" t="str">
        <f>IF('3c AA'!V189="-","-",'3c AA'!V189)</f>
        <v>-</v>
      </c>
      <c r="T113" s="38">
        <f>IF('3c AA'!W189="-","-",'3c AA'!W189)</f>
        <v>0</v>
      </c>
      <c r="U113" s="38">
        <f>IF('3c AA'!X189="-","-",'3c AA'!X189)</f>
        <v>1.4870742269298105</v>
      </c>
      <c r="V113" s="38">
        <f>IF('3c AA'!Y189="-","-",'3c AA'!Y189)</f>
        <v>0.70457099735818829</v>
      </c>
      <c r="W113" s="38" t="str">
        <f>IF('3c AA'!Z189="-","-",'3c AA'!Z189)</f>
        <v>-</v>
      </c>
      <c r="X113" s="38" t="str">
        <f>IF('3c AA'!AA189="-","-",'3c AA'!AA189)</f>
        <v>-</v>
      </c>
      <c r="Y113" s="38" t="str">
        <f>IF('3c AA'!AB189="-","-",'3c AA'!AB189)</f>
        <v>-</v>
      </c>
      <c r="Z113" s="38" t="str">
        <f>IF('3c AA'!AC189="-","-",'3c AA'!AC189)</f>
        <v>-</v>
      </c>
      <c r="AA113" s="28"/>
    </row>
    <row r="114" spans="1:27" s="29" customFormat="1" ht="12.4" customHeight="1" x14ac:dyDescent="0.25">
      <c r="A114" s="256"/>
      <c r="B114" s="135" t="s">
        <v>2</v>
      </c>
      <c r="C114" s="135" t="s">
        <v>342</v>
      </c>
      <c r="D114" s="133" t="s">
        <v>324</v>
      </c>
      <c r="E114" s="128"/>
      <c r="F114" s="30"/>
      <c r="G114" s="38">
        <f>IF('3d PC'!G14="-","-",'3d PC'!G64)</f>
        <v>6.5567588596821027</v>
      </c>
      <c r="H114" s="38">
        <f>IF('3d PC'!H14="-","-",'3d PC'!H64)</f>
        <v>6.5567588596821027</v>
      </c>
      <c r="I114" s="38">
        <f>IF('3d PC'!I14="-","-",'3d PC'!I64)</f>
        <v>6.6197359495950758</v>
      </c>
      <c r="J114" s="38">
        <f>IF('3d PC'!J14="-","-",'3d PC'!J64)</f>
        <v>6.6197359495950758</v>
      </c>
      <c r="K114" s="38">
        <f>IF('3d PC'!K14="-","-",'3d PC'!K64)</f>
        <v>6.6995028867368616</v>
      </c>
      <c r="L114" s="38">
        <f>IF('3d PC'!L14="-","-",'3d PC'!L64)</f>
        <v>6.6995028867368616</v>
      </c>
      <c r="M114" s="38">
        <f>IF('3d PC'!M14="-","-",'3d PC'!M64)</f>
        <v>7.1131218301273513</v>
      </c>
      <c r="N114" s="38">
        <f>IF('3d PC'!N14="-","-",'3d PC'!N64)</f>
        <v>7.1131218301273513</v>
      </c>
      <c r="O114" s="30"/>
      <c r="P114" s="38">
        <f>'3d PC'!P64</f>
        <v>7.1131218301273513</v>
      </c>
      <c r="Q114" s="38">
        <f>'3d PC'!Q64</f>
        <v>7.2804579515147188</v>
      </c>
      <c r="R114" s="38">
        <f>'3d PC'!R64</f>
        <v>7.1935840895118579</v>
      </c>
      <c r="S114" s="38">
        <f>'3d PC'!S64</f>
        <v>7.3593999937099728</v>
      </c>
      <c r="T114" s="38">
        <f>'3d PC'!T64</f>
        <v>7.0492243060839304</v>
      </c>
      <c r="U114" s="38">
        <f>'3d PC'!U64</f>
        <v>7.1089669218364691</v>
      </c>
      <c r="V114" s="38">
        <f>'3d PC'!V64</f>
        <v>6.9829560851947949</v>
      </c>
      <c r="W114" s="38" t="str">
        <f>'3d PC'!W64</f>
        <v>-</v>
      </c>
      <c r="X114" s="38" t="str">
        <f>'3d PC'!X64</f>
        <v>-</v>
      </c>
      <c r="Y114" s="38" t="str">
        <f>'3d PC'!Y64</f>
        <v>-</v>
      </c>
      <c r="Z114" s="38" t="str">
        <f>'3d PC'!Z64</f>
        <v>-</v>
      </c>
      <c r="AA114" s="28"/>
    </row>
    <row r="115" spans="1:27" s="29" customFormat="1" ht="11.25" customHeight="1" x14ac:dyDescent="0.25">
      <c r="A115" s="256"/>
      <c r="B115" s="135" t="s">
        <v>352</v>
      </c>
      <c r="C115" s="135" t="s">
        <v>343</v>
      </c>
      <c r="D115" s="133" t="s">
        <v>324</v>
      </c>
      <c r="E115" s="128"/>
      <c r="F115" s="30"/>
      <c r="G115" s="38" t="s">
        <v>333</v>
      </c>
      <c r="H115" s="38" t="s">
        <v>333</v>
      </c>
      <c r="I115" s="38" t="s">
        <v>333</v>
      </c>
      <c r="J115" s="38" t="s">
        <v>333</v>
      </c>
      <c r="K115" s="38" t="s">
        <v>333</v>
      </c>
      <c r="L115" s="38" t="s">
        <v>333</v>
      </c>
      <c r="M115" s="38" t="s">
        <v>333</v>
      </c>
      <c r="N115" s="38" t="s">
        <v>333</v>
      </c>
      <c r="O115" s="30"/>
      <c r="P115" s="38" t="s">
        <v>333</v>
      </c>
      <c r="Q115" s="38" t="s">
        <v>333</v>
      </c>
      <c r="R115" s="38" t="s">
        <v>333</v>
      </c>
      <c r="S115" s="38" t="s">
        <v>333</v>
      </c>
      <c r="T115" s="38" t="s">
        <v>333</v>
      </c>
      <c r="U115" s="38" t="s">
        <v>333</v>
      </c>
      <c r="V115" s="38" t="s">
        <v>333</v>
      </c>
      <c r="W115" s="38" t="s">
        <v>333</v>
      </c>
      <c r="X115" s="38" t="s">
        <v>333</v>
      </c>
      <c r="Y115" s="38" t="s">
        <v>333</v>
      </c>
      <c r="Z115" s="38" t="s">
        <v>333</v>
      </c>
      <c r="AA115" s="28"/>
    </row>
    <row r="116" spans="1:27" s="29" customFormat="1" ht="11.25" customHeight="1" x14ac:dyDescent="0.25">
      <c r="A116" s="256"/>
      <c r="B116" s="135" t="s">
        <v>349</v>
      </c>
      <c r="C116" s="135" t="s">
        <v>344</v>
      </c>
      <c r="D116" s="133" t="s">
        <v>324</v>
      </c>
      <c r="E116" s="128"/>
      <c r="F116" s="30"/>
      <c r="G116" s="38">
        <f>IF('3g CPIH'!C$16="-","-",'3h OC '!$E$11*('3g CPIH'!C$16/'3g CPIH'!$G$16))</f>
        <v>63.482931017612529</v>
      </c>
      <c r="H116" s="38">
        <f>IF('3g CPIH'!D$16="-","-",'3h OC '!$E$11*('3g CPIH'!D$16/'3g CPIH'!$G$16))</f>
        <v>63.61002397260274</v>
      </c>
      <c r="I116" s="38">
        <f>IF('3g CPIH'!E$16="-","-",'3h OC '!$E$11*('3g CPIH'!E$16/'3g CPIH'!$G$16))</f>
        <v>63.800663405088073</v>
      </c>
      <c r="J116" s="38">
        <f>IF('3g CPIH'!F$16="-","-",'3h OC '!$E$11*('3g CPIH'!F$16/'3g CPIH'!$G$16))</f>
        <v>64.181942270058713</v>
      </c>
      <c r="K116" s="38">
        <f>IF('3g CPIH'!G$16="-","-",'3h OC '!$E$11*('3g CPIH'!G$16/'3g CPIH'!$G$16))</f>
        <v>64.944500000000005</v>
      </c>
      <c r="L116" s="38">
        <f>IF('3g CPIH'!H$16="-","-",'3h OC '!$E$11*('3g CPIH'!H$16/'3g CPIH'!$G$16))</f>
        <v>65.770604207436406</v>
      </c>
      <c r="M116" s="38">
        <f>IF('3g CPIH'!I$16="-","-",'3h OC '!$E$11*('3g CPIH'!I$16/'3g CPIH'!$G$16))</f>
        <v>66.723801369863011</v>
      </c>
      <c r="N116" s="38">
        <f>IF('3g CPIH'!J$16="-","-",'3h OC '!$E$11*('3g CPIH'!J$16/'3g CPIH'!$G$16))</f>
        <v>67.295719667318991</v>
      </c>
      <c r="O116" s="30"/>
      <c r="P116" s="38">
        <f>IF('3g CPIH'!L$16="-","-",'3h OC '!$E$11*('3g CPIH'!L$16/'3g CPIH'!$G$16))</f>
        <v>67.295719667318991</v>
      </c>
      <c r="Q116" s="38">
        <f>IF('3g CPIH'!M$16="-","-",'3h OC '!$E$11*('3g CPIH'!M$16/'3g CPIH'!$G$16))</f>
        <v>68.058277397260284</v>
      </c>
      <c r="R116" s="38">
        <f>IF('3g CPIH'!N$16="-","-",'3h OC '!$E$11*('3g CPIH'!N$16/'3g CPIH'!$G$16))</f>
        <v>68.566649217221141</v>
      </c>
      <c r="S116" s="38">
        <f>IF('3g CPIH'!O$16="-","-",'3h OC '!$E$11*('3g CPIH'!O$16/'3g CPIH'!$G$16))</f>
        <v>68.947928082191794</v>
      </c>
      <c r="T116" s="38">
        <f>IF('3g CPIH'!P$16="-","-",'3h OC '!$E$11*('3g CPIH'!P$16/'3g CPIH'!$G$16))</f>
        <v>69.138567514677106</v>
      </c>
      <c r="U116" s="38">
        <f>IF('3g CPIH'!Q$16="-","-",'3h OC '!$E$11*('3g CPIH'!Q$16/'3g CPIH'!$G$16))</f>
        <v>69.51984637964776</v>
      </c>
      <c r="V116" s="38">
        <f>IF('3g CPIH'!R$16="-","-",'3h OC '!$E$11*('3g CPIH'!R$16/'3g CPIH'!$G$16))</f>
        <v>70.790775929549909</v>
      </c>
      <c r="W116" s="38" t="str">
        <f>IF('3g CPIH'!S$16="-","-",'3h OC '!$E$11*('3g CPIH'!S$16/'3g CPIH'!$G$16))</f>
        <v>-</v>
      </c>
      <c r="X116" s="38" t="str">
        <f>IF('3g CPIH'!T$16="-","-",'3h OC '!$E$11*('3g CPIH'!T$16/'3g CPIH'!$G$16))</f>
        <v>-</v>
      </c>
      <c r="Y116" s="38" t="str">
        <f>IF('3g CPIH'!U$16="-","-",'3h OC '!$E$11*('3g CPIH'!U$16/'3g CPIH'!$G$16))</f>
        <v>-</v>
      </c>
      <c r="Z116" s="38" t="str">
        <f>IF('3g CPIH'!V$16="-","-",'3h OC '!$E$11*('3g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SMNCC'!G$47="-","-",'3i SMNCC'!G$58)</f>
        <v>0</v>
      </c>
      <c r="L117" s="38">
        <f>IF('3i SMNCC'!H$47="-","-",'3i SMNCC'!H$58)</f>
        <v>-0.10239413454660828</v>
      </c>
      <c r="M117" s="38">
        <f>IF('3i SMNCC'!I$47="-","-",'3i SMNCC'!I$58)</f>
        <v>1.3107897268148032</v>
      </c>
      <c r="N117" s="38">
        <f>IF('3i SMNCC'!J$47="-","-",'3i SMNCC'!J$58)</f>
        <v>8.7391024854837447</v>
      </c>
      <c r="O117" s="30"/>
      <c r="P117" s="38">
        <f>IF('3i SMNCC'!L$47="-","-",'3i SMNCC'!L$58)</f>
        <v>8.7391024854837447</v>
      </c>
      <c r="Q117" s="38">
        <f>IF('3i SMNCC'!M$47="-","-",'3i SMNCC'!M$58)</f>
        <v>10.102089688688181</v>
      </c>
      <c r="R117" s="38">
        <f>IF('3i SMNCC'!N$47="-","-",'3i SMNCC'!N$58)</f>
        <v>10.300173121233549</v>
      </c>
      <c r="S117" s="38">
        <f>IF('3i SMNCC'!O$47="-","-",'3i SMNCC'!O$58)</f>
        <v>11.847822371645298</v>
      </c>
      <c r="T117" s="38">
        <f>IF('3i SMNCC'!P$47="-","-",'3i SMNCC'!P$58)</f>
        <v>7.7038430079225817</v>
      </c>
      <c r="U117" s="38">
        <f>IF('3i SMNCC'!Q$47="-","-",'3i SMNCC'!Q$58)</f>
        <v>7.5210837283470999</v>
      </c>
      <c r="V117" s="38">
        <f>IF('3i SMNCC'!R$47="-","-",'3i SMNCC'!R$58)</f>
        <v>5.5039662813362371</v>
      </c>
      <c r="W117" s="38" t="str">
        <f>IF('3i SMNCC'!S$47="-","-",'3i SMNCC'!S$58)</f>
        <v>-</v>
      </c>
      <c r="X117" s="38" t="str">
        <f>IF('3i SMNCC'!T$47="-","-",'3i SMNCC'!T$58)</f>
        <v>-</v>
      </c>
      <c r="Y117" s="38" t="str">
        <f>IF('3i SMNCC'!U$47="-","-",'3i SMNCC'!U$58)</f>
        <v>-</v>
      </c>
      <c r="Z117" s="38" t="str">
        <f>IF('3i SMNCC'!V$47="-","-",'3i SMNCC'!V$58)</f>
        <v>-</v>
      </c>
      <c r="AA117" s="28"/>
    </row>
    <row r="118" spans="1:27" s="29" customFormat="1" ht="11.25" customHeight="1" x14ac:dyDescent="0.25">
      <c r="A118" s="256"/>
      <c r="B118" s="135" t="s">
        <v>349</v>
      </c>
      <c r="C118" s="135" t="s">
        <v>389</v>
      </c>
      <c r="D118" s="133" t="s">
        <v>324</v>
      </c>
      <c r="E118" s="128"/>
      <c r="F118" s="30"/>
      <c r="G118" s="38">
        <f>IF('3g CPIH'!C$16="-","-",'3j PAAC PAP'!$G$19*('3g CPIH'!C$16/'3g CPIH'!$G$16))</f>
        <v>13.137827495107633</v>
      </c>
      <c r="H118" s="38">
        <f>IF('3g CPIH'!D$16="-","-",'3j PAAC PAP'!$G$19*('3g CPIH'!D$16/'3g CPIH'!$G$16))</f>
        <v>13.164129452054794</v>
      </c>
      <c r="I118" s="38">
        <f>IF('3g CPIH'!E$16="-","-",'3j PAAC PAP'!$G$19*('3g CPIH'!E$16/'3g CPIH'!$G$16))</f>
        <v>13.203582387475539</v>
      </c>
      <c r="J118" s="38">
        <f>IF('3g CPIH'!F$16="-","-",'3j PAAC PAP'!$G$19*('3g CPIH'!F$16/'3g CPIH'!$G$16))</f>
        <v>13.282488258317025</v>
      </c>
      <c r="K118" s="38">
        <f>IF('3g CPIH'!G$16="-","-",'3j PAAC PAP'!$G$19*('3g CPIH'!G$16/'3g CPIH'!$G$16))</f>
        <v>13.440300000000001</v>
      </c>
      <c r="L118" s="38">
        <f>IF('3g CPIH'!H$16="-","-",'3j PAAC PAP'!$G$19*('3g CPIH'!H$16/'3g CPIH'!$G$16))</f>
        <v>13.611262720156557</v>
      </c>
      <c r="M118" s="38">
        <f>IF('3g CPIH'!I$16="-","-",'3j PAAC PAP'!$G$19*('3g CPIH'!I$16/'3g CPIH'!$G$16))</f>
        <v>13.808527397260272</v>
      </c>
      <c r="N118" s="38">
        <f>IF('3g CPIH'!J$16="-","-",'3j PAAC PAP'!$G$19*('3g CPIH'!J$16/'3g CPIH'!$G$16))</f>
        <v>13.926886203522507</v>
      </c>
      <c r="O118" s="30"/>
      <c r="P118" s="38">
        <f>IF('3g CPIH'!L$16="-","-",'3j PAAC PAP'!$G$19*('3g CPIH'!L$16/'3g CPIH'!$G$16))</f>
        <v>13.926886203522507</v>
      </c>
      <c r="Q118" s="38">
        <f>IF('3g CPIH'!M$16="-","-",'3j PAAC PAP'!$G$19*('3g CPIH'!M$16/'3g CPIH'!$G$16))</f>
        <v>14.08469794520548</v>
      </c>
      <c r="R118" s="38">
        <f>IF('3g CPIH'!N$16="-","-",'3j PAAC PAP'!$G$19*('3g CPIH'!N$16/'3g CPIH'!$G$16))</f>
        <v>14.189905772994129</v>
      </c>
      <c r="S118" s="38">
        <f>IF('3g CPIH'!O$16="-","-",'3j PAAC PAP'!$G$19*('3g CPIH'!O$16/'3g CPIH'!$G$16))</f>
        <v>14.268811643835617</v>
      </c>
      <c r="T118" s="38">
        <f>IF('3g CPIH'!P$16="-","-",'3j PAAC PAP'!$G$19*('3g CPIH'!P$16/'3g CPIH'!$G$16))</f>
        <v>14.30826457925636</v>
      </c>
      <c r="U118" s="38">
        <f>IF('3g CPIH'!Q$16="-","-",'3j PAAC PAP'!$G$19*('3g CPIH'!Q$16/'3g CPIH'!$G$16))</f>
        <v>14.387170450097848</v>
      </c>
      <c r="V118" s="38">
        <f>IF('3g CPIH'!R$16="-","-",'3j PAAC PAP'!$G$19*('3g CPIH'!R$16/'3g CPIH'!$G$16))</f>
        <v>14.650190019569473</v>
      </c>
      <c r="W118" s="38" t="str">
        <f>IF('3g CPIH'!S$16="-","-",'3j PAAC PAP'!$G$19*('3g CPIH'!S$16/'3g CPIH'!$G$16))</f>
        <v>-</v>
      </c>
      <c r="X118" s="38" t="str">
        <f>IF('3g CPIH'!T$16="-","-",'3j PAAC PAP'!$G$19*('3g CPIH'!T$16/'3g CPIH'!$G$16))</f>
        <v>-</v>
      </c>
      <c r="Y118" s="38" t="str">
        <f>IF('3g CPIH'!U$16="-","-",'3j PAAC PAP'!$G$19*('3g CPIH'!U$16/'3g CPIH'!$G$16))</f>
        <v>-</v>
      </c>
      <c r="Z118" s="38" t="str">
        <f>IF('3g CPIH'!V$16="-","-",'3j PAAC PAP'!$G$19*('3g CPIH'!V$16/'3g CPIH'!$G$16))</f>
        <v>-</v>
      </c>
      <c r="AA118" s="28"/>
    </row>
    <row r="119" spans="1:27" s="29" customFormat="1" ht="11.25" customHeight="1" x14ac:dyDescent="0.25">
      <c r="A119" s="256"/>
      <c r="B119" s="135" t="s">
        <v>349</v>
      </c>
      <c r="C119" s="135" t="s">
        <v>404</v>
      </c>
      <c r="D119" s="133" t="s">
        <v>324</v>
      </c>
      <c r="E119" s="128"/>
      <c r="F119" s="30"/>
      <c r="G119" s="38">
        <f>IF(G114="-","-",SUM(G111:G117)*'3j PAAC PAP'!$G$37)</f>
        <v>4.0291031998812512</v>
      </c>
      <c r="H119" s="38">
        <f>IF(H114="-","-",SUM(H111:H117)*'3j PAAC PAP'!$G$37)</f>
        <v>4.036414349210018</v>
      </c>
      <c r="I119" s="38">
        <f>IF(I114="-","-",SUM(I111:I117)*'3j PAAC PAP'!$G$37)</f>
        <v>4.0510038932775032</v>
      </c>
      <c r="J119" s="38">
        <f>IF(J114="-","-",SUM(J111:J117)*'3j PAAC PAP'!$G$37)</f>
        <v>4.0729373412638044</v>
      </c>
      <c r="K119" s="38">
        <f>IF(K114="-","-",SUM(K111:K117)*'3j PAAC PAP'!$G$37)</f>
        <v>4.1213929100624256</v>
      </c>
      <c r="L119" s="38">
        <f>IF(L114="-","-",SUM(L111:L117)*'3j PAAC PAP'!$G$37)</f>
        <v>4.1630250557154831</v>
      </c>
      <c r="M119" s="38">
        <f>IF(M114="-","-",SUM(M111:M117)*'3j PAAC PAP'!$G$37)</f>
        <v>4.3229473338273943</v>
      </c>
      <c r="N119" s="38">
        <f>IF(N114="-","-",SUM(N111:N117)*'3j PAAC PAP'!$G$37)</f>
        <v>4.7831686255620367</v>
      </c>
      <c r="O119" s="30"/>
      <c r="P119" s="38">
        <f>IF(P114="-","-",SUM(P111:P117)*'3j PAAC PAP'!$G$37)</f>
        <v>4.7831686255620367</v>
      </c>
      <c r="Q119" s="38">
        <f>IF(Q114="-","-",SUM(Q111:Q117)*'3j PAAC PAP'!$G$37)</f>
        <v>4.9150689011051076</v>
      </c>
      <c r="R119" s="38">
        <f>IF(R114="-","-",SUM(R111:R117)*'3j PAAC PAP'!$G$37)</f>
        <v>4.9507109401752034</v>
      </c>
      <c r="S119" s="38">
        <f>IF(S114="-","-",SUM(S111:S117)*'3j PAAC PAP'!$G$37)</f>
        <v>5.0712131846455923</v>
      </c>
      <c r="T119" s="38">
        <f>IF(T114="-","-",SUM(T111:T117)*'3j PAAC PAP'!$G$37)</f>
        <v>4.8259501851548539</v>
      </c>
      <c r="U119" s="38">
        <f>IF(U114="-","-",SUM(U111:U117)*'3j PAAC PAP'!$G$37)</f>
        <v>4.9263524085164407</v>
      </c>
      <c r="V119" s="38">
        <f>IF(V114="-","-",SUM(V111:V117)*'3j PAAC PAP'!$G$37)</f>
        <v>4.8311640233743791</v>
      </c>
      <c r="W119" s="38" t="str">
        <f>IF(W114="-","-",SUM(W111:W117)*'3j PAAC PAP'!$G$37)</f>
        <v>-</v>
      </c>
      <c r="X119" s="38" t="str">
        <f>IF(X114="-","-",SUM(X111:X117)*'3j PAAC PAP'!$G$37)</f>
        <v>-</v>
      </c>
      <c r="Y119" s="38" t="str">
        <f>IF(Y114="-","-",SUM(Y111:Y117)*'3j PAAC PAP'!$G$37)</f>
        <v>-</v>
      </c>
      <c r="Z119" s="38" t="str">
        <f>IF(Z114="-","-",SUM(Z111:Z117)*'3j PAAC PAP'!$G$37)</f>
        <v>-</v>
      </c>
      <c r="AA119" s="28"/>
    </row>
    <row r="120" spans="1:27" s="29" customFormat="1" ht="11.25" customHeight="1" x14ac:dyDescent="0.25">
      <c r="A120" s="256"/>
      <c r="B120" s="135" t="s">
        <v>388</v>
      </c>
      <c r="C120" s="135" t="s">
        <v>515</v>
      </c>
      <c r="D120" s="133" t="s">
        <v>324</v>
      </c>
      <c r="E120" s="128"/>
      <c r="F120" s="30"/>
      <c r="G120" s="38">
        <f>IF(G114="-","-",SUM(G111:G119)*'3k EBIT'!$E$11)</f>
        <v>1.6890178272439871</v>
      </c>
      <c r="H120" s="38">
        <f>IF(H114="-","-",SUM(H111:H119)*'3k EBIT'!$E$11)</f>
        <v>1.6921303822385896</v>
      </c>
      <c r="I120" s="38">
        <f>IF(I114="-","-",SUM(I111:I119)*'3k EBIT'!$E$11)</f>
        <v>1.6980891217871283</v>
      </c>
      <c r="J120" s="38">
        <f>IF(J114="-","-",SUM(J111:J119)*'3k EBIT'!$E$11)</f>
        <v>1.7074267867709363</v>
      </c>
      <c r="K120" s="38">
        <f>IF(K114="-","-",SUM(K111:K119)*'3k EBIT'!$E$11)</f>
        <v>1.7277359161924088</v>
      </c>
      <c r="L120" s="38">
        <f>IF(L114="-","-",SUM(L111:L119)*'3k EBIT'!$E$11)</f>
        <v>1.7458702702451387</v>
      </c>
      <c r="M120" s="38">
        <f>IF(M114="-","-",SUM(M111:M119)*'3k EBIT'!$E$11)</f>
        <v>1.8066313065580686</v>
      </c>
      <c r="N120" s="38">
        <f>IF(N114="-","-",SUM(N111:N119)*'3k EBIT'!$E$11)</f>
        <v>1.9727857209910995</v>
      </c>
      <c r="O120" s="30"/>
      <c r="P120" s="38">
        <f>IF(P114="-","-",SUM(P111:P119)*'3k EBIT'!$E$11)</f>
        <v>1.9727857209910995</v>
      </c>
      <c r="Q120" s="38">
        <f>IF(Q114="-","-",SUM(Q111:Q119)*'3k EBIT'!$E$11)</f>
        <v>2.02280538360493</v>
      </c>
      <c r="R120" s="38">
        <f>IF(R114="-","-",SUM(R111:R119)*'3k EBIT'!$E$11)</f>
        <v>2.0375334161975194</v>
      </c>
      <c r="S120" s="38">
        <f>IF(S114="-","-",SUM(S111:S119)*'3k EBIT'!$E$11)</f>
        <v>2.0819665547461152</v>
      </c>
      <c r="T120" s="38">
        <f>IF(T114="-","-",SUM(T111:T119)*'3k EBIT'!$E$11)</f>
        <v>1.9954046549190607</v>
      </c>
      <c r="U120" s="38">
        <f>IF(U114="-","-",SUM(U111:U119)*'3k EBIT'!$E$11)</f>
        <v>2.0326811700265912</v>
      </c>
      <c r="V120" s="38">
        <f>IF(V114="-","-",SUM(V111:V119)*'3k EBIT'!$E$11)</f>
        <v>2.0038834567790658</v>
      </c>
      <c r="W120" s="38" t="str">
        <f>IF(W114="-","-",SUM(W111:W119)*'3k EBIT'!$E$11)</f>
        <v>-</v>
      </c>
      <c r="X120" s="38" t="str">
        <f>IF(X114="-","-",SUM(X111:X119)*'3k EBIT'!$E$11)</f>
        <v>-</v>
      </c>
      <c r="Y120" s="38" t="str">
        <f>IF(Y114="-","-",SUM(Y111:Y119)*'3k EBIT'!$E$11)</f>
        <v>-</v>
      </c>
      <c r="Z120" s="38" t="str">
        <f>IF(Z114="-","-",SUM(Z111:Z119)*'3k EBIT'!$E$11)</f>
        <v>-</v>
      </c>
      <c r="AA120" s="28"/>
    </row>
    <row r="121" spans="1:27" s="29" customFormat="1" ht="11.5" x14ac:dyDescent="0.25">
      <c r="A121" s="256"/>
      <c r="B121" s="135" t="s">
        <v>292</v>
      </c>
      <c r="C121" s="179" t="s">
        <v>516</v>
      </c>
      <c r="D121" s="133" t="s">
        <v>324</v>
      </c>
      <c r="E121" s="127"/>
      <c r="F121" s="30"/>
      <c r="G121" s="38">
        <f>IF(G116="-","-",SUM(G111:G114,G116:G120)*'3l HAP'!$E$12)</f>
        <v>1.3015210418074821</v>
      </c>
      <c r="H121" s="38">
        <f>IF(H116="-","-",SUM(H111:H114,H116:H120)*'3l HAP'!$E$12)</f>
        <v>1.3039195101681555</v>
      </c>
      <c r="I121" s="38">
        <f>IF(I116="-","-",SUM(I111:I114,I116:I120)*'3l HAP'!$E$12)</f>
        <v>1.3085111875205069</v>
      </c>
      <c r="J121" s="38">
        <f>IF(J116="-","-",SUM(J111:J114,J116:J120)*'3l HAP'!$E$12)</f>
        <v>1.3157065926025275</v>
      </c>
      <c r="K121" s="38">
        <f>IF(K116="-","-",SUM(K111:K114,K116:K120)*'3l HAP'!$E$12)</f>
        <v>1.3313563737099117</v>
      </c>
      <c r="L121" s="38">
        <f>IF(L116="-","-",SUM(L111:L114,L116:L120)*'3l HAP'!$E$12)</f>
        <v>1.3453303193950954</v>
      </c>
      <c r="M121" s="38">
        <f>IF(M116="-","-",SUM(M111:M114,M116:M120)*'3l HAP'!$E$12)</f>
        <v>1.3921514754585258</v>
      </c>
      <c r="N121" s="38">
        <f>IF(N116="-","-",SUM(N111:N114,N116:N120)*'3l HAP'!$E$12)</f>
        <v>1.520186516347737</v>
      </c>
      <c r="O121" s="30"/>
      <c r="P121" s="38">
        <f>IF(P116="-","-",SUM(P111:P114,P116:P120)*'3l HAP'!$E$12)</f>
        <v>1.520186516347737</v>
      </c>
      <c r="Q121" s="38">
        <f>IF(Q116="-","-",SUM(Q111:Q114,Q116:Q120)*'3l HAP'!$E$12)</f>
        <v>1.5587305993916913</v>
      </c>
      <c r="R121" s="38">
        <f>IF(R116="-","-",SUM(R111:R114,R116:R120)*'3l HAP'!$E$12)</f>
        <v>1.570079706555918</v>
      </c>
      <c r="S121" s="38">
        <f>IF(S116="-","-",SUM(S111:S114,S116:S120)*'3l HAP'!$E$12)</f>
        <v>1.6043189335443677</v>
      </c>
      <c r="T121" s="38">
        <f>IF(T116="-","-",SUM(T111:T114,T116:T120)*'3l HAP'!$E$12)</f>
        <v>1.5376161834451714</v>
      </c>
      <c r="U121" s="38">
        <f>IF(U116="-","-",SUM(U111:U114,U116:U120)*'3l HAP'!$E$12)</f>
        <v>1.5663406693535709</v>
      </c>
      <c r="V121" s="38">
        <f>IF(V116="-","-",SUM(V111:V114,V116:V120)*'3l HAP'!$E$12)</f>
        <v>1.5441497669586857</v>
      </c>
      <c r="W121" s="38" t="str">
        <f>IF(W116="-","-",SUM(W111:W114,W116:W120)*'3l HAP'!$E$12)</f>
        <v>-</v>
      </c>
      <c r="X121" s="38" t="str">
        <f>IF(X116="-","-",SUM(X111:X114,X116:X120)*'3l HAP'!$E$12)</f>
        <v>-</v>
      </c>
      <c r="Y121" s="38" t="str">
        <f>IF(Y116="-","-",SUM(Y111:Y114,Y116:Y120)*'3l HAP'!$E$12)</f>
        <v>-</v>
      </c>
      <c r="Z121" s="38" t="str">
        <f>IF(Z116="-","-",SUM(Z111:Z114,Z116:Z120)*'3l HAP'!$E$12)</f>
        <v>-</v>
      </c>
      <c r="AA121" s="28"/>
    </row>
    <row r="122" spans="1:27" s="29" customFormat="1" ht="11.5" x14ac:dyDescent="0.25">
      <c r="A122" s="256"/>
      <c r="B122" s="135" t="s">
        <v>44</v>
      </c>
      <c r="C122" s="135" t="str">
        <f>B122&amp;"_"&amp;D122</f>
        <v>Total_South East</v>
      </c>
      <c r="D122" s="133" t="s">
        <v>324</v>
      </c>
      <c r="E122" s="128"/>
      <c r="F122" s="30"/>
      <c r="G122" s="38">
        <f>IF(G116="-","-",SUM(G111:G121))</f>
        <v>90.197159441334975</v>
      </c>
      <c r="H122" s="38">
        <f t="shared" ref="H122:Z122" si="9">IF(H116="-","-",SUM(H111:H121))</f>
        <v>90.363376525956397</v>
      </c>
      <c r="I122" s="38">
        <f t="shared" si="9"/>
        <v>90.681585944743844</v>
      </c>
      <c r="J122" s="38">
        <f t="shared" si="9"/>
        <v>91.180237198608097</v>
      </c>
      <c r="K122" s="38">
        <f t="shared" si="9"/>
        <v>92.264788086701628</v>
      </c>
      <c r="L122" s="38">
        <f t="shared" si="9"/>
        <v>93.233201325138921</v>
      </c>
      <c r="M122" s="38">
        <f t="shared" si="9"/>
        <v>96.477970439909441</v>
      </c>
      <c r="N122" s="38">
        <f t="shared" si="9"/>
        <v>105.35097104935348</v>
      </c>
      <c r="O122" s="30"/>
      <c r="P122" s="38">
        <f t="shared" si="9"/>
        <v>105.35097104935348</v>
      </c>
      <c r="Q122" s="38">
        <f t="shared" si="9"/>
        <v>108.02212786677039</v>
      </c>
      <c r="R122" s="38">
        <f t="shared" si="9"/>
        <v>108.8086362638893</v>
      </c>
      <c r="S122" s="38">
        <f t="shared" si="9"/>
        <v>111.18146076431874</v>
      </c>
      <c r="T122" s="38">
        <f t="shared" si="9"/>
        <v>106.55887043145906</v>
      </c>
      <c r="U122" s="38">
        <f t="shared" si="9"/>
        <v>108.54951595475558</v>
      </c>
      <c r="V122" s="38">
        <f t="shared" si="9"/>
        <v>107.01165656012074</v>
      </c>
      <c r="W122" s="38" t="str">
        <f t="shared" si="9"/>
        <v>-</v>
      </c>
      <c r="X122" s="38" t="str">
        <f t="shared" si="9"/>
        <v>-</v>
      </c>
      <c r="Y122" s="38" t="str">
        <f t="shared" si="9"/>
        <v>-</v>
      </c>
      <c r="Z122" s="38" t="str">
        <f t="shared" si="9"/>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AA'!J190="-","-",'3c AA'!J190)</f>
        <v>-</v>
      </c>
      <c r="H125" s="129" t="str">
        <f>IF('3c AA'!K190="-","-",'3c AA'!K190)</f>
        <v>-</v>
      </c>
      <c r="I125" s="129" t="str">
        <f>IF('3c AA'!L190="-","-",'3c AA'!L190)</f>
        <v>-</v>
      </c>
      <c r="J125" s="129" t="str">
        <f>IF('3c AA'!M190="-","-",'3c AA'!M190)</f>
        <v>-</v>
      </c>
      <c r="K125" s="129" t="str">
        <f>IF('3c AA'!N190="-","-",'3c AA'!N190)</f>
        <v>-</v>
      </c>
      <c r="L125" s="129" t="str">
        <f>IF('3c AA'!O190="-","-",'3c AA'!O190)</f>
        <v>-</v>
      </c>
      <c r="M125" s="129" t="str">
        <f>IF('3c AA'!P190="-","-",'3c AA'!P190)</f>
        <v>-</v>
      </c>
      <c r="N125" s="129" t="str">
        <f>IF('3c AA'!Q190="-","-",'3c AA'!Q190)</f>
        <v>-</v>
      </c>
      <c r="O125" s="30"/>
      <c r="P125" s="129" t="str">
        <f>IF('3c AA'!S190="-","-",'3c AA'!S190)</f>
        <v>-</v>
      </c>
      <c r="Q125" s="129" t="str">
        <f>IF('3c AA'!T190="-","-",'3c AA'!T190)</f>
        <v>-</v>
      </c>
      <c r="R125" s="129" t="str">
        <f>IF('3c AA'!U190="-","-",'3c AA'!U190)</f>
        <v>-</v>
      </c>
      <c r="S125" s="129" t="str">
        <f>IF('3c AA'!V190="-","-",'3c AA'!V190)</f>
        <v>-</v>
      </c>
      <c r="T125" s="129">
        <f>IF('3c AA'!W190="-","-",'3c AA'!W190)</f>
        <v>0</v>
      </c>
      <c r="U125" s="129">
        <f>IF('3c AA'!X190="-","-",'3c AA'!X190)</f>
        <v>1.4870742269298105</v>
      </c>
      <c r="V125" s="129">
        <f>IF('3c AA'!Y190="-","-",'3c AA'!Y190)</f>
        <v>0.70457099735818829</v>
      </c>
      <c r="W125" s="129" t="str">
        <f>IF('3c AA'!Z190="-","-",'3c AA'!Z190)</f>
        <v>-</v>
      </c>
      <c r="X125" s="129" t="str">
        <f>IF('3c AA'!AA190="-","-",'3c AA'!AA190)</f>
        <v>-</v>
      </c>
      <c r="Y125" s="129" t="str">
        <f>IF('3c AA'!AB190="-","-",'3c AA'!AB190)</f>
        <v>-</v>
      </c>
      <c r="Z125" s="129" t="str">
        <f>IF('3c AA'!AC190="-","-",'3c AA'!AC190)</f>
        <v>-</v>
      </c>
      <c r="AA125" s="28"/>
    </row>
    <row r="126" spans="1:27" s="29" customFormat="1" ht="11.25" customHeight="1" x14ac:dyDescent="0.25">
      <c r="A126" s="256"/>
      <c r="B126" s="132" t="s">
        <v>2</v>
      </c>
      <c r="C126" s="132" t="s">
        <v>342</v>
      </c>
      <c r="D126" s="134" t="s">
        <v>325</v>
      </c>
      <c r="E126" s="131"/>
      <c r="F126" s="30"/>
      <c r="G126" s="129">
        <f>IF('3d PC'!G14="-","-",'3d PC'!G64)</f>
        <v>6.5567588596821027</v>
      </c>
      <c r="H126" s="129">
        <f>IF('3d PC'!H14="-","-",'3d PC'!H64)</f>
        <v>6.5567588596821027</v>
      </c>
      <c r="I126" s="129">
        <f>IF('3d PC'!I14="-","-",'3d PC'!I64)</f>
        <v>6.6197359495950758</v>
      </c>
      <c r="J126" s="129">
        <f>IF('3d PC'!J14="-","-",'3d PC'!J64)</f>
        <v>6.6197359495950758</v>
      </c>
      <c r="K126" s="129">
        <f>IF('3d PC'!K14="-","-",'3d PC'!K64)</f>
        <v>6.6995028867368616</v>
      </c>
      <c r="L126" s="129">
        <f>IF('3d PC'!L14="-","-",'3d PC'!L64)</f>
        <v>6.6995028867368616</v>
      </c>
      <c r="M126" s="129">
        <f>IF('3d PC'!M14="-","-",'3d PC'!M64)</f>
        <v>7.1131218301273513</v>
      </c>
      <c r="N126" s="129">
        <f>IF('3d PC'!N14="-","-",'3d PC'!N64)</f>
        <v>7.1131218301273513</v>
      </c>
      <c r="O126" s="30"/>
      <c r="P126" s="129">
        <f>'3d PC'!P64</f>
        <v>7.1131218301273513</v>
      </c>
      <c r="Q126" s="129">
        <f>'3d PC'!Q64</f>
        <v>7.2804579515147188</v>
      </c>
      <c r="R126" s="129">
        <f>'3d PC'!R64</f>
        <v>7.1935840895118579</v>
      </c>
      <c r="S126" s="129">
        <f>'3d PC'!S64</f>
        <v>7.3593999937099728</v>
      </c>
      <c r="T126" s="129">
        <f>'3d PC'!T64</f>
        <v>7.0492243060839304</v>
      </c>
      <c r="U126" s="129">
        <f>'3d PC'!U64</f>
        <v>7.1089669218364691</v>
      </c>
      <c r="V126" s="129">
        <f>'3d PC'!V64</f>
        <v>6.9829560851947949</v>
      </c>
      <c r="W126" s="129" t="str">
        <f>'3d PC'!W64</f>
        <v>-</v>
      </c>
      <c r="X126" s="129" t="str">
        <f>'3d PC'!X64</f>
        <v>-</v>
      </c>
      <c r="Y126" s="129" t="str">
        <f>'3d PC'!Y64</f>
        <v>-</v>
      </c>
      <c r="Z126" s="129" t="str">
        <f>'3d PC'!Z64</f>
        <v>-</v>
      </c>
      <c r="AA126" s="28"/>
    </row>
    <row r="127" spans="1:27" s="29" customFormat="1" ht="11.25" customHeight="1" x14ac:dyDescent="0.25">
      <c r="A127" s="256"/>
      <c r="B127" s="132" t="s">
        <v>352</v>
      </c>
      <c r="C127" s="132" t="s">
        <v>343</v>
      </c>
      <c r="D127" s="134" t="s">
        <v>325</v>
      </c>
      <c r="E127" s="131"/>
      <c r="F127" s="30"/>
      <c r="G127" s="129" t="s">
        <v>333</v>
      </c>
      <c r="H127" s="129" t="s">
        <v>333</v>
      </c>
      <c r="I127" s="129" t="s">
        <v>333</v>
      </c>
      <c r="J127" s="129" t="s">
        <v>333</v>
      </c>
      <c r="K127" s="129" t="s">
        <v>333</v>
      </c>
      <c r="L127" s="129" t="s">
        <v>333</v>
      </c>
      <c r="M127" s="129" t="s">
        <v>333</v>
      </c>
      <c r="N127" s="129" t="s">
        <v>333</v>
      </c>
      <c r="O127" s="30"/>
      <c r="P127" s="129" t="s">
        <v>333</v>
      </c>
      <c r="Q127" s="129" t="s">
        <v>333</v>
      </c>
      <c r="R127" s="129" t="s">
        <v>333</v>
      </c>
      <c r="S127" s="129" t="s">
        <v>333</v>
      </c>
      <c r="T127" s="129" t="s">
        <v>333</v>
      </c>
      <c r="U127" s="129" t="s">
        <v>333</v>
      </c>
      <c r="V127" s="129" t="s">
        <v>333</v>
      </c>
      <c r="W127" s="129" t="s">
        <v>333</v>
      </c>
      <c r="X127" s="129" t="s">
        <v>333</v>
      </c>
      <c r="Y127" s="129" t="s">
        <v>333</v>
      </c>
      <c r="Z127" s="129" t="s">
        <v>333</v>
      </c>
      <c r="AA127" s="28"/>
    </row>
    <row r="128" spans="1:27" s="29" customFormat="1" ht="12.4" customHeight="1" x14ac:dyDescent="0.25">
      <c r="A128" s="256"/>
      <c r="B128" s="132" t="s">
        <v>349</v>
      </c>
      <c r="C128" s="132" t="s">
        <v>344</v>
      </c>
      <c r="D128" s="134" t="s">
        <v>325</v>
      </c>
      <c r="E128" s="131"/>
      <c r="F128" s="30"/>
      <c r="G128" s="129">
        <f>IF('3g CPIH'!C$16="-","-",'3h OC '!$E$11*('3g CPIH'!C$16/'3g CPIH'!$G$16))</f>
        <v>63.482931017612529</v>
      </c>
      <c r="H128" s="129">
        <f>IF('3g CPIH'!D$16="-","-",'3h OC '!$E$11*('3g CPIH'!D$16/'3g CPIH'!$G$16))</f>
        <v>63.61002397260274</v>
      </c>
      <c r="I128" s="129">
        <f>IF('3g CPIH'!E$16="-","-",'3h OC '!$E$11*('3g CPIH'!E$16/'3g CPIH'!$G$16))</f>
        <v>63.800663405088073</v>
      </c>
      <c r="J128" s="129">
        <f>IF('3g CPIH'!F$16="-","-",'3h OC '!$E$11*('3g CPIH'!F$16/'3g CPIH'!$G$16))</f>
        <v>64.181942270058713</v>
      </c>
      <c r="K128" s="129">
        <f>IF('3g CPIH'!G$16="-","-",'3h OC '!$E$11*('3g CPIH'!G$16/'3g CPIH'!$G$16))</f>
        <v>64.944500000000005</v>
      </c>
      <c r="L128" s="129">
        <f>IF('3g CPIH'!H$16="-","-",'3h OC '!$E$11*('3g CPIH'!H$16/'3g CPIH'!$G$16))</f>
        <v>65.770604207436406</v>
      </c>
      <c r="M128" s="129">
        <f>IF('3g CPIH'!I$16="-","-",'3h OC '!$E$11*('3g CPIH'!I$16/'3g CPIH'!$G$16))</f>
        <v>66.723801369863011</v>
      </c>
      <c r="N128" s="129">
        <f>IF('3g CPIH'!J$16="-","-",'3h OC '!$E$11*('3g CPIH'!J$16/'3g CPIH'!$G$16))</f>
        <v>67.295719667318991</v>
      </c>
      <c r="O128" s="30"/>
      <c r="P128" s="129">
        <f>IF('3g CPIH'!L$16="-","-",'3h OC '!$E$11*('3g CPIH'!L$16/'3g CPIH'!$G$16))</f>
        <v>67.295719667318991</v>
      </c>
      <c r="Q128" s="129">
        <f>IF('3g CPIH'!M$16="-","-",'3h OC '!$E$11*('3g CPIH'!M$16/'3g CPIH'!$G$16))</f>
        <v>68.058277397260284</v>
      </c>
      <c r="R128" s="129">
        <f>IF('3g CPIH'!N$16="-","-",'3h OC '!$E$11*('3g CPIH'!N$16/'3g CPIH'!$G$16))</f>
        <v>68.566649217221141</v>
      </c>
      <c r="S128" s="129">
        <f>IF('3g CPIH'!O$16="-","-",'3h OC '!$E$11*('3g CPIH'!O$16/'3g CPIH'!$G$16))</f>
        <v>68.947928082191794</v>
      </c>
      <c r="T128" s="129">
        <f>IF('3g CPIH'!P$16="-","-",'3h OC '!$E$11*('3g CPIH'!P$16/'3g CPIH'!$G$16))</f>
        <v>69.138567514677106</v>
      </c>
      <c r="U128" s="129">
        <f>IF('3g CPIH'!Q$16="-","-",'3h OC '!$E$11*('3g CPIH'!Q$16/'3g CPIH'!$G$16))</f>
        <v>69.51984637964776</v>
      </c>
      <c r="V128" s="129">
        <f>IF('3g CPIH'!R$16="-","-",'3h OC '!$E$11*('3g CPIH'!R$16/'3g CPIH'!$G$16))</f>
        <v>70.790775929549909</v>
      </c>
      <c r="W128" s="129" t="str">
        <f>IF('3g CPIH'!S$16="-","-",'3h OC '!$E$11*('3g CPIH'!S$16/'3g CPIH'!$G$16))</f>
        <v>-</v>
      </c>
      <c r="X128" s="129" t="str">
        <f>IF('3g CPIH'!T$16="-","-",'3h OC '!$E$11*('3g CPIH'!T$16/'3g CPIH'!$G$16))</f>
        <v>-</v>
      </c>
      <c r="Y128" s="129" t="str">
        <f>IF('3g CPIH'!U$16="-","-",'3h OC '!$E$11*('3g CPIH'!U$16/'3g CPIH'!$G$16))</f>
        <v>-</v>
      </c>
      <c r="Z128" s="129" t="str">
        <f>IF('3g CPIH'!V$16="-","-",'3h OC '!$E$11*('3g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SMNCC'!G$47="-","-",'3i SMNCC'!G$58)</f>
        <v>0</v>
      </c>
      <c r="L129" s="129">
        <f>IF('3i SMNCC'!H$47="-","-",'3i SMNCC'!H$58)</f>
        <v>-0.10239413454660828</v>
      </c>
      <c r="M129" s="129">
        <f>IF('3i SMNCC'!I$47="-","-",'3i SMNCC'!I$58)</f>
        <v>1.3107897268148032</v>
      </c>
      <c r="N129" s="129">
        <f>IF('3i SMNCC'!J$47="-","-",'3i SMNCC'!J$58)</f>
        <v>8.7391024854837447</v>
      </c>
      <c r="O129" s="30"/>
      <c r="P129" s="129">
        <f>IF('3i SMNCC'!L$47="-","-",'3i SMNCC'!L$58)</f>
        <v>8.7391024854837447</v>
      </c>
      <c r="Q129" s="129">
        <f>IF('3i SMNCC'!M$47="-","-",'3i SMNCC'!M$58)</f>
        <v>10.102089688688181</v>
      </c>
      <c r="R129" s="129">
        <f>IF('3i SMNCC'!N$47="-","-",'3i SMNCC'!N$58)</f>
        <v>10.300173121233549</v>
      </c>
      <c r="S129" s="129">
        <f>IF('3i SMNCC'!O$47="-","-",'3i SMNCC'!O$58)</f>
        <v>11.847822371645298</v>
      </c>
      <c r="T129" s="129">
        <f>IF('3i SMNCC'!P$47="-","-",'3i SMNCC'!P$58)</f>
        <v>7.7038430079225817</v>
      </c>
      <c r="U129" s="129">
        <f>IF('3i SMNCC'!Q$47="-","-",'3i SMNCC'!Q$58)</f>
        <v>7.5210837283470999</v>
      </c>
      <c r="V129" s="129">
        <f>IF('3i SMNCC'!R$47="-","-",'3i SMNCC'!R$58)</f>
        <v>5.5039662813362371</v>
      </c>
      <c r="W129" s="129" t="str">
        <f>IF('3i SMNCC'!S$47="-","-",'3i SMNCC'!S$58)</f>
        <v>-</v>
      </c>
      <c r="X129" s="129" t="str">
        <f>IF('3i SMNCC'!T$47="-","-",'3i SMNCC'!T$58)</f>
        <v>-</v>
      </c>
      <c r="Y129" s="129" t="str">
        <f>IF('3i SMNCC'!U$47="-","-",'3i SMNCC'!U$58)</f>
        <v>-</v>
      </c>
      <c r="Z129" s="129" t="str">
        <f>IF('3i SMNCC'!V$47="-","-",'3i SMNCC'!V$58)</f>
        <v>-</v>
      </c>
      <c r="AA129" s="28"/>
    </row>
    <row r="130" spans="1:27" s="29" customFormat="1" ht="11.25" customHeight="1" x14ac:dyDescent="0.25">
      <c r="A130" s="256"/>
      <c r="B130" s="132" t="s">
        <v>349</v>
      </c>
      <c r="C130" s="132" t="s">
        <v>389</v>
      </c>
      <c r="D130" s="134" t="s">
        <v>325</v>
      </c>
      <c r="E130" s="131"/>
      <c r="F130" s="30"/>
      <c r="G130" s="129">
        <f>IF('3g CPIH'!C$16="-","-",'3j PAAC PAP'!$G$19*('3g CPIH'!C$16/'3g CPIH'!$G$16))</f>
        <v>13.137827495107633</v>
      </c>
      <c r="H130" s="129">
        <f>IF('3g CPIH'!D$16="-","-",'3j PAAC PAP'!$G$19*('3g CPIH'!D$16/'3g CPIH'!$G$16))</f>
        <v>13.164129452054794</v>
      </c>
      <c r="I130" s="129">
        <f>IF('3g CPIH'!E$16="-","-",'3j PAAC PAP'!$G$19*('3g CPIH'!E$16/'3g CPIH'!$G$16))</f>
        <v>13.203582387475539</v>
      </c>
      <c r="J130" s="129">
        <f>IF('3g CPIH'!F$16="-","-",'3j PAAC PAP'!$G$19*('3g CPIH'!F$16/'3g CPIH'!$G$16))</f>
        <v>13.282488258317025</v>
      </c>
      <c r="K130" s="129">
        <f>IF('3g CPIH'!G$16="-","-",'3j PAAC PAP'!$G$19*('3g CPIH'!G$16/'3g CPIH'!$G$16))</f>
        <v>13.440300000000001</v>
      </c>
      <c r="L130" s="129">
        <f>IF('3g CPIH'!H$16="-","-",'3j PAAC PAP'!$G$19*('3g CPIH'!H$16/'3g CPIH'!$G$16))</f>
        <v>13.611262720156557</v>
      </c>
      <c r="M130" s="129">
        <f>IF('3g CPIH'!I$16="-","-",'3j PAAC PAP'!$G$19*('3g CPIH'!I$16/'3g CPIH'!$G$16))</f>
        <v>13.808527397260272</v>
      </c>
      <c r="N130" s="129">
        <f>IF('3g CPIH'!J$16="-","-",'3j PAAC PAP'!$G$19*('3g CPIH'!J$16/'3g CPIH'!$G$16))</f>
        <v>13.926886203522507</v>
      </c>
      <c r="O130" s="30"/>
      <c r="P130" s="129">
        <f>IF('3g CPIH'!L$16="-","-",'3j PAAC PAP'!$G$19*('3g CPIH'!L$16/'3g CPIH'!$G$16))</f>
        <v>13.926886203522507</v>
      </c>
      <c r="Q130" s="129">
        <f>IF('3g CPIH'!M$16="-","-",'3j PAAC PAP'!$G$19*('3g CPIH'!M$16/'3g CPIH'!$G$16))</f>
        <v>14.08469794520548</v>
      </c>
      <c r="R130" s="129">
        <f>IF('3g CPIH'!N$16="-","-",'3j PAAC PAP'!$G$19*('3g CPIH'!N$16/'3g CPIH'!$G$16))</f>
        <v>14.189905772994129</v>
      </c>
      <c r="S130" s="129">
        <f>IF('3g CPIH'!O$16="-","-",'3j PAAC PAP'!$G$19*('3g CPIH'!O$16/'3g CPIH'!$G$16))</f>
        <v>14.268811643835617</v>
      </c>
      <c r="T130" s="129">
        <f>IF('3g CPIH'!P$16="-","-",'3j PAAC PAP'!$G$19*('3g CPIH'!P$16/'3g CPIH'!$G$16))</f>
        <v>14.30826457925636</v>
      </c>
      <c r="U130" s="129">
        <f>IF('3g CPIH'!Q$16="-","-",'3j PAAC PAP'!$G$19*('3g CPIH'!Q$16/'3g CPIH'!$G$16))</f>
        <v>14.387170450097848</v>
      </c>
      <c r="V130" s="129">
        <f>IF('3g CPIH'!R$16="-","-",'3j PAAC PAP'!$G$19*('3g CPIH'!R$16/'3g CPIH'!$G$16))</f>
        <v>14.650190019569473</v>
      </c>
      <c r="W130" s="129" t="str">
        <f>IF('3g CPIH'!S$16="-","-",'3j PAAC PAP'!$G$19*('3g CPIH'!S$16/'3g CPIH'!$G$16))</f>
        <v>-</v>
      </c>
      <c r="X130" s="129" t="str">
        <f>IF('3g CPIH'!T$16="-","-",'3j PAAC PAP'!$G$19*('3g CPIH'!T$16/'3g CPIH'!$G$16))</f>
        <v>-</v>
      </c>
      <c r="Y130" s="129" t="str">
        <f>IF('3g CPIH'!U$16="-","-",'3j PAAC PAP'!$G$19*('3g CPIH'!U$16/'3g CPIH'!$G$16))</f>
        <v>-</v>
      </c>
      <c r="Z130" s="129" t="str">
        <f>IF('3g CPIH'!V$16="-","-",'3j PAAC PAP'!$G$19*('3g CPIH'!V$16/'3g CPIH'!$G$16))</f>
        <v>-</v>
      </c>
      <c r="AA130" s="28"/>
    </row>
    <row r="131" spans="1:27" s="29" customFormat="1" ht="11.25" customHeight="1" x14ac:dyDescent="0.25">
      <c r="A131" s="256"/>
      <c r="B131" s="132" t="s">
        <v>349</v>
      </c>
      <c r="C131" s="132" t="s">
        <v>404</v>
      </c>
      <c r="D131" s="134" t="s">
        <v>325</v>
      </c>
      <c r="E131" s="131"/>
      <c r="F131" s="30"/>
      <c r="G131" s="129">
        <f>IF(G126="-","-",SUM(G123:G129)*'3j PAAC PAP'!$G$37)</f>
        <v>4.0291031998812512</v>
      </c>
      <c r="H131" s="129">
        <f>IF(H126="-","-",SUM(H123:H129)*'3j PAAC PAP'!$G$37)</f>
        <v>4.036414349210018</v>
      </c>
      <c r="I131" s="129">
        <f>IF(I126="-","-",SUM(I123:I129)*'3j PAAC PAP'!$G$37)</f>
        <v>4.0510038932775032</v>
      </c>
      <c r="J131" s="129">
        <f>IF(J126="-","-",SUM(J123:J129)*'3j PAAC PAP'!$G$37)</f>
        <v>4.0729373412638044</v>
      </c>
      <c r="K131" s="129">
        <f>IF(K126="-","-",SUM(K123:K129)*'3j PAAC PAP'!$G$37)</f>
        <v>4.1213929100624256</v>
      </c>
      <c r="L131" s="129">
        <f>IF(L126="-","-",SUM(L123:L129)*'3j PAAC PAP'!$G$37)</f>
        <v>4.1630250557154831</v>
      </c>
      <c r="M131" s="129">
        <f>IF(M126="-","-",SUM(M123:M129)*'3j PAAC PAP'!$G$37)</f>
        <v>4.3229473338273943</v>
      </c>
      <c r="N131" s="129">
        <f>IF(N126="-","-",SUM(N123:N129)*'3j PAAC PAP'!$G$37)</f>
        <v>4.7831686255620367</v>
      </c>
      <c r="O131" s="30"/>
      <c r="P131" s="129">
        <f>IF(P126="-","-",SUM(P123:P129)*'3j PAAC PAP'!$G$37)</f>
        <v>4.7831686255620367</v>
      </c>
      <c r="Q131" s="129">
        <f>IF(Q126="-","-",SUM(Q123:Q129)*'3j PAAC PAP'!$G$37)</f>
        <v>4.9150689011051076</v>
      </c>
      <c r="R131" s="129">
        <f>IF(R126="-","-",SUM(R123:R129)*'3j PAAC PAP'!$G$37)</f>
        <v>4.9507109401752034</v>
      </c>
      <c r="S131" s="129">
        <f>IF(S126="-","-",SUM(S123:S129)*'3j PAAC PAP'!$G$37)</f>
        <v>5.0712131846455923</v>
      </c>
      <c r="T131" s="129">
        <f>IF(T126="-","-",SUM(T123:T129)*'3j PAAC PAP'!$G$37)</f>
        <v>4.8259501851548539</v>
      </c>
      <c r="U131" s="129">
        <f>IF(U126="-","-",SUM(U123:U129)*'3j PAAC PAP'!$G$37)</f>
        <v>4.9263524085164407</v>
      </c>
      <c r="V131" s="129">
        <f>IF(V126="-","-",SUM(V123:V129)*'3j PAAC PAP'!$G$37)</f>
        <v>4.8311640233743791</v>
      </c>
      <c r="W131" s="129" t="str">
        <f>IF(W126="-","-",SUM(W123:W129)*'3j PAAC PAP'!$G$37)</f>
        <v>-</v>
      </c>
      <c r="X131" s="129" t="str">
        <f>IF(X126="-","-",SUM(X123:X129)*'3j PAAC PAP'!$G$37)</f>
        <v>-</v>
      </c>
      <c r="Y131" s="129" t="str">
        <f>IF(Y126="-","-",SUM(Y123:Y129)*'3j PAAC PAP'!$G$37)</f>
        <v>-</v>
      </c>
      <c r="Z131" s="129" t="str">
        <f>IF(Z126="-","-",SUM(Z123:Z129)*'3j PAAC PAP'!$G$37)</f>
        <v>-</v>
      </c>
      <c r="AA131" s="28"/>
    </row>
    <row r="132" spans="1:27" s="29" customFormat="1" ht="11.5" x14ac:dyDescent="0.25">
      <c r="A132" s="256"/>
      <c r="B132" s="132" t="s">
        <v>388</v>
      </c>
      <c r="C132" s="132" t="s">
        <v>515</v>
      </c>
      <c r="D132" s="134" t="s">
        <v>325</v>
      </c>
      <c r="E132" s="131"/>
      <c r="F132" s="30"/>
      <c r="G132" s="129">
        <f>IF(G126="-","-",SUM(G123:G131)*'3k EBIT'!$E$11)</f>
        <v>1.6890178272439871</v>
      </c>
      <c r="H132" s="129">
        <f>IF(H126="-","-",SUM(H123:H131)*'3k EBIT'!$E$11)</f>
        <v>1.6921303822385896</v>
      </c>
      <c r="I132" s="129">
        <f>IF(I126="-","-",SUM(I123:I131)*'3k EBIT'!$E$11)</f>
        <v>1.6980891217871283</v>
      </c>
      <c r="J132" s="129">
        <f>IF(J126="-","-",SUM(J123:J131)*'3k EBIT'!$E$11)</f>
        <v>1.7074267867709363</v>
      </c>
      <c r="K132" s="129">
        <f>IF(K126="-","-",SUM(K123:K131)*'3k EBIT'!$E$11)</f>
        <v>1.7277359161924088</v>
      </c>
      <c r="L132" s="129">
        <f>IF(L126="-","-",SUM(L123:L131)*'3k EBIT'!$E$11)</f>
        <v>1.7458702702451387</v>
      </c>
      <c r="M132" s="129">
        <f>IF(M126="-","-",SUM(M123:M131)*'3k EBIT'!$E$11)</f>
        <v>1.8066313065580686</v>
      </c>
      <c r="N132" s="129">
        <f>IF(N126="-","-",SUM(N123:N131)*'3k EBIT'!$E$11)</f>
        <v>1.9727857209910995</v>
      </c>
      <c r="O132" s="30"/>
      <c r="P132" s="129">
        <f>IF(P126="-","-",SUM(P123:P131)*'3k EBIT'!$E$11)</f>
        <v>1.9727857209910995</v>
      </c>
      <c r="Q132" s="129">
        <f>IF(Q126="-","-",SUM(Q123:Q131)*'3k EBIT'!$E$11)</f>
        <v>2.02280538360493</v>
      </c>
      <c r="R132" s="129">
        <f>IF(R126="-","-",SUM(R123:R131)*'3k EBIT'!$E$11)</f>
        <v>2.0375334161975194</v>
      </c>
      <c r="S132" s="129">
        <f>IF(S126="-","-",SUM(S123:S131)*'3k EBIT'!$E$11)</f>
        <v>2.0819665547461152</v>
      </c>
      <c r="T132" s="129">
        <f>IF(T126="-","-",SUM(T123:T131)*'3k EBIT'!$E$11)</f>
        <v>1.9954046549190607</v>
      </c>
      <c r="U132" s="129">
        <f>IF(U126="-","-",SUM(U123:U131)*'3k EBIT'!$E$11)</f>
        <v>2.0326811700265912</v>
      </c>
      <c r="V132" s="129">
        <f>IF(V126="-","-",SUM(V123:V131)*'3k EBIT'!$E$11)</f>
        <v>2.0038834567790658</v>
      </c>
      <c r="W132" s="129" t="str">
        <f>IF(W126="-","-",SUM(W123:W131)*'3k EBIT'!$E$11)</f>
        <v>-</v>
      </c>
      <c r="X132" s="129" t="str">
        <f>IF(X126="-","-",SUM(X123:X131)*'3k EBIT'!$E$11)</f>
        <v>-</v>
      </c>
      <c r="Y132" s="129" t="str">
        <f>IF(Y126="-","-",SUM(Y123:Y131)*'3k EBIT'!$E$11)</f>
        <v>-</v>
      </c>
      <c r="Z132" s="129" t="str">
        <f>IF(Z126="-","-",SUM(Z123:Z131)*'3k EBIT'!$E$11)</f>
        <v>-</v>
      </c>
      <c r="AA132" s="28"/>
    </row>
    <row r="133" spans="1:27" s="29" customFormat="1" ht="11.5" x14ac:dyDescent="0.25">
      <c r="A133" s="256"/>
      <c r="B133" s="132" t="s">
        <v>292</v>
      </c>
      <c r="C133" s="177" t="s">
        <v>516</v>
      </c>
      <c r="D133" s="134" t="s">
        <v>325</v>
      </c>
      <c r="E133" s="130"/>
      <c r="F133" s="30"/>
      <c r="G133" s="129">
        <f>IF(G128="-","-",SUM(G123:G126,G128:G132)*'3l HAP'!$E$12)</f>
        <v>1.3015210418074821</v>
      </c>
      <c r="H133" s="129">
        <f>IF(H128="-","-",SUM(H123:H126,H128:H132)*'3l HAP'!$E$12)</f>
        <v>1.3039195101681555</v>
      </c>
      <c r="I133" s="129">
        <f>IF(I128="-","-",SUM(I123:I126,I128:I132)*'3l HAP'!$E$12)</f>
        <v>1.3085111875205069</v>
      </c>
      <c r="J133" s="129">
        <f>IF(J128="-","-",SUM(J123:J126,J128:J132)*'3l HAP'!$E$12)</f>
        <v>1.3157065926025275</v>
      </c>
      <c r="K133" s="129">
        <f>IF(K128="-","-",SUM(K123:K126,K128:K132)*'3l HAP'!$E$12)</f>
        <v>1.3313563737099117</v>
      </c>
      <c r="L133" s="129">
        <f>IF(L128="-","-",SUM(L123:L126,L128:L132)*'3l HAP'!$E$12)</f>
        <v>1.3453303193950954</v>
      </c>
      <c r="M133" s="129">
        <f>IF(M128="-","-",SUM(M123:M126,M128:M132)*'3l HAP'!$E$12)</f>
        <v>1.3921514754585258</v>
      </c>
      <c r="N133" s="129">
        <f>IF(N128="-","-",SUM(N123:N126,N128:N132)*'3l HAP'!$E$12)</f>
        <v>1.520186516347737</v>
      </c>
      <c r="O133" s="30"/>
      <c r="P133" s="129">
        <f>IF(P128="-","-",SUM(P123:P126,P128:P132)*'3l HAP'!$E$12)</f>
        <v>1.520186516347737</v>
      </c>
      <c r="Q133" s="129">
        <f>IF(Q128="-","-",SUM(Q123:Q126,Q128:Q132)*'3l HAP'!$E$12)</f>
        <v>1.5587305993916913</v>
      </c>
      <c r="R133" s="129">
        <f>IF(R128="-","-",SUM(R123:R126,R128:R132)*'3l HAP'!$E$12)</f>
        <v>1.570079706555918</v>
      </c>
      <c r="S133" s="129">
        <f>IF(S128="-","-",SUM(S123:S126,S128:S132)*'3l HAP'!$E$12)</f>
        <v>1.6043189335443677</v>
      </c>
      <c r="T133" s="129">
        <f>IF(T128="-","-",SUM(T123:T126,T128:T132)*'3l HAP'!$E$12)</f>
        <v>1.5376161834451714</v>
      </c>
      <c r="U133" s="129">
        <f>IF(U128="-","-",SUM(U123:U126,U128:U132)*'3l HAP'!$E$12)</f>
        <v>1.5663406693535709</v>
      </c>
      <c r="V133" s="129">
        <f>IF(V128="-","-",SUM(V123:V126,V128:V132)*'3l HAP'!$E$12)</f>
        <v>1.5441497669586857</v>
      </c>
      <c r="W133" s="129" t="str">
        <f>IF(W128="-","-",SUM(W123:W126,W128:W132)*'3l HAP'!$E$12)</f>
        <v>-</v>
      </c>
      <c r="X133" s="129" t="str">
        <f>IF(X128="-","-",SUM(X123:X126,X128:X132)*'3l HAP'!$E$12)</f>
        <v>-</v>
      </c>
      <c r="Y133" s="129" t="str">
        <f>IF(Y128="-","-",SUM(Y123:Y126,Y128:Y132)*'3l HAP'!$E$12)</f>
        <v>-</v>
      </c>
      <c r="Z133" s="129" t="str">
        <f>IF(Z128="-","-",SUM(Z123:Z126,Z128:Z132)*'3l HAP'!$E$12)</f>
        <v>-</v>
      </c>
      <c r="AA133" s="28"/>
    </row>
    <row r="134" spans="1:27" s="29" customFormat="1" ht="11.5" x14ac:dyDescent="0.25">
      <c r="A134" s="256"/>
      <c r="B134" s="132" t="s">
        <v>44</v>
      </c>
      <c r="C134" s="132" t="str">
        <f>B134&amp;"_"&amp;D134</f>
        <v>Total_South Wales</v>
      </c>
      <c r="D134" s="134" t="s">
        <v>325</v>
      </c>
      <c r="E134" s="131"/>
      <c r="F134" s="30"/>
      <c r="G134" s="129">
        <f>IF(G128="-","-",SUM(G123:G133))</f>
        <v>90.197159441334975</v>
      </c>
      <c r="H134" s="129">
        <f t="shared" ref="H134:Z134" si="10">IF(H128="-","-",SUM(H123:H133))</f>
        <v>90.363376525956397</v>
      </c>
      <c r="I134" s="129">
        <f t="shared" si="10"/>
        <v>90.681585944743844</v>
      </c>
      <c r="J134" s="129">
        <f t="shared" si="10"/>
        <v>91.180237198608097</v>
      </c>
      <c r="K134" s="129">
        <f t="shared" si="10"/>
        <v>92.264788086701628</v>
      </c>
      <c r="L134" s="129">
        <f t="shared" si="10"/>
        <v>93.233201325138921</v>
      </c>
      <c r="M134" s="129">
        <f t="shared" si="10"/>
        <v>96.477970439909441</v>
      </c>
      <c r="N134" s="129">
        <f t="shared" si="10"/>
        <v>105.35097104935348</v>
      </c>
      <c r="O134" s="30"/>
      <c r="P134" s="129">
        <f t="shared" si="10"/>
        <v>105.35097104935348</v>
      </c>
      <c r="Q134" s="129">
        <f t="shared" si="10"/>
        <v>108.02212786677039</v>
      </c>
      <c r="R134" s="129">
        <f t="shared" si="10"/>
        <v>108.8086362638893</v>
      </c>
      <c r="S134" s="129">
        <f t="shared" si="10"/>
        <v>111.18146076431874</v>
      </c>
      <c r="T134" s="129">
        <f t="shared" si="10"/>
        <v>106.55887043145906</v>
      </c>
      <c r="U134" s="129">
        <f t="shared" si="10"/>
        <v>108.54951595475558</v>
      </c>
      <c r="V134" s="129">
        <f t="shared" si="10"/>
        <v>107.01165656012074</v>
      </c>
      <c r="W134" s="129" t="str">
        <f t="shared" si="10"/>
        <v>-</v>
      </c>
      <c r="X134" s="129" t="str">
        <f t="shared" si="10"/>
        <v>-</v>
      </c>
      <c r="Y134" s="129" t="str">
        <f t="shared" si="10"/>
        <v>-</v>
      </c>
      <c r="Z134" s="129" t="str">
        <f t="shared" si="10"/>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AA'!J191="-","-",'3c AA'!J191)</f>
        <v>-</v>
      </c>
      <c r="H137" s="38" t="str">
        <f>IF('3c AA'!K191="-","-",'3c AA'!K191)</f>
        <v>-</v>
      </c>
      <c r="I137" s="38" t="str">
        <f>IF('3c AA'!L191="-","-",'3c AA'!L191)</f>
        <v>-</v>
      </c>
      <c r="J137" s="38" t="str">
        <f>IF('3c AA'!M191="-","-",'3c AA'!M191)</f>
        <v>-</v>
      </c>
      <c r="K137" s="38" t="str">
        <f>IF('3c AA'!N191="-","-",'3c AA'!N191)</f>
        <v>-</v>
      </c>
      <c r="L137" s="38" t="str">
        <f>IF('3c AA'!O191="-","-",'3c AA'!O191)</f>
        <v>-</v>
      </c>
      <c r="M137" s="38" t="str">
        <f>IF('3c AA'!P191="-","-",'3c AA'!P191)</f>
        <v>-</v>
      </c>
      <c r="N137" s="38" t="str">
        <f>IF('3c AA'!Q191="-","-",'3c AA'!Q191)</f>
        <v>-</v>
      </c>
      <c r="O137" s="30"/>
      <c r="P137" s="38" t="str">
        <f>IF('3c AA'!S191="-","-",'3c AA'!S191)</f>
        <v>-</v>
      </c>
      <c r="Q137" s="38" t="str">
        <f>IF('3c AA'!T191="-","-",'3c AA'!T191)</f>
        <v>-</v>
      </c>
      <c r="R137" s="38" t="str">
        <f>IF('3c AA'!U191="-","-",'3c AA'!U191)</f>
        <v>-</v>
      </c>
      <c r="S137" s="38" t="str">
        <f>IF('3c AA'!V191="-","-",'3c AA'!V191)</f>
        <v>-</v>
      </c>
      <c r="T137" s="38">
        <f>IF('3c AA'!W191="-","-",'3c AA'!W191)</f>
        <v>0</v>
      </c>
      <c r="U137" s="38">
        <f>IF('3c AA'!X191="-","-",'3c AA'!X191)</f>
        <v>1.4870742269298105</v>
      </c>
      <c r="V137" s="38">
        <f>IF('3c AA'!Y191="-","-",'3c AA'!Y191)</f>
        <v>0.70457099735818829</v>
      </c>
      <c r="W137" s="38" t="str">
        <f>IF('3c AA'!Z191="-","-",'3c AA'!Z191)</f>
        <v>-</v>
      </c>
      <c r="X137" s="38" t="str">
        <f>IF('3c AA'!AA191="-","-",'3c AA'!AA191)</f>
        <v>-</v>
      </c>
      <c r="Y137" s="38" t="str">
        <f>IF('3c AA'!AB191="-","-",'3c AA'!AB191)</f>
        <v>-</v>
      </c>
      <c r="Z137" s="38" t="str">
        <f>IF('3c AA'!AC191="-","-",'3c AA'!AC191)</f>
        <v>-</v>
      </c>
      <c r="AA137" s="28"/>
    </row>
    <row r="138" spans="1:27" s="29" customFormat="1" ht="11.25" customHeight="1" x14ac:dyDescent="0.25">
      <c r="A138" s="256"/>
      <c r="B138" s="135" t="s">
        <v>2</v>
      </c>
      <c r="C138" s="135" t="s">
        <v>342</v>
      </c>
      <c r="D138" s="133" t="s">
        <v>326</v>
      </c>
      <c r="E138" s="128"/>
      <c r="F138" s="30"/>
      <c r="G138" s="38">
        <f>IF('3d PC'!G14="-","-",'3d PC'!G64)</f>
        <v>6.5567588596821027</v>
      </c>
      <c r="H138" s="38">
        <f>IF('3d PC'!H14="-","-",'3d PC'!H64)</f>
        <v>6.5567588596821027</v>
      </c>
      <c r="I138" s="38">
        <f>IF('3d PC'!I14="-","-",'3d PC'!I64)</f>
        <v>6.6197359495950758</v>
      </c>
      <c r="J138" s="38">
        <f>IF('3d PC'!J14="-","-",'3d PC'!J64)</f>
        <v>6.6197359495950758</v>
      </c>
      <c r="K138" s="38">
        <f>IF('3d PC'!K14="-","-",'3d PC'!K64)</f>
        <v>6.6995028867368616</v>
      </c>
      <c r="L138" s="38">
        <f>IF('3d PC'!L14="-","-",'3d PC'!L64)</f>
        <v>6.6995028867368616</v>
      </c>
      <c r="M138" s="38">
        <f>IF('3d PC'!M14="-","-",'3d PC'!M64)</f>
        <v>7.1131218301273513</v>
      </c>
      <c r="N138" s="38">
        <f>IF('3d PC'!N14="-","-",'3d PC'!N64)</f>
        <v>7.1131218301273513</v>
      </c>
      <c r="O138" s="30"/>
      <c r="P138" s="38">
        <f>'3d PC'!P64</f>
        <v>7.1131218301273513</v>
      </c>
      <c r="Q138" s="38">
        <f>'3d PC'!Q64</f>
        <v>7.2804579515147188</v>
      </c>
      <c r="R138" s="38">
        <f>'3d PC'!R64</f>
        <v>7.1935840895118579</v>
      </c>
      <c r="S138" s="38">
        <f>'3d PC'!S64</f>
        <v>7.3593999937099728</v>
      </c>
      <c r="T138" s="38">
        <f>'3d PC'!T64</f>
        <v>7.0492243060839304</v>
      </c>
      <c r="U138" s="38">
        <f>'3d PC'!U64</f>
        <v>7.1089669218364691</v>
      </c>
      <c r="V138" s="38">
        <f>'3d PC'!V64</f>
        <v>6.9829560851947949</v>
      </c>
      <c r="W138" s="38" t="str">
        <f>'3d PC'!W64</f>
        <v>-</v>
      </c>
      <c r="X138" s="38" t="str">
        <f>'3d PC'!X64</f>
        <v>-</v>
      </c>
      <c r="Y138" s="38" t="str">
        <f>'3d PC'!Y64</f>
        <v>-</v>
      </c>
      <c r="Z138" s="38" t="str">
        <f>'3d PC'!Z64</f>
        <v>-</v>
      </c>
      <c r="AA138" s="28"/>
    </row>
    <row r="139" spans="1:27" s="29" customFormat="1" ht="11.25" customHeight="1" x14ac:dyDescent="0.25">
      <c r="A139" s="256"/>
      <c r="B139" s="135" t="s">
        <v>352</v>
      </c>
      <c r="C139" s="135" t="s">
        <v>343</v>
      </c>
      <c r="D139" s="133" t="s">
        <v>326</v>
      </c>
      <c r="E139" s="128"/>
      <c r="F139" s="30"/>
      <c r="G139" s="38" t="s">
        <v>333</v>
      </c>
      <c r="H139" s="38" t="s">
        <v>333</v>
      </c>
      <c r="I139" s="38" t="s">
        <v>333</v>
      </c>
      <c r="J139" s="38" t="s">
        <v>333</v>
      </c>
      <c r="K139" s="38" t="s">
        <v>333</v>
      </c>
      <c r="L139" s="38" t="s">
        <v>333</v>
      </c>
      <c r="M139" s="38" t="s">
        <v>333</v>
      </c>
      <c r="N139" s="38" t="s">
        <v>333</v>
      </c>
      <c r="O139" s="30"/>
      <c r="P139" s="38" t="s">
        <v>333</v>
      </c>
      <c r="Q139" s="38" t="s">
        <v>333</v>
      </c>
      <c r="R139" s="38" t="s">
        <v>333</v>
      </c>
      <c r="S139" s="38" t="s">
        <v>333</v>
      </c>
      <c r="T139" s="38" t="s">
        <v>333</v>
      </c>
      <c r="U139" s="38" t="s">
        <v>333</v>
      </c>
      <c r="V139" s="38" t="s">
        <v>333</v>
      </c>
      <c r="W139" s="38" t="s">
        <v>333</v>
      </c>
      <c r="X139" s="38" t="s">
        <v>333</v>
      </c>
      <c r="Y139" s="38" t="s">
        <v>333</v>
      </c>
      <c r="Z139" s="38" t="s">
        <v>333</v>
      </c>
      <c r="AA139" s="28"/>
    </row>
    <row r="140" spans="1:27" s="29" customFormat="1" ht="11.25" customHeight="1" x14ac:dyDescent="0.25">
      <c r="A140" s="256"/>
      <c r="B140" s="135" t="s">
        <v>349</v>
      </c>
      <c r="C140" s="135" t="s">
        <v>344</v>
      </c>
      <c r="D140" s="133" t="s">
        <v>326</v>
      </c>
      <c r="E140" s="128"/>
      <c r="F140" s="30"/>
      <c r="G140" s="38">
        <f>IF('3g CPIH'!C$16="-","-",'3h OC '!$E$11*('3g CPIH'!C$16/'3g CPIH'!$G$16))</f>
        <v>63.482931017612529</v>
      </c>
      <c r="H140" s="38">
        <f>IF('3g CPIH'!D$16="-","-",'3h OC '!$E$11*('3g CPIH'!D$16/'3g CPIH'!$G$16))</f>
        <v>63.61002397260274</v>
      </c>
      <c r="I140" s="38">
        <f>IF('3g CPIH'!E$16="-","-",'3h OC '!$E$11*('3g CPIH'!E$16/'3g CPIH'!$G$16))</f>
        <v>63.800663405088073</v>
      </c>
      <c r="J140" s="38">
        <f>IF('3g CPIH'!F$16="-","-",'3h OC '!$E$11*('3g CPIH'!F$16/'3g CPIH'!$G$16))</f>
        <v>64.181942270058713</v>
      </c>
      <c r="K140" s="38">
        <f>IF('3g CPIH'!G$16="-","-",'3h OC '!$E$11*('3g CPIH'!G$16/'3g CPIH'!$G$16))</f>
        <v>64.944500000000005</v>
      </c>
      <c r="L140" s="38">
        <f>IF('3g CPIH'!H$16="-","-",'3h OC '!$E$11*('3g CPIH'!H$16/'3g CPIH'!$G$16))</f>
        <v>65.770604207436406</v>
      </c>
      <c r="M140" s="38">
        <f>IF('3g CPIH'!I$16="-","-",'3h OC '!$E$11*('3g CPIH'!I$16/'3g CPIH'!$G$16))</f>
        <v>66.723801369863011</v>
      </c>
      <c r="N140" s="38">
        <f>IF('3g CPIH'!J$16="-","-",'3h OC '!$E$11*('3g CPIH'!J$16/'3g CPIH'!$G$16))</f>
        <v>67.295719667318991</v>
      </c>
      <c r="O140" s="30"/>
      <c r="P140" s="38">
        <f>IF('3g CPIH'!L$16="-","-",'3h OC '!$E$11*('3g CPIH'!L$16/'3g CPIH'!$G$16))</f>
        <v>67.295719667318991</v>
      </c>
      <c r="Q140" s="38">
        <f>IF('3g CPIH'!M$16="-","-",'3h OC '!$E$11*('3g CPIH'!M$16/'3g CPIH'!$G$16))</f>
        <v>68.058277397260284</v>
      </c>
      <c r="R140" s="38">
        <f>IF('3g CPIH'!N$16="-","-",'3h OC '!$E$11*('3g CPIH'!N$16/'3g CPIH'!$G$16))</f>
        <v>68.566649217221141</v>
      </c>
      <c r="S140" s="38">
        <f>IF('3g CPIH'!O$16="-","-",'3h OC '!$E$11*('3g CPIH'!O$16/'3g CPIH'!$G$16))</f>
        <v>68.947928082191794</v>
      </c>
      <c r="T140" s="38">
        <f>IF('3g CPIH'!P$16="-","-",'3h OC '!$E$11*('3g CPIH'!P$16/'3g CPIH'!$G$16))</f>
        <v>69.138567514677106</v>
      </c>
      <c r="U140" s="38">
        <f>IF('3g CPIH'!Q$16="-","-",'3h OC '!$E$11*('3g CPIH'!Q$16/'3g CPIH'!$G$16))</f>
        <v>69.51984637964776</v>
      </c>
      <c r="V140" s="38">
        <f>IF('3g CPIH'!R$16="-","-",'3h OC '!$E$11*('3g CPIH'!R$16/'3g CPIH'!$G$16))</f>
        <v>70.790775929549909</v>
      </c>
      <c r="W140" s="38" t="str">
        <f>IF('3g CPIH'!S$16="-","-",'3h OC '!$E$11*('3g CPIH'!S$16/'3g CPIH'!$G$16))</f>
        <v>-</v>
      </c>
      <c r="X140" s="38" t="str">
        <f>IF('3g CPIH'!T$16="-","-",'3h OC '!$E$11*('3g CPIH'!T$16/'3g CPIH'!$G$16))</f>
        <v>-</v>
      </c>
      <c r="Y140" s="38" t="str">
        <f>IF('3g CPIH'!U$16="-","-",'3h OC '!$E$11*('3g CPIH'!U$16/'3g CPIH'!$G$16))</f>
        <v>-</v>
      </c>
      <c r="Z140" s="38" t="str">
        <f>IF('3g CPIH'!V$16="-","-",'3h OC '!$E$11*('3g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SMNCC'!G$47="-","-",'3i SMNCC'!G$58)</f>
        <v>0</v>
      </c>
      <c r="L141" s="38">
        <f>IF('3i SMNCC'!H$47="-","-",'3i SMNCC'!H$58)</f>
        <v>-0.10239413454660828</v>
      </c>
      <c r="M141" s="38">
        <f>IF('3i SMNCC'!I$47="-","-",'3i SMNCC'!I$58)</f>
        <v>1.3107897268148032</v>
      </c>
      <c r="N141" s="38">
        <f>IF('3i SMNCC'!J$47="-","-",'3i SMNCC'!J$58)</f>
        <v>8.7391024854837447</v>
      </c>
      <c r="O141" s="30"/>
      <c r="P141" s="38">
        <f>IF('3i SMNCC'!L$47="-","-",'3i SMNCC'!L$58)</f>
        <v>8.7391024854837447</v>
      </c>
      <c r="Q141" s="38">
        <f>IF('3i SMNCC'!M$47="-","-",'3i SMNCC'!M$58)</f>
        <v>10.102089688688181</v>
      </c>
      <c r="R141" s="38">
        <f>IF('3i SMNCC'!N$47="-","-",'3i SMNCC'!N$58)</f>
        <v>10.300173121233549</v>
      </c>
      <c r="S141" s="38">
        <f>IF('3i SMNCC'!O$47="-","-",'3i SMNCC'!O$58)</f>
        <v>11.847822371645298</v>
      </c>
      <c r="T141" s="38">
        <f>IF('3i SMNCC'!P$47="-","-",'3i SMNCC'!P$58)</f>
        <v>7.7038430079225817</v>
      </c>
      <c r="U141" s="38">
        <f>IF('3i SMNCC'!Q$47="-","-",'3i SMNCC'!Q$58)</f>
        <v>7.5210837283470999</v>
      </c>
      <c r="V141" s="38">
        <f>IF('3i SMNCC'!R$47="-","-",'3i SMNCC'!R$58)</f>
        <v>5.5039662813362371</v>
      </c>
      <c r="W141" s="38" t="str">
        <f>IF('3i SMNCC'!S$47="-","-",'3i SMNCC'!S$58)</f>
        <v>-</v>
      </c>
      <c r="X141" s="38" t="str">
        <f>IF('3i SMNCC'!T$47="-","-",'3i SMNCC'!T$58)</f>
        <v>-</v>
      </c>
      <c r="Y141" s="38" t="str">
        <f>IF('3i SMNCC'!U$47="-","-",'3i SMNCC'!U$58)</f>
        <v>-</v>
      </c>
      <c r="Z141" s="38" t="str">
        <f>IF('3i SMNCC'!V$47="-","-",'3i SMNCC'!V$58)</f>
        <v>-</v>
      </c>
      <c r="AA141" s="28"/>
    </row>
    <row r="142" spans="1:27" s="29" customFormat="1" ht="12.4" customHeight="1" x14ac:dyDescent="0.25">
      <c r="A142" s="256"/>
      <c r="B142" s="135" t="s">
        <v>349</v>
      </c>
      <c r="C142" s="135" t="s">
        <v>389</v>
      </c>
      <c r="D142" s="133" t="s">
        <v>326</v>
      </c>
      <c r="E142" s="128"/>
      <c r="F142" s="30"/>
      <c r="G142" s="38">
        <f>IF('3g CPIH'!C$16="-","-",'3j PAAC PAP'!$G$19*('3g CPIH'!C$16/'3g CPIH'!$G$16))</f>
        <v>13.137827495107633</v>
      </c>
      <c r="H142" s="38">
        <f>IF('3g CPIH'!D$16="-","-",'3j PAAC PAP'!$G$19*('3g CPIH'!D$16/'3g CPIH'!$G$16))</f>
        <v>13.164129452054794</v>
      </c>
      <c r="I142" s="38">
        <f>IF('3g CPIH'!E$16="-","-",'3j PAAC PAP'!$G$19*('3g CPIH'!E$16/'3g CPIH'!$G$16))</f>
        <v>13.203582387475539</v>
      </c>
      <c r="J142" s="38">
        <f>IF('3g CPIH'!F$16="-","-",'3j PAAC PAP'!$G$19*('3g CPIH'!F$16/'3g CPIH'!$G$16))</f>
        <v>13.282488258317025</v>
      </c>
      <c r="K142" s="38">
        <f>IF('3g CPIH'!G$16="-","-",'3j PAAC PAP'!$G$19*('3g CPIH'!G$16/'3g CPIH'!$G$16))</f>
        <v>13.440300000000001</v>
      </c>
      <c r="L142" s="38">
        <f>IF('3g CPIH'!H$16="-","-",'3j PAAC PAP'!$G$19*('3g CPIH'!H$16/'3g CPIH'!$G$16))</f>
        <v>13.611262720156557</v>
      </c>
      <c r="M142" s="38">
        <f>IF('3g CPIH'!I$16="-","-",'3j PAAC PAP'!$G$19*('3g CPIH'!I$16/'3g CPIH'!$G$16))</f>
        <v>13.808527397260272</v>
      </c>
      <c r="N142" s="38">
        <f>IF('3g CPIH'!J$16="-","-",'3j PAAC PAP'!$G$19*('3g CPIH'!J$16/'3g CPIH'!$G$16))</f>
        <v>13.926886203522507</v>
      </c>
      <c r="O142" s="30"/>
      <c r="P142" s="38">
        <f>IF('3g CPIH'!L$16="-","-",'3j PAAC PAP'!$G$19*('3g CPIH'!L$16/'3g CPIH'!$G$16))</f>
        <v>13.926886203522507</v>
      </c>
      <c r="Q142" s="38">
        <f>IF('3g CPIH'!M$16="-","-",'3j PAAC PAP'!$G$19*('3g CPIH'!M$16/'3g CPIH'!$G$16))</f>
        <v>14.08469794520548</v>
      </c>
      <c r="R142" s="38">
        <f>IF('3g CPIH'!N$16="-","-",'3j PAAC PAP'!$G$19*('3g CPIH'!N$16/'3g CPIH'!$G$16))</f>
        <v>14.189905772994129</v>
      </c>
      <c r="S142" s="38">
        <f>IF('3g CPIH'!O$16="-","-",'3j PAAC PAP'!$G$19*('3g CPIH'!O$16/'3g CPIH'!$G$16))</f>
        <v>14.268811643835617</v>
      </c>
      <c r="T142" s="38">
        <f>IF('3g CPIH'!P$16="-","-",'3j PAAC PAP'!$G$19*('3g CPIH'!P$16/'3g CPIH'!$G$16))</f>
        <v>14.30826457925636</v>
      </c>
      <c r="U142" s="38">
        <f>IF('3g CPIH'!Q$16="-","-",'3j PAAC PAP'!$G$19*('3g CPIH'!Q$16/'3g CPIH'!$G$16))</f>
        <v>14.387170450097848</v>
      </c>
      <c r="V142" s="38">
        <f>IF('3g CPIH'!R$16="-","-",'3j PAAC PAP'!$G$19*('3g CPIH'!R$16/'3g CPIH'!$G$16))</f>
        <v>14.650190019569473</v>
      </c>
      <c r="W142" s="38" t="str">
        <f>IF('3g CPIH'!S$16="-","-",'3j PAAC PAP'!$G$19*('3g CPIH'!S$16/'3g CPIH'!$G$16))</f>
        <v>-</v>
      </c>
      <c r="X142" s="38" t="str">
        <f>IF('3g CPIH'!T$16="-","-",'3j PAAC PAP'!$G$19*('3g CPIH'!T$16/'3g CPIH'!$G$16))</f>
        <v>-</v>
      </c>
      <c r="Y142" s="38" t="str">
        <f>IF('3g CPIH'!U$16="-","-",'3j PAAC PAP'!$G$19*('3g CPIH'!U$16/'3g CPIH'!$G$16))</f>
        <v>-</v>
      </c>
      <c r="Z142" s="38" t="str">
        <f>IF('3g CPIH'!V$16="-","-",'3j PAAC PAP'!$G$19*('3g CPIH'!V$16/'3g CPIH'!$G$16))</f>
        <v>-</v>
      </c>
      <c r="AA142" s="28"/>
    </row>
    <row r="143" spans="1:27" s="29" customFormat="1" ht="11.25" customHeight="1" x14ac:dyDescent="0.25">
      <c r="A143" s="256"/>
      <c r="B143" s="135" t="s">
        <v>349</v>
      </c>
      <c r="C143" s="135" t="s">
        <v>404</v>
      </c>
      <c r="D143" s="133" t="s">
        <v>326</v>
      </c>
      <c r="E143" s="128"/>
      <c r="F143" s="30"/>
      <c r="G143" s="38">
        <f>IF(G138="-","-",SUM(G135:G141)*'3j PAAC PAP'!$G$37)</f>
        <v>4.0291031998812512</v>
      </c>
      <c r="H143" s="38">
        <f>IF(H138="-","-",SUM(H135:H141)*'3j PAAC PAP'!$G$37)</f>
        <v>4.036414349210018</v>
      </c>
      <c r="I143" s="38">
        <f>IF(I138="-","-",SUM(I135:I141)*'3j PAAC PAP'!$G$37)</f>
        <v>4.0510038932775032</v>
      </c>
      <c r="J143" s="38">
        <f>IF(J138="-","-",SUM(J135:J141)*'3j PAAC PAP'!$G$37)</f>
        <v>4.0729373412638044</v>
      </c>
      <c r="K143" s="38">
        <f>IF(K138="-","-",SUM(K135:K141)*'3j PAAC PAP'!$G$37)</f>
        <v>4.1213929100624256</v>
      </c>
      <c r="L143" s="38">
        <f>IF(L138="-","-",SUM(L135:L141)*'3j PAAC PAP'!$G$37)</f>
        <v>4.1630250557154831</v>
      </c>
      <c r="M143" s="38">
        <f>IF(M138="-","-",SUM(M135:M141)*'3j PAAC PAP'!$G$37)</f>
        <v>4.3229473338273943</v>
      </c>
      <c r="N143" s="38">
        <f>IF(N138="-","-",SUM(N135:N141)*'3j PAAC PAP'!$G$37)</f>
        <v>4.7831686255620367</v>
      </c>
      <c r="O143" s="30"/>
      <c r="P143" s="38">
        <f>IF(P138="-","-",SUM(P135:P141)*'3j PAAC PAP'!$G$37)</f>
        <v>4.7831686255620367</v>
      </c>
      <c r="Q143" s="38">
        <f>IF(Q138="-","-",SUM(Q135:Q141)*'3j PAAC PAP'!$G$37)</f>
        <v>4.9150689011051076</v>
      </c>
      <c r="R143" s="38">
        <f>IF(R138="-","-",SUM(R135:R141)*'3j PAAC PAP'!$G$37)</f>
        <v>4.9507109401752034</v>
      </c>
      <c r="S143" s="38">
        <f>IF(S138="-","-",SUM(S135:S141)*'3j PAAC PAP'!$G$37)</f>
        <v>5.0712131846455923</v>
      </c>
      <c r="T143" s="38">
        <f>IF(T138="-","-",SUM(T135:T141)*'3j PAAC PAP'!$G$37)</f>
        <v>4.8259501851548539</v>
      </c>
      <c r="U143" s="38">
        <f>IF(U138="-","-",SUM(U135:U141)*'3j PAAC PAP'!$G$37)</f>
        <v>4.9263524085164407</v>
      </c>
      <c r="V143" s="38">
        <f>IF(V138="-","-",SUM(V135:V141)*'3j PAAC PAP'!$G$37)</f>
        <v>4.8311640233743791</v>
      </c>
      <c r="W143" s="38" t="str">
        <f>IF(W138="-","-",SUM(W135:W141)*'3j PAAC PAP'!$G$37)</f>
        <v>-</v>
      </c>
      <c r="X143" s="38" t="str">
        <f>IF(X138="-","-",SUM(X135:X141)*'3j PAAC PAP'!$G$37)</f>
        <v>-</v>
      </c>
      <c r="Y143" s="38" t="str">
        <f>IF(Y138="-","-",SUM(Y135:Y141)*'3j PAAC PAP'!$G$37)</f>
        <v>-</v>
      </c>
      <c r="Z143" s="38" t="str">
        <f>IF(Z138="-","-",SUM(Z135:Z141)*'3j PAAC PAP'!$G$37)</f>
        <v>-</v>
      </c>
      <c r="AA143" s="28"/>
    </row>
    <row r="144" spans="1:27" s="29" customFormat="1" ht="11.5" x14ac:dyDescent="0.25">
      <c r="A144" s="256"/>
      <c r="B144" s="135" t="s">
        <v>388</v>
      </c>
      <c r="C144" s="135" t="s">
        <v>515</v>
      </c>
      <c r="D144" s="133" t="s">
        <v>326</v>
      </c>
      <c r="E144" s="128"/>
      <c r="F144" s="30"/>
      <c r="G144" s="38">
        <f>IF(G138="-","-",SUM(G135:G143)*'3k EBIT'!$E$11)</f>
        <v>1.6890178272439871</v>
      </c>
      <c r="H144" s="38">
        <f>IF(H138="-","-",SUM(H135:H143)*'3k EBIT'!$E$11)</f>
        <v>1.6921303822385896</v>
      </c>
      <c r="I144" s="38">
        <f>IF(I138="-","-",SUM(I135:I143)*'3k EBIT'!$E$11)</f>
        <v>1.6980891217871283</v>
      </c>
      <c r="J144" s="38">
        <f>IF(J138="-","-",SUM(J135:J143)*'3k EBIT'!$E$11)</f>
        <v>1.7074267867709363</v>
      </c>
      <c r="K144" s="38">
        <f>IF(K138="-","-",SUM(K135:K143)*'3k EBIT'!$E$11)</f>
        <v>1.7277359161924088</v>
      </c>
      <c r="L144" s="38">
        <f>IF(L138="-","-",SUM(L135:L143)*'3k EBIT'!$E$11)</f>
        <v>1.7458702702451387</v>
      </c>
      <c r="M144" s="38">
        <f>IF(M138="-","-",SUM(M135:M143)*'3k EBIT'!$E$11)</f>
        <v>1.8066313065580686</v>
      </c>
      <c r="N144" s="38">
        <f>IF(N138="-","-",SUM(N135:N143)*'3k EBIT'!$E$11)</f>
        <v>1.9727857209910995</v>
      </c>
      <c r="O144" s="30"/>
      <c r="P144" s="38">
        <f>IF(P138="-","-",SUM(P135:P143)*'3k EBIT'!$E$11)</f>
        <v>1.9727857209910995</v>
      </c>
      <c r="Q144" s="38">
        <f>IF(Q138="-","-",SUM(Q135:Q143)*'3k EBIT'!$E$11)</f>
        <v>2.02280538360493</v>
      </c>
      <c r="R144" s="38">
        <f>IF(R138="-","-",SUM(R135:R143)*'3k EBIT'!$E$11)</f>
        <v>2.0375334161975194</v>
      </c>
      <c r="S144" s="38">
        <f>IF(S138="-","-",SUM(S135:S143)*'3k EBIT'!$E$11)</f>
        <v>2.0819665547461152</v>
      </c>
      <c r="T144" s="38">
        <f>IF(T138="-","-",SUM(T135:T143)*'3k EBIT'!$E$11)</f>
        <v>1.9954046549190607</v>
      </c>
      <c r="U144" s="38">
        <f>IF(U138="-","-",SUM(U135:U143)*'3k EBIT'!$E$11)</f>
        <v>2.0326811700265912</v>
      </c>
      <c r="V144" s="38">
        <f>IF(V138="-","-",SUM(V135:V143)*'3k EBIT'!$E$11)</f>
        <v>2.0038834567790658</v>
      </c>
      <c r="W144" s="38" t="str">
        <f>IF(W138="-","-",SUM(W135:W143)*'3k EBIT'!$E$11)</f>
        <v>-</v>
      </c>
      <c r="X144" s="38" t="str">
        <f>IF(X138="-","-",SUM(X135:X143)*'3k EBIT'!$E$11)</f>
        <v>-</v>
      </c>
      <c r="Y144" s="38" t="str">
        <f>IF(Y138="-","-",SUM(Y135:Y143)*'3k EBIT'!$E$11)</f>
        <v>-</v>
      </c>
      <c r="Z144" s="38" t="str">
        <f>IF(Z138="-","-",SUM(Z135:Z143)*'3k EBIT'!$E$11)</f>
        <v>-</v>
      </c>
      <c r="AA144" s="28"/>
    </row>
    <row r="145" spans="1:27" s="29" customFormat="1" ht="11.5" x14ac:dyDescent="0.25">
      <c r="A145" s="256"/>
      <c r="B145" s="135" t="s">
        <v>292</v>
      </c>
      <c r="C145" s="179" t="s">
        <v>516</v>
      </c>
      <c r="D145" s="133" t="s">
        <v>326</v>
      </c>
      <c r="E145" s="127"/>
      <c r="F145" s="30"/>
      <c r="G145" s="38">
        <f>IF(G140="-","-",SUM(G135:G138,G140:G144)*'3l HAP'!$E$12)</f>
        <v>1.3015210418074821</v>
      </c>
      <c r="H145" s="38">
        <f>IF(H140="-","-",SUM(H135:H138,H140:H144)*'3l HAP'!$E$12)</f>
        <v>1.3039195101681555</v>
      </c>
      <c r="I145" s="38">
        <f>IF(I140="-","-",SUM(I135:I138,I140:I144)*'3l HAP'!$E$12)</f>
        <v>1.3085111875205069</v>
      </c>
      <c r="J145" s="38">
        <f>IF(J140="-","-",SUM(J135:J138,J140:J144)*'3l HAP'!$E$12)</f>
        <v>1.3157065926025275</v>
      </c>
      <c r="K145" s="38">
        <f>IF(K140="-","-",SUM(K135:K138,K140:K144)*'3l HAP'!$E$12)</f>
        <v>1.3313563737099117</v>
      </c>
      <c r="L145" s="38">
        <f>IF(L140="-","-",SUM(L135:L138,L140:L144)*'3l HAP'!$E$12)</f>
        <v>1.3453303193950954</v>
      </c>
      <c r="M145" s="38">
        <f>IF(M140="-","-",SUM(M135:M138,M140:M144)*'3l HAP'!$E$12)</f>
        <v>1.3921514754585258</v>
      </c>
      <c r="N145" s="38">
        <f>IF(N140="-","-",SUM(N135:N138,N140:N144)*'3l HAP'!$E$12)</f>
        <v>1.520186516347737</v>
      </c>
      <c r="O145" s="30"/>
      <c r="P145" s="38">
        <f>IF(P140="-","-",SUM(P135:P138,P140:P144)*'3l HAP'!$E$12)</f>
        <v>1.520186516347737</v>
      </c>
      <c r="Q145" s="38">
        <f>IF(Q140="-","-",SUM(Q135:Q138,Q140:Q144)*'3l HAP'!$E$12)</f>
        <v>1.5587305993916913</v>
      </c>
      <c r="R145" s="38">
        <f>IF(R140="-","-",SUM(R135:R138,R140:R144)*'3l HAP'!$E$12)</f>
        <v>1.570079706555918</v>
      </c>
      <c r="S145" s="38">
        <f>IF(S140="-","-",SUM(S135:S138,S140:S144)*'3l HAP'!$E$12)</f>
        <v>1.6043189335443677</v>
      </c>
      <c r="T145" s="38">
        <f>IF(T140="-","-",SUM(T135:T138,T140:T144)*'3l HAP'!$E$12)</f>
        <v>1.5376161834451714</v>
      </c>
      <c r="U145" s="38">
        <f>IF(U140="-","-",SUM(U135:U138,U140:U144)*'3l HAP'!$E$12)</f>
        <v>1.5663406693535709</v>
      </c>
      <c r="V145" s="38">
        <f>IF(V140="-","-",SUM(V135:V138,V140:V144)*'3l HAP'!$E$12)</f>
        <v>1.5441497669586857</v>
      </c>
      <c r="W145" s="38" t="str">
        <f>IF(W140="-","-",SUM(W135:W138,W140:W144)*'3l HAP'!$E$12)</f>
        <v>-</v>
      </c>
      <c r="X145" s="38" t="str">
        <f>IF(X140="-","-",SUM(X135:X138,X140:X144)*'3l HAP'!$E$12)</f>
        <v>-</v>
      </c>
      <c r="Y145" s="38" t="str">
        <f>IF(Y140="-","-",SUM(Y135:Y138,Y140:Y144)*'3l HAP'!$E$12)</f>
        <v>-</v>
      </c>
      <c r="Z145" s="38" t="str">
        <f>IF(Z140="-","-",SUM(Z135:Z138,Z140:Z144)*'3l HAP'!$E$12)</f>
        <v>-</v>
      </c>
      <c r="AA145" s="28"/>
    </row>
    <row r="146" spans="1:27" s="29" customFormat="1" ht="11.5" x14ac:dyDescent="0.25">
      <c r="A146" s="256"/>
      <c r="B146" s="135" t="s">
        <v>44</v>
      </c>
      <c r="C146" s="135" t="str">
        <f>B146&amp;"_"&amp;D146</f>
        <v>Total_Southern Western</v>
      </c>
      <c r="D146" s="133" t="s">
        <v>326</v>
      </c>
      <c r="E146" s="128"/>
      <c r="F146" s="30"/>
      <c r="G146" s="38">
        <f>IF(G140="-","-",SUM(G135:G145))</f>
        <v>90.197159441334975</v>
      </c>
      <c r="H146" s="38">
        <f t="shared" ref="H146:Z146" si="11">IF(H140="-","-",SUM(H135:H145))</f>
        <v>90.363376525956397</v>
      </c>
      <c r="I146" s="38">
        <f t="shared" si="11"/>
        <v>90.681585944743844</v>
      </c>
      <c r="J146" s="38">
        <f t="shared" si="11"/>
        <v>91.180237198608097</v>
      </c>
      <c r="K146" s="38">
        <f t="shared" si="11"/>
        <v>92.264788086701628</v>
      </c>
      <c r="L146" s="38">
        <f t="shared" si="11"/>
        <v>93.233201325138921</v>
      </c>
      <c r="M146" s="38">
        <f t="shared" si="11"/>
        <v>96.477970439909441</v>
      </c>
      <c r="N146" s="38">
        <f t="shared" si="11"/>
        <v>105.35097104935348</v>
      </c>
      <c r="O146" s="30"/>
      <c r="P146" s="38">
        <f t="shared" si="11"/>
        <v>105.35097104935348</v>
      </c>
      <c r="Q146" s="38">
        <f t="shared" si="11"/>
        <v>108.02212786677039</v>
      </c>
      <c r="R146" s="38">
        <f t="shared" si="11"/>
        <v>108.8086362638893</v>
      </c>
      <c r="S146" s="38">
        <f t="shared" si="11"/>
        <v>111.18146076431874</v>
      </c>
      <c r="T146" s="38">
        <f t="shared" si="11"/>
        <v>106.55887043145906</v>
      </c>
      <c r="U146" s="38">
        <f t="shared" si="11"/>
        <v>108.54951595475558</v>
      </c>
      <c r="V146" s="38">
        <f t="shared" si="11"/>
        <v>107.01165656012074</v>
      </c>
      <c r="W146" s="38" t="str">
        <f t="shared" si="11"/>
        <v>-</v>
      </c>
      <c r="X146" s="38" t="str">
        <f t="shared" si="11"/>
        <v>-</v>
      </c>
      <c r="Y146" s="38" t="str">
        <f t="shared" si="11"/>
        <v>-</v>
      </c>
      <c r="Z146" s="38" t="str">
        <f t="shared" si="11"/>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AA'!J192="-","-",'3c AA'!J192)</f>
        <v>-</v>
      </c>
      <c r="H149" s="129" t="str">
        <f>IF('3c AA'!K192="-","-",'3c AA'!K192)</f>
        <v>-</v>
      </c>
      <c r="I149" s="129" t="str">
        <f>IF('3c AA'!L192="-","-",'3c AA'!L192)</f>
        <v>-</v>
      </c>
      <c r="J149" s="129" t="str">
        <f>IF('3c AA'!M192="-","-",'3c AA'!M192)</f>
        <v>-</v>
      </c>
      <c r="K149" s="129" t="str">
        <f>IF('3c AA'!N192="-","-",'3c AA'!N192)</f>
        <v>-</v>
      </c>
      <c r="L149" s="129" t="str">
        <f>IF('3c AA'!O192="-","-",'3c AA'!O192)</f>
        <v>-</v>
      </c>
      <c r="M149" s="129" t="str">
        <f>IF('3c AA'!P192="-","-",'3c AA'!P192)</f>
        <v>-</v>
      </c>
      <c r="N149" s="129" t="str">
        <f>IF('3c AA'!Q192="-","-",'3c AA'!Q192)</f>
        <v>-</v>
      </c>
      <c r="O149" s="30"/>
      <c r="P149" s="129" t="str">
        <f>IF('3c AA'!S192="-","-",'3c AA'!S192)</f>
        <v>-</v>
      </c>
      <c r="Q149" s="129" t="str">
        <f>IF('3c AA'!T192="-","-",'3c AA'!T192)</f>
        <v>-</v>
      </c>
      <c r="R149" s="129" t="str">
        <f>IF('3c AA'!U192="-","-",'3c AA'!U192)</f>
        <v>-</v>
      </c>
      <c r="S149" s="129" t="str">
        <f>IF('3c AA'!V192="-","-",'3c AA'!V192)</f>
        <v>-</v>
      </c>
      <c r="T149" s="129">
        <f>IF('3c AA'!W192="-","-",'3c AA'!W192)</f>
        <v>0</v>
      </c>
      <c r="U149" s="129">
        <f>IF('3c AA'!X192="-","-",'3c AA'!X192)</f>
        <v>1.4870742269298105</v>
      </c>
      <c r="V149" s="129">
        <f>IF('3c AA'!Y192="-","-",'3c AA'!Y192)</f>
        <v>0.70457099735818829</v>
      </c>
      <c r="W149" s="129" t="str">
        <f>IF('3c AA'!Z192="-","-",'3c AA'!Z192)</f>
        <v>-</v>
      </c>
      <c r="X149" s="129" t="str">
        <f>IF('3c AA'!AA192="-","-",'3c AA'!AA192)</f>
        <v>-</v>
      </c>
      <c r="Y149" s="129" t="str">
        <f>IF('3c AA'!AB192="-","-",'3c AA'!AB192)</f>
        <v>-</v>
      </c>
      <c r="Z149" s="129" t="str">
        <f>IF('3c AA'!AC192="-","-",'3c AA'!AC192)</f>
        <v>-</v>
      </c>
      <c r="AA149" s="28"/>
    </row>
    <row r="150" spans="1:27" s="29" customFormat="1" ht="11.25" customHeight="1" x14ac:dyDescent="0.25">
      <c r="A150" s="256"/>
      <c r="B150" s="132" t="s">
        <v>2</v>
      </c>
      <c r="C150" s="132" t="s">
        <v>342</v>
      </c>
      <c r="D150" s="134" t="s">
        <v>327</v>
      </c>
      <c r="E150" s="131"/>
      <c r="F150" s="30"/>
      <c r="G150" s="129">
        <f>IF('3d PC'!G14="-","-",'3d PC'!G64)</f>
        <v>6.5567588596821027</v>
      </c>
      <c r="H150" s="129">
        <f>IF('3d PC'!H14="-","-",'3d PC'!H64)</f>
        <v>6.5567588596821027</v>
      </c>
      <c r="I150" s="129">
        <f>IF('3d PC'!I14="-","-",'3d PC'!I64)</f>
        <v>6.6197359495950758</v>
      </c>
      <c r="J150" s="129">
        <f>IF('3d PC'!J14="-","-",'3d PC'!J64)</f>
        <v>6.6197359495950758</v>
      </c>
      <c r="K150" s="129">
        <f>IF('3d PC'!K14="-","-",'3d PC'!K64)</f>
        <v>6.6995028867368616</v>
      </c>
      <c r="L150" s="129">
        <f>IF('3d PC'!L14="-","-",'3d PC'!L64)</f>
        <v>6.6995028867368616</v>
      </c>
      <c r="M150" s="129">
        <f>IF('3d PC'!M14="-","-",'3d PC'!M64)</f>
        <v>7.1131218301273513</v>
      </c>
      <c r="N150" s="129">
        <f>IF('3d PC'!N14="-","-",'3d PC'!N64)</f>
        <v>7.1131218301273513</v>
      </c>
      <c r="O150" s="30"/>
      <c r="P150" s="129">
        <f>'3d PC'!P64</f>
        <v>7.1131218301273513</v>
      </c>
      <c r="Q150" s="129">
        <f>'3d PC'!Q64</f>
        <v>7.2804579515147188</v>
      </c>
      <c r="R150" s="129">
        <f>'3d PC'!R64</f>
        <v>7.1935840895118579</v>
      </c>
      <c r="S150" s="129">
        <f>'3d PC'!S64</f>
        <v>7.3593999937099728</v>
      </c>
      <c r="T150" s="129">
        <f>'3d PC'!T64</f>
        <v>7.0492243060839304</v>
      </c>
      <c r="U150" s="129">
        <f>'3d PC'!U64</f>
        <v>7.1089669218364691</v>
      </c>
      <c r="V150" s="129">
        <f>'3d PC'!V64</f>
        <v>6.9829560851947949</v>
      </c>
      <c r="W150" s="129" t="str">
        <f>'3d PC'!W64</f>
        <v>-</v>
      </c>
      <c r="X150" s="129" t="str">
        <f>'3d PC'!X64</f>
        <v>-</v>
      </c>
      <c r="Y150" s="129" t="str">
        <f>'3d PC'!Y64</f>
        <v>-</v>
      </c>
      <c r="Z150" s="129" t="str">
        <f>'3d PC'!Z64</f>
        <v>-</v>
      </c>
      <c r="AA150" s="28"/>
    </row>
    <row r="151" spans="1:27" s="29" customFormat="1" ht="11.25" customHeight="1" x14ac:dyDescent="0.25">
      <c r="A151" s="256"/>
      <c r="B151" s="132" t="s">
        <v>352</v>
      </c>
      <c r="C151" s="132" t="s">
        <v>343</v>
      </c>
      <c r="D151" s="134" t="s">
        <v>327</v>
      </c>
      <c r="E151" s="131"/>
      <c r="F151" s="30"/>
      <c r="G151" s="129" t="s">
        <v>333</v>
      </c>
      <c r="H151" s="129" t="s">
        <v>333</v>
      </c>
      <c r="I151" s="129" t="s">
        <v>333</v>
      </c>
      <c r="J151" s="129" t="s">
        <v>333</v>
      </c>
      <c r="K151" s="129" t="s">
        <v>333</v>
      </c>
      <c r="L151" s="129" t="s">
        <v>333</v>
      </c>
      <c r="M151" s="129" t="s">
        <v>333</v>
      </c>
      <c r="N151" s="129" t="s">
        <v>333</v>
      </c>
      <c r="O151" s="30"/>
      <c r="P151" s="129" t="s">
        <v>333</v>
      </c>
      <c r="Q151" s="129" t="s">
        <v>333</v>
      </c>
      <c r="R151" s="129" t="s">
        <v>333</v>
      </c>
      <c r="S151" s="129" t="s">
        <v>333</v>
      </c>
      <c r="T151" s="129" t="s">
        <v>333</v>
      </c>
      <c r="U151" s="129" t="s">
        <v>333</v>
      </c>
      <c r="V151" s="129" t="s">
        <v>333</v>
      </c>
      <c r="W151" s="129" t="s">
        <v>333</v>
      </c>
      <c r="X151" s="129" t="s">
        <v>333</v>
      </c>
      <c r="Y151" s="129" t="s">
        <v>333</v>
      </c>
      <c r="Z151" s="129" t="s">
        <v>333</v>
      </c>
      <c r="AA151" s="28"/>
    </row>
    <row r="152" spans="1:27" s="29" customFormat="1" ht="11.25" customHeight="1" x14ac:dyDescent="0.25">
      <c r="A152" s="256"/>
      <c r="B152" s="132" t="s">
        <v>349</v>
      </c>
      <c r="C152" s="132" t="s">
        <v>344</v>
      </c>
      <c r="D152" s="134" t="s">
        <v>327</v>
      </c>
      <c r="E152" s="131"/>
      <c r="F152" s="30"/>
      <c r="G152" s="129">
        <f>IF('3g CPIH'!C$16="-","-",'3h OC '!$E$11*('3g CPIH'!C$16/'3g CPIH'!$G$16))</f>
        <v>63.482931017612529</v>
      </c>
      <c r="H152" s="129">
        <f>IF('3g CPIH'!D$16="-","-",'3h OC '!$E$11*('3g CPIH'!D$16/'3g CPIH'!$G$16))</f>
        <v>63.61002397260274</v>
      </c>
      <c r="I152" s="129">
        <f>IF('3g CPIH'!E$16="-","-",'3h OC '!$E$11*('3g CPIH'!E$16/'3g CPIH'!$G$16))</f>
        <v>63.800663405088073</v>
      </c>
      <c r="J152" s="129">
        <f>IF('3g CPIH'!F$16="-","-",'3h OC '!$E$11*('3g CPIH'!F$16/'3g CPIH'!$G$16))</f>
        <v>64.181942270058713</v>
      </c>
      <c r="K152" s="129">
        <f>IF('3g CPIH'!G$16="-","-",'3h OC '!$E$11*('3g CPIH'!G$16/'3g CPIH'!$G$16))</f>
        <v>64.944500000000005</v>
      </c>
      <c r="L152" s="129">
        <f>IF('3g CPIH'!H$16="-","-",'3h OC '!$E$11*('3g CPIH'!H$16/'3g CPIH'!$G$16))</f>
        <v>65.770604207436406</v>
      </c>
      <c r="M152" s="129">
        <f>IF('3g CPIH'!I$16="-","-",'3h OC '!$E$11*('3g CPIH'!I$16/'3g CPIH'!$G$16))</f>
        <v>66.723801369863011</v>
      </c>
      <c r="N152" s="129">
        <f>IF('3g CPIH'!J$16="-","-",'3h OC '!$E$11*('3g CPIH'!J$16/'3g CPIH'!$G$16))</f>
        <v>67.295719667318991</v>
      </c>
      <c r="O152" s="30"/>
      <c r="P152" s="129">
        <f>IF('3g CPIH'!L$16="-","-",'3h OC '!$E$11*('3g CPIH'!L$16/'3g CPIH'!$G$16))</f>
        <v>67.295719667318991</v>
      </c>
      <c r="Q152" s="129">
        <f>IF('3g CPIH'!M$16="-","-",'3h OC '!$E$11*('3g CPIH'!M$16/'3g CPIH'!$G$16))</f>
        <v>68.058277397260284</v>
      </c>
      <c r="R152" s="129">
        <f>IF('3g CPIH'!N$16="-","-",'3h OC '!$E$11*('3g CPIH'!N$16/'3g CPIH'!$G$16))</f>
        <v>68.566649217221141</v>
      </c>
      <c r="S152" s="129">
        <f>IF('3g CPIH'!O$16="-","-",'3h OC '!$E$11*('3g CPIH'!O$16/'3g CPIH'!$G$16))</f>
        <v>68.947928082191794</v>
      </c>
      <c r="T152" s="129">
        <f>IF('3g CPIH'!P$16="-","-",'3h OC '!$E$11*('3g CPIH'!P$16/'3g CPIH'!$G$16))</f>
        <v>69.138567514677106</v>
      </c>
      <c r="U152" s="129">
        <f>IF('3g CPIH'!Q$16="-","-",'3h OC '!$E$11*('3g CPIH'!Q$16/'3g CPIH'!$G$16))</f>
        <v>69.51984637964776</v>
      </c>
      <c r="V152" s="129">
        <f>IF('3g CPIH'!R$16="-","-",'3h OC '!$E$11*('3g CPIH'!R$16/'3g CPIH'!$G$16))</f>
        <v>70.790775929549909</v>
      </c>
      <c r="W152" s="129" t="str">
        <f>IF('3g CPIH'!S$16="-","-",'3h OC '!$E$11*('3g CPIH'!S$16/'3g CPIH'!$G$16))</f>
        <v>-</v>
      </c>
      <c r="X152" s="129" t="str">
        <f>IF('3g CPIH'!T$16="-","-",'3h OC '!$E$11*('3g CPIH'!T$16/'3g CPIH'!$G$16))</f>
        <v>-</v>
      </c>
      <c r="Y152" s="129" t="str">
        <f>IF('3g CPIH'!U$16="-","-",'3h OC '!$E$11*('3g CPIH'!U$16/'3g CPIH'!$G$16))</f>
        <v>-</v>
      </c>
      <c r="Z152" s="129" t="str">
        <f>IF('3g CPIH'!V$16="-","-",'3h OC '!$E$11*('3g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SMNCC'!G$47="-","-",'3i SMNCC'!G$58)</f>
        <v>0</v>
      </c>
      <c r="L153" s="129">
        <f>IF('3i SMNCC'!H$47="-","-",'3i SMNCC'!H$58)</f>
        <v>-0.10239413454660828</v>
      </c>
      <c r="M153" s="129">
        <f>IF('3i SMNCC'!I$47="-","-",'3i SMNCC'!I$58)</f>
        <v>1.3107897268148032</v>
      </c>
      <c r="N153" s="129">
        <f>IF('3i SMNCC'!J$47="-","-",'3i SMNCC'!J$58)</f>
        <v>8.7391024854837447</v>
      </c>
      <c r="O153" s="30"/>
      <c r="P153" s="129">
        <f>IF('3i SMNCC'!L$47="-","-",'3i SMNCC'!L$58)</f>
        <v>8.7391024854837447</v>
      </c>
      <c r="Q153" s="129">
        <f>IF('3i SMNCC'!M$47="-","-",'3i SMNCC'!M$58)</f>
        <v>10.102089688688181</v>
      </c>
      <c r="R153" s="129">
        <f>IF('3i SMNCC'!N$47="-","-",'3i SMNCC'!N$58)</f>
        <v>10.300173121233549</v>
      </c>
      <c r="S153" s="129">
        <f>IF('3i SMNCC'!O$47="-","-",'3i SMNCC'!O$58)</f>
        <v>11.847822371645298</v>
      </c>
      <c r="T153" s="129">
        <f>IF('3i SMNCC'!P$47="-","-",'3i SMNCC'!P$58)</f>
        <v>7.7038430079225817</v>
      </c>
      <c r="U153" s="129">
        <f>IF('3i SMNCC'!Q$47="-","-",'3i SMNCC'!Q$58)</f>
        <v>7.5210837283470999</v>
      </c>
      <c r="V153" s="129">
        <f>IF('3i SMNCC'!R$47="-","-",'3i SMNCC'!R$58)</f>
        <v>5.5039662813362371</v>
      </c>
      <c r="W153" s="129" t="str">
        <f>IF('3i SMNCC'!S$47="-","-",'3i SMNCC'!S$58)</f>
        <v>-</v>
      </c>
      <c r="X153" s="129" t="str">
        <f>IF('3i SMNCC'!T$47="-","-",'3i SMNCC'!T$58)</f>
        <v>-</v>
      </c>
      <c r="Y153" s="129" t="str">
        <f>IF('3i SMNCC'!U$47="-","-",'3i SMNCC'!U$58)</f>
        <v>-</v>
      </c>
      <c r="Z153" s="129" t="str">
        <f>IF('3i SMNCC'!V$47="-","-",'3i SMNCC'!V$58)</f>
        <v>-</v>
      </c>
      <c r="AA153" s="28"/>
    </row>
    <row r="154" spans="1:27" s="29" customFormat="1" ht="11.25" customHeight="1" x14ac:dyDescent="0.25">
      <c r="A154" s="256"/>
      <c r="B154" s="132" t="s">
        <v>349</v>
      </c>
      <c r="C154" s="132" t="s">
        <v>389</v>
      </c>
      <c r="D154" s="134" t="s">
        <v>327</v>
      </c>
      <c r="E154" s="131"/>
      <c r="F154" s="30"/>
      <c r="G154" s="129">
        <f>IF('3g CPIH'!C$16="-","-",'3j PAAC PAP'!$G$19*('3g CPIH'!C$16/'3g CPIH'!$G$16))</f>
        <v>13.137827495107633</v>
      </c>
      <c r="H154" s="129">
        <f>IF('3g CPIH'!D$16="-","-",'3j PAAC PAP'!$G$19*('3g CPIH'!D$16/'3g CPIH'!$G$16))</f>
        <v>13.164129452054794</v>
      </c>
      <c r="I154" s="129">
        <f>IF('3g CPIH'!E$16="-","-",'3j PAAC PAP'!$G$19*('3g CPIH'!E$16/'3g CPIH'!$G$16))</f>
        <v>13.203582387475539</v>
      </c>
      <c r="J154" s="129">
        <f>IF('3g CPIH'!F$16="-","-",'3j PAAC PAP'!$G$19*('3g CPIH'!F$16/'3g CPIH'!$G$16))</f>
        <v>13.282488258317025</v>
      </c>
      <c r="K154" s="129">
        <f>IF('3g CPIH'!G$16="-","-",'3j PAAC PAP'!$G$19*('3g CPIH'!G$16/'3g CPIH'!$G$16))</f>
        <v>13.440300000000001</v>
      </c>
      <c r="L154" s="129">
        <f>IF('3g CPIH'!H$16="-","-",'3j PAAC PAP'!$G$19*('3g CPIH'!H$16/'3g CPIH'!$G$16))</f>
        <v>13.611262720156557</v>
      </c>
      <c r="M154" s="129">
        <f>IF('3g CPIH'!I$16="-","-",'3j PAAC PAP'!$G$19*('3g CPIH'!I$16/'3g CPIH'!$G$16))</f>
        <v>13.808527397260272</v>
      </c>
      <c r="N154" s="129">
        <f>IF('3g CPIH'!J$16="-","-",'3j PAAC PAP'!$G$19*('3g CPIH'!J$16/'3g CPIH'!$G$16))</f>
        <v>13.926886203522507</v>
      </c>
      <c r="O154" s="30"/>
      <c r="P154" s="129">
        <f>IF('3g CPIH'!L$16="-","-",'3j PAAC PAP'!$G$19*('3g CPIH'!L$16/'3g CPIH'!$G$16))</f>
        <v>13.926886203522507</v>
      </c>
      <c r="Q154" s="129">
        <f>IF('3g CPIH'!M$16="-","-",'3j PAAC PAP'!$G$19*('3g CPIH'!M$16/'3g CPIH'!$G$16))</f>
        <v>14.08469794520548</v>
      </c>
      <c r="R154" s="129">
        <f>IF('3g CPIH'!N$16="-","-",'3j PAAC PAP'!$G$19*('3g CPIH'!N$16/'3g CPIH'!$G$16))</f>
        <v>14.189905772994129</v>
      </c>
      <c r="S154" s="129">
        <f>IF('3g CPIH'!O$16="-","-",'3j PAAC PAP'!$G$19*('3g CPIH'!O$16/'3g CPIH'!$G$16))</f>
        <v>14.268811643835617</v>
      </c>
      <c r="T154" s="129">
        <f>IF('3g CPIH'!P$16="-","-",'3j PAAC PAP'!$G$19*('3g CPIH'!P$16/'3g CPIH'!$G$16))</f>
        <v>14.30826457925636</v>
      </c>
      <c r="U154" s="129">
        <f>IF('3g CPIH'!Q$16="-","-",'3j PAAC PAP'!$G$19*('3g CPIH'!Q$16/'3g CPIH'!$G$16))</f>
        <v>14.387170450097848</v>
      </c>
      <c r="V154" s="129">
        <f>IF('3g CPIH'!R$16="-","-",'3j PAAC PAP'!$G$19*('3g CPIH'!R$16/'3g CPIH'!$G$16))</f>
        <v>14.650190019569473</v>
      </c>
      <c r="W154" s="129" t="str">
        <f>IF('3g CPIH'!S$16="-","-",'3j PAAC PAP'!$G$19*('3g CPIH'!S$16/'3g CPIH'!$G$16))</f>
        <v>-</v>
      </c>
      <c r="X154" s="129" t="str">
        <f>IF('3g CPIH'!T$16="-","-",'3j PAAC PAP'!$G$19*('3g CPIH'!T$16/'3g CPIH'!$G$16))</f>
        <v>-</v>
      </c>
      <c r="Y154" s="129" t="str">
        <f>IF('3g CPIH'!U$16="-","-",'3j PAAC PAP'!$G$19*('3g CPIH'!U$16/'3g CPIH'!$G$16))</f>
        <v>-</v>
      </c>
      <c r="Z154" s="129" t="str">
        <f>IF('3g CPIH'!V$16="-","-",'3j PAAC PAP'!$G$19*('3g CPIH'!V$16/'3g CPIH'!$G$16))</f>
        <v>-</v>
      </c>
      <c r="AA154" s="28"/>
    </row>
    <row r="155" spans="1:27" s="29" customFormat="1" ht="11.5" x14ac:dyDescent="0.25">
      <c r="A155" s="256"/>
      <c r="B155" s="132" t="s">
        <v>349</v>
      </c>
      <c r="C155" s="132" t="s">
        <v>404</v>
      </c>
      <c r="D155" s="134" t="s">
        <v>327</v>
      </c>
      <c r="E155" s="131"/>
      <c r="F155" s="30"/>
      <c r="G155" s="129">
        <f>IF(G150="-","-",SUM(G147:G153)*'3j PAAC PAP'!$G$37)</f>
        <v>4.0291031998812512</v>
      </c>
      <c r="H155" s="129">
        <f>IF(H150="-","-",SUM(H147:H153)*'3j PAAC PAP'!$G$37)</f>
        <v>4.036414349210018</v>
      </c>
      <c r="I155" s="129">
        <f>IF(I150="-","-",SUM(I147:I153)*'3j PAAC PAP'!$G$37)</f>
        <v>4.0510038932775032</v>
      </c>
      <c r="J155" s="129">
        <f>IF(J150="-","-",SUM(J147:J153)*'3j PAAC PAP'!$G$37)</f>
        <v>4.0729373412638044</v>
      </c>
      <c r="K155" s="129">
        <f>IF(K150="-","-",SUM(K147:K153)*'3j PAAC PAP'!$G$37)</f>
        <v>4.1213929100624256</v>
      </c>
      <c r="L155" s="129">
        <f>IF(L150="-","-",SUM(L147:L153)*'3j PAAC PAP'!$G$37)</f>
        <v>4.1630250557154831</v>
      </c>
      <c r="M155" s="129">
        <f>IF(M150="-","-",SUM(M147:M153)*'3j PAAC PAP'!$G$37)</f>
        <v>4.3229473338273943</v>
      </c>
      <c r="N155" s="129">
        <f>IF(N150="-","-",SUM(N147:N153)*'3j PAAC PAP'!$G$37)</f>
        <v>4.7831686255620367</v>
      </c>
      <c r="O155" s="30"/>
      <c r="P155" s="129">
        <f>IF(P150="-","-",SUM(P147:P153)*'3j PAAC PAP'!$G$37)</f>
        <v>4.7831686255620367</v>
      </c>
      <c r="Q155" s="129">
        <f>IF(Q150="-","-",SUM(Q147:Q153)*'3j PAAC PAP'!$G$37)</f>
        <v>4.9150689011051076</v>
      </c>
      <c r="R155" s="129">
        <f>IF(R150="-","-",SUM(R147:R153)*'3j PAAC PAP'!$G$37)</f>
        <v>4.9507109401752034</v>
      </c>
      <c r="S155" s="129">
        <f>IF(S150="-","-",SUM(S147:S153)*'3j PAAC PAP'!$G$37)</f>
        <v>5.0712131846455923</v>
      </c>
      <c r="T155" s="129">
        <f>IF(T150="-","-",SUM(T147:T153)*'3j PAAC PAP'!$G$37)</f>
        <v>4.8259501851548539</v>
      </c>
      <c r="U155" s="129">
        <f>IF(U150="-","-",SUM(U147:U153)*'3j PAAC PAP'!$G$37)</f>
        <v>4.9263524085164407</v>
      </c>
      <c r="V155" s="129">
        <f>IF(V150="-","-",SUM(V147:V153)*'3j PAAC PAP'!$G$37)</f>
        <v>4.8311640233743791</v>
      </c>
      <c r="W155" s="129" t="str">
        <f>IF(W150="-","-",SUM(W147:W153)*'3j PAAC PAP'!$G$37)</f>
        <v>-</v>
      </c>
      <c r="X155" s="129" t="str">
        <f>IF(X150="-","-",SUM(X147:X153)*'3j PAAC PAP'!$G$37)</f>
        <v>-</v>
      </c>
      <c r="Y155" s="129" t="str">
        <f>IF(Y150="-","-",SUM(Y147:Y153)*'3j PAAC PAP'!$G$37)</f>
        <v>-</v>
      </c>
      <c r="Z155" s="129" t="str">
        <f>IF(Z150="-","-",SUM(Z147:Z153)*'3j PAAC PAP'!$G$37)</f>
        <v>-</v>
      </c>
      <c r="AA155" s="28"/>
    </row>
    <row r="156" spans="1:27" s="29" customFormat="1" ht="11.5" x14ac:dyDescent="0.25">
      <c r="A156" s="256"/>
      <c r="B156" s="132" t="s">
        <v>388</v>
      </c>
      <c r="C156" s="132" t="s">
        <v>515</v>
      </c>
      <c r="D156" s="134" t="s">
        <v>327</v>
      </c>
      <c r="E156" s="182"/>
      <c r="F156" s="30"/>
      <c r="G156" s="129">
        <f>IF(G150="-","-",SUM(G147:G155)*'3k EBIT'!$E$11)</f>
        <v>1.6890178272439871</v>
      </c>
      <c r="H156" s="129">
        <f>IF(H150="-","-",SUM(H147:H155)*'3k EBIT'!$E$11)</f>
        <v>1.6921303822385896</v>
      </c>
      <c r="I156" s="129">
        <f>IF(I150="-","-",SUM(I147:I155)*'3k EBIT'!$E$11)</f>
        <v>1.6980891217871283</v>
      </c>
      <c r="J156" s="129">
        <f>IF(J150="-","-",SUM(J147:J155)*'3k EBIT'!$E$11)</f>
        <v>1.7074267867709363</v>
      </c>
      <c r="K156" s="129">
        <f>IF(K150="-","-",SUM(K147:K155)*'3k EBIT'!$E$11)</f>
        <v>1.7277359161924088</v>
      </c>
      <c r="L156" s="129">
        <f>IF(L150="-","-",SUM(L147:L155)*'3k EBIT'!$E$11)</f>
        <v>1.7458702702451387</v>
      </c>
      <c r="M156" s="129">
        <f>IF(M150="-","-",SUM(M147:M155)*'3k EBIT'!$E$11)</f>
        <v>1.8066313065580686</v>
      </c>
      <c r="N156" s="129">
        <f>IF(N150="-","-",SUM(N147:N155)*'3k EBIT'!$E$11)</f>
        <v>1.9727857209910995</v>
      </c>
      <c r="O156" s="30"/>
      <c r="P156" s="129">
        <f>IF(P150="-","-",SUM(P147:P155)*'3k EBIT'!$E$11)</f>
        <v>1.9727857209910995</v>
      </c>
      <c r="Q156" s="129">
        <f>IF(Q150="-","-",SUM(Q147:Q155)*'3k EBIT'!$E$11)</f>
        <v>2.02280538360493</v>
      </c>
      <c r="R156" s="129">
        <f>IF(R150="-","-",SUM(R147:R155)*'3k EBIT'!$E$11)</f>
        <v>2.0375334161975194</v>
      </c>
      <c r="S156" s="129">
        <f>IF(S150="-","-",SUM(S147:S155)*'3k EBIT'!$E$11)</f>
        <v>2.0819665547461152</v>
      </c>
      <c r="T156" s="129">
        <f>IF(T150="-","-",SUM(T147:T155)*'3k EBIT'!$E$11)</f>
        <v>1.9954046549190607</v>
      </c>
      <c r="U156" s="129">
        <f>IF(U150="-","-",SUM(U147:U155)*'3k EBIT'!$E$11)</f>
        <v>2.0326811700265912</v>
      </c>
      <c r="V156" s="129">
        <f>IF(V150="-","-",SUM(V147:V155)*'3k EBIT'!$E$11)</f>
        <v>2.0038834567790658</v>
      </c>
      <c r="W156" s="129" t="str">
        <f>IF(W150="-","-",SUM(W147:W155)*'3k EBIT'!$E$11)</f>
        <v>-</v>
      </c>
      <c r="X156" s="129" t="str">
        <f>IF(X150="-","-",SUM(X147:X155)*'3k EBIT'!$E$11)</f>
        <v>-</v>
      </c>
      <c r="Y156" s="129" t="str">
        <f>IF(Y150="-","-",SUM(Y147:Y155)*'3k EBIT'!$E$11)</f>
        <v>-</v>
      </c>
      <c r="Z156" s="129" t="str">
        <f>IF(Z150="-","-",SUM(Z147:Z155)*'3k EBIT'!$E$11)</f>
        <v>-</v>
      </c>
      <c r="AA156" s="28"/>
    </row>
    <row r="157" spans="1:27" s="29" customFormat="1" ht="11.5" x14ac:dyDescent="0.25">
      <c r="A157" s="256"/>
      <c r="B157" s="132" t="s">
        <v>292</v>
      </c>
      <c r="C157" s="177" t="s">
        <v>516</v>
      </c>
      <c r="D157" s="134" t="s">
        <v>327</v>
      </c>
      <c r="E157" s="134"/>
      <c r="F157" s="30"/>
      <c r="G157" s="129">
        <f>IF(G152="-","-",SUM(G147:G150,G152:G156)*'3l HAP'!$E$12)</f>
        <v>1.3015210418074821</v>
      </c>
      <c r="H157" s="129">
        <f>IF(H152="-","-",SUM(H147:H150,H152:H156)*'3l HAP'!$E$12)</f>
        <v>1.3039195101681555</v>
      </c>
      <c r="I157" s="129">
        <f>IF(I152="-","-",SUM(I147:I150,I152:I156)*'3l HAP'!$E$12)</f>
        <v>1.3085111875205069</v>
      </c>
      <c r="J157" s="129">
        <f>IF(J152="-","-",SUM(J147:J150,J152:J156)*'3l HAP'!$E$12)</f>
        <v>1.3157065926025275</v>
      </c>
      <c r="K157" s="129">
        <f>IF(K152="-","-",SUM(K147:K150,K152:K156)*'3l HAP'!$E$12)</f>
        <v>1.3313563737099117</v>
      </c>
      <c r="L157" s="129">
        <f>IF(L152="-","-",SUM(L147:L150,L152:L156)*'3l HAP'!$E$12)</f>
        <v>1.3453303193950954</v>
      </c>
      <c r="M157" s="129">
        <f>IF(M152="-","-",SUM(M147:M150,M152:M156)*'3l HAP'!$E$12)</f>
        <v>1.3921514754585258</v>
      </c>
      <c r="N157" s="129">
        <f>IF(N152="-","-",SUM(N147:N150,N152:N156)*'3l HAP'!$E$12)</f>
        <v>1.520186516347737</v>
      </c>
      <c r="O157" s="30"/>
      <c r="P157" s="129">
        <f>IF(P152="-","-",SUM(P147:P150,P152:P156)*'3l HAP'!$E$12)</f>
        <v>1.520186516347737</v>
      </c>
      <c r="Q157" s="129">
        <f>IF(Q152="-","-",SUM(Q147:Q150,Q152:Q156)*'3l HAP'!$E$12)</f>
        <v>1.5587305993916913</v>
      </c>
      <c r="R157" s="129">
        <f>IF(R152="-","-",SUM(R147:R150,R152:R156)*'3l HAP'!$E$12)</f>
        <v>1.570079706555918</v>
      </c>
      <c r="S157" s="129">
        <f>IF(S152="-","-",SUM(S147:S150,S152:S156)*'3l HAP'!$E$12)</f>
        <v>1.6043189335443677</v>
      </c>
      <c r="T157" s="129">
        <f>IF(T152="-","-",SUM(T147:T150,T152:T156)*'3l HAP'!$E$12)</f>
        <v>1.5376161834451714</v>
      </c>
      <c r="U157" s="129">
        <f>IF(U152="-","-",SUM(U147:U150,U152:U156)*'3l HAP'!$E$12)</f>
        <v>1.5663406693535709</v>
      </c>
      <c r="V157" s="129">
        <f>IF(V152="-","-",SUM(V147:V150,V152:V156)*'3l HAP'!$E$12)</f>
        <v>1.5441497669586857</v>
      </c>
      <c r="W157" s="129" t="str">
        <f>IF(W152="-","-",SUM(W147:W150,W152:W156)*'3l HAP'!$E$12)</f>
        <v>-</v>
      </c>
      <c r="X157" s="129" t="str">
        <f>IF(X152="-","-",SUM(X147:X150,X152:X156)*'3l HAP'!$E$12)</f>
        <v>-</v>
      </c>
      <c r="Y157" s="129" t="str">
        <f>IF(Y152="-","-",SUM(Y147:Y150,Y152:Y156)*'3l HAP'!$E$12)</f>
        <v>-</v>
      </c>
      <c r="Z157" s="129" t="str">
        <f>IF(Z152="-","-",SUM(Z147:Z150,Z152:Z156)*'3l HAP'!$E$12)</f>
        <v>-</v>
      </c>
      <c r="AA157" s="28"/>
    </row>
    <row r="158" spans="1:27" s="29" customFormat="1" ht="11.25" customHeight="1" x14ac:dyDescent="0.25">
      <c r="A158" s="256"/>
      <c r="B158" s="132" t="s">
        <v>44</v>
      </c>
      <c r="C158" s="132" t="str">
        <f>B158&amp;"_"&amp;D158</f>
        <v>Total_Yorkshire</v>
      </c>
      <c r="D158" s="134" t="s">
        <v>327</v>
      </c>
      <c r="E158" s="182"/>
      <c r="F158" s="30"/>
      <c r="G158" s="129">
        <f>IF(G152="-","-",SUM(G147:G157))</f>
        <v>90.197159441334975</v>
      </c>
      <c r="H158" s="129">
        <f t="shared" ref="H158:Z158" si="12">IF(H152="-","-",SUM(H147:H157))</f>
        <v>90.363376525956397</v>
      </c>
      <c r="I158" s="129">
        <f t="shared" si="12"/>
        <v>90.681585944743844</v>
      </c>
      <c r="J158" s="129">
        <f t="shared" si="12"/>
        <v>91.180237198608097</v>
      </c>
      <c r="K158" s="129">
        <f t="shared" si="12"/>
        <v>92.264788086701628</v>
      </c>
      <c r="L158" s="129">
        <f t="shared" si="12"/>
        <v>93.233201325138921</v>
      </c>
      <c r="M158" s="129">
        <f t="shared" si="12"/>
        <v>96.477970439909441</v>
      </c>
      <c r="N158" s="129">
        <f t="shared" si="12"/>
        <v>105.35097104935348</v>
      </c>
      <c r="O158" s="30"/>
      <c r="P158" s="129">
        <f t="shared" si="12"/>
        <v>105.35097104935348</v>
      </c>
      <c r="Q158" s="129">
        <f t="shared" si="12"/>
        <v>108.02212786677039</v>
      </c>
      <c r="R158" s="129">
        <f t="shared" si="12"/>
        <v>108.8086362638893</v>
      </c>
      <c r="S158" s="129">
        <f t="shared" si="12"/>
        <v>111.18146076431874</v>
      </c>
      <c r="T158" s="129">
        <f t="shared" si="12"/>
        <v>106.55887043145906</v>
      </c>
      <c r="U158" s="129">
        <f t="shared" si="12"/>
        <v>108.54951595475558</v>
      </c>
      <c r="V158" s="129">
        <f t="shared" si="12"/>
        <v>107.01165656012074</v>
      </c>
      <c r="W158" s="129" t="str">
        <f t="shared" si="12"/>
        <v>-</v>
      </c>
      <c r="X158" s="129" t="str">
        <f t="shared" si="12"/>
        <v>-</v>
      </c>
      <c r="Y158" s="129" t="str">
        <f t="shared" si="12"/>
        <v>-</v>
      </c>
      <c r="Z158" s="129" t="str">
        <f t="shared" si="12"/>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AA'!J193="-","-",'3c AA'!J193)</f>
        <v>-</v>
      </c>
      <c r="H161" s="38" t="str">
        <f>IF('3c AA'!K193="-","-",'3c AA'!K193)</f>
        <v>-</v>
      </c>
      <c r="I161" s="38" t="str">
        <f>IF('3c AA'!L193="-","-",'3c AA'!L193)</f>
        <v>-</v>
      </c>
      <c r="J161" s="38" t="str">
        <f>IF('3c AA'!M193="-","-",'3c AA'!M193)</f>
        <v>-</v>
      </c>
      <c r="K161" s="38" t="str">
        <f>IF('3c AA'!N193="-","-",'3c AA'!N193)</f>
        <v>-</v>
      </c>
      <c r="L161" s="38" t="str">
        <f>IF('3c AA'!O193="-","-",'3c AA'!O193)</f>
        <v>-</v>
      </c>
      <c r="M161" s="38" t="str">
        <f>IF('3c AA'!P193="-","-",'3c AA'!P193)</f>
        <v>-</v>
      </c>
      <c r="N161" s="38" t="str">
        <f>IF('3c AA'!Q193="-","-",'3c AA'!Q193)</f>
        <v>-</v>
      </c>
      <c r="O161" s="30"/>
      <c r="P161" s="38" t="str">
        <f>IF('3c AA'!S193="-","-",'3c AA'!S193)</f>
        <v>-</v>
      </c>
      <c r="Q161" s="38" t="str">
        <f>IF('3c AA'!T193="-","-",'3c AA'!T193)</f>
        <v>-</v>
      </c>
      <c r="R161" s="38" t="str">
        <f>IF('3c AA'!U193="-","-",'3c AA'!U193)</f>
        <v>-</v>
      </c>
      <c r="S161" s="38" t="str">
        <f>IF('3c AA'!V193="-","-",'3c AA'!V193)</f>
        <v>-</v>
      </c>
      <c r="T161" s="38">
        <f>IF('3c AA'!W193="-","-",'3c AA'!W193)</f>
        <v>0</v>
      </c>
      <c r="U161" s="38">
        <f>IF('3c AA'!X193="-","-",'3c AA'!X193)</f>
        <v>1.4870742269298105</v>
      </c>
      <c r="V161" s="38">
        <f>IF('3c AA'!Y193="-","-",'3c AA'!Y193)</f>
        <v>0.70457099735818829</v>
      </c>
      <c r="W161" s="38" t="str">
        <f>IF('3c AA'!Z193="-","-",'3c AA'!Z193)</f>
        <v>-</v>
      </c>
      <c r="X161" s="38" t="str">
        <f>IF('3c AA'!AA193="-","-",'3c AA'!AA193)</f>
        <v>-</v>
      </c>
      <c r="Y161" s="38" t="str">
        <f>IF('3c AA'!AB193="-","-",'3c AA'!AB193)</f>
        <v>-</v>
      </c>
      <c r="Z161" s="38" t="str">
        <f>IF('3c AA'!AC193="-","-",'3c AA'!AC193)</f>
        <v>-</v>
      </c>
      <c r="AA161" s="28"/>
    </row>
    <row r="162" spans="1:27" s="29" customFormat="1" ht="11.25" customHeight="1" x14ac:dyDescent="0.25">
      <c r="A162" s="256"/>
      <c r="B162" s="135" t="s">
        <v>2</v>
      </c>
      <c r="C162" s="135" t="s">
        <v>342</v>
      </c>
      <c r="D162" s="133" t="s">
        <v>328</v>
      </c>
      <c r="E162" s="181"/>
      <c r="F162" s="30"/>
      <c r="G162" s="38">
        <f>IF('3d PC'!G14="-","-",'3d PC'!G64)</f>
        <v>6.5567588596821027</v>
      </c>
      <c r="H162" s="38">
        <f>IF('3d PC'!H14="-","-",'3d PC'!H64)</f>
        <v>6.5567588596821027</v>
      </c>
      <c r="I162" s="38">
        <f>IF('3d PC'!I14="-","-",'3d PC'!I64)</f>
        <v>6.6197359495950758</v>
      </c>
      <c r="J162" s="38">
        <f>IF('3d PC'!J14="-","-",'3d PC'!J64)</f>
        <v>6.6197359495950758</v>
      </c>
      <c r="K162" s="38">
        <f>IF('3d PC'!K14="-","-",'3d PC'!K64)</f>
        <v>6.6995028867368616</v>
      </c>
      <c r="L162" s="38">
        <f>IF('3d PC'!L14="-","-",'3d PC'!L64)</f>
        <v>6.6995028867368616</v>
      </c>
      <c r="M162" s="38">
        <f>IF('3d PC'!M14="-","-",'3d PC'!M64)</f>
        <v>7.1131218301273513</v>
      </c>
      <c r="N162" s="38">
        <f>IF('3d PC'!N14="-","-",'3d PC'!N64)</f>
        <v>7.1131218301273513</v>
      </c>
      <c r="O162" s="30"/>
      <c r="P162" s="38">
        <f>'3d PC'!P64</f>
        <v>7.1131218301273513</v>
      </c>
      <c r="Q162" s="38">
        <f>'3d PC'!Q64</f>
        <v>7.2804579515147188</v>
      </c>
      <c r="R162" s="38">
        <f>'3d PC'!R64</f>
        <v>7.1935840895118579</v>
      </c>
      <c r="S162" s="38">
        <f>'3d PC'!S64</f>
        <v>7.3593999937099728</v>
      </c>
      <c r="T162" s="38">
        <f>'3d PC'!T64</f>
        <v>7.0492243060839304</v>
      </c>
      <c r="U162" s="38">
        <f>'3d PC'!U64</f>
        <v>7.1089669218364691</v>
      </c>
      <c r="V162" s="38">
        <f>'3d PC'!V64</f>
        <v>6.9829560851947949</v>
      </c>
      <c r="W162" s="38" t="str">
        <f>'3d PC'!W64</f>
        <v>-</v>
      </c>
      <c r="X162" s="38" t="str">
        <f>'3d PC'!X64</f>
        <v>-</v>
      </c>
      <c r="Y162" s="38" t="str">
        <f>'3d PC'!Y64</f>
        <v>-</v>
      </c>
      <c r="Z162" s="38" t="str">
        <f>'3d PC'!Z64</f>
        <v>-</v>
      </c>
      <c r="AA162" s="28"/>
    </row>
    <row r="163" spans="1:27" s="29" customFormat="1" ht="11.25" customHeight="1" x14ac:dyDescent="0.25">
      <c r="A163" s="256"/>
      <c r="B163" s="135" t="s">
        <v>352</v>
      </c>
      <c r="C163" s="135" t="s">
        <v>343</v>
      </c>
      <c r="D163" s="133" t="s">
        <v>328</v>
      </c>
      <c r="E163" s="181"/>
      <c r="F163" s="30"/>
      <c r="G163" s="38" t="s">
        <v>333</v>
      </c>
      <c r="H163" s="38" t="s">
        <v>333</v>
      </c>
      <c r="I163" s="38" t="s">
        <v>333</v>
      </c>
      <c r="J163" s="38" t="s">
        <v>333</v>
      </c>
      <c r="K163" s="38" t="s">
        <v>333</v>
      </c>
      <c r="L163" s="38" t="s">
        <v>333</v>
      </c>
      <c r="M163" s="38" t="s">
        <v>333</v>
      </c>
      <c r="N163" s="38" t="s">
        <v>333</v>
      </c>
      <c r="O163" s="30"/>
      <c r="P163" s="38" t="s">
        <v>333</v>
      </c>
      <c r="Q163" s="38" t="s">
        <v>333</v>
      </c>
      <c r="R163" s="38" t="s">
        <v>333</v>
      </c>
      <c r="S163" s="38" t="s">
        <v>333</v>
      </c>
      <c r="T163" s="38" t="s">
        <v>333</v>
      </c>
      <c r="U163" s="38" t="s">
        <v>333</v>
      </c>
      <c r="V163" s="38" t="s">
        <v>333</v>
      </c>
      <c r="W163" s="38" t="s">
        <v>333</v>
      </c>
      <c r="X163" s="38" t="s">
        <v>333</v>
      </c>
      <c r="Y163" s="38" t="s">
        <v>333</v>
      </c>
      <c r="Z163" s="38" t="s">
        <v>333</v>
      </c>
      <c r="AA163" s="28"/>
    </row>
    <row r="164" spans="1:27" s="29" customFormat="1" ht="11.25" customHeight="1" x14ac:dyDescent="0.25">
      <c r="A164" s="256"/>
      <c r="B164" s="135" t="s">
        <v>349</v>
      </c>
      <c r="C164" s="135" t="s">
        <v>344</v>
      </c>
      <c r="D164" s="133" t="s">
        <v>328</v>
      </c>
      <c r="E164" s="181"/>
      <c r="F164" s="30"/>
      <c r="G164" s="38">
        <f>IF('3g CPIH'!C$16="-","-",'3h OC '!$E$11*('3g CPIH'!C$16/'3g CPIH'!$G$16))</f>
        <v>63.482931017612529</v>
      </c>
      <c r="H164" s="38">
        <f>IF('3g CPIH'!D$16="-","-",'3h OC '!$E$11*('3g CPIH'!D$16/'3g CPIH'!$G$16))</f>
        <v>63.61002397260274</v>
      </c>
      <c r="I164" s="38">
        <f>IF('3g CPIH'!E$16="-","-",'3h OC '!$E$11*('3g CPIH'!E$16/'3g CPIH'!$G$16))</f>
        <v>63.800663405088073</v>
      </c>
      <c r="J164" s="38">
        <f>IF('3g CPIH'!F$16="-","-",'3h OC '!$E$11*('3g CPIH'!F$16/'3g CPIH'!$G$16))</f>
        <v>64.181942270058713</v>
      </c>
      <c r="K164" s="38">
        <f>IF('3g CPIH'!G$16="-","-",'3h OC '!$E$11*('3g CPIH'!G$16/'3g CPIH'!$G$16))</f>
        <v>64.944500000000005</v>
      </c>
      <c r="L164" s="38">
        <f>IF('3g CPIH'!H$16="-","-",'3h OC '!$E$11*('3g CPIH'!H$16/'3g CPIH'!$G$16))</f>
        <v>65.770604207436406</v>
      </c>
      <c r="M164" s="38">
        <f>IF('3g CPIH'!I$16="-","-",'3h OC '!$E$11*('3g CPIH'!I$16/'3g CPIH'!$G$16))</f>
        <v>66.723801369863011</v>
      </c>
      <c r="N164" s="38">
        <f>IF('3g CPIH'!J$16="-","-",'3h OC '!$E$11*('3g CPIH'!J$16/'3g CPIH'!$G$16))</f>
        <v>67.295719667318991</v>
      </c>
      <c r="O164" s="30"/>
      <c r="P164" s="38">
        <f>IF('3g CPIH'!L$16="-","-",'3h OC '!$E$11*('3g CPIH'!L$16/'3g CPIH'!$G$16))</f>
        <v>67.295719667318991</v>
      </c>
      <c r="Q164" s="38">
        <f>IF('3g CPIH'!M$16="-","-",'3h OC '!$E$11*('3g CPIH'!M$16/'3g CPIH'!$G$16))</f>
        <v>68.058277397260284</v>
      </c>
      <c r="R164" s="38">
        <f>IF('3g CPIH'!N$16="-","-",'3h OC '!$E$11*('3g CPIH'!N$16/'3g CPIH'!$G$16))</f>
        <v>68.566649217221141</v>
      </c>
      <c r="S164" s="38">
        <f>IF('3g CPIH'!O$16="-","-",'3h OC '!$E$11*('3g CPIH'!O$16/'3g CPIH'!$G$16))</f>
        <v>68.947928082191794</v>
      </c>
      <c r="T164" s="38">
        <f>IF('3g CPIH'!P$16="-","-",'3h OC '!$E$11*('3g CPIH'!P$16/'3g CPIH'!$G$16))</f>
        <v>69.138567514677106</v>
      </c>
      <c r="U164" s="38">
        <f>IF('3g CPIH'!Q$16="-","-",'3h OC '!$E$11*('3g CPIH'!Q$16/'3g CPIH'!$G$16))</f>
        <v>69.51984637964776</v>
      </c>
      <c r="V164" s="38">
        <f>IF('3g CPIH'!R$16="-","-",'3h OC '!$E$11*('3g CPIH'!R$16/'3g CPIH'!$G$16))</f>
        <v>70.790775929549909</v>
      </c>
      <c r="W164" s="38" t="str">
        <f>IF('3g CPIH'!S$16="-","-",'3h OC '!$E$11*('3g CPIH'!S$16/'3g CPIH'!$G$16))</f>
        <v>-</v>
      </c>
      <c r="X164" s="38" t="str">
        <f>IF('3g CPIH'!T$16="-","-",'3h OC '!$E$11*('3g CPIH'!T$16/'3g CPIH'!$G$16))</f>
        <v>-</v>
      </c>
      <c r="Y164" s="38" t="str">
        <f>IF('3g CPIH'!U$16="-","-",'3h OC '!$E$11*('3g CPIH'!U$16/'3g CPIH'!$G$16))</f>
        <v>-</v>
      </c>
      <c r="Z164" s="38" t="str">
        <f>IF('3g CPIH'!V$16="-","-",'3h OC '!$E$11*('3g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SMNCC'!G$47="-","-",'3i SMNCC'!G$58)</f>
        <v>0</v>
      </c>
      <c r="L165" s="38">
        <f>IF('3i SMNCC'!H$47="-","-",'3i SMNCC'!H$58)</f>
        <v>-0.10239413454660828</v>
      </c>
      <c r="M165" s="38">
        <f>IF('3i SMNCC'!I$47="-","-",'3i SMNCC'!I$58)</f>
        <v>1.3107897268148032</v>
      </c>
      <c r="N165" s="38">
        <f>IF('3i SMNCC'!J$47="-","-",'3i SMNCC'!J$58)</f>
        <v>8.7391024854837447</v>
      </c>
      <c r="O165" s="30"/>
      <c r="P165" s="38">
        <f>IF('3i SMNCC'!L$47="-","-",'3i SMNCC'!L$58)</f>
        <v>8.7391024854837447</v>
      </c>
      <c r="Q165" s="38">
        <f>IF('3i SMNCC'!M$47="-","-",'3i SMNCC'!M$58)</f>
        <v>10.102089688688181</v>
      </c>
      <c r="R165" s="38">
        <f>IF('3i SMNCC'!N$47="-","-",'3i SMNCC'!N$58)</f>
        <v>10.300173121233549</v>
      </c>
      <c r="S165" s="38">
        <f>IF('3i SMNCC'!O$47="-","-",'3i SMNCC'!O$58)</f>
        <v>11.847822371645298</v>
      </c>
      <c r="T165" s="38">
        <f>IF('3i SMNCC'!P$47="-","-",'3i SMNCC'!P$58)</f>
        <v>7.7038430079225817</v>
      </c>
      <c r="U165" s="38">
        <f>IF('3i SMNCC'!Q$47="-","-",'3i SMNCC'!Q$58)</f>
        <v>7.5210837283470999</v>
      </c>
      <c r="V165" s="38">
        <f>IF('3i SMNCC'!R$47="-","-",'3i SMNCC'!R$58)</f>
        <v>5.5039662813362371</v>
      </c>
      <c r="W165" s="38" t="str">
        <f>IF('3i SMNCC'!S$47="-","-",'3i SMNCC'!S$58)</f>
        <v>-</v>
      </c>
      <c r="X165" s="38" t="str">
        <f>IF('3i SMNCC'!T$47="-","-",'3i SMNCC'!T$58)</f>
        <v>-</v>
      </c>
      <c r="Y165" s="38" t="str">
        <f>IF('3i SMNCC'!U$47="-","-",'3i SMNCC'!U$58)</f>
        <v>-</v>
      </c>
      <c r="Z165" s="38" t="str">
        <f>IF('3i SMNCC'!V$47="-","-",'3i SMNCC'!V$58)</f>
        <v>-</v>
      </c>
      <c r="AA165" s="28"/>
    </row>
    <row r="166" spans="1:27" s="29" customFormat="1" ht="11.5" x14ac:dyDescent="0.25">
      <c r="A166" s="256"/>
      <c r="B166" s="135" t="s">
        <v>349</v>
      </c>
      <c r="C166" s="135" t="s">
        <v>389</v>
      </c>
      <c r="D166" s="133" t="s">
        <v>328</v>
      </c>
      <c r="E166" s="181"/>
      <c r="F166" s="30"/>
      <c r="G166" s="38">
        <f>IF('3g CPIH'!C$16="-","-",'3j PAAC PAP'!$G$19*('3g CPIH'!C$16/'3g CPIH'!$G$16))</f>
        <v>13.137827495107633</v>
      </c>
      <c r="H166" s="38">
        <f>IF('3g CPIH'!D$16="-","-",'3j PAAC PAP'!$G$19*('3g CPIH'!D$16/'3g CPIH'!$G$16))</f>
        <v>13.164129452054794</v>
      </c>
      <c r="I166" s="38">
        <f>IF('3g CPIH'!E$16="-","-",'3j PAAC PAP'!$G$19*('3g CPIH'!E$16/'3g CPIH'!$G$16))</f>
        <v>13.203582387475539</v>
      </c>
      <c r="J166" s="38">
        <f>IF('3g CPIH'!F$16="-","-",'3j PAAC PAP'!$G$19*('3g CPIH'!F$16/'3g CPIH'!$G$16))</f>
        <v>13.282488258317025</v>
      </c>
      <c r="K166" s="38">
        <f>IF('3g CPIH'!G$16="-","-",'3j PAAC PAP'!$G$19*('3g CPIH'!G$16/'3g CPIH'!$G$16))</f>
        <v>13.440300000000001</v>
      </c>
      <c r="L166" s="38">
        <f>IF('3g CPIH'!H$16="-","-",'3j PAAC PAP'!$G$19*('3g CPIH'!H$16/'3g CPIH'!$G$16))</f>
        <v>13.611262720156557</v>
      </c>
      <c r="M166" s="38">
        <f>IF('3g CPIH'!I$16="-","-",'3j PAAC PAP'!$G$19*('3g CPIH'!I$16/'3g CPIH'!$G$16))</f>
        <v>13.808527397260272</v>
      </c>
      <c r="N166" s="38">
        <f>IF('3g CPIH'!J$16="-","-",'3j PAAC PAP'!$G$19*('3g CPIH'!J$16/'3g CPIH'!$G$16))</f>
        <v>13.926886203522507</v>
      </c>
      <c r="O166" s="30"/>
      <c r="P166" s="38">
        <f>IF('3g CPIH'!L$16="-","-",'3j PAAC PAP'!$G$19*('3g CPIH'!L$16/'3g CPIH'!$G$16))</f>
        <v>13.926886203522507</v>
      </c>
      <c r="Q166" s="38">
        <f>IF('3g CPIH'!M$16="-","-",'3j PAAC PAP'!$G$19*('3g CPIH'!M$16/'3g CPIH'!$G$16))</f>
        <v>14.08469794520548</v>
      </c>
      <c r="R166" s="38">
        <f>IF('3g CPIH'!N$16="-","-",'3j PAAC PAP'!$G$19*('3g CPIH'!N$16/'3g CPIH'!$G$16))</f>
        <v>14.189905772994129</v>
      </c>
      <c r="S166" s="38">
        <f>IF('3g CPIH'!O$16="-","-",'3j PAAC PAP'!$G$19*('3g CPIH'!O$16/'3g CPIH'!$G$16))</f>
        <v>14.268811643835617</v>
      </c>
      <c r="T166" s="38">
        <f>IF('3g CPIH'!P$16="-","-",'3j PAAC PAP'!$G$19*('3g CPIH'!P$16/'3g CPIH'!$G$16))</f>
        <v>14.30826457925636</v>
      </c>
      <c r="U166" s="38">
        <f>IF('3g CPIH'!Q$16="-","-",'3j PAAC PAP'!$G$19*('3g CPIH'!Q$16/'3g CPIH'!$G$16))</f>
        <v>14.387170450097848</v>
      </c>
      <c r="V166" s="38">
        <f>IF('3g CPIH'!R$16="-","-",'3j PAAC PAP'!$G$19*('3g CPIH'!R$16/'3g CPIH'!$G$16))</f>
        <v>14.650190019569473</v>
      </c>
      <c r="W166" s="38" t="str">
        <f>IF('3g CPIH'!S$16="-","-",'3j PAAC PAP'!$G$19*('3g CPIH'!S$16/'3g CPIH'!$G$16))</f>
        <v>-</v>
      </c>
      <c r="X166" s="38" t="str">
        <f>IF('3g CPIH'!T$16="-","-",'3j PAAC PAP'!$G$19*('3g CPIH'!T$16/'3g CPIH'!$G$16))</f>
        <v>-</v>
      </c>
      <c r="Y166" s="38" t="str">
        <f>IF('3g CPIH'!U$16="-","-",'3j PAAC PAP'!$G$19*('3g CPIH'!U$16/'3g CPIH'!$G$16))</f>
        <v>-</v>
      </c>
      <c r="Z166" s="38" t="str">
        <f>IF('3g CPIH'!V$16="-","-",'3j PAAC PAP'!$G$19*('3g CPIH'!V$16/'3g CPIH'!$G$16))</f>
        <v>-</v>
      </c>
      <c r="AA166" s="28"/>
    </row>
    <row r="167" spans="1:27" s="29" customFormat="1" ht="11.5" x14ac:dyDescent="0.25">
      <c r="A167" s="256"/>
      <c r="B167" s="135" t="s">
        <v>349</v>
      </c>
      <c r="C167" s="135" t="s">
        <v>404</v>
      </c>
      <c r="D167" s="133" t="s">
        <v>328</v>
      </c>
      <c r="E167" s="181"/>
      <c r="F167" s="30"/>
      <c r="G167" s="38">
        <f>IF(G162="-","-",SUM(G159:G165)*'3j PAAC PAP'!$G$37)</f>
        <v>4.0291031998812512</v>
      </c>
      <c r="H167" s="38">
        <f>IF(H162="-","-",SUM(H159:H165)*'3j PAAC PAP'!$G$37)</f>
        <v>4.036414349210018</v>
      </c>
      <c r="I167" s="38">
        <f>IF(I162="-","-",SUM(I159:I165)*'3j PAAC PAP'!$G$37)</f>
        <v>4.0510038932775032</v>
      </c>
      <c r="J167" s="38">
        <f>IF(J162="-","-",SUM(J159:J165)*'3j PAAC PAP'!$G$37)</f>
        <v>4.0729373412638044</v>
      </c>
      <c r="K167" s="38">
        <f>IF(K162="-","-",SUM(K159:K165)*'3j PAAC PAP'!$G$37)</f>
        <v>4.1213929100624256</v>
      </c>
      <c r="L167" s="38">
        <f>IF(L162="-","-",SUM(L159:L165)*'3j PAAC PAP'!$G$37)</f>
        <v>4.1630250557154831</v>
      </c>
      <c r="M167" s="38">
        <f>IF(M162="-","-",SUM(M159:M165)*'3j PAAC PAP'!$G$37)</f>
        <v>4.3229473338273943</v>
      </c>
      <c r="N167" s="38">
        <f>IF(N162="-","-",SUM(N159:N165)*'3j PAAC PAP'!$G$37)</f>
        <v>4.7831686255620367</v>
      </c>
      <c r="O167" s="30"/>
      <c r="P167" s="38">
        <f>IF(P162="-","-",SUM(P159:P165)*'3j PAAC PAP'!$G$37)</f>
        <v>4.7831686255620367</v>
      </c>
      <c r="Q167" s="38">
        <f>IF(Q162="-","-",SUM(Q159:Q165)*'3j PAAC PAP'!$G$37)</f>
        <v>4.9150689011051076</v>
      </c>
      <c r="R167" s="38">
        <f>IF(R162="-","-",SUM(R159:R165)*'3j PAAC PAP'!$G$37)</f>
        <v>4.9507109401752034</v>
      </c>
      <c r="S167" s="38">
        <f>IF(S162="-","-",SUM(S159:S165)*'3j PAAC PAP'!$G$37)</f>
        <v>5.0712131846455923</v>
      </c>
      <c r="T167" s="38">
        <f>IF(T162="-","-",SUM(T159:T165)*'3j PAAC PAP'!$G$37)</f>
        <v>4.8259501851548539</v>
      </c>
      <c r="U167" s="38">
        <f>IF(U162="-","-",SUM(U159:U165)*'3j PAAC PAP'!$G$37)</f>
        <v>4.9263524085164407</v>
      </c>
      <c r="V167" s="38">
        <f>IF(V162="-","-",SUM(V159:V165)*'3j PAAC PAP'!$G$37)</f>
        <v>4.8311640233743791</v>
      </c>
      <c r="W167" s="38" t="str">
        <f>IF(W162="-","-",SUM(W159:W165)*'3j PAAC PAP'!$G$37)</f>
        <v>-</v>
      </c>
      <c r="X167" s="38" t="str">
        <f>IF(X162="-","-",SUM(X159:X165)*'3j PAAC PAP'!$G$37)</f>
        <v>-</v>
      </c>
      <c r="Y167" s="38" t="str">
        <f>IF(Y162="-","-",SUM(Y159:Y165)*'3j PAAC PAP'!$G$37)</f>
        <v>-</v>
      </c>
      <c r="Z167" s="38" t="str">
        <f>IF(Z162="-","-",SUM(Z159:Z165)*'3j PAAC PAP'!$G$37)</f>
        <v>-</v>
      </c>
      <c r="AA167" s="28"/>
    </row>
    <row r="168" spans="1:27" s="29" customFormat="1" ht="11.5" x14ac:dyDescent="0.25">
      <c r="A168" s="256"/>
      <c r="B168" s="135" t="s">
        <v>388</v>
      </c>
      <c r="C168" s="135" t="s">
        <v>515</v>
      </c>
      <c r="D168" s="133" t="s">
        <v>328</v>
      </c>
      <c r="E168" s="181"/>
      <c r="F168" s="30"/>
      <c r="G168" s="38">
        <f>IF(G162="-","-",SUM(G159:G167)*'3k EBIT'!$E$11)</f>
        <v>1.6890178272439871</v>
      </c>
      <c r="H168" s="38">
        <f>IF(H162="-","-",SUM(H159:H167)*'3k EBIT'!$E$11)</f>
        <v>1.6921303822385896</v>
      </c>
      <c r="I168" s="38">
        <f>IF(I162="-","-",SUM(I159:I167)*'3k EBIT'!$E$11)</f>
        <v>1.6980891217871283</v>
      </c>
      <c r="J168" s="38">
        <f>IF(J162="-","-",SUM(J159:J167)*'3k EBIT'!$E$11)</f>
        <v>1.7074267867709363</v>
      </c>
      <c r="K168" s="38">
        <f>IF(K162="-","-",SUM(K159:K167)*'3k EBIT'!$E$11)</f>
        <v>1.7277359161924088</v>
      </c>
      <c r="L168" s="38">
        <f>IF(L162="-","-",SUM(L159:L167)*'3k EBIT'!$E$11)</f>
        <v>1.7458702702451387</v>
      </c>
      <c r="M168" s="38">
        <f>IF(M162="-","-",SUM(M159:M167)*'3k EBIT'!$E$11)</f>
        <v>1.8066313065580686</v>
      </c>
      <c r="N168" s="38">
        <f>IF(N162="-","-",SUM(N159:N167)*'3k EBIT'!$E$11)</f>
        <v>1.9727857209910995</v>
      </c>
      <c r="O168" s="30"/>
      <c r="P168" s="38">
        <f>IF(P162="-","-",SUM(P159:P167)*'3k EBIT'!$E$11)</f>
        <v>1.9727857209910995</v>
      </c>
      <c r="Q168" s="38">
        <f>IF(Q162="-","-",SUM(Q159:Q167)*'3k EBIT'!$E$11)</f>
        <v>2.02280538360493</v>
      </c>
      <c r="R168" s="38">
        <f>IF(R162="-","-",SUM(R159:R167)*'3k EBIT'!$E$11)</f>
        <v>2.0375334161975194</v>
      </c>
      <c r="S168" s="38">
        <f>IF(S162="-","-",SUM(S159:S167)*'3k EBIT'!$E$11)</f>
        <v>2.0819665547461152</v>
      </c>
      <c r="T168" s="38">
        <f>IF(T162="-","-",SUM(T159:T167)*'3k EBIT'!$E$11)</f>
        <v>1.9954046549190607</v>
      </c>
      <c r="U168" s="38">
        <f>IF(U162="-","-",SUM(U159:U167)*'3k EBIT'!$E$11)</f>
        <v>2.0326811700265912</v>
      </c>
      <c r="V168" s="38">
        <f>IF(V162="-","-",SUM(V159:V167)*'3k EBIT'!$E$11)</f>
        <v>2.0038834567790658</v>
      </c>
      <c r="W168" s="38" t="str">
        <f>IF(W162="-","-",SUM(W159:W167)*'3k EBIT'!$E$11)</f>
        <v>-</v>
      </c>
      <c r="X168" s="38" t="str">
        <f>IF(X162="-","-",SUM(X159:X167)*'3k EBIT'!$E$11)</f>
        <v>-</v>
      </c>
      <c r="Y168" s="38" t="str">
        <f>IF(Y162="-","-",SUM(Y159:Y167)*'3k EBIT'!$E$11)</f>
        <v>-</v>
      </c>
      <c r="Z168" s="38" t="str">
        <f>IF(Z162="-","-",SUM(Z159:Z167)*'3k EBIT'!$E$11)</f>
        <v>-</v>
      </c>
      <c r="AA168" s="28"/>
    </row>
    <row r="169" spans="1:27" s="29" customFormat="1" ht="11.25" customHeight="1" x14ac:dyDescent="0.25">
      <c r="A169" s="256"/>
      <c r="B169" s="135" t="s">
        <v>292</v>
      </c>
      <c r="C169" s="136" t="s">
        <v>516</v>
      </c>
      <c r="D169" s="133" t="s">
        <v>328</v>
      </c>
      <c r="E169" s="127"/>
      <c r="F169" s="30"/>
      <c r="G169" s="38">
        <f>IF(G164="-","-",SUM(G159:G162,G164:G168)*'3l HAP'!$E$12)</f>
        <v>1.3015210418074821</v>
      </c>
      <c r="H169" s="38">
        <f>IF(H164="-","-",SUM(H159:H162,H164:H168)*'3l HAP'!$E$12)</f>
        <v>1.3039195101681555</v>
      </c>
      <c r="I169" s="38">
        <f>IF(I164="-","-",SUM(I159:I162,I164:I168)*'3l HAP'!$E$12)</f>
        <v>1.3085111875205069</v>
      </c>
      <c r="J169" s="38">
        <f>IF(J164="-","-",SUM(J159:J162,J164:J168)*'3l HAP'!$E$12)</f>
        <v>1.3157065926025275</v>
      </c>
      <c r="K169" s="38">
        <f>IF(K164="-","-",SUM(K159:K162,K164:K168)*'3l HAP'!$E$12)</f>
        <v>1.3313563737099117</v>
      </c>
      <c r="L169" s="38">
        <f>IF(L164="-","-",SUM(L159:L162,L164:L168)*'3l HAP'!$E$12)</f>
        <v>1.3453303193950954</v>
      </c>
      <c r="M169" s="38">
        <f>IF(M164="-","-",SUM(M159:M162,M164:M168)*'3l HAP'!$E$12)</f>
        <v>1.3921514754585258</v>
      </c>
      <c r="N169" s="38">
        <f>IF(N164="-","-",SUM(N159:N162,N164:N168)*'3l HAP'!$E$12)</f>
        <v>1.520186516347737</v>
      </c>
      <c r="O169" s="30"/>
      <c r="P169" s="38">
        <f>IF(P164="-","-",SUM(P159:P162,P164:P168)*'3l HAP'!$E$12)</f>
        <v>1.520186516347737</v>
      </c>
      <c r="Q169" s="38">
        <f>IF(Q164="-","-",SUM(Q159:Q162,Q164:Q168)*'3l HAP'!$E$12)</f>
        <v>1.5587305993916913</v>
      </c>
      <c r="R169" s="38">
        <f>IF(R164="-","-",SUM(R159:R162,R164:R168)*'3l HAP'!$E$12)</f>
        <v>1.570079706555918</v>
      </c>
      <c r="S169" s="38">
        <f>IF(S164="-","-",SUM(S159:S162,S164:S168)*'3l HAP'!$E$12)</f>
        <v>1.6043189335443677</v>
      </c>
      <c r="T169" s="38">
        <f>IF(T164="-","-",SUM(T159:T162,T164:T168)*'3l HAP'!$E$12)</f>
        <v>1.5376161834451714</v>
      </c>
      <c r="U169" s="38">
        <f>IF(U164="-","-",SUM(U159:U162,U164:U168)*'3l HAP'!$E$12)</f>
        <v>1.5663406693535709</v>
      </c>
      <c r="V169" s="38">
        <f>IF(V164="-","-",SUM(V159:V162,V164:V168)*'3l HAP'!$E$12)</f>
        <v>1.5441497669586857</v>
      </c>
      <c r="W169" s="38" t="str">
        <f>IF(W164="-","-",SUM(W159:W162,W164:W168)*'3l HAP'!$E$12)</f>
        <v>-</v>
      </c>
      <c r="X169" s="38" t="str">
        <f>IF(X164="-","-",SUM(X159:X162,X164:X168)*'3l HAP'!$E$12)</f>
        <v>-</v>
      </c>
      <c r="Y169" s="38" t="str">
        <f>IF(Y164="-","-",SUM(Y159:Y162,Y164:Y168)*'3l HAP'!$E$12)</f>
        <v>-</v>
      </c>
      <c r="Z169" s="38" t="str">
        <f>IF(Z164="-","-",SUM(Z159:Z162,Z164:Z168)*'3l HAP'!$E$12)</f>
        <v>-</v>
      </c>
      <c r="AA169" s="28"/>
    </row>
    <row r="170" spans="1:27" s="29" customFormat="1" ht="11.25" customHeight="1" x14ac:dyDescent="0.25">
      <c r="A170" s="256"/>
      <c r="B170" s="135" t="s">
        <v>44</v>
      </c>
      <c r="C170" s="180" t="str">
        <f>B170&amp;"_"&amp;D170</f>
        <v>Total_Southern Scotland</v>
      </c>
      <c r="D170" s="133" t="s">
        <v>328</v>
      </c>
      <c r="E170" s="128"/>
      <c r="F170" s="30"/>
      <c r="G170" s="38">
        <f>IF(G164="-","-",SUM(G159:G169))</f>
        <v>90.197159441334975</v>
      </c>
      <c r="H170" s="38">
        <f t="shared" ref="H170:Z170" si="13">IF(H164="-","-",SUM(H159:H169))</f>
        <v>90.363376525956397</v>
      </c>
      <c r="I170" s="38">
        <f t="shared" si="13"/>
        <v>90.681585944743844</v>
      </c>
      <c r="J170" s="38">
        <f t="shared" si="13"/>
        <v>91.180237198608097</v>
      </c>
      <c r="K170" s="38">
        <f t="shared" si="13"/>
        <v>92.264788086701628</v>
      </c>
      <c r="L170" s="38">
        <f t="shared" si="13"/>
        <v>93.233201325138921</v>
      </c>
      <c r="M170" s="38">
        <f t="shared" si="13"/>
        <v>96.477970439909441</v>
      </c>
      <c r="N170" s="38">
        <f t="shared" si="13"/>
        <v>105.35097104935348</v>
      </c>
      <c r="O170" s="30"/>
      <c r="P170" s="38">
        <f t="shared" si="13"/>
        <v>105.35097104935348</v>
      </c>
      <c r="Q170" s="38">
        <f t="shared" si="13"/>
        <v>108.02212786677039</v>
      </c>
      <c r="R170" s="38">
        <f t="shared" si="13"/>
        <v>108.8086362638893</v>
      </c>
      <c r="S170" s="38">
        <f t="shared" si="13"/>
        <v>111.18146076431874</v>
      </c>
      <c r="T170" s="38">
        <f t="shared" si="13"/>
        <v>106.55887043145906</v>
      </c>
      <c r="U170" s="38">
        <f t="shared" si="13"/>
        <v>108.54951595475558</v>
      </c>
      <c r="V170" s="38">
        <f t="shared" si="13"/>
        <v>107.01165656012074</v>
      </c>
      <c r="W170" s="38" t="str">
        <f t="shared" si="13"/>
        <v>-</v>
      </c>
      <c r="X170" s="38" t="str">
        <f t="shared" si="13"/>
        <v>-</v>
      </c>
      <c r="Y170" s="38" t="str">
        <f t="shared" si="13"/>
        <v>-</v>
      </c>
      <c r="Z170" s="38" t="str">
        <f t="shared" si="13"/>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AA'!J194="-","-",'3c AA'!J194)</f>
        <v>-</v>
      </c>
      <c r="H173" s="129" t="str">
        <f>IF('3c AA'!K194="-","-",'3c AA'!K194)</f>
        <v>-</v>
      </c>
      <c r="I173" s="129" t="str">
        <f>IF('3c AA'!L194="-","-",'3c AA'!L194)</f>
        <v>-</v>
      </c>
      <c r="J173" s="129" t="str">
        <f>IF('3c AA'!M194="-","-",'3c AA'!M194)</f>
        <v>-</v>
      </c>
      <c r="K173" s="129" t="str">
        <f>IF('3c AA'!N194="-","-",'3c AA'!N194)</f>
        <v>-</v>
      </c>
      <c r="L173" s="129" t="str">
        <f>IF('3c AA'!O194="-","-",'3c AA'!O194)</f>
        <v>-</v>
      </c>
      <c r="M173" s="129" t="str">
        <f>IF('3c AA'!P194="-","-",'3c AA'!P194)</f>
        <v>-</v>
      </c>
      <c r="N173" s="129" t="str">
        <f>IF('3c AA'!Q194="-","-",'3c AA'!Q194)</f>
        <v>-</v>
      </c>
      <c r="O173" s="30"/>
      <c r="P173" s="129" t="str">
        <f>IF('3c AA'!S194="-","-",'3c AA'!S194)</f>
        <v>-</v>
      </c>
      <c r="Q173" s="129" t="str">
        <f>IF('3c AA'!T194="-","-",'3c AA'!T194)</f>
        <v>-</v>
      </c>
      <c r="R173" s="129" t="str">
        <f>IF('3c AA'!U194="-","-",'3c AA'!U194)</f>
        <v>-</v>
      </c>
      <c r="S173" s="129" t="str">
        <f>IF('3c AA'!V194="-","-",'3c AA'!V194)</f>
        <v>-</v>
      </c>
      <c r="T173" s="129">
        <f>IF('3c AA'!W194="-","-",'3c AA'!W194)</f>
        <v>0</v>
      </c>
      <c r="U173" s="129">
        <f>IF('3c AA'!X194="-","-",'3c AA'!X194)</f>
        <v>1.4870742269298105</v>
      </c>
      <c r="V173" s="129">
        <f>IF('3c AA'!Y194="-","-",'3c AA'!Y194)</f>
        <v>0.70457099735818829</v>
      </c>
      <c r="W173" s="129" t="str">
        <f>IF('3c AA'!Z194="-","-",'3c AA'!Z194)</f>
        <v>-</v>
      </c>
      <c r="X173" s="129" t="str">
        <f>IF('3c AA'!AA194="-","-",'3c AA'!AA194)</f>
        <v>-</v>
      </c>
      <c r="Y173" s="129" t="str">
        <f>IF('3c AA'!AB194="-","-",'3c AA'!AB194)</f>
        <v>-</v>
      </c>
      <c r="Z173" s="129" t="str">
        <f>IF('3c AA'!AC194="-","-",'3c AA'!AC194)</f>
        <v>-</v>
      </c>
      <c r="AA173" s="28"/>
    </row>
    <row r="174" spans="1:27" s="29" customFormat="1" ht="11.25" customHeight="1" x14ac:dyDescent="0.25">
      <c r="A174" s="256"/>
      <c r="B174" s="132" t="s">
        <v>2</v>
      </c>
      <c r="C174" s="178" t="s">
        <v>342</v>
      </c>
      <c r="D174" s="134" t="s">
        <v>329</v>
      </c>
      <c r="E174" s="131"/>
      <c r="F174" s="30"/>
      <c r="G174" s="129">
        <f>IF('3d PC'!G14="-","-",'3d PC'!G64)</f>
        <v>6.5567588596821027</v>
      </c>
      <c r="H174" s="129">
        <f>IF('3d PC'!H14="-","-",'3d PC'!H64)</f>
        <v>6.5567588596821027</v>
      </c>
      <c r="I174" s="129">
        <f>IF('3d PC'!I14="-","-",'3d PC'!I64)</f>
        <v>6.6197359495950758</v>
      </c>
      <c r="J174" s="129">
        <f>IF('3d PC'!J14="-","-",'3d PC'!J64)</f>
        <v>6.6197359495950758</v>
      </c>
      <c r="K174" s="129">
        <f>IF('3d PC'!K14="-","-",'3d PC'!K64)</f>
        <v>6.6995028867368616</v>
      </c>
      <c r="L174" s="129">
        <f>IF('3d PC'!L14="-","-",'3d PC'!L64)</f>
        <v>6.6995028867368616</v>
      </c>
      <c r="M174" s="129">
        <f>IF('3d PC'!M14="-","-",'3d PC'!M64)</f>
        <v>7.1131218301273513</v>
      </c>
      <c r="N174" s="129">
        <f>IF('3d PC'!N14="-","-",'3d PC'!N64)</f>
        <v>7.1131218301273513</v>
      </c>
      <c r="O174" s="30"/>
      <c r="P174" s="129">
        <f>'3d PC'!P64</f>
        <v>7.1131218301273513</v>
      </c>
      <c r="Q174" s="129">
        <f>'3d PC'!Q64</f>
        <v>7.2804579515147188</v>
      </c>
      <c r="R174" s="129">
        <f>'3d PC'!R64</f>
        <v>7.1935840895118579</v>
      </c>
      <c r="S174" s="129">
        <f>'3d PC'!S64</f>
        <v>7.3593999937099728</v>
      </c>
      <c r="T174" s="129">
        <f>'3d PC'!T64</f>
        <v>7.0492243060839304</v>
      </c>
      <c r="U174" s="129">
        <f>'3d PC'!U64</f>
        <v>7.1089669218364691</v>
      </c>
      <c r="V174" s="129">
        <f>'3d PC'!V64</f>
        <v>6.9829560851947949</v>
      </c>
      <c r="W174" s="129" t="str">
        <f>'3d PC'!W64</f>
        <v>-</v>
      </c>
      <c r="X174" s="129" t="str">
        <f>'3d PC'!X64</f>
        <v>-</v>
      </c>
      <c r="Y174" s="129" t="str">
        <f>'3d PC'!Y64</f>
        <v>-</v>
      </c>
      <c r="Z174" s="129" t="str">
        <f>'3d PC'!Z64</f>
        <v>-</v>
      </c>
      <c r="AA174" s="28"/>
    </row>
    <row r="175" spans="1:27" s="29" customFormat="1" ht="11.25" customHeight="1" x14ac:dyDescent="0.25">
      <c r="A175" s="256"/>
      <c r="B175" s="132" t="s">
        <v>352</v>
      </c>
      <c r="C175" s="178" t="s">
        <v>343</v>
      </c>
      <c r="D175" s="134" t="s">
        <v>329</v>
      </c>
      <c r="E175" s="131"/>
      <c r="F175" s="30"/>
      <c r="G175" s="129" t="s">
        <v>333</v>
      </c>
      <c r="H175" s="129" t="s">
        <v>333</v>
      </c>
      <c r="I175" s="129" t="s">
        <v>333</v>
      </c>
      <c r="J175" s="129" t="s">
        <v>333</v>
      </c>
      <c r="K175" s="129" t="s">
        <v>333</v>
      </c>
      <c r="L175" s="129" t="s">
        <v>333</v>
      </c>
      <c r="M175" s="129" t="s">
        <v>333</v>
      </c>
      <c r="N175" s="129" t="s">
        <v>333</v>
      </c>
      <c r="O175" s="30"/>
      <c r="P175" s="129" t="s">
        <v>333</v>
      </c>
      <c r="Q175" s="129" t="s">
        <v>333</v>
      </c>
      <c r="R175" s="129" t="s">
        <v>333</v>
      </c>
      <c r="S175" s="129" t="s">
        <v>333</v>
      </c>
      <c r="T175" s="129" t="s">
        <v>333</v>
      </c>
      <c r="U175" s="129" t="s">
        <v>333</v>
      </c>
      <c r="V175" s="129" t="s">
        <v>333</v>
      </c>
      <c r="W175" s="129" t="s">
        <v>333</v>
      </c>
      <c r="X175" s="129" t="s">
        <v>333</v>
      </c>
      <c r="Y175" s="129" t="s">
        <v>333</v>
      </c>
      <c r="Z175" s="129" t="s">
        <v>333</v>
      </c>
      <c r="AA175" s="28"/>
    </row>
    <row r="176" spans="1:27" s="29" customFormat="1" ht="11.25" customHeight="1" x14ac:dyDescent="0.25">
      <c r="A176" s="256"/>
      <c r="B176" s="132" t="s">
        <v>349</v>
      </c>
      <c r="C176" s="178" t="s">
        <v>344</v>
      </c>
      <c r="D176" s="134" t="s">
        <v>329</v>
      </c>
      <c r="E176" s="131"/>
      <c r="F176" s="30"/>
      <c r="G176" s="129">
        <f>IF('3g CPIH'!C$16="-","-",'3h OC '!$E$11*('3g CPIH'!C$16/'3g CPIH'!$G$16))</f>
        <v>63.482931017612529</v>
      </c>
      <c r="H176" s="129">
        <f>IF('3g CPIH'!D$16="-","-",'3h OC '!$E$11*('3g CPIH'!D$16/'3g CPIH'!$G$16))</f>
        <v>63.61002397260274</v>
      </c>
      <c r="I176" s="129">
        <f>IF('3g CPIH'!E$16="-","-",'3h OC '!$E$11*('3g CPIH'!E$16/'3g CPIH'!$G$16))</f>
        <v>63.800663405088073</v>
      </c>
      <c r="J176" s="129">
        <f>IF('3g CPIH'!F$16="-","-",'3h OC '!$E$11*('3g CPIH'!F$16/'3g CPIH'!$G$16))</f>
        <v>64.181942270058713</v>
      </c>
      <c r="K176" s="129">
        <f>IF('3g CPIH'!G$16="-","-",'3h OC '!$E$11*('3g CPIH'!G$16/'3g CPIH'!$G$16))</f>
        <v>64.944500000000005</v>
      </c>
      <c r="L176" s="129">
        <f>IF('3g CPIH'!H$16="-","-",'3h OC '!$E$11*('3g CPIH'!H$16/'3g CPIH'!$G$16))</f>
        <v>65.770604207436406</v>
      </c>
      <c r="M176" s="129">
        <f>IF('3g CPIH'!I$16="-","-",'3h OC '!$E$11*('3g CPIH'!I$16/'3g CPIH'!$G$16))</f>
        <v>66.723801369863011</v>
      </c>
      <c r="N176" s="129">
        <f>IF('3g CPIH'!J$16="-","-",'3h OC '!$E$11*('3g CPIH'!J$16/'3g CPIH'!$G$16))</f>
        <v>67.295719667318991</v>
      </c>
      <c r="O176" s="30"/>
      <c r="P176" s="129">
        <f>IF('3g CPIH'!L$16="-","-",'3h OC '!$E$11*('3g CPIH'!L$16/'3g CPIH'!$G$16))</f>
        <v>67.295719667318991</v>
      </c>
      <c r="Q176" s="129">
        <f>IF('3g CPIH'!M$16="-","-",'3h OC '!$E$11*('3g CPIH'!M$16/'3g CPIH'!$G$16))</f>
        <v>68.058277397260284</v>
      </c>
      <c r="R176" s="129">
        <f>IF('3g CPIH'!N$16="-","-",'3h OC '!$E$11*('3g CPIH'!N$16/'3g CPIH'!$G$16))</f>
        <v>68.566649217221141</v>
      </c>
      <c r="S176" s="129">
        <f>IF('3g CPIH'!O$16="-","-",'3h OC '!$E$11*('3g CPIH'!O$16/'3g CPIH'!$G$16))</f>
        <v>68.947928082191794</v>
      </c>
      <c r="T176" s="129">
        <f>IF('3g CPIH'!P$16="-","-",'3h OC '!$E$11*('3g CPIH'!P$16/'3g CPIH'!$G$16))</f>
        <v>69.138567514677106</v>
      </c>
      <c r="U176" s="129">
        <f>IF('3g CPIH'!Q$16="-","-",'3h OC '!$E$11*('3g CPIH'!Q$16/'3g CPIH'!$G$16))</f>
        <v>69.51984637964776</v>
      </c>
      <c r="V176" s="129">
        <f>IF('3g CPIH'!R$16="-","-",'3h OC '!$E$11*('3g CPIH'!R$16/'3g CPIH'!$G$16))</f>
        <v>70.790775929549909</v>
      </c>
      <c r="W176" s="129" t="str">
        <f>IF('3g CPIH'!S$16="-","-",'3h OC '!$E$11*('3g CPIH'!S$16/'3g CPIH'!$G$16))</f>
        <v>-</v>
      </c>
      <c r="X176" s="129" t="str">
        <f>IF('3g CPIH'!T$16="-","-",'3h OC '!$E$11*('3g CPIH'!T$16/'3g CPIH'!$G$16))</f>
        <v>-</v>
      </c>
      <c r="Y176" s="129" t="str">
        <f>IF('3g CPIH'!U$16="-","-",'3h OC '!$E$11*('3g CPIH'!U$16/'3g CPIH'!$G$16))</f>
        <v>-</v>
      </c>
      <c r="Z176" s="129" t="str">
        <f>IF('3g CPIH'!V$16="-","-",'3h OC '!$E$11*('3g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SMNCC'!G$47="-","-",'3i SMNCC'!G$58)</f>
        <v>0</v>
      </c>
      <c r="L177" s="129">
        <f>IF('3i SMNCC'!H$47="-","-",'3i SMNCC'!H$58)</f>
        <v>-0.10239413454660828</v>
      </c>
      <c r="M177" s="129">
        <f>IF('3i SMNCC'!I$47="-","-",'3i SMNCC'!I$58)</f>
        <v>1.3107897268148032</v>
      </c>
      <c r="N177" s="129">
        <f>IF('3i SMNCC'!J$47="-","-",'3i SMNCC'!J$58)</f>
        <v>8.7391024854837447</v>
      </c>
      <c r="O177" s="30"/>
      <c r="P177" s="129">
        <f>IF('3i SMNCC'!L$47="-","-",'3i SMNCC'!L$58)</f>
        <v>8.7391024854837447</v>
      </c>
      <c r="Q177" s="129">
        <f>IF('3i SMNCC'!M$47="-","-",'3i SMNCC'!M$58)</f>
        <v>10.102089688688181</v>
      </c>
      <c r="R177" s="129">
        <f>IF('3i SMNCC'!N$47="-","-",'3i SMNCC'!N$58)</f>
        <v>10.300173121233549</v>
      </c>
      <c r="S177" s="129">
        <f>IF('3i SMNCC'!O$47="-","-",'3i SMNCC'!O$58)</f>
        <v>11.847822371645298</v>
      </c>
      <c r="T177" s="129">
        <f>IF('3i SMNCC'!P$47="-","-",'3i SMNCC'!P$58)</f>
        <v>7.7038430079225817</v>
      </c>
      <c r="U177" s="129">
        <f>IF('3i SMNCC'!Q$47="-","-",'3i SMNCC'!Q$58)</f>
        <v>7.5210837283470999</v>
      </c>
      <c r="V177" s="129">
        <f>IF('3i SMNCC'!R$47="-","-",'3i SMNCC'!R$58)</f>
        <v>5.5039662813362371</v>
      </c>
      <c r="W177" s="129" t="str">
        <f>IF('3i SMNCC'!S$47="-","-",'3i SMNCC'!S$58)</f>
        <v>-</v>
      </c>
      <c r="X177" s="129" t="str">
        <f>IF('3i SMNCC'!T$47="-","-",'3i SMNCC'!T$58)</f>
        <v>-</v>
      </c>
      <c r="Y177" s="129" t="str">
        <f>IF('3i SMNCC'!U$47="-","-",'3i SMNCC'!U$58)</f>
        <v>-</v>
      </c>
      <c r="Z177" s="129" t="str">
        <f>IF('3i SMNCC'!V$47="-","-",'3i SMNCC'!V$58)</f>
        <v>-</v>
      </c>
      <c r="AA177" s="28"/>
    </row>
    <row r="178" spans="1:27" s="29" customFormat="1" ht="12.4" customHeight="1" x14ac:dyDescent="0.25">
      <c r="A178" s="256"/>
      <c r="B178" s="132" t="s">
        <v>349</v>
      </c>
      <c r="C178" s="178" t="s">
        <v>389</v>
      </c>
      <c r="D178" s="134" t="s">
        <v>329</v>
      </c>
      <c r="E178" s="131"/>
      <c r="F178" s="30"/>
      <c r="G178" s="129">
        <f>IF('3g CPIH'!C$16="-","-",'3j PAAC PAP'!$G$19*('3g CPIH'!C$16/'3g CPIH'!$G$16))</f>
        <v>13.137827495107633</v>
      </c>
      <c r="H178" s="129">
        <f>IF('3g CPIH'!D$16="-","-",'3j PAAC PAP'!$G$19*('3g CPIH'!D$16/'3g CPIH'!$G$16))</f>
        <v>13.164129452054794</v>
      </c>
      <c r="I178" s="129">
        <f>IF('3g CPIH'!E$16="-","-",'3j PAAC PAP'!$G$19*('3g CPIH'!E$16/'3g CPIH'!$G$16))</f>
        <v>13.203582387475539</v>
      </c>
      <c r="J178" s="129">
        <f>IF('3g CPIH'!F$16="-","-",'3j PAAC PAP'!$G$19*('3g CPIH'!F$16/'3g CPIH'!$G$16))</f>
        <v>13.282488258317025</v>
      </c>
      <c r="K178" s="129">
        <f>IF('3g CPIH'!G$16="-","-",'3j PAAC PAP'!$G$19*('3g CPIH'!G$16/'3g CPIH'!$G$16))</f>
        <v>13.440300000000001</v>
      </c>
      <c r="L178" s="129">
        <f>IF('3g CPIH'!H$16="-","-",'3j PAAC PAP'!$G$19*('3g CPIH'!H$16/'3g CPIH'!$G$16))</f>
        <v>13.611262720156557</v>
      </c>
      <c r="M178" s="129">
        <f>IF('3g CPIH'!I$16="-","-",'3j PAAC PAP'!$G$19*('3g CPIH'!I$16/'3g CPIH'!$G$16))</f>
        <v>13.808527397260272</v>
      </c>
      <c r="N178" s="129">
        <f>IF('3g CPIH'!J$16="-","-",'3j PAAC PAP'!$G$19*('3g CPIH'!J$16/'3g CPIH'!$G$16))</f>
        <v>13.926886203522507</v>
      </c>
      <c r="O178" s="30"/>
      <c r="P178" s="129">
        <f>IF('3g CPIH'!L$16="-","-",'3j PAAC PAP'!$G$19*('3g CPIH'!L$16/'3g CPIH'!$G$16))</f>
        <v>13.926886203522507</v>
      </c>
      <c r="Q178" s="129">
        <f>IF('3g CPIH'!M$16="-","-",'3j PAAC PAP'!$G$19*('3g CPIH'!M$16/'3g CPIH'!$G$16))</f>
        <v>14.08469794520548</v>
      </c>
      <c r="R178" s="129">
        <f>IF('3g CPIH'!N$16="-","-",'3j PAAC PAP'!$G$19*('3g CPIH'!N$16/'3g CPIH'!$G$16))</f>
        <v>14.189905772994129</v>
      </c>
      <c r="S178" s="129">
        <f>IF('3g CPIH'!O$16="-","-",'3j PAAC PAP'!$G$19*('3g CPIH'!O$16/'3g CPIH'!$G$16))</f>
        <v>14.268811643835617</v>
      </c>
      <c r="T178" s="129">
        <f>IF('3g CPIH'!P$16="-","-",'3j PAAC PAP'!$G$19*('3g CPIH'!P$16/'3g CPIH'!$G$16))</f>
        <v>14.30826457925636</v>
      </c>
      <c r="U178" s="129">
        <f>IF('3g CPIH'!Q$16="-","-",'3j PAAC PAP'!$G$19*('3g CPIH'!Q$16/'3g CPIH'!$G$16))</f>
        <v>14.387170450097848</v>
      </c>
      <c r="V178" s="129">
        <f>IF('3g CPIH'!R$16="-","-",'3j PAAC PAP'!$G$19*('3g CPIH'!R$16/'3g CPIH'!$G$16))</f>
        <v>14.650190019569473</v>
      </c>
      <c r="W178" s="129" t="str">
        <f>IF('3g CPIH'!S$16="-","-",'3j PAAC PAP'!$G$19*('3g CPIH'!S$16/'3g CPIH'!$G$16))</f>
        <v>-</v>
      </c>
      <c r="X178" s="129" t="str">
        <f>IF('3g CPIH'!T$16="-","-",'3j PAAC PAP'!$G$19*('3g CPIH'!T$16/'3g CPIH'!$G$16))</f>
        <v>-</v>
      </c>
      <c r="Y178" s="129" t="str">
        <f>IF('3g CPIH'!U$16="-","-",'3j PAAC PAP'!$G$19*('3g CPIH'!U$16/'3g CPIH'!$G$16))</f>
        <v>-</v>
      </c>
      <c r="Z178" s="129" t="str">
        <f>IF('3g CPIH'!V$16="-","-",'3j PAAC PAP'!$G$19*('3g CPIH'!V$16/'3g CPIH'!$G$16))</f>
        <v>-</v>
      </c>
      <c r="AA178" s="28"/>
    </row>
    <row r="179" spans="1:27" s="29" customFormat="1" ht="11.25" customHeight="1" x14ac:dyDescent="0.25">
      <c r="A179" s="256"/>
      <c r="B179" s="132" t="s">
        <v>349</v>
      </c>
      <c r="C179" s="132" t="s">
        <v>404</v>
      </c>
      <c r="D179" s="134" t="s">
        <v>329</v>
      </c>
      <c r="E179" s="131"/>
      <c r="F179" s="30"/>
      <c r="G179" s="129">
        <f>IF(G174="-","-",SUM(G171:G177)*'3j PAAC PAP'!$G$37)</f>
        <v>4.0291031998812512</v>
      </c>
      <c r="H179" s="129">
        <f>IF(H174="-","-",SUM(H171:H177)*'3j PAAC PAP'!$G$37)</f>
        <v>4.036414349210018</v>
      </c>
      <c r="I179" s="129">
        <f>IF(I174="-","-",SUM(I171:I177)*'3j PAAC PAP'!$G$37)</f>
        <v>4.0510038932775032</v>
      </c>
      <c r="J179" s="129">
        <f>IF(J174="-","-",SUM(J171:J177)*'3j PAAC PAP'!$G$37)</f>
        <v>4.0729373412638044</v>
      </c>
      <c r="K179" s="129">
        <f>IF(K174="-","-",SUM(K171:K177)*'3j PAAC PAP'!$G$37)</f>
        <v>4.1213929100624256</v>
      </c>
      <c r="L179" s="129">
        <f>IF(L174="-","-",SUM(L171:L177)*'3j PAAC PAP'!$G$37)</f>
        <v>4.1630250557154831</v>
      </c>
      <c r="M179" s="129">
        <f>IF(M174="-","-",SUM(M171:M177)*'3j PAAC PAP'!$G$37)</f>
        <v>4.3229473338273943</v>
      </c>
      <c r="N179" s="129">
        <f>IF(N174="-","-",SUM(N171:N177)*'3j PAAC PAP'!$G$37)</f>
        <v>4.7831686255620367</v>
      </c>
      <c r="O179" s="30"/>
      <c r="P179" s="129">
        <f>IF(P174="-","-",SUM(P171:P177)*'3j PAAC PAP'!$G$37)</f>
        <v>4.7831686255620367</v>
      </c>
      <c r="Q179" s="129">
        <f>IF(Q174="-","-",SUM(Q171:Q177)*'3j PAAC PAP'!$G$37)</f>
        <v>4.9150689011051076</v>
      </c>
      <c r="R179" s="129">
        <f>IF(R174="-","-",SUM(R171:R177)*'3j PAAC PAP'!$G$37)</f>
        <v>4.9507109401752034</v>
      </c>
      <c r="S179" s="129">
        <f>IF(S174="-","-",SUM(S171:S177)*'3j PAAC PAP'!$G$37)</f>
        <v>5.0712131846455923</v>
      </c>
      <c r="T179" s="129">
        <f>IF(T174="-","-",SUM(T171:T177)*'3j PAAC PAP'!$G$37)</f>
        <v>4.8259501851548539</v>
      </c>
      <c r="U179" s="129">
        <f>IF(U174="-","-",SUM(U171:U177)*'3j PAAC PAP'!$G$37)</f>
        <v>4.9263524085164407</v>
      </c>
      <c r="V179" s="129">
        <f>IF(V174="-","-",SUM(V171:V177)*'3j PAAC PAP'!$G$37)</f>
        <v>4.8311640233743791</v>
      </c>
      <c r="W179" s="129" t="str">
        <f>IF(W174="-","-",SUM(W171:W177)*'3j PAAC PAP'!$G$37)</f>
        <v>-</v>
      </c>
      <c r="X179" s="129" t="str">
        <f>IF(X174="-","-",SUM(X171:X177)*'3j PAAC PAP'!$G$37)</f>
        <v>-</v>
      </c>
      <c r="Y179" s="129" t="str">
        <f>IF(Y174="-","-",SUM(Y171:Y177)*'3j PAAC PAP'!$G$37)</f>
        <v>-</v>
      </c>
      <c r="Z179" s="129" t="str">
        <f>IF(Z174="-","-",SUM(Z171:Z177)*'3j PAAC PAP'!$G$37)</f>
        <v>-</v>
      </c>
      <c r="AA179" s="28"/>
    </row>
    <row r="180" spans="1:27" x14ac:dyDescent="0.25">
      <c r="A180" s="256"/>
      <c r="B180" s="132" t="s">
        <v>388</v>
      </c>
      <c r="C180" s="178" t="s">
        <v>515</v>
      </c>
      <c r="D180" s="134" t="s">
        <v>329</v>
      </c>
      <c r="E180" s="131"/>
      <c r="F180" s="30"/>
      <c r="G180" s="129">
        <f>IF(G174="-","-",SUM(G171:G179)*'3k EBIT'!$E$11)</f>
        <v>1.6890178272439871</v>
      </c>
      <c r="H180" s="129">
        <f>IF(H174="-","-",SUM(H171:H179)*'3k EBIT'!$E$11)</f>
        <v>1.6921303822385896</v>
      </c>
      <c r="I180" s="129">
        <f>IF(I174="-","-",SUM(I171:I179)*'3k EBIT'!$E$11)</f>
        <v>1.6980891217871283</v>
      </c>
      <c r="J180" s="129">
        <f>IF(J174="-","-",SUM(J171:J179)*'3k EBIT'!$E$11)</f>
        <v>1.7074267867709363</v>
      </c>
      <c r="K180" s="129">
        <f>IF(K174="-","-",SUM(K171:K179)*'3k EBIT'!$E$11)</f>
        <v>1.7277359161924088</v>
      </c>
      <c r="L180" s="129">
        <f>IF(L174="-","-",SUM(L171:L179)*'3k EBIT'!$E$11)</f>
        <v>1.7458702702451387</v>
      </c>
      <c r="M180" s="129">
        <f>IF(M174="-","-",SUM(M171:M179)*'3k EBIT'!$E$11)</f>
        <v>1.8066313065580686</v>
      </c>
      <c r="N180" s="129">
        <f>IF(N174="-","-",SUM(N171:N179)*'3k EBIT'!$E$11)</f>
        <v>1.9727857209910995</v>
      </c>
      <c r="O180" s="30"/>
      <c r="P180" s="129">
        <f>IF(P174="-","-",SUM(P171:P179)*'3k EBIT'!$E$11)</f>
        <v>1.9727857209910995</v>
      </c>
      <c r="Q180" s="129">
        <f>IF(Q174="-","-",SUM(Q171:Q179)*'3k EBIT'!$E$11)</f>
        <v>2.02280538360493</v>
      </c>
      <c r="R180" s="129">
        <f>IF(R174="-","-",SUM(R171:R179)*'3k EBIT'!$E$11)</f>
        <v>2.0375334161975194</v>
      </c>
      <c r="S180" s="129">
        <f>IF(S174="-","-",SUM(S171:S179)*'3k EBIT'!$E$11)</f>
        <v>2.0819665547461152</v>
      </c>
      <c r="T180" s="129">
        <f>IF(T174="-","-",SUM(T171:T179)*'3k EBIT'!$E$11)</f>
        <v>1.9954046549190607</v>
      </c>
      <c r="U180" s="129">
        <f>IF(U174="-","-",SUM(U171:U179)*'3k EBIT'!$E$11)</f>
        <v>2.0326811700265912</v>
      </c>
      <c r="V180" s="129">
        <f>IF(V174="-","-",SUM(V171:V179)*'3k EBIT'!$E$11)</f>
        <v>2.0038834567790658</v>
      </c>
      <c r="W180" s="129" t="str">
        <f>IF(W174="-","-",SUM(W171:W179)*'3k EBIT'!$E$11)</f>
        <v>-</v>
      </c>
      <c r="X180" s="129" t="str">
        <f>IF(X174="-","-",SUM(X171:X179)*'3k EBIT'!$E$11)</f>
        <v>-</v>
      </c>
      <c r="Y180" s="129" t="str">
        <f>IF(Y174="-","-",SUM(Y171:Y179)*'3k EBIT'!$E$11)</f>
        <v>-</v>
      </c>
      <c r="Z180" s="129" t="str">
        <f>IF(Z174="-","-",SUM(Z171:Z179)*'3k EBIT'!$E$11)</f>
        <v>-</v>
      </c>
    </row>
    <row r="181" spans="1:27" x14ac:dyDescent="0.25">
      <c r="A181" s="256"/>
      <c r="B181" s="132" t="s">
        <v>292</v>
      </c>
      <c r="C181" s="176" t="s">
        <v>516</v>
      </c>
      <c r="D181" s="134" t="s">
        <v>329</v>
      </c>
      <c r="E181" s="130"/>
      <c r="F181" s="30"/>
      <c r="G181" s="129">
        <f>IF(G176="-","-",SUM(G171:G174,G176:G180)*'3l HAP'!$E$12)</f>
        <v>1.3015210418074821</v>
      </c>
      <c r="H181" s="129">
        <f>IF(H176="-","-",SUM(H171:H174,H176:H180)*'3l HAP'!$E$12)</f>
        <v>1.3039195101681555</v>
      </c>
      <c r="I181" s="129">
        <f>IF(I176="-","-",SUM(I171:I174,I176:I180)*'3l HAP'!$E$12)</f>
        <v>1.3085111875205069</v>
      </c>
      <c r="J181" s="129">
        <f>IF(J176="-","-",SUM(J171:J174,J176:J180)*'3l HAP'!$E$12)</f>
        <v>1.3157065926025275</v>
      </c>
      <c r="K181" s="129">
        <f>IF(K176="-","-",SUM(K171:K174,K176:K180)*'3l HAP'!$E$12)</f>
        <v>1.3313563737099117</v>
      </c>
      <c r="L181" s="129">
        <f>IF(L176="-","-",SUM(L171:L174,L176:L180)*'3l HAP'!$E$12)</f>
        <v>1.3453303193950954</v>
      </c>
      <c r="M181" s="129">
        <f>IF(M176="-","-",SUM(M171:M174,M176:M180)*'3l HAP'!$E$12)</f>
        <v>1.3921514754585258</v>
      </c>
      <c r="N181" s="129">
        <f>IF(N176="-","-",SUM(N171:N174,N176:N180)*'3l HAP'!$E$12)</f>
        <v>1.520186516347737</v>
      </c>
      <c r="O181" s="30"/>
      <c r="P181" s="129">
        <f>IF(P176="-","-",SUM(P171:P174,P176:P180)*'3l HAP'!$E$12)</f>
        <v>1.520186516347737</v>
      </c>
      <c r="Q181" s="129">
        <f>IF(Q176="-","-",SUM(Q171:Q174,Q176:Q180)*'3l HAP'!$E$12)</f>
        <v>1.5587305993916913</v>
      </c>
      <c r="R181" s="129">
        <f>IF(R176="-","-",SUM(R171:R174,R176:R180)*'3l HAP'!$E$12)</f>
        <v>1.570079706555918</v>
      </c>
      <c r="S181" s="129">
        <f>IF(S176="-","-",SUM(S171:S174,S176:S180)*'3l HAP'!$E$12)</f>
        <v>1.6043189335443677</v>
      </c>
      <c r="T181" s="129">
        <f>IF(T176="-","-",SUM(T171:T174,T176:T180)*'3l HAP'!$E$12)</f>
        <v>1.5376161834451714</v>
      </c>
      <c r="U181" s="129">
        <f>IF(U176="-","-",SUM(U171:U174,U176:U180)*'3l HAP'!$E$12)</f>
        <v>1.5663406693535709</v>
      </c>
      <c r="V181" s="129">
        <f>IF(V176="-","-",SUM(V171:V174,V176:V180)*'3l HAP'!$E$12)</f>
        <v>1.5441497669586857</v>
      </c>
      <c r="W181" s="129" t="str">
        <f>IF(W176="-","-",SUM(W171:W174,W176:W180)*'3l HAP'!$E$12)</f>
        <v>-</v>
      </c>
      <c r="X181" s="129" t="str">
        <f>IF(X176="-","-",SUM(X171:X174,X176:X180)*'3l HAP'!$E$12)</f>
        <v>-</v>
      </c>
      <c r="Y181" s="129" t="str">
        <f>IF(Y176="-","-",SUM(Y171:Y174,Y176:Y180)*'3l HAP'!$E$12)</f>
        <v>-</v>
      </c>
      <c r="Z181" s="129" t="str">
        <f>IF(Z176="-","-",SUM(Z171:Z174,Z176:Z180)*'3l HAP'!$E$12)</f>
        <v>-</v>
      </c>
    </row>
    <row r="182" spans="1:27" x14ac:dyDescent="0.25">
      <c r="A182" s="256"/>
      <c r="B182" s="132" t="s">
        <v>44</v>
      </c>
      <c r="C182" s="178" t="str">
        <f>B182&amp;"_"&amp;D182</f>
        <v>Total_Northern Scotland</v>
      </c>
      <c r="D182" s="134" t="s">
        <v>329</v>
      </c>
      <c r="E182" s="131"/>
      <c r="F182" s="30"/>
      <c r="G182" s="129">
        <f>IF(G176="-","-",SUM(G171:G181))</f>
        <v>90.197159441334975</v>
      </c>
      <c r="H182" s="129">
        <f t="shared" ref="H182:Z182" si="14">IF(H176="-","-",SUM(H171:H181))</f>
        <v>90.363376525956397</v>
      </c>
      <c r="I182" s="129">
        <f t="shared" si="14"/>
        <v>90.681585944743844</v>
      </c>
      <c r="J182" s="129">
        <f t="shared" si="14"/>
        <v>91.180237198608097</v>
      </c>
      <c r="K182" s="129">
        <f t="shared" si="14"/>
        <v>92.264788086701628</v>
      </c>
      <c r="L182" s="129">
        <f t="shared" si="14"/>
        <v>93.233201325138921</v>
      </c>
      <c r="M182" s="129">
        <f t="shared" si="14"/>
        <v>96.477970439909441</v>
      </c>
      <c r="N182" s="129">
        <f t="shared" si="14"/>
        <v>105.35097104935348</v>
      </c>
      <c r="O182" s="30"/>
      <c r="P182" s="129">
        <f t="shared" si="14"/>
        <v>105.35097104935348</v>
      </c>
      <c r="Q182" s="129">
        <f t="shared" si="14"/>
        <v>108.02212786677039</v>
      </c>
      <c r="R182" s="129">
        <f t="shared" si="14"/>
        <v>108.8086362638893</v>
      </c>
      <c r="S182" s="129">
        <f t="shared" si="14"/>
        <v>111.18146076431874</v>
      </c>
      <c r="T182" s="129">
        <f t="shared" si="14"/>
        <v>106.55887043145906</v>
      </c>
      <c r="U182" s="129">
        <f t="shared" si="14"/>
        <v>108.54951595475558</v>
      </c>
      <c r="V182" s="129">
        <f t="shared" si="14"/>
        <v>107.01165656012074</v>
      </c>
      <c r="W182" s="129" t="str">
        <f t="shared" si="14"/>
        <v>-</v>
      </c>
      <c r="X182" s="129" t="str">
        <f t="shared" si="14"/>
        <v>-</v>
      </c>
      <c r="Y182" s="129" t="str">
        <f t="shared" si="14"/>
        <v>-</v>
      </c>
      <c r="Z182" s="129" t="str">
        <f t="shared" si="14"/>
        <v>-</v>
      </c>
    </row>
    <row r="183" spans="1:27" s="29" customFormat="1" ht="11.5" x14ac:dyDescent="0.25">
      <c r="A183" s="256"/>
      <c r="B183" s="135" t="s">
        <v>350</v>
      </c>
      <c r="C183" s="135" t="s">
        <v>341</v>
      </c>
      <c r="D183" s="133" t="s">
        <v>291</v>
      </c>
      <c r="E183" s="128"/>
      <c r="F183" s="30"/>
      <c r="G183" s="38" t="str">
        <f t="shared" ref="G183:V185" si="15">IF(G15="-","-",AVERAGE(G15,G27,G39,G51,G63,G75,G87,G99,G111,G123,G135,G147,G159,G171))</f>
        <v>-</v>
      </c>
      <c r="H183" s="38" t="str">
        <f t="shared" si="15"/>
        <v>-</v>
      </c>
      <c r="I183" s="38" t="str">
        <f t="shared" si="15"/>
        <v>-</v>
      </c>
      <c r="J183" s="38" t="str">
        <f t="shared" si="15"/>
        <v>-</v>
      </c>
      <c r="K183" s="38" t="str">
        <f t="shared" si="15"/>
        <v>-</v>
      </c>
      <c r="L183" s="38" t="str">
        <f t="shared" si="15"/>
        <v>-</v>
      </c>
      <c r="M183" s="38" t="str">
        <f t="shared" si="15"/>
        <v>-</v>
      </c>
      <c r="N183" s="38" t="str">
        <f t="shared" si="15"/>
        <v>-</v>
      </c>
      <c r="O183" s="30"/>
      <c r="P183" s="38" t="str">
        <f t="shared" ref="P183:Z183" si="16">IF(P15="-","-",AVERAGE(P15,P27,P39,P51,P63,P75,P87,P99,P111,P123,P135,P147,P159,P171))</f>
        <v>-</v>
      </c>
      <c r="Q183" s="38" t="str">
        <f t="shared" si="16"/>
        <v>-</v>
      </c>
      <c r="R183" s="38" t="str">
        <f t="shared" si="16"/>
        <v>-</v>
      </c>
      <c r="S183" s="38" t="str">
        <f t="shared" si="16"/>
        <v>-</v>
      </c>
      <c r="T183" s="38" t="str">
        <f t="shared" si="16"/>
        <v>-</v>
      </c>
      <c r="U183" s="38" t="str">
        <f t="shared" si="16"/>
        <v>-</v>
      </c>
      <c r="V183" s="38" t="str">
        <f t="shared" si="16"/>
        <v>-</v>
      </c>
      <c r="W183" s="38" t="str">
        <f t="shared" si="16"/>
        <v>-</v>
      </c>
      <c r="X183" s="38" t="str">
        <f t="shared" si="16"/>
        <v>-</v>
      </c>
      <c r="Y183" s="38" t="str">
        <f t="shared" si="16"/>
        <v>-</v>
      </c>
      <c r="Z183" s="38" t="str">
        <f t="shared" si="16"/>
        <v>-</v>
      </c>
      <c r="AA183" s="28"/>
    </row>
    <row r="184" spans="1:27" s="29" customFormat="1" ht="11.5" x14ac:dyDescent="0.25">
      <c r="A184" s="256"/>
      <c r="B184" s="135" t="s">
        <v>350</v>
      </c>
      <c r="C184" s="135" t="s">
        <v>300</v>
      </c>
      <c r="D184" s="133" t="s">
        <v>291</v>
      </c>
      <c r="E184" s="128"/>
      <c r="F184" s="30"/>
      <c r="G184" s="38" t="str">
        <f t="shared" si="15"/>
        <v>-</v>
      </c>
      <c r="H184" s="38" t="str">
        <f t="shared" si="15"/>
        <v>-</v>
      </c>
      <c r="I184" s="38" t="str">
        <f t="shared" si="15"/>
        <v>-</v>
      </c>
      <c r="J184" s="38" t="str">
        <f t="shared" si="15"/>
        <v>-</v>
      </c>
      <c r="K184" s="38" t="str">
        <f t="shared" si="15"/>
        <v>-</v>
      </c>
      <c r="L184" s="38" t="str">
        <f t="shared" si="15"/>
        <v>-</v>
      </c>
      <c r="M184" s="38" t="str">
        <f t="shared" si="15"/>
        <v>-</v>
      </c>
      <c r="N184" s="38" t="str">
        <f t="shared" si="15"/>
        <v>-</v>
      </c>
      <c r="O184" s="30"/>
      <c r="P184" s="38" t="str">
        <f t="shared" ref="P184:Z185" si="17">IF(P16="-","-",AVERAGE(P16,P28,P40,P52,P64,P76,P88,P100,P112,P124,P136,P148,P160,P172))</f>
        <v>-</v>
      </c>
      <c r="Q184" s="38" t="str">
        <f t="shared" si="17"/>
        <v>-</v>
      </c>
      <c r="R184" s="38" t="str">
        <f t="shared" si="17"/>
        <v>-</v>
      </c>
      <c r="S184" s="38" t="str">
        <f t="shared" si="17"/>
        <v>-</v>
      </c>
      <c r="T184" s="38" t="str">
        <f t="shared" si="17"/>
        <v>-</v>
      </c>
      <c r="U184" s="38" t="str">
        <f t="shared" si="17"/>
        <v>-</v>
      </c>
      <c r="V184" s="38" t="str">
        <f t="shared" si="17"/>
        <v>-</v>
      </c>
      <c r="W184" s="38" t="str">
        <f t="shared" si="17"/>
        <v>-</v>
      </c>
      <c r="X184" s="38" t="str">
        <f t="shared" si="17"/>
        <v>-</v>
      </c>
      <c r="Y184" s="38" t="str">
        <f t="shared" si="17"/>
        <v>-</v>
      </c>
      <c r="Z184" s="38" t="str">
        <f t="shared" si="17"/>
        <v>-</v>
      </c>
      <c r="AA184" s="28"/>
    </row>
    <row r="185" spans="1:27" s="29" customFormat="1" ht="11.5" x14ac:dyDescent="0.25">
      <c r="A185" s="256"/>
      <c r="B185" s="135" t="s">
        <v>596</v>
      </c>
      <c r="C185" s="135" t="s">
        <v>597</v>
      </c>
      <c r="D185" s="133" t="s">
        <v>291</v>
      </c>
      <c r="E185" s="128"/>
      <c r="F185" s="30"/>
      <c r="G185" s="38" t="str">
        <f t="shared" si="15"/>
        <v>-</v>
      </c>
      <c r="H185" s="38" t="str">
        <f t="shared" si="15"/>
        <v>-</v>
      </c>
      <c r="I185" s="38" t="str">
        <f t="shared" si="15"/>
        <v>-</v>
      </c>
      <c r="J185" s="38" t="str">
        <f t="shared" si="15"/>
        <v>-</v>
      </c>
      <c r="K185" s="38" t="str">
        <f t="shared" si="15"/>
        <v>-</v>
      </c>
      <c r="L185" s="38" t="str">
        <f t="shared" si="15"/>
        <v>-</v>
      </c>
      <c r="M185" s="38" t="str">
        <f t="shared" si="15"/>
        <v>-</v>
      </c>
      <c r="N185" s="38" t="str">
        <f t="shared" si="15"/>
        <v>-</v>
      </c>
      <c r="O185" s="30"/>
      <c r="P185" s="38" t="str">
        <f t="shared" si="15"/>
        <v>-</v>
      </c>
      <c r="Q185" s="38" t="str">
        <f t="shared" si="15"/>
        <v>-</v>
      </c>
      <c r="R185" s="38" t="str">
        <f t="shared" si="15"/>
        <v>-</v>
      </c>
      <c r="S185" s="38" t="str">
        <f t="shared" si="15"/>
        <v>-</v>
      </c>
      <c r="T185" s="38">
        <f t="shared" si="15"/>
        <v>0</v>
      </c>
      <c r="U185" s="38">
        <f t="shared" si="15"/>
        <v>1.4870742269298101</v>
      </c>
      <c r="V185" s="38">
        <f t="shared" si="15"/>
        <v>0.70457099735818818</v>
      </c>
      <c r="W185" s="38" t="str">
        <f t="shared" si="17"/>
        <v>-</v>
      </c>
      <c r="X185" s="38" t="str">
        <f t="shared" si="17"/>
        <v>-</v>
      </c>
      <c r="Y185" s="38" t="str">
        <f t="shared" si="17"/>
        <v>-</v>
      </c>
      <c r="Z185" s="38" t="str">
        <f t="shared" si="17"/>
        <v>-</v>
      </c>
      <c r="AA185" s="28"/>
    </row>
    <row r="186" spans="1:27" s="29" customFormat="1" ht="11.5" x14ac:dyDescent="0.25">
      <c r="A186" s="256"/>
      <c r="B186" s="135" t="s">
        <v>2</v>
      </c>
      <c r="C186" s="135" t="s">
        <v>342</v>
      </c>
      <c r="D186" s="133" t="s">
        <v>291</v>
      </c>
      <c r="E186" s="128"/>
      <c r="F186" s="30"/>
      <c r="G186" s="38">
        <f t="shared" ref="G186:N194" si="18">IF(G18="-","-",AVERAGE(G18,G30,G42,G54,G66,G78,G90,G102,G114,G126,G138,G150,G162,G174))</f>
        <v>6.5567588596821045</v>
      </c>
      <c r="H186" s="38">
        <f t="shared" si="18"/>
        <v>6.5567588596821045</v>
      </c>
      <c r="I186" s="38">
        <f t="shared" si="18"/>
        <v>6.6197359495950776</v>
      </c>
      <c r="J186" s="38">
        <f t="shared" si="18"/>
        <v>6.6197359495950776</v>
      </c>
      <c r="K186" s="38">
        <f t="shared" si="18"/>
        <v>6.6995028867368616</v>
      </c>
      <c r="L186" s="38">
        <f t="shared" si="18"/>
        <v>6.6995028867368616</v>
      </c>
      <c r="M186" s="38">
        <f t="shared" si="18"/>
        <v>7.113121830127354</v>
      </c>
      <c r="N186" s="38">
        <f t="shared" si="18"/>
        <v>7.113121830127354</v>
      </c>
      <c r="O186" s="30"/>
      <c r="P186" s="38">
        <f t="shared" ref="P186:Z186" si="19">IF(P18="-","-",AVERAGE(P18,P30,P42,P54,P66,P78,P90,P102,P114,P126,P138,P150,P162,P174))</f>
        <v>7.113121830127354</v>
      </c>
      <c r="Q186" s="38">
        <f t="shared" si="19"/>
        <v>7.2804579515147188</v>
      </c>
      <c r="R186" s="38">
        <f t="shared" si="19"/>
        <v>7.1935840895118579</v>
      </c>
      <c r="S186" s="38">
        <f t="shared" si="19"/>
        <v>7.3593999937099719</v>
      </c>
      <c r="T186" s="38">
        <f t="shared" si="19"/>
        <v>7.0492243060839295</v>
      </c>
      <c r="U186" s="38">
        <f t="shared" si="19"/>
        <v>7.1089669218364691</v>
      </c>
      <c r="V186" s="38">
        <f t="shared" si="19"/>
        <v>6.9829560851947958</v>
      </c>
      <c r="W186" s="38" t="str">
        <f t="shared" si="19"/>
        <v>-</v>
      </c>
      <c r="X186" s="38" t="str">
        <f t="shared" si="19"/>
        <v>-</v>
      </c>
      <c r="Y186" s="38" t="str">
        <f t="shared" si="19"/>
        <v>-</v>
      </c>
      <c r="Z186" s="38" t="str">
        <f t="shared" si="19"/>
        <v>-</v>
      </c>
      <c r="AA186" s="28"/>
    </row>
    <row r="187" spans="1:27" s="29" customFormat="1" ht="11.5" x14ac:dyDescent="0.25">
      <c r="A187" s="256"/>
      <c r="B187" s="135" t="s">
        <v>352</v>
      </c>
      <c r="C187" s="135" t="s">
        <v>343</v>
      </c>
      <c r="D187" s="133" t="s">
        <v>291</v>
      </c>
      <c r="E187" s="128"/>
      <c r="F187" s="30"/>
      <c r="G187" s="38" t="str">
        <f t="shared" si="18"/>
        <v>-</v>
      </c>
      <c r="H187" s="38" t="str">
        <f t="shared" si="18"/>
        <v>-</v>
      </c>
      <c r="I187" s="38" t="str">
        <f t="shared" si="18"/>
        <v>-</v>
      </c>
      <c r="J187" s="38" t="str">
        <f t="shared" si="18"/>
        <v>-</v>
      </c>
      <c r="K187" s="38" t="str">
        <f t="shared" si="18"/>
        <v>-</v>
      </c>
      <c r="L187" s="38" t="str">
        <f t="shared" si="18"/>
        <v>-</v>
      </c>
      <c r="M187" s="38" t="str">
        <f t="shared" si="18"/>
        <v>-</v>
      </c>
      <c r="N187" s="38" t="str">
        <f t="shared" si="18"/>
        <v>-</v>
      </c>
      <c r="O187" s="30"/>
      <c r="P187" s="38" t="str">
        <f t="shared" ref="P187:Z187" si="20">IF(P19="-","-",AVERAGE(P19,P31,P43,P55,P67,P79,P91,P103,P115,P127,P139,P151,P163,P175))</f>
        <v>-</v>
      </c>
      <c r="Q187" s="38" t="str">
        <f t="shared" si="20"/>
        <v>-</v>
      </c>
      <c r="R187" s="38" t="str">
        <f t="shared" si="20"/>
        <v>-</v>
      </c>
      <c r="S187" s="38" t="str">
        <f t="shared" si="20"/>
        <v>-</v>
      </c>
      <c r="T187" s="38" t="str">
        <f t="shared" si="20"/>
        <v>-</v>
      </c>
      <c r="U187" s="38" t="str">
        <f t="shared" si="20"/>
        <v>-</v>
      </c>
      <c r="V187" s="38" t="str">
        <f t="shared" si="20"/>
        <v>-</v>
      </c>
      <c r="W187" s="38" t="str">
        <f t="shared" si="20"/>
        <v>-</v>
      </c>
      <c r="X187" s="38" t="str">
        <f t="shared" si="20"/>
        <v>-</v>
      </c>
      <c r="Y187" s="38" t="str">
        <f t="shared" si="20"/>
        <v>-</v>
      </c>
      <c r="Z187" s="38" t="str">
        <f t="shared" si="20"/>
        <v>-</v>
      </c>
      <c r="AA187" s="28"/>
    </row>
    <row r="188" spans="1:27" s="29" customFormat="1" ht="11.5" x14ac:dyDescent="0.25">
      <c r="A188" s="256"/>
      <c r="B188" s="135" t="s">
        <v>349</v>
      </c>
      <c r="C188" s="135" t="s">
        <v>344</v>
      </c>
      <c r="D188" s="133" t="s">
        <v>291</v>
      </c>
      <c r="E188" s="128"/>
      <c r="F188" s="30"/>
      <c r="G188" s="38">
        <f t="shared" si="18"/>
        <v>63.482931017612522</v>
      </c>
      <c r="H188" s="38">
        <f t="shared" si="18"/>
        <v>63.610023972602754</v>
      </c>
      <c r="I188" s="38">
        <f t="shared" si="18"/>
        <v>63.800663405088052</v>
      </c>
      <c r="J188" s="38">
        <f t="shared" si="18"/>
        <v>64.181942270058713</v>
      </c>
      <c r="K188" s="38">
        <f t="shared" si="18"/>
        <v>64.944500000000033</v>
      </c>
      <c r="L188" s="38">
        <f t="shared" si="18"/>
        <v>65.770604207436435</v>
      </c>
      <c r="M188" s="38">
        <f t="shared" si="18"/>
        <v>66.723801369863025</v>
      </c>
      <c r="N188" s="38">
        <f t="shared" si="18"/>
        <v>67.295719667318977</v>
      </c>
      <c r="O188" s="30"/>
      <c r="P188" s="38">
        <f t="shared" ref="P188:Z188" si="21">IF(P20="-","-",AVERAGE(P20,P32,P44,P56,P68,P80,P92,P104,P116,P128,P140,P152,P164,P176))</f>
        <v>67.295719667318977</v>
      </c>
      <c r="Q188" s="38">
        <f t="shared" si="21"/>
        <v>68.058277397260298</v>
      </c>
      <c r="R188" s="38">
        <f t="shared" si="21"/>
        <v>68.566649217221112</v>
      </c>
      <c r="S188" s="38">
        <f t="shared" si="21"/>
        <v>68.94792808219178</v>
      </c>
      <c r="T188" s="38">
        <f t="shared" si="21"/>
        <v>69.138567514677106</v>
      </c>
      <c r="U188" s="38">
        <f t="shared" si="21"/>
        <v>69.519846379647774</v>
      </c>
      <c r="V188" s="38">
        <f t="shared" si="21"/>
        <v>70.790775929549909</v>
      </c>
      <c r="W188" s="38" t="str">
        <f t="shared" si="21"/>
        <v>-</v>
      </c>
      <c r="X188" s="38" t="str">
        <f t="shared" si="21"/>
        <v>-</v>
      </c>
      <c r="Y188" s="38" t="str">
        <f t="shared" si="21"/>
        <v>-</v>
      </c>
      <c r="Z188" s="38" t="str">
        <f t="shared" si="21"/>
        <v>-</v>
      </c>
      <c r="AA188" s="28"/>
    </row>
    <row r="189" spans="1:27" s="29" customFormat="1" ht="11.5" x14ac:dyDescent="0.25">
      <c r="A189" s="256"/>
      <c r="B189" s="135" t="s">
        <v>349</v>
      </c>
      <c r="C189" s="135" t="s">
        <v>43</v>
      </c>
      <c r="D189" s="133" t="s">
        <v>291</v>
      </c>
      <c r="E189" s="128"/>
      <c r="F189" s="30"/>
      <c r="G189" s="38" t="str">
        <f t="shared" si="18"/>
        <v>-</v>
      </c>
      <c r="H189" s="38" t="str">
        <f t="shared" si="18"/>
        <v>-</v>
      </c>
      <c r="I189" s="38" t="str">
        <f t="shared" si="18"/>
        <v>-</v>
      </c>
      <c r="J189" s="38" t="str">
        <f t="shared" si="18"/>
        <v>-</v>
      </c>
      <c r="K189" s="38">
        <f t="shared" si="18"/>
        <v>0</v>
      </c>
      <c r="L189" s="38">
        <f t="shared" si="18"/>
        <v>-0.1023941345466083</v>
      </c>
      <c r="M189" s="38">
        <f t="shared" si="18"/>
        <v>1.3107897268148034</v>
      </c>
      <c r="N189" s="38">
        <f t="shared" si="18"/>
        <v>8.7391024854837429</v>
      </c>
      <c r="O189" s="30"/>
      <c r="P189" s="38">
        <f t="shared" ref="P189:Z189" si="22">IF(P21="-","-",AVERAGE(P21,P33,P45,P57,P69,P81,P93,P105,P117,P129,P141,P153,P165,P177))</f>
        <v>8.7391024854837429</v>
      </c>
      <c r="Q189" s="38">
        <f t="shared" si="22"/>
        <v>10.102089688688181</v>
      </c>
      <c r="R189" s="38">
        <f t="shared" si="22"/>
        <v>10.300173121233545</v>
      </c>
      <c r="S189" s="38">
        <f t="shared" si="22"/>
        <v>11.847822371645295</v>
      </c>
      <c r="T189" s="38">
        <f t="shared" si="22"/>
        <v>7.7038430079225835</v>
      </c>
      <c r="U189" s="38">
        <f t="shared" si="22"/>
        <v>7.5210837283470982</v>
      </c>
      <c r="V189" s="38">
        <f t="shared" si="22"/>
        <v>5.503966281336238</v>
      </c>
      <c r="W189" s="38" t="str">
        <f t="shared" si="22"/>
        <v>-</v>
      </c>
      <c r="X189" s="38" t="str">
        <f t="shared" si="22"/>
        <v>-</v>
      </c>
      <c r="Y189" s="38" t="str">
        <f t="shared" si="22"/>
        <v>-</v>
      </c>
      <c r="Z189" s="38" t="str">
        <f t="shared" si="22"/>
        <v>-</v>
      </c>
      <c r="AA189" s="28"/>
    </row>
    <row r="190" spans="1:27" s="29" customFormat="1" ht="11.5" x14ac:dyDescent="0.25">
      <c r="A190" s="256"/>
      <c r="B190" s="135" t="s">
        <v>349</v>
      </c>
      <c r="C190" s="135" t="s">
        <v>389</v>
      </c>
      <c r="D190" s="133" t="s">
        <v>291</v>
      </c>
      <c r="E190" s="128"/>
      <c r="F190" s="30"/>
      <c r="G190" s="38">
        <f t="shared" si="18"/>
        <v>13.137827495107635</v>
      </c>
      <c r="H190" s="38">
        <f t="shared" si="18"/>
        <v>13.164129452054794</v>
      </c>
      <c r="I190" s="38">
        <f t="shared" si="18"/>
        <v>13.203582387475537</v>
      </c>
      <c r="J190" s="38">
        <f t="shared" si="18"/>
        <v>13.282488258317025</v>
      </c>
      <c r="K190" s="38">
        <f t="shared" si="18"/>
        <v>13.440300000000006</v>
      </c>
      <c r="L190" s="38">
        <f t="shared" si="18"/>
        <v>13.611262720156558</v>
      </c>
      <c r="M190" s="38">
        <f t="shared" si="18"/>
        <v>13.808527397260272</v>
      </c>
      <c r="N190" s="38">
        <f t="shared" si="18"/>
        <v>13.926886203522512</v>
      </c>
      <c r="O190" s="30"/>
      <c r="P190" s="38">
        <f t="shared" ref="P190:Z190" si="23">IF(P22="-","-",AVERAGE(P22,P34,P46,P58,P70,P82,P94,P106,P118,P130,P142,P154,P166,P178))</f>
        <v>13.926886203522512</v>
      </c>
      <c r="Q190" s="38">
        <f t="shared" si="23"/>
        <v>14.084697945205479</v>
      </c>
      <c r="R190" s="38">
        <f t="shared" si="23"/>
        <v>14.189905772994129</v>
      </c>
      <c r="S190" s="38">
        <f t="shared" si="23"/>
        <v>14.268811643835617</v>
      </c>
      <c r="T190" s="38">
        <f t="shared" si="23"/>
        <v>14.30826457925636</v>
      </c>
      <c r="U190" s="38">
        <f t="shared" si="23"/>
        <v>14.387170450097843</v>
      </c>
      <c r="V190" s="38">
        <f t="shared" si="23"/>
        <v>14.65019001956947</v>
      </c>
      <c r="W190" s="38" t="str">
        <f t="shared" si="23"/>
        <v>-</v>
      </c>
      <c r="X190" s="38" t="str">
        <f t="shared" si="23"/>
        <v>-</v>
      </c>
      <c r="Y190" s="38" t="str">
        <f t="shared" si="23"/>
        <v>-</v>
      </c>
      <c r="Z190" s="38" t="str">
        <f t="shared" si="23"/>
        <v>-</v>
      </c>
      <c r="AA190" s="28"/>
    </row>
    <row r="191" spans="1:27" s="29" customFormat="1" ht="11.5" x14ac:dyDescent="0.25">
      <c r="A191" s="256"/>
      <c r="B191" s="135" t="s">
        <v>349</v>
      </c>
      <c r="C191" s="135" t="s">
        <v>404</v>
      </c>
      <c r="D191" s="133" t="s">
        <v>291</v>
      </c>
      <c r="E191" s="128"/>
      <c r="F191" s="30"/>
      <c r="G191" s="38">
        <f t="shared" si="18"/>
        <v>4.0291031998812503</v>
      </c>
      <c r="H191" s="38">
        <f t="shared" si="18"/>
        <v>4.0364143492100188</v>
      </c>
      <c r="I191" s="38">
        <f t="shared" si="18"/>
        <v>4.0510038932775032</v>
      </c>
      <c r="J191" s="38">
        <f t="shared" si="18"/>
        <v>4.0729373412638035</v>
      </c>
      <c r="K191" s="38">
        <f t="shared" si="18"/>
        <v>4.1213929100624256</v>
      </c>
      <c r="L191" s="38">
        <f t="shared" si="18"/>
        <v>4.1630250557154813</v>
      </c>
      <c r="M191" s="38">
        <f t="shared" si="18"/>
        <v>4.3229473338273943</v>
      </c>
      <c r="N191" s="38">
        <f t="shared" si="18"/>
        <v>4.7831686255620358</v>
      </c>
      <c r="O191" s="30"/>
      <c r="P191" s="38">
        <f t="shared" ref="P191:Z191" si="24">IF(P23="-","-",AVERAGE(P23,P35,P47,P59,P71,P83,P95,P107,P119,P131,P143,P155,P167,P179))</f>
        <v>4.7831686255620358</v>
      </c>
      <c r="Q191" s="38">
        <f t="shared" si="24"/>
        <v>4.9150689011051076</v>
      </c>
      <c r="R191" s="38">
        <f t="shared" si="24"/>
        <v>4.9507109401752043</v>
      </c>
      <c r="S191" s="38">
        <f t="shared" si="24"/>
        <v>5.0712131846455923</v>
      </c>
      <c r="T191" s="38">
        <f t="shared" si="24"/>
        <v>4.825950185154853</v>
      </c>
      <c r="U191" s="38">
        <f t="shared" si="24"/>
        <v>4.9263524085164416</v>
      </c>
      <c r="V191" s="38">
        <f t="shared" si="24"/>
        <v>4.8311640233743782</v>
      </c>
      <c r="W191" s="38" t="str">
        <f t="shared" si="24"/>
        <v>-</v>
      </c>
      <c r="X191" s="38" t="str">
        <f t="shared" si="24"/>
        <v>-</v>
      </c>
      <c r="Y191" s="38" t="str">
        <f t="shared" si="24"/>
        <v>-</v>
      </c>
      <c r="Z191" s="38" t="str">
        <f t="shared" si="24"/>
        <v>-</v>
      </c>
      <c r="AA191" s="28"/>
    </row>
    <row r="192" spans="1:27" s="29" customFormat="1" ht="11.5" x14ac:dyDescent="0.25">
      <c r="A192" s="256"/>
      <c r="B192" s="135" t="s">
        <v>388</v>
      </c>
      <c r="C192" s="135" t="s">
        <v>515</v>
      </c>
      <c r="D192" s="133" t="s">
        <v>291</v>
      </c>
      <c r="E192" s="128"/>
      <c r="F192" s="30"/>
      <c r="G192" s="38">
        <f t="shared" si="18"/>
        <v>1.6890178272439871</v>
      </c>
      <c r="H192" s="38">
        <f t="shared" si="18"/>
        <v>1.6921303822385891</v>
      </c>
      <c r="I192" s="38">
        <f t="shared" si="18"/>
        <v>1.6980891217871277</v>
      </c>
      <c r="J192" s="38">
        <f t="shared" si="18"/>
        <v>1.7074267867709365</v>
      </c>
      <c r="K192" s="38">
        <f t="shared" si="18"/>
        <v>1.7277359161924084</v>
      </c>
      <c r="L192" s="38">
        <f t="shared" si="18"/>
        <v>1.7458702702451385</v>
      </c>
      <c r="M192" s="38">
        <f t="shared" si="18"/>
        <v>1.8066313065580684</v>
      </c>
      <c r="N192" s="38">
        <f t="shared" si="18"/>
        <v>1.9727857209910991</v>
      </c>
      <c r="O192" s="30"/>
      <c r="P192" s="38">
        <f t="shared" ref="P192:Z192" si="25">IF(P24="-","-",AVERAGE(P24,P36,P48,P60,P72,P84,P96,P108,P120,P132,P144,P156,P168,P180))</f>
        <v>1.9727857209910991</v>
      </c>
      <c r="Q192" s="38">
        <f t="shared" si="25"/>
        <v>2.0228053836049296</v>
      </c>
      <c r="R192" s="38">
        <f t="shared" si="25"/>
        <v>2.0375334161975194</v>
      </c>
      <c r="S192" s="38">
        <f t="shared" si="25"/>
        <v>2.0819665547461161</v>
      </c>
      <c r="T192" s="38">
        <f t="shared" si="25"/>
        <v>1.9954046549190603</v>
      </c>
      <c r="U192" s="38">
        <f t="shared" si="25"/>
        <v>2.0326811700265917</v>
      </c>
      <c r="V192" s="38">
        <f t="shared" si="25"/>
        <v>2.0038834567790653</v>
      </c>
      <c r="W192" s="38" t="str">
        <f t="shared" si="25"/>
        <v>-</v>
      </c>
      <c r="X192" s="38" t="str">
        <f t="shared" si="25"/>
        <v>-</v>
      </c>
      <c r="Y192" s="38" t="str">
        <f t="shared" si="25"/>
        <v>-</v>
      </c>
      <c r="Z192" s="38" t="str">
        <f t="shared" si="25"/>
        <v>-</v>
      </c>
      <c r="AA192" s="28"/>
    </row>
    <row r="193" spans="1:27" s="29" customFormat="1" ht="11.5" x14ac:dyDescent="0.25">
      <c r="A193" s="256"/>
      <c r="B193" s="135" t="s">
        <v>292</v>
      </c>
      <c r="C193" s="135" t="s">
        <v>516</v>
      </c>
      <c r="D193" s="133" t="s">
        <v>291</v>
      </c>
      <c r="E193" s="128"/>
      <c r="F193" s="30"/>
      <c r="G193" s="38">
        <f t="shared" si="18"/>
        <v>1.3015210418074825</v>
      </c>
      <c r="H193" s="38">
        <f t="shared" si="18"/>
        <v>1.3039195101681555</v>
      </c>
      <c r="I193" s="38">
        <f t="shared" si="18"/>
        <v>1.3085111875205071</v>
      </c>
      <c r="J193" s="38">
        <f t="shared" si="18"/>
        <v>1.3157065926025275</v>
      </c>
      <c r="K193" s="38">
        <f t="shared" si="18"/>
        <v>1.3313563737099119</v>
      </c>
      <c r="L193" s="38">
        <f t="shared" si="18"/>
        <v>1.3453303193950956</v>
      </c>
      <c r="M193" s="38">
        <f t="shared" si="18"/>
        <v>1.3921514754585258</v>
      </c>
      <c r="N193" s="38">
        <f t="shared" si="18"/>
        <v>1.5201865163477373</v>
      </c>
      <c r="O193" s="30"/>
      <c r="P193" s="38">
        <f t="shared" ref="P193:Z193" si="26">IF(P25="-","-",AVERAGE(P25,P37,P49,P61,P73,P85,P97,P109,P121,P133,P145,P157,P169,P181))</f>
        <v>1.5201865163477373</v>
      </c>
      <c r="Q193" s="38">
        <f t="shared" si="26"/>
        <v>1.5587305993916909</v>
      </c>
      <c r="R193" s="38">
        <f t="shared" si="26"/>
        <v>1.570079706555918</v>
      </c>
      <c r="S193" s="38">
        <f t="shared" si="26"/>
        <v>1.6043189335443675</v>
      </c>
      <c r="T193" s="38">
        <f t="shared" si="26"/>
        <v>1.5376161834451714</v>
      </c>
      <c r="U193" s="38">
        <f t="shared" si="26"/>
        <v>1.5663406693535709</v>
      </c>
      <c r="V193" s="38">
        <f t="shared" si="26"/>
        <v>1.5441497669586857</v>
      </c>
      <c r="W193" s="38" t="str">
        <f t="shared" si="26"/>
        <v>-</v>
      </c>
      <c r="X193" s="38" t="str">
        <f t="shared" si="26"/>
        <v>-</v>
      </c>
      <c r="Y193" s="38" t="str">
        <f t="shared" si="26"/>
        <v>-</v>
      </c>
      <c r="Z193" s="38" t="str">
        <f t="shared" si="26"/>
        <v>-</v>
      </c>
      <c r="AA193" s="28"/>
    </row>
    <row r="194" spans="1:27" s="29" customFormat="1" ht="11.5" x14ac:dyDescent="0.25">
      <c r="A194" s="256"/>
      <c r="B194" s="135" t="s">
        <v>44</v>
      </c>
      <c r="C194" s="135" t="str">
        <f>B194&amp;"_"&amp;D194</f>
        <v>Total_GB average</v>
      </c>
      <c r="D194" s="127" t="s">
        <v>291</v>
      </c>
      <c r="E194" s="128"/>
      <c r="F194" s="30"/>
      <c r="G194" s="38">
        <f t="shared" si="18"/>
        <v>90.197159441334961</v>
      </c>
      <c r="H194" s="38">
        <f t="shared" si="18"/>
        <v>90.363376525956397</v>
      </c>
      <c r="I194" s="38">
        <f t="shared" si="18"/>
        <v>90.681585944743816</v>
      </c>
      <c r="J194" s="38">
        <f t="shared" si="18"/>
        <v>91.180237198608111</v>
      </c>
      <c r="K194" s="38">
        <f t="shared" si="18"/>
        <v>92.264788086701628</v>
      </c>
      <c r="L194" s="38">
        <f t="shared" si="18"/>
        <v>93.233201325138921</v>
      </c>
      <c r="M194" s="38">
        <f t="shared" si="18"/>
        <v>96.477970439909456</v>
      </c>
      <c r="N194" s="38">
        <f t="shared" si="18"/>
        <v>105.3509710493535</v>
      </c>
      <c r="O194" s="30"/>
      <c r="P194" s="38">
        <f t="shared" ref="P194:Z194" si="27">IF(P26="-","-",AVERAGE(P26,P38,P50,P62,P74,P86,P98,P110,P122,P134,P146,P158,P170,P182))</f>
        <v>105.3509710493535</v>
      </c>
      <c r="Q194" s="38">
        <f t="shared" si="27"/>
        <v>108.02212786677039</v>
      </c>
      <c r="R194" s="38">
        <f t="shared" si="27"/>
        <v>108.80863626388928</v>
      </c>
      <c r="S194" s="38">
        <f t="shared" si="27"/>
        <v>111.18146076431874</v>
      </c>
      <c r="T194" s="38">
        <f t="shared" si="27"/>
        <v>106.55887043145906</v>
      </c>
      <c r="U194" s="38">
        <f t="shared" si="27"/>
        <v>108.54951595475562</v>
      </c>
      <c r="V194" s="38">
        <f t="shared" si="27"/>
        <v>107.01165656012073</v>
      </c>
      <c r="W194" s="38" t="str">
        <f t="shared" si="27"/>
        <v>-</v>
      </c>
      <c r="X194" s="38" t="str">
        <f t="shared" si="27"/>
        <v>-</v>
      </c>
      <c r="Y194" s="38" t="str">
        <f t="shared" si="27"/>
        <v>-</v>
      </c>
      <c r="Z194" s="38" t="str">
        <f t="shared" si="27"/>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AA'!J125="-","-",'3c AA'!J125)</f>
        <v>-</v>
      </c>
      <c r="H17" s="38" t="str">
        <f>IF('3c AA'!K125="-","-",'3c AA'!K125)</f>
        <v>-</v>
      </c>
      <c r="I17" s="38" t="str">
        <f>IF('3c AA'!L125="-","-",'3c AA'!L125)</f>
        <v>-</v>
      </c>
      <c r="J17" s="38" t="str">
        <f>IF('3c AA'!M125="-","-",'3c AA'!M125)</f>
        <v>-</v>
      </c>
      <c r="K17" s="38" t="str">
        <f>IF('3c AA'!N125="-","-",'3c AA'!N125)</f>
        <v>-</v>
      </c>
      <c r="L17" s="38" t="str">
        <f>IF('3c AA'!O125="-","-",'3c AA'!O125)</f>
        <v>-</v>
      </c>
      <c r="M17" s="38" t="str">
        <f>IF('3c AA'!P125="-","-",'3c AA'!P125)</f>
        <v>-</v>
      </c>
      <c r="N17" s="38" t="str">
        <f>IF('3c AA'!Q125="-","-",'3c AA'!Q125)</f>
        <v>-</v>
      </c>
      <c r="O17" s="30"/>
      <c r="P17" s="38" t="str">
        <f>IF('3c AA'!S125="-","-",'3c AA'!S125)</f>
        <v>-</v>
      </c>
      <c r="Q17" s="38" t="str">
        <f>IF('3c AA'!T125="-","-",'3c AA'!T125)</f>
        <v>-</v>
      </c>
      <c r="R17" s="38" t="str">
        <f>IF('3c AA'!U125="-","-",'3c AA'!U125)</f>
        <v>-</v>
      </c>
      <c r="S17" s="38" t="str">
        <f>IF('3c AA'!V125="-","-",'3c AA'!V125)</f>
        <v>-</v>
      </c>
      <c r="T17" s="38">
        <f>IF('3c AA'!W125="-","-",'3c AA'!W125)</f>
        <v>0</v>
      </c>
      <c r="U17" s="38">
        <f>IF('3c AA'!X125="-","-",'3c AA'!X125)</f>
        <v>1.4870742269298105</v>
      </c>
      <c r="V17" s="38">
        <f>IF('3c AA'!Y125="-","-",'3c AA'!Y125)</f>
        <v>0.70457099735818829</v>
      </c>
      <c r="W17" s="38" t="str">
        <f>IF('3c AA'!Z125="-","-",'3c AA'!Z125)</f>
        <v>-</v>
      </c>
      <c r="X17" s="38" t="str">
        <f>IF('3c AA'!AA125="-","-",'3c AA'!AA125)</f>
        <v>-</v>
      </c>
      <c r="Y17" s="38" t="str">
        <f>IF('3c AA'!AB125="-","-",'3c AA'!AB125)</f>
        <v>-</v>
      </c>
      <c r="Z17" s="38" t="str">
        <f>IF('3c AA'!AC125="-","-",'3c AA'!AC125)</f>
        <v>-</v>
      </c>
      <c r="AA17" s="28"/>
    </row>
    <row r="18" spans="1:27" s="29" customFormat="1" ht="11.25" customHeight="1" x14ac:dyDescent="0.25">
      <c r="A18" s="256"/>
      <c r="B18" s="135" t="s">
        <v>2</v>
      </c>
      <c r="C18" s="135" t="s">
        <v>342</v>
      </c>
      <c r="D18" s="127" t="s">
        <v>315</v>
      </c>
      <c r="E18" s="128"/>
      <c r="F18" s="30"/>
      <c r="G18" s="38">
        <f>IF('3d PC'!G14="","",'3d PC'!G61)</f>
        <v>6.5567588596821027</v>
      </c>
      <c r="H18" s="38">
        <f>IF('3d PC'!H14="","",'3d PC'!H61)</f>
        <v>6.5567588596821027</v>
      </c>
      <c r="I18" s="38">
        <f>IF('3d PC'!I14="","",'3d PC'!I61)</f>
        <v>6.6197359495950758</v>
      </c>
      <c r="J18" s="38">
        <f>IF('3d PC'!J14="","",'3d PC'!J61)</f>
        <v>6.6197359495950758</v>
      </c>
      <c r="K18" s="38">
        <f>IF('3d PC'!K14="","",'3d PC'!K61)</f>
        <v>6.6995028867368616</v>
      </c>
      <c r="L18" s="38">
        <f>IF('3d PC'!L14="","",'3d PC'!L61)</f>
        <v>6.6995028867368616</v>
      </c>
      <c r="M18" s="38">
        <f>IF('3d PC'!M14="","",'3d PC'!M61)</f>
        <v>7.1131218301273513</v>
      </c>
      <c r="N18" s="38">
        <f>IF('3d PC'!N14="","",'3d PC'!N61)</f>
        <v>7.1131218301273513</v>
      </c>
      <c r="O18" s="30"/>
      <c r="P18" s="38">
        <f>'3d PC'!P61</f>
        <v>7.1131218301273513</v>
      </c>
      <c r="Q18" s="38">
        <f>'3d PC'!Q61</f>
        <v>7.2804579515147188</v>
      </c>
      <c r="R18" s="38">
        <f>'3d PC'!R61</f>
        <v>7.1935840895118579</v>
      </c>
      <c r="S18" s="38">
        <f>'3d PC'!S61</f>
        <v>7.3593999937099728</v>
      </c>
      <c r="T18" s="38">
        <f>'3d PC'!T61</f>
        <v>7.0492243060839304</v>
      </c>
      <c r="U18" s="38">
        <f>'3d PC'!U61</f>
        <v>7.1089669218364691</v>
      </c>
      <c r="V18" s="38">
        <f>'3d PC'!V61</f>
        <v>6.9829560851947949</v>
      </c>
      <c r="W18" s="38" t="str">
        <f>'3d PC'!W61</f>
        <v>-</v>
      </c>
      <c r="X18" s="38" t="str">
        <f>'3d PC'!X61</f>
        <v>-</v>
      </c>
      <c r="Y18" s="38" t="str">
        <f>'3d PC'!Y61</f>
        <v>-</v>
      </c>
      <c r="Z18" s="38" t="str">
        <f>'3d PC'!Z61</f>
        <v>-</v>
      </c>
      <c r="AA18" s="28"/>
    </row>
    <row r="19" spans="1:27" s="29" customFormat="1" ht="11.25" customHeight="1" x14ac:dyDescent="0.25">
      <c r="A19" s="256"/>
      <c r="B19" s="135" t="s">
        <v>352</v>
      </c>
      <c r="C19" s="135" t="s">
        <v>343</v>
      </c>
      <c r="D19" s="127" t="s">
        <v>315</v>
      </c>
      <c r="E19" s="128"/>
      <c r="F19" s="30"/>
      <c r="G19" s="38">
        <f>IF('3e NC-Elec'!H42="-","-",'3e NC-Elec'!H42)</f>
        <v>17.118500000000001</v>
      </c>
      <c r="H19" s="38">
        <f>IF('3e NC-Elec'!I42="-","-",'3e NC-Elec'!I42)</f>
        <v>17.118500000000001</v>
      </c>
      <c r="I19" s="38">
        <f>IF('3e NC-Elec'!J42="-","-",'3e NC-Elec'!J42)</f>
        <v>16.753499999999999</v>
      </c>
      <c r="J19" s="38">
        <f>IF('3e NC-Elec'!K42="-","-",'3e NC-Elec'!K42)</f>
        <v>16.753499999999999</v>
      </c>
      <c r="K19" s="38">
        <f>IF('3e NC-Elec'!L42="-","-",'3e NC-Elec'!L42)</f>
        <v>17.118500000000001</v>
      </c>
      <c r="L19" s="38">
        <f>IF('3e NC-Elec'!M42="-","-",'3e NC-Elec'!M42)</f>
        <v>17.118500000000001</v>
      </c>
      <c r="M19" s="38">
        <f>IF('3e NC-Elec'!N42="-","-",'3e NC-Elec'!N42)</f>
        <v>16.169499999999999</v>
      </c>
      <c r="N19" s="38">
        <f>IF('3e NC-Elec'!O42="-","-",'3e NC-Elec'!O42)</f>
        <v>16.169499999999999</v>
      </c>
      <c r="O19" s="30"/>
      <c r="P19" s="38">
        <f>'3e NC-Elec'!Q42</f>
        <v>16.169499999999999</v>
      </c>
      <c r="Q19" s="38">
        <f>'3e NC-Elec'!R42</f>
        <v>17.775500000000001</v>
      </c>
      <c r="R19" s="38">
        <f>'3e NC-Elec'!S42</f>
        <v>17.775500000000001</v>
      </c>
      <c r="S19" s="38">
        <f>'3e NC-Elec'!T42</f>
        <v>17.666</v>
      </c>
      <c r="T19" s="38">
        <f>'3e NC-Elec'!U42</f>
        <v>17.666</v>
      </c>
      <c r="U19" s="38">
        <f>'3e NC-Elec'!V42</f>
        <v>14.490500000000003</v>
      </c>
      <c r="V19" s="38">
        <f>'3e NC-Elec'!W42</f>
        <v>14.490500000000003</v>
      </c>
      <c r="W19" s="38" t="str">
        <f>'3e NC-Elec'!X42</f>
        <v>-</v>
      </c>
      <c r="X19" s="38" t="str">
        <f>'3e NC-Elec'!Y42</f>
        <v>-</v>
      </c>
      <c r="Y19" s="38" t="str">
        <f>'3e NC-Elec'!Z42</f>
        <v>-</v>
      </c>
      <c r="Z19" s="38" t="str">
        <f>'3e NC-Elec'!AA42</f>
        <v>-</v>
      </c>
      <c r="AA19" s="28"/>
    </row>
    <row r="20" spans="1:27" s="29" customFormat="1" ht="11.25" customHeight="1" x14ac:dyDescent="0.25">
      <c r="A20" s="256"/>
      <c r="B20" s="135" t="s">
        <v>349</v>
      </c>
      <c r="C20" s="135" t="s">
        <v>344</v>
      </c>
      <c r="D20" s="127" t="s">
        <v>315</v>
      </c>
      <c r="E20" s="128"/>
      <c r="F20" s="30"/>
      <c r="G20" s="38">
        <f>IF('3g CPIH'!C$16="-","-",'3h OC '!$E$9*('3g CPIH'!C$16/'3g CPIH'!$G$16))</f>
        <v>39.034507632093934</v>
      </c>
      <c r="H20" s="38">
        <f>IF('3g CPIH'!D$16="-","-",'3h OC '!$E$9*('3g CPIH'!D$16/'3g CPIH'!$G$16))</f>
        <v>39.112654794520544</v>
      </c>
      <c r="I20" s="38">
        <f>IF('3g CPIH'!E$16="-","-",'3h OC '!$E$9*('3g CPIH'!E$16/'3g CPIH'!$G$16))</f>
        <v>39.229875538160471</v>
      </c>
      <c r="J20" s="38">
        <f>IF('3g CPIH'!F$16="-","-",'3h OC '!$E$9*('3g CPIH'!F$16/'3g CPIH'!$G$16))</f>
        <v>39.464317025440316</v>
      </c>
      <c r="K20" s="38">
        <f>IF('3g CPIH'!G$16="-","-",'3h OC '!$E$9*('3g CPIH'!G$16/'3g CPIH'!$G$16))</f>
        <v>39.933199999999999</v>
      </c>
      <c r="L20" s="38">
        <f>IF('3g CPIH'!H$16="-","-",'3h OC '!$E$9*('3g CPIH'!H$16/'3g CPIH'!$G$16))</f>
        <v>40.441156555772999</v>
      </c>
      <c r="M20" s="38">
        <f>IF('3g CPIH'!I$16="-","-",'3h OC '!$E$9*('3g CPIH'!I$16/'3g CPIH'!$G$16))</f>
        <v>41.027260273972601</v>
      </c>
      <c r="N20" s="38">
        <f>IF('3g CPIH'!J$16="-","-",'3h OC '!$E$9*('3g CPIH'!J$16/'3g CPIH'!$G$16))</f>
        <v>41.378922504892373</v>
      </c>
      <c r="O20" s="30"/>
      <c r="P20" s="38">
        <f>IF('3g CPIH'!L$16="-","-",'3h OC '!$E$9*('3g CPIH'!L$16/'3g CPIH'!$G$16))</f>
        <v>41.378922504892373</v>
      </c>
      <c r="Q20" s="38">
        <f>IF('3g CPIH'!M$16="-","-",'3h OC '!$E$9*('3g CPIH'!M$16/'3g CPIH'!$G$16))</f>
        <v>41.847805479452056</v>
      </c>
      <c r="R20" s="38">
        <f>IF('3g CPIH'!N$16="-","-",'3h OC '!$E$9*('3g CPIH'!N$16/'3g CPIH'!$G$16))</f>
        <v>42.160394129158512</v>
      </c>
      <c r="S20" s="38">
        <f>IF('3g CPIH'!O$16="-","-",'3h OC '!$E$9*('3g CPIH'!O$16/'3g CPIH'!$G$16))</f>
        <v>42.394835616438357</v>
      </c>
      <c r="T20" s="38">
        <f>IF('3g CPIH'!P$16="-","-",'3h OC '!$E$9*('3g CPIH'!P$16/'3g CPIH'!$G$16))</f>
        <v>42.512056360078276</v>
      </c>
      <c r="U20" s="38">
        <f>IF('3g CPIH'!Q$16="-","-",'3h OC '!$E$9*('3g CPIH'!Q$16/'3g CPIH'!$G$16))</f>
        <v>42.746497847358121</v>
      </c>
      <c r="V20" s="38">
        <f>IF('3g CPIH'!R$16="-","-",'3h OC '!$E$9*('3g CPIH'!R$16/'3g CPIH'!$G$16))</f>
        <v>43.527969471624267</v>
      </c>
      <c r="W20" s="38" t="str">
        <f>IF('3g CPIH'!S$16="-","-",'3h OC '!$E$9*('3g CPIH'!S$16/'3g CPIH'!$G$16))</f>
        <v>-</v>
      </c>
      <c r="X20" s="38" t="str">
        <f>IF('3g CPIH'!T$16="-","-",'3h OC '!$E$9*('3g CPIH'!T$16/'3g CPIH'!$G$16))</f>
        <v>-</v>
      </c>
      <c r="Y20" s="38" t="str">
        <f>IF('3g CPIH'!U$16="-","-",'3h OC '!$E$9*('3g CPIH'!U$16/'3g CPIH'!$G$16))</f>
        <v>-</v>
      </c>
      <c r="Z20" s="38" t="str">
        <f>IF('3g CPIH'!V$16="-","-",'3h OC '!$E$9*('3g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SMNCC'!G$57)</f>
        <v>0</v>
      </c>
      <c r="L21" s="38">
        <f>IF('3i SMNCC'!H$46="-","-",'3i SMNCC'!H$57)</f>
        <v>-0.1310662676190151</v>
      </c>
      <c r="M21" s="38">
        <f>IF('3i SMNCC'!I$46="-","-",'3i SMNCC'!I$57)</f>
        <v>1.6490220555819262</v>
      </c>
      <c r="N21" s="38">
        <f>IF('3i SMNCC'!J$46="-","-",'3i SMNCC'!J$57)</f>
        <v>7.9249822078168837</v>
      </c>
      <c r="O21" s="30"/>
      <c r="P21" s="38">
        <f>IF('3i SMNCC'!L$46="-","-",'3i SMNCC'!L$57)</f>
        <v>7.9249822078168837</v>
      </c>
      <c r="Q21" s="38">
        <f>IF('3i SMNCC'!M$46="-","-",'3i SMNCC'!M$57)</f>
        <v>9.5945159615724194</v>
      </c>
      <c r="R21" s="38">
        <f>IF('3i SMNCC'!N$46="-","-",'3i SMNCC'!N$57)</f>
        <v>9.6655312765157912</v>
      </c>
      <c r="S21" s="38">
        <f>IF('3i SMNCC'!O$46="-","-",'3i SMNCC'!O$57)</f>
        <v>11.448655558303892</v>
      </c>
      <c r="T21" s="38">
        <f>IF('3i SMNCC'!P$46="-","-",'3i SMNCC'!P$57)</f>
        <v>11.63045810995356</v>
      </c>
      <c r="U21" s="38">
        <f>IF('3i SMNCC'!Q$46="-","-",'3i SMNCC'!Q$57)</f>
        <v>11.375413031411084</v>
      </c>
      <c r="V21" s="38">
        <f>IF('3i SMNCC'!R$46="-","-",'3i SMNCC'!R$57)</f>
        <v>11.405483218834176</v>
      </c>
      <c r="W21" s="38" t="str">
        <f>IF('3i SMNCC'!S$46="-","-",'3i SMNCC'!S$57)</f>
        <v>-</v>
      </c>
      <c r="X21" s="38" t="str">
        <f>IF('3i SMNCC'!T$46="-","-",'3i SMNCC'!T$57)</f>
        <v>-</v>
      </c>
      <c r="Y21" s="38" t="str">
        <f>IF('3i SMNCC'!U$46="-","-",'3i SMNCC'!U$57)</f>
        <v>-</v>
      </c>
      <c r="Z21" s="38" t="str">
        <f>IF('3i SMNCC'!V$46="-","-",'3i SMNCC'!V$57)</f>
        <v>-</v>
      </c>
      <c r="AA21" s="28"/>
    </row>
    <row r="22" spans="1:27" s="29" customFormat="1" ht="11.25" customHeight="1" x14ac:dyDescent="0.25">
      <c r="A22" s="256"/>
      <c r="B22" s="135" t="s">
        <v>349</v>
      </c>
      <c r="C22" s="135" t="s">
        <v>389</v>
      </c>
      <c r="D22" s="127" t="s">
        <v>315</v>
      </c>
      <c r="E22" s="128"/>
      <c r="F22" s="30"/>
      <c r="G22" s="38">
        <f>IF('3g CPIH'!C$16="-","-",'3j PAAC PAP'!$G$15*('3g CPIH'!C$16/'3g CPIH'!$G$16))</f>
        <v>3.3460635029354204</v>
      </c>
      <c r="H22" s="38">
        <f>IF('3g CPIH'!D$16="-","-",'3j PAAC PAP'!$G$15*('3g CPIH'!D$16/'3g CPIH'!$G$16))</f>
        <v>3.3527623287671227</v>
      </c>
      <c r="I22" s="38">
        <f>IF('3g CPIH'!E$16="-","-",'3j PAAC PAP'!$G$15*('3g CPIH'!E$16/'3g CPIH'!$G$16))</f>
        <v>3.3628105675146771</v>
      </c>
      <c r="J22" s="38">
        <f>IF('3g CPIH'!F$16="-","-",'3j PAAC PAP'!$G$15*('3g CPIH'!F$16/'3g CPIH'!$G$16))</f>
        <v>3.3829070450097847</v>
      </c>
      <c r="K22" s="38">
        <f>IF('3g CPIH'!G$16="-","-",'3j PAAC PAP'!$G$15*('3g CPIH'!G$16/'3g CPIH'!$G$16))</f>
        <v>3.4230999999999998</v>
      </c>
      <c r="L22" s="38">
        <f>IF('3g CPIH'!H$16="-","-",'3j PAAC PAP'!$G$15*('3g CPIH'!H$16/'3g CPIH'!$G$16))</f>
        <v>3.4666423679060667</v>
      </c>
      <c r="M22" s="38">
        <f>IF('3g CPIH'!I$16="-","-",'3j PAAC PAP'!$G$15*('3g CPIH'!I$16/'3g CPIH'!$G$16))</f>
        <v>3.516883561643835</v>
      </c>
      <c r="N22" s="38">
        <f>IF('3g CPIH'!J$16="-","-",'3j PAAC PAP'!$G$15*('3g CPIH'!J$16/'3g CPIH'!$G$16))</f>
        <v>3.547028277886497</v>
      </c>
      <c r="O22" s="30"/>
      <c r="P22" s="38">
        <f>IF('3g CPIH'!L$16="-","-",'3j PAAC PAP'!$G$15*('3g CPIH'!L$16/'3g CPIH'!$G$16))</f>
        <v>3.547028277886497</v>
      </c>
      <c r="Q22" s="38">
        <f>IF('3g CPIH'!M$16="-","-",'3j PAAC PAP'!$G$15*('3g CPIH'!M$16/'3g CPIH'!$G$16))</f>
        <v>3.5872212328767121</v>
      </c>
      <c r="R22" s="38">
        <f>IF('3g CPIH'!N$16="-","-",'3j PAAC PAP'!$G$15*('3g CPIH'!N$16/'3g CPIH'!$G$16))</f>
        <v>3.6140165362035224</v>
      </c>
      <c r="S22" s="38">
        <f>IF('3g CPIH'!O$16="-","-",'3j PAAC PAP'!$G$15*('3g CPIH'!O$16/'3g CPIH'!$G$16))</f>
        <v>3.6341130136986299</v>
      </c>
      <c r="T22" s="38">
        <f>IF('3g CPIH'!P$16="-","-",'3j PAAC PAP'!$G$15*('3g CPIH'!P$16/'3g CPIH'!$G$16))</f>
        <v>3.6441612524461835</v>
      </c>
      <c r="U22" s="38">
        <f>IF('3g CPIH'!Q$16="-","-",'3j PAAC PAP'!$G$15*('3g CPIH'!Q$16/'3g CPIH'!$G$16))</f>
        <v>3.6642577299412915</v>
      </c>
      <c r="V22" s="38">
        <f>IF('3g CPIH'!R$16="-","-",'3j PAAC PAP'!$G$15*('3g CPIH'!R$16/'3g CPIH'!$G$16))</f>
        <v>3.7312459882583173</v>
      </c>
      <c r="W22" s="38" t="str">
        <f>IF('3g CPIH'!S$16="-","-",'3j PAAC PAP'!$G$15*('3g CPIH'!S$16/'3g CPIH'!$G$16))</f>
        <v>-</v>
      </c>
      <c r="X22" s="38" t="str">
        <f>IF('3g CPIH'!T$16="-","-",'3j PAAC PAP'!$G$15*('3g CPIH'!T$16/'3g CPIH'!$G$16))</f>
        <v>-</v>
      </c>
      <c r="Y22" s="38" t="str">
        <f>IF('3g CPIH'!U$16="-","-",'3j PAAC PAP'!$G$15*('3g CPIH'!U$16/'3g CPIH'!$G$16))</f>
        <v>-</v>
      </c>
      <c r="Z22" s="38" t="str">
        <f>IF('3g CPIH'!V$16="-","-",'3j PAAC PAP'!$G$15*('3g CPIH'!V$16/'3g CPIH'!$G$16))</f>
        <v>-</v>
      </c>
      <c r="AA22" s="28"/>
    </row>
    <row r="23" spans="1:27" s="29" customFormat="1" ht="11.5" x14ac:dyDescent="0.25">
      <c r="A23" s="256"/>
      <c r="B23" s="135" t="s">
        <v>349</v>
      </c>
      <c r="C23" s="135" t="s">
        <v>404</v>
      </c>
      <c r="D23" s="127" t="s">
        <v>315</v>
      </c>
      <c r="E23" s="128"/>
      <c r="F23" s="30"/>
      <c r="G23" s="38">
        <f>IF(G18="-","-",SUM(G15:G21)*'3j PAAC PAP'!$G$33)</f>
        <v>0.30012894242964011</v>
      </c>
      <c r="H23" s="38">
        <f>IF(H18="-","-",SUM(H15:H21)*'3j PAAC PAP'!$G$33)</f>
        <v>0.3005029547490139</v>
      </c>
      <c r="I23" s="38">
        <f>IF(I18="-","-",SUM(I15:I21)*'3j PAAC PAP'!$G$33)</f>
        <v>0.29961849158039805</v>
      </c>
      <c r="J23" s="38">
        <f>IF(J18="-","-",SUM(J15:J21)*'3j PAAC PAP'!$G$33)</f>
        <v>0.3007405285385194</v>
      </c>
      <c r="K23" s="38">
        <f>IF(K18="-","-",SUM(K15:K21)*'3j PAAC PAP'!$G$33)</f>
        <v>0.30511325701592262</v>
      </c>
      <c r="L23" s="38">
        <f>IF(L18="-","-",SUM(L15:L21)*'3j PAAC PAP'!$G$33)</f>
        <v>0.30691705393502755</v>
      </c>
      <c r="M23" s="38">
        <f>IF(M18="-","-",SUM(M15:M21)*'3j PAAC PAP'!$G$33)</f>
        <v>0.31567931530823751</v>
      </c>
      <c r="N23" s="38">
        <f>IF(N18="-","-",SUM(N15:N21)*'3j PAAC PAP'!$G$33)</f>
        <v>0.34739911603401602</v>
      </c>
      <c r="O23" s="30"/>
      <c r="P23" s="38">
        <f>IF(P18="-","-",SUM(P15:P21)*'3j PAAC PAP'!$G$33)</f>
        <v>0.34739911603401602</v>
      </c>
      <c r="Q23" s="38">
        <f>IF(Q18="-","-",SUM(Q15:Q21)*'3j PAAC PAP'!$G$33)</f>
        <v>0.3661207651726926</v>
      </c>
      <c r="R23" s="38">
        <f>IF(R18="-","-",SUM(R15:R21)*'3j PAAC PAP'!$G$33)</f>
        <v>0.367540915443961</v>
      </c>
      <c r="S23" s="38">
        <f>IF(S18="-","-",SUM(S15:S21)*'3j PAAC PAP'!$G$33)</f>
        <v>0.37746651313221236</v>
      </c>
      <c r="T23" s="38">
        <f>IF(T18="-","-",SUM(T15:T21)*'3j PAAC PAP'!$G$33)</f>
        <v>0.37741313778249014</v>
      </c>
      <c r="U23" s="38">
        <f>IF(U18="-","-",SUM(U15:U21)*'3j PAAC PAP'!$G$33)</f>
        <v>0.36951965140378484</v>
      </c>
      <c r="V23" s="38">
        <f>IF(V18="-","-",SUM(V15:V21)*'3j PAAC PAP'!$G$33)</f>
        <v>0.36905554219363279</v>
      </c>
      <c r="W23" s="38" t="str">
        <f>IF(W18="-","-",SUM(W15:W21)*'3j PAAC PAP'!$G$33)</f>
        <v>-</v>
      </c>
      <c r="X23" s="38" t="str">
        <f>IF(X18="-","-",SUM(X15:X21)*'3j PAAC PAP'!$G$33)</f>
        <v>-</v>
      </c>
      <c r="Y23" s="38" t="str">
        <f>IF(Y18="-","-",SUM(Y15:Y21)*'3j PAAC PAP'!$G$33)</f>
        <v>-</v>
      </c>
      <c r="Z23" s="38" t="str">
        <f>IF(Z18="-","-",SUM(Z15:Z21)*'3j PAAC PAP'!$G$33)</f>
        <v>-</v>
      </c>
      <c r="AA23" s="28"/>
    </row>
    <row r="24" spans="1:27" s="29" customFormat="1" ht="11.5" x14ac:dyDescent="0.25">
      <c r="A24" s="256"/>
      <c r="B24" s="135" t="s">
        <v>388</v>
      </c>
      <c r="C24" s="135" t="s">
        <v>515</v>
      </c>
      <c r="D24" s="127" t="s">
        <v>315</v>
      </c>
      <c r="E24" s="128"/>
      <c r="F24" s="30"/>
      <c r="G24" s="38">
        <f>IF(G18="-","-",SUM(G15:G23)*'3k EBIT'!$E$9)</f>
        <v>1.2851822126945487</v>
      </c>
      <c r="H24" s="38">
        <f>IF(H18="-","-",SUM(H15:H23)*'3k EBIT'!$E$9)</f>
        <v>1.2868327536657371</v>
      </c>
      <c r="I24" s="38">
        <f>IF(I18="-","-",SUM(I15:I23)*'3k EBIT'!$E$9)</f>
        <v>1.2834309893114026</v>
      </c>
      <c r="J24" s="38">
        <f>IF(J18="-","-",SUM(J15:J23)*'3k EBIT'!$E$9)</f>
        <v>1.2883826122249693</v>
      </c>
      <c r="K24" s="38">
        <f>IF(K18="-","-",SUM(K15:K23)*'3k EBIT'!$E$9)</f>
        <v>1.3069413318722038</v>
      </c>
      <c r="L24" s="38">
        <f>IF(L18="-","-",SUM(L15:L23)*'3k EBIT'!$E$9)</f>
        <v>1.3151192074935039</v>
      </c>
      <c r="M24" s="38">
        <f>IF(M18="-","-",SUM(M15:M23)*'3k EBIT'!$E$9)</f>
        <v>1.3517211335655264</v>
      </c>
      <c r="N24" s="38">
        <f>IF(N18="-","-",SUM(N15:N23)*'3k EBIT'!$E$9)</f>
        <v>1.4812831158471118</v>
      </c>
      <c r="O24" s="30"/>
      <c r="P24" s="38">
        <f>IF(P18="-","-",SUM(P15:P23)*'3k EBIT'!$E$9)</f>
        <v>1.4812831158471118</v>
      </c>
      <c r="Q24" s="38">
        <f>IF(Q18="-","-",SUM(Q15:Q23)*'3k EBIT'!$E$9)</f>
        <v>1.5581870030929199</v>
      </c>
      <c r="R24" s="38">
        <f>IF(R18="-","-",SUM(R15:R23)*'3k EBIT'!$E$9)</f>
        <v>1.5644805486262743</v>
      </c>
      <c r="S24" s="38">
        <f>IF(S18="-","-",SUM(S15:S23)*'3k EBIT'!$E$9)</f>
        <v>1.6052289564262423</v>
      </c>
      <c r="T24" s="38">
        <f>IF(T18="-","-",SUM(T15:T23)*'3k EBIT'!$E$9)</f>
        <v>1.6052065374057596</v>
      </c>
      <c r="U24" s="38">
        <f>IF(U18="-","-",SUM(U15:U23)*'3k EBIT'!$E$9)</f>
        <v>1.573499499191199</v>
      </c>
      <c r="V24" s="38">
        <f>IF(V18="-","-",SUM(V15:V23)*'3k EBIT'!$E$9)</f>
        <v>1.572909780285479</v>
      </c>
      <c r="W24" s="38" t="str">
        <f>IF(W18="-","-",SUM(W15:W23)*'3k EBIT'!$E$9)</f>
        <v>-</v>
      </c>
      <c r="X24" s="38" t="str">
        <f>IF(X18="-","-",SUM(X15:X23)*'3k EBIT'!$E$9)</f>
        <v>-</v>
      </c>
      <c r="Y24" s="38" t="str">
        <f>IF(Y18="-","-",SUM(Y15:Y23)*'3k EBIT'!$E$9)</f>
        <v>-</v>
      </c>
      <c r="Z24" s="38" t="str">
        <f>IF(Z18="-","-",SUM(Z15:Z23)*'3k EBIT'!$E$9)</f>
        <v>-</v>
      </c>
      <c r="AA24" s="28"/>
    </row>
    <row r="25" spans="1:27" s="29" customFormat="1" ht="11.5" x14ac:dyDescent="0.25">
      <c r="A25" s="256"/>
      <c r="B25" s="135" t="s">
        <v>292</v>
      </c>
      <c r="C25" s="179" t="s">
        <v>516</v>
      </c>
      <c r="D25" s="127" t="s">
        <v>315</v>
      </c>
      <c r="E25" s="127"/>
      <c r="F25" s="30"/>
      <c r="G25" s="38">
        <f>IF(G20="-","-",SUM(G15:G18,G20:G24)*'3l HAP'!$E$10)</f>
        <v>0.73970198907474372</v>
      </c>
      <c r="H25" s="38">
        <f>IF(H20="-","-",SUM(H15:H18,H20:H24)*'3l HAP'!$E$10)</f>
        <v>0.74097386067356075</v>
      </c>
      <c r="I25" s="38">
        <f>IF(I20="-","-",SUM(I15:I18,I20:I24)*'3l HAP'!$E$10)</f>
        <v>0.74369649876094823</v>
      </c>
      <c r="J25" s="38">
        <f>IF(J20="-","-",SUM(J15:J18,J20:J24)*'3l HAP'!$E$10)</f>
        <v>0.74751211355739966</v>
      </c>
      <c r="K25" s="38">
        <f>IF(K20="-","-",SUM(K15:K18,K20:K24)*'3l HAP'!$E$10)</f>
        <v>0.75646910130062539</v>
      </c>
      <c r="L25" s="38">
        <f>IF(L20="-","-",SUM(L15:L18,L20:L24)*'3l HAP'!$E$10)</f>
        <v>0.76277079748566479</v>
      </c>
      <c r="M25" s="38">
        <f>IF(M20="-","-",SUM(M15:M18,M20:M24)*'3l HAP'!$E$10)</f>
        <v>0.80486976849989056</v>
      </c>
      <c r="N25" s="38">
        <f>IF(N20="-","-",SUM(N15:N18,N20:N24)*'3l HAP'!$E$10)</f>
        <v>0.90470746318717865</v>
      </c>
      <c r="O25" s="30"/>
      <c r="P25" s="38">
        <f>IF(P20="-","-",SUM(P15:P18,P20:P24)*'3l HAP'!$E$10)</f>
        <v>0.90470746318717865</v>
      </c>
      <c r="Q25" s="38">
        <f>IF(Q20="-","-",SUM(Q15:Q18,Q20:Q24)*'3l HAP'!$E$10)</f>
        <v>0.94045450919189122</v>
      </c>
      <c r="R25" s="38">
        <f>IF(R20="-","-",SUM(R15:R18,R20:R24)*'3l HAP'!$E$10)</f>
        <v>0.94530418088102874</v>
      </c>
      <c r="S25" s="38">
        <f>IF(S20="-","-",SUM(S15:S18,S20:S24)*'3l HAP'!$E$10)</f>
        <v>0.97830722260067604</v>
      </c>
      <c r="T25" s="38">
        <f>IF(T20="-","-",SUM(T15:T18,T20:T24)*'3l HAP'!$E$10)</f>
        <v>0.97828994698260685</v>
      </c>
      <c r="U25" s="38">
        <f>IF(U20="-","-",SUM(U15:U18,U20:U24)*'3l HAP'!$E$10)</f>
        <v>1.0003496764430788</v>
      </c>
      <c r="V25" s="38">
        <f>IF(V20="-","-",SUM(V15:V18,V20:V24)*'3l HAP'!$E$10)</f>
        <v>0.99989525165716719</v>
      </c>
      <c r="W25" s="38" t="str">
        <f>IF(W20="-","-",SUM(W15:W18,W20:W24)*'3l HAP'!$E$10)</f>
        <v>-</v>
      </c>
      <c r="X25" s="38" t="str">
        <f>IF(X20="-","-",SUM(X15:X18,X20:X24)*'3l HAP'!$E$10)</f>
        <v>-</v>
      </c>
      <c r="Y25" s="38" t="str">
        <f>IF(Y20="-","-",SUM(Y15:Y18,Y20:Y24)*'3l HAP'!$E$10)</f>
        <v>-</v>
      </c>
      <c r="Z25" s="38" t="str">
        <f>IF(Z20="-","-",SUM(Z15:Z18,Z20:Z24)*'3l HAP'!$E$10)</f>
        <v>-</v>
      </c>
      <c r="AA25" s="28"/>
    </row>
    <row r="26" spans="1:27" s="29" customFormat="1" ht="11.25" customHeight="1" x14ac:dyDescent="0.25">
      <c r="A26" s="256"/>
      <c r="B26" s="135" t="s">
        <v>44</v>
      </c>
      <c r="C26" s="135" t="str">
        <f>B26&amp;"_"&amp;D26</f>
        <v>Total_Eastern</v>
      </c>
      <c r="D26" s="127" t="s">
        <v>315</v>
      </c>
      <c r="E26" s="128"/>
      <c r="F26" s="30"/>
      <c r="G26" s="38">
        <f>IF(G20="-","-",SUM(G15:G25))</f>
        <v>68.380843138910393</v>
      </c>
      <c r="H26" s="38">
        <f t="shared" ref="H26:N26" si="0">IF(H20="-","-",SUM(H15:H25))</f>
        <v>68.468985552058072</v>
      </c>
      <c r="I26" s="38">
        <f t="shared" si="0"/>
        <v>68.292668034922968</v>
      </c>
      <c r="J26" s="38">
        <f t="shared" si="0"/>
        <v>68.557095274366077</v>
      </c>
      <c r="K26" s="38">
        <f t="shared" si="0"/>
        <v>69.54282657692562</v>
      </c>
      <c r="L26" s="38">
        <f t="shared" si="0"/>
        <v>69.979542601711103</v>
      </c>
      <c r="M26" s="38">
        <f t="shared" si="0"/>
        <v>71.948057938699364</v>
      </c>
      <c r="N26" s="38">
        <f t="shared" si="0"/>
        <v>78.866944515791403</v>
      </c>
      <c r="O26" s="30"/>
      <c r="P26" s="38">
        <f t="shared" ref="P26:Z26" si="1">IF(P20="-","-",SUM(P15:P25))</f>
        <v>78.866944515791403</v>
      </c>
      <c r="Q26" s="38">
        <f t="shared" si="1"/>
        <v>82.950262902873419</v>
      </c>
      <c r="R26" s="38">
        <f t="shared" si="1"/>
        <v>83.286351676340956</v>
      </c>
      <c r="S26" s="38">
        <f t="shared" si="1"/>
        <v>85.464006874309987</v>
      </c>
      <c r="T26" s="38">
        <f t="shared" si="1"/>
        <v>85.462809650732837</v>
      </c>
      <c r="U26" s="38">
        <f t="shared" si="1"/>
        <v>83.816078584514855</v>
      </c>
      <c r="V26" s="38">
        <f t="shared" si="1"/>
        <v>83.784586335406047</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AA'!J126="-","-",'3c AA'!J126)</f>
        <v>-</v>
      </c>
      <c r="H29" s="129" t="str">
        <f>IF('3c AA'!K126="-","-",'3c AA'!K126)</f>
        <v>-</v>
      </c>
      <c r="I29" s="129" t="str">
        <f>IF('3c AA'!L126="-","-",'3c AA'!L126)</f>
        <v>-</v>
      </c>
      <c r="J29" s="129" t="str">
        <f>IF('3c AA'!M126="-","-",'3c AA'!M126)</f>
        <v>-</v>
      </c>
      <c r="K29" s="129" t="str">
        <f>IF('3c AA'!N126="-","-",'3c AA'!N126)</f>
        <v>-</v>
      </c>
      <c r="L29" s="129" t="str">
        <f>IF('3c AA'!O126="-","-",'3c AA'!O126)</f>
        <v>-</v>
      </c>
      <c r="M29" s="129" t="str">
        <f>IF('3c AA'!P126="-","-",'3c AA'!P126)</f>
        <v>-</v>
      </c>
      <c r="N29" s="129" t="str">
        <f>IF('3c AA'!Q126="-","-",'3c AA'!Q126)</f>
        <v>-</v>
      </c>
      <c r="O29" s="30"/>
      <c r="P29" s="129" t="str">
        <f>IF('3c AA'!S126="-","-",'3c AA'!S126)</f>
        <v>-</v>
      </c>
      <c r="Q29" s="129" t="str">
        <f>IF('3c AA'!T126="-","-",'3c AA'!T126)</f>
        <v>-</v>
      </c>
      <c r="R29" s="129" t="str">
        <f>IF('3c AA'!U126="-","-",'3c AA'!U126)</f>
        <v>-</v>
      </c>
      <c r="S29" s="129" t="str">
        <f>IF('3c AA'!V126="-","-",'3c AA'!V126)</f>
        <v>-</v>
      </c>
      <c r="T29" s="129">
        <f>IF('3c AA'!W126="-","-",'3c AA'!W126)</f>
        <v>0</v>
      </c>
      <c r="U29" s="129">
        <f>IF('3c AA'!X126="-","-",'3c AA'!X126)</f>
        <v>1.4870742269298105</v>
      </c>
      <c r="V29" s="129">
        <f>IF('3c AA'!Y126="-","-",'3c AA'!Y126)</f>
        <v>0.70457099735818829</v>
      </c>
      <c r="W29" s="129" t="str">
        <f>IF('3c AA'!Z126="-","-",'3c AA'!Z126)</f>
        <v>-</v>
      </c>
      <c r="X29" s="129" t="str">
        <f>IF('3c AA'!AA126="-","-",'3c AA'!AA126)</f>
        <v>-</v>
      </c>
      <c r="Y29" s="129" t="str">
        <f>IF('3c AA'!AB126="-","-",'3c AA'!AB126)</f>
        <v>-</v>
      </c>
      <c r="Z29" s="129" t="str">
        <f>IF('3c AA'!AC126="-","-",'3c AA'!AC126)</f>
        <v>-</v>
      </c>
      <c r="AA29" s="28"/>
    </row>
    <row r="30" spans="1:27" s="29" customFormat="1" ht="12.4" customHeight="1" x14ac:dyDescent="0.25">
      <c r="A30" s="256"/>
      <c r="B30" s="132" t="s">
        <v>2</v>
      </c>
      <c r="C30" s="132" t="s">
        <v>342</v>
      </c>
      <c r="D30" s="130" t="s">
        <v>317</v>
      </c>
      <c r="E30" s="131"/>
      <c r="F30" s="30"/>
      <c r="G30" s="129">
        <f>IF('3d PC'!G14="-","-",'3d PC'!G61)</f>
        <v>6.5567588596821027</v>
      </c>
      <c r="H30" s="129">
        <f>IF('3d PC'!H14="-","-",'3d PC'!H61)</f>
        <v>6.5567588596821027</v>
      </c>
      <c r="I30" s="129">
        <f>IF('3d PC'!I14="-","-",'3d PC'!I61)</f>
        <v>6.6197359495950758</v>
      </c>
      <c r="J30" s="129">
        <f>IF('3d PC'!J14="-","-",'3d PC'!J61)</f>
        <v>6.6197359495950758</v>
      </c>
      <c r="K30" s="129">
        <f>IF('3d PC'!K14="-","-",'3d PC'!K61)</f>
        <v>6.6995028867368616</v>
      </c>
      <c r="L30" s="129">
        <f>IF('3d PC'!L14="-","-",'3d PC'!L61)</f>
        <v>6.6995028867368616</v>
      </c>
      <c r="M30" s="129">
        <f>IF('3d PC'!M14="-","-",'3d PC'!M61)</f>
        <v>7.1131218301273513</v>
      </c>
      <c r="N30" s="129">
        <f>IF('3d PC'!N14="-","-",'3d PC'!N61)</f>
        <v>7.1131218301273513</v>
      </c>
      <c r="O30" s="30"/>
      <c r="P30" s="129">
        <f>'3d PC'!P61</f>
        <v>7.1131218301273513</v>
      </c>
      <c r="Q30" s="129">
        <f>'3d PC'!Q61</f>
        <v>7.2804579515147188</v>
      </c>
      <c r="R30" s="129">
        <f>'3d PC'!R61</f>
        <v>7.1935840895118579</v>
      </c>
      <c r="S30" s="129">
        <f>'3d PC'!S61</f>
        <v>7.3593999937099728</v>
      </c>
      <c r="T30" s="129">
        <f>'3d PC'!T61</f>
        <v>7.0492243060839304</v>
      </c>
      <c r="U30" s="129">
        <f>'3d PC'!U61</f>
        <v>7.1089669218364691</v>
      </c>
      <c r="V30" s="129">
        <f>'3d PC'!V61</f>
        <v>6.9829560851947949</v>
      </c>
      <c r="W30" s="129" t="str">
        <f>'3d PC'!W61</f>
        <v>-</v>
      </c>
      <c r="X30" s="129" t="str">
        <f>'3d PC'!X61</f>
        <v>-</v>
      </c>
      <c r="Y30" s="129" t="str">
        <f>'3d PC'!Y61</f>
        <v>-</v>
      </c>
      <c r="Z30" s="129" t="str">
        <f>'3d PC'!Z61</f>
        <v>-</v>
      </c>
      <c r="AA30" s="28"/>
    </row>
    <row r="31" spans="1:27" s="29" customFormat="1" ht="11.25" customHeight="1" x14ac:dyDescent="0.25">
      <c r="A31" s="256"/>
      <c r="B31" s="132" t="s">
        <v>352</v>
      </c>
      <c r="C31" s="132" t="s">
        <v>343</v>
      </c>
      <c r="D31" s="130" t="s">
        <v>317</v>
      </c>
      <c r="E31" s="131"/>
      <c r="F31" s="30"/>
      <c r="G31" s="129">
        <f>IF('3e NC-Elec'!H43="-","-",'3e NC-Elec'!H43)</f>
        <v>9.5265000000000004</v>
      </c>
      <c r="H31" s="129">
        <f>IF('3e NC-Elec'!I43="-","-",'3e NC-Elec'!I43)</f>
        <v>9.5265000000000004</v>
      </c>
      <c r="I31" s="129">
        <f>IF('3e NC-Elec'!J43="-","-",'3e NC-Elec'!J43)</f>
        <v>16.352</v>
      </c>
      <c r="J31" s="129">
        <f>IF('3e NC-Elec'!K43="-","-",'3e NC-Elec'!K43)</f>
        <v>16.352</v>
      </c>
      <c r="K31" s="129">
        <f>IF('3e NC-Elec'!L43="-","-",'3e NC-Elec'!L43)</f>
        <v>11.388</v>
      </c>
      <c r="L31" s="129">
        <f>IF('3e NC-Elec'!M43="-","-",'3e NC-Elec'!M43)</f>
        <v>11.388</v>
      </c>
      <c r="M31" s="129">
        <f>IF('3e NC-Elec'!N43="-","-",'3e NC-Elec'!N43)</f>
        <v>12.0815</v>
      </c>
      <c r="N31" s="129">
        <f>IF('3e NC-Elec'!O43="-","-",'3e NC-Elec'!O43)</f>
        <v>12.0815</v>
      </c>
      <c r="O31" s="30"/>
      <c r="P31" s="129">
        <f>'3e NC-Elec'!Q43</f>
        <v>12.0815</v>
      </c>
      <c r="Q31" s="129">
        <f>'3e NC-Elec'!R43</f>
        <v>11.351499999999998</v>
      </c>
      <c r="R31" s="129">
        <f>'3e NC-Elec'!S43</f>
        <v>11.351499999999998</v>
      </c>
      <c r="S31" s="129">
        <f>'3e NC-Elec'!T43</f>
        <v>12.227499999999999</v>
      </c>
      <c r="T31" s="129">
        <f>'3e NC-Elec'!U43</f>
        <v>12.227499999999999</v>
      </c>
      <c r="U31" s="129">
        <f>'3e NC-Elec'!V43</f>
        <v>13.651000000000002</v>
      </c>
      <c r="V31" s="129">
        <f>'3e NC-Elec'!W43</f>
        <v>13.651000000000002</v>
      </c>
      <c r="W31" s="129" t="str">
        <f>'3e NC-Elec'!X43</f>
        <v>-</v>
      </c>
      <c r="X31" s="129" t="str">
        <f>'3e NC-Elec'!Y43</f>
        <v>-</v>
      </c>
      <c r="Y31" s="129" t="str">
        <f>'3e NC-Elec'!Z43</f>
        <v>-</v>
      </c>
      <c r="Z31" s="129" t="str">
        <f>'3e NC-Elec'!AA43</f>
        <v>-</v>
      </c>
      <c r="AA31" s="28"/>
    </row>
    <row r="32" spans="1:27" s="29" customFormat="1" ht="11.25" customHeight="1" x14ac:dyDescent="0.25">
      <c r="A32" s="256"/>
      <c r="B32" s="132" t="s">
        <v>349</v>
      </c>
      <c r="C32" s="132" t="s">
        <v>344</v>
      </c>
      <c r="D32" s="130" t="s">
        <v>317</v>
      </c>
      <c r="E32" s="131"/>
      <c r="F32" s="30"/>
      <c r="G32" s="129">
        <f>IF('3g CPIH'!C$16="-","-",'3h OC '!$E$9*('3g CPIH'!C$16/'3g CPIH'!$G$16))</f>
        <v>39.034507632093934</v>
      </c>
      <c r="H32" s="129">
        <f>IF('3g CPIH'!D$16="-","-",'3h OC '!$E$9*('3g CPIH'!D$16/'3g CPIH'!$G$16))</f>
        <v>39.112654794520544</v>
      </c>
      <c r="I32" s="129">
        <f>IF('3g CPIH'!E$16="-","-",'3h OC '!$E$9*('3g CPIH'!E$16/'3g CPIH'!$G$16))</f>
        <v>39.229875538160471</v>
      </c>
      <c r="J32" s="129">
        <f>IF('3g CPIH'!F$16="-","-",'3h OC '!$E$9*('3g CPIH'!F$16/'3g CPIH'!$G$16))</f>
        <v>39.464317025440316</v>
      </c>
      <c r="K32" s="129">
        <f>IF('3g CPIH'!G$16="-","-",'3h OC '!$E$9*('3g CPIH'!G$16/'3g CPIH'!$G$16))</f>
        <v>39.933199999999999</v>
      </c>
      <c r="L32" s="129">
        <f>IF('3g CPIH'!H$16="-","-",'3h OC '!$E$9*('3g CPIH'!H$16/'3g CPIH'!$G$16))</f>
        <v>40.441156555772999</v>
      </c>
      <c r="M32" s="129">
        <f>IF('3g CPIH'!I$16="-","-",'3h OC '!$E$9*('3g CPIH'!I$16/'3g CPIH'!$G$16))</f>
        <v>41.027260273972601</v>
      </c>
      <c r="N32" s="129">
        <f>IF('3g CPIH'!J$16="-","-",'3h OC '!$E$9*('3g CPIH'!J$16/'3g CPIH'!$G$16))</f>
        <v>41.378922504892373</v>
      </c>
      <c r="O32" s="30"/>
      <c r="P32" s="129">
        <f>IF('3g CPIH'!L$16="-","-",'3h OC '!$E$9*('3g CPIH'!L$16/'3g CPIH'!$G$16))</f>
        <v>41.378922504892373</v>
      </c>
      <c r="Q32" s="129">
        <f>IF('3g CPIH'!M$16="-","-",'3h OC '!$E$9*('3g CPIH'!M$16/'3g CPIH'!$G$16))</f>
        <v>41.847805479452056</v>
      </c>
      <c r="R32" s="129">
        <f>IF('3g CPIH'!N$16="-","-",'3h OC '!$E$9*('3g CPIH'!N$16/'3g CPIH'!$G$16))</f>
        <v>42.160394129158512</v>
      </c>
      <c r="S32" s="129">
        <f>IF('3g CPIH'!O$16="-","-",'3h OC '!$E$9*('3g CPIH'!O$16/'3g CPIH'!$G$16))</f>
        <v>42.394835616438357</v>
      </c>
      <c r="T32" s="129">
        <f>IF('3g CPIH'!P$16="-","-",'3h OC '!$E$9*('3g CPIH'!P$16/'3g CPIH'!$G$16))</f>
        <v>42.512056360078276</v>
      </c>
      <c r="U32" s="129">
        <f>IF('3g CPIH'!Q$16="-","-",'3h OC '!$E$9*('3g CPIH'!Q$16/'3g CPIH'!$G$16))</f>
        <v>42.746497847358121</v>
      </c>
      <c r="V32" s="129">
        <f>IF('3g CPIH'!R$16="-","-",'3h OC '!$E$9*('3g CPIH'!R$16/'3g CPIH'!$G$16))</f>
        <v>43.527969471624267</v>
      </c>
      <c r="W32" s="129" t="str">
        <f>IF('3g CPIH'!S$16="-","-",'3h OC '!$E$9*('3g CPIH'!S$16/'3g CPIH'!$G$16))</f>
        <v>-</v>
      </c>
      <c r="X32" s="129" t="str">
        <f>IF('3g CPIH'!T$16="-","-",'3h OC '!$E$9*('3g CPIH'!T$16/'3g CPIH'!$G$16))</f>
        <v>-</v>
      </c>
      <c r="Y32" s="129" t="str">
        <f>IF('3g CPIH'!U$16="-","-",'3h OC '!$E$9*('3g CPIH'!U$16/'3g CPIH'!$G$16))</f>
        <v>-</v>
      </c>
      <c r="Z32" s="129" t="str">
        <f>IF('3g CPIH'!V$16="-","-",'3h OC '!$E$9*('3g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SMNCC'!G$57)</f>
        <v>0</v>
      </c>
      <c r="L33" s="129">
        <f>IF('3i SMNCC'!H$46="-","-",'3i SMNCC'!H$57)</f>
        <v>-0.1310662676190151</v>
      </c>
      <c r="M33" s="129">
        <f>IF('3i SMNCC'!I$46="-","-",'3i SMNCC'!I$57)</f>
        <v>1.6490220555819262</v>
      </c>
      <c r="N33" s="129">
        <f>IF('3i SMNCC'!J$46="-","-",'3i SMNCC'!J$57)</f>
        <v>7.9249822078168837</v>
      </c>
      <c r="O33" s="30"/>
      <c r="P33" s="129">
        <f>IF('3i SMNCC'!L$46="-","-",'3i SMNCC'!L$57)</f>
        <v>7.9249822078168837</v>
      </c>
      <c r="Q33" s="129">
        <f>IF('3i SMNCC'!M$46="-","-",'3i SMNCC'!M$57)</f>
        <v>9.5945159615724194</v>
      </c>
      <c r="R33" s="129">
        <f>IF('3i SMNCC'!N$46="-","-",'3i SMNCC'!N$57)</f>
        <v>9.6655312765157912</v>
      </c>
      <c r="S33" s="129">
        <f>IF('3i SMNCC'!O$46="-","-",'3i SMNCC'!O$57)</f>
        <v>11.448655558303892</v>
      </c>
      <c r="T33" s="129">
        <f>IF('3i SMNCC'!P$46="-","-",'3i SMNCC'!P$57)</f>
        <v>11.63045810995356</v>
      </c>
      <c r="U33" s="129">
        <f>IF('3i SMNCC'!Q$46="-","-",'3i SMNCC'!Q$57)</f>
        <v>11.375413031411084</v>
      </c>
      <c r="V33" s="129">
        <f>IF('3i SMNCC'!R$46="-","-",'3i SMNCC'!R$57)</f>
        <v>11.405483218834176</v>
      </c>
      <c r="W33" s="129" t="str">
        <f>IF('3i SMNCC'!S$46="-","-",'3i SMNCC'!S$57)</f>
        <v>-</v>
      </c>
      <c r="X33" s="129" t="str">
        <f>IF('3i SMNCC'!T$46="-","-",'3i SMNCC'!T$57)</f>
        <v>-</v>
      </c>
      <c r="Y33" s="129" t="str">
        <f>IF('3i SMNCC'!U$46="-","-",'3i SMNCC'!U$57)</f>
        <v>-</v>
      </c>
      <c r="Z33" s="129" t="str">
        <f>IF('3i SMNCC'!V$46="-","-",'3i SMNCC'!V$57)</f>
        <v>-</v>
      </c>
      <c r="AA33" s="28"/>
    </row>
    <row r="34" spans="1:27" s="29" customFormat="1" ht="11.5" x14ac:dyDescent="0.25">
      <c r="A34" s="256"/>
      <c r="B34" s="132" t="s">
        <v>349</v>
      </c>
      <c r="C34" s="132" t="s">
        <v>389</v>
      </c>
      <c r="D34" s="130" t="s">
        <v>317</v>
      </c>
      <c r="E34" s="131"/>
      <c r="F34" s="30"/>
      <c r="G34" s="129">
        <f>IF('3g CPIH'!C$16="-","-",'3j PAAC PAP'!$G$15*('3g CPIH'!C$16/'3g CPIH'!$G$16))</f>
        <v>3.3460635029354204</v>
      </c>
      <c r="H34" s="129">
        <f>IF('3g CPIH'!D$16="-","-",'3j PAAC PAP'!$G$15*('3g CPIH'!D$16/'3g CPIH'!$G$16))</f>
        <v>3.3527623287671227</v>
      </c>
      <c r="I34" s="129">
        <f>IF('3g CPIH'!E$16="-","-",'3j PAAC PAP'!$G$15*('3g CPIH'!E$16/'3g CPIH'!$G$16))</f>
        <v>3.3628105675146771</v>
      </c>
      <c r="J34" s="129">
        <f>IF('3g CPIH'!F$16="-","-",'3j PAAC PAP'!$G$15*('3g CPIH'!F$16/'3g CPIH'!$G$16))</f>
        <v>3.3829070450097847</v>
      </c>
      <c r="K34" s="129">
        <f>IF('3g CPIH'!G$16="-","-",'3j PAAC PAP'!$G$15*('3g CPIH'!G$16/'3g CPIH'!$G$16))</f>
        <v>3.4230999999999998</v>
      </c>
      <c r="L34" s="129">
        <f>IF('3g CPIH'!H$16="-","-",'3j PAAC PAP'!$G$15*('3g CPIH'!H$16/'3g CPIH'!$G$16))</f>
        <v>3.4666423679060667</v>
      </c>
      <c r="M34" s="129">
        <f>IF('3g CPIH'!I$16="-","-",'3j PAAC PAP'!$G$15*('3g CPIH'!I$16/'3g CPIH'!$G$16))</f>
        <v>3.516883561643835</v>
      </c>
      <c r="N34" s="129">
        <f>IF('3g CPIH'!J$16="-","-",'3j PAAC PAP'!$G$15*('3g CPIH'!J$16/'3g CPIH'!$G$16))</f>
        <v>3.547028277886497</v>
      </c>
      <c r="O34" s="30"/>
      <c r="P34" s="129">
        <f>IF('3g CPIH'!L$16="-","-",'3j PAAC PAP'!$G$15*('3g CPIH'!L$16/'3g CPIH'!$G$16))</f>
        <v>3.547028277886497</v>
      </c>
      <c r="Q34" s="129">
        <f>IF('3g CPIH'!M$16="-","-",'3j PAAC PAP'!$G$15*('3g CPIH'!M$16/'3g CPIH'!$G$16))</f>
        <v>3.5872212328767121</v>
      </c>
      <c r="R34" s="129">
        <f>IF('3g CPIH'!N$16="-","-",'3j PAAC PAP'!$G$15*('3g CPIH'!N$16/'3g CPIH'!$G$16))</f>
        <v>3.6140165362035224</v>
      </c>
      <c r="S34" s="129">
        <f>IF('3g CPIH'!O$16="-","-",'3j PAAC PAP'!$G$15*('3g CPIH'!O$16/'3g CPIH'!$G$16))</f>
        <v>3.6341130136986299</v>
      </c>
      <c r="T34" s="129">
        <f>IF('3g CPIH'!P$16="-","-",'3j PAAC PAP'!$G$15*('3g CPIH'!P$16/'3g CPIH'!$G$16))</f>
        <v>3.6441612524461835</v>
      </c>
      <c r="U34" s="129">
        <f>IF('3g CPIH'!Q$16="-","-",'3j PAAC PAP'!$G$15*('3g CPIH'!Q$16/'3g CPIH'!$G$16))</f>
        <v>3.6642577299412915</v>
      </c>
      <c r="V34" s="129">
        <f>IF('3g CPIH'!R$16="-","-",'3j PAAC PAP'!$G$15*('3g CPIH'!R$16/'3g CPIH'!$G$16))</f>
        <v>3.7312459882583173</v>
      </c>
      <c r="W34" s="129" t="str">
        <f>IF('3g CPIH'!S$16="-","-",'3j PAAC PAP'!$G$15*('3g CPIH'!S$16/'3g CPIH'!$G$16))</f>
        <v>-</v>
      </c>
      <c r="X34" s="129" t="str">
        <f>IF('3g CPIH'!T$16="-","-",'3j PAAC PAP'!$G$15*('3g CPIH'!T$16/'3g CPIH'!$G$16))</f>
        <v>-</v>
      </c>
      <c r="Y34" s="129" t="str">
        <f>IF('3g CPIH'!U$16="-","-",'3j PAAC PAP'!$G$15*('3g CPIH'!U$16/'3g CPIH'!$G$16))</f>
        <v>-</v>
      </c>
      <c r="Z34" s="129" t="str">
        <f>IF('3g CPIH'!V$16="-","-",'3j PAAC PAP'!$G$15*('3g CPIH'!V$16/'3g CPIH'!$G$16))</f>
        <v>-</v>
      </c>
      <c r="AA34" s="28"/>
    </row>
    <row r="35" spans="1:27" s="29" customFormat="1" ht="11.5" x14ac:dyDescent="0.25">
      <c r="A35" s="256"/>
      <c r="B35" s="132" t="s">
        <v>349</v>
      </c>
      <c r="C35" s="132" t="s">
        <v>404</v>
      </c>
      <c r="D35" s="130" t="s">
        <v>317</v>
      </c>
      <c r="E35" s="131"/>
      <c r="F35" s="30"/>
      <c r="G35" s="129">
        <f>IF(G30="-","-",SUM(G27:G33)*'3j PAAC PAP'!$G$33)</f>
        <v>0.26379363042964016</v>
      </c>
      <c r="H35" s="129">
        <f>IF(H30="-","-",SUM(H27:H33)*'3j PAAC PAP'!$G$33)</f>
        <v>0.26416764274901389</v>
      </c>
      <c r="I35" s="129">
        <f>IF(I30="-","-",SUM(I27:I33)*'3j PAAC PAP'!$G$33)</f>
        <v>0.29769691258039804</v>
      </c>
      <c r="J35" s="129">
        <f>IF(J30="-","-",SUM(J27:J33)*'3j PAAC PAP'!$G$33)</f>
        <v>0.2988189495385194</v>
      </c>
      <c r="K35" s="129">
        <f>IF(K30="-","-",SUM(K27:K33)*'3j PAAC PAP'!$G$33)</f>
        <v>0.27768708401592263</v>
      </c>
      <c r="L35" s="129">
        <f>IF(L30="-","-",SUM(L27:L33)*'3j PAAC PAP'!$G$33)</f>
        <v>0.27949088093502761</v>
      </c>
      <c r="M35" s="129">
        <f>IF(M30="-","-",SUM(M27:M33)*'3j PAAC PAP'!$G$33)</f>
        <v>0.29611414730823749</v>
      </c>
      <c r="N35" s="129">
        <f>IF(N30="-","-",SUM(N27:N33)*'3j PAAC PAP'!$G$33)</f>
        <v>0.32783394803401605</v>
      </c>
      <c r="O35" s="30"/>
      <c r="P35" s="129">
        <f>IF(P30="-","-",SUM(P27:P33)*'3j PAAC PAP'!$G$33)</f>
        <v>0.32783394803401605</v>
      </c>
      <c r="Q35" s="129">
        <f>IF(Q30="-","-",SUM(Q27:Q33)*'3j PAAC PAP'!$G$33)</f>
        <v>0.33537550117269255</v>
      </c>
      <c r="R35" s="129">
        <f>IF(R30="-","-",SUM(R27:R33)*'3j PAAC PAP'!$G$33)</f>
        <v>0.33679565144396095</v>
      </c>
      <c r="S35" s="129">
        <f>IF(S30="-","-",SUM(S27:S33)*'3j PAAC PAP'!$G$33)</f>
        <v>0.35143785213221235</v>
      </c>
      <c r="T35" s="129">
        <f>IF(T30="-","-",SUM(T27:T33)*'3j PAAC PAP'!$G$33)</f>
        <v>0.35138447678249007</v>
      </c>
      <c r="U35" s="129">
        <f>IF(U30="-","-",SUM(U27:U33)*'3j PAAC PAP'!$G$33)</f>
        <v>0.36550180440378488</v>
      </c>
      <c r="V35" s="129">
        <f>IF(V30="-","-",SUM(V27:V33)*'3j PAAC PAP'!$G$33)</f>
        <v>0.36503769519363272</v>
      </c>
      <c r="W35" s="129" t="str">
        <f>IF(W30="-","-",SUM(W27:W33)*'3j PAAC PAP'!$G$33)</f>
        <v>-</v>
      </c>
      <c r="X35" s="129" t="str">
        <f>IF(X30="-","-",SUM(X27:X33)*'3j PAAC PAP'!$G$33)</f>
        <v>-</v>
      </c>
      <c r="Y35" s="129" t="str">
        <f>IF(Y30="-","-",SUM(Y27:Y33)*'3j PAAC PAP'!$G$33)</f>
        <v>-</v>
      </c>
      <c r="Z35" s="129" t="str">
        <f>IF(Z30="-","-",SUM(Z27:Z33)*'3j PAAC PAP'!$G$33)</f>
        <v>-</v>
      </c>
      <c r="AA35" s="28"/>
    </row>
    <row r="36" spans="1:27" s="29" customFormat="1" ht="11.5" x14ac:dyDescent="0.25">
      <c r="A36" s="256"/>
      <c r="B36" s="132" t="s">
        <v>388</v>
      </c>
      <c r="C36" s="132" t="s">
        <v>515</v>
      </c>
      <c r="D36" s="130" t="s">
        <v>317</v>
      </c>
      <c r="E36" s="131"/>
      <c r="F36" s="30"/>
      <c r="G36" s="129">
        <f>IF(G30="-","-",SUM(G27:G35)*'3k EBIT'!$E$9)</f>
        <v>1.1374366143717327</v>
      </c>
      <c r="H36" s="129">
        <f>IF(H30="-","-",SUM(H27:H35)*'3k EBIT'!$E$9)</f>
        <v>1.1390871553429214</v>
      </c>
      <c r="I36" s="129">
        <f>IF(I30="-","-",SUM(I27:I35)*'3k EBIT'!$E$9)</f>
        <v>1.2756175201693305</v>
      </c>
      <c r="J36" s="129">
        <f>IF(J30="-","-",SUM(J27:J35)*'3k EBIT'!$E$9)</f>
        <v>1.2805691430828969</v>
      </c>
      <c r="K36" s="129">
        <f>IF(K30="-","-",SUM(K27:K35)*'3k EBIT'!$E$9)</f>
        <v>1.1954218177535398</v>
      </c>
      <c r="L36" s="129">
        <f>IF(L30="-","-",SUM(L27:L35)*'3k EBIT'!$E$9)</f>
        <v>1.2035996933748403</v>
      </c>
      <c r="M36" s="129">
        <f>IF(M30="-","-",SUM(M27:M35)*'3k EBIT'!$E$9)</f>
        <v>1.272165811391702</v>
      </c>
      <c r="N36" s="129">
        <f>IF(N30="-","-",SUM(N27:N35)*'3k EBIT'!$E$9)</f>
        <v>1.4017277936732879</v>
      </c>
      <c r="O36" s="30"/>
      <c r="P36" s="129">
        <f>IF(P30="-","-",SUM(P27:P35)*'3k EBIT'!$E$9)</f>
        <v>1.4017277936732879</v>
      </c>
      <c r="Q36" s="129">
        <f>IF(Q30="-","-",SUM(Q27:Q35)*'3k EBIT'!$E$9)</f>
        <v>1.4331714968197677</v>
      </c>
      <c r="R36" s="129">
        <f>IF(R30="-","-",SUM(R27:R35)*'3k EBIT'!$E$9)</f>
        <v>1.4394650423531219</v>
      </c>
      <c r="S36" s="129">
        <f>IF(S30="-","-",SUM(S27:S35)*'3k EBIT'!$E$9)</f>
        <v>1.4993919653199941</v>
      </c>
      <c r="T36" s="129">
        <f>IF(T30="-","-",SUM(T27:T35)*'3k EBIT'!$E$9)</f>
        <v>1.4993695462995109</v>
      </c>
      <c r="U36" s="129">
        <f>IF(U30="-","-",SUM(U27:U35)*'3k EBIT'!$E$9)</f>
        <v>1.557162245530503</v>
      </c>
      <c r="V36" s="129">
        <f>IF(V30="-","-",SUM(V27:V35)*'3k EBIT'!$E$9)</f>
        <v>1.5565725266247827</v>
      </c>
      <c r="W36" s="129" t="str">
        <f>IF(W30="-","-",SUM(W27:W35)*'3k EBIT'!$E$9)</f>
        <v>-</v>
      </c>
      <c r="X36" s="129" t="str">
        <f>IF(X30="-","-",SUM(X27:X35)*'3k EBIT'!$E$9)</f>
        <v>-</v>
      </c>
      <c r="Y36" s="129" t="str">
        <f>IF(Y30="-","-",SUM(Y27:Y35)*'3k EBIT'!$E$9)</f>
        <v>-</v>
      </c>
      <c r="Z36" s="129" t="str">
        <f>IF(Z30="-","-",SUM(Z27:Z35)*'3k EBIT'!$E$9)</f>
        <v>-</v>
      </c>
      <c r="AA36" s="28"/>
    </row>
    <row r="37" spans="1:27" s="29" customFormat="1" ht="11.25" customHeight="1" x14ac:dyDescent="0.25">
      <c r="A37" s="256"/>
      <c r="B37" s="132" t="s">
        <v>292</v>
      </c>
      <c r="C37" s="177" t="s">
        <v>516</v>
      </c>
      <c r="D37" s="130" t="s">
        <v>317</v>
      </c>
      <c r="E37" s="130"/>
      <c r="F37" s="30"/>
      <c r="G37" s="129">
        <f>IF(G32="-","-",SUM(G27:G30,G32:G36)*'3l HAP'!$E$10)</f>
        <v>0.73700686046670727</v>
      </c>
      <c r="H37" s="129">
        <f>IF(H32="-","-",SUM(H27:H30,H32:H36)*'3l HAP'!$E$10)</f>
        <v>0.73827873206552441</v>
      </c>
      <c r="I37" s="129">
        <f>IF(I32="-","-",SUM(I27:I30,I32:I36)*'3l HAP'!$E$10)</f>
        <v>0.74355396792110018</v>
      </c>
      <c r="J37" s="129">
        <f>IF(J32="-","-",SUM(J27:J30,J32:J36)*'3l HAP'!$E$10)</f>
        <v>0.74736958271755161</v>
      </c>
      <c r="K37" s="129">
        <f>IF(K32="-","-",SUM(K27:K30,K32:K36)*'3l HAP'!$E$10)</f>
        <v>0.754434797495521</v>
      </c>
      <c r="L37" s="129">
        <f>IF(L32="-","-",SUM(L27:L30,L32:L36)*'3l HAP'!$E$10)</f>
        <v>0.7607364936805604</v>
      </c>
      <c r="M37" s="129">
        <f>IF(M32="-","-",SUM(M27:M30,M32:M36)*'3l HAP'!$E$10)</f>
        <v>0.80341854540325564</v>
      </c>
      <c r="N37" s="129">
        <f>IF(N32="-","-",SUM(N27:N30,N32:N36)*'3l HAP'!$E$10)</f>
        <v>0.90325624009054362</v>
      </c>
      <c r="O37" s="30"/>
      <c r="P37" s="129">
        <f>IF(P32="-","-",SUM(P27:P30,P32:P36)*'3l HAP'!$E$10)</f>
        <v>0.90325624009054362</v>
      </c>
      <c r="Q37" s="129">
        <f>IF(Q32="-","-",SUM(Q27:Q30,Q32:Q36)*'3l HAP'!$E$10)</f>
        <v>0.93817401575432191</v>
      </c>
      <c r="R37" s="129">
        <f>IF(R32="-","-",SUM(R27:R30,R32:R36)*'3l HAP'!$E$10)</f>
        <v>0.94302368744345955</v>
      </c>
      <c r="S37" s="129">
        <f>IF(S32="-","-",SUM(S27:S30,S32:S36)*'3l HAP'!$E$10)</f>
        <v>0.9763765775881883</v>
      </c>
      <c r="T37" s="129">
        <f>IF(T32="-","-",SUM(T27:T30,T32:T36)*'3l HAP'!$E$10)</f>
        <v>0.97635930197011889</v>
      </c>
      <c r="U37" s="129">
        <f>IF(U32="-","-",SUM(U27:U30,U32:U36)*'3l HAP'!$E$10)</f>
        <v>1.0000516574143057</v>
      </c>
      <c r="V37" s="129">
        <f>IF(V32="-","-",SUM(V27:V30,V32:V36)*'3l HAP'!$E$10)</f>
        <v>0.99959723262839373</v>
      </c>
      <c r="W37" s="129" t="str">
        <f>IF(W32="-","-",SUM(W27:W30,W32:W36)*'3l HAP'!$E$10)</f>
        <v>-</v>
      </c>
      <c r="X37" s="129" t="str">
        <f>IF(X32="-","-",SUM(X27:X30,X32:X36)*'3l HAP'!$E$10)</f>
        <v>-</v>
      </c>
      <c r="Y37" s="129" t="str">
        <f>IF(Y32="-","-",SUM(Y27:Y30,Y32:Y36)*'3l HAP'!$E$10)</f>
        <v>-</v>
      </c>
      <c r="Z37" s="129" t="str">
        <f>IF(Z32="-","-",SUM(Z27:Z30,Z32:Z36)*'3l HAP'!$E$10)</f>
        <v>-</v>
      </c>
      <c r="AA37" s="28"/>
    </row>
    <row r="38" spans="1:27" s="29" customFormat="1" ht="11.25" customHeight="1" x14ac:dyDescent="0.25">
      <c r="A38" s="256"/>
      <c r="B38" s="132" t="s">
        <v>44</v>
      </c>
      <c r="C38" s="132" t="str">
        <f>B38&amp;"_"&amp;D38</f>
        <v>Total_East Midlands</v>
      </c>
      <c r="D38" s="130" t="s">
        <v>317</v>
      </c>
      <c r="E38" s="131"/>
      <c r="F38" s="30"/>
      <c r="G38" s="129">
        <f t="shared" ref="G38:N38" si="2">IF(G32="-","-",SUM(G27:G37))</f>
        <v>60.602067099979536</v>
      </c>
      <c r="H38" s="129">
        <f t="shared" si="2"/>
        <v>60.690209513127229</v>
      </c>
      <c r="I38" s="129">
        <f t="shared" si="2"/>
        <v>67.881290455941041</v>
      </c>
      <c r="J38" s="129">
        <f t="shared" si="2"/>
        <v>68.14571769538415</v>
      </c>
      <c r="K38" s="129">
        <f t="shared" si="2"/>
        <v>63.671346586001839</v>
      </c>
      <c r="L38" s="129">
        <f t="shared" si="2"/>
        <v>64.108062610787343</v>
      </c>
      <c r="M38" s="129">
        <f t="shared" si="2"/>
        <v>67.759486225428901</v>
      </c>
      <c r="N38" s="129">
        <f t="shared" si="2"/>
        <v>74.678372802520954</v>
      </c>
      <c r="O38" s="30"/>
      <c r="P38" s="129">
        <f t="shared" ref="P38:Z38" si="3">IF(P32="-","-",SUM(P27:P37))</f>
        <v>74.678372802520954</v>
      </c>
      <c r="Q38" s="129">
        <f t="shared" si="3"/>
        <v>76.368221639162684</v>
      </c>
      <c r="R38" s="129">
        <f t="shared" si="3"/>
        <v>76.704310412630221</v>
      </c>
      <c r="S38" s="129">
        <f t="shared" si="3"/>
        <v>79.891710577191233</v>
      </c>
      <c r="T38" s="129">
        <f t="shared" si="3"/>
        <v>79.890513353614054</v>
      </c>
      <c r="U38" s="129">
        <f t="shared" si="3"/>
        <v>82.955925464825384</v>
      </c>
      <c r="V38" s="129">
        <f t="shared" si="3"/>
        <v>82.924433215716547</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AA'!J127="-","-",'3c AA'!J127)</f>
        <v>-</v>
      </c>
      <c r="H41" s="38" t="str">
        <f>IF('3c AA'!K127="-","-",'3c AA'!K127)</f>
        <v>-</v>
      </c>
      <c r="I41" s="38" t="str">
        <f>IF('3c AA'!L127="-","-",'3c AA'!L127)</f>
        <v>-</v>
      </c>
      <c r="J41" s="38" t="str">
        <f>IF('3c AA'!M127="-","-",'3c AA'!M127)</f>
        <v>-</v>
      </c>
      <c r="K41" s="38" t="str">
        <f>IF('3c AA'!N127="-","-",'3c AA'!N127)</f>
        <v>-</v>
      </c>
      <c r="L41" s="38" t="str">
        <f>IF('3c AA'!O127="-","-",'3c AA'!O127)</f>
        <v>-</v>
      </c>
      <c r="M41" s="38" t="str">
        <f>IF('3c AA'!P127="-","-",'3c AA'!P127)</f>
        <v>-</v>
      </c>
      <c r="N41" s="38" t="str">
        <f>IF('3c AA'!Q127="-","-",'3c AA'!Q127)</f>
        <v>-</v>
      </c>
      <c r="O41" s="30"/>
      <c r="P41" s="38" t="str">
        <f>IF('3c AA'!S127="-","-",'3c AA'!S127)</f>
        <v>-</v>
      </c>
      <c r="Q41" s="38" t="str">
        <f>IF('3c AA'!T127="-","-",'3c AA'!T127)</f>
        <v>-</v>
      </c>
      <c r="R41" s="38" t="str">
        <f>IF('3c AA'!U127="-","-",'3c AA'!U127)</f>
        <v>-</v>
      </c>
      <c r="S41" s="38" t="str">
        <f>IF('3c AA'!V127="-","-",'3c AA'!V127)</f>
        <v>-</v>
      </c>
      <c r="T41" s="38">
        <f>IF('3c AA'!W127="-","-",'3c AA'!W127)</f>
        <v>0</v>
      </c>
      <c r="U41" s="38">
        <f>IF('3c AA'!X127="-","-",'3c AA'!X127)</f>
        <v>1.4870742269298105</v>
      </c>
      <c r="V41" s="38">
        <f>IF('3c AA'!Y127="-","-",'3c AA'!Y127)</f>
        <v>0.70457099735818829</v>
      </c>
      <c r="W41" s="38" t="str">
        <f>IF('3c AA'!Z127="-","-",'3c AA'!Z127)</f>
        <v>-</v>
      </c>
      <c r="X41" s="38" t="str">
        <f>IF('3c AA'!AA127="-","-",'3c AA'!AA127)</f>
        <v>-</v>
      </c>
      <c r="Y41" s="38" t="str">
        <f>IF('3c AA'!AB127="-","-",'3c AA'!AB127)</f>
        <v>-</v>
      </c>
      <c r="Z41" s="38" t="str">
        <f>IF('3c AA'!AC127="-","-",'3c AA'!AC127)</f>
        <v>-</v>
      </c>
      <c r="AA41" s="28"/>
    </row>
    <row r="42" spans="1:27" s="29" customFormat="1" ht="11.25" customHeight="1" x14ac:dyDescent="0.25">
      <c r="A42" s="256"/>
      <c r="B42" s="135" t="s">
        <v>2</v>
      </c>
      <c r="C42" s="135" t="s">
        <v>342</v>
      </c>
      <c r="D42" s="127" t="s">
        <v>318</v>
      </c>
      <c r="E42" s="128"/>
      <c r="F42" s="30"/>
      <c r="G42" s="38">
        <f>IF('3d PC'!G14="-","-",'3d PC'!G61)</f>
        <v>6.5567588596821027</v>
      </c>
      <c r="H42" s="38">
        <f>IF('3d PC'!H14="-","-",'3d PC'!H61)</f>
        <v>6.5567588596821027</v>
      </c>
      <c r="I42" s="38">
        <f>IF('3d PC'!I14="-","-",'3d PC'!I61)</f>
        <v>6.6197359495950758</v>
      </c>
      <c r="J42" s="38">
        <f>IF('3d PC'!J14="-","-",'3d PC'!J61)</f>
        <v>6.6197359495950758</v>
      </c>
      <c r="K42" s="38">
        <f>IF('3d PC'!K14="-","-",'3d PC'!K61)</f>
        <v>6.6995028867368616</v>
      </c>
      <c r="L42" s="38">
        <f>IF('3d PC'!L14="-","-",'3d PC'!L61)</f>
        <v>6.6995028867368616</v>
      </c>
      <c r="M42" s="38">
        <f>IF('3d PC'!M14="-","-",'3d PC'!M61)</f>
        <v>7.1131218301273513</v>
      </c>
      <c r="N42" s="38">
        <f>IF('3d PC'!N14="-","-",'3d PC'!N61)</f>
        <v>7.1131218301273513</v>
      </c>
      <c r="O42" s="30"/>
      <c r="P42" s="38">
        <f>'3d PC'!P61</f>
        <v>7.1131218301273513</v>
      </c>
      <c r="Q42" s="38">
        <f>'3d PC'!Q61</f>
        <v>7.2804579515147188</v>
      </c>
      <c r="R42" s="38">
        <f>'3d PC'!R61</f>
        <v>7.1935840895118579</v>
      </c>
      <c r="S42" s="38">
        <f>'3d PC'!S61</f>
        <v>7.3593999937099728</v>
      </c>
      <c r="T42" s="38">
        <f>'3d PC'!T61</f>
        <v>7.0492243060839304</v>
      </c>
      <c r="U42" s="38">
        <f>'3d PC'!U61</f>
        <v>7.1089669218364691</v>
      </c>
      <c r="V42" s="38">
        <f>'3d PC'!V61</f>
        <v>6.9829560851947949</v>
      </c>
      <c r="W42" s="38" t="str">
        <f>'3d PC'!W61</f>
        <v>-</v>
      </c>
      <c r="X42" s="38" t="str">
        <f>'3d PC'!X61</f>
        <v>-</v>
      </c>
      <c r="Y42" s="38" t="str">
        <f>'3d PC'!Y61</f>
        <v>-</v>
      </c>
      <c r="Z42" s="38" t="str">
        <f>'3d PC'!Z61</f>
        <v>-</v>
      </c>
      <c r="AA42" s="28"/>
    </row>
    <row r="43" spans="1:27" s="29" customFormat="1" ht="11.25" customHeight="1" x14ac:dyDescent="0.25">
      <c r="A43" s="256"/>
      <c r="B43" s="135" t="s">
        <v>352</v>
      </c>
      <c r="C43" s="135" t="s">
        <v>343</v>
      </c>
      <c r="D43" s="127" t="s">
        <v>318</v>
      </c>
      <c r="E43" s="128"/>
      <c r="F43" s="30"/>
      <c r="G43" s="38">
        <f>IF('3e NC-Elec'!H44="-","-",'3e NC-Elec'!H44)</f>
        <v>16.096500000000002</v>
      </c>
      <c r="H43" s="38">
        <f>IF('3e NC-Elec'!I44="-","-",'3e NC-Elec'!I44)</f>
        <v>16.096500000000002</v>
      </c>
      <c r="I43" s="38">
        <f>IF('3e NC-Elec'!J44="-","-",'3e NC-Elec'!J44)</f>
        <v>23.7469</v>
      </c>
      <c r="J43" s="38">
        <f>IF('3e NC-Elec'!K44="-","-",'3e NC-Elec'!K44)</f>
        <v>23.7469</v>
      </c>
      <c r="K43" s="38">
        <f>IF('3e NC-Elec'!L44="-","-",'3e NC-Elec'!L44)</f>
        <v>14.855500000000001</v>
      </c>
      <c r="L43" s="38">
        <f>IF('3e NC-Elec'!M44="-","-",'3e NC-Elec'!M44)</f>
        <v>14.855500000000001</v>
      </c>
      <c r="M43" s="38">
        <f>IF('3e NC-Elec'!N44="-","-",'3e NC-Elec'!N44)</f>
        <v>15.439500000000001</v>
      </c>
      <c r="N43" s="38">
        <f>IF('3e NC-Elec'!O44="-","-",'3e NC-Elec'!O44)</f>
        <v>15.439500000000001</v>
      </c>
      <c r="O43" s="30"/>
      <c r="P43" s="38">
        <f>'3e NC-Elec'!Q44</f>
        <v>15.439500000000001</v>
      </c>
      <c r="Q43" s="38">
        <f>'3e NC-Elec'!R44</f>
        <v>14.892000000000001</v>
      </c>
      <c r="R43" s="38">
        <f>'3e NC-Elec'!S44</f>
        <v>14.892000000000001</v>
      </c>
      <c r="S43" s="38">
        <f>'3e NC-Elec'!T44</f>
        <v>15.0015</v>
      </c>
      <c r="T43" s="38">
        <f>'3e NC-Elec'!U44</f>
        <v>15.0015</v>
      </c>
      <c r="U43" s="38">
        <f>'3e NC-Elec'!V44</f>
        <v>12.0815</v>
      </c>
      <c r="V43" s="38">
        <f>'3e NC-Elec'!W44</f>
        <v>12.0815</v>
      </c>
      <c r="W43" s="38" t="str">
        <f>'3e NC-Elec'!X44</f>
        <v>-</v>
      </c>
      <c r="X43" s="38" t="str">
        <f>'3e NC-Elec'!Y44</f>
        <v>-</v>
      </c>
      <c r="Y43" s="38" t="str">
        <f>'3e NC-Elec'!Z44</f>
        <v>-</v>
      </c>
      <c r="Z43" s="38" t="str">
        <f>'3e NC-Elec'!AA44</f>
        <v>-</v>
      </c>
      <c r="AA43" s="28"/>
    </row>
    <row r="44" spans="1:27" s="29" customFormat="1" ht="12.4" customHeight="1" x14ac:dyDescent="0.25">
      <c r="A44" s="256"/>
      <c r="B44" s="135" t="s">
        <v>349</v>
      </c>
      <c r="C44" s="135" t="s">
        <v>344</v>
      </c>
      <c r="D44" s="127" t="s">
        <v>318</v>
      </c>
      <c r="E44" s="128"/>
      <c r="F44" s="30"/>
      <c r="G44" s="38">
        <f>IF('3g CPIH'!C$16="-","-",'3h OC '!$E$9*('3g CPIH'!C$16/'3g CPIH'!$G$16))</f>
        <v>39.034507632093934</v>
      </c>
      <c r="H44" s="38">
        <f>IF('3g CPIH'!D$16="-","-",'3h OC '!$E$9*('3g CPIH'!D$16/'3g CPIH'!$G$16))</f>
        <v>39.112654794520544</v>
      </c>
      <c r="I44" s="38">
        <f>IF('3g CPIH'!E$16="-","-",'3h OC '!$E$9*('3g CPIH'!E$16/'3g CPIH'!$G$16))</f>
        <v>39.229875538160471</v>
      </c>
      <c r="J44" s="38">
        <f>IF('3g CPIH'!F$16="-","-",'3h OC '!$E$9*('3g CPIH'!F$16/'3g CPIH'!$G$16))</f>
        <v>39.464317025440316</v>
      </c>
      <c r="K44" s="38">
        <f>IF('3g CPIH'!G$16="-","-",'3h OC '!$E$9*('3g CPIH'!G$16/'3g CPIH'!$G$16))</f>
        <v>39.933199999999999</v>
      </c>
      <c r="L44" s="38">
        <f>IF('3g CPIH'!H$16="-","-",'3h OC '!$E$9*('3g CPIH'!H$16/'3g CPIH'!$G$16))</f>
        <v>40.441156555772999</v>
      </c>
      <c r="M44" s="38">
        <f>IF('3g CPIH'!I$16="-","-",'3h OC '!$E$9*('3g CPIH'!I$16/'3g CPIH'!$G$16))</f>
        <v>41.027260273972601</v>
      </c>
      <c r="N44" s="38">
        <f>IF('3g CPIH'!J$16="-","-",'3h OC '!$E$9*('3g CPIH'!J$16/'3g CPIH'!$G$16))</f>
        <v>41.378922504892373</v>
      </c>
      <c r="O44" s="30"/>
      <c r="P44" s="38">
        <f>IF('3g CPIH'!L$16="-","-",'3h OC '!$E$9*('3g CPIH'!L$16/'3g CPIH'!$G$16))</f>
        <v>41.378922504892373</v>
      </c>
      <c r="Q44" s="38">
        <f>IF('3g CPIH'!M$16="-","-",'3h OC '!$E$9*('3g CPIH'!M$16/'3g CPIH'!$G$16))</f>
        <v>41.847805479452056</v>
      </c>
      <c r="R44" s="38">
        <f>IF('3g CPIH'!N$16="-","-",'3h OC '!$E$9*('3g CPIH'!N$16/'3g CPIH'!$G$16))</f>
        <v>42.160394129158512</v>
      </c>
      <c r="S44" s="38">
        <f>IF('3g CPIH'!O$16="-","-",'3h OC '!$E$9*('3g CPIH'!O$16/'3g CPIH'!$G$16))</f>
        <v>42.394835616438357</v>
      </c>
      <c r="T44" s="38">
        <f>IF('3g CPIH'!P$16="-","-",'3h OC '!$E$9*('3g CPIH'!P$16/'3g CPIH'!$G$16))</f>
        <v>42.512056360078276</v>
      </c>
      <c r="U44" s="38">
        <f>IF('3g CPIH'!Q$16="-","-",'3h OC '!$E$9*('3g CPIH'!Q$16/'3g CPIH'!$G$16))</f>
        <v>42.746497847358121</v>
      </c>
      <c r="V44" s="38">
        <f>IF('3g CPIH'!R$16="-","-",'3h OC '!$E$9*('3g CPIH'!R$16/'3g CPIH'!$G$16))</f>
        <v>43.527969471624267</v>
      </c>
      <c r="W44" s="38" t="str">
        <f>IF('3g CPIH'!S$16="-","-",'3h OC '!$E$9*('3g CPIH'!S$16/'3g CPIH'!$G$16))</f>
        <v>-</v>
      </c>
      <c r="X44" s="38" t="str">
        <f>IF('3g CPIH'!T$16="-","-",'3h OC '!$E$9*('3g CPIH'!T$16/'3g CPIH'!$G$16))</f>
        <v>-</v>
      </c>
      <c r="Y44" s="38" t="str">
        <f>IF('3g CPIH'!U$16="-","-",'3h OC '!$E$9*('3g CPIH'!U$16/'3g CPIH'!$G$16))</f>
        <v>-</v>
      </c>
      <c r="Z44" s="38" t="str">
        <f>IF('3g CPIH'!V$16="-","-",'3h OC '!$E$9*('3g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SMNCC'!G$57)</f>
        <v>0</v>
      </c>
      <c r="L45" s="38">
        <f>IF('3i SMNCC'!H$46="-","-",'3i SMNCC'!H$57)</f>
        <v>-0.1310662676190151</v>
      </c>
      <c r="M45" s="38">
        <f>IF('3i SMNCC'!I$46="-","-",'3i SMNCC'!I$57)</f>
        <v>1.6490220555819262</v>
      </c>
      <c r="N45" s="38">
        <f>IF('3i SMNCC'!J$46="-","-",'3i SMNCC'!J$57)</f>
        <v>7.9249822078168837</v>
      </c>
      <c r="O45" s="30"/>
      <c r="P45" s="38">
        <f>IF('3i SMNCC'!L$46="-","-",'3i SMNCC'!L$57)</f>
        <v>7.9249822078168837</v>
      </c>
      <c r="Q45" s="38">
        <f>IF('3i SMNCC'!M$46="-","-",'3i SMNCC'!M$57)</f>
        <v>9.5945159615724194</v>
      </c>
      <c r="R45" s="38">
        <f>IF('3i SMNCC'!N$46="-","-",'3i SMNCC'!N$57)</f>
        <v>9.6655312765157912</v>
      </c>
      <c r="S45" s="38">
        <f>IF('3i SMNCC'!O$46="-","-",'3i SMNCC'!O$57)</f>
        <v>11.448655558303892</v>
      </c>
      <c r="T45" s="38">
        <f>IF('3i SMNCC'!P$46="-","-",'3i SMNCC'!P$57)</f>
        <v>11.63045810995356</v>
      </c>
      <c r="U45" s="38">
        <f>IF('3i SMNCC'!Q$46="-","-",'3i SMNCC'!Q$57)</f>
        <v>11.375413031411084</v>
      </c>
      <c r="V45" s="38">
        <f>IF('3i SMNCC'!R$46="-","-",'3i SMNCC'!R$57)</f>
        <v>11.405483218834176</v>
      </c>
      <c r="W45" s="38" t="str">
        <f>IF('3i SMNCC'!S$46="-","-",'3i SMNCC'!S$57)</f>
        <v>-</v>
      </c>
      <c r="X45" s="38" t="str">
        <f>IF('3i SMNCC'!T$46="-","-",'3i SMNCC'!T$57)</f>
        <v>-</v>
      </c>
      <c r="Y45" s="38" t="str">
        <f>IF('3i SMNCC'!U$46="-","-",'3i SMNCC'!U$57)</f>
        <v>-</v>
      </c>
      <c r="Z45" s="38" t="str">
        <f>IF('3i SMNCC'!V$46="-","-",'3i SMNCC'!V$57)</f>
        <v>-</v>
      </c>
      <c r="AA45" s="28"/>
    </row>
    <row r="46" spans="1:27" s="29" customFormat="1" ht="11.5" x14ac:dyDescent="0.25">
      <c r="A46" s="256"/>
      <c r="B46" s="135" t="s">
        <v>349</v>
      </c>
      <c r="C46" s="135" t="s">
        <v>389</v>
      </c>
      <c r="D46" s="127" t="s">
        <v>318</v>
      </c>
      <c r="E46" s="128"/>
      <c r="F46" s="30"/>
      <c r="G46" s="38">
        <f>IF('3g CPIH'!C$16="-","-",'3j PAAC PAP'!$G$15*('3g CPIH'!C$16/'3g CPIH'!$G$16))</f>
        <v>3.3460635029354204</v>
      </c>
      <c r="H46" s="38">
        <f>IF('3g CPIH'!D$16="-","-",'3j PAAC PAP'!$G$15*('3g CPIH'!D$16/'3g CPIH'!$G$16))</f>
        <v>3.3527623287671227</v>
      </c>
      <c r="I46" s="38">
        <f>IF('3g CPIH'!E$16="-","-",'3j PAAC PAP'!$G$15*('3g CPIH'!E$16/'3g CPIH'!$G$16))</f>
        <v>3.3628105675146771</v>
      </c>
      <c r="J46" s="38">
        <f>IF('3g CPIH'!F$16="-","-",'3j PAAC PAP'!$G$15*('3g CPIH'!F$16/'3g CPIH'!$G$16))</f>
        <v>3.3829070450097847</v>
      </c>
      <c r="K46" s="38">
        <f>IF('3g CPIH'!G$16="-","-",'3j PAAC PAP'!$G$15*('3g CPIH'!G$16/'3g CPIH'!$G$16))</f>
        <v>3.4230999999999998</v>
      </c>
      <c r="L46" s="38">
        <f>IF('3g CPIH'!H$16="-","-",'3j PAAC PAP'!$G$15*('3g CPIH'!H$16/'3g CPIH'!$G$16))</f>
        <v>3.4666423679060667</v>
      </c>
      <c r="M46" s="38">
        <f>IF('3g CPIH'!I$16="-","-",'3j PAAC PAP'!$G$15*('3g CPIH'!I$16/'3g CPIH'!$G$16))</f>
        <v>3.516883561643835</v>
      </c>
      <c r="N46" s="38">
        <f>IF('3g CPIH'!J$16="-","-",'3j PAAC PAP'!$G$15*('3g CPIH'!J$16/'3g CPIH'!$G$16))</f>
        <v>3.547028277886497</v>
      </c>
      <c r="O46" s="30"/>
      <c r="P46" s="38">
        <f>IF('3g CPIH'!L$16="-","-",'3j PAAC PAP'!$G$15*('3g CPIH'!L$16/'3g CPIH'!$G$16))</f>
        <v>3.547028277886497</v>
      </c>
      <c r="Q46" s="38">
        <f>IF('3g CPIH'!M$16="-","-",'3j PAAC PAP'!$G$15*('3g CPIH'!M$16/'3g CPIH'!$G$16))</f>
        <v>3.5872212328767121</v>
      </c>
      <c r="R46" s="38">
        <f>IF('3g CPIH'!N$16="-","-",'3j PAAC PAP'!$G$15*('3g CPIH'!N$16/'3g CPIH'!$G$16))</f>
        <v>3.6140165362035224</v>
      </c>
      <c r="S46" s="38">
        <f>IF('3g CPIH'!O$16="-","-",'3j PAAC PAP'!$G$15*('3g CPIH'!O$16/'3g CPIH'!$G$16))</f>
        <v>3.6341130136986299</v>
      </c>
      <c r="T46" s="38">
        <f>IF('3g CPIH'!P$16="-","-",'3j PAAC PAP'!$G$15*('3g CPIH'!P$16/'3g CPIH'!$G$16))</f>
        <v>3.6441612524461835</v>
      </c>
      <c r="U46" s="38">
        <f>IF('3g CPIH'!Q$16="-","-",'3j PAAC PAP'!$G$15*('3g CPIH'!Q$16/'3g CPIH'!$G$16))</f>
        <v>3.6642577299412915</v>
      </c>
      <c r="V46" s="38">
        <f>IF('3g CPIH'!R$16="-","-",'3j PAAC PAP'!$G$15*('3g CPIH'!R$16/'3g CPIH'!$G$16))</f>
        <v>3.7312459882583173</v>
      </c>
      <c r="W46" s="38" t="str">
        <f>IF('3g CPIH'!S$16="-","-",'3j PAAC PAP'!$G$15*('3g CPIH'!S$16/'3g CPIH'!$G$16))</f>
        <v>-</v>
      </c>
      <c r="X46" s="38" t="str">
        <f>IF('3g CPIH'!T$16="-","-",'3j PAAC PAP'!$G$15*('3g CPIH'!T$16/'3g CPIH'!$G$16))</f>
        <v>-</v>
      </c>
      <c r="Y46" s="38" t="str">
        <f>IF('3g CPIH'!U$16="-","-",'3j PAAC PAP'!$G$15*('3g CPIH'!U$16/'3g CPIH'!$G$16))</f>
        <v>-</v>
      </c>
      <c r="Z46" s="38" t="str">
        <f>IF('3g CPIH'!V$16="-","-",'3j PAAC PAP'!$G$15*('3g CPIH'!V$16/'3g CPIH'!$G$16))</f>
        <v>-</v>
      </c>
      <c r="AA46" s="28"/>
    </row>
    <row r="47" spans="1:27" s="29" customFormat="1" ht="11.5" x14ac:dyDescent="0.25">
      <c r="A47" s="256"/>
      <c r="B47" s="135" t="s">
        <v>349</v>
      </c>
      <c r="C47" s="135" t="s">
        <v>404</v>
      </c>
      <c r="D47" s="127" t="s">
        <v>318</v>
      </c>
      <c r="E47" s="128"/>
      <c r="F47" s="30"/>
      <c r="G47" s="38">
        <f>IF(G42="-","-",SUM(G39:G45)*'3j PAAC PAP'!$G$33)</f>
        <v>0.29523765042964012</v>
      </c>
      <c r="H47" s="38">
        <f>IF(H42="-","-",SUM(H39:H45)*'3j PAAC PAP'!$G$33)</f>
        <v>0.2956116627490139</v>
      </c>
      <c r="I47" s="38">
        <f>IF(I42="-","-",SUM(I39:I45)*'3j PAAC PAP'!$G$33)</f>
        <v>0.33308890398039809</v>
      </c>
      <c r="J47" s="38">
        <f>IF(J42="-","-",SUM(J39:J45)*'3j PAAC PAP'!$G$33)</f>
        <v>0.33421094093851939</v>
      </c>
      <c r="K47" s="38">
        <f>IF(K42="-","-",SUM(K39:K45)*'3j PAAC PAP'!$G$33)</f>
        <v>0.29428253901592261</v>
      </c>
      <c r="L47" s="38">
        <f>IF(L42="-","-",SUM(L39:L45)*'3j PAAC PAP'!$G$33)</f>
        <v>0.29608633593502764</v>
      </c>
      <c r="M47" s="38">
        <f>IF(M42="-","-",SUM(M39:M45)*'3j PAAC PAP'!$G$33)</f>
        <v>0.31218553530823745</v>
      </c>
      <c r="N47" s="38">
        <f>IF(N42="-","-",SUM(N39:N45)*'3j PAAC PAP'!$G$33)</f>
        <v>0.34390533603401602</v>
      </c>
      <c r="O47" s="30"/>
      <c r="P47" s="38">
        <f>IF(P42="-","-",SUM(P39:P45)*'3j PAAC PAP'!$G$33)</f>
        <v>0.34390533603401602</v>
      </c>
      <c r="Q47" s="38">
        <f>IF(Q42="-","-",SUM(Q39:Q45)*'3j PAAC PAP'!$G$33)</f>
        <v>0.3523203341726926</v>
      </c>
      <c r="R47" s="38">
        <f>IF(R42="-","-",SUM(R39:R45)*'3j PAAC PAP'!$G$33)</f>
        <v>0.353740484443961</v>
      </c>
      <c r="S47" s="38">
        <f>IF(S42="-","-",SUM(S39:S45)*'3j PAAC PAP'!$G$33)</f>
        <v>0.36471421613221233</v>
      </c>
      <c r="T47" s="38">
        <f>IF(T42="-","-",SUM(T39:T45)*'3j PAAC PAP'!$G$33)</f>
        <v>0.36466084078249011</v>
      </c>
      <c r="U47" s="38">
        <f>IF(U42="-","-",SUM(U39:U45)*'3j PAAC PAP'!$G$33)</f>
        <v>0.35799017740378486</v>
      </c>
      <c r="V47" s="38">
        <f>IF(V42="-","-",SUM(V39:V45)*'3j PAAC PAP'!$G$33)</f>
        <v>0.35752606819363275</v>
      </c>
      <c r="W47" s="38" t="str">
        <f>IF(W42="-","-",SUM(W39:W45)*'3j PAAC PAP'!$G$33)</f>
        <v>-</v>
      </c>
      <c r="X47" s="38" t="str">
        <f>IF(X42="-","-",SUM(X39:X45)*'3j PAAC PAP'!$G$33)</f>
        <v>-</v>
      </c>
      <c r="Y47" s="38" t="str">
        <f>IF(Y42="-","-",SUM(Y39:Y45)*'3j PAAC PAP'!$G$33)</f>
        <v>-</v>
      </c>
      <c r="Z47" s="38" t="str">
        <f>IF(Z42="-","-",SUM(Z39:Z45)*'3j PAAC PAP'!$G$33)</f>
        <v>-</v>
      </c>
      <c r="AA47" s="28"/>
    </row>
    <row r="48" spans="1:27" s="29" customFormat="1" ht="11.25" customHeight="1" x14ac:dyDescent="0.25">
      <c r="A48" s="256"/>
      <c r="B48" s="135" t="s">
        <v>388</v>
      </c>
      <c r="C48" s="135" t="s">
        <v>515</v>
      </c>
      <c r="D48" s="133" t="s">
        <v>318</v>
      </c>
      <c r="E48" s="128"/>
      <c r="F48" s="30"/>
      <c r="G48" s="38">
        <f>IF(G42="-","-",SUM(G39:G47)*'3k EBIT'!$E$9)</f>
        <v>1.2652933821510928</v>
      </c>
      <c r="H48" s="38">
        <f>IF(H42="-","-",SUM(H39:H47)*'3k EBIT'!$E$9)</f>
        <v>1.2669439231222814</v>
      </c>
      <c r="I48" s="38">
        <f>IF(I42="-","-",SUM(I39:I47)*'3k EBIT'!$E$9)</f>
        <v>1.419527415458766</v>
      </c>
      <c r="J48" s="38">
        <f>IF(J42="-","-",SUM(J39:J47)*'3k EBIT'!$E$9)</f>
        <v>1.4244790383723323</v>
      </c>
      <c r="K48" s="38">
        <f>IF(K42="-","-",SUM(K39:K47)*'3k EBIT'!$E$9)</f>
        <v>1.26290177852598</v>
      </c>
      <c r="L48" s="38">
        <f>IF(L42="-","-",SUM(L39:L47)*'3k EBIT'!$E$9)</f>
        <v>1.2710796541472804</v>
      </c>
      <c r="M48" s="38">
        <f>IF(M42="-","-",SUM(M39:M47)*'3k EBIT'!$E$9)</f>
        <v>1.3375148260344862</v>
      </c>
      <c r="N48" s="38">
        <f>IF(N42="-","-",SUM(N39:N47)*'3k EBIT'!$E$9)</f>
        <v>1.4670768083160717</v>
      </c>
      <c r="O48" s="30"/>
      <c r="P48" s="38">
        <f>IF(P42="-","-",SUM(P39:P47)*'3k EBIT'!$E$9)</f>
        <v>1.4670768083160717</v>
      </c>
      <c r="Q48" s="38">
        <f>IF(Q42="-","-",SUM(Q39:Q47)*'3k EBIT'!$E$9)</f>
        <v>1.5020720883453118</v>
      </c>
      <c r="R48" s="38">
        <f>IF(R42="-","-",SUM(R39:R47)*'3k EBIT'!$E$9)</f>
        <v>1.5083656338786662</v>
      </c>
      <c r="S48" s="38">
        <f>IF(S42="-","-",SUM(S39:S47)*'3k EBIT'!$E$9)</f>
        <v>1.5533759339379463</v>
      </c>
      <c r="T48" s="38">
        <f>IF(T42="-","-",SUM(T39:T47)*'3k EBIT'!$E$9)</f>
        <v>1.5533535149174633</v>
      </c>
      <c r="U48" s="38">
        <f>IF(U42="-","-",SUM(U39:U47)*'3k EBIT'!$E$9)</f>
        <v>1.5266186843387666</v>
      </c>
      <c r="V48" s="38">
        <f>IF(V42="-","-",SUM(V39:V47)*'3k EBIT'!$E$9)</f>
        <v>1.526028965433047</v>
      </c>
      <c r="W48" s="38" t="str">
        <f>IF(W42="-","-",SUM(W39:W47)*'3k EBIT'!$E$9)</f>
        <v>-</v>
      </c>
      <c r="X48" s="38" t="str">
        <f>IF(X42="-","-",SUM(X39:X47)*'3k EBIT'!$E$9)</f>
        <v>-</v>
      </c>
      <c r="Y48" s="38" t="str">
        <f>IF(Y42="-","-",SUM(Y39:Y47)*'3k EBIT'!$E$9)</f>
        <v>-</v>
      </c>
      <c r="Z48" s="38" t="str">
        <f>IF(Z42="-","-",SUM(Z39:Z47)*'3k EBIT'!$E$9)</f>
        <v>-</v>
      </c>
      <c r="AA48" s="28"/>
    </row>
    <row r="49" spans="1:27" s="29" customFormat="1" ht="11.25" customHeight="1" x14ac:dyDescent="0.25">
      <c r="A49" s="256"/>
      <c r="B49" s="135" t="s">
        <v>292</v>
      </c>
      <c r="C49" s="179" t="s">
        <v>516</v>
      </c>
      <c r="D49" s="133" t="s">
        <v>318</v>
      </c>
      <c r="E49" s="127"/>
      <c r="F49" s="30"/>
      <c r="G49" s="38">
        <f>IF(G44="-","-",SUM(G39:G42,G44:G48)*'3l HAP'!$E$10)</f>
        <v>0.73933918330058501</v>
      </c>
      <c r="H49" s="38">
        <f>IF(H44="-","-",SUM(H39:H42,H44:H48)*'3l HAP'!$E$10)</f>
        <v>0.74061105489940204</v>
      </c>
      <c r="I49" s="38">
        <f>IF(I44="-","-",SUM(I39:I42,I44:I48)*'3l HAP'!$E$10)</f>
        <v>0.74617912684412013</v>
      </c>
      <c r="J49" s="38">
        <f>IF(J44="-","-",SUM(J39:J42,J44:J48)*'3l HAP'!$E$10)</f>
        <v>0.74999474164057156</v>
      </c>
      <c r="K49" s="38">
        <f>IF(K44="-","-",SUM(K39:K42,K44:K48)*'3l HAP'!$E$10)</f>
        <v>0.75566574565784528</v>
      </c>
      <c r="L49" s="38">
        <f>IF(L44="-","-",SUM(L39:L42,L44:L48)*'3l HAP'!$E$10)</f>
        <v>0.76196744184288467</v>
      </c>
      <c r="M49" s="38">
        <f>IF(M44="-","-",SUM(M39:M42,M44:M48)*'3l HAP'!$E$10)</f>
        <v>0.80461062151834861</v>
      </c>
      <c r="N49" s="38">
        <f>IF(N44="-","-",SUM(N39:N42,N44:N48)*'3l HAP'!$E$10)</f>
        <v>0.90444831620563659</v>
      </c>
      <c r="O49" s="30"/>
      <c r="P49" s="38">
        <f>IF(P44="-","-",SUM(P39:P42,P44:P48)*'3l HAP'!$E$10)</f>
        <v>0.90444831620563659</v>
      </c>
      <c r="Q49" s="38">
        <f>IF(Q44="-","-",SUM(Q39:Q42,Q44:Q48)*'3l HAP'!$E$10)</f>
        <v>0.93943087861480035</v>
      </c>
      <c r="R49" s="38">
        <f>IF(R44="-","-",SUM(R39:R42,R44:R48)*'3l HAP'!$E$10)</f>
        <v>0.94428055030393787</v>
      </c>
      <c r="S49" s="38">
        <f>IF(S44="-","-",SUM(S39:S42,S44:S48)*'3l HAP'!$E$10)</f>
        <v>0.97736133611804776</v>
      </c>
      <c r="T49" s="38">
        <f>IF(T44="-","-",SUM(T39:T42,T44:T48)*'3l HAP'!$E$10)</f>
        <v>0.97734406049997846</v>
      </c>
      <c r="U49" s="38">
        <f>IF(U44="-","-",SUM(U39:U42,U44:U48)*'3l HAP'!$E$10)</f>
        <v>0.99949449140399027</v>
      </c>
      <c r="V49" s="38">
        <f>IF(V44="-","-",SUM(V39:V42,V44:V48)*'3l HAP'!$E$10)</f>
        <v>0.99904006661807854</v>
      </c>
      <c r="W49" s="38" t="str">
        <f>IF(W44="-","-",SUM(W39:W42,W44:W48)*'3l HAP'!$E$10)</f>
        <v>-</v>
      </c>
      <c r="X49" s="38" t="str">
        <f>IF(X44="-","-",SUM(X39:X42,X44:X48)*'3l HAP'!$E$10)</f>
        <v>-</v>
      </c>
      <c r="Y49" s="38" t="str">
        <f>IF(Y44="-","-",SUM(Y39:Y42,Y44:Y48)*'3l HAP'!$E$10)</f>
        <v>-</v>
      </c>
      <c r="Z49" s="38" t="str">
        <f>IF(Z44="-","-",SUM(Z39:Z42,Z44:Z48)*'3l HAP'!$E$10)</f>
        <v>-</v>
      </c>
      <c r="AA49" s="28"/>
    </row>
    <row r="50" spans="1:27" s="29" customFormat="1" ht="11.25" customHeight="1" x14ac:dyDescent="0.25">
      <c r="A50" s="256"/>
      <c r="B50" s="135" t="s">
        <v>44</v>
      </c>
      <c r="C50" s="135" t="str">
        <f>B50&amp;"_"&amp;D50</f>
        <v>Total_London</v>
      </c>
      <c r="D50" s="133" t="s">
        <v>318</v>
      </c>
      <c r="E50" s="128"/>
      <c r="F50" s="30"/>
      <c r="G50" s="38">
        <f t="shared" ref="G50:N50" si="4">IF(G44="-","-",SUM(G39:G49))</f>
        <v>67.333700210592781</v>
      </c>
      <c r="H50" s="38">
        <f t="shared" si="4"/>
        <v>67.421842623740474</v>
      </c>
      <c r="I50" s="38">
        <f t="shared" si="4"/>
        <v>75.458117501553502</v>
      </c>
      <c r="J50" s="38">
        <f t="shared" si="4"/>
        <v>75.722544740996597</v>
      </c>
      <c r="K50" s="38">
        <f t="shared" si="4"/>
        <v>67.224152949936624</v>
      </c>
      <c r="L50" s="38">
        <f t="shared" si="4"/>
        <v>67.660868974722121</v>
      </c>
      <c r="M50" s="38">
        <f t="shared" si="4"/>
        <v>71.200098704186786</v>
      </c>
      <c r="N50" s="38">
        <f t="shared" si="4"/>
        <v>78.11898528127881</v>
      </c>
      <c r="O50" s="30"/>
      <c r="P50" s="38">
        <f t="shared" ref="P50:Z50" si="5">IF(P44="-","-",SUM(P39:P49))</f>
        <v>78.11898528127881</v>
      </c>
      <c r="Q50" s="38">
        <f t="shared" si="5"/>
        <v>79.995823926548709</v>
      </c>
      <c r="R50" s="38">
        <f t="shared" si="5"/>
        <v>80.331912700016261</v>
      </c>
      <c r="S50" s="38">
        <f t="shared" si="5"/>
        <v>82.73395566833905</v>
      </c>
      <c r="T50" s="38">
        <f t="shared" si="5"/>
        <v>82.732758444761885</v>
      </c>
      <c r="U50" s="38">
        <f t="shared" si="5"/>
        <v>81.347813110623321</v>
      </c>
      <c r="V50" s="38">
        <f t="shared" si="5"/>
        <v>81.316320861514512</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AA'!J128="-","-",'3c AA'!J128)</f>
        <v>-</v>
      </c>
      <c r="H53" s="129" t="str">
        <f>IF('3c AA'!K128="-","-",'3c AA'!K128)</f>
        <v>-</v>
      </c>
      <c r="I53" s="129" t="str">
        <f>IF('3c AA'!L128="-","-",'3c AA'!L128)</f>
        <v>-</v>
      </c>
      <c r="J53" s="129" t="str">
        <f>IF('3c AA'!M128="-","-",'3c AA'!M128)</f>
        <v>-</v>
      </c>
      <c r="K53" s="129" t="str">
        <f>IF('3c AA'!N128="-","-",'3c AA'!N128)</f>
        <v>-</v>
      </c>
      <c r="L53" s="129" t="str">
        <f>IF('3c AA'!O128="-","-",'3c AA'!O128)</f>
        <v>-</v>
      </c>
      <c r="M53" s="129" t="str">
        <f>IF('3c AA'!P128="-","-",'3c AA'!P128)</f>
        <v>-</v>
      </c>
      <c r="N53" s="129" t="str">
        <f>IF('3c AA'!Q128="-","-",'3c AA'!Q128)</f>
        <v>-</v>
      </c>
      <c r="O53" s="30"/>
      <c r="P53" s="129" t="str">
        <f>IF('3c AA'!S128="-","-",'3c AA'!S128)</f>
        <v>-</v>
      </c>
      <c r="Q53" s="129" t="str">
        <f>IF('3c AA'!T128="-","-",'3c AA'!T128)</f>
        <v>-</v>
      </c>
      <c r="R53" s="129" t="str">
        <f>IF('3c AA'!U128="-","-",'3c AA'!U128)</f>
        <v>-</v>
      </c>
      <c r="S53" s="129" t="str">
        <f>IF('3c AA'!V128="-","-",'3c AA'!V128)</f>
        <v>-</v>
      </c>
      <c r="T53" s="129">
        <f>IF('3c AA'!W128="-","-",'3c AA'!W128)</f>
        <v>0</v>
      </c>
      <c r="U53" s="129">
        <f>IF('3c AA'!X128="-","-",'3c AA'!X128)</f>
        <v>1.4870742269298105</v>
      </c>
      <c r="V53" s="129">
        <f>IF('3c AA'!Y128="-","-",'3c AA'!Y128)</f>
        <v>0.70457099735818829</v>
      </c>
      <c r="W53" s="129" t="str">
        <f>IF('3c AA'!Z128="-","-",'3c AA'!Z128)</f>
        <v>-</v>
      </c>
      <c r="X53" s="129" t="str">
        <f>IF('3c AA'!AA128="-","-",'3c AA'!AA128)</f>
        <v>-</v>
      </c>
      <c r="Y53" s="129" t="str">
        <f>IF('3c AA'!AB128="-","-",'3c AA'!AB128)</f>
        <v>-</v>
      </c>
      <c r="Z53" s="129" t="str">
        <f>IF('3c AA'!AC128="-","-",'3c AA'!AC128)</f>
        <v>-</v>
      </c>
      <c r="AA53" s="28"/>
    </row>
    <row r="54" spans="1:27" s="29" customFormat="1" ht="11.25" customHeight="1" x14ac:dyDescent="0.25">
      <c r="A54" s="256"/>
      <c r="B54" s="132" t="s">
        <v>2</v>
      </c>
      <c r="C54" s="132" t="s">
        <v>342</v>
      </c>
      <c r="D54" s="134" t="s">
        <v>319</v>
      </c>
      <c r="E54" s="131"/>
      <c r="F54" s="30"/>
      <c r="G54" s="129">
        <f>IF('3d PC'!G14="-","-",'3d PC'!G61)</f>
        <v>6.5567588596821027</v>
      </c>
      <c r="H54" s="129">
        <f>IF('3d PC'!H14="-","-",'3d PC'!H61)</f>
        <v>6.5567588596821027</v>
      </c>
      <c r="I54" s="129">
        <f>IF('3d PC'!I14="-","-",'3d PC'!I61)</f>
        <v>6.6197359495950758</v>
      </c>
      <c r="J54" s="129">
        <f>IF('3d PC'!J14="-","-",'3d PC'!J61)</f>
        <v>6.6197359495950758</v>
      </c>
      <c r="K54" s="129">
        <f>IF('3d PC'!K14="-","-",'3d PC'!K61)</f>
        <v>6.6995028867368616</v>
      </c>
      <c r="L54" s="129">
        <f>IF('3d PC'!L14="-","-",'3d PC'!L61)</f>
        <v>6.6995028867368616</v>
      </c>
      <c r="M54" s="129">
        <f>IF('3d PC'!M14="-","-",'3d PC'!M61)</f>
        <v>7.1131218301273513</v>
      </c>
      <c r="N54" s="129">
        <f>IF('3d PC'!N14="-","-",'3d PC'!N61)</f>
        <v>7.1131218301273513</v>
      </c>
      <c r="O54" s="30"/>
      <c r="P54" s="129">
        <f>'3d PC'!P61</f>
        <v>7.1131218301273513</v>
      </c>
      <c r="Q54" s="129">
        <f>'3d PC'!Q61</f>
        <v>7.2804579515147188</v>
      </c>
      <c r="R54" s="129">
        <f>'3d PC'!R61</f>
        <v>7.1935840895118579</v>
      </c>
      <c r="S54" s="129">
        <f>'3d PC'!S61</f>
        <v>7.3593999937099728</v>
      </c>
      <c r="T54" s="129">
        <f>'3d PC'!T61</f>
        <v>7.0492243060839304</v>
      </c>
      <c r="U54" s="129">
        <f>'3d PC'!U61</f>
        <v>7.1089669218364691</v>
      </c>
      <c r="V54" s="129">
        <f>'3d PC'!V61</f>
        <v>6.9829560851947949</v>
      </c>
      <c r="W54" s="129" t="str">
        <f>'3d PC'!W61</f>
        <v>-</v>
      </c>
      <c r="X54" s="129" t="str">
        <f>'3d PC'!X61</f>
        <v>-</v>
      </c>
      <c r="Y54" s="129" t="str">
        <f>'3d PC'!Y61</f>
        <v>-</v>
      </c>
      <c r="Z54" s="129" t="str">
        <f>'3d PC'!Z61</f>
        <v>-</v>
      </c>
      <c r="AA54" s="28"/>
    </row>
    <row r="55" spans="1:27" s="29" customFormat="1" ht="11.25" customHeight="1" x14ac:dyDescent="0.25">
      <c r="A55" s="256"/>
      <c r="B55" s="132" t="s">
        <v>352</v>
      </c>
      <c r="C55" s="132" t="s">
        <v>343</v>
      </c>
      <c r="D55" s="134" t="s">
        <v>319</v>
      </c>
      <c r="E55" s="131"/>
      <c r="F55" s="30"/>
      <c r="G55" s="129">
        <f>IF('3e NC-Elec'!H45="-","-",'3e NC-Elec'!H45)</f>
        <v>19.308499999999999</v>
      </c>
      <c r="H55" s="129">
        <f>IF('3e NC-Elec'!I45="-","-",'3e NC-Elec'!I45)</f>
        <v>19.308499999999999</v>
      </c>
      <c r="I55" s="129">
        <f>IF('3e NC-Elec'!J45="-","-",'3e NC-Elec'!J45)</f>
        <v>14.818999999999999</v>
      </c>
      <c r="J55" s="129">
        <f>IF('3e NC-Elec'!K45="-","-",'3e NC-Elec'!K45)</f>
        <v>14.818999999999999</v>
      </c>
      <c r="K55" s="129">
        <f>IF('3e NC-Elec'!L45="-","-",'3e NC-Elec'!L45)</f>
        <v>15.184000000000001</v>
      </c>
      <c r="L55" s="129">
        <f>IF('3e NC-Elec'!M45="-","-",'3e NC-Elec'!M45)</f>
        <v>15.184000000000001</v>
      </c>
      <c r="M55" s="129">
        <f>IF('3e NC-Elec'!N45="-","-",'3e NC-Elec'!N45)</f>
        <v>13.468499999999999</v>
      </c>
      <c r="N55" s="129">
        <f>IF('3e NC-Elec'!O45="-","-",'3e NC-Elec'!O45)</f>
        <v>13.468499999999999</v>
      </c>
      <c r="O55" s="30"/>
      <c r="P55" s="129">
        <f>'3e NC-Elec'!Q45</f>
        <v>13.468499999999999</v>
      </c>
      <c r="Q55" s="129">
        <f>'3e NC-Elec'!R45</f>
        <v>13.432</v>
      </c>
      <c r="R55" s="129">
        <f>'3e NC-Elec'!S45</f>
        <v>13.432</v>
      </c>
      <c r="S55" s="129">
        <f>'3e NC-Elec'!T45</f>
        <v>11.351499999999998</v>
      </c>
      <c r="T55" s="129">
        <f>'3e NC-Elec'!U45</f>
        <v>11.351499999999998</v>
      </c>
      <c r="U55" s="129">
        <f>'3e NC-Elec'!V45</f>
        <v>12.738500000000002</v>
      </c>
      <c r="V55" s="129">
        <f>'3e NC-Elec'!W45</f>
        <v>12.738500000000002</v>
      </c>
      <c r="W55" s="129" t="str">
        <f>'3e NC-Elec'!X45</f>
        <v>-</v>
      </c>
      <c r="X55" s="129" t="str">
        <f>'3e NC-Elec'!Y45</f>
        <v>-</v>
      </c>
      <c r="Y55" s="129" t="str">
        <f>'3e NC-Elec'!Z45</f>
        <v>-</v>
      </c>
      <c r="Z55" s="129" t="str">
        <f>'3e NC-Elec'!AA45</f>
        <v>-</v>
      </c>
      <c r="AA55" s="28"/>
    </row>
    <row r="56" spans="1:27" s="29" customFormat="1" ht="11.5" x14ac:dyDescent="0.25">
      <c r="A56" s="256"/>
      <c r="B56" s="132" t="s">
        <v>349</v>
      </c>
      <c r="C56" s="132" t="s">
        <v>344</v>
      </c>
      <c r="D56" s="134" t="s">
        <v>319</v>
      </c>
      <c r="E56" s="131"/>
      <c r="F56" s="30"/>
      <c r="G56" s="129">
        <f>IF('3g CPIH'!C$16="-","-",'3h OC '!$E$9*('3g CPIH'!C$16/'3g CPIH'!$G$16))</f>
        <v>39.034507632093934</v>
      </c>
      <c r="H56" s="129">
        <f>IF('3g CPIH'!D$16="-","-",'3h OC '!$E$9*('3g CPIH'!D$16/'3g CPIH'!$G$16))</f>
        <v>39.112654794520544</v>
      </c>
      <c r="I56" s="129">
        <f>IF('3g CPIH'!E$16="-","-",'3h OC '!$E$9*('3g CPIH'!E$16/'3g CPIH'!$G$16))</f>
        <v>39.229875538160471</v>
      </c>
      <c r="J56" s="129">
        <f>IF('3g CPIH'!F$16="-","-",'3h OC '!$E$9*('3g CPIH'!F$16/'3g CPIH'!$G$16))</f>
        <v>39.464317025440316</v>
      </c>
      <c r="K56" s="129">
        <f>IF('3g CPIH'!G$16="-","-",'3h OC '!$E$9*('3g CPIH'!G$16/'3g CPIH'!$G$16))</f>
        <v>39.933199999999999</v>
      </c>
      <c r="L56" s="129">
        <f>IF('3g CPIH'!H$16="-","-",'3h OC '!$E$9*('3g CPIH'!H$16/'3g CPIH'!$G$16))</f>
        <v>40.441156555772999</v>
      </c>
      <c r="M56" s="129">
        <f>IF('3g CPIH'!I$16="-","-",'3h OC '!$E$9*('3g CPIH'!I$16/'3g CPIH'!$G$16))</f>
        <v>41.027260273972601</v>
      </c>
      <c r="N56" s="129">
        <f>IF('3g CPIH'!J$16="-","-",'3h OC '!$E$9*('3g CPIH'!J$16/'3g CPIH'!$G$16))</f>
        <v>41.378922504892373</v>
      </c>
      <c r="O56" s="30"/>
      <c r="P56" s="129">
        <f>IF('3g CPIH'!L$16="-","-",'3h OC '!$E$9*('3g CPIH'!L$16/'3g CPIH'!$G$16))</f>
        <v>41.378922504892373</v>
      </c>
      <c r="Q56" s="129">
        <f>IF('3g CPIH'!M$16="-","-",'3h OC '!$E$9*('3g CPIH'!M$16/'3g CPIH'!$G$16))</f>
        <v>41.847805479452056</v>
      </c>
      <c r="R56" s="129">
        <f>IF('3g CPIH'!N$16="-","-",'3h OC '!$E$9*('3g CPIH'!N$16/'3g CPIH'!$G$16))</f>
        <v>42.160394129158512</v>
      </c>
      <c r="S56" s="129">
        <f>IF('3g CPIH'!O$16="-","-",'3h OC '!$E$9*('3g CPIH'!O$16/'3g CPIH'!$G$16))</f>
        <v>42.394835616438357</v>
      </c>
      <c r="T56" s="129">
        <f>IF('3g CPIH'!P$16="-","-",'3h OC '!$E$9*('3g CPIH'!P$16/'3g CPIH'!$G$16))</f>
        <v>42.512056360078276</v>
      </c>
      <c r="U56" s="129">
        <f>IF('3g CPIH'!Q$16="-","-",'3h OC '!$E$9*('3g CPIH'!Q$16/'3g CPIH'!$G$16))</f>
        <v>42.746497847358121</v>
      </c>
      <c r="V56" s="129">
        <f>IF('3g CPIH'!R$16="-","-",'3h OC '!$E$9*('3g CPIH'!R$16/'3g CPIH'!$G$16))</f>
        <v>43.527969471624267</v>
      </c>
      <c r="W56" s="129" t="str">
        <f>IF('3g CPIH'!S$16="-","-",'3h OC '!$E$9*('3g CPIH'!S$16/'3g CPIH'!$G$16))</f>
        <v>-</v>
      </c>
      <c r="X56" s="129" t="str">
        <f>IF('3g CPIH'!T$16="-","-",'3h OC '!$E$9*('3g CPIH'!T$16/'3g CPIH'!$G$16))</f>
        <v>-</v>
      </c>
      <c r="Y56" s="129" t="str">
        <f>IF('3g CPIH'!U$16="-","-",'3h OC '!$E$9*('3g CPIH'!U$16/'3g CPIH'!$G$16))</f>
        <v>-</v>
      </c>
      <c r="Z56" s="129" t="str">
        <f>IF('3g CPIH'!V$16="-","-",'3h OC '!$E$9*('3g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SMNCC'!G$57)</f>
        <v>0</v>
      </c>
      <c r="L57" s="129">
        <f>IF('3i SMNCC'!H$46="-","-",'3i SMNCC'!H$57)</f>
        <v>-0.1310662676190151</v>
      </c>
      <c r="M57" s="129">
        <f>IF('3i SMNCC'!I$46="-","-",'3i SMNCC'!I$57)</f>
        <v>1.6490220555819262</v>
      </c>
      <c r="N57" s="129">
        <f>IF('3i SMNCC'!J$46="-","-",'3i SMNCC'!J$57)</f>
        <v>7.9249822078168837</v>
      </c>
      <c r="O57" s="30"/>
      <c r="P57" s="129">
        <f>IF('3i SMNCC'!L$46="-","-",'3i SMNCC'!L$57)</f>
        <v>7.9249822078168837</v>
      </c>
      <c r="Q57" s="129">
        <f>IF('3i SMNCC'!M$46="-","-",'3i SMNCC'!M$57)</f>
        <v>9.5945159615724194</v>
      </c>
      <c r="R57" s="129">
        <f>IF('3i SMNCC'!N$46="-","-",'3i SMNCC'!N$57)</f>
        <v>9.6655312765157912</v>
      </c>
      <c r="S57" s="129">
        <f>IF('3i SMNCC'!O$46="-","-",'3i SMNCC'!O$57)</f>
        <v>11.448655558303892</v>
      </c>
      <c r="T57" s="129">
        <f>IF('3i SMNCC'!P$46="-","-",'3i SMNCC'!P$57)</f>
        <v>11.63045810995356</v>
      </c>
      <c r="U57" s="129">
        <f>IF('3i SMNCC'!Q$46="-","-",'3i SMNCC'!Q$57)</f>
        <v>11.375413031411084</v>
      </c>
      <c r="V57" s="129">
        <f>IF('3i SMNCC'!R$46="-","-",'3i SMNCC'!R$57)</f>
        <v>11.405483218834176</v>
      </c>
      <c r="W57" s="129" t="str">
        <f>IF('3i SMNCC'!S$46="-","-",'3i SMNCC'!S$57)</f>
        <v>-</v>
      </c>
      <c r="X57" s="129" t="str">
        <f>IF('3i SMNCC'!T$46="-","-",'3i SMNCC'!T$57)</f>
        <v>-</v>
      </c>
      <c r="Y57" s="129" t="str">
        <f>IF('3i SMNCC'!U$46="-","-",'3i SMNCC'!U$57)</f>
        <v>-</v>
      </c>
      <c r="Z57" s="129" t="str">
        <f>IF('3i SMNCC'!V$46="-","-",'3i SMNCC'!V$57)</f>
        <v>-</v>
      </c>
      <c r="AA57" s="28"/>
    </row>
    <row r="58" spans="1:27" s="29" customFormat="1" ht="12.4" customHeight="1" x14ac:dyDescent="0.25">
      <c r="A58" s="256"/>
      <c r="B58" s="132" t="s">
        <v>349</v>
      </c>
      <c r="C58" s="132" t="s">
        <v>389</v>
      </c>
      <c r="D58" s="134" t="s">
        <v>319</v>
      </c>
      <c r="E58" s="131"/>
      <c r="F58" s="30"/>
      <c r="G58" s="129">
        <f>IF('3g CPIH'!C$16="-","-",'3j PAAC PAP'!$G$15*('3g CPIH'!C$16/'3g CPIH'!$G$16))</f>
        <v>3.3460635029354204</v>
      </c>
      <c r="H58" s="129">
        <f>IF('3g CPIH'!D$16="-","-",'3j PAAC PAP'!$G$15*('3g CPIH'!D$16/'3g CPIH'!$G$16))</f>
        <v>3.3527623287671227</v>
      </c>
      <c r="I58" s="129">
        <f>IF('3g CPIH'!E$16="-","-",'3j PAAC PAP'!$G$15*('3g CPIH'!E$16/'3g CPIH'!$G$16))</f>
        <v>3.3628105675146771</v>
      </c>
      <c r="J58" s="129">
        <f>IF('3g CPIH'!F$16="-","-",'3j PAAC PAP'!$G$15*('3g CPIH'!F$16/'3g CPIH'!$G$16))</f>
        <v>3.3829070450097847</v>
      </c>
      <c r="K58" s="129">
        <f>IF('3g CPIH'!G$16="-","-",'3j PAAC PAP'!$G$15*('3g CPIH'!G$16/'3g CPIH'!$G$16))</f>
        <v>3.4230999999999998</v>
      </c>
      <c r="L58" s="129">
        <f>IF('3g CPIH'!H$16="-","-",'3j PAAC PAP'!$G$15*('3g CPIH'!H$16/'3g CPIH'!$G$16))</f>
        <v>3.4666423679060667</v>
      </c>
      <c r="M58" s="129">
        <f>IF('3g CPIH'!I$16="-","-",'3j PAAC PAP'!$G$15*('3g CPIH'!I$16/'3g CPIH'!$G$16))</f>
        <v>3.516883561643835</v>
      </c>
      <c r="N58" s="129">
        <f>IF('3g CPIH'!J$16="-","-",'3j PAAC PAP'!$G$15*('3g CPIH'!J$16/'3g CPIH'!$G$16))</f>
        <v>3.547028277886497</v>
      </c>
      <c r="O58" s="30"/>
      <c r="P58" s="129">
        <f>IF('3g CPIH'!L$16="-","-",'3j PAAC PAP'!$G$15*('3g CPIH'!L$16/'3g CPIH'!$G$16))</f>
        <v>3.547028277886497</v>
      </c>
      <c r="Q58" s="129">
        <f>IF('3g CPIH'!M$16="-","-",'3j PAAC PAP'!$G$15*('3g CPIH'!M$16/'3g CPIH'!$G$16))</f>
        <v>3.5872212328767121</v>
      </c>
      <c r="R58" s="129">
        <f>IF('3g CPIH'!N$16="-","-",'3j PAAC PAP'!$G$15*('3g CPIH'!N$16/'3g CPIH'!$G$16))</f>
        <v>3.6140165362035224</v>
      </c>
      <c r="S58" s="129">
        <f>IF('3g CPIH'!O$16="-","-",'3j PAAC PAP'!$G$15*('3g CPIH'!O$16/'3g CPIH'!$G$16))</f>
        <v>3.6341130136986299</v>
      </c>
      <c r="T58" s="129">
        <f>IF('3g CPIH'!P$16="-","-",'3j PAAC PAP'!$G$15*('3g CPIH'!P$16/'3g CPIH'!$G$16))</f>
        <v>3.6441612524461835</v>
      </c>
      <c r="U58" s="129">
        <f>IF('3g CPIH'!Q$16="-","-",'3j PAAC PAP'!$G$15*('3g CPIH'!Q$16/'3g CPIH'!$G$16))</f>
        <v>3.6642577299412915</v>
      </c>
      <c r="V58" s="129">
        <f>IF('3g CPIH'!R$16="-","-",'3j PAAC PAP'!$G$15*('3g CPIH'!R$16/'3g CPIH'!$G$16))</f>
        <v>3.7312459882583173</v>
      </c>
      <c r="W58" s="129" t="str">
        <f>IF('3g CPIH'!S$16="-","-",'3j PAAC PAP'!$G$15*('3g CPIH'!S$16/'3g CPIH'!$G$16))</f>
        <v>-</v>
      </c>
      <c r="X58" s="129" t="str">
        <f>IF('3g CPIH'!T$16="-","-",'3j PAAC PAP'!$G$15*('3g CPIH'!T$16/'3g CPIH'!$G$16))</f>
        <v>-</v>
      </c>
      <c r="Y58" s="129" t="str">
        <f>IF('3g CPIH'!U$16="-","-",'3j PAAC PAP'!$G$15*('3g CPIH'!U$16/'3g CPIH'!$G$16))</f>
        <v>-</v>
      </c>
      <c r="Z58" s="129" t="str">
        <f>IF('3g CPIH'!V$16="-","-",'3j PAAC PAP'!$G$15*('3g CPIH'!V$16/'3g CPIH'!$G$16))</f>
        <v>-</v>
      </c>
      <c r="AA58" s="28"/>
    </row>
    <row r="59" spans="1:27" s="29" customFormat="1" ht="11.5" x14ac:dyDescent="0.25">
      <c r="A59" s="256"/>
      <c r="B59" s="132" t="s">
        <v>349</v>
      </c>
      <c r="C59" s="132" t="s">
        <v>404</v>
      </c>
      <c r="D59" s="134" t="s">
        <v>319</v>
      </c>
      <c r="E59" s="131"/>
      <c r="F59" s="30"/>
      <c r="G59" s="129">
        <f>IF(G54="-","-",SUM(G51:G57)*'3j PAAC PAP'!$G$33)</f>
        <v>0.31061028242964012</v>
      </c>
      <c r="H59" s="129">
        <f>IF(H54="-","-",SUM(H51:H57)*'3j PAAC PAP'!$G$33)</f>
        <v>0.31098429474901385</v>
      </c>
      <c r="I59" s="129">
        <f>IF(I54="-","-",SUM(I51:I57)*'3j PAAC PAP'!$G$33)</f>
        <v>0.29035997458039803</v>
      </c>
      <c r="J59" s="129">
        <f>IF(J54="-","-",SUM(J51:J57)*'3j PAAC PAP'!$G$33)</f>
        <v>0.29148201153851944</v>
      </c>
      <c r="K59" s="129">
        <f>IF(K54="-","-",SUM(K51:K57)*'3j PAAC PAP'!$G$33)</f>
        <v>0.29585474001592266</v>
      </c>
      <c r="L59" s="129">
        <f>IF(L54="-","-",SUM(L51:L57)*'3j PAAC PAP'!$G$33)</f>
        <v>0.29765853693502764</v>
      </c>
      <c r="M59" s="129">
        <f>IF(M54="-","-",SUM(M51:M57)*'3j PAAC PAP'!$G$33)</f>
        <v>0.30275232930823748</v>
      </c>
      <c r="N59" s="129">
        <f>IF(N54="-","-",SUM(N51:N57)*'3j PAAC PAP'!$G$33)</f>
        <v>0.33447213003401599</v>
      </c>
      <c r="O59" s="30"/>
      <c r="P59" s="129">
        <f>IF(P54="-","-",SUM(P51:P57)*'3j PAAC PAP'!$G$33)</f>
        <v>0.33447213003401599</v>
      </c>
      <c r="Q59" s="129">
        <f>IF(Q54="-","-",SUM(Q51:Q57)*'3j PAAC PAP'!$G$33)</f>
        <v>0.34533277417269254</v>
      </c>
      <c r="R59" s="129">
        <f>IF(R54="-","-",SUM(R51:R57)*'3j PAAC PAP'!$G$33)</f>
        <v>0.346752924443961</v>
      </c>
      <c r="S59" s="129">
        <f>IF(S54="-","-",SUM(S51:S57)*'3j PAAC PAP'!$G$33)</f>
        <v>0.34724531613221238</v>
      </c>
      <c r="T59" s="129">
        <f>IF(T54="-","-",SUM(T51:T57)*'3j PAAC PAP'!$G$33)</f>
        <v>0.3471919407824901</v>
      </c>
      <c r="U59" s="129">
        <f>IF(U54="-","-",SUM(U51:U57)*'3j PAAC PAP'!$G$33)</f>
        <v>0.36113457940378491</v>
      </c>
      <c r="V59" s="129">
        <f>IF(V54="-","-",SUM(V51:V57)*'3j PAAC PAP'!$G$33)</f>
        <v>0.36067047019363274</v>
      </c>
      <c r="W59" s="129" t="str">
        <f>IF(W54="-","-",SUM(W51:W57)*'3j PAAC PAP'!$G$33)</f>
        <v>-</v>
      </c>
      <c r="X59" s="129" t="str">
        <f>IF(X54="-","-",SUM(X51:X57)*'3j PAAC PAP'!$G$33)</f>
        <v>-</v>
      </c>
      <c r="Y59" s="129" t="str">
        <f>IF(Y54="-","-",SUM(Y51:Y57)*'3j PAAC PAP'!$G$33)</f>
        <v>-</v>
      </c>
      <c r="Z59" s="129" t="str">
        <f>IF(Z54="-","-",SUM(Z51:Z57)*'3j PAAC PAP'!$G$33)</f>
        <v>-</v>
      </c>
      <c r="AA59" s="28"/>
    </row>
    <row r="60" spans="1:27" s="29" customFormat="1" ht="11.25" customHeight="1" x14ac:dyDescent="0.25">
      <c r="A60" s="256"/>
      <c r="B60" s="132" t="s">
        <v>388</v>
      </c>
      <c r="C60" s="132" t="s">
        <v>515</v>
      </c>
      <c r="D60" s="134" t="s">
        <v>319</v>
      </c>
      <c r="E60" s="131"/>
      <c r="F60" s="30"/>
      <c r="G60" s="129">
        <f>IF(G54="-","-",SUM(G51:G59)*'3k EBIT'!$E$9)</f>
        <v>1.3278011352876686</v>
      </c>
      <c r="H60" s="129">
        <f>IF(H54="-","-",SUM(H51:H59)*'3k EBIT'!$E$9)</f>
        <v>1.3294516762588575</v>
      </c>
      <c r="I60" s="129">
        <f>IF(I54="-","-",SUM(I51:I59)*'3k EBIT'!$E$9)</f>
        <v>1.2457842743541465</v>
      </c>
      <c r="J60" s="129">
        <f>IF(J54="-","-",SUM(J51:J59)*'3k EBIT'!$E$9)</f>
        <v>1.2507358972677132</v>
      </c>
      <c r="K60" s="129">
        <f>IF(K54="-","-",SUM(K51:K59)*'3k EBIT'!$E$9)</f>
        <v>1.2692946169149482</v>
      </c>
      <c r="L60" s="129">
        <f>IF(L54="-","-",SUM(L51:L59)*'3k EBIT'!$E$9)</f>
        <v>1.2774724925362482</v>
      </c>
      <c r="M60" s="129">
        <f>IF(M54="-","-",SUM(M51:M59)*'3k EBIT'!$E$9)</f>
        <v>1.2991577957006781</v>
      </c>
      <c r="N60" s="129">
        <f>IF(N54="-","-",SUM(N51:N59)*'3k EBIT'!$E$9)</f>
        <v>1.4287197779822638</v>
      </c>
      <c r="O60" s="30"/>
      <c r="P60" s="129">
        <f>IF(P54="-","-",SUM(P51:P59)*'3k EBIT'!$E$9)</f>
        <v>1.4287197779822638</v>
      </c>
      <c r="Q60" s="129">
        <f>IF(Q54="-","-",SUM(Q51:Q59)*'3k EBIT'!$E$9)</f>
        <v>1.4736594732832318</v>
      </c>
      <c r="R60" s="129">
        <f>IF(R54="-","-",SUM(R51:R59)*'3k EBIT'!$E$9)</f>
        <v>1.4799530188165859</v>
      </c>
      <c r="S60" s="129">
        <f>IF(S54="-","-",SUM(S51:S59)*'3k EBIT'!$E$9)</f>
        <v>1.4823443962827465</v>
      </c>
      <c r="T60" s="129">
        <f>IF(T54="-","-",SUM(T51:T59)*'3k EBIT'!$E$9)</f>
        <v>1.4823219772622633</v>
      </c>
      <c r="U60" s="129">
        <f>IF(U54="-","-",SUM(U51:U59)*'3k EBIT'!$E$9)</f>
        <v>1.539404361116703</v>
      </c>
      <c r="V60" s="129">
        <f>IF(V54="-","-",SUM(V51:V59)*'3k EBIT'!$E$9)</f>
        <v>1.538814642210983</v>
      </c>
      <c r="W60" s="129" t="str">
        <f>IF(W54="-","-",SUM(W51:W59)*'3k EBIT'!$E$9)</f>
        <v>-</v>
      </c>
      <c r="X60" s="129" t="str">
        <f>IF(X54="-","-",SUM(X51:X59)*'3k EBIT'!$E$9)</f>
        <v>-</v>
      </c>
      <c r="Y60" s="129" t="str">
        <f>IF(Y54="-","-",SUM(Y51:Y59)*'3k EBIT'!$E$9)</f>
        <v>-</v>
      </c>
      <c r="Z60" s="129" t="str">
        <f>IF(Z54="-","-",SUM(Z51:Z59)*'3k EBIT'!$E$9)</f>
        <v>-</v>
      </c>
      <c r="AA60" s="28"/>
    </row>
    <row r="61" spans="1:27" s="29" customFormat="1" ht="11.25" customHeight="1" x14ac:dyDescent="0.25">
      <c r="A61" s="256"/>
      <c r="B61" s="132" t="s">
        <v>292</v>
      </c>
      <c r="C61" s="177" t="s">
        <v>516</v>
      </c>
      <c r="D61" s="134" t="s">
        <v>319</v>
      </c>
      <c r="E61" s="130"/>
      <c r="F61" s="30"/>
      <c r="G61" s="129">
        <f>IF(G56="-","-",SUM(G51:G54,G56:G60)*'3l HAP'!$E$10)</f>
        <v>0.74047943001936967</v>
      </c>
      <c r="H61" s="129">
        <f>IF(H56="-","-",SUM(H51:H54,H56:H60)*'3l HAP'!$E$10)</f>
        <v>0.74175130161818659</v>
      </c>
      <c r="I61" s="129">
        <f>IF(I56="-","-",SUM(I51:I54,I56:I60)*'3l HAP'!$E$10)</f>
        <v>0.7430097592598619</v>
      </c>
      <c r="J61" s="129">
        <f>IF(J56="-","-",SUM(J51:J54,J56:J60)*'3l HAP'!$E$10)</f>
        <v>0.74682537405631355</v>
      </c>
      <c r="K61" s="129">
        <f>IF(K56="-","-",SUM(K51:K54,K56:K60)*'3l HAP'!$E$10)</f>
        <v>0.75578236179953917</v>
      </c>
      <c r="L61" s="129">
        <f>IF(L56="-","-",SUM(L51:L54,L56:L60)*'3l HAP'!$E$10)</f>
        <v>0.76208405798457846</v>
      </c>
      <c r="M61" s="129">
        <f>IF(M56="-","-",SUM(M51:M54,M56:M60)*'3l HAP'!$E$10)</f>
        <v>0.80391092466818526</v>
      </c>
      <c r="N61" s="129">
        <f>IF(N56="-","-",SUM(N51:N54,N56:N60)*'3l HAP'!$E$10)</f>
        <v>0.90374861935547335</v>
      </c>
      <c r="O61" s="30"/>
      <c r="P61" s="129">
        <f>IF(P56="-","-",SUM(P51:P54,P56:P60)*'3l HAP'!$E$10)</f>
        <v>0.90374861935547335</v>
      </c>
      <c r="Q61" s="129">
        <f>IF(Q56="-","-",SUM(Q51:Q54,Q56:Q60)*'3l HAP'!$E$10)</f>
        <v>0.93891258465171645</v>
      </c>
      <c r="R61" s="129">
        <f>IF(R56="-","-",SUM(R51:R54,R56:R60)*'3l HAP'!$E$10)</f>
        <v>0.94376225634085398</v>
      </c>
      <c r="S61" s="129">
        <f>IF(S56="-","-",SUM(S51:S54,S56:S60)*'3l HAP'!$E$10)</f>
        <v>0.97606560121033792</v>
      </c>
      <c r="T61" s="129">
        <f>IF(T56="-","-",SUM(T51:T54,T56:T60)*'3l HAP'!$E$10)</f>
        <v>0.97604832559226873</v>
      </c>
      <c r="U61" s="129">
        <f>IF(U56="-","-",SUM(U51:U54,U56:U60)*'3l HAP'!$E$10)</f>
        <v>0.99972772368737806</v>
      </c>
      <c r="V61" s="129">
        <f>IF(V56="-","-",SUM(V51:V54,V56:V60)*'3l HAP'!$E$10)</f>
        <v>0.99927329890146643</v>
      </c>
      <c r="W61" s="129" t="str">
        <f>IF(W56="-","-",SUM(W51:W54,W56:W60)*'3l HAP'!$E$10)</f>
        <v>-</v>
      </c>
      <c r="X61" s="129" t="str">
        <f>IF(X56="-","-",SUM(X51:X54,X56:X60)*'3l HAP'!$E$10)</f>
        <v>-</v>
      </c>
      <c r="Y61" s="129" t="str">
        <f>IF(Y56="-","-",SUM(Y51:Y54,Y56:Y60)*'3l HAP'!$E$10)</f>
        <v>-</v>
      </c>
      <c r="Z61" s="129" t="str">
        <f>IF(Z56="-","-",SUM(Z51:Z54,Z56:Z60)*'3l HAP'!$E$10)</f>
        <v>-</v>
      </c>
      <c r="AA61" s="28"/>
    </row>
    <row r="62" spans="1:27" s="29" customFormat="1" ht="11.25" customHeight="1" x14ac:dyDescent="0.25">
      <c r="A62" s="256"/>
      <c r="B62" s="132" t="s">
        <v>44</v>
      </c>
      <c r="C62" s="132" t="str">
        <f>B62&amp;"_"&amp;D62</f>
        <v>Total_N Wales and Mersey</v>
      </c>
      <c r="D62" s="134" t="s">
        <v>319</v>
      </c>
      <c r="E62" s="131"/>
      <c r="F62" s="30"/>
      <c r="G62" s="129">
        <f t="shared" ref="G62:N62" si="6">IF(G56="-","-",SUM(G51:G61))</f>
        <v>70.624720842448127</v>
      </c>
      <c r="H62" s="129">
        <f t="shared" si="6"/>
        <v>70.712863255595821</v>
      </c>
      <c r="I62" s="129">
        <f t="shared" si="6"/>
        <v>66.310576063464623</v>
      </c>
      <c r="J62" s="129">
        <f t="shared" si="6"/>
        <v>66.575003302907731</v>
      </c>
      <c r="K62" s="129">
        <f t="shared" si="6"/>
        <v>67.560734605467275</v>
      </c>
      <c r="L62" s="129">
        <f t="shared" si="6"/>
        <v>67.997450630252771</v>
      </c>
      <c r="M62" s="129">
        <f t="shared" si="6"/>
        <v>69.180608771002809</v>
      </c>
      <c r="N62" s="129">
        <f t="shared" si="6"/>
        <v>76.099495348094848</v>
      </c>
      <c r="O62" s="30"/>
      <c r="P62" s="129">
        <f t="shared" ref="P62:Z62" si="7">IF(P56="-","-",SUM(P51:P61))</f>
        <v>76.099495348094848</v>
      </c>
      <c r="Q62" s="129">
        <f t="shared" si="7"/>
        <v>78.499905457523539</v>
      </c>
      <c r="R62" s="129">
        <f t="shared" si="7"/>
        <v>78.835994230991091</v>
      </c>
      <c r="S62" s="129">
        <f t="shared" si="7"/>
        <v>78.994159495776145</v>
      </c>
      <c r="T62" s="129">
        <f t="shared" si="7"/>
        <v>78.99296227219898</v>
      </c>
      <c r="U62" s="129">
        <f t="shared" si="7"/>
        <v>82.020976421684651</v>
      </c>
      <c r="V62" s="129">
        <f t="shared" si="7"/>
        <v>81.989484172575843</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AA'!J129="-","-",'3c AA'!J129)</f>
        <v>-</v>
      </c>
      <c r="H65" s="38" t="str">
        <f>IF('3c AA'!K129="-","-",'3c AA'!K129)</f>
        <v>-</v>
      </c>
      <c r="I65" s="38" t="str">
        <f>IF('3c AA'!L129="-","-",'3c AA'!L129)</f>
        <v>-</v>
      </c>
      <c r="J65" s="38" t="str">
        <f>IF('3c AA'!M129="-","-",'3c AA'!M129)</f>
        <v>-</v>
      </c>
      <c r="K65" s="38" t="str">
        <f>IF('3c AA'!N129="-","-",'3c AA'!N129)</f>
        <v>-</v>
      </c>
      <c r="L65" s="38" t="str">
        <f>IF('3c AA'!O129="-","-",'3c AA'!O129)</f>
        <v>-</v>
      </c>
      <c r="M65" s="38" t="str">
        <f>IF('3c AA'!P129="-","-",'3c AA'!P129)</f>
        <v>-</v>
      </c>
      <c r="N65" s="38" t="str">
        <f>IF('3c AA'!Q129="-","-",'3c AA'!Q129)</f>
        <v>-</v>
      </c>
      <c r="O65" s="30"/>
      <c r="P65" s="38" t="str">
        <f>IF('3c AA'!S129="-","-",'3c AA'!S129)</f>
        <v>-</v>
      </c>
      <c r="Q65" s="38" t="str">
        <f>IF('3c AA'!T129="-","-",'3c AA'!T129)</f>
        <v>-</v>
      </c>
      <c r="R65" s="38" t="str">
        <f>IF('3c AA'!U129="-","-",'3c AA'!U129)</f>
        <v>-</v>
      </c>
      <c r="S65" s="38" t="str">
        <f>IF('3c AA'!V129="-","-",'3c AA'!V129)</f>
        <v>-</v>
      </c>
      <c r="T65" s="38">
        <f>IF('3c AA'!W129="-","-",'3c AA'!W129)</f>
        <v>0</v>
      </c>
      <c r="U65" s="38">
        <f>IF('3c AA'!X129="-","-",'3c AA'!X129)</f>
        <v>1.4870742269298105</v>
      </c>
      <c r="V65" s="38">
        <f>IF('3c AA'!Y129="-","-",'3c AA'!Y129)</f>
        <v>0.70457099735818829</v>
      </c>
      <c r="W65" s="38" t="str">
        <f>IF('3c AA'!Z129="-","-",'3c AA'!Z129)</f>
        <v>-</v>
      </c>
      <c r="X65" s="38" t="str">
        <f>IF('3c AA'!AA129="-","-",'3c AA'!AA129)</f>
        <v>-</v>
      </c>
      <c r="Y65" s="38" t="str">
        <f>IF('3c AA'!AB129="-","-",'3c AA'!AB129)</f>
        <v>-</v>
      </c>
      <c r="Z65" s="38" t="str">
        <f>IF('3c AA'!AC129="-","-",'3c AA'!AC129)</f>
        <v>-</v>
      </c>
      <c r="AA65" s="28"/>
    </row>
    <row r="66" spans="1:27" s="29" customFormat="1" ht="11.25" customHeight="1" x14ac:dyDescent="0.25">
      <c r="A66" s="256"/>
      <c r="B66" s="135" t="s">
        <v>2</v>
      </c>
      <c r="C66" s="135" t="s">
        <v>342</v>
      </c>
      <c r="D66" s="133" t="s">
        <v>320</v>
      </c>
      <c r="E66" s="128"/>
      <c r="F66" s="30"/>
      <c r="G66" s="38">
        <f>IF('3d PC'!G14="-","-",'3d PC'!G61)</f>
        <v>6.5567588596821027</v>
      </c>
      <c r="H66" s="38">
        <f>IF('3d PC'!H14="-","-",'3d PC'!H61)</f>
        <v>6.5567588596821027</v>
      </c>
      <c r="I66" s="38">
        <f>IF('3d PC'!I14="-","-",'3d PC'!I61)</f>
        <v>6.6197359495950758</v>
      </c>
      <c r="J66" s="38">
        <f>IF('3d PC'!J14="-","-",'3d PC'!J61)</f>
        <v>6.6197359495950758</v>
      </c>
      <c r="K66" s="38">
        <f>IF('3d PC'!K14="-","-",'3d PC'!K61)</f>
        <v>6.6995028867368616</v>
      </c>
      <c r="L66" s="38">
        <f>IF('3d PC'!L14="-","-",'3d PC'!L61)</f>
        <v>6.6995028867368616</v>
      </c>
      <c r="M66" s="38">
        <f>IF('3d PC'!M14="-","-",'3d PC'!M61)</f>
        <v>7.1131218301273513</v>
      </c>
      <c r="N66" s="38">
        <f>IF('3d PC'!N14="-","-",'3d PC'!N61)</f>
        <v>7.1131218301273513</v>
      </c>
      <c r="O66" s="30"/>
      <c r="P66" s="38">
        <f>'3d PC'!P61</f>
        <v>7.1131218301273513</v>
      </c>
      <c r="Q66" s="38">
        <f>'3d PC'!Q61</f>
        <v>7.2804579515147188</v>
      </c>
      <c r="R66" s="38">
        <f>'3d PC'!R61</f>
        <v>7.1935840895118579</v>
      </c>
      <c r="S66" s="38">
        <f>'3d PC'!S61</f>
        <v>7.3593999937099728</v>
      </c>
      <c r="T66" s="38">
        <f>'3d PC'!T61</f>
        <v>7.0492243060839304</v>
      </c>
      <c r="U66" s="38">
        <f>'3d PC'!U61</f>
        <v>7.1089669218364691</v>
      </c>
      <c r="V66" s="38">
        <f>'3d PC'!V61</f>
        <v>6.9829560851947949</v>
      </c>
      <c r="W66" s="38" t="str">
        <f>'3d PC'!W61</f>
        <v>-</v>
      </c>
      <c r="X66" s="38" t="str">
        <f>'3d PC'!X61</f>
        <v>-</v>
      </c>
      <c r="Y66" s="38" t="str">
        <f>'3d PC'!Y61</f>
        <v>-</v>
      </c>
      <c r="Z66" s="38" t="str">
        <f>'3d PC'!Z61</f>
        <v>-</v>
      </c>
      <c r="AA66" s="28"/>
    </row>
    <row r="67" spans="1:27" s="29" customFormat="1" ht="11.5" x14ac:dyDescent="0.25">
      <c r="A67" s="256"/>
      <c r="B67" s="135" t="s">
        <v>352</v>
      </c>
      <c r="C67" s="135" t="s">
        <v>343</v>
      </c>
      <c r="D67" s="133" t="s">
        <v>320</v>
      </c>
      <c r="E67" s="128"/>
      <c r="F67" s="30"/>
      <c r="G67" s="38">
        <f>IF('3e NC-Elec'!H46="-","-",'3e NC-Elec'!H46)</f>
        <v>12.555999999999999</v>
      </c>
      <c r="H67" s="38">
        <f>IF('3e NC-Elec'!I46="-","-",'3e NC-Elec'!I46)</f>
        <v>12.555999999999999</v>
      </c>
      <c r="I67" s="38">
        <f>IF('3e NC-Elec'!J46="-","-",'3e NC-Elec'!J46)</f>
        <v>19.491</v>
      </c>
      <c r="J67" s="38">
        <f>IF('3e NC-Elec'!K46="-","-",'3e NC-Elec'!K46)</f>
        <v>19.491</v>
      </c>
      <c r="K67" s="38">
        <f>IF('3e NC-Elec'!L46="-","-",'3e NC-Elec'!L46)</f>
        <v>14.234999999999999</v>
      </c>
      <c r="L67" s="38">
        <f>IF('3e NC-Elec'!M46="-","-",'3e NC-Elec'!M46)</f>
        <v>14.234999999999999</v>
      </c>
      <c r="M67" s="38">
        <f>IF('3e NC-Elec'!N46="-","-",'3e NC-Elec'!N46)</f>
        <v>15.658499999999998</v>
      </c>
      <c r="N67" s="38">
        <f>IF('3e NC-Elec'!O46="-","-",'3e NC-Elec'!O46)</f>
        <v>15.658499999999998</v>
      </c>
      <c r="O67" s="30"/>
      <c r="P67" s="38">
        <f>'3e NC-Elec'!Q46</f>
        <v>15.658499999999998</v>
      </c>
      <c r="Q67" s="38">
        <f>'3e NC-Elec'!R46</f>
        <v>15.402999999999999</v>
      </c>
      <c r="R67" s="38">
        <f>'3e NC-Elec'!S46</f>
        <v>15.402999999999999</v>
      </c>
      <c r="S67" s="38">
        <f>'3e NC-Elec'!T46</f>
        <v>17.155000000000001</v>
      </c>
      <c r="T67" s="38">
        <f>'3e NC-Elec'!U46</f>
        <v>17.155000000000001</v>
      </c>
      <c r="U67" s="38">
        <f>'3e NC-Elec'!V46</f>
        <v>18.140499999999999</v>
      </c>
      <c r="V67" s="38">
        <f>'3e NC-Elec'!W46</f>
        <v>18.140499999999999</v>
      </c>
      <c r="W67" s="38" t="str">
        <f>'3e NC-Elec'!X46</f>
        <v>-</v>
      </c>
      <c r="X67" s="38" t="str">
        <f>'3e NC-Elec'!Y46</f>
        <v>-</v>
      </c>
      <c r="Y67" s="38" t="str">
        <f>'3e NC-Elec'!Z46</f>
        <v>-</v>
      </c>
      <c r="Z67" s="38" t="str">
        <f>'3e NC-Elec'!AA46</f>
        <v>-</v>
      </c>
      <c r="AA67" s="28"/>
    </row>
    <row r="68" spans="1:27" s="29" customFormat="1" ht="11.5" x14ac:dyDescent="0.25">
      <c r="A68" s="256"/>
      <c r="B68" s="135" t="s">
        <v>349</v>
      </c>
      <c r="C68" s="135" t="s">
        <v>344</v>
      </c>
      <c r="D68" s="133" t="s">
        <v>320</v>
      </c>
      <c r="E68" s="128"/>
      <c r="F68" s="30"/>
      <c r="G68" s="38">
        <f>IF('3g CPIH'!C$16="-","-",'3h OC '!$E$9*('3g CPIH'!C$16/'3g CPIH'!$G$16))</f>
        <v>39.034507632093934</v>
      </c>
      <c r="H68" s="38">
        <f>IF('3g CPIH'!D$16="-","-",'3h OC '!$E$9*('3g CPIH'!D$16/'3g CPIH'!$G$16))</f>
        <v>39.112654794520544</v>
      </c>
      <c r="I68" s="38">
        <f>IF('3g CPIH'!E$16="-","-",'3h OC '!$E$9*('3g CPIH'!E$16/'3g CPIH'!$G$16))</f>
        <v>39.229875538160471</v>
      </c>
      <c r="J68" s="38">
        <f>IF('3g CPIH'!F$16="-","-",'3h OC '!$E$9*('3g CPIH'!F$16/'3g CPIH'!$G$16))</f>
        <v>39.464317025440316</v>
      </c>
      <c r="K68" s="38">
        <f>IF('3g CPIH'!G$16="-","-",'3h OC '!$E$9*('3g CPIH'!G$16/'3g CPIH'!$G$16))</f>
        <v>39.933199999999999</v>
      </c>
      <c r="L68" s="38">
        <f>IF('3g CPIH'!H$16="-","-",'3h OC '!$E$9*('3g CPIH'!H$16/'3g CPIH'!$G$16))</f>
        <v>40.441156555772999</v>
      </c>
      <c r="M68" s="38">
        <f>IF('3g CPIH'!I$16="-","-",'3h OC '!$E$9*('3g CPIH'!I$16/'3g CPIH'!$G$16))</f>
        <v>41.027260273972601</v>
      </c>
      <c r="N68" s="38">
        <f>IF('3g CPIH'!J$16="-","-",'3h OC '!$E$9*('3g CPIH'!J$16/'3g CPIH'!$G$16))</f>
        <v>41.378922504892373</v>
      </c>
      <c r="O68" s="30"/>
      <c r="P68" s="38">
        <f>IF('3g CPIH'!L$16="-","-",'3h OC '!$E$9*('3g CPIH'!L$16/'3g CPIH'!$G$16))</f>
        <v>41.378922504892373</v>
      </c>
      <c r="Q68" s="38">
        <f>IF('3g CPIH'!M$16="-","-",'3h OC '!$E$9*('3g CPIH'!M$16/'3g CPIH'!$G$16))</f>
        <v>41.847805479452056</v>
      </c>
      <c r="R68" s="38">
        <f>IF('3g CPIH'!N$16="-","-",'3h OC '!$E$9*('3g CPIH'!N$16/'3g CPIH'!$G$16))</f>
        <v>42.160394129158512</v>
      </c>
      <c r="S68" s="38">
        <f>IF('3g CPIH'!O$16="-","-",'3h OC '!$E$9*('3g CPIH'!O$16/'3g CPIH'!$G$16))</f>
        <v>42.394835616438357</v>
      </c>
      <c r="T68" s="38">
        <f>IF('3g CPIH'!P$16="-","-",'3h OC '!$E$9*('3g CPIH'!P$16/'3g CPIH'!$G$16))</f>
        <v>42.512056360078276</v>
      </c>
      <c r="U68" s="38">
        <f>IF('3g CPIH'!Q$16="-","-",'3h OC '!$E$9*('3g CPIH'!Q$16/'3g CPIH'!$G$16))</f>
        <v>42.746497847358121</v>
      </c>
      <c r="V68" s="38">
        <f>IF('3g CPIH'!R$16="-","-",'3h OC '!$E$9*('3g CPIH'!R$16/'3g CPIH'!$G$16))</f>
        <v>43.527969471624267</v>
      </c>
      <c r="W68" s="38" t="str">
        <f>IF('3g CPIH'!S$16="-","-",'3h OC '!$E$9*('3g CPIH'!S$16/'3g CPIH'!$G$16))</f>
        <v>-</v>
      </c>
      <c r="X68" s="38" t="str">
        <f>IF('3g CPIH'!T$16="-","-",'3h OC '!$E$9*('3g CPIH'!T$16/'3g CPIH'!$G$16))</f>
        <v>-</v>
      </c>
      <c r="Y68" s="38" t="str">
        <f>IF('3g CPIH'!U$16="-","-",'3h OC '!$E$9*('3g CPIH'!U$16/'3g CPIH'!$G$16))</f>
        <v>-</v>
      </c>
      <c r="Z68" s="38" t="str">
        <f>IF('3g CPIH'!V$16="-","-",'3h OC '!$E$9*('3g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SMNCC'!G$57)</f>
        <v>0</v>
      </c>
      <c r="L69" s="38">
        <f>IF('3i SMNCC'!H$46="-","-",'3i SMNCC'!H$57)</f>
        <v>-0.1310662676190151</v>
      </c>
      <c r="M69" s="38">
        <f>IF('3i SMNCC'!I$46="-","-",'3i SMNCC'!I$57)</f>
        <v>1.6490220555819262</v>
      </c>
      <c r="N69" s="38">
        <f>IF('3i SMNCC'!J$46="-","-",'3i SMNCC'!J$57)</f>
        <v>7.9249822078168837</v>
      </c>
      <c r="O69" s="30"/>
      <c r="P69" s="38">
        <f>IF('3i SMNCC'!L$46="-","-",'3i SMNCC'!L$57)</f>
        <v>7.9249822078168837</v>
      </c>
      <c r="Q69" s="38">
        <f>IF('3i SMNCC'!M$46="-","-",'3i SMNCC'!M$57)</f>
        <v>9.5945159615724194</v>
      </c>
      <c r="R69" s="38">
        <f>IF('3i SMNCC'!N$46="-","-",'3i SMNCC'!N$57)</f>
        <v>9.6655312765157912</v>
      </c>
      <c r="S69" s="38">
        <f>IF('3i SMNCC'!O$46="-","-",'3i SMNCC'!O$57)</f>
        <v>11.448655558303892</v>
      </c>
      <c r="T69" s="38">
        <f>IF('3i SMNCC'!P$46="-","-",'3i SMNCC'!P$57)</f>
        <v>11.63045810995356</v>
      </c>
      <c r="U69" s="38">
        <f>IF('3i SMNCC'!Q$46="-","-",'3i SMNCC'!Q$57)</f>
        <v>11.375413031411084</v>
      </c>
      <c r="V69" s="38">
        <f>IF('3i SMNCC'!R$46="-","-",'3i SMNCC'!R$57)</f>
        <v>11.405483218834176</v>
      </c>
      <c r="W69" s="38" t="str">
        <f>IF('3i SMNCC'!S$46="-","-",'3i SMNCC'!S$57)</f>
        <v>-</v>
      </c>
      <c r="X69" s="38" t="str">
        <f>IF('3i SMNCC'!T$46="-","-",'3i SMNCC'!T$57)</f>
        <v>-</v>
      </c>
      <c r="Y69" s="38" t="str">
        <f>IF('3i SMNCC'!U$46="-","-",'3i SMNCC'!U$57)</f>
        <v>-</v>
      </c>
      <c r="Z69" s="38" t="str">
        <f>IF('3i SMNCC'!V$46="-","-",'3i SMNCC'!V$57)</f>
        <v>-</v>
      </c>
      <c r="AA69" s="28"/>
    </row>
    <row r="70" spans="1:27" s="29" customFormat="1" ht="11.5" x14ac:dyDescent="0.25">
      <c r="A70" s="256"/>
      <c r="B70" s="135" t="s">
        <v>349</v>
      </c>
      <c r="C70" s="135" t="s">
        <v>389</v>
      </c>
      <c r="D70" s="133" t="s">
        <v>320</v>
      </c>
      <c r="E70" s="128"/>
      <c r="F70" s="30"/>
      <c r="G70" s="38">
        <f>IF('3g CPIH'!C$16="-","-",'3j PAAC PAP'!$G$15*('3g CPIH'!C$16/'3g CPIH'!$G$16))</f>
        <v>3.3460635029354204</v>
      </c>
      <c r="H70" s="38">
        <f>IF('3g CPIH'!D$16="-","-",'3j PAAC PAP'!$G$15*('3g CPIH'!D$16/'3g CPIH'!$G$16))</f>
        <v>3.3527623287671227</v>
      </c>
      <c r="I70" s="38">
        <f>IF('3g CPIH'!E$16="-","-",'3j PAAC PAP'!$G$15*('3g CPIH'!E$16/'3g CPIH'!$G$16))</f>
        <v>3.3628105675146771</v>
      </c>
      <c r="J70" s="38">
        <f>IF('3g CPIH'!F$16="-","-",'3j PAAC PAP'!$G$15*('3g CPIH'!F$16/'3g CPIH'!$G$16))</f>
        <v>3.3829070450097847</v>
      </c>
      <c r="K70" s="38">
        <f>IF('3g CPIH'!G$16="-","-",'3j PAAC PAP'!$G$15*('3g CPIH'!G$16/'3g CPIH'!$G$16))</f>
        <v>3.4230999999999998</v>
      </c>
      <c r="L70" s="38">
        <f>IF('3g CPIH'!H$16="-","-",'3j PAAC PAP'!$G$15*('3g CPIH'!H$16/'3g CPIH'!$G$16))</f>
        <v>3.4666423679060667</v>
      </c>
      <c r="M70" s="38">
        <f>IF('3g CPIH'!I$16="-","-",'3j PAAC PAP'!$G$15*('3g CPIH'!I$16/'3g CPIH'!$G$16))</f>
        <v>3.516883561643835</v>
      </c>
      <c r="N70" s="38">
        <f>IF('3g CPIH'!J$16="-","-",'3j PAAC PAP'!$G$15*('3g CPIH'!J$16/'3g CPIH'!$G$16))</f>
        <v>3.547028277886497</v>
      </c>
      <c r="O70" s="30"/>
      <c r="P70" s="38">
        <f>IF('3g CPIH'!L$16="-","-",'3j PAAC PAP'!$G$15*('3g CPIH'!L$16/'3g CPIH'!$G$16))</f>
        <v>3.547028277886497</v>
      </c>
      <c r="Q70" s="38">
        <f>IF('3g CPIH'!M$16="-","-",'3j PAAC PAP'!$G$15*('3g CPIH'!M$16/'3g CPIH'!$G$16))</f>
        <v>3.5872212328767121</v>
      </c>
      <c r="R70" s="38">
        <f>IF('3g CPIH'!N$16="-","-",'3j PAAC PAP'!$G$15*('3g CPIH'!N$16/'3g CPIH'!$G$16))</f>
        <v>3.6140165362035224</v>
      </c>
      <c r="S70" s="38">
        <f>IF('3g CPIH'!O$16="-","-",'3j PAAC PAP'!$G$15*('3g CPIH'!O$16/'3g CPIH'!$G$16))</f>
        <v>3.6341130136986299</v>
      </c>
      <c r="T70" s="38">
        <f>IF('3g CPIH'!P$16="-","-",'3j PAAC PAP'!$G$15*('3g CPIH'!P$16/'3g CPIH'!$G$16))</f>
        <v>3.6441612524461835</v>
      </c>
      <c r="U70" s="38">
        <f>IF('3g CPIH'!Q$16="-","-",'3j PAAC PAP'!$G$15*('3g CPIH'!Q$16/'3g CPIH'!$G$16))</f>
        <v>3.6642577299412915</v>
      </c>
      <c r="V70" s="38">
        <f>IF('3g CPIH'!R$16="-","-",'3j PAAC PAP'!$G$15*('3g CPIH'!R$16/'3g CPIH'!$G$16))</f>
        <v>3.7312459882583173</v>
      </c>
      <c r="W70" s="38" t="str">
        <f>IF('3g CPIH'!S$16="-","-",'3j PAAC PAP'!$G$15*('3g CPIH'!S$16/'3g CPIH'!$G$16))</f>
        <v>-</v>
      </c>
      <c r="X70" s="38" t="str">
        <f>IF('3g CPIH'!T$16="-","-",'3j PAAC PAP'!$G$15*('3g CPIH'!T$16/'3g CPIH'!$G$16))</f>
        <v>-</v>
      </c>
      <c r="Y70" s="38" t="str">
        <f>IF('3g CPIH'!U$16="-","-",'3j PAAC PAP'!$G$15*('3g CPIH'!U$16/'3g CPIH'!$G$16))</f>
        <v>-</v>
      </c>
      <c r="Z70" s="38" t="str">
        <f>IF('3g CPIH'!V$16="-","-",'3j PAAC PAP'!$G$15*('3g CPIH'!V$16/'3g CPIH'!$G$16))</f>
        <v>-</v>
      </c>
      <c r="AA70" s="28"/>
    </row>
    <row r="71" spans="1:27" s="29" customFormat="1" ht="11.25" customHeight="1" x14ac:dyDescent="0.25">
      <c r="A71" s="256"/>
      <c r="B71" s="135" t="s">
        <v>349</v>
      </c>
      <c r="C71" s="135" t="s">
        <v>404</v>
      </c>
      <c r="D71" s="133" t="s">
        <v>320</v>
      </c>
      <c r="E71" s="128"/>
      <c r="F71" s="30"/>
      <c r="G71" s="38">
        <f>IF(G66="-","-",SUM(G63:G69)*'3j PAAC PAP'!$G$33)</f>
        <v>0.27829281742964013</v>
      </c>
      <c r="H71" s="38">
        <f>IF(H66="-","-",SUM(H63:H69)*'3j PAAC PAP'!$G$33)</f>
        <v>0.27866682974901391</v>
      </c>
      <c r="I71" s="38">
        <f>IF(I66="-","-",SUM(I63:I69)*'3j PAAC PAP'!$G$33)</f>
        <v>0.31272016658039808</v>
      </c>
      <c r="J71" s="38">
        <f>IF(J66="-","-",SUM(J63:J69)*'3j PAAC PAP'!$G$33)</f>
        <v>0.31384220353851938</v>
      </c>
      <c r="K71" s="38">
        <f>IF(K66="-","-",SUM(K63:K69)*'3j PAAC PAP'!$G$33)</f>
        <v>0.29131282601592268</v>
      </c>
      <c r="L71" s="38">
        <f>IF(L66="-","-",SUM(L63:L69)*'3j PAAC PAP'!$G$33)</f>
        <v>0.2931166229350276</v>
      </c>
      <c r="M71" s="38">
        <f>IF(M66="-","-",SUM(M63:M69)*'3j PAAC PAP'!$G$33)</f>
        <v>0.31323366930823754</v>
      </c>
      <c r="N71" s="38">
        <f>IF(N66="-","-",SUM(N63:N69)*'3j PAAC PAP'!$G$33)</f>
        <v>0.34495347003401605</v>
      </c>
      <c r="O71" s="30"/>
      <c r="P71" s="38">
        <f>IF(P66="-","-",SUM(P63:P69)*'3j PAAC PAP'!$G$33)</f>
        <v>0.34495347003401605</v>
      </c>
      <c r="Q71" s="38">
        <f>IF(Q66="-","-",SUM(Q63:Q69)*'3j PAAC PAP'!$G$33)</f>
        <v>0.35476598017269256</v>
      </c>
      <c r="R71" s="38">
        <f>IF(R66="-","-",SUM(R63:R69)*'3j PAAC PAP'!$G$33)</f>
        <v>0.35618613044396097</v>
      </c>
      <c r="S71" s="38">
        <f>IF(S66="-","-",SUM(S63:S69)*'3j PAAC PAP'!$G$33)</f>
        <v>0.37502086713221239</v>
      </c>
      <c r="T71" s="38">
        <f>IF(T66="-","-",SUM(T63:T69)*'3j PAAC PAP'!$G$33)</f>
        <v>0.37496749178249011</v>
      </c>
      <c r="U71" s="38">
        <f>IF(U66="-","-",SUM(U63:U69)*'3j PAAC PAP'!$G$33)</f>
        <v>0.38698855140378491</v>
      </c>
      <c r="V71" s="38">
        <f>IF(V66="-","-",SUM(V63:V69)*'3j PAAC PAP'!$G$33)</f>
        <v>0.38652444219363274</v>
      </c>
      <c r="W71" s="38" t="str">
        <f>IF(W66="-","-",SUM(W63:W69)*'3j PAAC PAP'!$G$33)</f>
        <v>-</v>
      </c>
      <c r="X71" s="38" t="str">
        <f>IF(X66="-","-",SUM(X63:X69)*'3j PAAC PAP'!$G$33)</f>
        <v>-</v>
      </c>
      <c r="Y71" s="38" t="str">
        <f>IF(Y66="-","-",SUM(Y63:Y69)*'3j PAAC PAP'!$G$33)</f>
        <v>-</v>
      </c>
      <c r="Z71" s="38" t="str">
        <f>IF(Z66="-","-",SUM(Z63:Z69)*'3j PAAC PAP'!$G$33)</f>
        <v>-</v>
      </c>
      <c r="AA71" s="28"/>
    </row>
    <row r="72" spans="1:27" s="29" customFormat="1" ht="11.25" customHeight="1" x14ac:dyDescent="0.25">
      <c r="A72" s="256"/>
      <c r="B72" s="135" t="s">
        <v>388</v>
      </c>
      <c r="C72" s="135" t="s">
        <v>515</v>
      </c>
      <c r="D72" s="133" t="s">
        <v>320</v>
      </c>
      <c r="E72" s="128"/>
      <c r="F72" s="30"/>
      <c r="G72" s="38">
        <f>IF(G66="-","-",SUM(G63:G71)*'3k EBIT'!$E$9)</f>
        <v>1.1963927906255487</v>
      </c>
      <c r="H72" s="38">
        <f>IF(H66="-","-",SUM(H63:H71)*'3k EBIT'!$E$9)</f>
        <v>1.1980433315967374</v>
      </c>
      <c r="I72" s="38">
        <f>IF(I66="-","-",SUM(I63:I71)*'3k EBIT'!$E$9)</f>
        <v>1.3367046425528029</v>
      </c>
      <c r="J72" s="38">
        <f>IF(J66="-","-",SUM(J63:J71)*'3k EBIT'!$E$9)</f>
        <v>1.3416562654663688</v>
      </c>
      <c r="K72" s="38">
        <f>IF(K66="-","-",SUM(K63:K71)*'3k EBIT'!$E$9)</f>
        <v>1.2508264171245962</v>
      </c>
      <c r="L72" s="38">
        <f>IF(L66="-","-",SUM(L63:L71)*'3k EBIT'!$E$9)</f>
        <v>1.2590042927458962</v>
      </c>
      <c r="M72" s="38">
        <f>IF(M66="-","-",SUM(M63:M71)*'3k EBIT'!$E$9)</f>
        <v>1.3417767182937983</v>
      </c>
      <c r="N72" s="38">
        <f>IF(N66="-","-",SUM(N63:N71)*'3k EBIT'!$E$9)</f>
        <v>1.471338700575384</v>
      </c>
      <c r="O72" s="30"/>
      <c r="P72" s="38">
        <f>IF(P66="-","-",SUM(P63:P71)*'3k EBIT'!$E$9)</f>
        <v>1.471338700575384</v>
      </c>
      <c r="Q72" s="38">
        <f>IF(Q66="-","-",SUM(Q63:Q71)*'3k EBIT'!$E$9)</f>
        <v>1.5120165036170397</v>
      </c>
      <c r="R72" s="38">
        <f>IF(R66="-","-",SUM(R63:R71)*'3k EBIT'!$E$9)</f>
        <v>1.518310049150394</v>
      </c>
      <c r="S72" s="38">
        <f>IF(S66="-","-",SUM(S63:S71)*'3k EBIT'!$E$9)</f>
        <v>1.5952845411545142</v>
      </c>
      <c r="T72" s="38">
        <f>IF(T66="-","-",SUM(T63:T71)*'3k EBIT'!$E$9)</f>
        <v>1.5952621221340311</v>
      </c>
      <c r="U72" s="38">
        <f>IF(U66="-","-",SUM(U63:U71)*'3k EBIT'!$E$9)</f>
        <v>1.644531036846399</v>
      </c>
      <c r="V72" s="38">
        <f>IF(V66="-","-",SUM(V63:V71)*'3k EBIT'!$E$9)</f>
        <v>1.6439413179406788</v>
      </c>
      <c r="W72" s="38" t="str">
        <f>IF(W66="-","-",SUM(W63:W71)*'3k EBIT'!$E$9)</f>
        <v>-</v>
      </c>
      <c r="X72" s="38" t="str">
        <f>IF(X66="-","-",SUM(X63:X71)*'3k EBIT'!$E$9)</f>
        <v>-</v>
      </c>
      <c r="Y72" s="38" t="str">
        <f>IF(Y66="-","-",SUM(Y63:Y71)*'3k EBIT'!$E$9)</f>
        <v>-</v>
      </c>
      <c r="Z72" s="38" t="str">
        <f>IF(Z66="-","-",SUM(Z63:Z71)*'3k EBIT'!$E$9)</f>
        <v>-</v>
      </c>
      <c r="AA72" s="28"/>
    </row>
    <row r="73" spans="1:27" s="29" customFormat="1" ht="11.25" customHeight="1" x14ac:dyDescent="0.25">
      <c r="A73" s="256"/>
      <c r="B73" s="135" t="s">
        <v>292</v>
      </c>
      <c r="C73" s="179" t="s">
        <v>516</v>
      </c>
      <c r="D73" s="133" t="s">
        <v>320</v>
      </c>
      <c r="E73" s="127"/>
      <c r="F73" s="30"/>
      <c r="G73" s="38">
        <f>IF(G68="-","-",SUM(G63:G66,G68:G72)*'3l HAP'!$E$10)</f>
        <v>0.73808232044010647</v>
      </c>
      <c r="H73" s="38">
        <f>IF(H68="-","-",SUM(H63:H66,H68:H72)*'3l HAP'!$E$10)</f>
        <v>0.7393541920389235</v>
      </c>
      <c r="I73" s="38">
        <f>IF(I68="-","-",SUM(I63:I66,I68:I72)*'3l HAP'!$E$10)</f>
        <v>0.74466829994173056</v>
      </c>
      <c r="J73" s="38">
        <f>IF(J68="-","-",SUM(J63:J66,J68:J72)*'3l HAP'!$E$10)</f>
        <v>0.74848391473818199</v>
      </c>
      <c r="K73" s="38">
        <f>IF(K68="-","-",SUM(K63:K66,K68:K72)*'3l HAP'!$E$10)</f>
        <v>0.75544547072353474</v>
      </c>
      <c r="L73" s="38">
        <f>IF(L68="-","-",SUM(L63:L66,L68:L72)*'3l HAP'!$E$10)</f>
        <v>0.76174716690857414</v>
      </c>
      <c r="M73" s="38">
        <f>IF(M68="-","-",SUM(M63:M66,M68:M72)*'3l HAP'!$E$10)</f>
        <v>0.80468836561281121</v>
      </c>
      <c r="N73" s="38">
        <f>IF(N68="-","-",SUM(N63:N66,N68:N72)*'3l HAP'!$E$10)</f>
        <v>0.90452606030009919</v>
      </c>
      <c r="O73" s="30"/>
      <c r="P73" s="38">
        <f>IF(P68="-","-",SUM(P63:P66,P68:P72)*'3l HAP'!$E$10)</f>
        <v>0.90452606030009919</v>
      </c>
      <c r="Q73" s="38">
        <f>IF(Q68="-","-",SUM(Q63:Q66,Q68:Q72)*'3l HAP'!$E$10)</f>
        <v>0.93961228150187981</v>
      </c>
      <c r="R73" s="38">
        <f>IF(R68="-","-",SUM(R63:R66,R68:R72)*'3l HAP'!$E$10)</f>
        <v>0.94446195319101722</v>
      </c>
      <c r="S73" s="38">
        <f>IF(S68="-","-",SUM(S63:S66,S68:S72)*'3l HAP'!$E$10)</f>
        <v>0.97812581971359647</v>
      </c>
      <c r="T73" s="38">
        <f>IF(T68="-","-",SUM(T63:T66,T68:T72)*'3l HAP'!$E$10)</f>
        <v>0.97810854409552717</v>
      </c>
      <c r="U73" s="38">
        <f>IF(U68="-","-",SUM(U63:U66,U68:U72)*'3l HAP'!$E$10)</f>
        <v>1.0016454113507887</v>
      </c>
      <c r="V73" s="38">
        <f>IF(V68="-","-",SUM(V63:V66,V68:V72)*'3l HAP'!$E$10)</f>
        <v>1.0011909865648767</v>
      </c>
      <c r="W73" s="38" t="str">
        <f>IF(W68="-","-",SUM(W63:W66,W68:W72)*'3l HAP'!$E$10)</f>
        <v>-</v>
      </c>
      <c r="X73" s="38" t="str">
        <f>IF(X68="-","-",SUM(X63:X66,X68:X72)*'3l HAP'!$E$10)</f>
        <v>-</v>
      </c>
      <c r="Y73" s="38" t="str">
        <f>IF(Y68="-","-",SUM(Y63:Y66,Y68:Y72)*'3l HAP'!$E$10)</f>
        <v>-</v>
      </c>
      <c r="Z73" s="38" t="str">
        <f>IF(Z68="-","-",SUM(Z63:Z66,Z68:Z72)*'3l HAP'!$E$10)</f>
        <v>-</v>
      </c>
      <c r="AA73" s="28"/>
    </row>
    <row r="74" spans="1:27" s="29" customFormat="1" ht="11.25" customHeight="1" x14ac:dyDescent="0.25">
      <c r="A74" s="256"/>
      <c r="B74" s="135" t="s">
        <v>44</v>
      </c>
      <c r="C74" s="135" t="str">
        <f>B74&amp;"_"&amp;D74</f>
        <v>Total_Midlands</v>
      </c>
      <c r="D74" s="133" t="s">
        <v>320</v>
      </c>
      <c r="E74" s="128"/>
      <c r="F74" s="30"/>
      <c r="G74" s="38">
        <f t="shared" ref="G74:N74" si="8">IF(G68="-","-",SUM(G63:G73))</f>
        <v>63.706097923206755</v>
      </c>
      <c r="H74" s="38">
        <f t="shared" si="8"/>
        <v>63.794240336354441</v>
      </c>
      <c r="I74" s="38">
        <f t="shared" si="8"/>
        <v>71.097515164345168</v>
      </c>
      <c r="J74" s="38">
        <f t="shared" si="8"/>
        <v>71.361942403788248</v>
      </c>
      <c r="K74" s="38">
        <f t="shared" si="8"/>
        <v>66.588387600600925</v>
      </c>
      <c r="L74" s="38">
        <f t="shared" si="8"/>
        <v>67.025103625386421</v>
      </c>
      <c r="M74" s="38">
        <f t="shared" si="8"/>
        <v>71.424486474540558</v>
      </c>
      <c r="N74" s="38">
        <f t="shared" si="8"/>
        <v>78.343373051632611</v>
      </c>
      <c r="O74" s="30"/>
      <c r="P74" s="38">
        <f t="shared" ref="P74:Z74" si="9">IF(P68="-","-",SUM(P63:P73))</f>
        <v>78.343373051632611</v>
      </c>
      <c r="Q74" s="38">
        <f t="shared" si="9"/>
        <v>80.519395390707501</v>
      </c>
      <c r="R74" s="38">
        <f t="shared" si="9"/>
        <v>80.855484164175067</v>
      </c>
      <c r="S74" s="38">
        <f t="shared" si="9"/>
        <v>84.940435410151167</v>
      </c>
      <c r="T74" s="38">
        <f t="shared" si="9"/>
        <v>84.939238186574002</v>
      </c>
      <c r="U74" s="38">
        <f t="shared" si="9"/>
        <v>87.555874757077774</v>
      </c>
      <c r="V74" s="38">
        <f t="shared" si="9"/>
        <v>87.524382507968937</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AA'!J130="-","-",'3c AA'!J130)</f>
        <v>-</v>
      </c>
      <c r="H77" s="129" t="str">
        <f>IF('3c AA'!K130="-","-",'3c AA'!K130)</f>
        <v>-</v>
      </c>
      <c r="I77" s="129" t="str">
        <f>IF('3c AA'!L130="-","-",'3c AA'!L130)</f>
        <v>-</v>
      </c>
      <c r="J77" s="129" t="str">
        <f>IF('3c AA'!M130="-","-",'3c AA'!M130)</f>
        <v>-</v>
      </c>
      <c r="K77" s="129" t="str">
        <f>IF('3c AA'!N130="-","-",'3c AA'!N130)</f>
        <v>-</v>
      </c>
      <c r="L77" s="129" t="str">
        <f>IF('3c AA'!O130="-","-",'3c AA'!O130)</f>
        <v>-</v>
      </c>
      <c r="M77" s="129" t="str">
        <f>IF('3c AA'!P130="-","-",'3c AA'!P130)</f>
        <v>-</v>
      </c>
      <c r="N77" s="129" t="str">
        <f>IF('3c AA'!Q130="-","-",'3c AA'!Q130)</f>
        <v>-</v>
      </c>
      <c r="O77" s="30"/>
      <c r="P77" s="129" t="str">
        <f>IF('3c AA'!S130="-","-",'3c AA'!S130)</f>
        <v>-</v>
      </c>
      <c r="Q77" s="129" t="str">
        <f>IF('3c AA'!T130="-","-",'3c AA'!T130)</f>
        <v>-</v>
      </c>
      <c r="R77" s="129" t="str">
        <f>IF('3c AA'!U130="-","-",'3c AA'!U130)</f>
        <v>-</v>
      </c>
      <c r="S77" s="129" t="str">
        <f>IF('3c AA'!V130="-","-",'3c AA'!V130)</f>
        <v>-</v>
      </c>
      <c r="T77" s="129">
        <f>IF('3c AA'!W130="-","-",'3c AA'!W130)</f>
        <v>0</v>
      </c>
      <c r="U77" s="129">
        <f>IF('3c AA'!X130="-","-",'3c AA'!X130)</f>
        <v>1.4870742269298105</v>
      </c>
      <c r="V77" s="129">
        <f>IF('3c AA'!Y130="-","-",'3c AA'!Y130)</f>
        <v>0.70457099735818829</v>
      </c>
      <c r="W77" s="129" t="str">
        <f>IF('3c AA'!Z130="-","-",'3c AA'!Z130)</f>
        <v>-</v>
      </c>
      <c r="X77" s="129" t="str">
        <f>IF('3c AA'!AA130="-","-",'3c AA'!AA130)</f>
        <v>-</v>
      </c>
      <c r="Y77" s="129" t="str">
        <f>IF('3c AA'!AB130="-","-",'3c AA'!AB130)</f>
        <v>-</v>
      </c>
      <c r="Z77" s="129" t="str">
        <f>IF('3c AA'!AC130="-","-",'3c AA'!AC130)</f>
        <v>-</v>
      </c>
      <c r="AA77" s="28"/>
    </row>
    <row r="78" spans="1:27" s="29" customFormat="1" ht="11.5" x14ac:dyDescent="0.25">
      <c r="A78" s="256"/>
      <c r="B78" s="132" t="s">
        <v>2</v>
      </c>
      <c r="C78" s="132" t="s">
        <v>342</v>
      </c>
      <c r="D78" s="134" t="s">
        <v>321</v>
      </c>
      <c r="E78" s="131"/>
      <c r="F78" s="30"/>
      <c r="G78" s="129">
        <f>IF('3d PC'!G14="-","-",'3d PC'!G61)</f>
        <v>6.5567588596821027</v>
      </c>
      <c r="H78" s="129">
        <f>IF('3d PC'!H14="-","-",'3d PC'!H61)</f>
        <v>6.5567588596821027</v>
      </c>
      <c r="I78" s="129">
        <f>IF('3d PC'!I14="-","-",'3d PC'!I61)</f>
        <v>6.6197359495950758</v>
      </c>
      <c r="J78" s="129">
        <f>IF('3d PC'!J14="-","-",'3d PC'!J61)</f>
        <v>6.6197359495950758</v>
      </c>
      <c r="K78" s="129">
        <f>IF('3d PC'!K14="-","-",'3d PC'!K61)</f>
        <v>6.6995028867368616</v>
      </c>
      <c r="L78" s="129">
        <f>IF('3d PC'!L14="-","-",'3d PC'!L61)</f>
        <v>6.6995028867368616</v>
      </c>
      <c r="M78" s="129">
        <f>IF('3d PC'!M14="-","-",'3d PC'!M61)</f>
        <v>7.1131218301273513</v>
      </c>
      <c r="N78" s="129">
        <f>IF('3d PC'!N14="-","-",'3d PC'!N61)</f>
        <v>7.1131218301273513</v>
      </c>
      <c r="O78" s="30"/>
      <c r="P78" s="129">
        <f>'3d PC'!P61</f>
        <v>7.1131218301273513</v>
      </c>
      <c r="Q78" s="129">
        <f>'3d PC'!Q61</f>
        <v>7.2804579515147188</v>
      </c>
      <c r="R78" s="129">
        <f>'3d PC'!R61</f>
        <v>7.1935840895118579</v>
      </c>
      <c r="S78" s="129">
        <f>'3d PC'!S61</f>
        <v>7.3593999937099728</v>
      </c>
      <c r="T78" s="129">
        <f>'3d PC'!T61</f>
        <v>7.0492243060839304</v>
      </c>
      <c r="U78" s="129">
        <f>'3d PC'!U61</f>
        <v>7.1089669218364691</v>
      </c>
      <c r="V78" s="129">
        <f>'3d PC'!V61</f>
        <v>6.9829560851947949</v>
      </c>
      <c r="W78" s="129" t="str">
        <f>'3d PC'!W61</f>
        <v>-</v>
      </c>
      <c r="X78" s="129" t="str">
        <f>'3d PC'!X61</f>
        <v>-</v>
      </c>
      <c r="Y78" s="129" t="str">
        <f>'3d PC'!Y61</f>
        <v>-</v>
      </c>
      <c r="Z78" s="129" t="str">
        <f>'3d PC'!Z61</f>
        <v>-</v>
      </c>
      <c r="AA78" s="28"/>
    </row>
    <row r="79" spans="1:27" s="29" customFormat="1" ht="11.5" x14ac:dyDescent="0.25">
      <c r="A79" s="256"/>
      <c r="B79" s="132" t="s">
        <v>352</v>
      </c>
      <c r="C79" s="132" t="s">
        <v>343</v>
      </c>
      <c r="D79" s="134" t="s">
        <v>321</v>
      </c>
      <c r="E79" s="131"/>
      <c r="F79" s="30"/>
      <c r="G79" s="129">
        <f>IF('3e NC-Elec'!H47="-","-",'3e NC-Elec'!H47)</f>
        <v>34.5655</v>
      </c>
      <c r="H79" s="129">
        <f>IF('3e NC-Elec'!I47="-","-",'3e NC-Elec'!I47)</f>
        <v>34.5655</v>
      </c>
      <c r="I79" s="129">
        <f>IF('3e NC-Elec'!J47="-","-",'3e NC-Elec'!J47)</f>
        <v>19.564</v>
      </c>
      <c r="J79" s="129">
        <f>IF('3e NC-Elec'!K47="-","-",'3e NC-Elec'!K47)</f>
        <v>19.564</v>
      </c>
      <c r="K79" s="129">
        <f>IF('3e NC-Elec'!L47="-","-",'3e NC-Elec'!L47)</f>
        <v>17.848499999999998</v>
      </c>
      <c r="L79" s="129">
        <f>IF('3e NC-Elec'!M47="-","-",'3e NC-Elec'!M47)</f>
        <v>17.848499999999998</v>
      </c>
      <c r="M79" s="129">
        <f>IF('3e NC-Elec'!N47="-","-",'3e NC-Elec'!N47)</f>
        <v>19.637</v>
      </c>
      <c r="N79" s="129">
        <f>IF('3e NC-Elec'!O47="-","-",'3e NC-Elec'!O47)</f>
        <v>19.637</v>
      </c>
      <c r="O79" s="30"/>
      <c r="P79" s="129">
        <f>'3e NC-Elec'!Q47</f>
        <v>19.637</v>
      </c>
      <c r="Q79" s="129">
        <f>'3e NC-Elec'!R47</f>
        <v>20.330500000000001</v>
      </c>
      <c r="R79" s="129">
        <f>'3e NC-Elec'!S47</f>
        <v>20.330500000000001</v>
      </c>
      <c r="S79" s="129">
        <f>'3e NC-Elec'!T47</f>
        <v>24.418500000000005</v>
      </c>
      <c r="T79" s="129">
        <f>'3e NC-Elec'!U47</f>
        <v>24.418500000000005</v>
      </c>
      <c r="U79" s="129">
        <f>'3e NC-Elec'!V47</f>
        <v>22.776</v>
      </c>
      <c r="V79" s="129">
        <f>'3e NC-Elec'!W47</f>
        <v>22.776</v>
      </c>
      <c r="W79" s="129" t="str">
        <f>'3e NC-Elec'!X47</f>
        <v>-</v>
      </c>
      <c r="X79" s="129" t="str">
        <f>'3e NC-Elec'!Y47</f>
        <v>-</v>
      </c>
      <c r="Y79" s="129" t="str">
        <f>'3e NC-Elec'!Z47</f>
        <v>-</v>
      </c>
      <c r="Z79" s="129" t="str">
        <f>'3e NC-Elec'!AA47</f>
        <v>-</v>
      </c>
      <c r="AA79" s="28"/>
    </row>
    <row r="80" spans="1:27" s="29" customFormat="1" ht="11.5" x14ac:dyDescent="0.25">
      <c r="A80" s="256"/>
      <c r="B80" s="132" t="s">
        <v>349</v>
      </c>
      <c r="C80" s="132" t="s">
        <v>344</v>
      </c>
      <c r="D80" s="134" t="s">
        <v>321</v>
      </c>
      <c r="E80" s="131"/>
      <c r="F80" s="30"/>
      <c r="G80" s="129">
        <f>IF('3g CPIH'!C$16="-","-",'3h OC '!$E$9*('3g CPIH'!C$16/'3g CPIH'!$G$16))</f>
        <v>39.034507632093934</v>
      </c>
      <c r="H80" s="129">
        <f>IF('3g CPIH'!D$16="-","-",'3h OC '!$E$9*('3g CPIH'!D$16/'3g CPIH'!$G$16))</f>
        <v>39.112654794520544</v>
      </c>
      <c r="I80" s="129">
        <f>IF('3g CPIH'!E$16="-","-",'3h OC '!$E$9*('3g CPIH'!E$16/'3g CPIH'!$G$16))</f>
        <v>39.229875538160471</v>
      </c>
      <c r="J80" s="129">
        <f>IF('3g CPIH'!F$16="-","-",'3h OC '!$E$9*('3g CPIH'!F$16/'3g CPIH'!$G$16))</f>
        <v>39.464317025440316</v>
      </c>
      <c r="K80" s="129">
        <f>IF('3g CPIH'!G$16="-","-",'3h OC '!$E$9*('3g CPIH'!G$16/'3g CPIH'!$G$16))</f>
        <v>39.933199999999999</v>
      </c>
      <c r="L80" s="129">
        <f>IF('3g CPIH'!H$16="-","-",'3h OC '!$E$9*('3g CPIH'!H$16/'3g CPIH'!$G$16))</f>
        <v>40.441156555772999</v>
      </c>
      <c r="M80" s="129">
        <f>IF('3g CPIH'!I$16="-","-",'3h OC '!$E$9*('3g CPIH'!I$16/'3g CPIH'!$G$16))</f>
        <v>41.027260273972601</v>
      </c>
      <c r="N80" s="129">
        <f>IF('3g CPIH'!J$16="-","-",'3h OC '!$E$9*('3g CPIH'!J$16/'3g CPIH'!$G$16))</f>
        <v>41.378922504892373</v>
      </c>
      <c r="O80" s="30"/>
      <c r="P80" s="129">
        <f>IF('3g CPIH'!L$16="-","-",'3h OC '!$E$9*('3g CPIH'!L$16/'3g CPIH'!$G$16))</f>
        <v>41.378922504892373</v>
      </c>
      <c r="Q80" s="129">
        <f>IF('3g CPIH'!M$16="-","-",'3h OC '!$E$9*('3g CPIH'!M$16/'3g CPIH'!$G$16))</f>
        <v>41.847805479452056</v>
      </c>
      <c r="R80" s="129">
        <f>IF('3g CPIH'!N$16="-","-",'3h OC '!$E$9*('3g CPIH'!N$16/'3g CPIH'!$G$16))</f>
        <v>42.160394129158512</v>
      </c>
      <c r="S80" s="129">
        <f>IF('3g CPIH'!O$16="-","-",'3h OC '!$E$9*('3g CPIH'!O$16/'3g CPIH'!$G$16))</f>
        <v>42.394835616438357</v>
      </c>
      <c r="T80" s="129">
        <f>IF('3g CPIH'!P$16="-","-",'3h OC '!$E$9*('3g CPIH'!P$16/'3g CPIH'!$G$16))</f>
        <v>42.512056360078276</v>
      </c>
      <c r="U80" s="129">
        <f>IF('3g CPIH'!Q$16="-","-",'3h OC '!$E$9*('3g CPIH'!Q$16/'3g CPIH'!$G$16))</f>
        <v>42.746497847358121</v>
      </c>
      <c r="V80" s="129">
        <f>IF('3g CPIH'!R$16="-","-",'3h OC '!$E$9*('3g CPIH'!R$16/'3g CPIH'!$G$16))</f>
        <v>43.527969471624267</v>
      </c>
      <c r="W80" s="129" t="str">
        <f>IF('3g CPIH'!S$16="-","-",'3h OC '!$E$9*('3g CPIH'!S$16/'3g CPIH'!$G$16))</f>
        <v>-</v>
      </c>
      <c r="X80" s="129" t="str">
        <f>IF('3g CPIH'!T$16="-","-",'3h OC '!$E$9*('3g CPIH'!T$16/'3g CPIH'!$G$16))</f>
        <v>-</v>
      </c>
      <c r="Y80" s="129" t="str">
        <f>IF('3g CPIH'!U$16="-","-",'3h OC '!$E$9*('3g CPIH'!U$16/'3g CPIH'!$G$16))</f>
        <v>-</v>
      </c>
      <c r="Z80" s="129" t="str">
        <f>IF('3g CPIH'!V$16="-","-",'3h OC '!$E$9*('3g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SMNCC'!G$57)</f>
        <v>0</v>
      </c>
      <c r="L81" s="129">
        <f>IF('3i SMNCC'!H$46="-","-",'3i SMNCC'!H$57)</f>
        <v>-0.1310662676190151</v>
      </c>
      <c r="M81" s="129">
        <f>IF('3i SMNCC'!I$46="-","-",'3i SMNCC'!I$57)</f>
        <v>1.6490220555819262</v>
      </c>
      <c r="N81" s="129">
        <f>IF('3i SMNCC'!J$46="-","-",'3i SMNCC'!J$57)</f>
        <v>7.9249822078168837</v>
      </c>
      <c r="O81" s="30"/>
      <c r="P81" s="129">
        <f>IF('3i SMNCC'!L$46="-","-",'3i SMNCC'!L$57)</f>
        <v>7.9249822078168837</v>
      </c>
      <c r="Q81" s="129">
        <f>IF('3i SMNCC'!M$46="-","-",'3i SMNCC'!M$57)</f>
        <v>9.5945159615724194</v>
      </c>
      <c r="R81" s="129">
        <f>IF('3i SMNCC'!N$46="-","-",'3i SMNCC'!N$57)</f>
        <v>9.6655312765157912</v>
      </c>
      <c r="S81" s="129">
        <f>IF('3i SMNCC'!O$46="-","-",'3i SMNCC'!O$57)</f>
        <v>11.448655558303892</v>
      </c>
      <c r="T81" s="129">
        <f>IF('3i SMNCC'!P$46="-","-",'3i SMNCC'!P$57)</f>
        <v>11.63045810995356</v>
      </c>
      <c r="U81" s="129">
        <f>IF('3i SMNCC'!Q$46="-","-",'3i SMNCC'!Q$57)</f>
        <v>11.375413031411084</v>
      </c>
      <c r="V81" s="129">
        <f>IF('3i SMNCC'!R$46="-","-",'3i SMNCC'!R$57)</f>
        <v>11.405483218834176</v>
      </c>
      <c r="W81" s="129" t="str">
        <f>IF('3i SMNCC'!S$46="-","-",'3i SMNCC'!S$57)</f>
        <v>-</v>
      </c>
      <c r="X81" s="129" t="str">
        <f>IF('3i SMNCC'!T$46="-","-",'3i SMNCC'!T$57)</f>
        <v>-</v>
      </c>
      <c r="Y81" s="129" t="str">
        <f>IF('3i SMNCC'!U$46="-","-",'3i SMNCC'!U$57)</f>
        <v>-</v>
      </c>
      <c r="Z81" s="129" t="str">
        <f>IF('3i SMNCC'!V$46="-","-",'3i SMNCC'!V$57)</f>
        <v>-</v>
      </c>
      <c r="AA81" s="28"/>
    </row>
    <row r="82" spans="1:27" s="29" customFormat="1" ht="11.25" customHeight="1" x14ac:dyDescent="0.25">
      <c r="A82" s="256"/>
      <c r="B82" s="132" t="s">
        <v>349</v>
      </c>
      <c r="C82" s="132" t="s">
        <v>389</v>
      </c>
      <c r="D82" s="134" t="s">
        <v>321</v>
      </c>
      <c r="E82" s="131"/>
      <c r="F82" s="30"/>
      <c r="G82" s="129">
        <f>IF('3g CPIH'!C$16="-","-",'3j PAAC PAP'!$G$15*('3g CPIH'!C$16/'3g CPIH'!$G$16))</f>
        <v>3.3460635029354204</v>
      </c>
      <c r="H82" s="129">
        <f>IF('3g CPIH'!D$16="-","-",'3j PAAC PAP'!$G$15*('3g CPIH'!D$16/'3g CPIH'!$G$16))</f>
        <v>3.3527623287671227</v>
      </c>
      <c r="I82" s="129">
        <f>IF('3g CPIH'!E$16="-","-",'3j PAAC PAP'!$G$15*('3g CPIH'!E$16/'3g CPIH'!$G$16))</f>
        <v>3.3628105675146771</v>
      </c>
      <c r="J82" s="129">
        <f>IF('3g CPIH'!F$16="-","-",'3j PAAC PAP'!$G$15*('3g CPIH'!F$16/'3g CPIH'!$G$16))</f>
        <v>3.3829070450097847</v>
      </c>
      <c r="K82" s="129">
        <f>IF('3g CPIH'!G$16="-","-",'3j PAAC PAP'!$G$15*('3g CPIH'!G$16/'3g CPIH'!$G$16))</f>
        <v>3.4230999999999998</v>
      </c>
      <c r="L82" s="129">
        <f>IF('3g CPIH'!H$16="-","-",'3j PAAC PAP'!$G$15*('3g CPIH'!H$16/'3g CPIH'!$G$16))</f>
        <v>3.4666423679060667</v>
      </c>
      <c r="M82" s="129">
        <f>IF('3g CPIH'!I$16="-","-",'3j PAAC PAP'!$G$15*('3g CPIH'!I$16/'3g CPIH'!$G$16))</f>
        <v>3.516883561643835</v>
      </c>
      <c r="N82" s="129">
        <f>IF('3g CPIH'!J$16="-","-",'3j PAAC PAP'!$G$15*('3g CPIH'!J$16/'3g CPIH'!$G$16))</f>
        <v>3.547028277886497</v>
      </c>
      <c r="O82" s="30"/>
      <c r="P82" s="129">
        <f>IF('3g CPIH'!L$16="-","-",'3j PAAC PAP'!$G$15*('3g CPIH'!L$16/'3g CPIH'!$G$16))</f>
        <v>3.547028277886497</v>
      </c>
      <c r="Q82" s="129">
        <f>IF('3g CPIH'!M$16="-","-",'3j PAAC PAP'!$G$15*('3g CPIH'!M$16/'3g CPIH'!$G$16))</f>
        <v>3.5872212328767121</v>
      </c>
      <c r="R82" s="129">
        <f>IF('3g CPIH'!N$16="-","-",'3j PAAC PAP'!$G$15*('3g CPIH'!N$16/'3g CPIH'!$G$16))</f>
        <v>3.6140165362035224</v>
      </c>
      <c r="S82" s="129">
        <f>IF('3g CPIH'!O$16="-","-",'3j PAAC PAP'!$G$15*('3g CPIH'!O$16/'3g CPIH'!$G$16))</f>
        <v>3.6341130136986299</v>
      </c>
      <c r="T82" s="129">
        <f>IF('3g CPIH'!P$16="-","-",'3j PAAC PAP'!$G$15*('3g CPIH'!P$16/'3g CPIH'!$G$16))</f>
        <v>3.6441612524461835</v>
      </c>
      <c r="U82" s="129">
        <f>IF('3g CPIH'!Q$16="-","-",'3j PAAC PAP'!$G$15*('3g CPIH'!Q$16/'3g CPIH'!$G$16))</f>
        <v>3.6642577299412915</v>
      </c>
      <c r="V82" s="129">
        <f>IF('3g CPIH'!R$16="-","-",'3j PAAC PAP'!$G$15*('3g CPIH'!R$16/'3g CPIH'!$G$16))</f>
        <v>3.7312459882583173</v>
      </c>
      <c r="W82" s="129" t="str">
        <f>IF('3g CPIH'!S$16="-","-",'3j PAAC PAP'!$G$15*('3g CPIH'!S$16/'3g CPIH'!$G$16))</f>
        <v>-</v>
      </c>
      <c r="X82" s="129" t="str">
        <f>IF('3g CPIH'!T$16="-","-",'3j PAAC PAP'!$G$15*('3g CPIH'!T$16/'3g CPIH'!$G$16))</f>
        <v>-</v>
      </c>
      <c r="Y82" s="129" t="str">
        <f>IF('3g CPIH'!U$16="-","-",'3j PAAC PAP'!$G$15*('3g CPIH'!U$16/'3g CPIH'!$G$16))</f>
        <v>-</v>
      </c>
      <c r="Z82" s="129" t="str">
        <f>IF('3g CPIH'!V$16="-","-",'3j PAAC PAP'!$G$15*('3g CPIH'!V$16/'3g CPIH'!$G$16))</f>
        <v>-</v>
      </c>
      <c r="AA82" s="28"/>
    </row>
    <row r="83" spans="1:27" s="29" customFormat="1" ht="11.25" customHeight="1" x14ac:dyDescent="0.25">
      <c r="A83" s="256"/>
      <c r="B83" s="132" t="s">
        <v>349</v>
      </c>
      <c r="C83" s="132" t="s">
        <v>404</v>
      </c>
      <c r="D83" s="134" t="s">
        <v>321</v>
      </c>
      <c r="E83" s="131"/>
      <c r="F83" s="30"/>
      <c r="G83" s="129">
        <f>IF(G78="-","-",SUM(G75:G81)*'3j PAAC PAP'!$G$33)</f>
        <v>0.38363028442964014</v>
      </c>
      <c r="H83" s="129">
        <f>IF(H78="-","-",SUM(H75:H81)*'3j PAAC PAP'!$G$33)</f>
        <v>0.38400429674901387</v>
      </c>
      <c r="I83" s="129">
        <f>IF(I78="-","-",SUM(I75:I81)*'3j PAAC PAP'!$G$33)</f>
        <v>0.31306954458039804</v>
      </c>
      <c r="J83" s="129">
        <f>IF(J78="-","-",SUM(J75:J81)*'3j PAAC PAP'!$G$33)</f>
        <v>0.31419158153851945</v>
      </c>
      <c r="K83" s="129">
        <f>IF(K78="-","-",SUM(K75:K81)*'3j PAAC PAP'!$G$33)</f>
        <v>0.30860703701592268</v>
      </c>
      <c r="L83" s="129">
        <f>IF(L78="-","-",SUM(L75:L81)*'3j PAAC PAP'!$G$33)</f>
        <v>0.31041083393502761</v>
      </c>
      <c r="M83" s="129">
        <f>IF(M78="-","-",SUM(M75:M81)*'3j PAAC PAP'!$G$33)</f>
        <v>0.33227477030823749</v>
      </c>
      <c r="N83" s="129">
        <f>IF(N78="-","-",SUM(N75:N81)*'3j PAAC PAP'!$G$33)</f>
        <v>0.36399457103401606</v>
      </c>
      <c r="O83" s="30"/>
      <c r="P83" s="129">
        <f>IF(P78="-","-",SUM(P75:P81)*'3j PAAC PAP'!$G$33)</f>
        <v>0.36399457103401606</v>
      </c>
      <c r="Q83" s="129">
        <f>IF(Q78="-","-",SUM(Q75:Q81)*'3j PAAC PAP'!$G$33)</f>
        <v>0.3783489951726926</v>
      </c>
      <c r="R83" s="129">
        <f>IF(R78="-","-",SUM(R75:R81)*'3j PAAC PAP'!$G$33)</f>
        <v>0.37976914544396095</v>
      </c>
      <c r="S83" s="129">
        <f>IF(S78="-","-",SUM(S75:S81)*'3j PAAC PAP'!$G$33)</f>
        <v>0.4097839781322124</v>
      </c>
      <c r="T83" s="129">
        <f>IF(T78="-","-",SUM(T75:T81)*'3j PAAC PAP'!$G$33)</f>
        <v>0.40973060278249013</v>
      </c>
      <c r="U83" s="129">
        <f>IF(U78="-","-",SUM(U75:U81)*'3j PAAC PAP'!$G$33)</f>
        <v>0.40917405440378485</v>
      </c>
      <c r="V83" s="129">
        <f>IF(V78="-","-",SUM(V75:V81)*'3j PAAC PAP'!$G$33)</f>
        <v>0.40870994519363268</v>
      </c>
      <c r="W83" s="129" t="str">
        <f>IF(W78="-","-",SUM(W75:W81)*'3j PAAC PAP'!$G$33)</f>
        <v>-</v>
      </c>
      <c r="X83" s="129" t="str">
        <f>IF(X78="-","-",SUM(X75:X81)*'3j PAAC PAP'!$G$33)</f>
        <v>-</v>
      </c>
      <c r="Y83" s="129" t="str">
        <f>IF(Y78="-","-",SUM(Y75:Y81)*'3j PAAC PAP'!$G$33)</f>
        <v>-</v>
      </c>
      <c r="Z83" s="129" t="str">
        <f>IF(Z78="-","-",SUM(Z75:Z81)*'3j PAAC PAP'!$G$33)</f>
        <v>-</v>
      </c>
      <c r="AA83" s="28"/>
    </row>
    <row r="84" spans="1:27" s="29" customFormat="1" ht="11.25" customHeight="1" x14ac:dyDescent="0.25">
      <c r="A84" s="256"/>
      <c r="B84" s="132" t="s">
        <v>388</v>
      </c>
      <c r="C84" s="132" t="s">
        <v>515</v>
      </c>
      <c r="D84" s="134" t="s">
        <v>321</v>
      </c>
      <c r="E84" s="131"/>
      <c r="F84" s="30"/>
      <c r="G84" s="129">
        <f>IF(G78="-","-",SUM(G75:G83)*'3k EBIT'!$E$9)</f>
        <v>1.624712962686405</v>
      </c>
      <c r="H84" s="129">
        <f>IF(H78="-","-",SUM(H75:H83)*'3k EBIT'!$E$9)</f>
        <v>1.6263635036575934</v>
      </c>
      <c r="I84" s="129">
        <f>IF(I78="-","-",SUM(I75:I83)*'3k EBIT'!$E$9)</f>
        <v>1.3381252733059068</v>
      </c>
      <c r="J84" s="129">
        <f>IF(J78="-","-",SUM(J75:J83)*'3k EBIT'!$E$9)</f>
        <v>1.3430768962194732</v>
      </c>
      <c r="K84" s="129">
        <f>IF(K78="-","-",SUM(K75:K83)*'3k EBIT'!$E$9)</f>
        <v>1.321147639403244</v>
      </c>
      <c r="L84" s="129">
        <f>IF(L78="-","-",SUM(L75:L83)*'3k EBIT'!$E$9)</f>
        <v>1.329325515024544</v>
      </c>
      <c r="M84" s="129">
        <f>IF(M78="-","-",SUM(M75:M83)*'3k EBIT'!$E$9)</f>
        <v>1.4192010943379663</v>
      </c>
      <c r="N84" s="129">
        <f>IF(N78="-","-",SUM(N75:N83)*'3k EBIT'!$E$9)</f>
        <v>1.5487630766195519</v>
      </c>
      <c r="O84" s="30"/>
      <c r="P84" s="129">
        <f>IF(P78="-","-",SUM(P75:P83)*'3k EBIT'!$E$9)</f>
        <v>1.5487630766195519</v>
      </c>
      <c r="Q84" s="129">
        <f>IF(Q78="-","-",SUM(Q75:Q83)*'3k EBIT'!$E$9)</f>
        <v>1.60790907945156</v>
      </c>
      <c r="R84" s="129">
        <f>IF(R78="-","-",SUM(R75:R83)*'3k EBIT'!$E$9)</f>
        <v>1.614202624984914</v>
      </c>
      <c r="S84" s="129">
        <f>IF(S78="-","-",SUM(S75:S83)*'3k EBIT'!$E$9)</f>
        <v>1.7366373010883625</v>
      </c>
      <c r="T84" s="129">
        <f>IF(T78="-","-",SUM(T75:T83)*'3k EBIT'!$E$9)</f>
        <v>1.7366148820678793</v>
      </c>
      <c r="U84" s="129">
        <f>IF(U78="-","-",SUM(U75:U83)*'3k EBIT'!$E$9)</f>
        <v>1.7347410896685029</v>
      </c>
      <c r="V84" s="129">
        <f>IF(V78="-","-",SUM(V75:V83)*'3k EBIT'!$E$9)</f>
        <v>1.7341513707627827</v>
      </c>
      <c r="W84" s="129" t="str">
        <f>IF(W78="-","-",SUM(W75:W83)*'3k EBIT'!$E$9)</f>
        <v>-</v>
      </c>
      <c r="X84" s="129" t="str">
        <f>IF(X78="-","-",SUM(X75:X83)*'3k EBIT'!$E$9)</f>
        <v>-</v>
      </c>
      <c r="Y84" s="129" t="str">
        <f>IF(Y78="-","-",SUM(Y75:Y83)*'3k EBIT'!$E$9)</f>
        <v>-</v>
      </c>
      <c r="Z84" s="129" t="str">
        <f>IF(Z78="-","-",SUM(Z75:Z83)*'3k EBIT'!$E$9)</f>
        <v>-</v>
      </c>
      <c r="AA84" s="28"/>
    </row>
    <row r="85" spans="1:27" s="29" customFormat="1" ht="12.4" customHeight="1" x14ac:dyDescent="0.25">
      <c r="A85" s="256"/>
      <c r="B85" s="132" t="s">
        <v>292</v>
      </c>
      <c r="C85" s="177" t="s">
        <v>516</v>
      </c>
      <c r="D85" s="134" t="s">
        <v>321</v>
      </c>
      <c r="E85" s="130"/>
      <c r="F85" s="30"/>
      <c r="G85" s="129">
        <f>IF(G80="-","-",SUM(G75:G78,G80:G84)*'3l HAP'!$E$10)</f>
        <v>0.7458956019335965</v>
      </c>
      <c r="H85" s="129">
        <f>IF(H80="-","-",SUM(H75:H78,H80:H84)*'3l HAP'!$E$10)</f>
        <v>0.74716747353241353</v>
      </c>
      <c r="I85" s="129">
        <f>IF(I80="-","-",SUM(I75:I78,I80:I84)*'3l HAP'!$E$10)</f>
        <v>0.74469421463988472</v>
      </c>
      <c r="J85" s="129">
        <f>IF(J80="-","-",SUM(J75:J78,J80:J84)*'3l HAP'!$E$10)</f>
        <v>0.74850982943633615</v>
      </c>
      <c r="K85" s="129">
        <f>IF(K80="-","-",SUM(K75:K78,K80:K84)*'3l HAP'!$E$10)</f>
        <v>0.75672824828216734</v>
      </c>
      <c r="L85" s="129">
        <f>IF(L80="-","-",SUM(L75:L78,L80:L84)*'3l HAP'!$E$10)</f>
        <v>0.76302994446720673</v>
      </c>
      <c r="M85" s="129">
        <f>IF(M80="-","-",SUM(M75:M78,M80:M84)*'3l HAP'!$E$10)</f>
        <v>0.80610071666221483</v>
      </c>
      <c r="N85" s="129">
        <f>IF(N80="-","-",SUM(N75:N78,N80:N84)*'3l HAP'!$E$10)</f>
        <v>0.90593841134950281</v>
      </c>
      <c r="O85" s="30"/>
      <c r="P85" s="129">
        <f>IF(P80="-","-",SUM(P75:P78,P80:P84)*'3l HAP'!$E$10)</f>
        <v>0.90593841134950281</v>
      </c>
      <c r="Q85" s="129">
        <f>IF(Q80="-","-",SUM(Q75:Q78,Q80:Q84)*'3l HAP'!$E$10)</f>
        <v>0.94136152362728809</v>
      </c>
      <c r="R85" s="129">
        <f>IF(R80="-","-",SUM(R75:R78,R80:R84)*'3l HAP'!$E$10)</f>
        <v>0.9462111953164255</v>
      </c>
      <c r="S85" s="129">
        <f>IF(S80="-","-",SUM(S75:S78,S80:S84)*'3l HAP'!$E$10)</f>
        <v>0.98070433217993902</v>
      </c>
      <c r="T85" s="129">
        <f>IF(T80="-","-",SUM(T75:T78,T80:T84)*'3l HAP'!$E$10)</f>
        <v>0.98068705656186983</v>
      </c>
      <c r="U85" s="129">
        <f>IF(U80="-","-",SUM(U75:U78,U80:U84)*'3l HAP'!$E$10)</f>
        <v>1.0032909946835802</v>
      </c>
      <c r="V85" s="129">
        <f>IF(V80="-","-",SUM(V75:V78,V80:V84)*'3l HAP'!$E$10)</f>
        <v>1.0028365698976685</v>
      </c>
      <c r="W85" s="129" t="str">
        <f>IF(W80="-","-",SUM(W75:W78,W80:W84)*'3l HAP'!$E$10)</f>
        <v>-</v>
      </c>
      <c r="X85" s="129" t="str">
        <f>IF(X80="-","-",SUM(X75:X78,X80:X84)*'3l HAP'!$E$10)</f>
        <v>-</v>
      </c>
      <c r="Y85" s="129" t="str">
        <f>IF(Y80="-","-",SUM(Y75:Y78,Y80:Y84)*'3l HAP'!$E$10)</f>
        <v>-</v>
      </c>
      <c r="Z85" s="129" t="str">
        <f>IF(Z80="-","-",SUM(Z75:Z78,Z80:Z84)*'3l HAP'!$E$10)</f>
        <v>-</v>
      </c>
      <c r="AA85" s="28"/>
    </row>
    <row r="86" spans="1:27" s="29" customFormat="1" ht="11.25" customHeight="1" x14ac:dyDescent="0.25">
      <c r="A86" s="256"/>
      <c r="B86" s="132" t="s">
        <v>44</v>
      </c>
      <c r="C86" s="132" t="str">
        <f>B86&amp;"_"&amp;D86</f>
        <v>Total_Northern</v>
      </c>
      <c r="D86" s="134" t="s">
        <v>321</v>
      </c>
      <c r="E86" s="131"/>
      <c r="F86" s="30"/>
      <c r="G86" s="129">
        <f t="shared" ref="G86:N86" si="10">IF(G80="-","-",SUM(G75:G85))</f>
        <v>86.257068843761104</v>
      </c>
      <c r="H86" s="129">
        <f t="shared" si="10"/>
        <v>86.345211256908783</v>
      </c>
      <c r="I86" s="129">
        <f t="shared" si="10"/>
        <v>71.172311087796402</v>
      </c>
      <c r="J86" s="129">
        <f t="shared" si="10"/>
        <v>71.43673832723951</v>
      </c>
      <c r="K86" s="129">
        <f t="shared" si="10"/>
        <v>70.290785811438212</v>
      </c>
      <c r="L86" s="129">
        <f t="shared" si="10"/>
        <v>70.727501836223681</v>
      </c>
      <c r="M86" s="129">
        <f t="shared" si="10"/>
        <v>75.500864302634128</v>
      </c>
      <c r="N86" s="129">
        <f t="shared" si="10"/>
        <v>82.419750879726166</v>
      </c>
      <c r="O86" s="30"/>
      <c r="P86" s="129">
        <f t="shared" ref="P86:Z86" si="11">IF(P80="-","-",SUM(P75:P85))</f>
        <v>82.419750879726166</v>
      </c>
      <c r="Q86" s="129">
        <f t="shared" si="11"/>
        <v>85.568120223667449</v>
      </c>
      <c r="R86" s="129">
        <f t="shared" si="11"/>
        <v>85.904208997134972</v>
      </c>
      <c r="S86" s="129">
        <f t="shared" si="11"/>
        <v>92.382629793551374</v>
      </c>
      <c r="T86" s="129">
        <f t="shared" si="11"/>
        <v>92.381432569974208</v>
      </c>
      <c r="U86" s="129">
        <f t="shared" si="11"/>
        <v>92.30541589623266</v>
      </c>
      <c r="V86" s="129">
        <f t="shared" si="11"/>
        <v>92.273923647123837</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AA'!J131="-","-",'3c AA'!J131)</f>
        <v>-</v>
      </c>
      <c r="H89" s="38" t="str">
        <f>IF('3c AA'!K131="-","-",'3c AA'!K131)</f>
        <v>-</v>
      </c>
      <c r="I89" s="38" t="str">
        <f>IF('3c AA'!L131="-","-",'3c AA'!L131)</f>
        <v>-</v>
      </c>
      <c r="J89" s="38" t="str">
        <f>IF('3c AA'!M131="-","-",'3c AA'!M131)</f>
        <v>-</v>
      </c>
      <c r="K89" s="38" t="str">
        <f>IF('3c AA'!N131="-","-",'3c AA'!N131)</f>
        <v>-</v>
      </c>
      <c r="L89" s="38" t="str">
        <f>IF('3c AA'!O131="-","-",'3c AA'!O131)</f>
        <v>-</v>
      </c>
      <c r="M89" s="38" t="str">
        <f>IF('3c AA'!P131="-","-",'3c AA'!P131)</f>
        <v>-</v>
      </c>
      <c r="N89" s="38" t="str">
        <f>IF('3c AA'!Q131="-","-",'3c AA'!Q131)</f>
        <v>-</v>
      </c>
      <c r="O89" s="30"/>
      <c r="P89" s="38" t="str">
        <f>IF('3c AA'!S131="-","-",'3c AA'!S131)</f>
        <v>-</v>
      </c>
      <c r="Q89" s="38" t="str">
        <f>IF('3c AA'!T131="-","-",'3c AA'!T131)</f>
        <v>-</v>
      </c>
      <c r="R89" s="38" t="str">
        <f>IF('3c AA'!U131="-","-",'3c AA'!U131)</f>
        <v>-</v>
      </c>
      <c r="S89" s="38" t="str">
        <f>IF('3c AA'!V131="-","-",'3c AA'!V131)</f>
        <v>-</v>
      </c>
      <c r="T89" s="38">
        <f>IF('3c AA'!W131="-","-",'3c AA'!W131)</f>
        <v>0</v>
      </c>
      <c r="U89" s="38">
        <f>IF('3c AA'!X131="-","-",'3c AA'!X131)</f>
        <v>1.4870742269298105</v>
      </c>
      <c r="V89" s="38">
        <f>IF('3c AA'!Y131="-","-",'3c AA'!Y131)</f>
        <v>0.70457099735818829</v>
      </c>
      <c r="W89" s="38" t="str">
        <f>IF('3c AA'!Z131="-","-",'3c AA'!Z131)</f>
        <v>-</v>
      </c>
      <c r="X89" s="38" t="str">
        <f>IF('3c AA'!AA131="-","-",'3c AA'!AA131)</f>
        <v>-</v>
      </c>
      <c r="Y89" s="38" t="str">
        <f>IF('3c AA'!AB131="-","-",'3c AA'!AB131)</f>
        <v>-</v>
      </c>
      <c r="Z89" s="38" t="str">
        <f>IF('3c AA'!AC131="-","-",'3c AA'!AC131)</f>
        <v>-</v>
      </c>
      <c r="AA89" s="28"/>
    </row>
    <row r="90" spans="1:27" s="29" customFormat="1" ht="11.5" x14ac:dyDescent="0.25">
      <c r="A90" s="256"/>
      <c r="B90" s="135" t="s">
        <v>2</v>
      </c>
      <c r="C90" s="135" t="s">
        <v>342</v>
      </c>
      <c r="D90" s="133" t="s">
        <v>322</v>
      </c>
      <c r="E90" s="128"/>
      <c r="F90" s="30"/>
      <c r="G90" s="38">
        <f>IF('3d PC'!G14="-","-",'3d PC'!G61)</f>
        <v>6.5567588596821027</v>
      </c>
      <c r="H90" s="38">
        <f>IF('3d PC'!H14="-","-",'3d PC'!H61)</f>
        <v>6.5567588596821027</v>
      </c>
      <c r="I90" s="38">
        <f>IF('3d PC'!I14="-","-",'3d PC'!I61)</f>
        <v>6.6197359495950758</v>
      </c>
      <c r="J90" s="38">
        <f>IF('3d PC'!J14="-","-",'3d PC'!J61)</f>
        <v>6.6197359495950758</v>
      </c>
      <c r="K90" s="38">
        <f>IF('3d PC'!K14="-","-",'3d PC'!K61)</f>
        <v>6.6995028867368616</v>
      </c>
      <c r="L90" s="38">
        <f>IF('3d PC'!L14="-","-",'3d PC'!L61)</f>
        <v>6.6995028867368616</v>
      </c>
      <c r="M90" s="38">
        <f>IF('3d PC'!M14="-","-",'3d PC'!M61)</f>
        <v>7.1131218301273513</v>
      </c>
      <c r="N90" s="38">
        <f>IF('3d PC'!N14="-","-",'3d PC'!N61)</f>
        <v>7.1131218301273513</v>
      </c>
      <c r="O90" s="30"/>
      <c r="P90" s="38">
        <f>'3d PC'!P61</f>
        <v>7.1131218301273513</v>
      </c>
      <c r="Q90" s="38">
        <f>'3d PC'!Q61</f>
        <v>7.2804579515147188</v>
      </c>
      <c r="R90" s="38">
        <f>'3d PC'!R61</f>
        <v>7.1935840895118579</v>
      </c>
      <c r="S90" s="38">
        <f>'3d PC'!S61</f>
        <v>7.3593999937099728</v>
      </c>
      <c r="T90" s="38">
        <f>'3d PC'!T61</f>
        <v>7.0492243060839304</v>
      </c>
      <c r="U90" s="38">
        <f>'3d PC'!U61</f>
        <v>7.1089669218364691</v>
      </c>
      <c r="V90" s="38">
        <f>'3d PC'!V61</f>
        <v>6.9829560851947949</v>
      </c>
      <c r="W90" s="38" t="str">
        <f>'3d PC'!W61</f>
        <v>-</v>
      </c>
      <c r="X90" s="38" t="str">
        <f>'3d PC'!X61</f>
        <v>-</v>
      </c>
      <c r="Y90" s="38" t="str">
        <f>'3d PC'!Y61</f>
        <v>-</v>
      </c>
      <c r="Z90" s="38" t="str">
        <f>'3d PC'!Z61</f>
        <v>-</v>
      </c>
      <c r="AA90" s="28"/>
    </row>
    <row r="91" spans="1:27" s="29" customFormat="1" ht="11.5" x14ac:dyDescent="0.25">
      <c r="A91" s="256"/>
      <c r="B91" s="135" t="s">
        <v>352</v>
      </c>
      <c r="C91" s="135" t="s">
        <v>343</v>
      </c>
      <c r="D91" s="133" t="s">
        <v>322</v>
      </c>
      <c r="E91" s="128"/>
      <c r="F91" s="30"/>
      <c r="G91" s="38">
        <f>IF('3e NC-Elec'!H48="-","-",'3e NC-Elec'!H48)</f>
        <v>17.227999999999998</v>
      </c>
      <c r="H91" s="38">
        <f>IF('3e NC-Elec'!I48="-","-",'3e NC-Elec'!I48)</f>
        <v>17.227999999999998</v>
      </c>
      <c r="I91" s="38">
        <f>IF('3e NC-Elec'!J48="-","-",'3e NC-Elec'!J48)</f>
        <v>11.753000000000002</v>
      </c>
      <c r="J91" s="38">
        <f>IF('3e NC-Elec'!K48="-","-",'3e NC-Elec'!K48)</f>
        <v>11.753000000000002</v>
      </c>
      <c r="K91" s="38">
        <f>IF('3e NC-Elec'!L48="-","-",'3e NC-Elec'!L48)</f>
        <v>11.4245</v>
      </c>
      <c r="L91" s="38">
        <f>IF('3e NC-Elec'!M48="-","-",'3e NC-Elec'!M48)</f>
        <v>11.4245</v>
      </c>
      <c r="M91" s="38">
        <f>IF('3e NC-Elec'!N48="-","-",'3e NC-Elec'!N48)</f>
        <v>12.0815</v>
      </c>
      <c r="N91" s="38">
        <f>IF('3e NC-Elec'!O48="-","-",'3e NC-Elec'!O48)</f>
        <v>12.0815</v>
      </c>
      <c r="O91" s="30"/>
      <c r="P91" s="38">
        <f>'3e NC-Elec'!Q48</f>
        <v>12.0815</v>
      </c>
      <c r="Q91" s="38">
        <f>'3e NC-Elec'!R48</f>
        <v>13.176499999999999</v>
      </c>
      <c r="R91" s="38">
        <f>'3e NC-Elec'!S48</f>
        <v>13.176499999999999</v>
      </c>
      <c r="S91" s="38">
        <f>'3e NC-Elec'!T48</f>
        <v>14.308</v>
      </c>
      <c r="T91" s="38">
        <f>'3e NC-Elec'!U48</f>
        <v>14.308</v>
      </c>
      <c r="U91" s="38">
        <f>'3e NC-Elec'!V48</f>
        <v>15.731499999999999</v>
      </c>
      <c r="V91" s="38">
        <f>'3e NC-Elec'!W48</f>
        <v>15.731499999999999</v>
      </c>
      <c r="W91" s="38" t="str">
        <f>'3e NC-Elec'!X48</f>
        <v>-</v>
      </c>
      <c r="X91" s="38" t="str">
        <f>'3e NC-Elec'!Y48</f>
        <v>-</v>
      </c>
      <c r="Y91" s="38" t="str">
        <f>'3e NC-Elec'!Z48</f>
        <v>-</v>
      </c>
      <c r="Z91" s="38" t="str">
        <f>'3e NC-Elec'!AA48</f>
        <v>-</v>
      </c>
      <c r="AA91" s="28"/>
    </row>
    <row r="92" spans="1:27" s="29" customFormat="1" ht="11.5" x14ac:dyDescent="0.25">
      <c r="A92" s="256"/>
      <c r="B92" s="135" t="s">
        <v>349</v>
      </c>
      <c r="C92" s="135" t="s">
        <v>344</v>
      </c>
      <c r="D92" s="133" t="s">
        <v>322</v>
      </c>
      <c r="E92" s="128"/>
      <c r="F92" s="30"/>
      <c r="G92" s="38">
        <f>IF('3g CPIH'!C$16="-","-",'3h OC '!$E$9*('3g CPIH'!C$16/'3g CPIH'!$G$16))</f>
        <v>39.034507632093934</v>
      </c>
      <c r="H92" s="38">
        <f>IF('3g CPIH'!D$16="-","-",'3h OC '!$E$9*('3g CPIH'!D$16/'3g CPIH'!$G$16))</f>
        <v>39.112654794520544</v>
      </c>
      <c r="I92" s="38">
        <f>IF('3g CPIH'!E$16="-","-",'3h OC '!$E$9*('3g CPIH'!E$16/'3g CPIH'!$G$16))</f>
        <v>39.229875538160471</v>
      </c>
      <c r="J92" s="38">
        <f>IF('3g CPIH'!F$16="-","-",'3h OC '!$E$9*('3g CPIH'!F$16/'3g CPIH'!$G$16))</f>
        <v>39.464317025440316</v>
      </c>
      <c r="K92" s="38">
        <f>IF('3g CPIH'!G$16="-","-",'3h OC '!$E$9*('3g CPIH'!G$16/'3g CPIH'!$G$16))</f>
        <v>39.933199999999999</v>
      </c>
      <c r="L92" s="38">
        <f>IF('3g CPIH'!H$16="-","-",'3h OC '!$E$9*('3g CPIH'!H$16/'3g CPIH'!$G$16))</f>
        <v>40.441156555772999</v>
      </c>
      <c r="M92" s="38">
        <f>IF('3g CPIH'!I$16="-","-",'3h OC '!$E$9*('3g CPIH'!I$16/'3g CPIH'!$G$16))</f>
        <v>41.027260273972601</v>
      </c>
      <c r="N92" s="38">
        <f>IF('3g CPIH'!J$16="-","-",'3h OC '!$E$9*('3g CPIH'!J$16/'3g CPIH'!$G$16))</f>
        <v>41.378922504892373</v>
      </c>
      <c r="O92" s="30"/>
      <c r="P92" s="38">
        <f>IF('3g CPIH'!L$16="-","-",'3h OC '!$E$9*('3g CPIH'!L$16/'3g CPIH'!$G$16))</f>
        <v>41.378922504892373</v>
      </c>
      <c r="Q92" s="38">
        <f>IF('3g CPIH'!M$16="-","-",'3h OC '!$E$9*('3g CPIH'!M$16/'3g CPIH'!$G$16))</f>
        <v>41.847805479452056</v>
      </c>
      <c r="R92" s="38">
        <f>IF('3g CPIH'!N$16="-","-",'3h OC '!$E$9*('3g CPIH'!N$16/'3g CPIH'!$G$16))</f>
        <v>42.160394129158512</v>
      </c>
      <c r="S92" s="38">
        <f>IF('3g CPIH'!O$16="-","-",'3h OC '!$E$9*('3g CPIH'!O$16/'3g CPIH'!$G$16))</f>
        <v>42.394835616438357</v>
      </c>
      <c r="T92" s="38">
        <f>IF('3g CPIH'!P$16="-","-",'3h OC '!$E$9*('3g CPIH'!P$16/'3g CPIH'!$G$16))</f>
        <v>42.512056360078276</v>
      </c>
      <c r="U92" s="38">
        <f>IF('3g CPIH'!Q$16="-","-",'3h OC '!$E$9*('3g CPIH'!Q$16/'3g CPIH'!$G$16))</f>
        <v>42.746497847358121</v>
      </c>
      <c r="V92" s="38">
        <f>IF('3g CPIH'!R$16="-","-",'3h OC '!$E$9*('3g CPIH'!R$16/'3g CPIH'!$G$16))</f>
        <v>43.527969471624267</v>
      </c>
      <c r="W92" s="38" t="str">
        <f>IF('3g CPIH'!S$16="-","-",'3h OC '!$E$9*('3g CPIH'!S$16/'3g CPIH'!$G$16))</f>
        <v>-</v>
      </c>
      <c r="X92" s="38" t="str">
        <f>IF('3g CPIH'!T$16="-","-",'3h OC '!$E$9*('3g CPIH'!T$16/'3g CPIH'!$G$16))</f>
        <v>-</v>
      </c>
      <c r="Y92" s="38" t="str">
        <f>IF('3g CPIH'!U$16="-","-",'3h OC '!$E$9*('3g CPIH'!U$16/'3g CPIH'!$G$16))</f>
        <v>-</v>
      </c>
      <c r="Z92" s="38" t="str">
        <f>IF('3g CPIH'!V$16="-","-",'3h OC '!$E$9*('3g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SMNCC'!G$57)</f>
        <v>0</v>
      </c>
      <c r="L93" s="38">
        <f>IF('3i SMNCC'!H$46="-","-",'3i SMNCC'!H$57)</f>
        <v>-0.1310662676190151</v>
      </c>
      <c r="M93" s="38">
        <f>IF('3i SMNCC'!I$46="-","-",'3i SMNCC'!I$57)</f>
        <v>1.6490220555819262</v>
      </c>
      <c r="N93" s="38">
        <f>IF('3i SMNCC'!J$46="-","-",'3i SMNCC'!J$57)</f>
        <v>7.9249822078168837</v>
      </c>
      <c r="O93" s="30"/>
      <c r="P93" s="38">
        <f>IF('3i SMNCC'!L$46="-","-",'3i SMNCC'!L$57)</f>
        <v>7.9249822078168837</v>
      </c>
      <c r="Q93" s="38">
        <f>IF('3i SMNCC'!M$46="-","-",'3i SMNCC'!M$57)</f>
        <v>9.5945159615724194</v>
      </c>
      <c r="R93" s="38">
        <f>IF('3i SMNCC'!N$46="-","-",'3i SMNCC'!N$57)</f>
        <v>9.6655312765157912</v>
      </c>
      <c r="S93" s="38">
        <f>IF('3i SMNCC'!O$46="-","-",'3i SMNCC'!O$57)</f>
        <v>11.448655558303892</v>
      </c>
      <c r="T93" s="38">
        <f>IF('3i SMNCC'!P$46="-","-",'3i SMNCC'!P$57)</f>
        <v>11.63045810995356</v>
      </c>
      <c r="U93" s="38">
        <f>IF('3i SMNCC'!Q$46="-","-",'3i SMNCC'!Q$57)</f>
        <v>11.375413031411084</v>
      </c>
      <c r="V93" s="38">
        <f>IF('3i SMNCC'!R$46="-","-",'3i SMNCC'!R$57)</f>
        <v>11.405483218834176</v>
      </c>
      <c r="W93" s="38" t="str">
        <f>IF('3i SMNCC'!S$46="-","-",'3i SMNCC'!S$57)</f>
        <v>-</v>
      </c>
      <c r="X93" s="38" t="str">
        <f>IF('3i SMNCC'!T$46="-","-",'3i SMNCC'!T$57)</f>
        <v>-</v>
      </c>
      <c r="Y93" s="38" t="str">
        <f>IF('3i SMNCC'!U$46="-","-",'3i SMNCC'!U$57)</f>
        <v>-</v>
      </c>
      <c r="Z93" s="38" t="str">
        <f>IF('3i SMNCC'!V$46="-","-",'3i SMNCC'!V$57)</f>
        <v>-</v>
      </c>
      <c r="AA93" s="28"/>
    </row>
    <row r="94" spans="1:27" s="29" customFormat="1" ht="11.25" customHeight="1" x14ac:dyDescent="0.25">
      <c r="A94" s="256"/>
      <c r="B94" s="135" t="s">
        <v>349</v>
      </c>
      <c r="C94" s="135" t="s">
        <v>389</v>
      </c>
      <c r="D94" s="133" t="s">
        <v>322</v>
      </c>
      <c r="E94" s="128"/>
      <c r="F94" s="30"/>
      <c r="G94" s="38">
        <f>IF('3g CPIH'!C$16="-","-",'3j PAAC PAP'!$G$15*('3g CPIH'!C$16/'3g CPIH'!$G$16))</f>
        <v>3.3460635029354204</v>
      </c>
      <c r="H94" s="38">
        <f>IF('3g CPIH'!D$16="-","-",'3j PAAC PAP'!$G$15*('3g CPIH'!D$16/'3g CPIH'!$G$16))</f>
        <v>3.3527623287671227</v>
      </c>
      <c r="I94" s="38">
        <f>IF('3g CPIH'!E$16="-","-",'3j PAAC PAP'!$G$15*('3g CPIH'!E$16/'3g CPIH'!$G$16))</f>
        <v>3.3628105675146771</v>
      </c>
      <c r="J94" s="38">
        <f>IF('3g CPIH'!F$16="-","-",'3j PAAC PAP'!$G$15*('3g CPIH'!F$16/'3g CPIH'!$G$16))</f>
        <v>3.3829070450097847</v>
      </c>
      <c r="K94" s="38">
        <f>IF('3g CPIH'!G$16="-","-",'3j PAAC PAP'!$G$15*('3g CPIH'!G$16/'3g CPIH'!$G$16))</f>
        <v>3.4230999999999998</v>
      </c>
      <c r="L94" s="38">
        <f>IF('3g CPIH'!H$16="-","-",'3j PAAC PAP'!$G$15*('3g CPIH'!H$16/'3g CPIH'!$G$16))</f>
        <v>3.4666423679060667</v>
      </c>
      <c r="M94" s="38">
        <f>IF('3g CPIH'!I$16="-","-",'3j PAAC PAP'!$G$15*('3g CPIH'!I$16/'3g CPIH'!$G$16))</f>
        <v>3.516883561643835</v>
      </c>
      <c r="N94" s="38">
        <f>IF('3g CPIH'!J$16="-","-",'3j PAAC PAP'!$G$15*('3g CPIH'!J$16/'3g CPIH'!$G$16))</f>
        <v>3.547028277886497</v>
      </c>
      <c r="O94" s="30"/>
      <c r="P94" s="38">
        <f>IF('3g CPIH'!L$16="-","-",'3j PAAC PAP'!$G$15*('3g CPIH'!L$16/'3g CPIH'!$G$16))</f>
        <v>3.547028277886497</v>
      </c>
      <c r="Q94" s="38">
        <f>IF('3g CPIH'!M$16="-","-",'3j PAAC PAP'!$G$15*('3g CPIH'!M$16/'3g CPIH'!$G$16))</f>
        <v>3.5872212328767121</v>
      </c>
      <c r="R94" s="38">
        <f>IF('3g CPIH'!N$16="-","-",'3j PAAC PAP'!$G$15*('3g CPIH'!N$16/'3g CPIH'!$G$16))</f>
        <v>3.6140165362035224</v>
      </c>
      <c r="S94" s="38">
        <f>IF('3g CPIH'!O$16="-","-",'3j PAAC PAP'!$G$15*('3g CPIH'!O$16/'3g CPIH'!$G$16))</f>
        <v>3.6341130136986299</v>
      </c>
      <c r="T94" s="38">
        <f>IF('3g CPIH'!P$16="-","-",'3j PAAC PAP'!$G$15*('3g CPIH'!P$16/'3g CPIH'!$G$16))</f>
        <v>3.6441612524461835</v>
      </c>
      <c r="U94" s="38">
        <f>IF('3g CPIH'!Q$16="-","-",'3j PAAC PAP'!$G$15*('3g CPIH'!Q$16/'3g CPIH'!$G$16))</f>
        <v>3.6642577299412915</v>
      </c>
      <c r="V94" s="38">
        <f>IF('3g CPIH'!R$16="-","-",'3j PAAC PAP'!$G$15*('3g CPIH'!R$16/'3g CPIH'!$G$16))</f>
        <v>3.7312459882583173</v>
      </c>
      <c r="W94" s="38" t="str">
        <f>IF('3g CPIH'!S$16="-","-",'3j PAAC PAP'!$G$15*('3g CPIH'!S$16/'3g CPIH'!$G$16))</f>
        <v>-</v>
      </c>
      <c r="X94" s="38" t="str">
        <f>IF('3g CPIH'!T$16="-","-",'3j PAAC PAP'!$G$15*('3g CPIH'!T$16/'3g CPIH'!$G$16))</f>
        <v>-</v>
      </c>
      <c r="Y94" s="38" t="str">
        <f>IF('3g CPIH'!U$16="-","-",'3j PAAC PAP'!$G$15*('3g CPIH'!U$16/'3g CPIH'!$G$16))</f>
        <v>-</v>
      </c>
      <c r="Z94" s="38" t="str">
        <f>IF('3g CPIH'!V$16="-","-",'3j PAAC PAP'!$G$15*('3g CPIH'!V$16/'3g CPIH'!$G$16))</f>
        <v>-</v>
      </c>
      <c r="AA94" s="28"/>
    </row>
    <row r="95" spans="1:27" s="29" customFormat="1" ht="11.25" customHeight="1" x14ac:dyDescent="0.25">
      <c r="A95" s="256"/>
      <c r="B95" s="135" t="s">
        <v>349</v>
      </c>
      <c r="C95" s="135" t="s">
        <v>404</v>
      </c>
      <c r="D95" s="133" t="s">
        <v>322</v>
      </c>
      <c r="E95" s="128"/>
      <c r="F95" s="30"/>
      <c r="G95" s="38">
        <f>IF(G90="-","-",SUM(G87:G93)*'3j PAAC PAP'!$G$33)</f>
        <v>0.30065300942964013</v>
      </c>
      <c r="H95" s="38">
        <f>IF(H90="-","-",SUM(H87:H93)*'3j PAAC PAP'!$G$33)</f>
        <v>0.30102702174901386</v>
      </c>
      <c r="I95" s="38">
        <f>IF(I90="-","-",SUM(I87:I93)*'3j PAAC PAP'!$G$33)</f>
        <v>0.27568609858039811</v>
      </c>
      <c r="J95" s="38">
        <f>IF(J90="-","-",SUM(J87:J93)*'3j PAAC PAP'!$G$33)</f>
        <v>0.27680813553851941</v>
      </c>
      <c r="K95" s="38">
        <f>IF(K90="-","-",SUM(K87:K93)*'3j PAAC PAP'!$G$33)</f>
        <v>0.27786177301592263</v>
      </c>
      <c r="L95" s="38">
        <f>IF(L90="-","-",SUM(L87:L93)*'3j PAAC PAP'!$G$33)</f>
        <v>0.27966556993502761</v>
      </c>
      <c r="M95" s="38">
        <f>IF(M90="-","-",SUM(M87:M93)*'3j PAAC PAP'!$G$33)</f>
        <v>0.29611414730823749</v>
      </c>
      <c r="N95" s="38">
        <f>IF(N90="-","-",SUM(N87:N93)*'3j PAAC PAP'!$G$33)</f>
        <v>0.32783394803401605</v>
      </c>
      <c r="O95" s="30"/>
      <c r="P95" s="38">
        <f>IF(P90="-","-",SUM(P87:P93)*'3j PAAC PAP'!$G$33)</f>
        <v>0.32783394803401605</v>
      </c>
      <c r="Q95" s="38">
        <f>IF(Q90="-","-",SUM(Q87:Q93)*'3j PAAC PAP'!$G$33)</f>
        <v>0.34410995117269261</v>
      </c>
      <c r="R95" s="38">
        <f>IF(R90="-","-",SUM(R87:R93)*'3j PAAC PAP'!$G$33)</f>
        <v>0.34553010144396101</v>
      </c>
      <c r="S95" s="38">
        <f>IF(S90="-","-",SUM(S87:S93)*'3j PAAC PAP'!$G$33)</f>
        <v>0.36139512513221234</v>
      </c>
      <c r="T95" s="38">
        <f>IF(T90="-","-",SUM(T87:T93)*'3j PAAC PAP'!$G$33)</f>
        <v>0.36134174978249006</v>
      </c>
      <c r="U95" s="38">
        <f>IF(U90="-","-",SUM(U87:U93)*'3j PAAC PAP'!$G$33)</f>
        <v>0.37545907740378487</v>
      </c>
      <c r="V95" s="38">
        <f>IF(V90="-","-",SUM(V87:V93)*'3j PAAC PAP'!$G$33)</f>
        <v>0.37499496819363271</v>
      </c>
      <c r="W95" s="38" t="str">
        <f>IF(W90="-","-",SUM(W87:W93)*'3j PAAC PAP'!$G$33)</f>
        <v>-</v>
      </c>
      <c r="X95" s="38" t="str">
        <f>IF(X90="-","-",SUM(X87:X93)*'3j PAAC PAP'!$G$33)</f>
        <v>-</v>
      </c>
      <c r="Y95" s="38" t="str">
        <f>IF(Y90="-","-",SUM(Y87:Y93)*'3j PAAC PAP'!$G$33)</f>
        <v>-</v>
      </c>
      <c r="Z95" s="38" t="str">
        <f>IF(Z90="-","-",SUM(Z87:Z93)*'3j PAAC PAP'!$G$33)</f>
        <v>-</v>
      </c>
      <c r="AA95" s="28"/>
    </row>
    <row r="96" spans="1:27" s="29" customFormat="1" ht="11.25" customHeight="1" x14ac:dyDescent="0.25">
      <c r="A96" s="256"/>
      <c r="B96" s="135" t="s">
        <v>388</v>
      </c>
      <c r="C96" s="135" t="s">
        <v>515</v>
      </c>
      <c r="D96" s="133" t="s">
        <v>322</v>
      </c>
      <c r="E96" s="128"/>
      <c r="F96" s="30"/>
      <c r="G96" s="38">
        <f>IF(G90="-","-",SUM(G87:G95)*'3k EBIT'!$E$9)</f>
        <v>1.2873131588242046</v>
      </c>
      <c r="H96" s="38">
        <f>IF(H90="-","-",SUM(H87:H95)*'3k EBIT'!$E$9)</f>
        <v>1.2889636997953933</v>
      </c>
      <c r="I96" s="38">
        <f>IF(I90="-","-",SUM(I87:I95)*'3k EBIT'!$E$9)</f>
        <v>1.186117782723779</v>
      </c>
      <c r="J96" s="38">
        <f>IF(J90="-","-",SUM(J87:J95)*'3k EBIT'!$E$9)</f>
        <v>1.191069405637345</v>
      </c>
      <c r="K96" s="38">
        <f>IF(K90="-","-",SUM(K87:K95)*'3k EBIT'!$E$9)</f>
        <v>1.1961321331300918</v>
      </c>
      <c r="L96" s="38">
        <f>IF(L90="-","-",SUM(L87:L95)*'3k EBIT'!$E$9)</f>
        <v>1.2043100087513923</v>
      </c>
      <c r="M96" s="38">
        <f>IF(M90="-","-",SUM(M87:M95)*'3k EBIT'!$E$9)</f>
        <v>1.272165811391702</v>
      </c>
      <c r="N96" s="38">
        <f>IF(N90="-","-",SUM(N87:N95)*'3k EBIT'!$E$9)</f>
        <v>1.4017277936732879</v>
      </c>
      <c r="O96" s="30"/>
      <c r="P96" s="38">
        <f>IF(P90="-","-",SUM(P87:P95)*'3k EBIT'!$E$9)</f>
        <v>1.4017277936732879</v>
      </c>
      <c r="Q96" s="38">
        <f>IF(Q90="-","-",SUM(Q87:Q95)*'3k EBIT'!$E$9)</f>
        <v>1.4686872656473682</v>
      </c>
      <c r="R96" s="38">
        <f>IF(R90="-","-",SUM(R87:R95)*'3k EBIT'!$E$9)</f>
        <v>1.4749808111807219</v>
      </c>
      <c r="S96" s="38">
        <f>IF(S90="-","-",SUM(S87:S95)*'3k EBIT'!$E$9)</f>
        <v>1.5398799417834583</v>
      </c>
      <c r="T96" s="38">
        <f>IF(T90="-","-",SUM(T87:T95)*'3k EBIT'!$E$9)</f>
        <v>1.5398575227629752</v>
      </c>
      <c r="U96" s="38">
        <f>IF(U90="-","-",SUM(U87:U95)*'3k EBIT'!$E$9)</f>
        <v>1.597650221993967</v>
      </c>
      <c r="V96" s="38">
        <f>IF(V90="-","-",SUM(V87:V95)*'3k EBIT'!$E$9)</f>
        <v>1.5970605030882468</v>
      </c>
      <c r="W96" s="38" t="str">
        <f>IF(W90="-","-",SUM(W87:W95)*'3k EBIT'!$E$9)</f>
        <v>-</v>
      </c>
      <c r="X96" s="38" t="str">
        <f>IF(X90="-","-",SUM(X87:X95)*'3k EBIT'!$E$9)</f>
        <v>-</v>
      </c>
      <c r="Y96" s="38" t="str">
        <f>IF(Y90="-","-",SUM(Y87:Y95)*'3k EBIT'!$E$9)</f>
        <v>-</v>
      </c>
      <c r="Z96" s="38" t="str">
        <f>IF(Z90="-","-",SUM(Z87:Z95)*'3k EBIT'!$E$9)</f>
        <v>-</v>
      </c>
      <c r="AA96" s="28"/>
    </row>
    <row r="97" spans="1:27" s="29" customFormat="1" ht="11.25" customHeight="1" x14ac:dyDescent="0.25">
      <c r="A97" s="256"/>
      <c r="B97" s="135" t="s">
        <v>292</v>
      </c>
      <c r="C97" s="179" t="s">
        <v>516</v>
      </c>
      <c r="D97" s="133" t="s">
        <v>322</v>
      </c>
      <c r="E97" s="127"/>
      <c r="F97" s="30"/>
      <c r="G97" s="38">
        <f>IF(G92="-","-",SUM(G87:G90,G92:G96)*'3l HAP'!$E$10)</f>
        <v>0.73974086112197501</v>
      </c>
      <c r="H97" s="38">
        <f>IF(H92="-","-",SUM(H87:H90,H92:H96)*'3l HAP'!$E$10)</f>
        <v>0.74101273272079204</v>
      </c>
      <c r="I97" s="38">
        <f>IF(I92="-","-",SUM(I87:I90,I92:I96)*'3l HAP'!$E$10)</f>
        <v>0.74192134193738579</v>
      </c>
      <c r="J97" s="38">
        <f>IF(J92="-","-",SUM(J87:J90,J92:J96)*'3l HAP'!$E$10)</f>
        <v>0.74573695673383722</v>
      </c>
      <c r="K97" s="38">
        <f>IF(K92="-","-",SUM(K87:K90,K92:K96)*'3l HAP'!$E$10)</f>
        <v>0.75444775484459803</v>
      </c>
      <c r="L97" s="38">
        <f>IF(L92="-","-",SUM(L87:L90,L92:L96)*'3l HAP'!$E$10)</f>
        <v>0.76074945102963742</v>
      </c>
      <c r="M97" s="38">
        <f>IF(M92="-","-",SUM(M87:M90,M92:M96)*'3l HAP'!$E$10)</f>
        <v>0.80341854540325564</v>
      </c>
      <c r="N97" s="38">
        <f>IF(N92="-","-",SUM(N87:N90,N92:N96)*'3l HAP'!$E$10)</f>
        <v>0.90325624009054362</v>
      </c>
      <c r="O97" s="30"/>
      <c r="P97" s="38">
        <f>IF(P92="-","-",SUM(P87:P90,P92:P96)*'3l HAP'!$E$10)</f>
        <v>0.90325624009054362</v>
      </c>
      <c r="Q97" s="38">
        <f>IF(Q92="-","-",SUM(Q87:Q90,Q92:Q96)*'3l HAP'!$E$10)</f>
        <v>0.93882188320817683</v>
      </c>
      <c r="R97" s="38">
        <f>IF(R92="-","-",SUM(R87:R90,R92:R96)*'3l HAP'!$E$10)</f>
        <v>0.94367155489731447</v>
      </c>
      <c r="S97" s="38">
        <f>IF(S92="-","-",SUM(S87:S90,S92:S96)*'3l HAP'!$E$10)</f>
        <v>0.97711514648558295</v>
      </c>
      <c r="T97" s="38">
        <f>IF(T92="-","-",SUM(T87:T90,T92:T96)*'3l HAP'!$E$10)</f>
        <v>0.97709787086751376</v>
      </c>
      <c r="U97" s="38">
        <f>IF(U92="-","-",SUM(U87:U90,U92:U96)*'3l HAP'!$E$10)</f>
        <v>1.0007902263117003</v>
      </c>
      <c r="V97" s="38">
        <f>IF(V92="-","-",SUM(V87:V90,V92:V96)*'3l HAP'!$E$10)</f>
        <v>1.0003358015257884</v>
      </c>
      <c r="W97" s="38" t="str">
        <f>IF(W92="-","-",SUM(W87:W90,W92:W96)*'3l HAP'!$E$10)</f>
        <v>-</v>
      </c>
      <c r="X97" s="38" t="str">
        <f>IF(X92="-","-",SUM(X87:X90,X92:X96)*'3l HAP'!$E$10)</f>
        <v>-</v>
      </c>
      <c r="Y97" s="38" t="str">
        <f>IF(Y92="-","-",SUM(Y87:Y90,Y92:Y96)*'3l HAP'!$E$10)</f>
        <v>-</v>
      </c>
      <c r="Z97" s="38" t="str">
        <f>IF(Z92="-","-",SUM(Z87:Z90,Z92:Z96)*'3l HAP'!$E$10)</f>
        <v>-</v>
      </c>
      <c r="AA97" s="28"/>
    </row>
    <row r="98" spans="1:27" s="29" customFormat="1" ht="11.25" customHeight="1" x14ac:dyDescent="0.25">
      <c r="A98" s="256"/>
      <c r="B98" s="135" t="s">
        <v>44</v>
      </c>
      <c r="C98" s="135" t="str">
        <f>B98&amp;"_"&amp;D98</f>
        <v>Total_North West</v>
      </c>
      <c r="D98" s="133" t="s">
        <v>322</v>
      </c>
      <c r="E98" s="128"/>
      <c r="F98" s="30"/>
      <c r="G98" s="38">
        <f t="shared" ref="G98:N98" si="12">IF(G92="-","-",SUM(G87:G97))</f>
        <v>68.493037024087272</v>
      </c>
      <c r="H98" s="38">
        <f t="shared" si="12"/>
        <v>68.581179437234951</v>
      </c>
      <c r="I98" s="38">
        <f t="shared" si="12"/>
        <v>63.169147278511794</v>
      </c>
      <c r="J98" s="38">
        <f t="shared" si="12"/>
        <v>63.433574517954874</v>
      </c>
      <c r="K98" s="38">
        <f t="shared" si="12"/>
        <v>63.70874454772747</v>
      </c>
      <c r="L98" s="38">
        <f t="shared" si="12"/>
        <v>64.145460572512974</v>
      </c>
      <c r="M98" s="38">
        <f t="shared" si="12"/>
        <v>67.759486225428901</v>
      </c>
      <c r="N98" s="38">
        <f t="shared" si="12"/>
        <v>74.678372802520954</v>
      </c>
      <c r="O98" s="30"/>
      <c r="P98" s="38">
        <f t="shared" ref="P98:Z98" si="13">IF(P92="-","-",SUM(P87:P97))</f>
        <v>74.678372802520954</v>
      </c>
      <c r="Q98" s="38">
        <f t="shared" si="13"/>
        <v>78.23811972544415</v>
      </c>
      <c r="R98" s="38">
        <f t="shared" si="13"/>
        <v>78.574208498911688</v>
      </c>
      <c r="S98" s="38">
        <f t="shared" si="13"/>
        <v>82.023394395552103</v>
      </c>
      <c r="T98" s="38">
        <f t="shared" si="13"/>
        <v>82.022197171974923</v>
      </c>
      <c r="U98" s="38">
        <f t="shared" si="13"/>
        <v>85.087609283186254</v>
      </c>
      <c r="V98" s="38">
        <f t="shared" si="13"/>
        <v>85.056117034077417</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AA'!J132="-","-",'3c AA'!J132)</f>
        <v>-</v>
      </c>
      <c r="H101" s="129" t="str">
        <f>IF('3c AA'!K132="-","-",'3c AA'!K132)</f>
        <v>-</v>
      </c>
      <c r="I101" s="129" t="str">
        <f>IF('3c AA'!L132="-","-",'3c AA'!L132)</f>
        <v>-</v>
      </c>
      <c r="J101" s="129" t="str">
        <f>IF('3c AA'!M132="-","-",'3c AA'!M132)</f>
        <v>-</v>
      </c>
      <c r="K101" s="129" t="str">
        <f>IF('3c AA'!N132="-","-",'3c AA'!N132)</f>
        <v>-</v>
      </c>
      <c r="L101" s="129" t="str">
        <f>IF('3c AA'!O132="-","-",'3c AA'!O132)</f>
        <v>-</v>
      </c>
      <c r="M101" s="129" t="str">
        <f>IF('3c AA'!P132="-","-",'3c AA'!P132)</f>
        <v>-</v>
      </c>
      <c r="N101" s="129" t="str">
        <f>IF('3c AA'!Q132="-","-",'3c AA'!Q132)</f>
        <v>-</v>
      </c>
      <c r="O101" s="30"/>
      <c r="P101" s="129" t="str">
        <f>IF('3c AA'!S132="-","-",'3c AA'!S132)</f>
        <v>-</v>
      </c>
      <c r="Q101" s="129" t="str">
        <f>IF('3c AA'!T132="-","-",'3c AA'!T132)</f>
        <v>-</v>
      </c>
      <c r="R101" s="129" t="str">
        <f>IF('3c AA'!U132="-","-",'3c AA'!U132)</f>
        <v>-</v>
      </c>
      <c r="S101" s="129" t="str">
        <f>IF('3c AA'!V132="-","-",'3c AA'!V132)</f>
        <v>-</v>
      </c>
      <c r="T101" s="129">
        <f>IF('3c AA'!W132="-","-",'3c AA'!W132)</f>
        <v>0</v>
      </c>
      <c r="U101" s="129">
        <f>IF('3c AA'!X132="-","-",'3c AA'!X132)</f>
        <v>1.4870742269298105</v>
      </c>
      <c r="V101" s="129">
        <f>IF('3c AA'!Y132="-","-",'3c AA'!Y132)</f>
        <v>0.70457099735818829</v>
      </c>
      <c r="W101" s="129" t="str">
        <f>IF('3c AA'!Z132="-","-",'3c AA'!Z132)</f>
        <v>-</v>
      </c>
      <c r="X101" s="129" t="str">
        <f>IF('3c AA'!AA132="-","-",'3c AA'!AA132)</f>
        <v>-</v>
      </c>
      <c r="Y101" s="129" t="str">
        <f>IF('3c AA'!AB132="-","-",'3c AA'!AB132)</f>
        <v>-</v>
      </c>
      <c r="Z101" s="129" t="str">
        <f>IF('3c AA'!AC132="-","-",'3c AA'!AC132)</f>
        <v>-</v>
      </c>
      <c r="AA101" s="28"/>
    </row>
    <row r="102" spans="1:27" s="29" customFormat="1" ht="11.5" x14ac:dyDescent="0.25">
      <c r="A102" s="256"/>
      <c r="B102" s="132" t="s">
        <v>2</v>
      </c>
      <c r="C102" s="132" t="s">
        <v>342</v>
      </c>
      <c r="D102" s="134" t="s">
        <v>323</v>
      </c>
      <c r="E102" s="131"/>
      <c r="F102" s="30"/>
      <c r="G102" s="129">
        <f>IF('3d PC'!G14="-","-",'3d PC'!G61)</f>
        <v>6.5567588596821027</v>
      </c>
      <c r="H102" s="129">
        <f>IF('3d PC'!H14="-","-",'3d PC'!H61)</f>
        <v>6.5567588596821027</v>
      </c>
      <c r="I102" s="129">
        <f>IF('3d PC'!I14="-","-",'3d PC'!I61)</f>
        <v>6.6197359495950758</v>
      </c>
      <c r="J102" s="129">
        <f>IF('3d PC'!J14="-","-",'3d PC'!J61)</f>
        <v>6.6197359495950758</v>
      </c>
      <c r="K102" s="129">
        <f>IF('3d PC'!K14="-","-",'3d PC'!K61)</f>
        <v>6.6995028867368616</v>
      </c>
      <c r="L102" s="129">
        <f>IF('3d PC'!L14="-","-",'3d PC'!L61)</f>
        <v>6.6995028867368616</v>
      </c>
      <c r="M102" s="129">
        <f>IF('3d PC'!M14="-","-",'3d PC'!M61)</f>
        <v>7.1131218301273513</v>
      </c>
      <c r="N102" s="129">
        <f>IF('3d PC'!N14="-","-",'3d PC'!N61)</f>
        <v>7.1131218301273513</v>
      </c>
      <c r="O102" s="30"/>
      <c r="P102" s="129">
        <f>'3d PC'!P61</f>
        <v>7.1131218301273513</v>
      </c>
      <c r="Q102" s="129">
        <f>'3d PC'!Q61</f>
        <v>7.2804579515147188</v>
      </c>
      <c r="R102" s="129">
        <f>'3d PC'!R61</f>
        <v>7.1935840895118579</v>
      </c>
      <c r="S102" s="129">
        <f>'3d PC'!S61</f>
        <v>7.3593999937099728</v>
      </c>
      <c r="T102" s="129">
        <f>'3d PC'!T61</f>
        <v>7.0492243060839304</v>
      </c>
      <c r="U102" s="129">
        <f>'3d PC'!U61</f>
        <v>7.1089669218364691</v>
      </c>
      <c r="V102" s="129">
        <f>'3d PC'!V61</f>
        <v>6.9829560851947949</v>
      </c>
      <c r="W102" s="129" t="str">
        <f>'3d PC'!W61</f>
        <v>-</v>
      </c>
      <c r="X102" s="129" t="str">
        <f>'3d PC'!X61</f>
        <v>-</v>
      </c>
      <c r="Y102" s="129" t="str">
        <f>'3d PC'!Y61</f>
        <v>-</v>
      </c>
      <c r="Z102" s="129" t="str">
        <f>'3d PC'!Z61</f>
        <v>-</v>
      </c>
      <c r="AA102" s="28"/>
    </row>
    <row r="103" spans="1:27" s="29" customFormat="1" ht="11.5" x14ac:dyDescent="0.25">
      <c r="A103" s="256"/>
      <c r="B103" s="132" t="s">
        <v>352</v>
      </c>
      <c r="C103" s="132" t="s">
        <v>343</v>
      </c>
      <c r="D103" s="134" t="s">
        <v>323</v>
      </c>
      <c r="E103" s="131"/>
      <c r="F103" s="30"/>
      <c r="G103" s="129">
        <f>IF('3e NC-Elec'!H49="-","-",'3e NC-Elec'!H49)</f>
        <v>11.753000000000002</v>
      </c>
      <c r="H103" s="129">
        <f>IF('3e NC-Elec'!I49="-","-",'3e NC-Elec'!I49)</f>
        <v>11.753000000000002</v>
      </c>
      <c r="I103" s="129">
        <f>IF('3e NC-Elec'!J49="-","-",'3e NC-Elec'!J49)</f>
        <v>10.621500000000001</v>
      </c>
      <c r="J103" s="129">
        <f>IF('3e NC-Elec'!K49="-","-",'3e NC-Elec'!K49)</f>
        <v>10.621500000000001</v>
      </c>
      <c r="K103" s="129">
        <f>IF('3e NC-Elec'!L49="-","-",'3e NC-Elec'!L49)</f>
        <v>11.095999999999998</v>
      </c>
      <c r="L103" s="129">
        <f>IF('3e NC-Elec'!M49="-","-",'3e NC-Elec'!M49)</f>
        <v>11.095999999999998</v>
      </c>
      <c r="M103" s="129">
        <f>IF('3e NC-Elec'!N49="-","-",'3e NC-Elec'!N49)</f>
        <v>10.804</v>
      </c>
      <c r="N103" s="129">
        <f>IF('3e NC-Elec'!O49="-","-",'3e NC-Elec'!O49)</f>
        <v>10.804</v>
      </c>
      <c r="O103" s="30"/>
      <c r="P103" s="129">
        <f>'3e NC-Elec'!Q49</f>
        <v>10.804</v>
      </c>
      <c r="Q103" s="129">
        <f>'3e NC-Elec'!R49</f>
        <v>11.315</v>
      </c>
      <c r="R103" s="129">
        <f>'3e NC-Elec'!S49</f>
        <v>11.315</v>
      </c>
      <c r="S103" s="129">
        <f>'3e NC-Elec'!T49</f>
        <v>12.811499999999999</v>
      </c>
      <c r="T103" s="129">
        <f>'3e NC-Elec'!U49</f>
        <v>12.811499999999999</v>
      </c>
      <c r="U103" s="129">
        <f>'3e NC-Elec'!V49</f>
        <v>14.818999999999999</v>
      </c>
      <c r="V103" s="129">
        <f>'3e NC-Elec'!W49</f>
        <v>14.818999999999999</v>
      </c>
      <c r="W103" s="129" t="str">
        <f>'3e NC-Elec'!X49</f>
        <v>-</v>
      </c>
      <c r="X103" s="129" t="str">
        <f>'3e NC-Elec'!Y49</f>
        <v>-</v>
      </c>
      <c r="Y103" s="129" t="str">
        <f>'3e NC-Elec'!Z49</f>
        <v>-</v>
      </c>
      <c r="Z103" s="129" t="str">
        <f>'3e NC-Elec'!AA49</f>
        <v>-</v>
      </c>
      <c r="AA103" s="28"/>
    </row>
    <row r="104" spans="1:27" s="29" customFormat="1" ht="11.25" customHeight="1" x14ac:dyDescent="0.25">
      <c r="A104" s="256"/>
      <c r="B104" s="132" t="s">
        <v>349</v>
      </c>
      <c r="C104" s="132" t="s">
        <v>344</v>
      </c>
      <c r="D104" s="134" t="s">
        <v>323</v>
      </c>
      <c r="E104" s="131"/>
      <c r="F104" s="30"/>
      <c r="G104" s="129">
        <f>IF('3g CPIH'!C$16="-","-",'3h OC '!$E$9*('3g CPIH'!C$16/'3g CPIH'!$G$16))</f>
        <v>39.034507632093934</v>
      </c>
      <c r="H104" s="129">
        <f>IF('3g CPIH'!D$16="-","-",'3h OC '!$E$9*('3g CPIH'!D$16/'3g CPIH'!$G$16))</f>
        <v>39.112654794520544</v>
      </c>
      <c r="I104" s="129">
        <f>IF('3g CPIH'!E$16="-","-",'3h OC '!$E$9*('3g CPIH'!E$16/'3g CPIH'!$G$16))</f>
        <v>39.229875538160471</v>
      </c>
      <c r="J104" s="129">
        <f>IF('3g CPIH'!F$16="-","-",'3h OC '!$E$9*('3g CPIH'!F$16/'3g CPIH'!$G$16))</f>
        <v>39.464317025440316</v>
      </c>
      <c r="K104" s="129">
        <f>IF('3g CPIH'!G$16="-","-",'3h OC '!$E$9*('3g CPIH'!G$16/'3g CPIH'!$G$16))</f>
        <v>39.933199999999999</v>
      </c>
      <c r="L104" s="129">
        <f>IF('3g CPIH'!H$16="-","-",'3h OC '!$E$9*('3g CPIH'!H$16/'3g CPIH'!$G$16))</f>
        <v>40.441156555772999</v>
      </c>
      <c r="M104" s="129">
        <f>IF('3g CPIH'!I$16="-","-",'3h OC '!$E$9*('3g CPIH'!I$16/'3g CPIH'!$G$16))</f>
        <v>41.027260273972601</v>
      </c>
      <c r="N104" s="129">
        <f>IF('3g CPIH'!J$16="-","-",'3h OC '!$E$9*('3g CPIH'!J$16/'3g CPIH'!$G$16))</f>
        <v>41.378922504892373</v>
      </c>
      <c r="O104" s="30"/>
      <c r="P104" s="129">
        <f>IF('3g CPIH'!L$16="-","-",'3h OC '!$E$9*('3g CPIH'!L$16/'3g CPIH'!$G$16))</f>
        <v>41.378922504892373</v>
      </c>
      <c r="Q104" s="129">
        <f>IF('3g CPIH'!M$16="-","-",'3h OC '!$E$9*('3g CPIH'!M$16/'3g CPIH'!$G$16))</f>
        <v>41.847805479452056</v>
      </c>
      <c r="R104" s="129">
        <f>IF('3g CPIH'!N$16="-","-",'3h OC '!$E$9*('3g CPIH'!N$16/'3g CPIH'!$G$16))</f>
        <v>42.160394129158512</v>
      </c>
      <c r="S104" s="129">
        <f>IF('3g CPIH'!O$16="-","-",'3h OC '!$E$9*('3g CPIH'!O$16/'3g CPIH'!$G$16))</f>
        <v>42.394835616438357</v>
      </c>
      <c r="T104" s="129">
        <f>IF('3g CPIH'!P$16="-","-",'3h OC '!$E$9*('3g CPIH'!P$16/'3g CPIH'!$G$16))</f>
        <v>42.512056360078276</v>
      </c>
      <c r="U104" s="129">
        <f>IF('3g CPIH'!Q$16="-","-",'3h OC '!$E$9*('3g CPIH'!Q$16/'3g CPIH'!$G$16))</f>
        <v>42.746497847358121</v>
      </c>
      <c r="V104" s="129">
        <f>IF('3g CPIH'!R$16="-","-",'3h OC '!$E$9*('3g CPIH'!R$16/'3g CPIH'!$G$16))</f>
        <v>43.527969471624267</v>
      </c>
      <c r="W104" s="129" t="str">
        <f>IF('3g CPIH'!S$16="-","-",'3h OC '!$E$9*('3g CPIH'!S$16/'3g CPIH'!$G$16))</f>
        <v>-</v>
      </c>
      <c r="X104" s="129" t="str">
        <f>IF('3g CPIH'!T$16="-","-",'3h OC '!$E$9*('3g CPIH'!T$16/'3g CPIH'!$G$16))</f>
        <v>-</v>
      </c>
      <c r="Y104" s="129" t="str">
        <f>IF('3g CPIH'!U$16="-","-",'3h OC '!$E$9*('3g CPIH'!U$16/'3g CPIH'!$G$16))</f>
        <v>-</v>
      </c>
      <c r="Z104" s="129" t="str">
        <f>IF('3g CPIH'!V$16="-","-",'3h OC '!$E$9*('3g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SMNCC'!G$57)</f>
        <v>0</v>
      </c>
      <c r="L105" s="129">
        <f>IF('3i SMNCC'!H$46="-","-",'3i SMNCC'!H$57)</f>
        <v>-0.1310662676190151</v>
      </c>
      <c r="M105" s="129">
        <f>IF('3i SMNCC'!I$46="-","-",'3i SMNCC'!I$57)</f>
        <v>1.6490220555819262</v>
      </c>
      <c r="N105" s="129">
        <f>IF('3i SMNCC'!J$46="-","-",'3i SMNCC'!J$57)</f>
        <v>7.9249822078168837</v>
      </c>
      <c r="O105" s="30"/>
      <c r="P105" s="129">
        <f>IF('3i SMNCC'!L$46="-","-",'3i SMNCC'!L$57)</f>
        <v>7.9249822078168837</v>
      </c>
      <c r="Q105" s="129">
        <f>IF('3i SMNCC'!M$46="-","-",'3i SMNCC'!M$57)</f>
        <v>9.5945159615724194</v>
      </c>
      <c r="R105" s="129">
        <f>IF('3i SMNCC'!N$46="-","-",'3i SMNCC'!N$57)</f>
        <v>9.6655312765157912</v>
      </c>
      <c r="S105" s="129">
        <f>IF('3i SMNCC'!O$46="-","-",'3i SMNCC'!O$57)</f>
        <v>11.448655558303892</v>
      </c>
      <c r="T105" s="129">
        <f>IF('3i SMNCC'!P$46="-","-",'3i SMNCC'!P$57)</f>
        <v>11.63045810995356</v>
      </c>
      <c r="U105" s="129">
        <f>IF('3i SMNCC'!Q$46="-","-",'3i SMNCC'!Q$57)</f>
        <v>11.375413031411084</v>
      </c>
      <c r="V105" s="129">
        <f>IF('3i SMNCC'!R$46="-","-",'3i SMNCC'!R$57)</f>
        <v>11.405483218834176</v>
      </c>
      <c r="W105" s="129" t="str">
        <f>IF('3i SMNCC'!S$46="-","-",'3i SMNCC'!S$57)</f>
        <v>-</v>
      </c>
      <c r="X105" s="129" t="str">
        <f>IF('3i SMNCC'!T$46="-","-",'3i SMNCC'!T$57)</f>
        <v>-</v>
      </c>
      <c r="Y105" s="129" t="str">
        <f>IF('3i SMNCC'!U$46="-","-",'3i SMNCC'!U$57)</f>
        <v>-</v>
      </c>
      <c r="Z105" s="129" t="str">
        <f>IF('3i SMNCC'!V$46="-","-",'3i SMNCC'!V$57)</f>
        <v>-</v>
      </c>
      <c r="AA105" s="28"/>
    </row>
    <row r="106" spans="1:27" s="29" customFormat="1" ht="11.25" customHeight="1" x14ac:dyDescent="0.25">
      <c r="A106" s="256"/>
      <c r="B106" s="132" t="s">
        <v>349</v>
      </c>
      <c r="C106" s="132" t="s">
        <v>389</v>
      </c>
      <c r="D106" s="134" t="s">
        <v>323</v>
      </c>
      <c r="E106" s="131"/>
      <c r="F106" s="30"/>
      <c r="G106" s="129">
        <f>IF('3g CPIH'!C$16="-","-",'3j PAAC PAP'!$G$15*('3g CPIH'!C$16/'3g CPIH'!$G$16))</f>
        <v>3.3460635029354204</v>
      </c>
      <c r="H106" s="129">
        <f>IF('3g CPIH'!D$16="-","-",'3j PAAC PAP'!$G$15*('3g CPIH'!D$16/'3g CPIH'!$G$16))</f>
        <v>3.3527623287671227</v>
      </c>
      <c r="I106" s="129">
        <f>IF('3g CPIH'!E$16="-","-",'3j PAAC PAP'!$G$15*('3g CPIH'!E$16/'3g CPIH'!$G$16))</f>
        <v>3.3628105675146771</v>
      </c>
      <c r="J106" s="129">
        <f>IF('3g CPIH'!F$16="-","-",'3j PAAC PAP'!$G$15*('3g CPIH'!F$16/'3g CPIH'!$G$16))</f>
        <v>3.3829070450097847</v>
      </c>
      <c r="K106" s="129">
        <f>IF('3g CPIH'!G$16="-","-",'3j PAAC PAP'!$G$15*('3g CPIH'!G$16/'3g CPIH'!$G$16))</f>
        <v>3.4230999999999998</v>
      </c>
      <c r="L106" s="129">
        <f>IF('3g CPIH'!H$16="-","-",'3j PAAC PAP'!$G$15*('3g CPIH'!H$16/'3g CPIH'!$G$16))</f>
        <v>3.4666423679060667</v>
      </c>
      <c r="M106" s="129">
        <f>IF('3g CPIH'!I$16="-","-",'3j PAAC PAP'!$G$15*('3g CPIH'!I$16/'3g CPIH'!$G$16))</f>
        <v>3.516883561643835</v>
      </c>
      <c r="N106" s="129">
        <f>IF('3g CPIH'!J$16="-","-",'3j PAAC PAP'!$G$15*('3g CPIH'!J$16/'3g CPIH'!$G$16))</f>
        <v>3.547028277886497</v>
      </c>
      <c r="O106" s="30"/>
      <c r="P106" s="129">
        <f>IF('3g CPIH'!L$16="-","-",'3j PAAC PAP'!$G$15*('3g CPIH'!L$16/'3g CPIH'!$G$16))</f>
        <v>3.547028277886497</v>
      </c>
      <c r="Q106" s="129">
        <f>IF('3g CPIH'!M$16="-","-",'3j PAAC PAP'!$G$15*('3g CPIH'!M$16/'3g CPIH'!$G$16))</f>
        <v>3.5872212328767121</v>
      </c>
      <c r="R106" s="129">
        <f>IF('3g CPIH'!N$16="-","-",'3j PAAC PAP'!$G$15*('3g CPIH'!N$16/'3g CPIH'!$G$16))</f>
        <v>3.6140165362035224</v>
      </c>
      <c r="S106" s="129">
        <f>IF('3g CPIH'!O$16="-","-",'3j PAAC PAP'!$G$15*('3g CPIH'!O$16/'3g CPIH'!$G$16))</f>
        <v>3.6341130136986299</v>
      </c>
      <c r="T106" s="129">
        <f>IF('3g CPIH'!P$16="-","-",'3j PAAC PAP'!$G$15*('3g CPIH'!P$16/'3g CPIH'!$G$16))</f>
        <v>3.6441612524461835</v>
      </c>
      <c r="U106" s="129">
        <f>IF('3g CPIH'!Q$16="-","-",'3j PAAC PAP'!$G$15*('3g CPIH'!Q$16/'3g CPIH'!$G$16))</f>
        <v>3.6642577299412915</v>
      </c>
      <c r="V106" s="129">
        <f>IF('3g CPIH'!R$16="-","-",'3j PAAC PAP'!$G$15*('3g CPIH'!R$16/'3g CPIH'!$G$16))</f>
        <v>3.7312459882583173</v>
      </c>
      <c r="W106" s="129" t="str">
        <f>IF('3g CPIH'!S$16="-","-",'3j PAAC PAP'!$G$15*('3g CPIH'!S$16/'3g CPIH'!$G$16))</f>
        <v>-</v>
      </c>
      <c r="X106" s="129" t="str">
        <f>IF('3g CPIH'!T$16="-","-",'3j PAAC PAP'!$G$15*('3g CPIH'!T$16/'3g CPIH'!$G$16))</f>
        <v>-</v>
      </c>
      <c r="Y106" s="129" t="str">
        <f>IF('3g CPIH'!U$16="-","-",'3j PAAC PAP'!$G$15*('3g CPIH'!U$16/'3g CPIH'!$G$16))</f>
        <v>-</v>
      </c>
      <c r="Z106" s="129" t="str">
        <f>IF('3g CPIH'!V$16="-","-",'3j PAAC PAP'!$G$15*('3g CPIH'!V$16/'3g CPIH'!$G$16))</f>
        <v>-</v>
      </c>
      <c r="AA106" s="28"/>
    </row>
    <row r="107" spans="1:27" s="29" customFormat="1" ht="11.25" customHeight="1" x14ac:dyDescent="0.25">
      <c r="A107" s="256"/>
      <c r="B107" s="132" t="s">
        <v>349</v>
      </c>
      <c r="C107" s="132" t="s">
        <v>404</v>
      </c>
      <c r="D107" s="134" t="s">
        <v>323</v>
      </c>
      <c r="E107" s="131"/>
      <c r="F107" s="30"/>
      <c r="G107" s="129">
        <f>IF(G102="-","-",SUM(G99:G105)*'3j PAAC PAP'!$G$33)</f>
        <v>0.27444965942964017</v>
      </c>
      <c r="H107" s="129">
        <f>IF(H102="-","-",SUM(H99:H105)*'3j PAAC PAP'!$G$33)</f>
        <v>0.2748236717490139</v>
      </c>
      <c r="I107" s="129">
        <f>IF(I102="-","-",SUM(I99:I105)*'3j PAAC PAP'!$G$33)</f>
        <v>0.2702707395803981</v>
      </c>
      <c r="J107" s="129">
        <f>IF(J102="-","-",SUM(J99:J105)*'3j PAAC PAP'!$G$33)</f>
        <v>0.2713927765385194</v>
      </c>
      <c r="K107" s="129">
        <f>IF(K102="-","-",SUM(K99:K105)*'3j PAAC PAP'!$G$33)</f>
        <v>0.27628957201592258</v>
      </c>
      <c r="L107" s="129">
        <f>IF(L102="-","-",SUM(L99:L105)*'3j PAAC PAP'!$G$33)</f>
        <v>0.27809336893502762</v>
      </c>
      <c r="M107" s="129">
        <f>IF(M102="-","-",SUM(M99:M105)*'3j PAAC PAP'!$G$33)</f>
        <v>0.29000003230823745</v>
      </c>
      <c r="N107" s="129">
        <f>IF(N102="-","-",SUM(N99:N105)*'3j PAAC PAP'!$G$33)</f>
        <v>0.32171983303401602</v>
      </c>
      <c r="O107" s="30"/>
      <c r="P107" s="129">
        <f>IF(P102="-","-",SUM(P99:P105)*'3j PAAC PAP'!$G$33)</f>
        <v>0.32171983303401602</v>
      </c>
      <c r="Q107" s="129">
        <f>IF(Q102="-","-",SUM(Q99:Q105)*'3j PAAC PAP'!$G$33)</f>
        <v>0.3352008121726926</v>
      </c>
      <c r="R107" s="129">
        <f>IF(R102="-","-",SUM(R99:R105)*'3j PAAC PAP'!$G$33)</f>
        <v>0.33662096244396095</v>
      </c>
      <c r="S107" s="129">
        <f>IF(S102="-","-",SUM(S99:S105)*'3j PAAC PAP'!$G$33)</f>
        <v>0.35423287613221233</v>
      </c>
      <c r="T107" s="129">
        <f>IF(T102="-","-",SUM(T99:T105)*'3j PAAC PAP'!$G$33)</f>
        <v>0.35417950078249005</v>
      </c>
      <c r="U107" s="129">
        <f>IF(U102="-","-",SUM(U99:U105)*'3j PAAC PAP'!$G$33)</f>
        <v>0.37109185240378484</v>
      </c>
      <c r="V107" s="129">
        <f>IF(V102="-","-",SUM(V99:V105)*'3j PAAC PAP'!$G$33)</f>
        <v>0.37062774319363273</v>
      </c>
      <c r="W107" s="129" t="str">
        <f>IF(W102="-","-",SUM(W99:W105)*'3j PAAC PAP'!$G$33)</f>
        <v>-</v>
      </c>
      <c r="X107" s="129" t="str">
        <f>IF(X102="-","-",SUM(X99:X105)*'3j PAAC PAP'!$G$33)</f>
        <v>-</v>
      </c>
      <c r="Y107" s="129" t="str">
        <f>IF(Y102="-","-",SUM(Y99:Y105)*'3j PAAC PAP'!$G$33)</f>
        <v>-</v>
      </c>
      <c r="Z107" s="129" t="str">
        <f>IF(Z102="-","-",SUM(Z99:Z105)*'3j PAAC PAP'!$G$33)</f>
        <v>-</v>
      </c>
      <c r="AA107" s="28"/>
    </row>
    <row r="108" spans="1:27" s="29" customFormat="1" ht="11.25" customHeight="1" x14ac:dyDescent="0.25">
      <c r="A108" s="256"/>
      <c r="B108" s="132" t="s">
        <v>388</v>
      </c>
      <c r="C108" s="132" t="s">
        <v>515</v>
      </c>
      <c r="D108" s="134" t="s">
        <v>323</v>
      </c>
      <c r="E108" s="131"/>
      <c r="F108" s="30"/>
      <c r="G108" s="129">
        <f>IF(G102="-","-",SUM(G99:G107)*'3k EBIT'!$E$9)</f>
        <v>1.1807658523414049</v>
      </c>
      <c r="H108" s="129">
        <f>IF(H102="-","-",SUM(H99:H107)*'3k EBIT'!$E$9)</f>
        <v>1.1824163933125933</v>
      </c>
      <c r="I108" s="129">
        <f>IF(I102="-","-",SUM(I99:I107)*'3k EBIT'!$E$9)</f>
        <v>1.1640980060506669</v>
      </c>
      <c r="J108" s="129">
        <f>IF(J102="-","-",SUM(J99:J107)*'3k EBIT'!$E$9)</f>
        <v>1.1690496289642329</v>
      </c>
      <c r="K108" s="129">
        <f>IF(K102="-","-",SUM(K99:K107)*'3k EBIT'!$E$9)</f>
        <v>1.1897392947411236</v>
      </c>
      <c r="L108" s="129">
        <f>IF(L102="-","-",SUM(L99:L107)*'3k EBIT'!$E$9)</f>
        <v>1.1979171703624243</v>
      </c>
      <c r="M108" s="129">
        <f>IF(M102="-","-",SUM(M99:M107)*'3k EBIT'!$E$9)</f>
        <v>1.2473047732123823</v>
      </c>
      <c r="N108" s="129">
        <f>IF(N102="-","-",SUM(N99:N107)*'3k EBIT'!$E$9)</f>
        <v>1.3768667554939678</v>
      </c>
      <c r="O108" s="30"/>
      <c r="P108" s="129">
        <f>IF(P102="-","-",SUM(P99:P107)*'3k EBIT'!$E$9)</f>
        <v>1.3768667554939678</v>
      </c>
      <c r="Q108" s="129">
        <f>IF(Q102="-","-",SUM(Q99:Q107)*'3k EBIT'!$E$9)</f>
        <v>1.4324611814432158</v>
      </c>
      <c r="R108" s="129">
        <f>IF(R102="-","-",SUM(R99:R107)*'3k EBIT'!$E$9)</f>
        <v>1.4387547269765699</v>
      </c>
      <c r="S108" s="129">
        <f>IF(S102="-","-",SUM(S99:S107)*'3k EBIT'!$E$9)</f>
        <v>1.5107570113448263</v>
      </c>
      <c r="T108" s="129">
        <f>IF(T102="-","-",SUM(T99:T107)*'3k EBIT'!$E$9)</f>
        <v>1.5107345923243432</v>
      </c>
      <c r="U108" s="129">
        <f>IF(U102="-","-",SUM(U99:U107)*'3k EBIT'!$E$9)</f>
        <v>1.5798923375801666</v>
      </c>
      <c r="V108" s="129">
        <f>IF(V102="-","-",SUM(V99:V107)*'3k EBIT'!$E$9)</f>
        <v>1.579302618674447</v>
      </c>
      <c r="W108" s="129" t="str">
        <f>IF(W102="-","-",SUM(W99:W107)*'3k EBIT'!$E$9)</f>
        <v>-</v>
      </c>
      <c r="X108" s="129" t="str">
        <f>IF(X102="-","-",SUM(X99:X107)*'3k EBIT'!$E$9)</f>
        <v>-</v>
      </c>
      <c r="Y108" s="129" t="str">
        <f>IF(Y102="-","-",SUM(Y99:Y107)*'3k EBIT'!$E$9)</f>
        <v>-</v>
      </c>
      <c r="Z108" s="129" t="str">
        <f>IF(Z102="-","-",SUM(Z99:Z107)*'3k EBIT'!$E$9)</f>
        <v>-</v>
      </c>
      <c r="AA108" s="28"/>
    </row>
    <row r="109" spans="1:27" s="29" customFormat="1" ht="11.25" customHeight="1" x14ac:dyDescent="0.25">
      <c r="A109" s="256"/>
      <c r="B109" s="132" t="s">
        <v>292</v>
      </c>
      <c r="C109" s="177" t="s">
        <v>516</v>
      </c>
      <c r="D109" s="134" t="s">
        <v>323</v>
      </c>
      <c r="E109" s="130"/>
      <c r="F109" s="30"/>
      <c r="G109" s="129">
        <f>IF(G104="-","-",SUM(G99:G102,G104:G108)*'3l HAP'!$E$10)</f>
        <v>0.73779725876041036</v>
      </c>
      <c r="H109" s="129">
        <f>IF(H104="-","-",SUM(H99:H102,H104:H108)*'3l HAP'!$E$10)</f>
        <v>0.73906913035922739</v>
      </c>
      <c r="I109" s="129">
        <f>IF(I104="-","-",SUM(I99:I102,I104:I108)*'3l HAP'!$E$10)</f>
        <v>0.74151966411599568</v>
      </c>
      <c r="J109" s="129">
        <f>IF(J104="-","-",SUM(J99:J102,J104:J108)*'3l HAP'!$E$10)</f>
        <v>0.74533527891244722</v>
      </c>
      <c r="K109" s="129">
        <f>IF(K104="-","-",SUM(K99:K102,K104:K108)*'3l HAP'!$E$10)</f>
        <v>0.75433113870290414</v>
      </c>
      <c r="L109" s="129">
        <f>IF(L104="-","-",SUM(L99:L102,L104:L108)*'3l HAP'!$E$10)</f>
        <v>0.76063283488794353</v>
      </c>
      <c r="M109" s="129">
        <f>IF(M104="-","-",SUM(M99:M102,M104:M108)*'3l HAP'!$E$10)</f>
        <v>0.8029650381855572</v>
      </c>
      <c r="N109" s="129">
        <f>IF(N104="-","-",SUM(N99:N102,N104:N108)*'3l HAP'!$E$10)</f>
        <v>0.90280273287284529</v>
      </c>
      <c r="O109" s="30"/>
      <c r="P109" s="129">
        <f>IF(P104="-","-",SUM(P99:P102,P104:P108)*'3l HAP'!$E$10)</f>
        <v>0.90280273287284529</v>
      </c>
      <c r="Q109" s="129">
        <f>IF(Q104="-","-",SUM(Q99:Q102,Q104:Q108)*'3l HAP'!$E$10)</f>
        <v>0.93816105840524477</v>
      </c>
      <c r="R109" s="129">
        <f>IF(R104="-","-",SUM(R99:R102,R104:R108)*'3l HAP'!$E$10)</f>
        <v>0.94301073009438241</v>
      </c>
      <c r="S109" s="129">
        <f>IF(S104="-","-",SUM(S99:S102,S104:S108)*'3l HAP'!$E$10)</f>
        <v>0.97658389517342181</v>
      </c>
      <c r="T109" s="129">
        <f>IF(T104="-","-",SUM(T99:T102,T104:T108)*'3l HAP'!$E$10)</f>
        <v>0.97656661955535262</v>
      </c>
      <c r="U109" s="129">
        <f>IF(U104="-","-",SUM(U99:U102,U104:U108)*'3l HAP'!$E$10)</f>
        <v>1.0004662925847725</v>
      </c>
      <c r="V109" s="129">
        <f>IF(V104="-","-",SUM(V99:V102,V104:V108)*'3l HAP'!$E$10)</f>
        <v>1.000011867798861</v>
      </c>
      <c r="W109" s="129" t="str">
        <f>IF(W104="-","-",SUM(W99:W102,W104:W108)*'3l HAP'!$E$10)</f>
        <v>-</v>
      </c>
      <c r="X109" s="129" t="str">
        <f>IF(X104="-","-",SUM(X99:X102,X104:X108)*'3l HAP'!$E$10)</f>
        <v>-</v>
      </c>
      <c r="Y109" s="129" t="str">
        <f>IF(Y104="-","-",SUM(Y99:Y102,Y104:Y108)*'3l HAP'!$E$10)</f>
        <v>-</v>
      </c>
      <c r="Z109" s="129" t="str">
        <f>IF(Z104="-","-",SUM(Z99:Z102,Z104:Z108)*'3l HAP'!$E$10)</f>
        <v>-</v>
      </c>
      <c r="AA109" s="28"/>
    </row>
    <row r="110" spans="1:27" s="29" customFormat="1" ht="11.5" x14ac:dyDescent="0.25">
      <c r="A110" s="256"/>
      <c r="B110" s="132" t="s">
        <v>44</v>
      </c>
      <c r="C110" s="132" t="str">
        <f>B110&amp;"_"&amp;D110</f>
        <v>Total_Southern</v>
      </c>
      <c r="D110" s="134" t="s">
        <v>323</v>
      </c>
      <c r="E110" s="131"/>
      <c r="F110" s="30"/>
      <c r="G110" s="129">
        <f t="shared" ref="G110:N110" si="14">IF(G104="-","-",SUM(G99:G109))</f>
        <v>62.883342765242915</v>
      </c>
      <c r="H110" s="129">
        <f t="shared" si="14"/>
        <v>62.971485178390601</v>
      </c>
      <c r="I110" s="129">
        <f t="shared" si="14"/>
        <v>62.009810465017289</v>
      </c>
      <c r="J110" s="129">
        <f t="shared" si="14"/>
        <v>62.274237704460376</v>
      </c>
      <c r="K110" s="129">
        <f t="shared" si="14"/>
        <v>63.372162892196798</v>
      </c>
      <c r="L110" s="129">
        <f t="shared" si="14"/>
        <v>63.808878916982309</v>
      </c>
      <c r="M110" s="129">
        <f t="shared" si="14"/>
        <v>66.450557565031886</v>
      </c>
      <c r="N110" s="129">
        <f t="shared" si="14"/>
        <v>73.369444142123925</v>
      </c>
      <c r="O110" s="30"/>
      <c r="P110" s="129">
        <f t="shared" ref="P110:Z110" si="15">IF(P104="-","-",SUM(P99:P109))</f>
        <v>73.369444142123925</v>
      </c>
      <c r="Q110" s="129">
        <f t="shared" si="15"/>
        <v>76.330823677437053</v>
      </c>
      <c r="R110" s="129">
        <f t="shared" si="15"/>
        <v>76.66691245090459</v>
      </c>
      <c r="S110" s="129">
        <f t="shared" si="15"/>
        <v>80.490077964801301</v>
      </c>
      <c r="T110" s="129">
        <f t="shared" si="15"/>
        <v>80.488880741224136</v>
      </c>
      <c r="U110" s="129">
        <f t="shared" si="15"/>
        <v>84.152660240045492</v>
      </c>
      <c r="V110" s="129">
        <f t="shared" si="15"/>
        <v>84.121167990936698</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AA'!J133="-","-",'3c AA'!J133)</f>
        <v>-</v>
      </c>
      <c r="H113" s="38" t="str">
        <f>IF('3c AA'!K133="-","-",'3c AA'!K133)</f>
        <v>-</v>
      </c>
      <c r="I113" s="38" t="str">
        <f>IF('3c AA'!L133="-","-",'3c AA'!L133)</f>
        <v>-</v>
      </c>
      <c r="J113" s="38" t="str">
        <f>IF('3c AA'!M133="-","-",'3c AA'!M133)</f>
        <v>-</v>
      </c>
      <c r="K113" s="38" t="str">
        <f>IF('3c AA'!N133="-","-",'3c AA'!N133)</f>
        <v>-</v>
      </c>
      <c r="L113" s="38" t="str">
        <f>IF('3c AA'!O133="-","-",'3c AA'!O133)</f>
        <v>-</v>
      </c>
      <c r="M113" s="38" t="str">
        <f>IF('3c AA'!P133="-","-",'3c AA'!P133)</f>
        <v>-</v>
      </c>
      <c r="N113" s="38" t="str">
        <f>IF('3c AA'!Q133="-","-",'3c AA'!Q133)</f>
        <v>-</v>
      </c>
      <c r="O113" s="30"/>
      <c r="P113" s="38" t="str">
        <f>IF('3c AA'!S133="-","-",'3c AA'!S133)</f>
        <v>-</v>
      </c>
      <c r="Q113" s="38" t="str">
        <f>IF('3c AA'!T133="-","-",'3c AA'!T133)</f>
        <v>-</v>
      </c>
      <c r="R113" s="38" t="str">
        <f>IF('3c AA'!U133="-","-",'3c AA'!U133)</f>
        <v>-</v>
      </c>
      <c r="S113" s="38" t="str">
        <f>IF('3c AA'!V133="-","-",'3c AA'!V133)</f>
        <v>-</v>
      </c>
      <c r="T113" s="38">
        <f>IF('3c AA'!W133="-","-",'3c AA'!W133)</f>
        <v>0</v>
      </c>
      <c r="U113" s="38">
        <f>IF('3c AA'!X133="-","-",'3c AA'!X133)</f>
        <v>1.4870742269298105</v>
      </c>
      <c r="V113" s="38">
        <f>IF('3c AA'!Y133="-","-",'3c AA'!Y133)</f>
        <v>0.70457099735818829</v>
      </c>
      <c r="W113" s="38" t="str">
        <f>IF('3c AA'!Z133="-","-",'3c AA'!Z133)</f>
        <v>-</v>
      </c>
      <c r="X113" s="38" t="str">
        <f>IF('3c AA'!AA133="-","-",'3c AA'!AA133)</f>
        <v>-</v>
      </c>
      <c r="Y113" s="38" t="str">
        <f>IF('3c AA'!AB133="-","-",'3c AA'!AB133)</f>
        <v>-</v>
      </c>
      <c r="Z113" s="38" t="str">
        <f>IF('3c AA'!AC133="-","-",'3c AA'!AC133)</f>
        <v>-</v>
      </c>
      <c r="AA113" s="28"/>
    </row>
    <row r="114" spans="1:27" s="29" customFormat="1" ht="12.4" customHeight="1" x14ac:dyDescent="0.25">
      <c r="A114" s="256"/>
      <c r="B114" s="135" t="s">
        <v>2</v>
      </c>
      <c r="C114" s="135" t="s">
        <v>342</v>
      </c>
      <c r="D114" s="133" t="s">
        <v>324</v>
      </c>
      <c r="E114" s="128"/>
      <c r="F114" s="30"/>
      <c r="G114" s="38">
        <f>IF('3d PC'!G14="-","-",'3d PC'!G61)</f>
        <v>6.5567588596821027</v>
      </c>
      <c r="H114" s="38">
        <f>IF('3d PC'!H14="-","-",'3d PC'!H61)</f>
        <v>6.5567588596821027</v>
      </c>
      <c r="I114" s="38">
        <f>IF('3d PC'!I14="-","-",'3d PC'!I61)</f>
        <v>6.6197359495950758</v>
      </c>
      <c r="J114" s="38">
        <f>IF('3d PC'!J14="-","-",'3d PC'!J61)</f>
        <v>6.6197359495950758</v>
      </c>
      <c r="K114" s="38">
        <f>IF('3d PC'!K14="-","-",'3d PC'!K61)</f>
        <v>6.6995028867368616</v>
      </c>
      <c r="L114" s="38">
        <f>IF('3d PC'!L14="-","-",'3d PC'!L61)</f>
        <v>6.6995028867368616</v>
      </c>
      <c r="M114" s="38">
        <f>IF('3d PC'!M14="-","-",'3d PC'!M61)</f>
        <v>7.1131218301273513</v>
      </c>
      <c r="N114" s="38">
        <f>IF('3d PC'!N14="-","-",'3d PC'!N61)</f>
        <v>7.1131218301273513</v>
      </c>
      <c r="O114" s="30"/>
      <c r="P114" s="38">
        <f>'3d PC'!P61</f>
        <v>7.1131218301273513</v>
      </c>
      <c r="Q114" s="38">
        <f>'3d PC'!Q61</f>
        <v>7.2804579515147188</v>
      </c>
      <c r="R114" s="38">
        <f>'3d PC'!R61</f>
        <v>7.1935840895118579</v>
      </c>
      <c r="S114" s="38">
        <f>'3d PC'!S61</f>
        <v>7.3593999937099728</v>
      </c>
      <c r="T114" s="38">
        <f>'3d PC'!T61</f>
        <v>7.0492243060839304</v>
      </c>
      <c r="U114" s="38">
        <f>'3d PC'!U61</f>
        <v>7.1089669218364691</v>
      </c>
      <c r="V114" s="38">
        <f>'3d PC'!V61</f>
        <v>6.9829560851947949</v>
      </c>
      <c r="W114" s="38" t="str">
        <f>'3d PC'!W61</f>
        <v>-</v>
      </c>
      <c r="X114" s="38" t="str">
        <f>'3d PC'!X61</f>
        <v>-</v>
      </c>
      <c r="Y114" s="38" t="str">
        <f>'3d PC'!Y61</f>
        <v>-</v>
      </c>
      <c r="Z114" s="38" t="str">
        <f>'3d PC'!Z61</f>
        <v>-</v>
      </c>
      <c r="AA114" s="28"/>
    </row>
    <row r="115" spans="1:27" s="29" customFormat="1" ht="11.25" customHeight="1" x14ac:dyDescent="0.25">
      <c r="A115" s="256"/>
      <c r="B115" s="135" t="s">
        <v>352</v>
      </c>
      <c r="C115" s="135" t="s">
        <v>343</v>
      </c>
      <c r="D115" s="133" t="s">
        <v>324</v>
      </c>
      <c r="E115" s="128"/>
      <c r="F115" s="30"/>
      <c r="G115" s="38">
        <f>IF('3e NC-Elec'!H50="-","-",'3e NC-Elec'!H50)</f>
        <v>17.118500000000001</v>
      </c>
      <c r="H115" s="38">
        <f>IF('3e NC-Elec'!I50="-","-",'3e NC-Elec'!I50)</f>
        <v>17.118500000000001</v>
      </c>
      <c r="I115" s="38">
        <f>IF('3e NC-Elec'!J50="-","-",'3e NC-Elec'!J50)</f>
        <v>24.9879</v>
      </c>
      <c r="J115" s="38">
        <f>IF('3e NC-Elec'!K50="-","-",'3e NC-Elec'!K50)</f>
        <v>24.9879</v>
      </c>
      <c r="K115" s="38">
        <f>IF('3e NC-Elec'!L50="-","-",'3e NC-Elec'!L50)</f>
        <v>16.461499999999997</v>
      </c>
      <c r="L115" s="38">
        <f>IF('3e NC-Elec'!M50="-","-",'3e NC-Elec'!M50)</f>
        <v>16.461499999999997</v>
      </c>
      <c r="M115" s="38">
        <f>IF('3e NC-Elec'!N50="-","-",'3e NC-Elec'!N50)</f>
        <v>16.169499999999999</v>
      </c>
      <c r="N115" s="38">
        <f>IF('3e NC-Elec'!O50="-","-",'3e NC-Elec'!O50)</f>
        <v>16.169499999999999</v>
      </c>
      <c r="O115" s="30"/>
      <c r="P115" s="38">
        <f>'3e NC-Elec'!Q50</f>
        <v>16.169499999999999</v>
      </c>
      <c r="Q115" s="38">
        <f>'3e NC-Elec'!R50</f>
        <v>16.972500000000004</v>
      </c>
      <c r="R115" s="38">
        <f>'3e NC-Elec'!S50</f>
        <v>16.972500000000004</v>
      </c>
      <c r="S115" s="38">
        <f>'3e NC-Elec'!T50</f>
        <v>17.666</v>
      </c>
      <c r="T115" s="38">
        <f>'3e NC-Elec'!U50</f>
        <v>17.666</v>
      </c>
      <c r="U115" s="38">
        <f>'3e NC-Elec'!V50</f>
        <v>14.563500000000001</v>
      </c>
      <c r="V115" s="38">
        <f>'3e NC-Elec'!W50</f>
        <v>14.563500000000001</v>
      </c>
      <c r="W115" s="38" t="str">
        <f>'3e NC-Elec'!X50</f>
        <v>-</v>
      </c>
      <c r="X115" s="38" t="str">
        <f>'3e NC-Elec'!Y50</f>
        <v>-</v>
      </c>
      <c r="Y115" s="38" t="str">
        <f>'3e NC-Elec'!Z50</f>
        <v>-</v>
      </c>
      <c r="Z115" s="38" t="str">
        <f>'3e NC-Elec'!AA50</f>
        <v>-</v>
      </c>
      <c r="AA115" s="28"/>
    </row>
    <row r="116" spans="1:27" s="29" customFormat="1" ht="11.25" customHeight="1" x14ac:dyDescent="0.25">
      <c r="A116" s="256"/>
      <c r="B116" s="135" t="s">
        <v>349</v>
      </c>
      <c r="C116" s="135" t="s">
        <v>344</v>
      </c>
      <c r="D116" s="133" t="s">
        <v>324</v>
      </c>
      <c r="E116" s="128"/>
      <c r="F116" s="30"/>
      <c r="G116" s="38">
        <f>IF('3g CPIH'!C$16="-","-",'3h OC '!$E$9*('3g CPIH'!C$16/'3g CPIH'!$G$16))</f>
        <v>39.034507632093934</v>
      </c>
      <c r="H116" s="38">
        <f>IF('3g CPIH'!D$16="-","-",'3h OC '!$E$9*('3g CPIH'!D$16/'3g CPIH'!$G$16))</f>
        <v>39.112654794520544</v>
      </c>
      <c r="I116" s="38">
        <f>IF('3g CPIH'!E$16="-","-",'3h OC '!$E$9*('3g CPIH'!E$16/'3g CPIH'!$G$16))</f>
        <v>39.229875538160471</v>
      </c>
      <c r="J116" s="38">
        <f>IF('3g CPIH'!F$16="-","-",'3h OC '!$E$9*('3g CPIH'!F$16/'3g CPIH'!$G$16))</f>
        <v>39.464317025440316</v>
      </c>
      <c r="K116" s="38">
        <f>IF('3g CPIH'!G$16="-","-",'3h OC '!$E$9*('3g CPIH'!G$16/'3g CPIH'!$G$16))</f>
        <v>39.933199999999999</v>
      </c>
      <c r="L116" s="38">
        <f>IF('3g CPIH'!H$16="-","-",'3h OC '!$E$9*('3g CPIH'!H$16/'3g CPIH'!$G$16))</f>
        <v>40.441156555772999</v>
      </c>
      <c r="M116" s="38">
        <f>IF('3g CPIH'!I$16="-","-",'3h OC '!$E$9*('3g CPIH'!I$16/'3g CPIH'!$G$16))</f>
        <v>41.027260273972601</v>
      </c>
      <c r="N116" s="38">
        <f>IF('3g CPIH'!J$16="-","-",'3h OC '!$E$9*('3g CPIH'!J$16/'3g CPIH'!$G$16))</f>
        <v>41.378922504892373</v>
      </c>
      <c r="O116" s="30"/>
      <c r="P116" s="38">
        <f>IF('3g CPIH'!L$16="-","-",'3h OC '!$E$9*('3g CPIH'!L$16/'3g CPIH'!$G$16))</f>
        <v>41.378922504892373</v>
      </c>
      <c r="Q116" s="38">
        <f>IF('3g CPIH'!M$16="-","-",'3h OC '!$E$9*('3g CPIH'!M$16/'3g CPIH'!$G$16))</f>
        <v>41.847805479452056</v>
      </c>
      <c r="R116" s="38">
        <f>IF('3g CPIH'!N$16="-","-",'3h OC '!$E$9*('3g CPIH'!N$16/'3g CPIH'!$G$16))</f>
        <v>42.160394129158512</v>
      </c>
      <c r="S116" s="38">
        <f>IF('3g CPIH'!O$16="-","-",'3h OC '!$E$9*('3g CPIH'!O$16/'3g CPIH'!$G$16))</f>
        <v>42.394835616438357</v>
      </c>
      <c r="T116" s="38">
        <f>IF('3g CPIH'!P$16="-","-",'3h OC '!$E$9*('3g CPIH'!P$16/'3g CPIH'!$G$16))</f>
        <v>42.512056360078276</v>
      </c>
      <c r="U116" s="38">
        <f>IF('3g CPIH'!Q$16="-","-",'3h OC '!$E$9*('3g CPIH'!Q$16/'3g CPIH'!$G$16))</f>
        <v>42.746497847358121</v>
      </c>
      <c r="V116" s="38">
        <f>IF('3g CPIH'!R$16="-","-",'3h OC '!$E$9*('3g CPIH'!R$16/'3g CPIH'!$G$16))</f>
        <v>43.527969471624267</v>
      </c>
      <c r="W116" s="38" t="str">
        <f>IF('3g CPIH'!S$16="-","-",'3h OC '!$E$9*('3g CPIH'!S$16/'3g CPIH'!$G$16))</f>
        <v>-</v>
      </c>
      <c r="X116" s="38" t="str">
        <f>IF('3g CPIH'!T$16="-","-",'3h OC '!$E$9*('3g CPIH'!T$16/'3g CPIH'!$G$16))</f>
        <v>-</v>
      </c>
      <c r="Y116" s="38" t="str">
        <f>IF('3g CPIH'!U$16="-","-",'3h OC '!$E$9*('3g CPIH'!U$16/'3g CPIH'!$G$16))</f>
        <v>-</v>
      </c>
      <c r="Z116" s="38" t="str">
        <f>IF('3g CPIH'!V$16="-","-",'3h OC '!$E$9*('3g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SMNCC'!G$57)</f>
        <v>0</v>
      </c>
      <c r="L117" s="38">
        <f>IF('3i SMNCC'!H$46="-","-",'3i SMNCC'!H$57)</f>
        <v>-0.1310662676190151</v>
      </c>
      <c r="M117" s="38">
        <f>IF('3i SMNCC'!I$46="-","-",'3i SMNCC'!I$57)</f>
        <v>1.6490220555819262</v>
      </c>
      <c r="N117" s="38">
        <f>IF('3i SMNCC'!J$46="-","-",'3i SMNCC'!J$57)</f>
        <v>7.9249822078168837</v>
      </c>
      <c r="O117" s="30"/>
      <c r="P117" s="38">
        <f>IF('3i SMNCC'!L$46="-","-",'3i SMNCC'!L$57)</f>
        <v>7.9249822078168837</v>
      </c>
      <c r="Q117" s="38">
        <f>IF('3i SMNCC'!M$46="-","-",'3i SMNCC'!M$57)</f>
        <v>9.5945159615724194</v>
      </c>
      <c r="R117" s="38">
        <f>IF('3i SMNCC'!N$46="-","-",'3i SMNCC'!N$57)</f>
        <v>9.6655312765157912</v>
      </c>
      <c r="S117" s="38">
        <f>IF('3i SMNCC'!O$46="-","-",'3i SMNCC'!O$57)</f>
        <v>11.448655558303892</v>
      </c>
      <c r="T117" s="38">
        <f>IF('3i SMNCC'!P$46="-","-",'3i SMNCC'!P$57)</f>
        <v>11.63045810995356</v>
      </c>
      <c r="U117" s="38">
        <f>IF('3i SMNCC'!Q$46="-","-",'3i SMNCC'!Q$57)</f>
        <v>11.375413031411084</v>
      </c>
      <c r="V117" s="38">
        <f>IF('3i SMNCC'!R$46="-","-",'3i SMNCC'!R$57)</f>
        <v>11.405483218834176</v>
      </c>
      <c r="W117" s="38" t="str">
        <f>IF('3i SMNCC'!S$46="-","-",'3i SMNCC'!S$57)</f>
        <v>-</v>
      </c>
      <c r="X117" s="38" t="str">
        <f>IF('3i SMNCC'!T$46="-","-",'3i SMNCC'!T$57)</f>
        <v>-</v>
      </c>
      <c r="Y117" s="38" t="str">
        <f>IF('3i SMNCC'!U$46="-","-",'3i SMNCC'!U$57)</f>
        <v>-</v>
      </c>
      <c r="Z117" s="38" t="str">
        <f>IF('3i SMNCC'!V$46="-","-",'3i SMNCC'!V$57)</f>
        <v>-</v>
      </c>
      <c r="AA117" s="28"/>
    </row>
    <row r="118" spans="1:27" s="29" customFormat="1" ht="11.25" customHeight="1" x14ac:dyDescent="0.25">
      <c r="A118" s="256"/>
      <c r="B118" s="135" t="s">
        <v>349</v>
      </c>
      <c r="C118" s="135" t="s">
        <v>389</v>
      </c>
      <c r="D118" s="133" t="s">
        <v>324</v>
      </c>
      <c r="E118" s="128"/>
      <c r="F118" s="30"/>
      <c r="G118" s="38">
        <f>IF('3g CPIH'!C$16="-","-",'3j PAAC PAP'!$G$15*('3g CPIH'!C$16/'3g CPIH'!$G$16))</f>
        <v>3.3460635029354204</v>
      </c>
      <c r="H118" s="38">
        <f>IF('3g CPIH'!D$16="-","-",'3j PAAC PAP'!$G$15*('3g CPIH'!D$16/'3g CPIH'!$G$16))</f>
        <v>3.3527623287671227</v>
      </c>
      <c r="I118" s="38">
        <f>IF('3g CPIH'!E$16="-","-",'3j PAAC PAP'!$G$15*('3g CPIH'!E$16/'3g CPIH'!$G$16))</f>
        <v>3.3628105675146771</v>
      </c>
      <c r="J118" s="38">
        <f>IF('3g CPIH'!F$16="-","-",'3j PAAC PAP'!$G$15*('3g CPIH'!F$16/'3g CPIH'!$G$16))</f>
        <v>3.3829070450097847</v>
      </c>
      <c r="K118" s="38">
        <f>IF('3g CPIH'!G$16="-","-",'3j PAAC PAP'!$G$15*('3g CPIH'!G$16/'3g CPIH'!$G$16))</f>
        <v>3.4230999999999998</v>
      </c>
      <c r="L118" s="38">
        <f>IF('3g CPIH'!H$16="-","-",'3j PAAC PAP'!$G$15*('3g CPIH'!H$16/'3g CPIH'!$G$16))</f>
        <v>3.4666423679060667</v>
      </c>
      <c r="M118" s="38">
        <f>IF('3g CPIH'!I$16="-","-",'3j PAAC PAP'!$G$15*('3g CPIH'!I$16/'3g CPIH'!$G$16))</f>
        <v>3.516883561643835</v>
      </c>
      <c r="N118" s="38">
        <f>IF('3g CPIH'!J$16="-","-",'3j PAAC PAP'!$G$15*('3g CPIH'!J$16/'3g CPIH'!$G$16))</f>
        <v>3.547028277886497</v>
      </c>
      <c r="O118" s="30"/>
      <c r="P118" s="38">
        <f>IF('3g CPIH'!L$16="-","-",'3j PAAC PAP'!$G$15*('3g CPIH'!L$16/'3g CPIH'!$G$16))</f>
        <v>3.547028277886497</v>
      </c>
      <c r="Q118" s="38">
        <f>IF('3g CPIH'!M$16="-","-",'3j PAAC PAP'!$G$15*('3g CPIH'!M$16/'3g CPIH'!$G$16))</f>
        <v>3.5872212328767121</v>
      </c>
      <c r="R118" s="38">
        <f>IF('3g CPIH'!N$16="-","-",'3j PAAC PAP'!$G$15*('3g CPIH'!N$16/'3g CPIH'!$G$16))</f>
        <v>3.6140165362035224</v>
      </c>
      <c r="S118" s="38">
        <f>IF('3g CPIH'!O$16="-","-",'3j PAAC PAP'!$G$15*('3g CPIH'!O$16/'3g CPIH'!$G$16))</f>
        <v>3.6341130136986299</v>
      </c>
      <c r="T118" s="38">
        <f>IF('3g CPIH'!P$16="-","-",'3j PAAC PAP'!$G$15*('3g CPIH'!P$16/'3g CPIH'!$G$16))</f>
        <v>3.6441612524461835</v>
      </c>
      <c r="U118" s="38">
        <f>IF('3g CPIH'!Q$16="-","-",'3j PAAC PAP'!$G$15*('3g CPIH'!Q$16/'3g CPIH'!$G$16))</f>
        <v>3.6642577299412915</v>
      </c>
      <c r="V118" s="38">
        <f>IF('3g CPIH'!R$16="-","-",'3j PAAC PAP'!$G$15*('3g CPIH'!R$16/'3g CPIH'!$G$16))</f>
        <v>3.7312459882583173</v>
      </c>
      <c r="W118" s="38" t="str">
        <f>IF('3g CPIH'!S$16="-","-",'3j PAAC PAP'!$G$15*('3g CPIH'!S$16/'3g CPIH'!$G$16))</f>
        <v>-</v>
      </c>
      <c r="X118" s="38" t="str">
        <f>IF('3g CPIH'!T$16="-","-",'3j PAAC PAP'!$G$15*('3g CPIH'!T$16/'3g CPIH'!$G$16))</f>
        <v>-</v>
      </c>
      <c r="Y118" s="38" t="str">
        <f>IF('3g CPIH'!U$16="-","-",'3j PAAC PAP'!$G$15*('3g CPIH'!U$16/'3g CPIH'!$G$16))</f>
        <v>-</v>
      </c>
      <c r="Z118" s="38" t="str">
        <f>IF('3g CPIH'!V$16="-","-",'3j PAAC PAP'!$G$15*('3g CPIH'!V$16/'3g CPIH'!$G$16))</f>
        <v>-</v>
      </c>
      <c r="AA118" s="28"/>
    </row>
    <row r="119" spans="1:27" s="29" customFormat="1" ht="11.25" customHeight="1" x14ac:dyDescent="0.25">
      <c r="A119" s="256"/>
      <c r="B119" s="135" t="s">
        <v>349</v>
      </c>
      <c r="C119" s="135" t="s">
        <v>404</v>
      </c>
      <c r="D119" s="133" t="s">
        <v>324</v>
      </c>
      <c r="E119" s="128"/>
      <c r="F119" s="30"/>
      <c r="G119" s="38">
        <f>IF(G114="-","-",SUM(G111:G117)*'3j PAAC PAP'!$G$33)</f>
        <v>0.30012894242964011</v>
      </c>
      <c r="H119" s="38">
        <f>IF(H114="-","-",SUM(H111:H117)*'3j PAAC PAP'!$G$33)</f>
        <v>0.3005029547490139</v>
      </c>
      <c r="I119" s="38">
        <f>IF(I114="-","-",SUM(I111:I117)*'3j PAAC PAP'!$G$33)</f>
        <v>0.33902832998039806</v>
      </c>
      <c r="J119" s="38">
        <f>IF(J114="-","-",SUM(J111:J117)*'3j PAAC PAP'!$G$33)</f>
        <v>0.34015036693851941</v>
      </c>
      <c r="K119" s="38">
        <f>IF(K114="-","-",SUM(K111:K117)*'3j PAAC PAP'!$G$33)</f>
        <v>0.30196885501592263</v>
      </c>
      <c r="L119" s="38">
        <f>IF(L114="-","-",SUM(L111:L117)*'3j PAAC PAP'!$G$33)</f>
        <v>0.30377265193502762</v>
      </c>
      <c r="M119" s="38">
        <f>IF(M114="-","-",SUM(M111:M117)*'3j PAAC PAP'!$G$33)</f>
        <v>0.31567931530823751</v>
      </c>
      <c r="N119" s="38">
        <f>IF(N114="-","-",SUM(N111:N117)*'3j PAAC PAP'!$G$33)</f>
        <v>0.34739911603401602</v>
      </c>
      <c r="O119" s="30"/>
      <c r="P119" s="38">
        <f>IF(P114="-","-",SUM(P111:P117)*'3j PAAC PAP'!$G$33)</f>
        <v>0.34739911603401602</v>
      </c>
      <c r="Q119" s="38">
        <f>IF(Q114="-","-",SUM(Q111:Q117)*'3j PAAC PAP'!$G$33)</f>
        <v>0.36227760717269258</v>
      </c>
      <c r="R119" s="38">
        <f>IF(R114="-","-",SUM(R111:R117)*'3j PAAC PAP'!$G$33)</f>
        <v>0.36369775744396104</v>
      </c>
      <c r="S119" s="38">
        <f>IF(S114="-","-",SUM(S111:S117)*'3j PAAC PAP'!$G$33)</f>
        <v>0.37746651313221236</v>
      </c>
      <c r="T119" s="38">
        <f>IF(T114="-","-",SUM(T111:T117)*'3j PAAC PAP'!$G$33)</f>
        <v>0.37741313778249014</v>
      </c>
      <c r="U119" s="38">
        <f>IF(U114="-","-",SUM(U111:U117)*'3j PAAC PAP'!$G$33)</f>
        <v>0.36986902940378491</v>
      </c>
      <c r="V119" s="38">
        <f>IF(V114="-","-",SUM(V111:V117)*'3j PAAC PAP'!$G$33)</f>
        <v>0.36940492019363275</v>
      </c>
      <c r="W119" s="38" t="str">
        <f>IF(W114="-","-",SUM(W111:W117)*'3j PAAC PAP'!$G$33)</f>
        <v>-</v>
      </c>
      <c r="X119" s="38" t="str">
        <f>IF(X114="-","-",SUM(X111:X117)*'3j PAAC PAP'!$G$33)</f>
        <v>-</v>
      </c>
      <c r="Y119" s="38" t="str">
        <f>IF(Y114="-","-",SUM(Y111:Y117)*'3j PAAC PAP'!$G$33)</f>
        <v>-</v>
      </c>
      <c r="Z119" s="38" t="str">
        <f>IF(Z114="-","-",SUM(Z111:Z117)*'3j PAAC PAP'!$G$33)</f>
        <v>-</v>
      </c>
      <c r="AA119" s="28"/>
    </row>
    <row r="120" spans="1:27" s="29" customFormat="1" ht="11.25" customHeight="1" x14ac:dyDescent="0.25">
      <c r="A120" s="256"/>
      <c r="B120" s="135" t="s">
        <v>388</v>
      </c>
      <c r="C120" s="135" t="s">
        <v>515</v>
      </c>
      <c r="D120" s="133" t="s">
        <v>324</v>
      </c>
      <c r="E120" s="128"/>
      <c r="F120" s="30"/>
      <c r="G120" s="38">
        <f>IF(G114="-","-",SUM(G111:G119)*'3k EBIT'!$E$9)</f>
        <v>1.2851822126945487</v>
      </c>
      <c r="H120" s="38">
        <f>IF(H114="-","-",SUM(H111:H119)*'3k EBIT'!$E$9)</f>
        <v>1.2868327536657371</v>
      </c>
      <c r="I120" s="38">
        <f>IF(I114="-","-",SUM(I111:I119)*'3k EBIT'!$E$9)</f>
        <v>1.4436781382615338</v>
      </c>
      <c r="J120" s="38">
        <f>IF(J114="-","-",SUM(J111:J119)*'3k EBIT'!$E$9)</f>
        <v>1.4486297611751</v>
      </c>
      <c r="K120" s="38">
        <f>IF(K114="-","-",SUM(K111:K119)*'3k EBIT'!$E$9)</f>
        <v>1.2941556550942679</v>
      </c>
      <c r="L120" s="38">
        <f>IF(L114="-","-",SUM(L111:L119)*'3k EBIT'!$E$9)</f>
        <v>1.3023335307155683</v>
      </c>
      <c r="M120" s="38">
        <f>IF(M114="-","-",SUM(M111:M119)*'3k EBIT'!$E$9)</f>
        <v>1.3517211335655264</v>
      </c>
      <c r="N120" s="38">
        <f>IF(N114="-","-",SUM(N111:N119)*'3k EBIT'!$E$9)</f>
        <v>1.4812831158471118</v>
      </c>
      <c r="O120" s="30"/>
      <c r="P120" s="38">
        <f>IF(P114="-","-",SUM(P111:P119)*'3k EBIT'!$E$9)</f>
        <v>1.4812831158471118</v>
      </c>
      <c r="Q120" s="38">
        <f>IF(Q114="-","-",SUM(Q111:Q119)*'3k EBIT'!$E$9)</f>
        <v>1.5425600648087758</v>
      </c>
      <c r="R120" s="38">
        <f>IF(R114="-","-",SUM(R111:R119)*'3k EBIT'!$E$9)</f>
        <v>1.54885361034213</v>
      </c>
      <c r="S120" s="38">
        <f>IF(S114="-","-",SUM(S111:S119)*'3k EBIT'!$E$9)</f>
        <v>1.6052289564262423</v>
      </c>
      <c r="T120" s="38">
        <f>IF(T114="-","-",SUM(T111:T119)*'3k EBIT'!$E$9)</f>
        <v>1.6052065374057596</v>
      </c>
      <c r="U120" s="38">
        <f>IF(U114="-","-",SUM(U111:U119)*'3k EBIT'!$E$9)</f>
        <v>1.574920129944303</v>
      </c>
      <c r="V120" s="38">
        <f>IF(V114="-","-",SUM(V111:V119)*'3k EBIT'!$E$9)</f>
        <v>1.5743304110385827</v>
      </c>
      <c r="W120" s="38" t="str">
        <f>IF(W114="-","-",SUM(W111:W119)*'3k EBIT'!$E$9)</f>
        <v>-</v>
      </c>
      <c r="X120" s="38" t="str">
        <f>IF(X114="-","-",SUM(X111:X119)*'3k EBIT'!$E$9)</f>
        <v>-</v>
      </c>
      <c r="Y120" s="38" t="str">
        <f>IF(Y114="-","-",SUM(Y111:Y119)*'3k EBIT'!$E$9)</f>
        <v>-</v>
      </c>
      <c r="Z120" s="38" t="str">
        <f>IF(Z114="-","-",SUM(Z111:Z119)*'3k EBIT'!$E$9)</f>
        <v>-</v>
      </c>
      <c r="AA120" s="28"/>
    </row>
    <row r="121" spans="1:27" s="29" customFormat="1" ht="11.5" x14ac:dyDescent="0.25">
      <c r="A121" s="256"/>
      <c r="B121" s="135" t="s">
        <v>292</v>
      </c>
      <c r="C121" s="179" t="s">
        <v>516</v>
      </c>
      <c r="D121" s="133" t="s">
        <v>324</v>
      </c>
      <c r="E121" s="127"/>
      <c r="F121" s="30"/>
      <c r="G121" s="38">
        <f>IF(G116="-","-",SUM(G111:G114,G116:G120)*'3l HAP'!$E$10)</f>
        <v>0.73970198907474372</v>
      </c>
      <c r="H121" s="38">
        <f>IF(H116="-","-",SUM(H111:H114,H116:H120)*'3l HAP'!$E$10)</f>
        <v>0.74097386067356075</v>
      </c>
      <c r="I121" s="38">
        <f>IF(I116="-","-",SUM(I111:I114,I116:I120)*'3l HAP'!$E$10)</f>
        <v>0.74661967671274143</v>
      </c>
      <c r="J121" s="38">
        <f>IF(J116="-","-",SUM(J111:J114,J116:J120)*'3l HAP'!$E$10)</f>
        <v>0.75043529150919286</v>
      </c>
      <c r="K121" s="38">
        <f>IF(K116="-","-",SUM(K111:K114,K116:K120)*'3l HAP'!$E$10)</f>
        <v>0.75623586901723749</v>
      </c>
      <c r="L121" s="38">
        <f>IF(L116="-","-",SUM(L111:L114,L116:L120)*'3l HAP'!$E$10)</f>
        <v>0.76253756520227689</v>
      </c>
      <c r="M121" s="38">
        <f>IF(M116="-","-",SUM(M111:M114,M116:M120)*'3l HAP'!$E$10)</f>
        <v>0.80486976849989056</v>
      </c>
      <c r="N121" s="38">
        <f>IF(N116="-","-",SUM(N111:N114,N116:N120)*'3l HAP'!$E$10)</f>
        <v>0.90470746318717865</v>
      </c>
      <c r="O121" s="30"/>
      <c r="P121" s="38">
        <f>IF(P116="-","-",SUM(P111:P114,P116:P120)*'3l HAP'!$E$10)</f>
        <v>0.90470746318717865</v>
      </c>
      <c r="Q121" s="38">
        <f>IF(Q116="-","-",SUM(Q111:Q114,Q116:Q120)*'3l HAP'!$E$10)</f>
        <v>0.940169447512195</v>
      </c>
      <c r="R121" s="38">
        <f>IF(R116="-","-",SUM(R111:R114,R116:R120)*'3l HAP'!$E$10)</f>
        <v>0.94501911920133241</v>
      </c>
      <c r="S121" s="38">
        <f>IF(S116="-","-",SUM(S111:S114,S116:S120)*'3l HAP'!$E$10)</f>
        <v>0.97830722260067604</v>
      </c>
      <c r="T121" s="38">
        <f>IF(T116="-","-",SUM(T111:T114,T116:T120)*'3l HAP'!$E$10)</f>
        <v>0.97828994698260685</v>
      </c>
      <c r="U121" s="38">
        <f>IF(U116="-","-",SUM(U111:U114,U116:U120)*'3l HAP'!$E$10)</f>
        <v>1.0003755911412331</v>
      </c>
      <c r="V121" s="38">
        <f>IF(V116="-","-",SUM(V111:V114,V116:V120)*'3l HAP'!$E$10)</f>
        <v>0.99992116635532124</v>
      </c>
      <c r="W121" s="38" t="str">
        <f>IF(W116="-","-",SUM(W111:W114,W116:W120)*'3l HAP'!$E$10)</f>
        <v>-</v>
      </c>
      <c r="X121" s="38" t="str">
        <f>IF(X116="-","-",SUM(X111:X114,X116:X120)*'3l HAP'!$E$10)</f>
        <v>-</v>
      </c>
      <c r="Y121" s="38" t="str">
        <f>IF(Y116="-","-",SUM(Y111:Y114,Y116:Y120)*'3l HAP'!$E$10)</f>
        <v>-</v>
      </c>
      <c r="Z121" s="38" t="str">
        <f>IF(Z116="-","-",SUM(Z111:Z114,Z116:Z120)*'3l HAP'!$E$10)</f>
        <v>-</v>
      </c>
      <c r="AA121" s="28"/>
    </row>
    <row r="122" spans="1:27" s="29" customFormat="1" ht="11.5" x14ac:dyDescent="0.25">
      <c r="A122" s="256"/>
      <c r="B122" s="135" t="s">
        <v>44</v>
      </c>
      <c r="C122" s="135" t="str">
        <f>B122&amp;"_"&amp;D122</f>
        <v>Total_South East</v>
      </c>
      <c r="D122" s="133" t="s">
        <v>324</v>
      </c>
      <c r="E122" s="128"/>
      <c r="F122" s="30"/>
      <c r="G122" s="38">
        <f t="shared" ref="G122:N122" si="16">IF(G116="-","-",SUM(G111:G121))</f>
        <v>68.380843138910393</v>
      </c>
      <c r="H122" s="38">
        <f t="shared" si="16"/>
        <v>68.468985552058072</v>
      </c>
      <c r="I122" s="38">
        <f t="shared" si="16"/>
        <v>76.729648200224887</v>
      </c>
      <c r="J122" s="38">
        <f t="shared" si="16"/>
        <v>76.994075439667981</v>
      </c>
      <c r="K122" s="38">
        <f t="shared" si="16"/>
        <v>68.86966326586429</v>
      </c>
      <c r="L122" s="38">
        <f t="shared" si="16"/>
        <v>69.306379290649801</v>
      </c>
      <c r="M122" s="38">
        <f t="shared" si="16"/>
        <v>71.948057938699364</v>
      </c>
      <c r="N122" s="38">
        <f t="shared" si="16"/>
        <v>78.866944515791403</v>
      </c>
      <c r="O122" s="30"/>
      <c r="P122" s="38">
        <f t="shared" ref="P122:Z122" si="17">IF(P116="-","-",SUM(P111:P121))</f>
        <v>78.866944515791403</v>
      </c>
      <c r="Q122" s="38">
        <f t="shared" si="17"/>
        <v>82.127507744909565</v>
      </c>
      <c r="R122" s="38">
        <f t="shared" si="17"/>
        <v>82.463596518377116</v>
      </c>
      <c r="S122" s="38">
        <f t="shared" si="17"/>
        <v>85.464006874309987</v>
      </c>
      <c r="T122" s="38">
        <f t="shared" si="17"/>
        <v>85.462809650732837</v>
      </c>
      <c r="U122" s="38">
        <f t="shared" si="17"/>
        <v>83.890874507966117</v>
      </c>
      <c r="V122" s="38">
        <f t="shared" si="17"/>
        <v>83.859382258857295</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AA'!J134="-","-",'3c AA'!J134)</f>
        <v>-</v>
      </c>
      <c r="H125" s="129" t="str">
        <f>IF('3c AA'!K134="-","-",'3c AA'!K134)</f>
        <v>-</v>
      </c>
      <c r="I125" s="129" t="str">
        <f>IF('3c AA'!L134="-","-",'3c AA'!L134)</f>
        <v>-</v>
      </c>
      <c r="J125" s="129" t="str">
        <f>IF('3c AA'!M134="-","-",'3c AA'!M134)</f>
        <v>-</v>
      </c>
      <c r="K125" s="129" t="str">
        <f>IF('3c AA'!N134="-","-",'3c AA'!N134)</f>
        <v>-</v>
      </c>
      <c r="L125" s="129" t="str">
        <f>IF('3c AA'!O134="-","-",'3c AA'!O134)</f>
        <v>-</v>
      </c>
      <c r="M125" s="129" t="str">
        <f>IF('3c AA'!P134="-","-",'3c AA'!P134)</f>
        <v>-</v>
      </c>
      <c r="N125" s="129" t="str">
        <f>IF('3c AA'!Q134="-","-",'3c AA'!Q134)</f>
        <v>-</v>
      </c>
      <c r="O125" s="30"/>
      <c r="P125" s="129" t="str">
        <f>IF('3c AA'!S134="-","-",'3c AA'!S134)</f>
        <v>-</v>
      </c>
      <c r="Q125" s="129" t="str">
        <f>IF('3c AA'!T134="-","-",'3c AA'!T134)</f>
        <v>-</v>
      </c>
      <c r="R125" s="129" t="str">
        <f>IF('3c AA'!U134="-","-",'3c AA'!U134)</f>
        <v>-</v>
      </c>
      <c r="S125" s="129" t="str">
        <f>IF('3c AA'!V134="-","-",'3c AA'!V134)</f>
        <v>-</v>
      </c>
      <c r="T125" s="129">
        <f>IF('3c AA'!W134="-","-",'3c AA'!W134)</f>
        <v>0</v>
      </c>
      <c r="U125" s="129">
        <f>IF('3c AA'!X134="-","-",'3c AA'!X134)</f>
        <v>1.4870742269298105</v>
      </c>
      <c r="V125" s="129">
        <f>IF('3c AA'!Y134="-","-",'3c AA'!Y134)</f>
        <v>0.70457099735818829</v>
      </c>
      <c r="W125" s="129" t="str">
        <f>IF('3c AA'!Z134="-","-",'3c AA'!Z134)</f>
        <v>-</v>
      </c>
      <c r="X125" s="129" t="str">
        <f>IF('3c AA'!AA134="-","-",'3c AA'!AA134)</f>
        <v>-</v>
      </c>
      <c r="Y125" s="129" t="str">
        <f>IF('3c AA'!AB134="-","-",'3c AA'!AB134)</f>
        <v>-</v>
      </c>
      <c r="Z125" s="129" t="str">
        <f>IF('3c AA'!AC134="-","-",'3c AA'!AC134)</f>
        <v>-</v>
      </c>
      <c r="AA125" s="28"/>
    </row>
    <row r="126" spans="1:27" s="29" customFormat="1" ht="11.25" customHeight="1" x14ac:dyDescent="0.25">
      <c r="A126" s="256"/>
      <c r="B126" s="132" t="s">
        <v>2</v>
      </c>
      <c r="C126" s="132" t="s">
        <v>342</v>
      </c>
      <c r="D126" s="134" t="s">
        <v>325</v>
      </c>
      <c r="E126" s="131"/>
      <c r="F126" s="30"/>
      <c r="G126" s="129">
        <f>IF('3d PC'!G14="-","-",'3d PC'!G61)</f>
        <v>6.5567588596821027</v>
      </c>
      <c r="H126" s="129">
        <f>IF('3d PC'!H14="-","-",'3d PC'!H61)</f>
        <v>6.5567588596821027</v>
      </c>
      <c r="I126" s="129">
        <f>IF('3d PC'!I14="-","-",'3d PC'!I61)</f>
        <v>6.6197359495950758</v>
      </c>
      <c r="J126" s="129">
        <f>IF('3d PC'!J14="-","-",'3d PC'!J61)</f>
        <v>6.6197359495950758</v>
      </c>
      <c r="K126" s="129">
        <f>IF('3d PC'!K14="-","-",'3d PC'!K61)</f>
        <v>6.6995028867368616</v>
      </c>
      <c r="L126" s="129">
        <f>IF('3d PC'!L14="-","-",'3d PC'!L61)</f>
        <v>6.6995028867368616</v>
      </c>
      <c r="M126" s="129">
        <f>IF('3d PC'!M14="-","-",'3d PC'!M61)</f>
        <v>7.1131218301273513</v>
      </c>
      <c r="N126" s="129">
        <f>IF('3d PC'!N14="-","-",'3d PC'!N61)</f>
        <v>7.1131218301273513</v>
      </c>
      <c r="O126" s="30"/>
      <c r="P126" s="129">
        <f>'3d PC'!P61</f>
        <v>7.1131218301273513</v>
      </c>
      <c r="Q126" s="129">
        <f>'3d PC'!Q61</f>
        <v>7.2804579515147188</v>
      </c>
      <c r="R126" s="129">
        <f>'3d PC'!R61</f>
        <v>7.1935840895118579</v>
      </c>
      <c r="S126" s="129">
        <f>'3d PC'!S61</f>
        <v>7.3593999937099728</v>
      </c>
      <c r="T126" s="129">
        <f>'3d PC'!T61</f>
        <v>7.0492243060839304</v>
      </c>
      <c r="U126" s="129">
        <f>'3d PC'!U61</f>
        <v>7.1089669218364691</v>
      </c>
      <c r="V126" s="129">
        <f>'3d PC'!V61</f>
        <v>6.9829560851947949</v>
      </c>
      <c r="W126" s="129" t="str">
        <f>'3d PC'!W61</f>
        <v>-</v>
      </c>
      <c r="X126" s="129" t="str">
        <f>'3d PC'!X61</f>
        <v>-</v>
      </c>
      <c r="Y126" s="129" t="str">
        <f>'3d PC'!Y61</f>
        <v>-</v>
      </c>
      <c r="Z126" s="129" t="str">
        <f>'3d PC'!Z61</f>
        <v>-</v>
      </c>
      <c r="AA126" s="28"/>
    </row>
    <row r="127" spans="1:27" s="29" customFormat="1" ht="11.25" customHeight="1" x14ac:dyDescent="0.25">
      <c r="A127" s="256"/>
      <c r="B127" s="132" t="s">
        <v>352</v>
      </c>
      <c r="C127" s="132" t="s">
        <v>343</v>
      </c>
      <c r="D127" s="134" t="s">
        <v>325</v>
      </c>
      <c r="E127" s="131"/>
      <c r="F127" s="30"/>
      <c r="G127" s="129">
        <f>IF('3e NC-Elec'!H51="-","-",'3e NC-Elec'!H51)</f>
        <v>14.490500000000003</v>
      </c>
      <c r="H127" s="129">
        <f>IF('3e NC-Elec'!I51="-","-",'3e NC-Elec'!I51)</f>
        <v>14.490500000000003</v>
      </c>
      <c r="I127" s="129">
        <f>IF('3e NC-Elec'!J51="-","-",'3e NC-Elec'!J51)</f>
        <v>20.293999999999997</v>
      </c>
      <c r="J127" s="129">
        <f>IF('3e NC-Elec'!K51="-","-",'3e NC-Elec'!K51)</f>
        <v>20.293999999999997</v>
      </c>
      <c r="K127" s="129">
        <f>IF('3e NC-Elec'!L51="-","-",'3e NC-Elec'!L51)</f>
        <v>16.206000000000003</v>
      </c>
      <c r="L127" s="129">
        <f>IF('3e NC-Elec'!M51="-","-",'3e NC-Elec'!M51)</f>
        <v>16.206000000000003</v>
      </c>
      <c r="M127" s="129">
        <f>IF('3e NC-Elec'!N51="-","-",'3e NC-Elec'!N51)</f>
        <v>16.716999999999999</v>
      </c>
      <c r="N127" s="129">
        <f>IF('3e NC-Elec'!O51="-","-",'3e NC-Elec'!O51)</f>
        <v>16.716999999999999</v>
      </c>
      <c r="O127" s="30"/>
      <c r="P127" s="129">
        <f>'3e NC-Elec'!Q51</f>
        <v>16.716999999999999</v>
      </c>
      <c r="Q127" s="129">
        <f>'3e NC-Elec'!R51</f>
        <v>15.9505</v>
      </c>
      <c r="R127" s="129">
        <f>'3e NC-Elec'!S51</f>
        <v>15.9505</v>
      </c>
      <c r="S127" s="129">
        <f>'3e NC-Elec'!T51</f>
        <v>16.023499999999999</v>
      </c>
      <c r="T127" s="129">
        <f>'3e NC-Elec'!U51</f>
        <v>16.023499999999999</v>
      </c>
      <c r="U127" s="129">
        <f>'3e NC-Elec'!V51</f>
        <v>17.373999999999999</v>
      </c>
      <c r="V127" s="129">
        <f>'3e NC-Elec'!W51</f>
        <v>17.373999999999999</v>
      </c>
      <c r="W127" s="129" t="str">
        <f>'3e NC-Elec'!X51</f>
        <v>-</v>
      </c>
      <c r="X127" s="129" t="str">
        <f>'3e NC-Elec'!Y51</f>
        <v>-</v>
      </c>
      <c r="Y127" s="129" t="str">
        <f>'3e NC-Elec'!Z51</f>
        <v>-</v>
      </c>
      <c r="Z127" s="129" t="str">
        <f>'3e NC-Elec'!AA51</f>
        <v>-</v>
      </c>
      <c r="AA127" s="28"/>
    </row>
    <row r="128" spans="1:27" s="29" customFormat="1" ht="12.4" customHeight="1" x14ac:dyDescent="0.25">
      <c r="A128" s="256"/>
      <c r="B128" s="132" t="s">
        <v>349</v>
      </c>
      <c r="C128" s="132" t="s">
        <v>344</v>
      </c>
      <c r="D128" s="134" t="s">
        <v>325</v>
      </c>
      <c r="E128" s="131"/>
      <c r="F128" s="30"/>
      <c r="G128" s="129">
        <f>IF('3g CPIH'!C$16="-","-",'3h OC '!$E$9*('3g CPIH'!C$16/'3g CPIH'!$G$16))</f>
        <v>39.034507632093934</v>
      </c>
      <c r="H128" s="129">
        <f>IF('3g CPIH'!D$16="-","-",'3h OC '!$E$9*('3g CPIH'!D$16/'3g CPIH'!$G$16))</f>
        <v>39.112654794520544</v>
      </c>
      <c r="I128" s="129">
        <f>IF('3g CPIH'!E$16="-","-",'3h OC '!$E$9*('3g CPIH'!E$16/'3g CPIH'!$G$16))</f>
        <v>39.229875538160471</v>
      </c>
      <c r="J128" s="129">
        <f>IF('3g CPIH'!F$16="-","-",'3h OC '!$E$9*('3g CPIH'!F$16/'3g CPIH'!$G$16))</f>
        <v>39.464317025440316</v>
      </c>
      <c r="K128" s="129">
        <f>IF('3g CPIH'!G$16="-","-",'3h OC '!$E$9*('3g CPIH'!G$16/'3g CPIH'!$G$16))</f>
        <v>39.933199999999999</v>
      </c>
      <c r="L128" s="129">
        <f>IF('3g CPIH'!H$16="-","-",'3h OC '!$E$9*('3g CPIH'!H$16/'3g CPIH'!$G$16))</f>
        <v>40.441156555772999</v>
      </c>
      <c r="M128" s="129">
        <f>IF('3g CPIH'!I$16="-","-",'3h OC '!$E$9*('3g CPIH'!I$16/'3g CPIH'!$G$16))</f>
        <v>41.027260273972601</v>
      </c>
      <c r="N128" s="129">
        <f>IF('3g CPIH'!J$16="-","-",'3h OC '!$E$9*('3g CPIH'!J$16/'3g CPIH'!$G$16))</f>
        <v>41.378922504892373</v>
      </c>
      <c r="O128" s="30"/>
      <c r="P128" s="129">
        <f>IF('3g CPIH'!L$16="-","-",'3h OC '!$E$9*('3g CPIH'!L$16/'3g CPIH'!$G$16))</f>
        <v>41.378922504892373</v>
      </c>
      <c r="Q128" s="129">
        <f>IF('3g CPIH'!M$16="-","-",'3h OC '!$E$9*('3g CPIH'!M$16/'3g CPIH'!$G$16))</f>
        <v>41.847805479452056</v>
      </c>
      <c r="R128" s="129">
        <f>IF('3g CPIH'!N$16="-","-",'3h OC '!$E$9*('3g CPIH'!N$16/'3g CPIH'!$G$16))</f>
        <v>42.160394129158512</v>
      </c>
      <c r="S128" s="129">
        <f>IF('3g CPIH'!O$16="-","-",'3h OC '!$E$9*('3g CPIH'!O$16/'3g CPIH'!$G$16))</f>
        <v>42.394835616438357</v>
      </c>
      <c r="T128" s="129">
        <f>IF('3g CPIH'!P$16="-","-",'3h OC '!$E$9*('3g CPIH'!P$16/'3g CPIH'!$G$16))</f>
        <v>42.512056360078276</v>
      </c>
      <c r="U128" s="129">
        <f>IF('3g CPIH'!Q$16="-","-",'3h OC '!$E$9*('3g CPIH'!Q$16/'3g CPIH'!$G$16))</f>
        <v>42.746497847358121</v>
      </c>
      <c r="V128" s="129">
        <f>IF('3g CPIH'!R$16="-","-",'3h OC '!$E$9*('3g CPIH'!R$16/'3g CPIH'!$G$16))</f>
        <v>43.527969471624267</v>
      </c>
      <c r="W128" s="129" t="str">
        <f>IF('3g CPIH'!S$16="-","-",'3h OC '!$E$9*('3g CPIH'!S$16/'3g CPIH'!$G$16))</f>
        <v>-</v>
      </c>
      <c r="X128" s="129" t="str">
        <f>IF('3g CPIH'!T$16="-","-",'3h OC '!$E$9*('3g CPIH'!T$16/'3g CPIH'!$G$16))</f>
        <v>-</v>
      </c>
      <c r="Y128" s="129" t="str">
        <f>IF('3g CPIH'!U$16="-","-",'3h OC '!$E$9*('3g CPIH'!U$16/'3g CPIH'!$G$16))</f>
        <v>-</v>
      </c>
      <c r="Z128" s="129" t="str">
        <f>IF('3g CPIH'!V$16="-","-",'3h OC '!$E$9*('3g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SMNCC'!G$57)</f>
        <v>0</v>
      </c>
      <c r="L129" s="129">
        <f>IF('3i SMNCC'!H$46="-","-",'3i SMNCC'!H$57)</f>
        <v>-0.1310662676190151</v>
      </c>
      <c r="M129" s="129">
        <f>IF('3i SMNCC'!I$46="-","-",'3i SMNCC'!I$57)</f>
        <v>1.6490220555819262</v>
      </c>
      <c r="N129" s="129">
        <f>IF('3i SMNCC'!J$46="-","-",'3i SMNCC'!J$57)</f>
        <v>7.9249822078168837</v>
      </c>
      <c r="O129" s="30"/>
      <c r="P129" s="129">
        <f>IF('3i SMNCC'!L$46="-","-",'3i SMNCC'!L$57)</f>
        <v>7.9249822078168837</v>
      </c>
      <c r="Q129" s="129">
        <f>IF('3i SMNCC'!M$46="-","-",'3i SMNCC'!M$57)</f>
        <v>9.5945159615724194</v>
      </c>
      <c r="R129" s="129">
        <f>IF('3i SMNCC'!N$46="-","-",'3i SMNCC'!N$57)</f>
        <v>9.6655312765157912</v>
      </c>
      <c r="S129" s="129">
        <f>IF('3i SMNCC'!O$46="-","-",'3i SMNCC'!O$57)</f>
        <v>11.448655558303892</v>
      </c>
      <c r="T129" s="129">
        <f>IF('3i SMNCC'!P$46="-","-",'3i SMNCC'!P$57)</f>
        <v>11.63045810995356</v>
      </c>
      <c r="U129" s="129">
        <f>IF('3i SMNCC'!Q$46="-","-",'3i SMNCC'!Q$57)</f>
        <v>11.375413031411084</v>
      </c>
      <c r="V129" s="129">
        <f>IF('3i SMNCC'!R$46="-","-",'3i SMNCC'!R$57)</f>
        <v>11.405483218834176</v>
      </c>
      <c r="W129" s="129" t="str">
        <f>IF('3i SMNCC'!S$46="-","-",'3i SMNCC'!S$57)</f>
        <v>-</v>
      </c>
      <c r="X129" s="129" t="str">
        <f>IF('3i SMNCC'!T$46="-","-",'3i SMNCC'!T$57)</f>
        <v>-</v>
      </c>
      <c r="Y129" s="129" t="str">
        <f>IF('3i SMNCC'!U$46="-","-",'3i SMNCC'!U$57)</f>
        <v>-</v>
      </c>
      <c r="Z129" s="129" t="str">
        <f>IF('3i SMNCC'!V$46="-","-",'3i SMNCC'!V$57)</f>
        <v>-</v>
      </c>
      <c r="AA129" s="28"/>
    </row>
    <row r="130" spans="1:27" s="29" customFormat="1" ht="11.25" customHeight="1" x14ac:dyDescent="0.25">
      <c r="A130" s="256"/>
      <c r="B130" s="132" t="s">
        <v>349</v>
      </c>
      <c r="C130" s="132" t="s">
        <v>389</v>
      </c>
      <c r="D130" s="134" t="s">
        <v>325</v>
      </c>
      <c r="E130" s="131"/>
      <c r="F130" s="30"/>
      <c r="G130" s="129">
        <f>IF('3g CPIH'!C$16="-","-",'3j PAAC PAP'!$G$15*('3g CPIH'!C$16/'3g CPIH'!$G$16))</f>
        <v>3.3460635029354204</v>
      </c>
      <c r="H130" s="129">
        <f>IF('3g CPIH'!D$16="-","-",'3j PAAC PAP'!$G$15*('3g CPIH'!D$16/'3g CPIH'!$G$16))</f>
        <v>3.3527623287671227</v>
      </c>
      <c r="I130" s="129">
        <f>IF('3g CPIH'!E$16="-","-",'3j PAAC PAP'!$G$15*('3g CPIH'!E$16/'3g CPIH'!$G$16))</f>
        <v>3.3628105675146771</v>
      </c>
      <c r="J130" s="129">
        <f>IF('3g CPIH'!F$16="-","-",'3j PAAC PAP'!$G$15*('3g CPIH'!F$16/'3g CPIH'!$G$16))</f>
        <v>3.3829070450097847</v>
      </c>
      <c r="K130" s="129">
        <f>IF('3g CPIH'!G$16="-","-",'3j PAAC PAP'!$G$15*('3g CPIH'!G$16/'3g CPIH'!$G$16))</f>
        <v>3.4230999999999998</v>
      </c>
      <c r="L130" s="129">
        <f>IF('3g CPIH'!H$16="-","-",'3j PAAC PAP'!$G$15*('3g CPIH'!H$16/'3g CPIH'!$G$16))</f>
        <v>3.4666423679060667</v>
      </c>
      <c r="M130" s="129">
        <f>IF('3g CPIH'!I$16="-","-",'3j PAAC PAP'!$G$15*('3g CPIH'!I$16/'3g CPIH'!$G$16))</f>
        <v>3.516883561643835</v>
      </c>
      <c r="N130" s="129">
        <f>IF('3g CPIH'!J$16="-","-",'3j PAAC PAP'!$G$15*('3g CPIH'!J$16/'3g CPIH'!$G$16))</f>
        <v>3.547028277886497</v>
      </c>
      <c r="O130" s="30"/>
      <c r="P130" s="129">
        <f>IF('3g CPIH'!L$16="-","-",'3j PAAC PAP'!$G$15*('3g CPIH'!L$16/'3g CPIH'!$G$16))</f>
        <v>3.547028277886497</v>
      </c>
      <c r="Q130" s="129">
        <f>IF('3g CPIH'!M$16="-","-",'3j PAAC PAP'!$G$15*('3g CPIH'!M$16/'3g CPIH'!$G$16))</f>
        <v>3.5872212328767121</v>
      </c>
      <c r="R130" s="129">
        <f>IF('3g CPIH'!N$16="-","-",'3j PAAC PAP'!$G$15*('3g CPIH'!N$16/'3g CPIH'!$G$16))</f>
        <v>3.6140165362035224</v>
      </c>
      <c r="S130" s="129">
        <f>IF('3g CPIH'!O$16="-","-",'3j PAAC PAP'!$G$15*('3g CPIH'!O$16/'3g CPIH'!$G$16))</f>
        <v>3.6341130136986299</v>
      </c>
      <c r="T130" s="129">
        <f>IF('3g CPIH'!P$16="-","-",'3j PAAC PAP'!$G$15*('3g CPIH'!P$16/'3g CPIH'!$G$16))</f>
        <v>3.6441612524461835</v>
      </c>
      <c r="U130" s="129">
        <f>IF('3g CPIH'!Q$16="-","-",'3j PAAC PAP'!$G$15*('3g CPIH'!Q$16/'3g CPIH'!$G$16))</f>
        <v>3.6642577299412915</v>
      </c>
      <c r="V130" s="129">
        <f>IF('3g CPIH'!R$16="-","-",'3j PAAC PAP'!$G$15*('3g CPIH'!R$16/'3g CPIH'!$G$16))</f>
        <v>3.7312459882583173</v>
      </c>
      <c r="W130" s="129" t="str">
        <f>IF('3g CPIH'!S$16="-","-",'3j PAAC PAP'!$G$15*('3g CPIH'!S$16/'3g CPIH'!$G$16))</f>
        <v>-</v>
      </c>
      <c r="X130" s="129" t="str">
        <f>IF('3g CPIH'!T$16="-","-",'3j PAAC PAP'!$G$15*('3g CPIH'!T$16/'3g CPIH'!$G$16))</f>
        <v>-</v>
      </c>
      <c r="Y130" s="129" t="str">
        <f>IF('3g CPIH'!U$16="-","-",'3j PAAC PAP'!$G$15*('3g CPIH'!U$16/'3g CPIH'!$G$16))</f>
        <v>-</v>
      </c>
      <c r="Z130" s="129" t="str">
        <f>IF('3g CPIH'!V$16="-","-",'3j PAAC PAP'!$G$15*('3g CPIH'!V$16/'3g CPIH'!$G$16))</f>
        <v>-</v>
      </c>
      <c r="AA130" s="28"/>
    </row>
    <row r="131" spans="1:27" s="29" customFormat="1" ht="11.25" customHeight="1" x14ac:dyDescent="0.25">
      <c r="A131" s="256"/>
      <c r="B131" s="132" t="s">
        <v>349</v>
      </c>
      <c r="C131" s="132" t="s">
        <v>404</v>
      </c>
      <c r="D131" s="134" t="s">
        <v>325</v>
      </c>
      <c r="E131" s="131"/>
      <c r="F131" s="30"/>
      <c r="G131" s="129">
        <f>IF(G126="-","-",SUM(G123:G129)*'3j PAAC PAP'!$G$33)</f>
        <v>0.28755133442964015</v>
      </c>
      <c r="H131" s="129">
        <f>IF(H126="-","-",SUM(H123:H129)*'3j PAAC PAP'!$G$33)</f>
        <v>0.28792534674901393</v>
      </c>
      <c r="I131" s="129">
        <f>IF(I126="-","-",SUM(I123:I129)*'3j PAAC PAP'!$G$33)</f>
        <v>0.3165633245803981</v>
      </c>
      <c r="J131" s="129">
        <f>IF(J126="-","-",SUM(J123:J129)*'3j PAAC PAP'!$G$33)</f>
        <v>0.3176853615385194</v>
      </c>
      <c r="K131" s="129">
        <f>IF(K126="-","-",SUM(K123:K129)*'3j PAAC PAP'!$G$33)</f>
        <v>0.30074603201592265</v>
      </c>
      <c r="L131" s="129">
        <f>IF(L126="-","-",SUM(L123:L129)*'3j PAAC PAP'!$G$33)</f>
        <v>0.30254982893502763</v>
      </c>
      <c r="M131" s="129">
        <f>IF(M126="-","-",SUM(M123:M129)*'3j PAAC PAP'!$G$33)</f>
        <v>0.31829965030823748</v>
      </c>
      <c r="N131" s="129">
        <f>IF(N126="-","-",SUM(N123:N129)*'3j PAAC PAP'!$G$33)</f>
        <v>0.35001945103401605</v>
      </c>
      <c r="O131" s="30"/>
      <c r="P131" s="129">
        <f>IF(P126="-","-",SUM(P123:P129)*'3j PAAC PAP'!$G$33)</f>
        <v>0.35001945103401605</v>
      </c>
      <c r="Q131" s="129">
        <f>IF(Q126="-","-",SUM(Q123:Q129)*'3j PAAC PAP'!$G$33)</f>
        <v>0.35738631517269265</v>
      </c>
      <c r="R131" s="129">
        <f>IF(R126="-","-",SUM(R123:R129)*'3j PAAC PAP'!$G$33)</f>
        <v>0.358806465443961</v>
      </c>
      <c r="S131" s="129">
        <f>IF(S126="-","-",SUM(S123:S129)*'3j PAAC PAP'!$G$33)</f>
        <v>0.36960550813221238</v>
      </c>
      <c r="T131" s="129">
        <f>IF(T126="-","-",SUM(T123:T129)*'3j PAAC PAP'!$G$33)</f>
        <v>0.36955213278249011</v>
      </c>
      <c r="U131" s="129">
        <f>IF(U126="-","-",SUM(U123:U129)*'3j PAAC PAP'!$G$33)</f>
        <v>0.38332008240378485</v>
      </c>
      <c r="V131" s="129">
        <f>IF(V126="-","-",SUM(V123:V129)*'3j PAAC PAP'!$G$33)</f>
        <v>0.38285597319363268</v>
      </c>
      <c r="W131" s="129" t="str">
        <f>IF(W126="-","-",SUM(W123:W129)*'3j PAAC PAP'!$G$33)</f>
        <v>-</v>
      </c>
      <c r="X131" s="129" t="str">
        <f>IF(X126="-","-",SUM(X123:X129)*'3j PAAC PAP'!$G$33)</f>
        <v>-</v>
      </c>
      <c r="Y131" s="129" t="str">
        <f>IF(Y126="-","-",SUM(Y123:Y129)*'3j PAAC PAP'!$G$33)</f>
        <v>-</v>
      </c>
      <c r="Z131" s="129" t="str">
        <f>IF(Z126="-","-",SUM(Z123:Z129)*'3j PAAC PAP'!$G$33)</f>
        <v>-</v>
      </c>
      <c r="AA131" s="28"/>
    </row>
    <row r="132" spans="1:27" s="29" customFormat="1" ht="11.5" x14ac:dyDescent="0.25">
      <c r="A132" s="256"/>
      <c r="B132" s="132" t="s">
        <v>388</v>
      </c>
      <c r="C132" s="132" t="s">
        <v>515</v>
      </c>
      <c r="D132" s="134" t="s">
        <v>325</v>
      </c>
      <c r="E132" s="131"/>
      <c r="F132" s="30"/>
      <c r="G132" s="129">
        <f>IF(G126="-","-",SUM(G123:G131)*'3k EBIT'!$E$9)</f>
        <v>1.2340395055828048</v>
      </c>
      <c r="H132" s="129">
        <f>IF(H126="-","-",SUM(H123:H131)*'3k EBIT'!$E$9)</f>
        <v>1.2356900465539935</v>
      </c>
      <c r="I132" s="129">
        <f>IF(I126="-","-",SUM(I123:I131)*'3k EBIT'!$E$9)</f>
        <v>1.3523315808369467</v>
      </c>
      <c r="J132" s="129">
        <f>IF(J126="-","-",SUM(J123:J131)*'3k EBIT'!$E$9)</f>
        <v>1.3572832037505131</v>
      </c>
      <c r="K132" s="129">
        <f>IF(K126="-","-",SUM(K123:K131)*'3k EBIT'!$E$9)</f>
        <v>1.2891834474584041</v>
      </c>
      <c r="L132" s="129">
        <f>IF(L126="-","-",SUM(L123:L131)*'3k EBIT'!$E$9)</f>
        <v>1.2973613230797043</v>
      </c>
      <c r="M132" s="129">
        <f>IF(M126="-","-",SUM(M123:M131)*'3k EBIT'!$E$9)</f>
        <v>1.3623758642138064</v>
      </c>
      <c r="N132" s="129">
        <f>IF(N126="-","-",SUM(N123:N131)*'3k EBIT'!$E$9)</f>
        <v>1.4919378464953919</v>
      </c>
      <c r="O132" s="30"/>
      <c r="P132" s="129">
        <f>IF(P126="-","-",SUM(P123:P131)*'3k EBIT'!$E$9)</f>
        <v>1.4919378464953919</v>
      </c>
      <c r="Q132" s="129">
        <f>IF(Q126="-","-",SUM(Q123:Q131)*'3k EBIT'!$E$9)</f>
        <v>1.5226712342653201</v>
      </c>
      <c r="R132" s="129">
        <f>IF(R126="-","-",SUM(R123:R131)*'3k EBIT'!$E$9)</f>
        <v>1.5289647797986741</v>
      </c>
      <c r="S132" s="129">
        <f>IF(S126="-","-",SUM(S123:S131)*'3k EBIT'!$E$9)</f>
        <v>1.5732647644814022</v>
      </c>
      <c r="T132" s="129">
        <f>IF(T126="-","-",SUM(T123:T131)*'3k EBIT'!$E$9)</f>
        <v>1.573242345460919</v>
      </c>
      <c r="U132" s="129">
        <f>IF(U126="-","-",SUM(U123:U131)*'3k EBIT'!$E$9)</f>
        <v>1.6296144139388069</v>
      </c>
      <c r="V132" s="129">
        <f>IF(V126="-","-",SUM(V123:V131)*'3k EBIT'!$E$9)</f>
        <v>1.6290246950330867</v>
      </c>
      <c r="W132" s="129" t="str">
        <f>IF(W126="-","-",SUM(W123:W131)*'3k EBIT'!$E$9)</f>
        <v>-</v>
      </c>
      <c r="X132" s="129" t="str">
        <f>IF(X126="-","-",SUM(X123:X131)*'3k EBIT'!$E$9)</f>
        <v>-</v>
      </c>
      <c r="Y132" s="129" t="str">
        <f>IF(Y126="-","-",SUM(Y123:Y131)*'3k EBIT'!$E$9)</f>
        <v>-</v>
      </c>
      <c r="Z132" s="129" t="str">
        <f>IF(Z126="-","-",SUM(Z123:Z131)*'3k EBIT'!$E$9)</f>
        <v>-</v>
      </c>
      <c r="AA132" s="28"/>
    </row>
    <row r="133" spans="1:27" s="29" customFormat="1" ht="11.5" x14ac:dyDescent="0.25">
      <c r="A133" s="256"/>
      <c r="B133" s="132" t="s">
        <v>292</v>
      </c>
      <c r="C133" s="177" t="s">
        <v>516</v>
      </c>
      <c r="D133" s="134" t="s">
        <v>325</v>
      </c>
      <c r="E133" s="130"/>
      <c r="F133" s="30"/>
      <c r="G133" s="129">
        <f>IF(G128="-","-",SUM(G123:G126,G128:G132)*'3l HAP'!$E$10)</f>
        <v>0.7387690599411928</v>
      </c>
      <c r="H133" s="129">
        <f>IF(H128="-","-",SUM(H123:H126,H128:H132)*'3l HAP'!$E$10)</f>
        <v>0.74004093154000972</v>
      </c>
      <c r="I133" s="129">
        <f>IF(I128="-","-",SUM(I123:I126,I128:I132)*'3l HAP'!$E$10)</f>
        <v>0.74495336162142667</v>
      </c>
      <c r="J133" s="129">
        <f>IF(J128="-","-",SUM(J123:J126,J128:J132)*'3l HAP'!$E$10)</f>
        <v>0.74876897641787821</v>
      </c>
      <c r="K133" s="129">
        <f>IF(K128="-","-",SUM(K123:K126,K128:K132)*'3l HAP'!$E$10)</f>
        <v>0.75614516757369787</v>
      </c>
      <c r="L133" s="129">
        <f>IF(L128="-","-",SUM(L123:L126,L128:L132)*'3l HAP'!$E$10)</f>
        <v>0.76244686375873727</v>
      </c>
      <c r="M133" s="129">
        <f>IF(M128="-","-",SUM(M123:M126,M128:M132)*'3l HAP'!$E$10)</f>
        <v>0.80506412873604716</v>
      </c>
      <c r="N133" s="129">
        <f>IF(N128="-","-",SUM(N123:N126,N128:N132)*'3l HAP'!$E$10)</f>
        <v>0.90490182342333503</v>
      </c>
      <c r="O133" s="30"/>
      <c r="P133" s="129">
        <f>IF(P128="-","-",SUM(P123:P126,P128:P132)*'3l HAP'!$E$10)</f>
        <v>0.90490182342333503</v>
      </c>
      <c r="Q133" s="129">
        <f>IF(Q128="-","-",SUM(Q123:Q126,Q128:Q132)*'3l HAP'!$E$10)</f>
        <v>0.93980664173803619</v>
      </c>
      <c r="R133" s="129">
        <f>IF(R128="-","-",SUM(R123:R126,R128:R132)*'3l HAP'!$E$10)</f>
        <v>0.94465631342717382</v>
      </c>
      <c r="S133" s="129">
        <f>IF(S128="-","-",SUM(S123:S126,S128:S132)*'3l HAP'!$E$10)</f>
        <v>0.97772414189220658</v>
      </c>
      <c r="T133" s="129">
        <f>IF(T128="-","-",SUM(T123:T126,T128:T132)*'3l HAP'!$E$10)</f>
        <v>0.97770686627413717</v>
      </c>
      <c r="U133" s="129">
        <f>IF(U128="-","-",SUM(U123:U126,U128:U132)*'3l HAP'!$E$10)</f>
        <v>1.0013733070201696</v>
      </c>
      <c r="V133" s="129">
        <f>IF(V128="-","-",SUM(V123:V126,V128:V132)*'3l HAP'!$E$10)</f>
        <v>1.0009188822342576</v>
      </c>
      <c r="W133" s="129" t="str">
        <f>IF(W128="-","-",SUM(W123:W126,W128:W132)*'3l HAP'!$E$10)</f>
        <v>-</v>
      </c>
      <c r="X133" s="129" t="str">
        <f>IF(X128="-","-",SUM(X123:X126,X128:X132)*'3l HAP'!$E$10)</f>
        <v>-</v>
      </c>
      <c r="Y133" s="129" t="str">
        <f>IF(Y128="-","-",SUM(Y123:Y126,Y128:Y132)*'3l HAP'!$E$10)</f>
        <v>-</v>
      </c>
      <c r="Z133" s="129" t="str">
        <f>IF(Z128="-","-",SUM(Z123:Z126,Z128:Z132)*'3l HAP'!$E$10)</f>
        <v>-</v>
      </c>
      <c r="AA133" s="28"/>
    </row>
    <row r="134" spans="1:27" s="29" customFormat="1" ht="11.5" x14ac:dyDescent="0.25">
      <c r="A134" s="256"/>
      <c r="B134" s="132" t="s">
        <v>44</v>
      </c>
      <c r="C134" s="132" t="str">
        <f>B134&amp;"_"&amp;D134</f>
        <v>Total_South Wales</v>
      </c>
      <c r="D134" s="134" t="s">
        <v>325</v>
      </c>
      <c r="E134" s="131"/>
      <c r="F134" s="30"/>
      <c r="G134" s="129">
        <f t="shared" ref="G134:N134" si="18">IF(G128="-","-",SUM(G123:G133))</f>
        <v>65.688189894665101</v>
      </c>
      <c r="H134" s="129">
        <f t="shared" si="18"/>
        <v>65.776332307812794</v>
      </c>
      <c r="I134" s="129">
        <f t="shared" si="18"/>
        <v>71.920270322308994</v>
      </c>
      <c r="J134" s="129">
        <f t="shared" si="18"/>
        <v>72.184697561752088</v>
      </c>
      <c r="K134" s="129">
        <f t="shared" si="18"/>
        <v>68.607877533784887</v>
      </c>
      <c r="L134" s="129">
        <f t="shared" si="18"/>
        <v>69.044593558570384</v>
      </c>
      <c r="M134" s="129">
        <f t="shared" si="18"/>
        <v>72.509027364583801</v>
      </c>
      <c r="N134" s="129">
        <f t="shared" si="18"/>
        <v>79.42791394167584</v>
      </c>
      <c r="O134" s="30"/>
      <c r="P134" s="129">
        <f t="shared" ref="P134:Z134" si="19">IF(P128="-","-",SUM(P123:P133))</f>
        <v>79.42791394167584</v>
      </c>
      <c r="Q134" s="129">
        <f t="shared" si="19"/>
        <v>81.080364816591953</v>
      </c>
      <c r="R134" s="129">
        <f t="shared" si="19"/>
        <v>81.41645359005949</v>
      </c>
      <c r="S134" s="129">
        <f t="shared" si="19"/>
        <v>83.781098596656676</v>
      </c>
      <c r="T134" s="129">
        <f t="shared" si="19"/>
        <v>83.779901373079497</v>
      </c>
      <c r="U134" s="129">
        <f t="shared" si="19"/>
        <v>86.770517560839551</v>
      </c>
      <c r="V134" s="129">
        <f t="shared" si="19"/>
        <v>86.739025311730714</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AA'!J135="-","-",'3c AA'!J135)</f>
        <v>-</v>
      </c>
      <c r="H137" s="38" t="str">
        <f>IF('3c AA'!K135="-","-",'3c AA'!K135)</f>
        <v>-</v>
      </c>
      <c r="I137" s="38" t="str">
        <f>IF('3c AA'!L135="-","-",'3c AA'!L135)</f>
        <v>-</v>
      </c>
      <c r="J137" s="38" t="str">
        <f>IF('3c AA'!M135="-","-",'3c AA'!M135)</f>
        <v>-</v>
      </c>
      <c r="K137" s="38" t="str">
        <f>IF('3c AA'!N135="-","-",'3c AA'!N135)</f>
        <v>-</v>
      </c>
      <c r="L137" s="38" t="str">
        <f>IF('3c AA'!O135="-","-",'3c AA'!O135)</f>
        <v>-</v>
      </c>
      <c r="M137" s="38" t="str">
        <f>IF('3c AA'!P135="-","-",'3c AA'!P135)</f>
        <v>-</v>
      </c>
      <c r="N137" s="38" t="str">
        <f>IF('3c AA'!Q135="-","-",'3c AA'!Q135)</f>
        <v>-</v>
      </c>
      <c r="O137" s="30"/>
      <c r="P137" s="38" t="str">
        <f>IF('3c AA'!S135="-","-",'3c AA'!S135)</f>
        <v>-</v>
      </c>
      <c r="Q137" s="38" t="str">
        <f>IF('3c AA'!T135="-","-",'3c AA'!T135)</f>
        <v>-</v>
      </c>
      <c r="R137" s="38" t="str">
        <f>IF('3c AA'!U135="-","-",'3c AA'!U135)</f>
        <v>-</v>
      </c>
      <c r="S137" s="38" t="str">
        <f>IF('3c AA'!V135="-","-",'3c AA'!V135)</f>
        <v>-</v>
      </c>
      <c r="T137" s="38">
        <f>IF('3c AA'!W135="-","-",'3c AA'!W135)</f>
        <v>0</v>
      </c>
      <c r="U137" s="38">
        <f>IF('3c AA'!X135="-","-",'3c AA'!X135)</f>
        <v>1.4870742269298105</v>
      </c>
      <c r="V137" s="38">
        <f>IF('3c AA'!Y135="-","-",'3c AA'!Y135)</f>
        <v>0.70457099735818829</v>
      </c>
      <c r="W137" s="38" t="str">
        <f>IF('3c AA'!Z135="-","-",'3c AA'!Z135)</f>
        <v>-</v>
      </c>
      <c r="X137" s="38" t="str">
        <f>IF('3c AA'!AA135="-","-",'3c AA'!AA135)</f>
        <v>-</v>
      </c>
      <c r="Y137" s="38" t="str">
        <f>IF('3c AA'!AB135="-","-",'3c AA'!AB135)</f>
        <v>-</v>
      </c>
      <c r="Z137" s="38" t="str">
        <f>IF('3c AA'!AC135="-","-",'3c AA'!AC135)</f>
        <v>-</v>
      </c>
      <c r="AA137" s="28"/>
    </row>
    <row r="138" spans="1:27" s="29" customFormat="1" ht="11.25" customHeight="1" x14ac:dyDescent="0.25">
      <c r="A138" s="256"/>
      <c r="B138" s="135" t="s">
        <v>2</v>
      </c>
      <c r="C138" s="135" t="s">
        <v>342</v>
      </c>
      <c r="D138" s="133" t="s">
        <v>326</v>
      </c>
      <c r="E138" s="128"/>
      <c r="F138" s="30"/>
      <c r="G138" s="38">
        <f>IF('3d PC'!G14="-","-",'3d PC'!G61)</f>
        <v>6.5567588596821027</v>
      </c>
      <c r="H138" s="38">
        <f>IF('3d PC'!H14="-","-",'3d PC'!H61)</f>
        <v>6.5567588596821027</v>
      </c>
      <c r="I138" s="38">
        <f>IF('3d PC'!I14="-","-",'3d PC'!I61)</f>
        <v>6.6197359495950758</v>
      </c>
      <c r="J138" s="38">
        <f>IF('3d PC'!J14="-","-",'3d PC'!J61)</f>
        <v>6.6197359495950758</v>
      </c>
      <c r="K138" s="38">
        <f>IF('3d PC'!K14="-","-",'3d PC'!K61)</f>
        <v>6.6995028867368616</v>
      </c>
      <c r="L138" s="38">
        <f>IF('3d PC'!L14="-","-",'3d PC'!L61)</f>
        <v>6.6995028867368616</v>
      </c>
      <c r="M138" s="38">
        <f>IF('3d PC'!M14="-","-",'3d PC'!M61)</f>
        <v>7.1131218301273513</v>
      </c>
      <c r="N138" s="38">
        <f>IF('3d PC'!N14="-","-",'3d PC'!N61)</f>
        <v>7.1131218301273513</v>
      </c>
      <c r="O138" s="30"/>
      <c r="P138" s="38">
        <f>'3d PC'!P61</f>
        <v>7.1131218301273513</v>
      </c>
      <c r="Q138" s="38">
        <f>'3d PC'!Q61</f>
        <v>7.2804579515147188</v>
      </c>
      <c r="R138" s="38">
        <f>'3d PC'!R61</f>
        <v>7.1935840895118579</v>
      </c>
      <c r="S138" s="38">
        <f>'3d PC'!S61</f>
        <v>7.3593999937099728</v>
      </c>
      <c r="T138" s="38">
        <f>'3d PC'!T61</f>
        <v>7.0492243060839304</v>
      </c>
      <c r="U138" s="38">
        <f>'3d PC'!U61</f>
        <v>7.1089669218364691</v>
      </c>
      <c r="V138" s="38">
        <f>'3d PC'!V61</f>
        <v>6.9829560851947949</v>
      </c>
      <c r="W138" s="38" t="str">
        <f>'3d PC'!W61</f>
        <v>-</v>
      </c>
      <c r="X138" s="38" t="str">
        <f>'3d PC'!X61</f>
        <v>-</v>
      </c>
      <c r="Y138" s="38" t="str">
        <f>'3d PC'!Y61</f>
        <v>-</v>
      </c>
      <c r="Z138" s="38" t="str">
        <f>'3d PC'!Z61</f>
        <v>-</v>
      </c>
      <c r="AA138" s="28"/>
    </row>
    <row r="139" spans="1:27" s="29" customFormat="1" ht="11.25" customHeight="1" x14ac:dyDescent="0.25">
      <c r="A139" s="256"/>
      <c r="B139" s="135" t="s">
        <v>352</v>
      </c>
      <c r="C139" s="135" t="s">
        <v>343</v>
      </c>
      <c r="D139" s="133" t="s">
        <v>326</v>
      </c>
      <c r="E139" s="128"/>
      <c r="F139" s="30"/>
      <c r="G139" s="38">
        <f>IF('3e NC-Elec'!H52="-","-",'3e NC-Elec'!H52)</f>
        <v>16.643999999999998</v>
      </c>
      <c r="H139" s="38">
        <f>IF('3e NC-Elec'!I52="-","-",'3e NC-Elec'!I52)</f>
        <v>16.643999999999998</v>
      </c>
      <c r="I139" s="38">
        <f>IF('3e NC-Elec'!J52="-","-",'3e NC-Elec'!J52)</f>
        <v>22.191999999999997</v>
      </c>
      <c r="J139" s="38">
        <f>IF('3e NC-Elec'!K52="-","-",'3e NC-Elec'!K52)</f>
        <v>22.191999999999997</v>
      </c>
      <c r="K139" s="38">
        <f>IF('3e NC-Elec'!L52="-","-",'3e NC-Elec'!L52)</f>
        <v>17.009</v>
      </c>
      <c r="L139" s="38">
        <f>IF('3e NC-Elec'!M52="-","-",'3e NC-Elec'!M52)</f>
        <v>17.009</v>
      </c>
      <c r="M139" s="38">
        <f>IF('3e NC-Elec'!N52="-","-",'3e NC-Elec'!N52)</f>
        <v>19.162500000000001</v>
      </c>
      <c r="N139" s="38">
        <f>IF('3e NC-Elec'!O52="-","-",'3e NC-Elec'!O52)</f>
        <v>19.162500000000001</v>
      </c>
      <c r="O139" s="30"/>
      <c r="P139" s="38">
        <f>'3e NC-Elec'!Q52</f>
        <v>19.162500000000001</v>
      </c>
      <c r="Q139" s="38">
        <f>'3e NC-Elec'!R52</f>
        <v>18.614999999999998</v>
      </c>
      <c r="R139" s="38">
        <f>'3e NC-Elec'!S52</f>
        <v>18.614999999999998</v>
      </c>
      <c r="S139" s="38">
        <f>'3e NC-Elec'!T52</f>
        <v>17.957999999999998</v>
      </c>
      <c r="T139" s="38">
        <f>'3e NC-Elec'!U52</f>
        <v>17.957999999999998</v>
      </c>
      <c r="U139" s="38">
        <f>'3e NC-Elec'!V52</f>
        <v>20.074999999999999</v>
      </c>
      <c r="V139" s="38">
        <f>'3e NC-Elec'!W52</f>
        <v>20.074999999999999</v>
      </c>
      <c r="W139" s="38" t="str">
        <f>'3e NC-Elec'!X52</f>
        <v>-</v>
      </c>
      <c r="X139" s="38" t="str">
        <f>'3e NC-Elec'!Y52</f>
        <v>-</v>
      </c>
      <c r="Y139" s="38" t="str">
        <f>'3e NC-Elec'!Z52</f>
        <v>-</v>
      </c>
      <c r="Z139" s="38" t="str">
        <f>'3e NC-Elec'!AA52</f>
        <v>-</v>
      </c>
      <c r="AA139" s="28"/>
    </row>
    <row r="140" spans="1:27" s="29" customFormat="1" ht="11.25" customHeight="1" x14ac:dyDescent="0.25">
      <c r="A140" s="256"/>
      <c r="B140" s="135" t="s">
        <v>349</v>
      </c>
      <c r="C140" s="135" t="s">
        <v>344</v>
      </c>
      <c r="D140" s="133" t="s">
        <v>326</v>
      </c>
      <c r="E140" s="128"/>
      <c r="F140" s="30"/>
      <c r="G140" s="38">
        <f>IF('3g CPIH'!C$16="-","-",'3h OC '!$E$9*('3g CPIH'!C$16/'3g CPIH'!$G$16))</f>
        <v>39.034507632093934</v>
      </c>
      <c r="H140" s="38">
        <f>IF('3g CPIH'!D$16="-","-",'3h OC '!$E$9*('3g CPIH'!D$16/'3g CPIH'!$G$16))</f>
        <v>39.112654794520544</v>
      </c>
      <c r="I140" s="38">
        <f>IF('3g CPIH'!E$16="-","-",'3h OC '!$E$9*('3g CPIH'!E$16/'3g CPIH'!$G$16))</f>
        <v>39.229875538160471</v>
      </c>
      <c r="J140" s="38">
        <f>IF('3g CPIH'!F$16="-","-",'3h OC '!$E$9*('3g CPIH'!F$16/'3g CPIH'!$G$16))</f>
        <v>39.464317025440316</v>
      </c>
      <c r="K140" s="38">
        <f>IF('3g CPIH'!G$16="-","-",'3h OC '!$E$9*('3g CPIH'!G$16/'3g CPIH'!$G$16))</f>
        <v>39.933199999999999</v>
      </c>
      <c r="L140" s="38">
        <f>IF('3g CPIH'!H$16="-","-",'3h OC '!$E$9*('3g CPIH'!H$16/'3g CPIH'!$G$16))</f>
        <v>40.441156555772999</v>
      </c>
      <c r="M140" s="38">
        <f>IF('3g CPIH'!I$16="-","-",'3h OC '!$E$9*('3g CPIH'!I$16/'3g CPIH'!$G$16))</f>
        <v>41.027260273972601</v>
      </c>
      <c r="N140" s="38">
        <f>IF('3g CPIH'!J$16="-","-",'3h OC '!$E$9*('3g CPIH'!J$16/'3g CPIH'!$G$16))</f>
        <v>41.378922504892373</v>
      </c>
      <c r="O140" s="30"/>
      <c r="P140" s="38">
        <f>IF('3g CPIH'!L$16="-","-",'3h OC '!$E$9*('3g CPIH'!L$16/'3g CPIH'!$G$16))</f>
        <v>41.378922504892373</v>
      </c>
      <c r="Q140" s="38">
        <f>IF('3g CPIH'!M$16="-","-",'3h OC '!$E$9*('3g CPIH'!M$16/'3g CPIH'!$G$16))</f>
        <v>41.847805479452056</v>
      </c>
      <c r="R140" s="38">
        <f>IF('3g CPIH'!N$16="-","-",'3h OC '!$E$9*('3g CPIH'!N$16/'3g CPIH'!$G$16))</f>
        <v>42.160394129158512</v>
      </c>
      <c r="S140" s="38">
        <f>IF('3g CPIH'!O$16="-","-",'3h OC '!$E$9*('3g CPIH'!O$16/'3g CPIH'!$G$16))</f>
        <v>42.394835616438357</v>
      </c>
      <c r="T140" s="38">
        <f>IF('3g CPIH'!P$16="-","-",'3h OC '!$E$9*('3g CPIH'!P$16/'3g CPIH'!$G$16))</f>
        <v>42.512056360078276</v>
      </c>
      <c r="U140" s="38">
        <f>IF('3g CPIH'!Q$16="-","-",'3h OC '!$E$9*('3g CPIH'!Q$16/'3g CPIH'!$G$16))</f>
        <v>42.746497847358121</v>
      </c>
      <c r="V140" s="38">
        <f>IF('3g CPIH'!R$16="-","-",'3h OC '!$E$9*('3g CPIH'!R$16/'3g CPIH'!$G$16))</f>
        <v>43.527969471624267</v>
      </c>
      <c r="W140" s="38" t="str">
        <f>IF('3g CPIH'!S$16="-","-",'3h OC '!$E$9*('3g CPIH'!S$16/'3g CPIH'!$G$16))</f>
        <v>-</v>
      </c>
      <c r="X140" s="38" t="str">
        <f>IF('3g CPIH'!T$16="-","-",'3h OC '!$E$9*('3g CPIH'!T$16/'3g CPIH'!$G$16))</f>
        <v>-</v>
      </c>
      <c r="Y140" s="38" t="str">
        <f>IF('3g CPIH'!U$16="-","-",'3h OC '!$E$9*('3g CPIH'!U$16/'3g CPIH'!$G$16))</f>
        <v>-</v>
      </c>
      <c r="Z140" s="38" t="str">
        <f>IF('3g CPIH'!V$16="-","-",'3h OC '!$E$9*('3g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SMNCC'!G$57)</f>
        <v>0</v>
      </c>
      <c r="L141" s="38">
        <f>IF('3i SMNCC'!H$46="-","-",'3i SMNCC'!H$57)</f>
        <v>-0.1310662676190151</v>
      </c>
      <c r="M141" s="38">
        <f>IF('3i SMNCC'!I$46="-","-",'3i SMNCC'!I$57)</f>
        <v>1.6490220555819262</v>
      </c>
      <c r="N141" s="38">
        <f>IF('3i SMNCC'!J$46="-","-",'3i SMNCC'!J$57)</f>
        <v>7.9249822078168837</v>
      </c>
      <c r="O141" s="30"/>
      <c r="P141" s="38">
        <f>IF('3i SMNCC'!L$46="-","-",'3i SMNCC'!L$57)</f>
        <v>7.9249822078168837</v>
      </c>
      <c r="Q141" s="38">
        <f>IF('3i SMNCC'!M$46="-","-",'3i SMNCC'!M$57)</f>
        <v>9.5945159615724194</v>
      </c>
      <c r="R141" s="38">
        <f>IF('3i SMNCC'!N$46="-","-",'3i SMNCC'!N$57)</f>
        <v>9.6655312765157912</v>
      </c>
      <c r="S141" s="38">
        <f>IF('3i SMNCC'!O$46="-","-",'3i SMNCC'!O$57)</f>
        <v>11.448655558303892</v>
      </c>
      <c r="T141" s="38">
        <f>IF('3i SMNCC'!P$46="-","-",'3i SMNCC'!P$57)</f>
        <v>11.63045810995356</v>
      </c>
      <c r="U141" s="38">
        <f>IF('3i SMNCC'!Q$46="-","-",'3i SMNCC'!Q$57)</f>
        <v>11.375413031411084</v>
      </c>
      <c r="V141" s="38">
        <f>IF('3i SMNCC'!R$46="-","-",'3i SMNCC'!R$57)</f>
        <v>11.405483218834176</v>
      </c>
      <c r="W141" s="38" t="str">
        <f>IF('3i SMNCC'!S$46="-","-",'3i SMNCC'!S$57)</f>
        <v>-</v>
      </c>
      <c r="X141" s="38" t="str">
        <f>IF('3i SMNCC'!T$46="-","-",'3i SMNCC'!T$57)</f>
        <v>-</v>
      </c>
      <c r="Y141" s="38" t="str">
        <f>IF('3i SMNCC'!U$46="-","-",'3i SMNCC'!U$57)</f>
        <v>-</v>
      </c>
      <c r="Z141" s="38" t="str">
        <f>IF('3i SMNCC'!V$46="-","-",'3i SMNCC'!V$57)</f>
        <v>-</v>
      </c>
      <c r="AA141" s="28"/>
    </row>
    <row r="142" spans="1:27" s="29" customFormat="1" ht="12.4" customHeight="1" x14ac:dyDescent="0.25">
      <c r="A142" s="256"/>
      <c r="B142" s="135" t="s">
        <v>349</v>
      </c>
      <c r="C142" s="135" t="s">
        <v>389</v>
      </c>
      <c r="D142" s="133" t="s">
        <v>326</v>
      </c>
      <c r="E142" s="128"/>
      <c r="F142" s="30"/>
      <c r="G142" s="38">
        <f>IF('3g CPIH'!C$16="-","-",'3j PAAC PAP'!$G$15*('3g CPIH'!C$16/'3g CPIH'!$G$16))</f>
        <v>3.3460635029354204</v>
      </c>
      <c r="H142" s="38">
        <f>IF('3g CPIH'!D$16="-","-",'3j PAAC PAP'!$G$15*('3g CPIH'!D$16/'3g CPIH'!$G$16))</f>
        <v>3.3527623287671227</v>
      </c>
      <c r="I142" s="38">
        <f>IF('3g CPIH'!E$16="-","-",'3j PAAC PAP'!$G$15*('3g CPIH'!E$16/'3g CPIH'!$G$16))</f>
        <v>3.3628105675146771</v>
      </c>
      <c r="J142" s="38">
        <f>IF('3g CPIH'!F$16="-","-",'3j PAAC PAP'!$G$15*('3g CPIH'!F$16/'3g CPIH'!$G$16))</f>
        <v>3.3829070450097847</v>
      </c>
      <c r="K142" s="38">
        <f>IF('3g CPIH'!G$16="-","-",'3j PAAC PAP'!$G$15*('3g CPIH'!G$16/'3g CPIH'!$G$16))</f>
        <v>3.4230999999999998</v>
      </c>
      <c r="L142" s="38">
        <f>IF('3g CPIH'!H$16="-","-",'3j PAAC PAP'!$G$15*('3g CPIH'!H$16/'3g CPIH'!$G$16))</f>
        <v>3.4666423679060667</v>
      </c>
      <c r="M142" s="38">
        <f>IF('3g CPIH'!I$16="-","-",'3j PAAC PAP'!$G$15*('3g CPIH'!I$16/'3g CPIH'!$G$16))</f>
        <v>3.516883561643835</v>
      </c>
      <c r="N142" s="38">
        <f>IF('3g CPIH'!J$16="-","-",'3j PAAC PAP'!$G$15*('3g CPIH'!J$16/'3g CPIH'!$G$16))</f>
        <v>3.547028277886497</v>
      </c>
      <c r="O142" s="30"/>
      <c r="P142" s="38">
        <f>IF('3g CPIH'!L$16="-","-",'3j PAAC PAP'!$G$15*('3g CPIH'!L$16/'3g CPIH'!$G$16))</f>
        <v>3.547028277886497</v>
      </c>
      <c r="Q142" s="38">
        <f>IF('3g CPIH'!M$16="-","-",'3j PAAC PAP'!$G$15*('3g CPIH'!M$16/'3g CPIH'!$G$16))</f>
        <v>3.5872212328767121</v>
      </c>
      <c r="R142" s="38">
        <f>IF('3g CPIH'!N$16="-","-",'3j PAAC PAP'!$G$15*('3g CPIH'!N$16/'3g CPIH'!$G$16))</f>
        <v>3.6140165362035224</v>
      </c>
      <c r="S142" s="38">
        <f>IF('3g CPIH'!O$16="-","-",'3j PAAC PAP'!$G$15*('3g CPIH'!O$16/'3g CPIH'!$G$16))</f>
        <v>3.6341130136986299</v>
      </c>
      <c r="T142" s="38">
        <f>IF('3g CPIH'!P$16="-","-",'3j PAAC PAP'!$G$15*('3g CPIH'!P$16/'3g CPIH'!$G$16))</f>
        <v>3.6441612524461835</v>
      </c>
      <c r="U142" s="38">
        <f>IF('3g CPIH'!Q$16="-","-",'3j PAAC PAP'!$G$15*('3g CPIH'!Q$16/'3g CPIH'!$G$16))</f>
        <v>3.6642577299412915</v>
      </c>
      <c r="V142" s="38">
        <f>IF('3g CPIH'!R$16="-","-",'3j PAAC PAP'!$G$15*('3g CPIH'!R$16/'3g CPIH'!$G$16))</f>
        <v>3.7312459882583173</v>
      </c>
      <c r="W142" s="38" t="str">
        <f>IF('3g CPIH'!S$16="-","-",'3j PAAC PAP'!$G$15*('3g CPIH'!S$16/'3g CPIH'!$G$16))</f>
        <v>-</v>
      </c>
      <c r="X142" s="38" t="str">
        <f>IF('3g CPIH'!T$16="-","-",'3j PAAC PAP'!$G$15*('3g CPIH'!T$16/'3g CPIH'!$G$16))</f>
        <v>-</v>
      </c>
      <c r="Y142" s="38" t="str">
        <f>IF('3g CPIH'!U$16="-","-",'3j PAAC PAP'!$G$15*('3g CPIH'!U$16/'3g CPIH'!$G$16))</f>
        <v>-</v>
      </c>
      <c r="Z142" s="38" t="str">
        <f>IF('3g CPIH'!V$16="-","-",'3j PAAC PAP'!$G$15*('3g CPIH'!V$16/'3g CPIH'!$G$16))</f>
        <v>-</v>
      </c>
      <c r="AA142" s="28"/>
    </row>
    <row r="143" spans="1:27" s="29" customFormat="1" ht="11.25" customHeight="1" x14ac:dyDescent="0.25">
      <c r="A143" s="256"/>
      <c r="B143" s="135" t="s">
        <v>349</v>
      </c>
      <c r="C143" s="135" t="s">
        <v>404</v>
      </c>
      <c r="D143" s="133" t="s">
        <v>326</v>
      </c>
      <c r="E143" s="128"/>
      <c r="F143" s="30"/>
      <c r="G143" s="38">
        <f>IF(G138="-","-",SUM(G135:G141)*'3j PAAC PAP'!$G$33)</f>
        <v>0.29785798542964009</v>
      </c>
      <c r="H143" s="38">
        <f>IF(H138="-","-",SUM(H135:H141)*'3j PAAC PAP'!$G$33)</f>
        <v>0.29823199774901388</v>
      </c>
      <c r="I143" s="38">
        <f>IF(I138="-","-",SUM(I135:I141)*'3j PAAC PAP'!$G$33)</f>
        <v>0.32564715258039806</v>
      </c>
      <c r="J143" s="38">
        <f>IF(J138="-","-",SUM(J135:J141)*'3j PAAC PAP'!$G$33)</f>
        <v>0.32676918953851936</v>
      </c>
      <c r="K143" s="38">
        <f>IF(K138="-","-",SUM(K135:K141)*'3j PAAC PAP'!$G$33)</f>
        <v>0.30458919001592266</v>
      </c>
      <c r="L143" s="38">
        <f>IF(L138="-","-",SUM(L135:L141)*'3j PAAC PAP'!$G$33)</f>
        <v>0.30639298693502759</v>
      </c>
      <c r="M143" s="38">
        <f>IF(M138="-","-",SUM(M135:M141)*'3j PAAC PAP'!$G$33)</f>
        <v>0.33000381330823747</v>
      </c>
      <c r="N143" s="38">
        <f>IF(N138="-","-",SUM(N135:N141)*'3j PAAC PAP'!$G$33)</f>
        <v>0.36172361403401598</v>
      </c>
      <c r="O143" s="30"/>
      <c r="P143" s="38">
        <f>IF(P138="-","-",SUM(P135:P141)*'3j PAAC PAP'!$G$33)</f>
        <v>0.36172361403401598</v>
      </c>
      <c r="Q143" s="38">
        <f>IF(Q138="-","-",SUM(Q135:Q141)*'3j PAAC PAP'!$G$33)</f>
        <v>0.37013861217269267</v>
      </c>
      <c r="R143" s="38">
        <f>IF(R138="-","-",SUM(R135:R141)*'3j PAAC PAP'!$G$33)</f>
        <v>0.37155876244396102</v>
      </c>
      <c r="S143" s="38">
        <f>IF(S138="-","-",SUM(S135:S141)*'3j PAAC PAP'!$G$33)</f>
        <v>0.37886402513221235</v>
      </c>
      <c r="T143" s="38">
        <f>IF(T138="-","-",SUM(T135:T141)*'3j PAAC PAP'!$G$33)</f>
        <v>0.37881064978249007</v>
      </c>
      <c r="U143" s="38">
        <f>IF(U138="-","-",SUM(U135:U141)*'3j PAAC PAP'!$G$33)</f>
        <v>0.39624706840378482</v>
      </c>
      <c r="V143" s="38">
        <f>IF(V138="-","-",SUM(V135:V141)*'3j PAAC PAP'!$G$33)</f>
        <v>0.39578295919363271</v>
      </c>
      <c r="W143" s="38" t="str">
        <f>IF(W138="-","-",SUM(W135:W141)*'3j PAAC PAP'!$G$33)</f>
        <v>-</v>
      </c>
      <c r="X143" s="38" t="str">
        <f>IF(X138="-","-",SUM(X135:X141)*'3j PAAC PAP'!$G$33)</f>
        <v>-</v>
      </c>
      <c r="Y143" s="38" t="str">
        <f>IF(Y138="-","-",SUM(Y135:Y141)*'3j PAAC PAP'!$G$33)</f>
        <v>-</v>
      </c>
      <c r="Z143" s="38" t="str">
        <f>IF(Z138="-","-",SUM(Z135:Z141)*'3j PAAC PAP'!$G$33)</f>
        <v>-</v>
      </c>
      <c r="AA143" s="28"/>
    </row>
    <row r="144" spans="1:27" s="29" customFormat="1" ht="11.5" x14ac:dyDescent="0.25">
      <c r="A144" s="256"/>
      <c r="B144" s="135" t="s">
        <v>388</v>
      </c>
      <c r="C144" s="135" t="s">
        <v>515</v>
      </c>
      <c r="D144" s="133" t="s">
        <v>326</v>
      </c>
      <c r="E144" s="128"/>
      <c r="F144" s="30"/>
      <c r="G144" s="38">
        <f>IF(G138="-","-",SUM(G135:G143)*'3k EBIT'!$E$9)</f>
        <v>1.2759481127993728</v>
      </c>
      <c r="H144" s="38">
        <f>IF(H138="-","-",SUM(H135:H143)*'3k EBIT'!$E$9)</f>
        <v>1.2775986537705615</v>
      </c>
      <c r="I144" s="38">
        <f>IF(I138="-","-",SUM(I135:I143)*'3k EBIT'!$E$9)</f>
        <v>1.3892679804176509</v>
      </c>
      <c r="J144" s="38">
        <f>IF(J138="-","-",SUM(J135:J143)*'3k EBIT'!$E$9)</f>
        <v>1.3942196033312171</v>
      </c>
      <c r="K144" s="38">
        <f>IF(K138="-","-",SUM(K135:K143)*'3k EBIT'!$E$9)</f>
        <v>1.3048103857425479</v>
      </c>
      <c r="L144" s="38">
        <f>IF(L138="-","-",SUM(L135:L143)*'3k EBIT'!$E$9)</f>
        <v>1.3129882613638479</v>
      </c>
      <c r="M144" s="38">
        <f>IF(M138="-","-",SUM(M135:M143)*'3k EBIT'!$E$9)</f>
        <v>1.4099669944427904</v>
      </c>
      <c r="N144" s="38">
        <f>IF(N138="-","-",SUM(N135:N143)*'3k EBIT'!$E$9)</f>
        <v>1.5395289767243758</v>
      </c>
      <c r="O144" s="30"/>
      <c r="P144" s="38">
        <f>IF(P138="-","-",SUM(P135:P143)*'3k EBIT'!$E$9)</f>
        <v>1.5395289767243758</v>
      </c>
      <c r="Q144" s="38">
        <f>IF(Q138="-","-",SUM(Q135:Q143)*'3k EBIT'!$E$9)</f>
        <v>1.5745242567536162</v>
      </c>
      <c r="R144" s="38">
        <f>IF(R138="-","-",SUM(R135:R143)*'3k EBIT'!$E$9)</f>
        <v>1.5808178022869701</v>
      </c>
      <c r="S144" s="38">
        <f>IF(S138="-","-",SUM(S135:S143)*'3k EBIT'!$E$9)</f>
        <v>1.6109114794386583</v>
      </c>
      <c r="T144" s="38">
        <f>IF(T138="-","-",SUM(T135:T143)*'3k EBIT'!$E$9)</f>
        <v>1.6108890604181751</v>
      </c>
      <c r="U144" s="38">
        <f>IF(U138="-","-",SUM(U135:U143)*'3k EBIT'!$E$9)</f>
        <v>1.6821777518036547</v>
      </c>
      <c r="V144" s="38">
        <f>IF(V138="-","-",SUM(V135:V143)*'3k EBIT'!$E$9)</f>
        <v>1.6815880328979349</v>
      </c>
      <c r="W144" s="38" t="str">
        <f>IF(W138="-","-",SUM(W135:W143)*'3k EBIT'!$E$9)</f>
        <v>-</v>
      </c>
      <c r="X144" s="38" t="str">
        <f>IF(X138="-","-",SUM(X135:X143)*'3k EBIT'!$E$9)</f>
        <v>-</v>
      </c>
      <c r="Y144" s="38" t="str">
        <f>IF(Y138="-","-",SUM(Y135:Y143)*'3k EBIT'!$E$9)</f>
        <v>-</v>
      </c>
      <c r="Z144" s="38" t="str">
        <f>IF(Z138="-","-",SUM(Z135:Z143)*'3k EBIT'!$E$9)</f>
        <v>-</v>
      </c>
      <c r="AA144" s="28"/>
    </row>
    <row r="145" spans="1:27" s="29" customFormat="1" ht="11.5" x14ac:dyDescent="0.25">
      <c r="A145" s="256"/>
      <c r="B145" s="135" t="s">
        <v>292</v>
      </c>
      <c r="C145" s="179" t="s">
        <v>516</v>
      </c>
      <c r="D145" s="133" t="s">
        <v>326</v>
      </c>
      <c r="E145" s="127"/>
      <c r="F145" s="30"/>
      <c r="G145" s="38">
        <f>IF(G140="-","-",SUM(G135:G138,G140:G144)*'3l HAP'!$E$10)</f>
        <v>0.73953354353674139</v>
      </c>
      <c r="H145" s="38">
        <f>IF(H140="-","-",SUM(H135:H138,H140:H144)*'3l HAP'!$E$10)</f>
        <v>0.74080541513555842</v>
      </c>
      <c r="I145" s="38">
        <f>IF(I140="-","-",SUM(I135:I138,I140:I144)*'3l HAP'!$E$10)</f>
        <v>0.74562714377343564</v>
      </c>
      <c r="J145" s="38">
        <f>IF(J140="-","-",SUM(J135:J138,J140:J144)*'3l HAP'!$E$10)</f>
        <v>0.74944275856988718</v>
      </c>
      <c r="K145" s="38">
        <f>IF(K140="-","-",SUM(K135:K138,K140:K144)*'3l HAP'!$E$10)</f>
        <v>0.75643022925339409</v>
      </c>
      <c r="L145" s="38">
        <f>IF(L140="-","-",SUM(L135:L138,L140:L144)*'3l HAP'!$E$10)</f>
        <v>0.76273192543843349</v>
      </c>
      <c r="M145" s="38">
        <f>IF(M140="-","-",SUM(M135:M138,M140:M144)*'3l HAP'!$E$10)</f>
        <v>0.80593227112421262</v>
      </c>
      <c r="N145" s="38">
        <f>IF(N140="-","-",SUM(N135:N138,N140:N144)*'3l HAP'!$E$10)</f>
        <v>0.9057699658115006</v>
      </c>
      <c r="O145" s="30"/>
      <c r="P145" s="38">
        <f>IF(P140="-","-",SUM(P135:P138,P140:P144)*'3l HAP'!$E$10)</f>
        <v>0.9057699658115006</v>
      </c>
      <c r="Q145" s="38">
        <f>IF(Q140="-","-",SUM(Q135:Q138,Q140:Q144)*'3l HAP'!$E$10)</f>
        <v>0.94075252822066446</v>
      </c>
      <c r="R145" s="38">
        <f>IF(R140="-","-",SUM(R135:R138,R140:R144)*'3l HAP'!$E$10)</f>
        <v>0.94560219990980199</v>
      </c>
      <c r="S145" s="38">
        <f>IF(S140="-","-",SUM(S135:S138,S140:S144)*'3l HAP'!$E$10)</f>
        <v>0.97841088139329269</v>
      </c>
      <c r="T145" s="38">
        <f>IF(T140="-","-",SUM(T135:T138,T140:T144)*'3l HAP'!$E$10)</f>
        <v>0.9783936057752235</v>
      </c>
      <c r="U145" s="38">
        <f>IF(U140="-","-",SUM(U135:U138,U140:U144)*'3l HAP'!$E$10)</f>
        <v>1.0023321508518745</v>
      </c>
      <c r="V145" s="38">
        <f>IF(V140="-","-",SUM(V135:V138,V140:V144)*'3l HAP'!$E$10)</f>
        <v>1.001877726065963</v>
      </c>
      <c r="W145" s="38" t="str">
        <f>IF(W140="-","-",SUM(W135:W138,W140:W144)*'3l HAP'!$E$10)</f>
        <v>-</v>
      </c>
      <c r="X145" s="38" t="str">
        <f>IF(X140="-","-",SUM(X135:X138,X140:X144)*'3l HAP'!$E$10)</f>
        <v>-</v>
      </c>
      <c r="Y145" s="38" t="str">
        <f>IF(Y140="-","-",SUM(Y135:Y138,Y140:Y144)*'3l HAP'!$E$10)</f>
        <v>-</v>
      </c>
      <c r="Z145" s="38" t="str">
        <f>IF(Z140="-","-",SUM(Z135:Z138,Z140:Z144)*'3l HAP'!$E$10)</f>
        <v>-</v>
      </c>
      <c r="AA145" s="28"/>
    </row>
    <row r="146" spans="1:27" s="29" customFormat="1" ht="11.5" x14ac:dyDescent="0.25">
      <c r="A146" s="256"/>
      <c r="B146" s="135" t="s">
        <v>44</v>
      </c>
      <c r="C146" s="135" t="str">
        <f>B146&amp;"_"&amp;D146</f>
        <v>Total_Southern Western</v>
      </c>
      <c r="D146" s="133" t="s">
        <v>326</v>
      </c>
      <c r="E146" s="128"/>
      <c r="F146" s="30"/>
      <c r="G146" s="38">
        <f t="shared" ref="G146:N146" si="20">IF(G140="-","-",SUM(G135:G145))</f>
        <v>67.894669636477204</v>
      </c>
      <c r="H146" s="38">
        <f t="shared" si="20"/>
        <v>67.982812049624911</v>
      </c>
      <c r="I146" s="38">
        <f t="shared" si="20"/>
        <v>73.864964332041708</v>
      </c>
      <c r="J146" s="38">
        <f t="shared" si="20"/>
        <v>74.129391571484803</v>
      </c>
      <c r="K146" s="38">
        <f t="shared" si="20"/>
        <v>69.430632691748727</v>
      </c>
      <c r="L146" s="38">
        <f t="shared" si="20"/>
        <v>69.867348716534195</v>
      </c>
      <c r="M146" s="38">
        <f t="shared" si="20"/>
        <v>75.014690800200952</v>
      </c>
      <c r="N146" s="38">
        <f t="shared" si="20"/>
        <v>81.933577377292991</v>
      </c>
      <c r="O146" s="30"/>
      <c r="P146" s="38">
        <f t="shared" ref="P146:Z146" si="21">IF(P140="-","-",SUM(P135:P145))</f>
        <v>81.933577377292991</v>
      </c>
      <c r="Q146" s="38">
        <f t="shared" si="21"/>
        <v>83.810416022562904</v>
      </c>
      <c r="R146" s="38">
        <f t="shared" si="21"/>
        <v>84.146504796030428</v>
      </c>
      <c r="S146" s="38">
        <f t="shared" si="21"/>
        <v>85.763190568115007</v>
      </c>
      <c r="T146" s="38">
        <f t="shared" si="21"/>
        <v>85.761993344537842</v>
      </c>
      <c r="U146" s="38">
        <f t="shared" si="21"/>
        <v>89.537966728536077</v>
      </c>
      <c r="V146" s="38">
        <f t="shared" si="21"/>
        <v>89.506474479427283</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AA'!J136="-","-",'3c AA'!J136)</f>
        <v>-</v>
      </c>
      <c r="H149" s="129" t="str">
        <f>IF('3c AA'!K136="-","-",'3c AA'!K136)</f>
        <v>-</v>
      </c>
      <c r="I149" s="129" t="str">
        <f>IF('3c AA'!L136="-","-",'3c AA'!L136)</f>
        <v>-</v>
      </c>
      <c r="J149" s="129" t="str">
        <f>IF('3c AA'!M136="-","-",'3c AA'!M136)</f>
        <v>-</v>
      </c>
      <c r="K149" s="129" t="str">
        <f>IF('3c AA'!N136="-","-",'3c AA'!N136)</f>
        <v>-</v>
      </c>
      <c r="L149" s="129" t="str">
        <f>IF('3c AA'!O136="-","-",'3c AA'!O136)</f>
        <v>-</v>
      </c>
      <c r="M149" s="129" t="str">
        <f>IF('3c AA'!P136="-","-",'3c AA'!P136)</f>
        <v>-</v>
      </c>
      <c r="N149" s="129" t="str">
        <f>IF('3c AA'!Q136="-","-",'3c AA'!Q136)</f>
        <v>-</v>
      </c>
      <c r="O149" s="30"/>
      <c r="P149" s="129" t="str">
        <f>IF('3c AA'!S136="-","-",'3c AA'!S136)</f>
        <v>-</v>
      </c>
      <c r="Q149" s="129" t="str">
        <f>IF('3c AA'!T136="-","-",'3c AA'!T136)</f>
        <v>-</v>
      </c>
      <c r="R149" s="129" t="str">
        <f>IF('3c AA'!U136="-","-",'3c AA'!U136)</f>
        <v>-</v>
      </c>
      <c r="S149" s="129" t="str">
        <f>IF('3c AA'!V136="-","-",'3c AA'!V136)</f>
        <v>-</v>
      </c>
      <c r="T149" s="129">
        <f>IF('3c AA'!W136="-","-",'3c AA'!W136)</f>
        <v>0</v>
      </c>
      <c r="U149" s="129">
        <f>IF('3c AA'!X136="-","-",'3c AA'!X136)</f>
        <v>1.4870742269298105</v>
      </c>
      <c r="V149" s="129">
        <f>IF('3c AA'!Y136="-","-",'3c AA'!Y136)</f>
        <v>0.70457099735818829</v>
      </c>
      <c r="W149" s="129" t="str">
        <f>IF('3c AA'!Z136="-","-",'3c AA'!Z136)</f>
        <v>-</v>
      </c>
      <c r="X149" s="129" t="str">
        <f>IF('3c AA'!AA136="-","-",'3c AA'!AA136)</f>
        <v>-</v>
      </c>
      <c r="Y149" s="129" t="str">
        <f>IF('3c AA'!AB136="-","-",'3c AA'!AB136)</f>
        <v>-</v>
      </c>
      <c r="Z149" s="129" t="str">
        <f>IF('3c AA'!AC136="-","-",'3c AA'!AC136)</f>
        <v>-</v>
      </c>
      <c r="AA149" s="28"/>
    </row>
    <row r="150" spans="1:27" s="29" customFormat="1" ht="11.25" customHeight="1" x14ac:dyDescent="0.25">
      <c r="A150" s="256"/>
      <c r="B150" s="132" t="s">
        <v>2</v>
      </c>
      <c r="C150" s="132" t="s">
        <v>342</v>
      </c>
      <c r="D150" s="134" t="s">
        <v>327</v>
      </c>
      <c r="E150" s="131"/>
      <c r="F150" s="30"/>
      <c r="G150" s="129">
        <f>IF('3d PC'!G14="-","-",'3d PC'!G61)</f>
        <v>6.5567588596821027</v>
      </c>
      <c r="H150" s="129">
        <f>IF('3d PC'!H14="-","-",'3d PC'!H61)</f>
        <v>6.5567588596821027</v>
      </c>
      <c r="I150" s="129">
        <f>IF('3d PC'!I14="-","-",'3d PC'!I61)</f>
        <v>6.6197359495950758</v>
      </c>
      <c r="J150" s="129">
        <f>IF('3d PC'!J14="-","-",'3d PC'!J61)</f>
        <v>6.6197359495950758</v>
      </c>
      <c r="K150" s="129">
        <f>IF('3d PC'!K14="-","-",'3d PC'!K61)</f>
        <v>6.6995028867368616</v>
      </c>
      <c r="L150" s="129">
        <f>IF('3d PC'!L14="-","-",'3d PC'!L61)</f>
        <v>6.6995028867368616</v>
      </c>
      <c r="M150" s="129">
        <f>IF('3d PC'!M14="-","-",'3d PC'!M61)</f>
        <v>7.1131218301273513</v>
      </c>
      <c r="N150" s="129">
        <f>IF('3d PC'!N14="-","-",'3d PC'!N61)</f>
        <v>7.1131218301273513</v>
      </c>
      <c r="O150" s="30"/>
      <c r="P150" s="129">
        <f>'3d PC'!P61</f>
        <v>7.1131218301273513</v>
      </c>
      <c r="Q150" s="129">
        <f>'3d PC'!Q61</f>
        <v>7.2804579515147188</v>
      </c>
      <c r="R150" s="129">
        <f>'3d PC'!R61</f>
        <v>7.1935840895118579</v>
      </c>
      <c r="S150" s="129">
        <f>'3d PC'!S61</f>
        <v>7.3593999937099728</v>
      </c>
      <c r="T150" s="129">
        <f>'3d PC'!T61</f>
        <v>7.0492243060839304</v>
      </c>
      <c r="U150" s="129">
        <f>'3d PC'!U61</f>
        <v>7.1089669218364691</v>
      </c>
      <c r="V150" s="129">
        <f>'3d PC'!V61</f>
        <v>6.9829560851947949</v>
      </c>
      <c r="W150" s="129" t="str">
        <f>'3d PC'!W61</f>
        <v>-</v>
      </c>
      <c r="X150" s="129" t="str">
        <f>'3d PC'!X61</f>
        <v>-</v>
      </c>
      <c r="Y150" s="129" t="str">
        <f>'3d PC'!Y61</f>
        <v>-</v>
      </c>
      <c r="Z150" s="129" t="str">
        <f>'3d PC'!Z61</f>
        <v>-</v>
      </c>
      <c r="AA150" s="28"/>
    </row>
    <row r="151" spans="1:27" s="29" customFormat="1" ht="11.25" customHeight="1" x14ac:dyDescent="0.25">
      <c r="A151" s="256"/>
      <c r="B151" s="132" t="s">
        <v>352</v>
      </c>
      <c r="C151" s="132" t="s">
        <v>343</v>
      </c>
      <c r="D151" s="134" t="s">
        <v>327</v>
      </c>
      <c r="E151" s="131"/>
      <c r="F151" s="30"/>
      <c r="G151" s="129">
        <f>IF('3e NC-Elec'!H53="-","-",'3e NC-Elec'!H53)</f>
        <v>28.031999999999996</v>
      </c>
      <c r="H151" s="129">
        <f>IF('3e NC-Elec'!I53="-","-",'3e NC-Elec'!I53)</f>
        <v>28.031999999999996</v>
      </c>
      <c r="I151" s="129">
        <f>IF('3e NC-Elec'!J53="-","-",'3e NC-Elec'!J53)</f>
        <v>19.381499999999999</v>
      </c>
      <c r="J151" s="129">
        <f>IF('3e NC-Elec'!K53="-","-",'3e NC-Elec'!K53)</f>
        <v>19.381499999999999</v>
      </c>
      <c r="K151" s="129">
        <f>IF('3e NC-Elec'!L53="-","-",'3e NC-Elec'!L53)</f>
        <v>18.651500000000002</v>
      </c>
      <c r="L151" s="129">
        <f>IF('3e NC-Elec'!M53="-","-",'3e NC-Elec'!M53)</f>
        <v>18.651500000000002</v>
      </c>
      <c r="M151" s="129">
        <f>IF('3e NC-Elec'!N53="-","-",'3e NC-Elec'!N53)</f>
        <v>18.906999999999996</v>
      </c>
      <c r="N151" s="129">
        <f>IF('3e NC-Elec'!O53="-","-",'3e NC-Elec'!O53)</f>
        <v>18.906999999999996</v>
      </c>
      <c r="O151" s="30"/>
      <c r="P151" s="129">
        <f>'3e NC-Elec'!Q53</f>
        <v>18.906999999999996</v>
      </c>
      <c r="Q151" s="129">
        <f>'3e NC-Elec'!R53</f>
        <v>21.097000000000001</v>
      </c>
      <c r="R151" s="129">
        <f>'3e NC-Elec'!S53</f>
        <v>21.097000000000001</v>
      </c>
      <c r="S151" s="129">
        <f>'3e NC-Elec'!T53</f>
        <v>24.856499999999997</v>
      </c>
      <c r="T151" s="129">
        <f>'3e NC-Elec'!U53</f>
        <v>24.856499999999997</v>
      </c>
      <c r="U151" s="129">
        <f>'3e NC-Elec'!V53</f>
        <v>24.016999999999999</v>
      </c>
      <c r="V151" s="129">
        <f>'3e NC-Elec'!W53</f>
        <v>24.016999999999999</v>
      </c>
      <c r="W151" s="129" t="str">
        <f>'3e NC-Elec'!X53</f>
        <v>-</v>
      </c>
      <c r="X151" s="129" t="str">
        <f>'3e NC-Elec'!Y53</f>
        <v>-</v>
      </c>
      <c r="Y151" s="129" t="str">
        <f>'3e NC-Elec'!Z53</f>
        <v>-</v>
      </c>
      <c r="Z151" s="129" t="str">
        <f>'3e NC-Elec'!AA53</f>
        <v>-</v>
      </c>
      <c r="AA151" s="28"/>
    </row>
    <row r="152" spans="1:27" s="29" customFormat="1" ht="11.25" customHeight="1" x14ac:dyDescent="0.25">
      <c r="A152" s="256"/>
      <c r="B152" s="132" t="s">
        <v>349</v>
      </c>
      <c r="C152" s="132" t="s">
        <v>344</v>
      </c>
      <c r="D152" s="134" t="s">
        <v>327</v>
      </c>
      <c r="E152" s="131"/>
      <c r="F152" s="30"/>
      <c r="G152" s="129">
        <f>IF('3g CPIH'!C$16="-","-",'3h OC '!$E$9*('3g CPIH'!C$16/'3g CPIH'!$G$16))</f>
        <v>39.034507632093934</v>
      </c>
      <c r="H152" s="129">
        <f>IF('3g CPIH'!D$16="-","-",'3h OC '!$E$9*('3g CPIH'!D$16/'3g CPIH'!$G$16))</f>
        <v>39.112654794520544</v>
      </c>
      <c r="I152" s="129">
        <f>IF('3g CPIH'!E$16="-","-",'3h OC '!$E$9*('3g CPIH'!E$16/'3g CPIH'!$G$16))</f>
        <v>39.229875538160471</v>
      </c>
      <c r="J152" s="129">
        <f>IF('3g CPIH'!F$16="-","-",'3h OC '!$E$9*('3g CPIH'!F$16/'3g CPIH'!$G$16))</f>
        <v>39.464317025440316</v>
      </c>
      <c r="K152" s="129">
        <f>IF('3g CPIH'!G$16="-","-",'3h OC '!$E$9*('3g CPIH'!G$16/'3g CPIH'!$G$16))</f>
        <v>39.933199999999999</v>
      </c>
      <c r="L152" s="129">
        <f>IF('3g CPIH'!H$16="-","-",'3h OC '!$E$9*('3g CPIH'!H$16/'3g CPIH'!$G$16))</f>
        <v>40.441156555772999</v>
      </c>
      <c r="M152" s="129">
        <f>IF('3g CPIH'!I$16="-","-",'3h OC '!$E$9*('3g CPIH'!I$16/'3g CPIH'!$G$16))</f>
        <v>41.027260273972601</v>
      </c>
      <c r="N152" s="129">
        <f>IF('3g CPIH'!J$16="-","-",'3h OC '!$E$9*('3g CPIH'!J$16/'3g CPIH'!$G$16))</f>
        <v>41.378922504892373</v>
      </c>
      <c r="O152" s="30"/>
      <c r="P152" s="129">
        <f>IF('3g CPIH'!L$16="-","-",'3h OC '!$E$9*('3g CPIH'!L$16/'3g CPIH'!$G$16))</f>
        <v>41.378922504892373</v>
      </c>
      <c r="Q152" s="129">
        <f>IF('3g CPIH'!M$16="-","-",'3h OC '!$E$9*('3g CPIH'!M$16/'3g CPIH'!$G$16))</f>
        <v>41.847805479452056</v>
      </c>
      <c r="R152" s="129">
        <f>IF('3g CPIH'!N$16="-","-",'3h OC '!$E$9*('3g CPIH'!N$16/'3g CPIH'!$G$16))</f>
        <v>42.160394129158512</v>
      </c>
      <c r="S152" s="129">
        <f>IF('3g CPIH'!O$16="-","-",'3h OC '!$E$9*('3g CPIH'!O$16/'3g CPIH'!$G$16))</f>
        <v>42.394835616438357</v>
      </c>
      <c r="T152" s="129">
        <f>IF('3g CPIH'!P$16="-","-",'3h OC '!$E$9*('3g CPIH'!P$16/'3g CPIH'!$G$16))</f>
        <v>42.512056360078276</v>
      </c>
      <c r="U152" s="129">
        <f>IF('3g CPIH'!Q$16="-","-",'3h OC '!$E$9*('3g CPIH'!Q$16/'3g CPIH'!$G$16))</f>
        <v>42.746497847358121</v>
      </c>
      <c r="V152" s="129">
        <f>IF('3g CPIH'!R$16="-","-",'3h OC '!$E$9*('3g CPIH'!R$16/'3g CPIH'!$G$16))</f>
        <v>43.527969471624267</v>
      </c>
      <c r="W152" s="129" t="str">
        <f>IF('3g CPIH'!S$16="-","-",'3h OC '!$E$9*('3g CPIH'!S$16/'3g CPIH'!$G$16))</f>
        <v>-</v>
      </c>
      <c r="X152" s="129" t="str">
        <f>IF('3g CPIH'!T$16="-","-",'3h OC '!$E$9*('3g CPIH'!T$16/'3g CPIH'!$G$16))</f>
        <v>-</v>
      </c>
      <c r="Y152" s="129" t="str">
        <f>IF('3g CPIH'!U$16="-","-",'3h OC '!$E$9*('3g CPIH'!U$16/'3g CPIH'!$G$16))</f>
        <v>-</v>
      </c>
      <c r="Z152" s="129" t="str">
        <f>IF('3g CPIH'!V$16="-","-",'3h OC '!$E$9*('3g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SMNCC'!G$57)</f>
        <v>0</v>
      </c>
      <c r="L153" s="129">
        <f>IF('3i SMNCC'!H$46="-","-",'3i SMNCC'!H$57)</f>
        <v>-0.1310662676190151</v>
      </c>
      <c r="M153" s="129">
        <f>IF('3i SMNCC'!I$46="-","-",'3i SMNCC'!I$57)</f>
        <v>1.6490220555819262</v>
      </c>
      <c r="N153" s="129">
        <f>IF('3i SMNCC'!J$46="-","-",'3i SMNCC'!J$57)</f>
        <v>7.9249822078168837</v>
      </c>
      <c r="O153" s="30"/>
      <c r="P153" s="129">
        <f>IF('3i SMNCC'!L$46="-","-",'3i SMNCC'!L$57)</f>
        <v>7.9249822078168837</v>
      </c>
      <c r="Q153" s="129">
        <f>IF('3i SMNCC'!M$46="-","-",'3i SMNCC'!M$57)</f>
        <v>9.5945159615724194</v>
      </c>
      <c r="R153" s="129">
        <f>IF('3i SMNCC'!N$46="-","-",'3i SMNCC'!N$57)</f>
        <v>9.6655312765157912</v>
      </c>
      <c r="S153" s="129">
        <f>IF('3i SMNCC'!O$46="-","-",'3i SMNCC'!O$57)</f>
        <v>11.448655558303892</v>
      </c>
      <c r="T153" s="129">
        <f>IF('3i SMNCC'!P$46="-","-",'3i SMNCC'!P$57)</f>
        <v>11.63045810995356</v>
      </c>
      <c r="U153" s="129">
        <f>IF('3i SMNCC'!Q$46="-","-",'3i SMNCC'!Q$57)</f>
        <v>11.375413031411084</v>
      </c>
      <c r="V153" s="129">
        <f>IF('3i SMNCC'!R$46="-","-",'3i SMNCC'!R$57)</f>
        <v>11.405483218834176</v>
      </c>
      <c r="W153" s="129" t="str">
        <f>IF('3i SMNCC'!S$46="-","-",'3i SMNCC'!S$57)</f>
        <v>-</v>
      </c>
      <c r="X153" s="129" t="str">
        <f>IF('3i SMNCC'!T$46="-","-",'3i SMNCC'!T$57)</f>
        <v>-</v>
      </c>
      <c r="Y153" s="129" t="str">
        <f>IF('3i SMNCC'!U$46="-","-",'3i SMNCC'!U$57)</f>
        <v>-</v>
      </c>
      <c r="Z153" s="129" t="str">
        <f>IF('3i SMNCC'!V$46="-","-",'3i SMNCC'!V$57)</f>
        <v>-</v>
      </c>
      <c r="AA153" s="28"/>
    </row>
    <row r="154" spans="1:27" s="29" customFormat="1" ht="11.25" customHeight="1" x14ac:dyDescent="0.25">
      <c r="A154" s="256"/>
      <c r="B154" s="132" t="s">
        <v>349</v>
      </c>
      <c r="C154" s="132" t="s">
        <v>389</v>
      </c>
      <c r="D154" s="134" t="s">
        <v>327</v>
      </c>
      <c r="E154" s="131"/>
      <c r="F154" s="30"/>
      <c r="G154" s="129">
        <f>IF('3g CPIH'!C$16="-","-",'3j PAAC PAP'!$G$15*('3g CPIH'!C$16/'3g CPIH'!$G$16))</f>
        <v>3.3460635029354204</v>
      </c>
      <c r="H154" s="129">
        <f>IF('3g CPIH'!D$16="-","-",'3j PAAC PAP'!$G$15*('3g CPIH'!D$16/'3g CPIH'!$G$16))</f>
        <v>3.3527623287671227</v>
      </c>
      <c r="I154" s="129">
        <f>IF('3g CPIH'!E$16="-","-",'3j PAAC PAP'!$G$15*('3g CPIH'!E$16/'3g CPIH'!$G$16))</f>
        <v>3.3628105675146771</v>
      </c>
      <c r="J154" s="129">
        <f>IF('3g CPIH'!F$16="-","-",'3j PAAC PAP'!$G$15*('3g CPIH'!F$16/'3g CPIH'!$G$16))</f>
        <v>3.3829070450097847</v>
      </c>
      <c r="K154" s="129">
        <f>IF('3g CPIH'!G$16="-","-",'3j PAAC PAP'!$G$15*('3g CPIH'!G$16/'3g CPIH'!$G$16))</f>
        <v>3.4230999999999998</v>
      </c>
      <c r="L154" s="129">
        <f>IF('3g CPIH'!H$16="-","-",'3j PAAC PAP'!$G$15*('3g CPIH'!H$16/'3g CPIH'!$G$16))</f>
        <v>3.4666423679060667</v>
      </c>
      <c r="M154" s="129">
        <f>IF('3g CPIH'!I$16="-","-",'3j PAAC PAP'!$G$15*('3g CPIH'!I$16/'3g CPIH'!$G$16))</f>
        <v>3.516883561643835</v>
      </c>
      <c r="N154" s="129">
        <f>IF('3g CPIH'!J$16="-","-",'3j PAAC PAP'!$G$15*('3g CPIH'!J$16/'3g CPIH'!$G$16))</f>
        <v>3.547028277886497</v>
      </c>
      <c r="O154" s="30"/>
      <c r="P154" s="129">
        <f>IF('3g CPIH'!L$16="-","-",'3j PAAC PAP'!$G$15*('3g CPIH'!L$16/'3g CPIH'!$G$16))</f>
        <v>3.547028277886497</v>
      </c>
      <c r="Q154" s="129">
        <f>IF('3g CPIH'!M$16="-","-",'3j PAAC PAP'!$G$15*('3g CPIH'!M$16/'3g CPIH'!$G$16))</f>
        <v>3.5872212328767121</v>
      </c>
      <c r="R154" s="129">
        <f>IF('3g CPIH'!N$16="-","-",'3j PAAC PAP'!$G$15*('3g CPIH'!N$16/'3g CPIH'!$G$16))</f>
        <v>3.6140165362035224</v>
      </c>
      <c r="S154" s="129">
        <f>IF('3g CPIH'!O$16="-","-",'3j PAAC PAP'!$G$15*('3g CPIH'!O$16/'3g CPIH'!$G$16))</f>
        <v>3.6341130136986299</v>
      </c>
      <c r="T154" s="129">
        <f>IF('3g CPIH'!P$16="-","-",'3j PAAC PAP'!$G$15*('3g CPIH'!P$16/'3g CPIH'!$G$16))</f>
        <v>3.6441612524461835</v>
      </c>
      <c r="U154" s="129">
        <f>IF('3g CPIH'!Q$16="-","-",'3j PAAC PAP'!$G$15*('3g CPIH'!Q$16/'3g CPIH'!$G$16))</f>
        <v>3.6642577299412915</v>
      </c>
      <c r="V154" s="129">
        <f>IF('3g CPIH'!R$16="-","-",'3j PAAC PAP'!$G$15*('3g CPIH'!R$16/'3g CPIH'!$G$16))</f>
        <v>3.7312459882583173</v>
      </c>
      <c r="W154" s="129" t="str">
        <f>IF('3g CPIH'!S$16="-","-",'3j PAAC PAP'!$G$15*('3g CPIH'!S$16/'3g CPIH'!$G$16))</f>
        <v>-</v>
      </c>
      <c r="X154" s="129" t="str">
        <f>IF('3g CPIH'!T$16="-","-",'3j PAAC PAP'!$G$15*('3g CPIH'!T$16/'3g CPIH'!$G$16))</f>
        <v>-</v>
      </c>
      <c r="Y154" s="129" t="str">
        <f>IF('3g CPIH'!U$16="-","-",'3j PAAC PAP'!$G$15*('3g CPIH'!U$16/'3g CPIH'!$G$16))</f>
        <v>-</v>
      </c>
      <c r="Z154" s="129" t="str">
        <f>IF('3g CPIH'!V$16="-","-",'3j PAAC PAP'!$G$15*('3g CPIH'!V$16/'3g CPIH'!$G$16))</f>
        <v>-</v>
      </c>
      <c r="AA154" s="28"/>
    </row>
    <row r="155" spans="1:27" s="29" customFormat="1" ht="11.5" x14ac:dyDescent="0.25">
      <c r="A155" s="256"/>
      <c r="B155" s="132" t="s">
        <v>349</v>
      </c>
      <c r="C155" s="132" t="s">
        <v>404</v>
      </c>
      <c r="D155" s="134" t="s">
        <v>327</v>
      </c>
      <c r="E155" s="131"/>
      <c r="F155" s="30"/>
      <c r="G155" s="129">
        <f>IF(G150="-","-",SUM(G147:G153)*'3j PAAC PAP'!$G$33)</f>
        <v>0.35236095342964013</v>
      </c>
      <c r="H155" s="129">
        <f>IF(H150="-","-",SUM(H147:H153)*'3j PAAC PAP'!$G$33)</f>
        <v>0.35273496574901386</v>
      </c>
      <c r="I155" s="129">
        <f>IF(I150="-","-",SUM(I147:I153)*'3j PAAC PAP'!$G$33)</f>
        <v>0.31219609958039807</v>
      </c>
      <c r="J155" s="129">
        <f>IF(J150="-","-",SUM(J147:J153)*'3j PAAC PAP'!$G$33)</f>
        <v>0.31331813653851942</v>
      </c>
      <c r="K155" s="129">
        <f>IF(K150="-","-",SUM(K147:K153)*'3j PAAC PAP'!$G$33)</f>
        <v>0.31245019501592264</v>
      </c>
      <c r="L155" s="129">
        <f>IF(L150="-","-",SUM(L147:L153)*'3j PAAC PAP'!$G$33)</f>
        <v>0.31425399193502762</v>
      </c>
      <c r="M155" s="129">
        <f>IF(M150="-","-",SUM(M147:M153)*'3j PAAC PAP'!$G$33)</f>
        <v>0.32878099030823749</v>
      </c>
      <c r="N155" s="129">
        <f>IF(N150="-","-",SUM(N147:N153)*'3j PAAC PAP'!$G$33)</f>
        <v>0.360500791034016</v>
      </c>
      <c r="O155" s="30"/>
      <c r="P155" s="129">
        <f>IF(P150="-","-",SUM(P147:P153)*'3j PAAC PAP'!$G$33)</f>
        <v>0.360500791034016</v>
      </c>
      <c r="Q155" s="129">
        <f>IF(Q150="-","-",SUM(Q147:Q153)*'3j PAAC PAP'!$G$33)</f>
        <v>0.38201746417269267</v>
      </c>
      <c r="R155" s="129">
        <f>IF(R150="-","-",SUM(R147:R153)*'3j PAAC PAP'!$G$33)</f>
        <v>0.38343761444396102</v>
      </c>
      <c r="S155" s="129">
        <f>IF(S150="-","-",SUM(S147:S153)*'3j PAAC PAP'!$G$33)</f>
        <v>0.41188024613221236</v>
      </c>
      <c r="T155" s="129">
        <f>IF(T150="-","-",SUM(T147:T153)*'3j PAAC PAP'!$G$33)</f>
        <v>0.41182687078249008</v>
      </c>
      <c r="U155" s="129">
        <f>IF(U150="-","-",SUM(U147:U153)*'3j PAAC PAP'!$G$33)</f>
        <v>0.41511348040378487</v>
      </c>
      <c r="V155" s="129">
        <f>IF(V150="-","-",SUM(V147:V153)*'3j PAAC PAP'!$G$33)</f>
        <v>0.41464937119363271</v>
      </c>
      <c r="W155" s="129" t="str">
        <f>IF(W150="-","-",SUM(W147:W153)*'3j PAAC PAP'!$G$33)</f>
        <v>-</v>
      </c>
      <c r="X155" s="129" t="str">
        <f>IF(X150="-","-",SUM(X147:X153)*'3j PAAC PAP'!$G$33)</f>
        <v>-</v>
      </c>
      <c r="Y155" s="129" t="str">
        <f>IF(Y150="-","-",SUM(Y147:Y153)*'3j PAAC PAP'!$G$33)</f>
        <v>-</v>
      </c>
      <c r="Z155" s="129" t="str">
        <f>IF(Z150="-","-",SUM(Z147:Z153)*'3j PAAC PAP'!$G$33)</f>
        <v>-</v>
      </c>
      <c r="AA155" s="28"/>
    </row>
    <row r="156" spans="1:27" s="29" customFormat="1" ht="11.5" x14ac:dyDescent="0.25">
      <c r="A156" s="256"/>
      <c r="B156" s="132" t="s">
        <v>388</v>
      </c>
      <c r="C156" s="132" t="s">
        <v>515</v>
      </c>
      <c r="D156" s="134" t="s">
        <v>327</v>
      </c>
      <c r="E156" s="182"/>
      <c r="F156" s="30"/>
      <c r="G156" s="129">
        <f>IF(G150="-","-",SUM(G147:G155)*'3k EBIT'!$E$9)</f>
        <v>1.4975665102835967</v>
      </c>
      <c r="H156" s="129">
        <f>IF(H150="-","-",SUM(H147:H155)*'3k EBIT'!$E$9)</f>
        <v>1.4992170512547851</v>
      </c>
      <c r="I156" s="129">
        <f>IF(I150="-","-",SUM(I147:I155)*'3k EBIT'!$E$9)</f>
        <v>1.3345736964231467</v>
      </c>
      <c r="J156" s="129">
        <f>IF(J150="-","-",SUM(J147:J155)*'3k EBIT'!$E$9)</f>
        <v>1.3395253193367129</v>
      </c>
      <c r="K156" s="129">
        <f>IF(K150="-","-",SUM(K147:K155)*'3k EBIT'!$E$9)</f>
        <v>1.3367745776873881</v>
      </c>
      <c r="L156" s="129">
        <f>IF(L150="-","-",SUM(L147:L155)*'3k EBIT'!$E$9)</f>
        <v>1.3449524533086883</v>
      </c>
      <c r="M156" s="129">
        <f>IF(M150="-","-",SUM(M147:M155)*'3k EBIT'!$E$9)</f>
        <v>1.4049947868069261</v>
      </c>
      <c r="N156" s="129">
        <f>IF(N150="-","-",SUM(N147:N155)*'3k EBIT'!$E$9)</f>
        <v>1.5345567690885118</v>
      </c>
      <c r="O156" s="30"/>
      <c r="P156" s="129">
        <f>IF(P150="-","-",SUM(P147:P155)*'3k EBIT'!$E$9)</f>
        <v>1.5345567690885118</v>
      </c>
      <c r="Q156" s="129">
        <f>IF(Q150="-","-",SUM(Q147:Q155)*'3k EBIT'!$E$9)</f>
        <v>1.6228257023591521</v>
      </c>
      <c r="R156" s="129">
        <f>IF(R150="-","-",SUM(R147:R155)*'3k EBIT'!$E$9)</f>
        <v>1.6291192478925061</v>
      </c>
      <c r="S156" s="129">
        <f>IF(S150="-","-",SUM(S147:S155)*'3k EBIT'!$E$9)</f>
        <v>1.7451610856069864</v>
      </c>
      <c r="T156" s="129">
        <f>IF(T150="-","-",SUM(T147:T155)*'3k EBIT'!$E$9)</f>
        <v>1.7451386665865032</v>
      </c>
      <c r="U156" s="129">
        <f>IF(U150="-","-",SUM(U147:U155)*'3k EBIT'!$E$9)</f>
        <v>1.7588918124712709</v>
      </c>
      <c r="V156" s="129">
        <f>IF(V150="-","-",SUM(V147:V155)*'3k EBIT'!$E$9)</f>
        <v>1.7583020935655507</v>
      </c>
      <c r="W156" s="129" t="str">
        <f>IF(W150="-","-",SUM(W147:W155)*'3k EBIT'!$E$9)</f>
        <v>-</v>
      </c>
      <c r="X156" s="129" t="str">
        <f>IF(X150="-","-",SUM(X147:X155)*'3k EBIT'!$E$9)</f>
        <v>-</v>
      </c>
      <c r="Y156" s="129" t="str">
        <f>IF(Y150="-","-",SUM(Y147:Y155)*'3k EBIT'!$E$9)</f>
        <v>-</v>
      </c>
      <c r="Z156" s="129" t="str">
        <f>IF(Z150="-","-",SUM(Z147:Z155)*'3k EBIT'!$E$9)</f>
        <v>-</v>
      </c>
      <c r="AA156" s="28"/>
    </row>
    <row r="157" spans="1:27" s="29" customFormat="1" ht="11.5" x14ac:dyDescent="0.25">
      <c r="A157" s="256"/>
      <c r="B157" s="132" t="s">
        <v>292</v>
      </c>
      <c r="C157" s="177" t="s">
        <v>516</v>
      </c>
      <c r="D157" s="134" t="s">
        <v>327</v>
      </c>
      <c r="E157" s="134"/>
      <c r="F157" s="30"/>
      <c r="G157" s="129">
        <f>IF(G152="-","-",SUM(G147:G150,G152:G156)*'3l HAP'!$E$10)</f>
        <v>0.743576236448796</v>
      </c>
      <c r="H157" s="129">
        <f>IF(H152="-","-",SUM(H147:H150,H152:H156)*'3l HAP'!$E$10)</f>
        <v>0.74484810804761292</v>
      </c>
      <c r="I157" s="129">
        <f>IF(I152="-","-",SUM(I147:I150,I152:I156)*'3l HAP'!$E$10)</f>
        <v>0.74462942789449926</v>
      </c>
      <c r="J157" s="129">
        <f>IF(J152="-","-",SUM(J147:J150,J152:J156)*'3l HAP'!$E$10)</f>
        <v>0.7484450426909508</v>
      </c>
      <c r="K157" s="129">
        <f>IF(K152="-","-",SUM(K147:K150,K152:K156)*'3l HAP'!$E$10)</f>
        <v>0.75701330996186345</v>
      </c>
      <c r="L157" s="129">
        <f>IF(L152="-","-",SUM(L147:L150,L152:L156)*'3l HAP'!$E$10)</f>
        <v>0.76331500614690273</v>
      </c>
      <c r="M157" s="129">
        <f>IF(M152="-","-",SUM(M147:M150,M152:M156)*'3l HAP'!$E$10)</f>
        <v>0.80584156968067289</v>
      </c>
      <c r="N157" s="129">
        <f>IF(N152="-","-",SUM(N147:N150,N152:N156)*'3l HAP'!$E$10)</f>
        <v>0.90567926436796087</v>
      </c>
      <c r="O157" s="30"/>
      <c r="P157" s="129">
        <f>IF(P152="-","-",SUM(P147:P150,P152:P156)*'3l HAP'!$E$10)</f>
        <v>0.90567926436796087</v>
      </c>
      <c r="Q157" s="129">
        <f>IF(Q152="-","-",SUM(Q147:Q150,Q152:Q156)*'3l HAP'!$E$10)</f>
        <v>0.94163362795790695</v>
      </c>
      <c r="R157" s="129">
        <f>IF(R152="-","-",SUM(R147:R150,R152:R156)*'3l HAP'!$E$10)</f>
        <v>0.9464832996470447</v>
      </c>
      <c r="S157" s="129">
        <f>IF(S152="-","-",SUM(S147:S150,S152:S156)*'3l HAP'!$E$10)</f>
        <v>0.9808598203688641</v>
      </c>
      <c r="T157" s="129">
        <f>IF(T152="-","-",SUM(T147:T150,T152:T156)*'3l HAP'!$E$10)</f>
        <v>0.98084254475079491</v>
      </c>
      <c r="U157" s="129">
        <f>IF(U152="-","-",SUM(U147:U150,U152:U156)*'3l HAP'!$E$10)</f>
        <v>1.0037315445522015</v>
      </c>
      <c r="V157" s="129">
        <f>IF(V152="-","-",SUM(V147:V150,V152:V156)*'3l HAP'!$E$10)</f>
        <v>1.0032771197662895</v>
      </c>
      <c r="W157" s="129" t="str">
        <f>IF(W152="-","-",SUM(W147:W150,W152:W156)*'3l HAP'!$E$10)</f>
        <v>-</v>
      </c>
      <c r="X157" s="129" t="str">
        <f>IF(X152="-","-",SUM(X147:X150,X152:X156)*'3l HAP'!$E$10)</f>
        <v>-</v>
      </c>
      <c r="Y157" s="129" t="str">
        <f>IF(Y152="-","-",SUM(Y147:Y150,Y152:Y156)*'3l HAP'!$E$10)</f>
        <v>-</v>
      </c>
      <c r="Z157" s="129" t="str">
        <f>IF(Z152="-","-",SUM(Z147:Z150,Z152:Z156)*'3l HAP'!$E$10)</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IF(G152="-","-",SUM(G147:G157))</f>
        <v>79.56283369487349</v>
      </c>
      <c r="H158" s="129">
        <f t="shared" si="22"/>
        <v>79.650976108021183</v>
      </c>
      <c r="I158" s="129">
        <f t="shared" si="22"/>
        <v>70.985321279168261</v>
      </c>
      <c r="J158" s="129">
        <f t="shared" si="22"/>
        <v>71.249748518611355</v>
      </c>
      <c r="K158" s="129">
        <f t="shared" si="22"/>
        <v>71.113540969402052</v>
      </c>
      <c r="L158" s="129">
        <f t="shared" si="22"/>
        <v>71.550256994187535</v>
      </c>
      <c r="M158" s="129">
        <f t="shared" si="22"/>
        <v>74.752905068121535</v>
      </c>
      <c r="N158" s="129">
        <f t="shared" si="22"/>
        <v>81.671791645213588</v>
      </c>
      <c r="O158" s="30"/>
      <c r="P158" s="129">
        <f t="shared" ref="P158:Z158" si="23">IF(P152="-","-",SUM(P147:P157))</f>
        <v>81.671791645213588</v>
      </c>
      <c r="Q158" s="129">
        <f t="shared" si="23"/>
        <v>86.353477419905673</v>
      </c>
      <c r="R158" s="129">
        <f t="shared" si="23"/>
        <v>86.689566193373196</v>
      </c>
      <c r="S158" s="129">
        <f t="shared" si="23"/>
        <v>92.831405334258903</v>
      </c>
      <c r="T158" s="129">
        <f t="shared" si="23"/>
        <v>92.830208110681738</v>
      </c>
      <c r="U158" s="129">
        <f t="shared" si="23"/>
        <v>93.576946594904044</v>
      </c>
      <c r="V158" s="129">
        <f t="shared" si="23"/>
        <v>93.545454345795221</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AA'!J137="-","-",'3c AA'!J137)</f>
        <v>-</v>
      </c>
      <c r="H161" s="38" t="str">
        <f>IF('3c AA'!K137="-","-",'3c AA'!K137)</f>
        <v>-</v>
      </c>
      <c r="I161" s="38" t="str">
        <f>IF('3c AA'!L137="-","-",'3c AA'!L137)</f>
        <v>-</v>
      </c>
      <c r="J161" s="38" t="str">
        <f>IF('3c AA'!M137="-","-",'3c AA'!M137)</f>
        <v>-</v>
      </c>
      <c r="K161" s="38" t="str">
        <f>IF('3c AA'!N137="-","-",'3c AA'!N137)</f>
        <v>-</v>
      </c>
      <c r="L161" s="38" t="str">
        <f>IF('3c AA'!O137="-","-",'3c AA'!O137)</f>
        <v>-</v>
      </c>
      <c r="M161" s="38" t="str">
        <f>IF('3c AA'!P137="-","-",'3c AA'!P137)</f>
        <v>-</v>
      </c>
      <c r="N161" s="38" t="str">
        <f>IF('3c AA'!Q137="-","-",'3c AA'!Q137)</f>
        <v>-</v>
      </c>
      <c r="O161" s="30"/>
      <c r="P161" s="38" t="str">
        <f>IF('3c AA'!S137="-","-",'3c AA'!S137)</f>
        <v>-</v>
      </c>
      <c r="Q161" s="38" t="str">
        <f>IF('3c AA'!T137="-","-",'3c AA'!T137)</f>
        <v>-</v>
      </c>
      <c r="R161" s="38" t="str">
        <f>IF('3c AA'!U137="-","-",'3c AA'!U137)</f>
        <v>-</v>
      </c>
      <c r="S161" s="38" t="str">
        <f>IF('3c AA'!V137="-","-",'3c AA'!V137)</f>
        <v>-</v>
      </c>
      <c r="T161" s="38">
        <f>IF('3c AA'!W137="-","-",'3c AA'!W137)</f>
        <v>0</v>
      </c>
      <c r="U161" s="38">
        <f>IF('3c AA'!X137="-","-",'3c AA'!X137)</f>
        <v>1.4870742269298105</v>
      </c>
      <c r="V161" s="38">
        <f>IF('3c AA'!Y137="-","-",'3c AA'!Y137)</f>
        <v>0.70457099735818829</v>
      </c>
      <c r="W161" s="38" t="str">
        <f>IF('3c AA'!Z137="-","-",'3c AA'!Z137)</f>
        <v>-</v>
      </c>
      <c r="X161" s="38" t="str">
        <f>IF('3c AA'!AA137="-","-",'3c AA'!AA137)</f>
        <v>-</v>
      </c>
      <c r="Y161" s="38" t="str">
        <f>IF('3c AA'!AB137="-","-",'3c AA'!AB137)</f>
        <v>-</v>
      </c>
      <c r="Z161" s="38" t="str">
        <f>IF('3c AA'!AC137="-","-",'3c AA'!AC137)</f>
        <v>-</v>
      </c>
      <c r="AA161" s="28"/>
    </row>
    <row r="162" spans="1:27" s="29" customFormat="1" ht="11.25" customHeight="1" x14ac:dyDescent="0.25">
      <c r="A162" s="256"/>
      <c r="B162" s="135" t="s">
        <v>2</v>
      </c>
      <c r="C162" s="135" t="s">
        <v>342</v>
      </c>
      <c r="D162" s="133" t="s">
        <v>328</v>
      </c>
      <c r="E162" s="181"/>
      <c r="F162" s="30"/>
      <c r="G162" s="38">
        <f>IF('3d PC'!G14="-","-",'3d PC'!G61)</f>
        <v>6.5567588596821027</v>
      </c>
      <c r="H162" s="38">
        <f>IF('3d PC'!H14="-","-",'3d PC'!H61)</f>
        <v>6.5567588596821027</v>
      </c>
      <c r="I162" s="38">
        <f>IF('3d PC'!I14="-","-",'3d PC'!I61)</f>
        <v>6.6197359495950758</v>
      </c>
      <c r="J162" s="38">
        <f>IF('3d PC'!J14="-","-",'3d PC'!J61)</f>
        <v>6.6197359495950758</v>
      </c>
      <c r="K162" s="38">
        <f>IF('3d PC'!K14="-","-",'3d PC'!K61)</f>
        <v>6.6995028867368616</v>
      </c>
      <c r="L162" s="38">
        <f>IF('3d PC'!L14="-","-",'3d PC'!L61)</f>
        <v>6.6995028867368616</v>
      </c>
      <c r="M162" s="38">
        <f>IF('3d PC'!M14="-","-",'3d PC'!M61)</f>
        <v>7.1131218301273513</v>
      </c>
      <c r="N162" s="38">
        <f>IF('3d PC'!N14="-","-",'3d PC'!N61)</f>
        <v>7.1131218301273513</v>
      </c>
      <c r="O162" s="30"/>
      <c r="P162" s="38">
        <f>'3d PC'!P61</f>
        <v>7.1131218301273513</v>
      </c>
      <c r="Q162" s="38">
        <f>'3d PC'!Q61</f>
        <v>7.2804579515147188</v>
      </c>
      <c r="R162" s="38">
        <f>'3d PC'!R61</f>
        <v>7.1935840895118579</v>
      </c>
      <c r="S162" s="38">
        <f>'3d PC'!S61</f>
        <v>7.3593999937099728</v>
      </c>
      <c r="T162" s="38">
        <f>'3d PC'!T61</f>
        <v>7.0492243060839304</v>
      </c>
      <c r="U162" s="38">
        <f>'3d PC'!U61</f>
        <v>7.1089669218364691</v>
      </c>
      <c r="V162" s="38">
        <f>'3d PC'!V61</f>
        <v>6.9829560851947949</v>
      </c>
      <c r="W162" s="38" t="str">
        <f>'3d PC'!W61</f>
        <v>-</v>
      </c>
      <c r="X162" s="38" t="str">
        <f>'3d PC'!X61</f>
        <v>-</v>
      </c>
      <c r="Y162" s="38" t="str">
        <f>'3d PC'!Y61</f>
        <v>-</v>
      </c>
      <c r="Z162" s="38" t="str">
        <f>'3d PC'!Z61</f>
        <v>-</v>
      </c>
      <c r="AA162" s="28"/>
    </row>
    <row r="163" spans="1:27" s="29" customFormat="1" ht="11.25" customHeight="1" x14ac:dyDescent="0.25">
      <c r="A163" s="256"/>
      <c r="B163" s="135" t="s">
        <v>352</v>
      </c>
      <c r="C163" s="135" t="s">
        <v>343</v>
      </c>
      <c r="D163" s="133" t="s">
        <v>328</v>
      </c>
      <c r="E163" s="181"/>
      <c r="F163" s="30"/>
      <c r="G163" s="38">
        <f>IF('3e NC-Elec'!H54="-","-",'3e NC-Elec'!H54)</f>
        <v>18.2135</v>
      </c>
      <c r="H163" s="38">
        <f>IF('3e NC-Elec'!I54="-","-",'3e NC-Elec'!I54)</f>
        <v>18.2135</v>
      </c>
      <c r="I163" s="38">
        <f>IF('3e NC-Elec'!J54="-","-",'3e NC-Elec'!J54)</f>
        <v>18.140499999999999</v>
      </c>
      <c r="J163" s="38">
        <f>IF('3e NC-Elec'!K54="-","-",'3e NC-Elec'!K54)</f>
        <v>18.140499999999999</v>
      </c>
      <c r="K163" s="38">
        <f>IF('3e NC-Elec'!L54="-","-",'3e NC-Elec'!L54)</f>
        <v>18.797500000000003</v>
      </c>
      <c r="L163" s="38">
        <f>IF('3e NC-Elec'!M54="-","-",'3e NC-Elec'!M54)</f>
        <v>18.797500000000003</v>
      </c>
      <c r="M163" s="38">
        <f>IF('3e NC-Elec'!N54="-","-",'3e NC-Elec'!N54)</f>
        <v>18.614999999999998</v>
      </c>
      <c r="N163" s="38">
        <f>IF('3e NC-Elec'!O54="-","-",'3e NC-Elec'!O54)</f>
        <v>18.614999999999998</v>
      </c>
      <c r="O163" s="30"/>
      <c r="P163" s="38">
        <f>'3e NC-Elec'!Q54</f>
        <v>18.614999999999998</v>
      </c>
      <c r="Q163" s="38">
        <f>'3e NC-Elec'!R54</f>
        <v>16.8995</v>
      </c>
      <c r="R163" s="38">
        <f>'3e NC-Elec'!S54</f>
        <v>16.8995</v>
      </c>
      <c r="S163" s="38">
        <f>'3e NC-Elec'!T54</f>
        <v>15.768000000000002</v>
      </c>
      <c r="T163" s="38">
        <f>'3e NC-Elec'!U54</f>
        <v>15.768000000000002</v>
      </c>
      <c r="U163" s="38">
        <f>'3e NC-Elec'!V54</f>
        <v>17.373999999999999</v>
      </c>
      <c r="V163" s="38">
        <f>'3e NC-Elec'!W54</f>
        <v>17.373999999999999</v>
      </c>
      <c r="W163" s="38" t="str">
        <f>'3e NC-Elec'!X54</f>
        <v>-</v>
      </c>
      <c r="X163" s="38" t="str">
        <f>'3e NC-Elec'!Y54</f>
        <v>-</v>
      </c>
      <c r="Y163" s="38" t="str">
        <f>'3e NC-Elec'!Z54</f>
        <v>-</v>
      </c>
      <c r="Z163" s="38" t="str">
        <f>'3e NC-Elec'!AA54</f>
        <v>-</v>
      </c>
      <c r="AA163" s="28"/>
    </row>
    <row r="164" spans="1:27" s="29" customFormat="1" ht="11.25" customHeight="1" x14ac:dyDescent="0.25">
      <c r="A164" s="256"/>
      <c r="B164" s="135" t="s">
        <v>349</v>
      </c>
      <c r="C164" s="135" t="s">
        <v>344</v>
      </c>
      <c r="D164" s="133" t="s">
        <v>328</v>
      </c>
      <c r="E164" s="181"/>
      <c r="F164" s="30"/>
      <c r="G164" s="38">
        <f>IF('3g CPIH'!C$16="-","-",'3h OC '!$E$9*('3g CPIH'!C$16/'3g CPIH'!$G$16))</f>
        <v>39.034507632093934</v>
      </c>
      <c r="H164" s="38">
        <f>IF('3g CPIH'!D$16="-","-",'3h OC '!$E$9*('3g CPIH'!D$16/'3g CPIH'!$G$16))</f>
        <v>39.112654794520544</v>
      </c>
      <c r="I164" s="38">
        <f>IF('3g CPIH'!E$16="-","-",'3h OC '!$E$9*('3g CPIH'!E$16/'3g CPIH'!$G$16))</f>
        <v>39.229875538160471</v>
      </c>
      <c r="J164" s="38">
        <f>IF('3g CPIH'!F$16="-","-",'3h OC '!$E$9*('3g CPIH'!F$16/'3g CPIH'!$G$16))</f>
        <v>39.464317025440316</v>
      </c>
      <c r="K164" s="38">
        <f>IF('3g CPIH'!G$16="-","-",'3h OC '!$E$9*('3g CPIH'!G$16/'3g CPIH'!$G$16))</f>
        <v>39.933199999999999</v>
      </c>
      <c r="L164" s="38">
        <f>IF('3g CPIH'!H$16="-","-",'3h OC '!$E$9*('3g CPIH'!H$16/'3g CPIH'!$G$16))</f>
        <v>40.441156555772999</v>
      </c>
      <c r="M164" s="38">
        <f>IF('3g CPIH'!I$16="-","-",'3h OC '!$E$9*('3g CPIH'!I$16/'3g CPIH'!$G$16))</f>
        <v>41.027260273972601</v>
      </c>
      <c r="N164" s="38">
        <f>IF('3g CPIH'!J$16="-","-",'3h OC '!$E$9*('3g CPIH'!J$16/'3g CPIH'!$G$16))</f>
        <v>41.378922504892373</v>
      </c>
      <c r="O164" s="30"/>
      <c r="P164" s="38">
        <f>IF('3g CPIH'!L$16="-","-",'3h OC '!$E$9*('3g CPIH'!L$16/'3g CPIH'!$G$16))</f>
        <v>41.378922504892373</v>
      </c>
      <c r="Q164" s="38">
        <f>IF('3g CPIH'!M$16="-","-",'3h OC '!$E$9*('3g CPIH'!M$16/'3g CPIH'!$G$16))</f>
        <v>41.847805479452056</v>
      </c>
      <c r="R164" s="38">
        <f>IF('3g CPIH'!N$16="-","-",'3h OC '!$E$9*('3g CPIH'!N$16/'3g CPIH'!$G$16))</f>
        <v>42.160394129158512</v>
      </c>
      <c r="S164" s="38">
        <f>IF('3g CPIH'!O$16="-","-",'3h OC '!$E$9*('3g CPIH'!O$16/'3g CPIH'!$G$16))</f>
        <v>42.394835616438357</v>
      </c>
      <c r="T164" s="38">
        <f>IF('3g CPIH'!P$16="-","-",'3h OC '!$E$9*('3g CPIH'!P$16/'3g CPIH'!$G$16))</f>
        <v>42.512056360078276</v>
      </c>
      <c r="U164" s="38">
        <f>IF('3g CPIH'!Q$16="-","-",'3h OC '!$E$9*('3g CPIH'!Q$16/'3g CPIH'!$G$16))</f>
        <v>42.746497847358121</v>
      </c>
      <c r="V164" s="38">
        <f>IF('3g CPIH'!R$16="-","-",'3h OC '!$E$9*('3g CPIH'!R$16/'3g CPIH'!$G$16))</f>
        <v>43.527969471624267</v>
      </c>
      <c r="W164" s="38" t="str">
        <f>IF('3g CPIH'!S$16="-","-",'3h OC '!$E$9*('3g CPIH'!S$16/'3g CPIH'!$G$16))</f>
        <v>-</v>
      </c>
      <c r="X164" s="38" t="str">
        <f>IF('3g CPIH'!T$16="-","-",'3h OC '!$E$9*('3g CPIH'!T$16/'3g CPIH'!$G$16))</f>
        <v>-</v>
      </c>
      <c r="Y164" s="38" t="str">
        <f>IF('3g CPIH'!U$16="-","-",'3h OC '!$E$9*('3g CPIH'!U$16/'3g CPIH'!$G$16))</f>
        <v>-</v>
      </c>
      <c r="Z164" s="38" t="str">
        <f>IF('3g CPIH'!V$16="-","-",'3h OC '!$E$9*('3g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SMNCC'!G$57)</f>
        <v>0</v>
      </c>
      <c r="L165" s="38">
        <f>IF('3i SMNCC'!H$46="-","-",'3i SMNCC'!H$57)</f>
        <v>-0.1310662676190151</v>
      </c>
      <c r="M165" s="38">
        <f>IF('3i SMNCC'!I$46="-","-",'3i SMNCC'!I$57)</f>
        <v>1.6490220555819262</v>
      </c>
      <c r="N165" s="38">
        <f>IF('3i SMNCC'!J$46="-","-",'3i SMNCC'!J$57)</f>
        <v>7.9249822078168837</v>
      </c>
      <c r="O165" s="30"/>
      <c r="P165" s="38">
        <f>IF('3i SMNCC'!L$46="-","-",'3i SMNCC'!L$57)</f>
        <v>7.9249822078168837</v>
      </c>
      <c r="Q165" s="38">
        <f>IF('3i SMNCC'!M$46="-","-",'3i SMNCC'!M$57)</f>
        <v>9.5945159615724194</v>
      </c>
      <c r="R165" s="38">
        <f>IF('3i SMNCC'!N$46="-","-",'3i SMNCC'!N$57)</f>
        <v>9.6655312765157912</v>
      </c>
      <c r="S165" s="38">
        <f>IF('3i SMNCC'!O$46="-","-",'3i SMNCC'!O$57)</f>
        <v>11.448655558303892</v>
      </c>
      <c r="T165" s="38">
        <f>IF('3i SMNCC'!P$46="-","-",'3i SMNCC'!P$57)</f>
        <v>11.63045810995356</v>
      </c>
      <c r="U165" s="38">
        <f>IF('3i SMNCC'!Q$46="-","-",'3i SMNCC'!Q$57)</f>
        <v>11.375413031411084</v>
      </c>
      <c r="V165" s="38">
        <f>IF('3i SMNCC'!R$46="-","-",'3i SMNCC'!R$57)</f>
        <v>11.405483218834176</v>
      </c>
      <c r="W165" s="38" t="str">
        <f>IF('3i SMNCC'!S$46="-","-",'3i SMNCC'!S$57)</f>
        <v>-</v>
      </c>
      <c r="X165" s="38" t="str">
        <f>IF('3i SMNCC'!T$46="-","-",'3i SMNCC'!T$57)</f>
        <v>-</v>
      </c>
      <c r="Y165" s="38" t="str">
        <f>IF('3i SMNCC'!U$46="-","-",'3i SMNCC'!U$57)</f>
        <v>-</v>
      </c>
      <c r="Z165" s="38" t="str">
        <f>IF('3i SMNCC'!V$46="-","-",'3i SMNCC'!V$57)</f>
        <v>-</v>
      </c>
      <c r="AA165" s="28"/>
    </row>
    <row r="166" spans="1:27" s="29" customFormat="1" ht="11.5" x14ac:dyDescent="0.25">
      <c r="A166" s="256"/>
      <c r="B166" s="135" t="s">
        <v>349</v>
      </c>
      <c r="C166" s="135" t="s">
        <v>389</v>
      </c>
      <c r="D166" s="133" t="s">
        <v>328</v>
      </c>
      <c r="E166" s="181"/>
      <c r="F166" s="30"/>
      <c r="G166" s="38">
        <f>IF('3g CPIH'!C$16="-","-",'3j PAAC PAP'!$G$15*('3g CPIH'!C$16/'3g CPIH'!$G$16))</f>
        <v>3.3460635029354204</v>
      </c>
      <c r="H166" s="38">
        <f>IF('3g CPIH'!D$16="-","-",'3j PAAC PAP'!$G$15*('3g CPIH'!D$16/'3g CPIH'!$G$16))</f>
        <v>3.3527623287671227</v>
      </c>
      <c r="I166" s="38">
        <f>IF('3g CPIH'!E$16="-","-",'3j PAAC PAP'!$G$15*('3g CPIH'!E$16/'3g CPIH'!$G$16))</f>
        <v>3.3628105675146771</v>
      </c>
      <c r="J166" s="38">
        <f>IF('3g CPIH'!F$16="-","-",'3j PAAC PAP'!$G$15*('3g CPIH'!F$16/'3g CPIH'!$G$16))</f>
        <v>3.3829070450097847</v>
      </c>
      <c r="K166" s="38">
        <f>IF('3g CPIH'!G$16="-","-",'3j PAAC PAP'!$G$15*('3g CPIH'!G$16/'3g CPIH'!$G$16))</f>
        <v>3.4230999999999998</v>
      </c>
      <c r="L166" s="38">
        <f>IF('3g CPIH'!H$16="-","-",'3j PAAC PAP'!$G$15*('3g CPIH'!H$16/'3g CPIH'!$G$16))</f>
        <v>3.4666423679060667</v>
      </c>
      <c r="M166" s="38">
        <f>IF('3g CPIH'!I$16="-","-",'3j PAAC PAP'!$G$15*('3g CPIH'!I$16/'3g CPIH'!$G$16))</f>
        <v>3.516883561643835</v>
      </c>
      <c r="N166" s="38">
        <f>IF('3g CPIH'!J$16="-","-",'3j PAAC PAP'!$G$15*('3g CPIH'!J$16/'3g CPIH'!$G$16))</f>
        <v>3.547028277886497</v>
      </c>
      <c r="O166" s="30"/>
      <c r="P166" s="38">
        <f>IF('3g CPIH'!L$16="-","-",'3j PAAC PAP'!$G$15*('3g CPIH'!L$16/'3g CPIH'!$G$16))</f>
        <v>3.547028277886497</v>
      </c>
      <c r="Q166" s="38">
        <f>IF('3g CPIH'!M$16="-","-",'3j PAAC PAP'!$G$15*('3g CPIH'!M$16/'3g CPIH'!$G$16))</f>
        <v>3.5872212328767121</v>
      </c>
      <c r="R166" s="38">
        <f>IF('3g CPIH'!N$16="-","-",'3j PAAC PAP'!$G$15*('3g CPIH'!N$16/'3g CPIH'!$G$16))</f>
        <v>3.6140165362035224</v>
      </c>
      <c r="S166" s="38">
        <f>IF('3g CPIH'!O$16="-","-",'3j PAAC PAP'!$G$15*('3g CPIH'!O$16/'3g CPIH'!$G$16))</f>
        <v>3.6341130136986299</v>
      </c>
      <c r="T166" s="38">
        <f>IF('3g CPIH'!P$16="-","-",'3j PAAC PAP'!$G$15*('3g CPIH'!P$16/'3g CPIH'!$G$16))</f>
        <v>3.6441612524461835</v>
      </c>
      <c r="U166" s="38">
        <f>IF('3g CPIH'!Q$16="-","-",'3j PAAC PAP'!$G$15*('3g CPIH'!Q$16/'3g CPIH'!$G$16))</f>
        <v>3.6642577299412915</v>
      </c>
      <c r="V166" s="38">
        <f>IF('3g CPIH'!R$16="-","-",'3j PAAC PAP'!$G$15*('3g CPIH'!R$16/'3g CPIH'!$G$16))</f>
        <v>3.7312459882583173</v>
      </c>
      <c r="W166" s="38" t="str">
        <f>IF('3g CPIH'!S$16="-","-",'3j PAAC PAP'!$G$15*('3g CPIH'!S$16/'3g CPIH'!$G$16))</f>
        <v>-</v>
      </c>
      <c r="X166" s="38" t="str">
        <f>IF('3g CPIH'!T$16="-","-",'3j PAAC PAP'!$G$15*('3g CPIH'!T$16/'3g CPIH'!$G$16))</f>
        <v>-</v>
      </c>
      <c r="Y166" s="38" t="str">
        <f>IF('3g CPIH'!U$16="-","-",'3j PAAC PAP'!$G$15*('3g CPIH'!U$16/'3g CPIH'!$G$16))</f>
        <v>-</v>
      </c>
      <c r="Z166" s="38" t="str">
        <f>IF('3g CPIH'!V$16="-","-",'3j PAAC PAP'!$G$15*('3g CPIH'!V$16/'3g CPIH'!$G$16))</f>
        <v>-</v>
      </c>
      <c r="AA166" s="28"/>
    </row>
    <row r="167" spans="1:27" s="29" customFormat="1" ht="11.5" x14ac:dyDescent="0.25">
      <c r="A167" s="256"/>
      <c r="B167" s="135" t="s">
        <v>349</v>
      </c>
      <c r="C167" s="135" t="s">
        <v>404</v>
      </c>
      <c r="D167" s="133" t="s">
        <v>328</v>
      </c>
      <c r="E167" s="181"/>
      <c r="F167" s="30"/>
      <c r="G167" s="38">
        <f>IF(G162="-","-",SUM(G159:G165)*'3j PAAC PAP'!$G$33)</f>
        <v>0.30536961242964011</v>
      </c>
      <c r="H167" s="38">
        <f>IF(H162="-","-",SUM(H159:H165)*'3j PAAC PAP'!$G$33)</f>
        <v>0.3057436247490139</v>
      </c>
      <c r="I167" s="38">
        <f>IF(I162="-","-",SUM(I159:I165)*'3j PAAC PAP'!$G$33)</f>
        <v>0.30625667358039804</v>
      </c>
      <c r="J167" s="38">
        <f>IF(J162="-","-",SUM(J159:J165)*'3j PAAC PAP'!$G$33)</f>
        <v>0.3073787105385194</v>
      </c>
      <c r="K167" s="38">
        <f>IF(K162="-","-",SUM(K159:K165)*'3j PAAC PAP'!$G$33)</f>
        <v>0.31314895101592266</v>
      </c>
      <c r="L167" s="38">
        <f>IF(L162="-","-",SUM(L159:L165)*'3j PAAC PAP'!$G$33)</f>
        <v>0.31495274793502759</v>
      </c>
      <c r="M167" s="38">
        <f>IF(M162="-","-",SUM(M159:M165)*'3j PAAC PAP'!$G$33)</f>
        <v>0.3273834783082375</v>
      </c>
      <c r="N167" s="38">
        <f>IF(N162="-","-",SUM(N159:N165)*'3j PAAC PAP'!$G$33)</f>
        <v>0.35910327903401601</v>
      </c>
      <c r="O167" s="30"/>
      <c r="P167" s="38">
        <f>IF(P162="-","-",SUM(P159:P165)*'3j PAAC PAP'!$G$33)</f>
        <v>0.35910327903401601</v>
      </c>
      <c r="Q167" s="38">
        <f>IF(Q162="-","-",SUM(Q159:Q165)*'3j PAAC PAP'!$G$33)</f>
        <v>0.36192822917269257</v>
      </c>
      <c r="R167" s="38">
        <f>IF(R162="-","-",SUM(R159:R165)*'3j PAAC PAP'!$G$33)</f>
        <v>0.36334837944396098</v>
      </c>
      <c r="S167" s="38">
        <f>IF(S162="-","-",SUM(S159:S165)*'3j PAAC PAP'!$G$33)</f>
        <v>0.3683826851322124</v>
      </c>
      <c r="T167" s="38">
        <f>IF(T162="-","-",SUM(T159:T165)*'3j PAAC PAP'!$G$33)</f>
        <v>0.36832930978249012</v>
      </c>
      <c r="U167" s="38">
        <f>IF(U162="-","-",SUM(U159:U165)*'3j PAAC PAP'!$G$33)</f>
        <v>0.38332008240378485</v>
      </c>
      <c r="V167" s="38">
        <f>IF(V162="-","-",SUM(V159:V165)*'3j PAAC PAP'!$G$33)</f>
        <v>0.38285597319363268</v>
      </c>
      <c r="W167" s="38" t="str">
        <f>IF(W162="-","-",SUM(W159:W165)*'3j PAAC PAP'!$G$33)</f>
        <v>-</v>
      </c>
      <c r="X167" s="38" t="str">
        <f>IF(X162="-","-",SUM(X159:X165)*'3j PAAC PAP'!$G$33)</f>
        <v>-</v>
      </c>
      <c r="Y167" s="38" t="str">
        <f>IF(Y162="-","-",SUM(Y159:Y165)*'3j PAAC PAP'!$G$33)</f>
        <v>-</v>
      </c>
      <c r="Z167" s="38" t="str">
        <f>IF(Z162="-","-",SUM(Z159:Z165)*'3j PAAC PAP'!$G$33)</f>
        <v>-</v>
      </c>
      <c r="AA167" s="28"/>
    </row>
    <row r="168" spans="1:27" s="29" customFormat="1" ht="11.5" x14ac:dyDescent="0.25">
      <c r="A168" s="256"/>
      <c r="B168" s="135" t="s">
        <v>388</v>
      </c>
      <c r="C168" s="135" t="s">
        <v>515</v>
      </c>
      <c r="D168" s="133" t="s">
        <v>328</v>
      </c>
      <c r="E168" s="181"/>
      <c r="F168" s="30"/>
      <c r="G168" s="38">
        <f>IF(G162="-","-",SUM(G159:G167)*'3k EBIT'!$E$9)</f>
        <v>1.3064916739911088</v>
      </c>
      <c r="H168" s="38">
        <f>IF(H162="-","-",SUM(H159:H167)*'3k EBIT'!$E$9)</f>
        <v>1.3081422149622972</v>
      </c>
      <c r="I168" s="38">
        <f>IF(I162="-","-",SUM(I159:I167)*'3k EBIT'!$E$9)</f>
        <v>1.3104229736203785</v>
      </c>
      <c r="J168" s="38">
        <f>IF(J162="-","-",SUM(J159:J167)*'3k EBIT'!$E$9)</f>
        <v>1.315374596533945</v>
      </c>
      <c r="K168" s="38">
        <f>IF(K162="-","-",SUM(K159:K167)*'3k EBIT'!$E$9)</f>
        <v>1.3396158391935959</v>
      </c>
      <c r="L168" s="38">
        <f>IF(L162="-","-",SUM(L159:L167)*'3k EBIT'!$E$9)</f>
        <v>1.347793714814896</v>
      </c>
      <c r="M168" s="38">
        <f>IF(M162="-","-",SUM(M159:M167)*'3k EBIT'!$E$9)</f>
        <v>1.3993122637945103</v>
      </c>
      <c r="N168" s="38">
        <f>IF(N162="-","-",SUM(N159:N167)*'3k EBIT'!$E$9)</f>
        <v>1.5288742460760958</v>
      </c>
      <c r="O168" s="30"/>
      <c r="P168" s="38">
        <f>IF(P162="-","-",SUM(P159:P167)*'3k EBIT'!$E$9)</f>
        <v>1.5288742460760958</v>
      </c>
      <c r="Q168" s="38">
        <f>IF(Q162="-","-",SUM(Q159:Q167)*'3k EBIT'!$E$9)</f>
        <v>1.5411394340556719</v>
      </c>
      <c r="R168" s="38">
        <f>IF(R162="-","-",SUM(R159:R167)*'3k EBIT'!$E$9)</f>
        <v>1.547432979589026</v>
      </c>
      <c r="S168" s="38">
        <f>IF(S162="-","-",SUM(S159:S167)*'3k EBIT'!$E$9)</f>
        <v>1.5682925568455384</v>
      </c>
      <c r="T168" s="38">
        <f>IF(T162="-","-",SUM(T159:T167)*'3k EBIT'!$E$9)</f>
        <v>1.5682701378250552</v>
      </c>
      <c r="U168" s="38">
        <f>IF(U162="-","-",SUM(U159:U167)*'3k EBIT'!$E$9)</f>
        <v>1.6296144139388069</v>
      </c>
      <c r="V168" s="38">
        <f>IF(V162="-","-",SUM(V159:V167)*'3k EBIT'!$E$9)</f>
        <v>1.6290246950330867</v>
      </c>
      <c r="W168" s="38" t="str">
        <f>IF(W162="-","-",SUM(W159:W167)*'3k EBIT'!$E$9)</f>
        <v>-</v>
      </c>
      <c r="X168" s="38" t="str">
        <f>IF(X162="-","-",SUM(X159:X167)*'3k EBIT'!$E$9)</f>
        <v>-</v>
      </c>
      <c r="Y168" s="38" t="str">
        <f>IF(Y162="-","-",SUM(Y159:Y167)*'3k EBIT'!$E$9)</f>
        <v>-</v>
      </c>
      <c r="Z168" s="38" t="str">
        <f>IF(Z162="-","-",SUM(Z159:Z167)*'3k EBIT'!$E$9)</f>
        <v>-</v>
      </c>
      <c r="AA168" s="28"/>
    </row>
    <row r="169" spans="1:27" s="29" customFormat="1" ht="11.25" customHeight="1" x14ac:dyDescent="0.25">
      <c r="A169" s="256"/>
      <c r="B169" s="135" t="s">
        <v>292</v>
      </c>
      <c r="C169" s="136" t="s">
        <v>516</v>
      </c>
      <c r="D169" s="133" t="s">
        <v>328</v>
      </c>
      <c r="E169" s="127"/>
      <c r="F169" s="30"/>
      <c r="G169" s="38">
        <f>IF(G164="-","-",SUM(G159:G162,G164:G168)*'3l HAP'!$E$10)</f>
        <v>0.7400907095470568</v>
      </c>
      <c r="H169" s="38">
        <f>IF(H164="-","-",SUM(H159:H162,H164:H168)*'3l HAP'!$E$10)</f>
        <v>0.74136258114587361</v>
      </c>
      <c r="I169" s="38">
        <f>IF(I164="-","-",SUM(I159:I162,I164:I168)*'3l HAP'!$E$10)</f>
        <v>0.74418887802587785</v>
      </c>
      <c r="J169" s="38">
        <f>IF(J164="-","-",SUM(J159:J162,J164:J168)*'3l HAP'!$E$10)</f>
        <v>0.74800449282232939</v>
      </c>
      <c r="K169" s="38">
        <f>IF(K164="-","-",SUM(K159:K162,K164:K168)*'3l HAP'!$E$10)</f>
        <v>0.75706513935817188</v>
      </c>
      <c r="L169" s="38">
        <f>IF(L164="-","-",SUM(L159:L162,L164:L168)*'3l HAP'!$E$10)</f>
        <v>0.76336683554321116</v>
      </c>
      <c r="M169" s="38">
        <f>IF(M164="-","-",SUM(M159:M162,M164:M168)*'3l HAP'!$E$10)</f>
        <v>0.80573791088805613</v>
      </c>
      <c r="N169" s="38">
        <f>IF(N164="-","-",SUM(N159:N162,N164:N168)*'3l HAP'!$E$10)</f>
        <v>0.90557560557534411</v>
      </c>
      <c r="O169" s="30"/>
      <c r="P169" s="38">
        <f>IF(P164="-","-",SUM(P159:P162,P164:P168)*'3l HAP'!$E$10)</f>
        <v>0.90557560557534411</v>
      </c>
      <c r="Q169" s="38">
        <f>IF(Q164="-","-",SUM(Q159:Q162,Q164:Q168)*'3l HAP'!$E$10)</f>
        <v>0.94014353281404062</v>
      </c>
      <c r="R169" s="38">
        <f>IF(R164="-","-",SUM(R159:R162,R164:R168)*'3l HAP'!$E$10)</f>
        <v>0.94499320450317836</v>
      </c>
      <c r="S169" s="38">
        <f>IF(S164="-","-",SUM(S159:S162,S164:S168)*'3l HAP'!$E$10)</f>
        <v>0.97763344044866685</v>
      </c>
      <c r="T169" s="38">
        <f>IF(T164="-","-",SUM(T159:T162,T164:T168)*'3l HAP'!$E$10)</f>
        <v>0.97761616483059766</v>
      </c>
      <c r="U169" s="38">
        <f>IF(U164="-","-",SUM(U159:U162,U164:U168)*'3l HAP'!$E$10)</f>
        <v>1.0013733070201696</v>
      </c>
      <c r="V169" s="38">
        <f>IF(V164="-","-",SUM(V159:V162,V164:V168)*'3l HAP'!$E$10)</f>
        <v>1.0009188822342576</v>
      </c>
      <c r="W169" s="38" t="str">
        <f>IF(W164="-","-",SUM(W159:W162,W164:W168)*'3l HAP'!$E$10)</f>
        <v>-</v>
      </c>
      <c r="X169" s="38" t="str">
        <f>IF(X164="-","-",SUM(X159:X162,X164:X168)*'3l HAP'!$E$10)</f>
        <v>-</v>
      </c>
      <c r="Y169" s="38" t="str">
        <f>IF(Y164="-","-",SUM(Y159:Y162,Y164:Y168)*'3l HAP'!$E$10)</f>
        <v>-</v>
      </c>
      <c r="Z169" s="38" t="str">
        <f>IF(Z164="-","-",SUM(Z159:Z162,Z164:Z168)*'3l HAP'!$E$10)</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IF(G164="-","-",SUM(G159:G169))</f>
        <v>69.502781990679267</v>
      </c>
      <c r="H170" s="38">
        <f t="shared" si="24"/>
        <v>69.590924403826961</v>
      </c>
      <c r="I170" s="38">
        <f t="shared" si="24"/>
        <v>69.713790580496863</v>
      </c>
      <c r="J170" s="38">
        <f t="shared" si="24"/>
        <v>69.978217819939971</v>
      </c>
      <c r="K170" s="38">
        <f t="shared" si="24"/>
        <v>71.263132816304562</v>
      </c>
      <c r="L170" s="38">
        <f t="shared" si="24"/>
        <v>71.699848841090031</v>
      </c>
      <c r="M170" s="38">
        <f t="shared" si="24"/>
        <v>74.453721374316515</v>
      </c>
      <c r="N170" s="38">
        <f t="shared" si="24"/>
        <v>81.372607951408568</v>
      </c>
      <c r="O170" s="30"/>
      <c r="P170" s="38">
        <f t="shared" ref="P170:Z170" si="25">IF(P164="-","-",SUM(P159:P169))</f>
        <v>81.372607951408568</v>
      </c>
      <c r="Q170" s="38">
        <f t="shared" si="25"/>
        <v>82.052711821458288</v>
      </c>
      <c r="R170" s="38">
        <f t="shared" si="25"/>
        <v>82.388800594925854</v>
      </c>
      <c r="S170" s="38">
        <f t="shared" si="25"/>
        <v>83.519312864577273</v>
      </c>
      <c r="T170" s="38">
        <f t="shared" si="25"/>
        <v>83.518115641000094</v>
      </c>
      <c r="U170" s="38">
        <f t="shared" si="25"/>
        <v>86.770517560839551</v>
      </c>
      <c r="V170" s="38">
        <f t="shared" si="25"/>
        <v>86.739025311730714</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AA'!J138="-","-",'3c AA'!J138)</f>
        <v>-</v>
      </c>
      <c r="H173" s="129" t="str">
        <f>IF('3c AA'!K138="-","-",'3c AA'!K138)</f>
        <v>-</v>
      </c>
      <c r="I173" s="129" t="str">
        <f>IF('3c AA'!L138="-","-",'3c AA'!L138)</f>
        <v>-</v>
      </c>
      <c r="J173" s="129" t="str">
        <f>IF('3c AA'!M138="-","-",'3c AA'!M138)</f>
        <v>-</v>
      </c>
      <c r="K173" s="129" t="str">
        <f>IF('3c AA'!N138="-","-",'3c AA'!N138)</f>
        <v>-</v>
      </c>
      <c r="L173" s="129" t="str">
        <f>IF('3c AA'!O138="-","-",'3c AA'!O138)</f>
        <v>-</v>
      </c>
      <c r="M173" s="129" t="str">
        <f>IF('3c AA'!P138="-","-",'3c AA'!P138)</f>
        <v>-</v>
      </c>
      <c r="N173" s="129" t="str">
        <f>IF('3c AA'!Q138="-","-",'3c AA'!Q138)</f>
        <v>-</v>
      </c>
      <c r="O173" s="30"/>
      <c r="P173" s="129" t="str">
        <f>IF('3c AA'!S138="-","-",'3c AA'!S138)</f>
        <v>-</v>
      </c>
      <c r="Q173" s="129" t="str">
        <f>IF('3c AA'!T138="-","-",'3c AA'!T138)</f>
        <v>-</v>
      </c>
      <c r="R173" s="129" t="str">
        <f>IF('3c AA'!U138="-","-",'3c AA'!U138)</f>
        <v>-</v>
      </c>
      <c r="S173" s="129" t="str">
        <f>IF('3c AA'!V138="-","-",'3c AA'!V138)</f>
        <v>-</v>
      </c>
      <c r="T173" s="129">
        <f>IF('3c AA'!W138="-","-",'3c AA'!W138)</f>
        <v>0</v>
      </c>
      <c r="U173" s="129">
        <f>IF('3c AA'!X138="-","-",'3c AA'!X138)</f>
        <v>1.4870742269298105</v>
      </c>
      <c r="V173" s="129">
        <f>IF('3c AA'!Y138="-","-",'3c AA'!Y138)</f>
        <v>0.70457099735818829</v>
      </c>
      <c r="W173" s="129" t="str">
        <f>IF('3c AA'!Z138="-","-",'3c AA'!Z138)</f>
        <v>-</v>
      </c>
      <c r="X173" s="129" t="str">
        <f>IF('3c AA'!AA138="-","-",'3c AA'!AA138)</f>
        <v>-</v>
      </c>
      <c r="Y173" s="129" t="str">
        <f>IF('3c AA'!AB138="-","-",'3c AA'!AB138)</f>
        <v>-</v>
      </c>
      <c r="Z173" s="129" t="str">
        <f>IF('3c AA'!AC138="-","-",'3c AA'!AC138)</f>
        <v>-</v>
      </c>
      <c r="AA173" s="28"/>
    </row>
    <row r="174" spans="1:27" s="29" customFormat="1" ht="11.25" customHeight="1" x14ac:dyDescent="0.25">
      <c r="A174" s="256"/>
      <c r="B174" s="132" t="s">
        <v>2</v>
      </c>
      <c r="C174" s="178" t="s">
        <v>342</v>
      </c>
      <c r="D174" s="134" t="s">
        <v>329</v>
      </c>
      <c r="E174" s="131"/>
      <c r="F174" s="30"/>
      <c r="G174" s="129">
        <f>IF('3d PC'!G14="-","-",'3d PC'!G61)</f>
        <v>6.5567588596821027</v>
      </c>
      <c r="H174" s="129">
        <f>IF('3d PC'!H14="-","-",'3d PC'!H61)</f>
        <v>6.5567588596821027</v>
      </c>
      <c r="I174" s="129">
        <f>IF('3d PC'!I14="-","-",'3d PC'!I61)</f>
        <v>6.6197359495950758</v>
      </c>
      <c r="J174" s="129">
        <f>IF('3d PC'!J14="-","-",'3d PC'!J61)</f>
        <v>6.6197359495950758</v>
      </c>
      <c r="K174" s="129">
        <f>IF('3d PC'!K14="-","-",'3d PC'!K61)</f>
        <v>6.6995028867368616</v>
      </c>
      <c r="L174" s="129">
        <f>IF('3d PC'!L14="-","-",'3d PC'!L61)</f>
        <v>6.6995028867368616</v>
      </c>
      <c r="M174" s="129">
        <f>IF('3d PC'!M14="-","-",'3d PC'!M61)</f>
        <v>7.1131218301273513</v>
      </c>
      <c r="N174" s="129">
        <f>IF('3d PC'!N14="-","-",'3d PC'!N61)</f>
        <v>7.1131218301273513</v>
      </c>
      <c r="O174" s="30"/>
      <c r="P174" s="129">
        <f>'3d PC'!P61</f>
        <v>7.1131218301273513</v>
      </c>
      <c r="Q174" s="129">
        <f>'3d PC'!Q61</f>
        <v>7.2804579515147188</v>
      </c>
      <c r="R174" s="129">
        <f>'3d PC'!R61</f>
        <v>7.1935840895118579</v>
      </c>
      <c r="S174" s="129">
        <f>'3d PC'!S61</f>
        <v>7.3593999937099728</v>
      </c>
      <c r="T174" s="129">
        <f>'3d PC'!T61</f>
        <v>7.0492243060839304</v>
      </c>
      <c r="U174" s="129">
        <f>'3d PC'!U61</f>
        <v>7.1089669218364691</v>
      </c>
      <c r="V174" s="129">
        <f>'3d PC'!V61</f>
        <v>6.9829560851947949</v>
      </c>
      <c r="W174" s="129" t="str">
        <f>'3d PC'!W61</f>
        <v>-</v>
      </c>
      <c r="X174" s="129" t="str">
        <f>'3d PC'!X61</f>
        <v>-</v>
      </c>
      <c r="Y174" s="129" t="str">
        <f>'3d PC'!Y61</f>
        <v>-</v>
      </c>
      <c r="Z174" s="129" t="str">
        <f>'3d PC'!Z61</f>
        <v>-</v>
      </c>
      <c r="AA174" s="28"/>
    </row>
    <row r="175" spans="1:27" s="29" customFormat="1" ht="11.25" customHeight="1" x14ac:dyDescent="0.25">
      <c r="A175" s="256"/>
      <c r="B175" s="132" t="s">
        <v>352</v>
      </c>
      <c r="C175" s="178" t="s">
        <v>343</v>
      </c>
      <c r="D175" s="134" t="s">
        <v>329</v>
      </c>
      <c r="E175" s="131"/>
      <c r="F175" s="30"/>
      <c r="G175" s="129">
        <f>IF('3e NC-Elec'!H55="-","-",'3e NC-Elec'!H55)</f>
        <v>27.776500000000002</v>
      </c>
      <c r="H175" s="129">
        <f>IF('3e NC-Elec'!I55="-","-",'3e NC-Elec'!I55)</f>
        <v>27.776500000000002</v>
      </c>
      <c r="I175" s="129">
        <f>IF('3e NC-Elec'!J55="-","-",'3e NC-Elec'!J55)</f>
        <v>25.732500000000002</v>
      </c>
      <c r="J175" s="129">
        <f>IF('3e NC-Elec'!K55="-","-",'3e NC-Elec'!K55)</f>
        <v>25.732500000000002</v>
      </c>
      <c r="K175" s="129">
        <f>IF('3e NC-Elec'!L55="-","-",'3e NC-Elec'!L55)</f>
        <v>29.784000000000002</v>
      </c>
      <c r="L175" s="129">
        <f>IF('3e NC-Elec'!M55="-","-",'3e NC-Elec'!M55)</f>
        <v>29.784000000000002</v>
      </c>
      <c r="M175" s="129">
        <f>IF('3e NC-Elec'!N55="-","-",'3e NC-Elec'!N55)</f>
        <v>29.272999999999996</v>
      </c>
      <c r="N175" s="129">
        <f>IF('3e NC-Elec'!O55="-","-",'3e NC-Elec'!O55)</f>
        <v>29.272999999999996</v>
      </c>
      <c r="O175" s="30"/>
      <c r="P175" s="129">
        <f>'3e NC-Elec'!Q55</f>
        <v>29.272999999999996</v>
      </c>
      <c r="Q175" s="129">
        <f>'3e NC-Elec'!R55</f>
        <v>24.381999999999998</v>
      </c>
      <c r="R175" s="129">
        <f>'3e NC-Elec'!S55</f>
        <v>24.381999999999998</v>
      </c>
      <c r="S175" s="129">
        <f>'3e NC-Elec'!T55</f>
        <v>24.527999999999999</v>
      </c>
      <c r="T175" s="129">
        <f>'3e NC-Elec'!U55</f>
        <v>24.527999999999999</v>
      </c>
      <c r="U175" s="129">
        <f>'3e NC-Elec'!V55</f>
        <v>25.951499999999999</v>
      </c>
      <c r="V175" s="129">
        <f>'3e NC-Elec'!W55</f>
        <v>25.951499999999999</v>
      </c>
      <c r="W175" s="129" t="str">
        <f>'3e NC-Elec'!X55</f>
        <v>-</v>
      </c>
      <c r="X175" s="129" t="str">
        <f>'3e NC-Elec'!Y55</f>
        <v>-</v>
      </c>
      <c r="Y175" s="129" t="str">
        <f>'3e NC-Elec'!Z55</f>
        <v>-</v>
      </c>
      <c r="Z175" s="129" t="str">
        <f>'3e NC-Elec'!AA55</f>
        <v>-</v>
      </c>
      <c r="AA175" s="28"/>
    </row>
    <row r="176" spans="1:27" s="29" customFormat="1" ht="11.25" customHeight="1" x14ac:dyDescent="0.25">
      <c r="A176" s="256"/>
      <c r="B176" s="132" t="s">
        <v>349</v>
      </c>
      <c r="C176" s="178" t="s">
        <v>344</v>
      </c>
      <c r="D176" s="134" t="s">
        <v>329</v>
      </c>
      <c r="E176" s="131"/>
      <c r="F176" s="30"/>
      <c r="G176" s="129">
        <f>IF('3g CPIH'!C$16="-","-",'3h OC '!$E$9*('3g CPIH'!C$16/'3g CPIH'!$G$16))</f>
        <v>39.034507632093934</v>
      </c>
      <c r="H176" s="129">
        <f>IF('3g CPIH'!D$16="-","-",'3h OC '!$E$9*('3g CPIH'!D$16/'3g CPIH'!$G$16))</f>
        <v>39.112654794520544</v>
      </c>
      <c r="I176" s="129">
        <f>IF('3g CPIH'!E$16="-","-",'3h OC '!$E$9*('3g CPIH'!E$16/'3g CPIH'!$G$16))</f>
        <v>39.229875538160471</v>
      </c>
      <c r="J176" s="129">
        <f>IF('3g CPIH'!F$16="-","-",'3h OC '!$E$9*('3g CPIH'!F$16/'3g CPIH'!$G$16))</f>
        <v>39.464317025440316</v>
      </c>
      <c r="K176" s="129">
        <f>IF('3g CPIH'!G$16="-","-",'3h OC '!$E$9*('3g CPIH'!G$16/'3g CPIH'!$G$16))</f>
        <v>39.933199999999999</v>
      </c>
      <c r="L176" s="129">
        <f>IF('3g CPIH'!H$16="-","-",'3h OC '!$E$9*('3g CPIH'!H$16/'3g CPIH'!$G$16))</f>
        <v>40.441156555772999</v>
      </c>
      <c r="M176" s="129">
        <f>IF('3g CPIH'!I$16="-","-",'3h OC '!$E$9*('3g CPIH'!I$16/'3g CPIH'!$G$16))</f>
        <v>41.027260273972601</v>
      </c>
      <c r="N176" s="129">
        <f>IF('3g CPIH'!J$16="-","-",'3h OC '!$E$9*('3g CPIH'!J$16/'3g CPIH'!$G$16))</f>
        <v>41.378922504892373</v>
      </c>
      <c r="O176" s="30"/>
      <c r="P176" s="129">
        <f>IF('3g CPIH'!L$16="-","-",'3h OC '!$E$9*('3g CPIH'!L$16/'3g CPIH'!$G$16))</f>
        <v>41.378922504892373</v>
      </c>
      <c r="Q176" s="129">
        <f>IF('3g CPIH'!M$16="-","-",'3h OC '!$E$9*('3g CPIH'!M$16/'3g CPIH'!$G$16))</f>
        <v>41.847805479452056</v>
      </c>
      <c r="R176" s="129">
        <f>IF('3g CPIH'!N$16="-","-",'3h OC '!$E$9*('3g CPIH'!N$16/'3g CPIH'!$G$16))</f>
        <v>42.160394129158512</v>
      </c>
      <c r="S176" s="129">
        <f>IF('3g CPIH'!O$16="-","-",'3h OC '!$E$9*('3g CPIH'!O$16/'3g CPIH'!$G$16))</f>
        <v>42.394835616438357</v>
      </c>
      <c r="T176" s="129">
        <f>IF('3g CPIH'!P$16="-","-",'3h OC '!$E$9*('3g CPIH'!P$16/'3g CPIH'!$G$16))</f>
        <v>42.512056360078276</v>
      </c>
      <c r="U176" s="129">
        <f>IF('3g CPIH'!Q$16="-","-",'3h OC '!$E$9*('3g CPIH'!Q$16/'3g CPIH'!$G$16))</f>
        <v>42.746497847358121</v>
      </c>
      <c r="V176" s="129">
        <f>IF('3g CPIH'!R$16="-","-",'3h OC '!$E$9*('3g CPIH'!R$16/'3g CPIH'!$G$16))</f>
        <v>43.527969471624267</v>
      </c>
      <c r="W176" s="129" t="str">
        <f>IF('3g CPIH'!S$16="-","-",'3h OC '!$E$9*('3g CPIH'!S$16/'3g CPIH'!$G$16))</f>
        <v>-</v>
      </c>
      <c r="X176" s="129" t="str">
        <f>IF('3g CPIH'!T$16="-","-",'3h OC '!$E$9*('3g CPIH'!T$16/'3g CPIH'!$G$16))</f>
        <v>-</v>
      </c>
      <c r="Y176" s="129" t="str">
        <f>IF('3g CPIH'!U$16="-","-",'3h OC '!$E$9*('3g CPIH'!U$16/'3g CPIH'!$G$16))</f>
        <v>-</v>
      </c>
      <c r="Z176" s="129" t="str">
        <f>IF('3g CPIH'!V$16="-","-",'3h OC '!$E$9*('3g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SMNCC'!G$57)</f>
        <v>0</v>
      </c>
      <c r="L177" s="129">
        <f>IF('3i SMNCC'!H$46="-","-",'3i SMNCC'!H$57)</f>
        <v>-0.1310662676190151</v>
      </c>
      <c r="M177" s="129">
        <f>IF('3i SMNCC'!I$46="-","-",'3i SMNCC'!I$57)</f>
        <v>1.6490220555819262</v>
      </c>
      <c r="N177" s="129">
        <f>IF('3i SMNCC'!J$46="-","-",'3i SMNCC'!J$57)</f>
        <v>7.9249822078168837</v>
      </c>
      <c r="O177" s="30"/>
      <c r="P177" s="129">
        <f>IF('3i SMNCC'!L$46="-","-",'3i SMNCC'!L$57)</f>
        <v>7.9249822078168837</v>
      </c>
      <c r="Q177" s="129">
        <f>IF('3i SMNCC'!M$46="-","-",'3i SMNCC'!M$57)</f>
        <v>9.5945159615724194</v>
      </c>
      <c r="R177" s="129">
        <f>IF('3i SMNCC'!N$46="-","-",'3i SMNCC'!N$57)</f>
        <v>9.6655312765157912</v>
      </c>
      <c r="S177" s="129">
        <f>IF('3i SMNCC'!O$46="-","-",'3i SMNCC'!O$57)</f>
        <v>11.448655558303892</v>
      </c>
      <c r="T177" s="129">
        <f>IF('3i SMNCC'!P$46="-","-",'3i SMNCC'!P$57)</f>
        <v>11.63045810995356</v>
      </c>
      <c r="U177" s="129">
        <f>IF('3i SMNCC'!Q$46="-","-",'3i SMNCC'!Q$57)</f>
        <v>11.375413031411084</v>
      </c>
      <c r="V177" s="129">
        <f>IF('3i SMNCC'!R$46="-","-",'3i SMNCC'!R$57)</f>
        <v>11.405483218834176</v>
      </c>
      <c r="W177" s="129" t="str">
        <f>IF('3i SMNCC'!S$46="-","-",'3i SMNCC'!S$57)</f>
        <v>-</v>
      </c>
      <c r="X177" s="129" t="str">
        <f>IF('3i SMNCC'!T$46="-","-",'3i SMNCC'!T$57)</f>
        <v>-</v>
      </c>
      <c r="Y177" s="129" t="str">
        <f>IF('3i SMNCC'!U$46="-","-",'3i SMNCC'!U$57)</f>
        <v>-</v>
      </c>
      <c r="Z177" s="129" t="str">
        <f>IF('3i SMNCC'!V$46="-","-",'3i SMNCC'!V$57)</f>
        <v>-</v>
      </c>
      <c r="AA177" s="28"/>
    </row>
    <row r="178" spans="1:27" s="29" customFormat="1" ht="12.4" customHeight="1" x14ac:dyDescent="0.25">
      <c r="A178" s="256"/>
      <c r="B178" s="132" t="s">
        <v>349</v>
      </c>
      <c r="C178" s="178" t="s">
        <v>389</v>
      </c>
      <c r="D178" s="134" t="s">
        <v>329</v>
      </c>
      <c r="E178" s="131"/>
      <c r="F178" s="30"/>
      <c r="G178" s="129">
        <f>IF('3g CPIH'!C$16="-","-",'3j PAAC PAP'!$G$15*('3g CPIH'!C$16/'3g CPIH'!$G$16))</f>
        <v>3.3460635029354204</v>
      </c>
      <c r="H178" s="129">
        <f>IF('3g CPIH'!D$16="-","-",'3j PAAC PAP'!$G$15*('3g CPIH'!D$16/'3g CPIH'!$G$16))</f>
        <v>3.3527623287671227</v>
      </c>
      <c r="I178" s="129">
        <f>IF('3g CPIH'!E$16="-","-",'3j PAAC PAP'!$G$15*('3g CPIH'!E$16/'3g CPIH'!$G$16))</f>
        <v>3.3628105675146771</v>
      </c>
      <c r="J178" s="129">
        <f>IF('3g CPIH'!F$16="-","-",'3j PAAC PAP'!$G$15*('3g CPIH'!F$16/'3g CPIH'!$G$16))</f>
        <v>3.3829070450097847</v>
      </c>
      <c r="K178" s="129">
        <f>IF('3g CPIH'!G$16="-","-",'3j PAAC PAP'!$G$15*('3g CPIH'!G$16/'3g CPIH'!$G$16))</f>
        <v>3.4230999999999998</v>
      </c>
      <c r="L178" s="129">
        <f>IF('3g CPIH'!H$16="-","-",'3j PAAC PAP'!$G$15*('3g CPIH'!H$16/'3g CPIH'!$G$16))</f>
        <v>3.4666423679060667</v>
      </c>
      <c r="M178" s="129">
        <f>IF('3g CPIH'!I$16="-","-",'3j PAAC PAP'!$G$15*('3g CPIH'!I$16/'3g CPIH'!$G$16))</f>
        <v>3.516883561643835</v>
      </c>
      <c r="N178" s="129">
        <f>IF('3g CPIH'!J$16="-","-",'3j PAAC PAP'!$G$15*('3g CPIH'!J$16/'3g CPIH'!$G$16))</f>
        <v>3.547028277886497</v>
      </c>
      <c r="O178" s="30"/>
      <c r="P178" s="129">
        <f>IF('3g CPIH'!L$16="-","-",'3j PAAC PAP'!$G$15*('3g CPIH'!L$16/'3g CPIH'!$G$16))</f>
        <v>3.547028277886497</v>
      </c>
      <c r="Q178" s="129">
        <f>IF('3g CPIH'!M$16="-","-",'3j PAAC PAP'!$G$15*('3g CPIH'!M$16/'3g CPIH'!$G$16))</f>
        <v>3.5872212328767121</v>
      </c>
      <c r="R178" s="129">
        <f>IF('3g CPIH'!N$16="-","-",'3j PAAC PAP'!$G$15*('3g CPIH'!N$16/'3g CPIH'!$G$16))</f>
        <v>3.6140165362035224</v>
      </c>
      <c r="S178" s="129">
        <f>IF('3g CPIH'!O$16="-","-",'3j PAAC PAP'!$G$15*('3g CPIH'!O$16/'3g CPIH'!$G$16))</f>
        <v>3.6341130136986299</v>
      </c>
      <c r="T178" s="129">
        <f>IF('3g CPIH'!P$16="-","-",'3j PAAC PAP'!$G$15*('3g CPIH'!P$16/'3g CPIH'!$G$16))</f>
        <v>3.6441612524461835</v>
      </c>
      <c r="U178" s="129">
        <f>IF('3g CPIH'!Q$16="-","-",'3j PAAC PAP'!$G$15*('3g CPIH'!Q$16/'3g CPIH'!$G$16))</f>
        <v>3.6642577299412915</v>
      </c>
      <c r="V178" s="129">
        <f>IF('3g CPIH'!R$16="-","-",'3j PAAC PAP'!$G$15*('3g CPIH'!R$16/'3g CPIH'!$G$16))</f>
        <v>3.7312459882583173</v>
      </c>
      <c r="W178" s="129" t="str">
        <f>IF('3g CPIH'!S$16="-","-",'3j PAAC PAP'!$G$15*('3g CPIH'!S$16/'3g CPIH'!$G$16))</f>
        <v>-</v>
      </c>
      <c r="X178" s="129" t="str">
        <f>IF('3g CPIH'!T$16="-","-",'3j PAAC PAP'!$G$15*('3g CPIH'!T$16/'3g CPIH'!$G$16))</f>
        <v>-</v>
      </c>
      <c r="Y178" s="129" t="str">
        <f>IF('3g CPIH'!U$16="-","-",'3j PAAC PAP'!$G$15*('3g CPIH'!U$16/'3g CPIH'!$G$16))</f>
        <v>-</v>
      </c>
      <c r="Z178" s="129" t="str">
        <f>IF('3g CPIH'!V$16="-","-",'3j PAAC PAP'!$G$15*('3g CPIH'!V$16/'3g CPIH'!$G$16))</f>
        <v>-</v>
      </c>
      <c r="AA178" s="28"/>
    </row>
    <row r="179" spans="1:27" s="29" customFormat="1" ht="11.25" customHeight="1" x14ac:dyDescent="0.25">
      <c r="A179" s="256"/>
      <c r="B179" s="132" t="s">
        <v>349</v>
      </c>
      <c r="C179" s="132" t="s">
        <v>404</v>
      </c>
      <c r="D179" s="134" t="s">
        <v>329</v>
      </c>
      <c r="E179" s="131"/>
      <c r="F179" s="30"/>
      <c r="G179" s="129">
        <f>IF(G174="-","-",SUM(G171:G177)*'3j PAAC PAP'!$G$33)</f>
        <v>0.35113813042964015</v>
      </c>
      <c r="H179" s="129">
        <f>IF(H174="-","-",SUM(H171:H177)*'3j PAAC PAP'!$G$33)</f>
        <v>0.35151214274901393</v>
      </c>
      <c r="I179" s="129">
        <f>IF(I174="-","-",SUM(I171:I177)*'3j PAAC PAP'!$G$33)</f>
        <v>0.34259198558039811</v>
      </c>
      <c r="J179" s="129">
        <f>IF(J174="-","-",SUM(J171:J177)*'3j PAAC PAP'!$G$33)</f>
        <v>0.3437140225385194</v>
      </c>
      <c r="K179" s="129">
        <f>IF(K174="-","-",SUM(K171:K177)*'3j PAAC PAP'!$G$33)</f>
        <v>0.36573034001592264</v>
      </c>
      <c r="L179" s="129">
        <f>IF(L174="-","-",SUM(L171:L177)*'3j PAAC PAP'!$G$33)</f>
        <v>0.36753413693502762</v>
      </c>
      <c r="M179" s="129">
        <f>IF(M174="-","-",SUM(M171:M177)*'3j PAAC PAP'!$G$33)</f>
        <v>0.37839266630823748</v>
      </c>
      <c r="N179" s="129">
        <f>IF(N174="-","-",SUM(N171:N177)*'3j PAAC PAP'!$G$33)</f>
        <v>0.41011246703401605</v>
      </c>
      <c r="O179" s="30"/>
      <c r="P179" s="129">
        <f>IF(P174="-","-",SUM(P171:P177)*'3j PAAC PAP'!$G$33)</f>
        <v>0.41011246703401605</v>
      </c>
      <c r="Q179" s="129">
        <f>IF(Q174="-","-",SUM(Q171:Q177)*'3j PAAC PAP'!$G$33)</f>
        <v>0.39773947417269262</v>
      </c>
      <c r="R179" s="129">
        <f>IF(R174="-","-",SUM(R171:R177)*'3j PAAC PAP'!$G$33)</f>
        <v>0.39915962444396097</v>
      </c>
      <c r="S179" s="129">
        <f>IF(S174="-","-",SUM(S171:S177)*'3j PAAC PAP'!$G$33)</f>
        <v>0.41030804513221236</v>
      </c>
      <c r="T179" s="129">
        <f>IF(T174="-","-",SUM(T171:T177)*'3j PAAC PAP'!$G$33)</f>
        <v>0.41025466978249014</v>
      </c>
      <c r="U179" s="129">
        <f>IF(U174="-","-",SUM(U171:U177)*'3j PAAC PAP'!$G$33)</f>
        <v>0.42437199740378484</v>
      </c>
      <c r="V179" s="129">
        <f>IF(V174="-","-",SUM(V171:V177)*'3j PAAC PAP'!$G$33)</f>
        <v>0.42390788819363268</v>
      </c>
      <c r="W179" s="129" t="str">
        <f>IF(W174="-","-",SUM(W171:W177)*'3j PAAC PAP'!$G$33)</f>
        <v>-</v>
      </c>
      <c r="X179" s="129" t="str">
        <f>IF(X174="-","-",SUM(X171:X177)*'3j PAAC PAP'!$G$33)</f>
        <v>-</v>
      </c>
      <c r="Y179" s="129" t="str">
        <f>IF(Y174="-","-",SUM(Y171:Y177)*'3j PAAC PAP'!$G$33)</f>
        <v>-</v>
      </c>
      <c r="Z179" s="129" t="str">
        <f>IF(Z174="-","-",SUM(Z171:Z177)*'3j PAAC PAP'!$G$33)</f>
        <v>-</v>
      </c>
      <c r="AA179" s="28"/>
    </row>
    <row r="180" spans="1:27" x14ac:dyDescent="0.25">
      <c r="A180" s="256"/>
      <c r="B180" s="132" t="s">
        <v>388</v>
      </c>
      <c r="C180" s="178" t="s">
        <v>515</v>
      </c>
      <c r="D180" s="134" t="s">
        <v>329</v>
      </c>
      <c r="E180" s="131"/>
      <c r="F180" s="30"/>
      <c r="G180" s="129">
        <f>IF(G174="-","-",SUM(G171:G179)*'3k EBIT'!$E$9)</f>
        <v>1.4925943026477329</v>
      </c>
      <c r="H180" s="129">
        <f>IF(H174="-","-",SUM(H171:H179)*'3k EBIT'!$E$9)</f>
        <v>1.4942448436189217</v>
      </c>
      <c r="I180" s="129">
        <f>IF(I174="-","-",SUM(I171:I179)*'3k EBIT'!$E$9)</f>
        <v>1.4581685719431949</v>
      </c>
      <c r="J180" s="129">
        <f>IF(J174="-","-",SUM(J171:J179)*'3k EBIT'!$E$9)</f>
        <v>1.4631201948567611</v>
      </c>
      <c r="K180" s="129">
        <f>IF(K174="-","-",SUM(K171:K179)*'3k EBIT'!$E$9)</f>
        <v>1.5534207675357481</v>
      </c>
      <c r="L180" s="129">
        <f>IF(L174="-","-",SUM(L171:L179)*'3k EBIT'!$E$9)</f>
        <v>1.5615986431570479</v>
      </c>
      <c r="M180" s="129">
        <f>IF(M174="-","-",SUM(M171:M179)*'3k EBIT'!$E$9)</f>
        <v>1.6067243537476945</v>
      </c>
      <c r="N180" s="129">
        <f>IF(N174="-","-",SUM(N171:N179)*'3k EBIT'!$E$9)</f>
        <v>1.7362863360292797</v>
      </c>
      <c r="O180" s="30"/>
      <c r="P180" s="129">
        <f>IF(P174="-","-",SUM(P171:P179)*'3k EBIT'!$E$9)</f>
        <v>1.7362863360292797</v>
      </c>
      <c r="Q180" s="129">
        <f>IF(Q174="-","-",SUM(Q171:Q179)*'3k EBIT'!$E$9)</f>
        <v>1.6867540862488322</v>
      </c>
      <c r="R180" s="129">
        <f>IF(R174="-","-",SUM(R171:R179)*'3k EBIT'!$E$9)</f>
        <v>1.6930476317821861</v>
      </c>
      <c r="S180" s="129">
        <f>IF(S174="-","-",SUM(S171:S179)*'3k EBIT'!$E$9)</f>
        <v>1.7387682472180181</v>
      </c>
      <c r="T180" s="129">
        <f>IF(T174="-","-",SUM(T171:T179)*'3k EBIT'!$E$9)</f>
        <v>1.7387458281975352</v>
      </c>
      <c r="U180" s="129">
        <f>IF(U174="-","-",SUM(U171:U179)*'3k EBIT'!$E$9)</f>
        <v>1.7965385274285268</v>
      </c>
      <c r="V180" s="129">
        <f>IF(V174="-","-",SUM(V171:V179)*'3k EBIT'!$E$9)</f>
        <v>1.7959488085228068</v>
      </c>
      <c r="W180" s="129" t="str">
        <f>IF(W174="-","-",SUM(W171:W179)*'3k EBIT'!$E$9)</f>
        <v>-</v>
      </c>
      <c r="X180" s="129" t="str">
        <f>IF(X174="-","-",SUM(X171:X179)*'3k EBIT'!$E$9)</f>
        <v>-</v>
      </c>
      <c r="Y180" s="129" t="str">
        <f>IF(Y174="-","-",SUM(Y171:Y179)*'3k EBIT'!$E$9)</f>
        <v>-</v>
      </c>
      <c r="Z180" s="129" t="str">
        <f>IF(Z174="-","-",SUM(Z171:Z179)*'3k EBIT'!$E$9)</f>
        <v>-</v>
      </c>
    </row>
    <row r="181" spans="1:27" x14ac:dyDescent="0.25">
      <c r="A181" s="256"/>
      <c r="B181" s="132" t="s">
        <v>292</v>
      </c>
      <c r="C181" s="176" t="s">
        <v>516</v>
      </c>
      <c r="D181" s="134" t="s">
        <v>329</v>
      </c>
      <c r="E181" s="130"/>
      <c r="F181" s="30"/>
      <c r="G181" s="129">
        <f>IF(G176="-","-",SUM(G171:G174,G176:G180)*'3l HAP'!$E$10)</f>
        <v>0.74348553500525627</v>
      </c>
      <c r="H181" s="129">
        <f>IF(H176="-","-",SUM(H171:H174,H176:H180)*'3l HAP'!$E$10)</f>
        <v>0.74475740660407341</v>
      </c>
      <c r="I181" s="129">
        <f>IF(I176="-","-",SUM(I171:I174,I176:I180)*'3l HAP'!$E$10)</f>
        <v>0.7468840066339143</v>
      </c>
      <c r="J181" s="129">
        <f>IF(J176="-","-",SUM(J171:J174,J176:J180)*'3l HAP'!$E$10)</f>
        <v>0.75069962143036584</v>
      </c>
      <c r="K181" s="129">
        <f>IF(K176="-","-",SUM(K171:K174,K176:K180)*'3l HAP'!$E$10)</f>
        <v>0.76096530143037833</v>
      </c>
      <c r="L181" s="129">
        <f>IF(L176="-","-",SUM(L171:L174,L176:L180)*'3l HAP'!$E$10)</f>
        <v>0.76726699761541772</v>
      </c>
      <c r="M181" s="129">
        <f>IF(M176="-","-",SUM(M171:M174,M176:M180)*'3l HAP'!$E$10)</f>
        <v>0.80952145681856869</v>
      </c>
      <c r="N181" s="129">
        <f>IF(N176="-","-",SUM(N171:N174,N176:N180)*'3l HAP'!$E$10)</f>
        <v>0.90935915150585678</v>
      </c>
      <c r="O181" s="30"/>
      <c r="P181" s="129">
        <f>IF(P176="-","-",SUM(P171:P174,P176:P180)*'3l HAP'!$E$10)</f>
        <v>0.90935915150585678</v>
      </c>
      <c r="Q181" s="129">
        <f>IF(Q176="-","-",SUM(Q171:Q174,Q176:Q180)*'3l HAP'!$E$10)</f>
        <v>0.94279978937484576</v>
      </c>
      <c r="R181" s="129">
        <f>IF(R176="-","-",SUM(R171:R174,R176:R180)*'3l HAP'!$E$10)</f>
        <v>0.94764946106398351</v>
      </c>
      <c r="S181" s="129">
        <f>IF(S176="-","-",SUM(S171:S174,S176:S180)*'3l HAP'!$E$10)</f>
        <v>0.98074320422717032</v>
      </c>
      <c r="T181" s="129">
        <f>IF(T176="-","-",SUM(T171:T174,T176:T180)*'3l HAP'!$E$10)</f>
        <v>0.98072592860910102</v>
      </c>
      <c r="U181" s="129">
        <f>IF(U176="-","-",SUM(U171:U174,U176:U180)*'3l HAP'!$E$10)</f>
        <v>1.0044182840532874</v>
      </c>
      <c r="V181" s="129">
        <f>IF(V176="-","-",SUM(V171:V174,V176:V180)*'3l HAP'!$E$10)</f>
        <v>1.0039638592673759</v>
      </c>
      <c r="W181" s="129" t="str">
        <f>IF(W176="-","-",SUM(W171:W174,W176:W180)*'3l HAP'!$E$10)</f>
        <v>-</v>
      </c>
      <c r="X181" s="129" t="str">
        <f>IF(X176="-","-",SUM(X171:X174,X176:X180)*'3l HAP'!$E$10)</f>
        <v>-</v>
      </c>
      <c r="Y181" s="129" t="str">
        <f>IF(Y176="-","-",SUM(Y171:Y174,Y176:Y180)*'3l HAP'!$E$10)</f>
        <v>-</v>
      </c>
      <c r="Z181" s="129" t="str">
        <f>IF(Z176="-","-",SUM(Z171:Z174,Z176:Z180)*'3l HAP'!$E$10)</f>
        <v>-</v>
      </c>
    </row>
    <row r="182" spans="1:27" x14ac:dyDescent="0.25">
      <c r="A182" s="256"/>
      <c r="B182" s="132" t="s">
        <v>44</v>
      </c>
      <c r="C182" s="178" t="str">
        <f>B182&amp;"_"&amp;D182</f>
        <v>Total_Northern Scotland</v>
      </c>
      <c r="D182" s="134" t="s">
        <v>329</v>
      </c>
      <c r="E182" s="131"/>
      <c r="F182" s="30"/>
      <c r="G182" s="129">
        <f t="shared" ref="G182:N182" si="26">IF(G176="-","-",SUM(G171:G181))</f>
        <v>79.301047962794101</v>
      </c>
      <c r="H182" s="129">
        <f t="shared" si="26"/>
        <v>79.389190375941794</v>
      </c>
      <c r="I182" s="129">
        <f t="shared" si="26"/>
        <v>77.492566619427734</v>
      </c>
      <c r="J182" s="129">
        <f t="shared" si="26"/>
        <v>77.756993858870828</v>
      </c>
      <c r="K182" s="129">
        <f t="shared" si="26"/>
        <v>82.519919295718921</v>
      </c>
      <c r="L182" s="129">
        <f t="shared" si="26"/>
        <v>82.956635320504404</v>
      </c>
      <c r="M182" s="129">
        <f t="shared" si="26"/>
        <v>85.373926198200223</v>
      </c>
      <c r="N182" s="129">
        <f t="shared" si="26"/>
        <v>92.292812775292248</v>
      </c>
      <c r="O182" s="30"/>
      <c r="P182" s="129">
        <f t="shared" ref="P182:Z182" si="27">IF(P176="-","-",SUM(P171:P181))</f>
        <v>92.292812775292248</v>
      </c>
      <c r="Q182" s="129">
        <f t="shared" si="27"/>
        <v>89.719293975212281</v>
      </c>
      <c r="R182" s="129">
        <f t="shared" si="27"/>
        <v>90.055382748679833</v>
      </c>
      <c r="S182" s="129">
        <f t="shared" si="27"/>
        <v>92.494823678728238</v>
      </c>
      <c r="T182" s="129">
        <f t="shared" si="27"/>
        <v>92.493626455151087</v>
      </c>
      <c r="U182" s="129">
        <f t="shared" si="27"/>
        <v>95.559038566362375</v>
      </c>
      <c r="V182" s="129">
        <f t="shared" si="27"/>
        <v>95.527546317253567</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3"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1.4870742269298101</v>
      </c>
      <c r="V185" s="38">
        <f t="shared" si="28"/>
        <v>0.70457099735818818</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6.5567588596821045</v>
      </c>
      <c r="H186" s="38">
        <f t="shared" si="31"/>
        <v>6.5567588596821045</v>
      </c>
      <c r="I186" s="38">
        <f t="shared" si="31"/>
        <v>6.6197359495950776</v>
      </c>
      <c r="J186" s="38">
        <f t="shared" si="31"/>
        <v>6.6197359495950776</v>
      </c>
      <c r="K186" s="38">
        <f t="shared" si="31"/>
        <v>6.6995028867368616</v>
      </c>
      <c r="L186" s="38">
        <f t="shared" si="31"/>
        <v>6.6995028867368616</v>
      </c>
      <c r="M186" s="38">
        <f t="shared" si="31"/>
        <v>7.113121830127354</v>
      </c>
      <c r="N186" s="38">
        <f t="shared" si="31"/>
        <v>7.113121830127354</v>
      </c>
      <c r="O186" s="30"/>
      <c r="P186" s="38">
        <f t="shared" ref="P186:Z186" si="32">IF(P18="-","-",AVERAGE(P18,P30,P42,P54,P66,P78,P90,P102,P114,P126,P138,P150,P162,P174))</f>
        <v>7.113121830127354</v>
      </c>
      <c r="Q186" s="38">
        <f t="shared" si="32"/>
        <v>7.2804579515147188</v>
      </c>
      <c r="R186" s="38">
        <f t="shared" si="32"/>
        <v>7.1935840895118579</v>
      </c>
      <c r="S186" s="38">
        <f t="shared" si="32"/>
        <v>7.3593999937099719</v>
      </c>
      <c r="T186" s="38">
        <f t="shared" si="32"/>
        <v>7.0492243060839295</v>
      </c>
      <c r="U186" s="38">
        <f t="shared" si="32"/>
        <v>7.1089669218364691</v>
      </c>
      <c r="V186" s="38">
        <f t="shared" si="32"/>
        <v>6.9829560851947958</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18.601964285714285</v>
      </c>
      <c r="H187" s="38">
        <f t="shared" si="31"/>
        <v>18.601964285714285</v>
      </c>
      <c r="I187" s="38">
        <f t="shared" si="31"/>
        <v>18.844950000000004</v>
      </c>
      <c r="J187" s="38">
        <f t="shared" si="31"/>
        <v>18.844950000000004</v>
      </c>
      <c r="K187" s="38">
        <f t="shared" si="31"/>
        <v>16.43282142857143</v>
      </c>
      <c r="L187" s="38">
        <f t="shared" si="31"/>
        <v>16.43282142857143</v>
      </c>
      <c r="M187" s="38">
        <f t="shared" si="31"/>
        <v>16.727428571428572</v>
      </c>
      <c r="N187" s="38">
        <f t="shared" si="31"/>
        <v>16.727428571428572</v>
      </c>
      <c r="O187" s="30"/>
      <c r="P187" s="38">
        <f t="shared" ref="P187:Z187" si="33">IF(P19="-","-",AVERAGE(P19,P31,P43,P55,P67,P79,P91,P103,P115,P127,P139,P151,P163,P175))</f>
        <v>16.727428571428572</v>
      </c>
      <c r="Q187" s="38">
        <f t="shared" si="33"/>
        <v>16.54232142857143</v>
      </c>
      <c r="R187" s="38">
        <f t="shared" si="33"/>
        <v>16.54232142857143</v>
      </c>
      <c r="S187" s="38">
        <f t="shared" si="33"/>
        <v>17.267107142857146</v>
      </c>
      <c r="T187" s="38">
        <f t="shared" si="33"/>
        <v>17.267107142857146</v>
      </c>
      <c r="U187" s="38">
        <f t="shared" si="33"/>
        <v>17.41310714285714</v>
      </c>
      <c r="V187" s="38">
        <f t="shared" si="33"/>
        <v>17.41310714285714</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39.034507632093941</v>
      </c>
      <c r="H188" s="38">
        <f t="shared" si="31"/>
        <v>39.112654794520544</v>
      </c>
      <c r="I188" s="38">
        <f t="shared" si="31"/>
        <v>39.229875538160464</v>
      </c>
      <c r="J188" s="38">
        <f t="shared" si="31"/>
        <v>39.464317025440316</v>
      </c>
      <c r="K188" s="38">
        <f t="shared" si="31"/>
        <v>39.933199999999992</v>
      </c>
      <c r="L188" s="38">
        <f t="shared" si="31"/>
        <v>40.441156555772992</v>
      </c>
      <c r="M188" s="38">
        <f t="shared" si="31"/>
        <v>41.027260273972608</v>
      </c>
      <c r="N188" s="38">
        <f t="shared" si="31"/>
        <v>41.37892250489238</v>
      </c>
      <c r="O188" s="30"/>
      <c r="P188" s="38">
        <f t="shared" ref="P188:Z188" si="34">IF(P20="-","-",AVERAGE(P20,P32,P44,P56,P68,P80,P92,P104,P116,P128,P140,P152,P164,P176))</f>
        <v>41.37892250489238</v>
      </c>
      <c r="Q188" s="38">
        <f t="shared" si="34"/>
        <v>41.847805479452056</v>
      </c>
      <c r="R188" s="38">
        <f t="shared" si="34"/>
        <v>42.160394129158519</v>
      </c>
      <c r="S188" s="38">
        <f t="shared" si="34"/>
        <v>42.39483561643835</v>
      </c>
      <c r="T188" s="38">
        <f t="shared" si="34"/>
        <v>42.51205636007829</v>
      </c>
      <c r="U188" s="38">
        <f t="shared" si="34"/>
        <v>42.746497847358121</v>
      </c>
      <c r="V188" s="38">
        <f t="shared" si="34"/>
        <v>43.527969471624267</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-0.1310662676190151</v>
      </c>
      <c r="M189" s="38">
        <f t="shared" si="31"/>
        <v>1.6490220555819268</v>
      </c>
      <c r="N189" s="38">
        <f t="shared" si="31"/>
        <v>7.9249822078168828</v>
      </c>
      <c r="O189" s="30"/>
      <c r="P189" s="38">
        <f t="shared" ref="P189:Z189" si="35">IF(P21="-","-",AVERAGE(P21,P33,P45,P57,P69,P81,P93,P105,P117,P129,P141,P153,P165,P177))</f>
        <v>7.9249822078168828</v>
      </c>
      <c r="Q189" s="38">
        <f t="shared" si="35"/>
        <v>9.5945159615724229</v>
      </c>
      <c r="R189" s="38">
        <f t="shared" si="35"/>
        <v>9.6655312765157912</v>
      </c>
      <c r="S189" s="38">
        <f t="shared" si="35"/>
        <v>11.448655558303896</v>
      </c>
      <c r="T189" s="38">
        <f t="shared" si="35"/>
        <v>11.630458109953564</v>
      </c>
      <c r="U189" s="38">
        <f t="shared" si="35"/>
        <v>11.375413031411084</v>
      </c>
      <c r="V189" s="38">
        <f t="shared" si="35"/>
        <v>11.405483218834176</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3.3460635029354218</v>
      </c>
      <c r="H190" s="38">
        <f t="shared" si="31"/>
        <v>3.3527623287671227</v>
      </c>
      <c r="I190" s="38">
        <f t="shared" si="31"/>
        <v>3.362810567514678</v>
      </c>
      <c r="J190" s="38">
        <f t="shared" si="31"/>
        <v>3.3829070450097851</v>
      </c>
      <c r="K190" s="38">
        <f t="shared" si="31"/>
        <v>3.4230999999999985</v>
      </c>
      <c r="L190" s="38">
        <f t="shared" si="31"/>
        <v>3.4666423679060681</v>
      </c>
      <c r="M190" s="38">
        <f t="shared" si="31"/>
        <v>3.516883561643835</v>
      </c>
      <c r="N190" s="38">
        <f t="shared" si="31"/>
        <v>3.547028277886497</v>
      </c>
      <c r="O190" s="30"/>
      <c r="P190" s="38">
        <f t="shared" ref="P190:Z190" si="36">IF(P22="-","-",AVERAGE(P22,P34,P46,P58,P70,P82,P94,P106,P118,P130,P142,P154,P166,P178))</f>
        <v>3.547028277886497</v>
      </c>
      <c r="Q190" s="38">
        <f t="shared" si="36"/>
        <v>3.5872212328767126</v>
      </c>
      <c r="R190" s="38">
        <f t="shared" si="36"/>
        <v>3.6140165362035224</v>
      </c>
      <c r="S190" s="38">
        <f t="shared" si="36"/>
        <v>3.6341130136986304</v>
      </c>
      <c r="T190" s="38">
        <f t="shared" si="36"/>
        <v>3.6441612524461822</v>
      </c>
      <c r="U190" s="38">
        <f t="shared" si="36"/>
        <v>3.6642577299412911</v>
      </c>
      <c r="V190" s="38">
        <f t="shared" si="36"/>
        <v>3.731245988258316</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0.30722880250106865</v>
      </c>
      <c r="H191" s="38">
        <f t="shared" si="31"/>
        <v>0.30760281482044244</v>
      </c>
      <c r="I191" s="38">
        <f t="shared" si="31"/>
        <v>0.30962817128039805</v>
      </c>
      <c r="J191" s="38">
        <f t="shared" si="31"/>
        <v>0.3107502082385194</v>
      </c>
      <c r="K191" s="38">
        <f t="shared" si="31"/>
        <v>0.30183159937306542</v>
      </c>
      <c r="L191" s="38">
        <f t="shared" si="31"/>
        <v>0.30363539629217046</v>
      </c>
      <c r="M191" s="38">
        <f t="shared" si="31"/>
        <v>0.31834956145109461</v>
      </c>
      <c r="N191" s="38">
        <f t="shared" si="31"/>
        <v>0.35006936217687307</v>
      </c>
      <c r="O191" s="30"/>
      <c r="P191" s="38">
        <f t="shared" ref="P191:Z191" si="37">IF(P23="-","-",AVERAGE(P23,P35,P47,P59,P71,P83,P95,P107,P119,P131,P143,P155,P167,P179))</f>
        <v>0.35006936217687307</v>
      </c>
      <c r="Q191" s="38">
        <f t="shared" si="37"/>
        <v>0.36021877252983547</v>
      </c>
      <c r="R191" s="38">
        <f t="shared" si="37"/>
        <v>0.36163892280110382</v>
      </c>
      <c r="S191" s="38">
        <f t="shared" si="37"/>
        <v>0.37555741191792663</v>
      </c>
      <c r="T191" s="38">
        <f t="shared" si="37"/>
        <v>0.37550403656820436</v>
      </c>
      <c r="U191" s="38">
        <f t="shared" si="37"/>
        <v>0.38350724918949913</v>
      </c>
      <c r="V191" s="38">
        <f t="shared" si="37"/>
        <v>0.38304313997934702</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1.3140514590701264</v>
      </c>
      <c r="H192" s="38">
        <f t="shared" si="31"/>
        <v>1.3157020000413151</v>
      </c>
      <c r="I192" s="38">
        <f t="shared" si="31"/>
        <v>1.3241320603878324</v>
      </c>
      <c r="J192" s="38">
        <f t="shared" si="31"/>
        <v>1.3290836833013988</v>
      </c>
      <c r="K192" s="38">
        <f t="shared" si="31"/>
        <v>1.2935975501555486</v>
      </c>
      <c r="L192" s="38">
        <f t="shared" si="31"/>
        <v>1.3017754257768488</v>
      </c>
      <c r="M192" s="38">
        <f t="shared" si="31"/>
        <v>1.3625788114642496</v>
      </c>
      <c r="N192" s="38">
        <f t="shared" si="31"/>
        <v>1.4921407937458351</v>
      </c>
      <c r="O192" s="30"/>
      <c r="P192" s="38">
        <f t="shared" ref="P192:Z192" si="38">IF(P24="-","-",AVERAGE(P24,P36,P48,P60,P72,P84,P96,P108,P120,P132,P144,P156,P168,P180))</f>
        <v>1.4921407937458351</v>
      </c>
      <c r="Q192" s="38">
        <f t="shared" si="38"/>
        <v>1.5341884907279846</v>
      </c>
      <c r="R192" s="38">
        <f t="shared" si="38"/>
        <v>1.5404820362613385</v>
      </c>
      <c r="S192" s="38">
        <f t="shared" si="38"/>
        <v>1.5974662240967812</v>
      </c>
      <c r="T192" s="38">
        <f t="shared" si="38"/>
        <v>1.597443805076298</v>
      </c>
      <c r="U192" s="38">
        <f t="shared" si="38"/>
        <v>1.6303754661279695</v>
      </c>
      <c r="V192" s="38">
        <f t="shared" si="38"/>
        <v>1.6297857472222499</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0.74022861276223417</v>
      </c>
      <c r="H193" s="38">
        <f t="shared" si="31"/>
        <v>0.7415004843610512</v>
      </c>
      <c r="I193" s="38">
        <f t="shared" si="31"/>
        <v>0.74443895486306588</v>
      </c>
      <c r="J193" s="38">
        <f t="shared" si="31"/>
        <v>0.74825456965951742</v>
      </c>
      <c r="K193" s="38">
        <f t="shared" si="31"/>
        <v>0.75622568824296266</v>
      </c>
      <c r="L193" s="38">
        <f t="shared" si="31"/>
        <v>0.76252738442800205</v>
      </c>
      <c r="M193" s="38">
        <f t="shared" si="31"/>
        <v>0.80506783083578337</v>
      </c>
      <c r="N193" s="38">
        <f t="shared" si="31"/>
        <v>0.90490552552307146</v>
      </c>
      <c r="O193" s="30"/>
      <c r="P193" s="38">
        <f t="shared" ref="P193:Z193" si="39">IF(P25="-","-",AVERAGE(P25,P37,P49,P61,P73,P85,P97,P109,P121,P133,P145,P157,P169,P181))</f>
        <v>0.90490552552307146</v>
      </c>
      <c r="Q193" s="38">
        <f t="shared" si="39"/>
        <v>0.94001673589807211</v>
      </c>
      <c r="R193" s="38">
        <f t="shared" si="39"/>
        <v>0.94486640758720952</v>
      </c>
      <c r="S193" s="38">
        <f t="shared" si="39"/>
        <v>0.9781656172857619</v>
      </c>
      <c r="T193" s="38">
        <f t="shared" si="39"/>
        <v>0.9781483416676926</v>
      </c>
      <c r="U193" s="38">
        <f t="shared" si="39"/>
        <v>1.0013871898941809</v>
      </c>
      <c r="V193" s="38">
        <f t="shared" si="39"/>
        <v>1.0009327651082691</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69.900803154759174</v>
      </c>
      <c r="H194" s="38">
        <f t="shared" si="31"/>
        <v>69.988945567906867</v>
      </c>
      <c r="I194" s="38">
        <f t="shared" si="31"/>
        <v>70.435571241801512</v>
      </c>
      <c r="J194" s="38">
        <f t="shared" si="31"/>
        <v>70.699998481244606</v>
      </c>
      <c r="K194" s="38">
        <f t="shared" si="31"/>
        <v>68.840279153079877</v>
      </c>
      <c r="L194" s="38">
        <f t="shared" si="31"/>
        <v>69.276995177865359</v>
      </c>
      <c r="M194" s="38">
        <f t="shared" si="31"/>
        <v>72.519712496505406</v>
      </c>
      <c r="N194" s="38">
        <f t="shared" si="31"/>
        <v>79.438599073597445</v>
      </c>
      <c r="O194" s="30"/>
      <c r="P194" s="38">
        <f t="shared" ref="P194:Z194" si="40">IF(P26="-","-",AVERAGE(P26,P38,P50,P62,P74,P86,P98,P110,P122,P134,P146,P158,P170,P182))</f>
        <v>79.438599073597445</v>
      </c>
      <c r="Q194" s="38">
        <f t="shared" si="40"/>
        <v>81.686746053143224</v>
      </c>
      <c r="R194" s="38">
        <f t="shared" si="40"/>
        <v>82.022834826610762</v>
      </c>
      <c r="S194" s="38">
        <f t="shared" si="40"/>
        <v>85.055300578308461</v>
      </c>
      <c r="T194" s="38">
        <f t="shared" si="40"/>
        <v>85.054103354731296</v>
      </c>
      <c r="U194" s="38">
        <f t="shared" si="40"/>
        <v>86.810586805545583</v>
      </c>
      <c r="V194" s="38">
        <f t="shared" si="40"/>
        <v>86.779094556436775</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B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AA'!J97="-","-",'3c AA'!J97)</f>
        <v>-</v>
      </c>
      <c r="H17" s="38" t="str">
        <f>IF('3c AA'!K97="-","-",'3c AA'!K97)</f>
        <v>-</v>
      </c>
      <c r="I17" s="38" t="str">
        <f>IF('3c AA'!L97="-","-",'3c AA'!L97)</f>
        <v>-</v>
      </c>
      <c r="J17" s="38" t="str">
        <f>IF('3c AA'!M97="-","-",'3c AA'!M97)</f>
        <v>-</v>
      </c>
      <c r="K17" s="38" t="str">
        <f>IF('3c AA'!N97="-","-",'3c AA'!N97)</f>
        <v>-</v>
      </c>
      <c r="L17" s="38" t="str">
        <f>IF('3c AA'!O97="-","-",'3c AA'!O97)</f>
        <v>-</v>
      </c>
      <c r="M17" s="38" t="str">
        <f>IF('3c AA'!P97="-","-",'3c AA'!P97)</f>
        <v>-</v>
      </c>
      <c r="N17" s="38" t="str">
        <f>IF('3c AA'!Q97="-","-",'3c AA'!Q97)</f>
        <v>-</v>
      </c>
      <c r="O17" s="30"/>
      <c r="P17" s="38" t="str">
        <f>IF('3c AA'!S97="-","-",'3c AA'!S97)</f>
        <v>-</v>
      </c>
      <c r="Q17" s="38" t="str">
        <f>IF('3c AA'!T97="-","-",'3c AA'!T97)</f>
        <v>-</v>
      </c>
      <c r="R17" s="38" t="str">
        <f>IF('3c AA'!U97="-","-",'3c AA'!U97)</f>
        <v>-</v>
      </c>
      <c r="S17" s="38" t="str">
        <f>IF('3c AA'!V97="-","-",'3c AA'!V97)</f>
        <v>-</v>
      </c>
      <c r="T17" s="38">
        <f>IF('3c AA'!W97="-","-",'3c AA'!W97)</f>
        <v>0</v>
      </c>
      <c r="U17" s="38">
        <f>IF('3c AA'!X97="-","-",'3c AA'!X97)</f>
        <v>1.4870742269298105</v>
      </c>
      <c r="V17" s="38">
        <f>IF('3c AA'!Y97="-","-",'3c AA'!Y97)</f>
        <v>0.70457099735818829</v>
      </c>
      <c r="W17" s="38" t="str">
        <f>IF('3c AA'!Z97="-","-",'3c AA'!Z97)</f>
        <v>-</v>
      </c>
      <c r="X17" s="38" t="str">
        <f>IF('3c AA'!AA97="-","-",'3c AA'!AA97)</f>
        <v>-</v>
      </c>
      <c r="Y17" s="38" t="str">
        <f>IF('3c AA'!AB97="-","-",'3c AA'!AB97)</f>
        <v>-</v>
      </c>
      <c r="Z17" s="38" t="str">
        <f>IF('3c AA'!AC97="-","-",'3c AA'!AC97)</f>
        <v>-</v>
      </c>
      <c r="AA17" s="28"/>
    </row>
    <row r="18" spans="1:27" s="29" customFormat="1" ht="11.25" customHeight="1" x14ac:dyDescent="0.25">
      <c r="A18" s="256"/>
      <c r="B18" s="135" t="s">
        <v>2</v>
      </c>
      <c r="C18" s="135" t="s">
        <v>342</v>
      </c>
      <c r="D18" s="127" t="s">
        <v>315</v>
      </c>
      <c r="E18" s="128"/>
      <c r="F18" s="30"/>
      <c r="G18" s="38">
        <f>IF('3d PC'!G14="-","-",'3d PC'!G61)</f>
        <v>6.5567588596821027</v>
      </c>
      <c r="H18" s="38">
        <f>IF('3d PC'!H14="-","-",'3d PC'!H61)</f>
        <v>6.5567588596821027</v>
      </c>
      <c r="I18" s="38">
        <f>IF('3d PC'!I14="-","-",'3d PC'!I61)</f>
        <v>6.6197359495950758</v>
      </c>
      <c r="J18" s="38">
        <f>IF('3d PC'!J14="-","-",'3d PC'!J61)</f>
        <v>6.6197359495950758</v>
      </c>
      <c r="K18" s="38">
        <f>IF('3d PC'!K14="-","-",'3d PC'!K61)</f>
        <v>6.6995028867368616</v>
      </c>
      <c r="L18" s="38">
        <f>IF('3d PC'!L14="-","-",'3d PC'!L61)</f>
        <v>6.6995028867368616</v>
      </c>
      <c r="M18" s="38">
        <f>IF('3d PC'!M14="-","-",'3d PC'!M61)</f>
        <v>7.1131218301273513</v>
      </c>
      <c r="N18" s="38">
        <f>IF('3d PC'!N14="-","-",'3d PC'!N61)</f>
        <v>7.1131218301273513</v>
      </c>
      <c r="O18" s="30"/>
      <c r="P18" s="38">
        <f>'3d PC'!P61</f>
        <v>7.1131218301273513</v>
      </c>
      <c r="Q18" s="38">
        <f>'3d PC'!Q61</f>
        <v>7.2804579515147188</v>
      </c>
      <c r="R18" s="38">
        <f>'3d PC'!R61</f>
        <v>7.1935840895118579</v>
      </c>
      <c r="S18" s="38">
        <f>'3d PC'!S61</f>
        <v>7.3593999937099728</v>
      </c>
      <c r="T18" s="38">
        <f>'3d PC'!T61</f>
        <v>7.0492243060839304</v>
      </c>
      <c r="U18" s="38">
        <f>'3d PC'!U61</f>
        <v>7.1089669218364691</v>
      </c>
      <c r="V18" s="38">
        <f>'3d PC'!V61</f>
        <v>6.9829560851947949</v>
      </c>
      <c r="W18" s="38" t="str">
        <f>'3d PC'!W61</f>
        <v>-</v>
      </c>
      <c r="X18" s="38" t="str">
        <f>'3d PC'!X61</f>
        <v>-</v>
      </c>
      <c r="Y18" s="38" t="str">
        <f>'3d PC'!Y61</f>
        <v>-</v>
      </c>
      <c r="Z18" s="38" t="str">
        <f>'3d PC'!Z61</f>
        <v>-</v>
      </c>
      <c r="AA18" s="28"/>
    </row>
    <row r="19" spans="1:27" s="29" customFormat="1" ht="11.25" customHeight="1" x14ac:dyDescent="0.25">
      <c r="A19" s="256"/>
      <c r="B19" s="135" t="s">
        <v>352</v>
      </c>
      <c r="C19" s="135" t="s">
        <v>343</v>
      </c>
      <c r="D19" s="127" t="s">
        <v>315</v>
      </c>
      <c r="E19" s="128"/>
      <c r="F19" s="30"/>
      <c r="G19" s="38">
        <f>IF('3e NC-Elec'!H42="-","-",'3e NC-Elec'!H42)</f>
        <v>17.118500000000001</v>
      </c>
      <c r="H19" s="38">
        <f>IF('3e NC-Elec'!I42="-","-",'3e NC-Elec'!I42)</f>
        <v>17.118500000000001</v>
      </c>
      <c r="I19" s="38">
        <f>IF('3e NC-Elec'!J42="-","-",'3e NC-Elec'!J42)</f>
        <v>16.753499999999999</v>
      </c>
      <c r="J19" s="38">
        <f>IF('3e NC-Elec'!K42="-","-",'3e NC-Elec'!K42)</f>
        <v>16.753499999999999</v>
      </c>
      <c r="K19" s="38">
        <f>IF('3e NC-Elec'!L42="-","-",'3e NC-Elec'!L42)</f>
        <v>17.118500000000001</v>
      </c>
      <c r="L19" s="38">
        <f>IF('3e NC-Elec'!M42="-","-",'3e NC-Elec'!M42)</f>
        <v>17.118500000000001</v>
      </c>
      <c r="M19" s="38">
        <f>IF('3e NC-Elec'!N42="-","-",'3e NC-Elec'!N42)</f>
        <v>16.169499999999999</v>
      </c>
      <c r="N19" s="38">
        <f>IF('3e NC-Elec'!O42="-","-",'3e NC-Elec'!O42)</f>
        <v>16.169499999999999</v>
      </c>
      <c r="O19" s="30"/>
      <c r="P19" s="38">
        <f>'3e NC-Elec'!Q42</f>
        <v>16.169499999999999</v>
      </c>
      <c r="Q19" s="38">
        <f>'3e NC-Elec'!R42</f>
        <v>17.775500000000001</v>
      </c>
      <c r="R19" s="38">
        <f>'3e NC-Elec'!S42</f>
        <v>17.775500000000001</v>
      </c>
      <c r="S19" s="38">
        <f>'3e NC-Elec'!T42</f>
        <v>17.666</v>
      </c>
      <c r="T19" s="38">
        <f>'3e NC-Elec'!U42</f>
        <v>17.666</v>
      </c>
      <c r="U19" s="38">
        <f>'3e NC-Elec'!V42</f>
        <v>14.490500000000003</v>
      </c>
      <c r="V19" s="38">
        <f>'3e NC-Elec'!W42</f>
        <v>14.490500000000003</v>
      </c>
      <c r="W19" s="38" t="str">
        <f>'3e NC-Elec'!X42</f>
        <v>-</v>
      </c>
      <c r="X19" s="38" t="str">
        <f>'3e NC-Elec'!Y42</f>
        <v>-</v>
      </c>
      <c r="Y19" s="38" t="str">
        <f>'3e NC-Elec'!Z42</f>
        <v>-</v>
      </c>
      <c r="Z19" s="38" t="str">
        <f>'3e NC-Elec'!AA42</f>
        <v>-</v>
      </c>
      <c r="AA19" s="28"/>
    </row>
    <row r="20" spans="1:27" s="29" customFormat="1" ht="11.25" customHeight="1" x14ac:dyDescent="0.25">
      <c r="A20" s="256"/>
      <c r="B20" s="135" t="s">
        <v>349</v>
      </c>
      <c r="C20" s="135" t="s">
        <v>344</v>
      </c>
      <c r="D20" s="127" t="s">
        <v>315</v>
      </c>
      <c r="E20" s="128"/>
      <c r="F20" s="30"/>
      <c r="G20" s="38">
        <f>IF('3g CPIH'!C$16="-","-",'3h OC '!$E$9*('3g CPIH'!C$16/'3g CPIH'!$G$16))</f>
        <v>39.034507632093934</v>
      </c>
      <c r="H20" s="38">
        <f>IF('3g CPIH'!D$16="-","-",'3h OC '!$E$9*('3g CPIH'!D$16/'3g CPIH'!$G$16))</f>
        <v>39.112654794520544</v>
      </c>
      <c r="I20" s="38">
        <f>IF('3g CPIH'!E$16="-","-",'3h OC '!$E$9*('3g CPIH'!E$16/'3g CPIH'!$G$16))</f>
        <v>39.229875538160471</v>
      </c>
      <c r="J20" s="38">
        <f>IF('3g CPIH'!F$16="-","-",'3h OC '!$E$9*('3g CPIH'!F$16/'3g CPIH'!$G$16))</f>
        <v>39.464317025440316</v>
      </c>
      <c r="K20" s="38">
        <f>IF('3g CPIH'!G$16="-","-",'3h OC '!$E$9*('3g CPIH'!G$16/'3g CPIH'!$G$16))</f>
        <v>39.933199999999999</v>
      </c>
      <c r="L20" s="38">
        <f>IF('3g CPIH'!H$16="-","-",'3h OC '!$E$9*('3g CPIH'!H$16/'3g CPIH'!$G$16))</f>
        <v>40.441156555772999</v>
      </c>
      <c r="M20" s="38">
        <f>IF('3g CPIH'!I$16="-","-",'3h OC '!$E$9*('3g CPIH'!I$16/'3g CPIH'!$G$16))</f>
        <v>41.027260273972601</v>
      </c>
      <c r="N20" s="38">
        <f>IF('3g CPIH'!J$16="-","-",'3h OC '!$E$9*('3g CPIH'!J$16/'3g CPIH'!$G$16))</f>
        <v>41.378922504892373</v>
      </c>
      <c r="O20" s="30"/>
      <c r="P20" s="38">
        <f>IF('3g CPIH'!L$16="-","-",'3h OC '!$E$9*('3g CPIH'!L$16/'3g CPIH'!$G$16))</f>
        <v>41.378922504892373</v>
      </c>
      <c r="Q20" s="38">
        <f>IF('3g CPIH'!M$16="-","-",'3h OC '!$E$9*('3g CPIH'!M$16/'3g CPIH'!$G$16))</f>
        <v>41.847805479452056</v>
      </c>
      <c r="R20" s="38">
        <f>IF('3g CPIH'!N$16="-","-",'3h OC '!$E$9*('3g CPIH'!N$16/'3g CPIH'!$G$16))</f>
        <v>42.160394129158512</v>
      </c>
      <c r="S20" s="38">
        <f>IF('3g CPIH'!O$16="-","-",'3h OC '!$E$9*('3g CPIH'!O$16/'3g CPIH'!$G$16))</f>
        <v>42.394835616438357</v>
      </c>
      <c r="T20" s="38">
        <f>IF('3g CPIH'!P$16="-","-",'3h OC '!$E$9*('3g CPIH'!P$16/'3g CPIH'!$G$16))</f>
        <v>42.512056360078276</v>
      </c>
      <c r="U20" s="38">
        <f>IF('3g CPIH'!Q$16="-","-",'3h OC '!$E$9*('3g CPIH'!Q$16/'3g CPIH'!$G$16))</f>
        <v>42.746497847358121</v>
      </c>
      <c r="V20" s="38">
        <f>IF('3g CPIH'!R$16="-","-",'3h OC '!$E$9*('3g CPIH'!R$16/'3g CPIH'!$G$16))</f>
        <v>43.527969471624267</v>
      </c>
      <c r="W20" s="38" t="str">
        <f>IF('3g CPIH'!S$16="-","-",'3h OC '!$E$9*('3g CPIH'!S$16/'3g CPIH'!$G$16))</f>
        <v>-</v>
      </c>
      <c r="X20" s="38" t="str">
        <f>IF('3g CPIH'!T$16="-","-",'3h OC '!$E$9*('3g CPIH'!T$16/'3g CPIH'!$G$16))</f>
        <v>-</v>
      </c>
      <c r="Y20" s="38" t="str">
        <f>IF('3g CPIH'!U$16="-","-",'3h OC '!$E$9*('3g CPIH'!U$16/'3g CPIH'!$G$16))</f>
        <v>-</v>
      </c>
      <c r="Z20" s="38" t="str">
        <f>IF('3g CPIH'!V$16="-","-",'3h OC '!$E$9*('3g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SMNCC'!G$57)</f>
        <v>0</v>
      </c>
      <c r="L21" s="38">
        <f>IF('3i SMNCC'!H$46="-","-",'3i SMNCC'!H$57)</f>
        <v>-0.1310662676190151</v>
      </c>
      <c r="M21" s="38">
        <f>IF('3i SMNCC'!I$46="-","-",'3i SMNCC'!I$57)</f>
        <v>1.6490220555819262</v>
      </c>
      <c r="N21" s="38">
        <f>IF('3i SMNCC'!J$46="-","-",'3i SMNCC'!J$57)</f>
        <v>7.9249822078168837</v>
      </c>
      <c r="O21" s="30"/>
      <c r="P21" s="38">
        <f>IF('3i SMNCC'!L$46="-","-",'3i SMNCC'!L$57)</f>
        <v>7.9249822078168837</v>
      </c>
      <c r="Q21" s="38">
        <f>IF('3i SMNCC'!M$46="-","-",'3i SMNCC'!M$57)</f>
        <v>9.5945159615724194</v>
      </c>
      <c r="R21" s="38">
        <f>IF('3i SMNCC'!N$46="-","-",'3i SMNCC'!N$57)</f>
        <v>9.6655312765157912</v>
      </c>
      <c r="S21" s="38">
        <f>IF('3i SMNCC'!O$46="-","-",'3i SMNCC'!O$57)</f>
        <v>11.448655558303892</v>
      </c>
      <c r="T21" s="38">
        <f>IF('3i SMNCC'!P$46="-","-",'3i SMNCC'!P$57)</f>
        <v>11.63045810995356</v>
      </c>
      <c r="U21" s="38">
        <f>IF('3i SMNCC'!Q$46="-","-",'3i SMNCC'!Q$57)</f>
        <v>11.375413031411084</v>
      </c>
      <c r="V21" s="38">
        <f>IF('3i SMNCC'!R$46="-","-",'3i SMNCC'!R$57)</f>
        <v>11.405483218834176</v>
      </c>
      <c r="W21" s="38" t="str">
        <f>IF('3i SMNCC'!S$46="-","-",'3i SMNCC'!S$57)</f>
        <v>-</v>
      </c>
      <c r="X21" s="38" t="str">
        <f>IF('3i SMNCC'!T$46="-","-",'3i SMNCC'!T$57)</f>
        <v>-</v>
      </c>
      <c r="Y21" s="38" t="str">
        <f>IF('3i SMNCC'!U$46="-","-",'3i SMNCC'!U$57)</f>
        <v>-</v>
      </c>
      <c r="Z21" s="38" t="str">
        <f>IF('3i SMNCC'!V$46="-","-",'3i SMNCC'!V$57)</f>
        <v>-</v>
      </c>
      <c r="AA21" s="28"/>
    </row>
    <row r="22" spans="1:27" s="29" customFormat="1" ht="11.25" customHeight="1" x14ac:dyDescent="0.25">
      <c r="A22" s="256"/>
      <c r="B22" s="135" t="s">
        <v>349</v>
      </c>
      <c r="C22" s="135" t="s">
        <v>389</v>
      </c>
      <c r="D22" s="127" t="s">
        <v>315</v>
      </c>
      <c r="E22" s="128"/>
      <c r="F22" s="30"/>
      <c r="G22" s="38">
        <f>IF('3g CPIH'!C$16="-","-",'3j PAAC PAP'!$G$13*('3g CPIH'!C$16/'3g CPIH'!$G$16))</f>
        <v>13.436452250489236</v>
      </c>
      <c r="H22" s="38">
        <f>IF('3g CPIH'!D$16="-","-",'3j PAAC PAP'!$G$13*('3g CPIH'!D$16/'3g CPIH'!$G$16))</f>
        <v>13.463352054794518</v>
      </c>
      <c r="I22" s="38">
        <f>IF('3g CPIH'!E$16="-","-",'3j PAAC PAP'!$G$13*('3g CPIH'!E$16/'3g CPIH'!$G$16))</f>
        <v>13.503701761252445</v>
      </c>
      <c r="J22" s="38">
        <f>IF('3g CPIH'!F$16="-","-",'3j PAAC PAP'!$G$13*('3g CPIH'!F$16/'3g CPIH'!$G$16))</f>
        <v>13.584401174168297</v>
      </c>
      <c r="K22" s="38">
        <f>IF('3g CPIH'!G$16="-","-",'3j PAAC PAP'!$G$13*('3g CPIH'!G$16/'3g CPIH'!$G$16))</f>
        <v>13.745799999999999</v>
      </c>
      <c r="L22" s="38">
        <f>IF('3g CPIH'!H$16="-","-",'3j PAAC PAP'!$G$13*('3g CPIH'!H$16/'3g CPIH'!$G$16))</f>
        <v>13.920648727984345</v>
      </c>
      <c r="M22" s="38">
        <f>IF('3g CPIH'!I$16="-","-",'3j PAAC PAP'!$G$13*('3g CPIH'!I$16/'3g CPIH'!$G$16))</f>
        <v>14.122397260273971</v>
      </c>
      <c r="N22" s="38">
        <f>IF('3g CPIH'!J$16="-","-",'3j PAAC PAP'!$G$13*('3g CPIH'!J$16/'3g CPIH'!$G$16))</f>
        <v>14.24344637964775</v>
      </c>
      <c r="O22" s="30"/>
      <c r="P22" s="38">
        <f>IF('3g CPIH'!L$16="-","-",'3j PAAC PAP'!$G$13*('3g CPIH'!L$16/'3g CPIH'!$G$16))</f>
        <v>14.24344637964775</v>
      </c>
      <c r="Q22" s="38">
        <f>IF('3g CPIH'!M$16="-","-",'3j PAAC PAP'!$G$13*('3g CPIH'!M$16/'3g CPIH'!$G$16))</f>
        <v>14.40484520547945</v>
      </c>
      <c r="R22" s="38">
        <f>IF('3g CPIH'!N$16="-","-",'3j PAAC PAP'!$G$13*('3g CPIH'!N$16/'3g CPIH'!$G$16))</f>
        <v>14.512444422700586</v>
      </c>
      <c r="S22" s="38">
        <f>IF('3g CPIH'!O$16="-","-",'3j PAAC PAP'!$G$13*('3g CPIH'!O$16/'3g CPIH'!$G$16))</f>
        <v>14.593143835616438</v>
      </c>
      <c r="T22" s="38">
        <f>IF('3g CPIH'!P$16="-","-",'3j PAAC PAP'!$G$13*('3g CPIH'!P$16/'3g CPIH'!$G$16))</f>
        <v>14.633493542074362</v>
      </c>
      <c r="U22" s="38">
        <f>IF('3g CPIH'!Q$16="-","-",'3j PAAC PAP'!$G$13*('3g CPIH'!Q$16/'3g CPIH'!$G$16))</f>
        <v>14.714192954990214</v>
      </c>
      <c r="V22" s="38">
        <f>IF('3g CPIH'!R$16="-","-",'3j PAAC PAP'!$G$13*('3g CPIH'!R$16/'3g CPIH'!$G$16))</f>
        <v>14.983190998043053</v>
      </c>
      <c r="W22" s="38" t="str">
        <f>IF('3g CPIH'!S$16="-","-",'3j PAAC PAP'!$G$13*('3g CPIH'!S$16/'3g CPIH'!$G$16))</f>
        <v>-</v>
      </c>
      <c r="X22" s="38" t="str">
        <f>IF('3g CPIH'!T$16="-","-",'3j PAAC PAP'!$G$13*('3g CPIH'!T$16/'3g CPIH'!$G$16))</f>
        <v>-</v>
      </c>
      <c r="Y22" s="38" t="str">
        <f>IF('3g CPIH'!U$16="-","-",'3j PAAC PAP'!$G$13*('3g CPIH'!U$16/'3g CPIH'!$G$16))</f>
        <v>-</v>
      </c>
      <c r="Z22" s="38" t="str">
        <f>IF('3g CPIH'!V$16="-","-",'3j PAAC PAP'!$G$13*('3g CPIH'!V$16/'3g CPIH'!$G$16))</f>
        <v>-</v>
      </c>
      <c r="AA22" s="28"/>
    </row>
    <row r="23" spans="1:27" s="29" customFormat="1" ht="11.5" x14ac:dyDescent="0.25">
      <c r="A23" s="256"/>
      <c r="B23" s="135" t="s">
        <v>349</v>
      </c>
      <c r="C23" s="135" t="s">
        <v>404</v>
      </c>
      <c r="D23" s="127" t="s">
        <v>315</v>
      </c>
      <c r="E23" s="128"/>
      <c r="F23" s="30"/>
      <c r="G23" s="38">
        <f>IF(G18="-","-",SUM(G15:G21)*'3j PAAC PAP'!$G$31)</f>
        <v>3.6311463189397997</v>
      </c>
      <c r="H23" s="38">
        <f>IF(H18="-","-",SUM(H15:H21)*'3j PAAC PAP'!$G$31)</f>
        <v>3.6356713522329498</v>
      </c>
      <c r="I23" s="38">
        <f>IF(I18="-","-",SUM(I15:I21)*'3j PAAC PAP'!$G$31)</f>
        <v>3.6249705675869968</v>
      </c>
      <c r="J23" s="38">
        <f>IF(J18="-","-",SUM(J15:J21)*'3j PAAC PAP'!$G$31)</f>
        <v>3.6385456674664494</v>
      </c>
      <c r="K23" s="38">
        <f>IF(K18="-","-",SUM(K15:K21)*'3j PAAC PAP'!$G$31)</f>
        <v>3.6914496519536111</v>
      </c>
      <c r="L23" s="38">
        <f>IF(L18="-","-",SUM(L15:L21)*'3j PAAC PAP'!$G$31)</f>
        <v>3.7132731071988787</v>
      </c>
      <c r="M23" s="38">
        <f>IF(M18="-","-",SUM(M15:M21)*'3j PAAC PAP'!$G$31)</f>
        <v>3.8192843864622192</v>
      </c>
      <c r="N23" s="38">
        <f>IF(N18="-","-",SUM(N15:N21)*'3j PAAC PAP'!$G$31)</f>
        <v>4.2030502329364108</v>
      </c>
      <c r="O23" s="30"/>
      <c r="P23" s="38">
        <f>IF(P18="-","-",SUM(P15:P21)*'3j PAAC PAP'!$G$31)</f>
        <v>4.2030502329364108</v>
      </c>
      <c r="Q23" s="38">
        <f>IF(Q18="-","-",SUM(Q15:Q21)*'3j PAAC PAP'!$G$31)</f>
        <v>4.4295563699455887</v>
      </c>
      <c r="R23" s="38">
        <f>IF(R18="-","-",SUM(R15:R21)*'3j PAAC PAP'!$G$31)</f>
        <v>4.4467382298092595</v>
      </c>
      <c r="S23" s="38">
        <f>IF(S18="-","-",SUM(S15:S21)*'3j PAAC PAP'!$G$31)</f>
        <v>4.5668242742180576</v>
      </c>
      <c r="T23" s="38">
        <f>IF(T18="-","-",SUM(T15:T21)*'3j PAAC PAP'!$G$31)</f>
        <v>4.566178506092208</v>
      </c>
      <c r="U23" s="38">
        <f>IF(U18="-","-",SUM(U15:U21)*'3j PAAC PAP'!$G$31)</f>
        <v>4.4706782062024146</v>
      </c>
      <c r="V23" s="38">
        <f>IF(V18="-","-",SUM(V15:V21)*'3j PAAC PAP'!$G$31)</f>
        <v>4.4650631247764538</v>
      </c>
      <c r="W23" s="38" t="str">
        <f>IF(W18="-","-",SUM(W15:W21)*'3j PAAC PAP'!$G$31)</f>
        <v>-</v>
      </c>
      <c r="X23" s="38" t="str">
        <f>IF(X18="-","-",SUM(X15:X21)*'3j PAAC PAP'!$G$31)</f>
        <v>-</v>
      </c>
      <c r="Y23" s="38" t="str">
        <f>IF(Y18="-","-",SUM(Y15:Y21)*'3j PAAC PAP'!$G$31)</f>
        <v>-</v>
      </c>
      <c r="Z23" s="38" t="str">
        <f>IF(Z18="-","-",SUM(Z15:Z21)*'3j PAAC PAP'!$G$31)</f>
        <v>-</v>
      </c>
      <c r="AA23" s="28"/>
    </row>
    <row r="24" spans="1:27" s="29" customFormat="1" ht="11.5" x14ac:dyDescent="0.25">
      <c r="A24" s="256"/>
      <c r="B24" s="135" t="s">
        <v>388</v>
      </c>
      <c r="C24" s="135" t="s">
        <v>515</v>
      </c>
      <c r="D24" s="127" t="s">
        <v>315</v>
      </c>
      <c r="E24" s="128"/>
      <c r="F24" s="30"/>
      <c r="G24" s="38">
        <f>IF(G18="-","-",SUM(G15:G23)*'3k EBIT'!$E$9)</f>
        <v>1.5451280065054198</v>
      </c>
      <c r="H24" s="38">
        <f>IF(H18="-","-",SUM(H15:H23)*'3k EBIT'!$E$9)</f>
        <v>1.5472501970019048</v>
      </c>
      <c r="I24" s="38">
        <f>IF(I18="-","-",SUM(I15:I23)*'3k EBIT'!$E$9)</f>
        <v>1.5442451889598117</v>
      </c>
      <c r="J24" s="38">
        <f>IF(J18="-","-",SUM(J15:J23)*'3k EBIT'!$E$9)</f>
        <v>1.5506117604492671</v>
      </c>
      <c r="K24" s="38">
        <f>IF(K18="-","-",SUM(K15:K23)*'3k EBIT'!$E$9)</f>
        <v>1.5724579487693571</v>
      </c>
      <c r="L24" s="38">
        <f>IF(L18="-","-",SUM(L15:L23)*'3k EBIT'!$E$9)</f>
        <v>1.5835667067151142</v>
      </c>
      <c r="M24" s="38">
        <f>IF(M18="-","-",SUM(M15:M23)*'3k EBIT'!$E$9)</f>
        <v>1.6249865458987049</v>
      </c>
      <c r="N24" s="38">
        <f>IF(N18="-","-",SUM(N15:N23)*'3k EBIT'!$E$9)</f>
        <v>1.7631275924741894</v>
      </c>
      <c r="O24" s="30"/>
      <c r="P24" s="38">
        <f>IF(P18="-","-",SUM(P15:P23)*'3k EBIT'!$E$9)</f>
        <v>1.7631275924741894</v>
      </c>
      <c r="Q24" s="38">
        <f>IF(Q18="-","-",SUM(Q15:Q23)*'3k EBIT'!$E$9)</f>
        <v>1.8464033649875311</v>
      </c>
      <c r="R24" s="38">
        <f>IF(R18="-","-",SUM(R15:R23)*'3k EBIT'!$E$9)</f>
        <v>1.8545671935165762</v>
      </c>
      <c r="S24" s="38">
        <f>IF(S18="-","-",SUM(S15:S23)*'3k EBIT'!$E$9)</f>
        <v>1.8986229465018574</v>
      </c>
      <c r="T24" s="38">
        <f>IF(T18="-","-",SUM(T15:T23)*'3k EBIT'!$E$9)</f>
        <v>1.8991759328447007</v>
      </c>
      <c r="U24" s="38">
        <f>IF(U18="-","-",SUM(U15:U23)*'3k EBIT'!$E$9)</f>
        <v>1.8669458835192863</v>
      </c>
      <c r="V24" s="38">
        <f>IF(V18="-","-",SUM(V15:V23)*'3k EBIT'!$E$9)</f>
        <v>1.8701689260944536</v>
      </c>
      <c r="W24" s="38" t="str">
        <f>IF(W18="-","-",SUM(W15:W23)*'3k EBIT'!$E$9)</f>
        <v>-</v>
      </c>
      <c r="X24" s="38" t="str">
        <f>IF(X18="-","-",SUM(X15:X23)*'3k EBIT'!$E$9)</f>
        <v>-</v>
      </c>
      <c r="Y24" s="38" t="str">
        <f>IF(Y18="-","-",SUM(Y15:Y23)*'3k EBIT'!$E$9)</f>
        <v>-</v>
      </c>
      <c r="Z24" s="38" t="str">
        <f>IF(Z18="-","-",SUM(Z15:Z23)*'3k EBIT'!$E$9)</f>
        <v>-</v>
      </c>
      <c r="AA24" s="28"/>
    </row>
    <row r="25" spans="1:27" s="29" customFormat="1" ht="11.5" x14ac:dyDescent="0.25">
      <c r="A25" s="256"/>
      <c r="B25" s="135" t="s">
        <v>292</v>
      </c>
      <c r="C25" s="179" t="s">
        <v>516</v>
      </c>
      <c r="D25" s="127" t="s">
        <v>315</v>
      </c>
      <c r="E25" s="127"/>
      <c r="F25" s="30"/>
      <c r="G25" s="38">
        <f>IF(G20="-","-",SUM(G15:G18,G20:G24)*'3l HAP'!$E$10)</f>
        <v>0.94001066250434939</v>
      </c>
      <c r="H25" s="38">
        <f>IF(H20="-","-",SUM(H15:H18,H20:H24)*'3l HAP'!$E$10)</f>
        <v>0.94164597714777498</v>
      </c>
      <c r="I25" s="38">
        <f>IF(I20="-","-",SUM(I15:I18,I20:I24)*'3l HAP'!$E$10)</f>
        <v>0.94467434717032783</v>
      </c>
      <c r="J25" s="38">
        <f>IF(J20="-","-",SUM(J15:J18,J20:J24)*'3l HAP'!$E$10)</f>
        <v>0.94958029110060527</v>
      </c>
      <c r="K25" s="38">
        <f>IF(K20="-","-",SUM(K15:K18,K20:K24)*'3l HAP'!$E$10)</f>
        <v>0.96107053194689906</v>
      </c>
      <c r="L25" s="38">
        <f>IF(L20="-","-",SUM(L15:L18,L20:L24)*'3l HAP'!$E$10)</f>
        <v>0.9696307034155105</v>
      </c>
      <c r="M25" s="38">
        <f>IF(M20="-","-",SUM(M15:M18,M20:M24)*'3l HAP'!$E$10)</f>
        <v>1.0154422553102698</v>
      </c>
      <c r="N25" s="38">
        <f>IF(N20="-","-",SUM(N15:N18,N20:N24)*'3l HAP'!$E$10)</f>
        <v>1.12189079359993</v>
      </c>
      <c r="O25" s="30"/>
      <c r="P25" s="38">
        <f>IF(P20="-","-",SUM(P15:P18,P20:P24)*'3l HAP'!$E$10)</f>
        <v>1.12189079359993</v>
      </c>
      <c r="Q25" s="38">
        <f>IF(Q20="-","-",SUM(Q15:Q18,Q20:Q24)*'3l HAP'!$E$10)</f>
        <v>1.1625478782187468</v>
      </c>
      <c r="R25" s="38">
        <f>IF(R20="-","-",SUM(R15:R18,R20:R24)*'3l HAP'!$E$10)</f>
        <v>1.1688387500146933</v>
      </c>
      <c r="S25" s="38">
        <f>IF(S20="-","-",SUM(S15:S18,S20:S24)*'3l HAP'!$E$10)</f>
        <v>1.2043903612531295</v>
      </c>
      <c r="T25" s="38">
        <f>IF(T20="-","-",SUM(T15:T18,T20:T24)*'3l HAP'!$E$10)</f>
        <v>1.204816480711097</v>
      </c>
      <c r="U25" s="38">
        <f>IF(U20="-","-",SUM(U15:U18,U20:U24)*'3l HAP'!$E$10)</f>
        <v>1.2264731889867744</v>
      </c>
      <c r="V25" s="38">
        <f>IF(V20="-","-",SUM(V15:V18,V20:V24)*'3l HAP'!$E$10)</f>
        <v>1.2289567967158095</v>
      </c>
      <c r="W25" s="38" t="str">
        <f>IF(W20="-","-",SUM(W15:W18,W20:W24)*'3l HAP'!$E$10)</f>
        <v>-</v>
      </c>
      <c r="X25" s="38" t="str">
        <f>IF(X20="-","-",SUM(X15:X18,X20:X24)*'3l HAP'!$E$10)</f>
        <v>-</v>
      </c>
      <c r="Y25" s="38" t="str">
        <f>IF(Y20="-","-",SUM(Y15:Y18,Y20:Y24)*'3l HAP'!$E$10)</f>
        <v>-</v>
      </c>
      <c r="Z25" s="38" t="str">
        <f>IF(Z20="-","-",SUM(Z15:Z18,Z20:Z24)*'3l HAP'!$E$10)</f>
        <v>-</v>
      </c>
      <c r="AA25" s="28"/>
    </row>
    <row r="26" spans="1:27" s="29" customFormat="1" ht="11.25" customHeight="1" x14ac:dyDescent="0.25">
      <c r="A26" s="256"/>
      <c r="B26" s="135" t="s">
        <v>44</v>
      </c>
      <c r="C26" s="135" t="str">
        <f>B26&amp;"_"&amp;D26</f>
        <v>Total_Eastern</v>
      </c>
      <c r="D26" s="127" t="s">
        <v>315</v>
      </c>
      <c r="E26" s="128"/>
      <c r="F26" s="30"/>
      <c r="G26" s="38">
        <f t="shared" ref="G26:N26" si="0">IF(G20="-","-",SUM(G15:G25))</f>
        <v>82.262503730214846</v>
      </c>
      <c r="H26" s="38">
        <f t="shared" si="0"/>
        <v>82.375833235379787</v>
      </c>
      <c r="I26" s="38">
        <f t="shared" si="0"/>
        <v>82.220703352725124</v>
      </c>
      <c r="J26" s="38">
        <f t="shared" si="0"/>
        <v>82.560691868220005</v>
      </c>
      <c r="K26" s="38">
        <f t="shared" si="0"/>
        <v>83.721981019406726</v>
      </c>
      <c r="L26" s="38">
        <f t="shared" si="0"/>
        <v>84.315212420204674</v>
      </c>
      <c r="M26" s="38">
        <f t="shared" si="0"/>
        <v>86.541014607627048</v>
      </c>
      <c r="N26" s="38">
        <f t="shared" si="0"/>
        <v>93.918041541494887</v>
      </c>
      <c r="O26" s="30"/>
      <c r="P26" s="38">
        <f t="shared" ref="P26:Z26" si="1">IF(P20="-","-",SUM(P15:P25))</f>
        <v>93.918041541494887</v>
      </c>
      <c r="Q26" s="38">
        <f t="shared" si="1"/>
        <v>98.341632211170506</v>
      </c>
      <c r="R26" s="38">
        <f t="shared" si="1"/>
        <v>98.777598091227276</v>
      </c>
      <c r="S26" s="38">
        <f t="shared" si="1"/>
        <v>101.13187258604172</v>
      </c>
      <c r="T26" s="38">
        <f t="shared" si="1"/>
        <v>101.16140323783816</v>
      </c>
      <c r="U26" s="38">
        <f t="shared" si="1"/>
        <v>99.486742261234184</v>
      </c>
      <c r="V26" s="38">
        <f t="shared" si="1"/>
        <v>99.658859618641202</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AA'!J98="-","-",'3c AA'!J98)</f>
        <v>-</v>
      </c>
      <c r="H29" s="129" t="str">
        <f>IF('3c AA'!K98="-","-",'3c AA'!K98)</f>
        <v>-</v>
      </c>
      <c r="I29" s="129" t="str">
        <f>IF('3c AA'!L98="-","-",'3c AA'!L98)</f>
        <v>-</v>
      </c>
      <c r="J29" s="129" t="str">
        <f>IF('3c AA'!M98="-","-",'3c AA'!M98)</f>
        <v>-</v>
      </c>
      <c r="K29" s="129" t="str">
        <f>IF('3c AA'!N98="-","-",'3c AA'!N98)</f>
        <v>-</v>
      </c>
      <c r="L29" s="129" t="str">
        <f>IF('3c AA'!O98="-","-",'3c AA'!O98)</f>
        <v>-</v>
      </c>
      <c r="M29" s="129" t="str">
        <f>IF('3c AA'!P98="-","-",'3c AA'!P98)</f>
        <v>-</v>
      </c>
      <c r="N29" s="129" t="str">
        <f>IF('3c AA'!Q98="-","-",'3c AA'!Q98)</f>
        <v>-</v>
      </c>
      <c r="O29" s="30"/>
      <c r="P29" s="129" t="str">
        <f>IF('3c AA'!S98="-","-",'3c AA'!S98)</f>
        <v>-</v>
      </c>
      <c r="Q29" s="129" t="str">
        <f>IF('3c AA'!T98="-","-",'3c AA'!T98)</f>
        <v>-</v>
      </c>
      <c r="R29" s="129" t="str">
        <f>IF('3c AA'!U98="-","-",'3c AA'!U98)</f>
        <v>-</v>
      </c>
      <c r="S29" s="129" t="str">
        <f>IF('3c AA'!V98="-","-",'3c AA'!V98)</f>
        <v>-</v>
      </c>
      <c r="T29" s="129">
        <f>IF('3c AA'!W98="-","-",'3c AA'!W98)</f>
        <v>0</v>
      </c>
      <c r="U29" s="129">
        <f>IF('3c AA'!X98="-","-",'3c AA'!X98)</f>
        <v>1.4870742269298105</v>
      </c>
      <c r="V29" s="129">
        <f>IF('3c AA'!Y98="-","-",'3c AA'!Y98)</f>
        <v>0.70457099735818829</v>
      </c>
      <c r="W29" s="129" t="str">
        <f>IF('3c AA'!Z98="-","-",'3c AA'!Z98)</f>
        <v>-</v>
      </c>
      <c r="X29" s="129" t="str">
        <f>IF('3c AA'!AA98="-","-",'3c AA'!AA98)</f>
        <v>-</v>
      </c>
      <c r="Y29" s="129" t="str">
        <f>IF('3c AA'!AB98="-","-",'3c AA'!AB98)</f>
        <v>-</v>
      </c>
      <c r="Z29" s="129" t="str">
        <f>IF('3c AA'!AC98="-","-",'3c AA'!AC98)</f>
        <v>-</v>
      </c>
      <c r="AA29" s="28"/>
    </row>
    <row r="30" spans="1:27" s="29" customFormat="1" ht="12.4" customHeight="1" x14ac:dyDescent="0.25">
      <c r="A30" s="256"/>
      <c r="B30" s="132" t="s">
        <v>2</v>
      </c>
      <c r="C30" s="132" t="s">
        <v>342</v>
      </c>
      <c r="D30" s="130" t="s">
        <v>317</v>
      </c>
      <c r="E30" s="131"/>
      <c r="F30" s="30"/>
      <c r="G30" s="129">
        <f>IF('3d PC'!G14="-","-",'3d PC'!G61)</f>
        <v>6.5567588596821027</v>
      </c>
      <c r="H30" s="129">
        <f>IF('3d PC'!H14="-","-",'3d PC'!H61)</f>
        <v>6.5567588596821027</v>
      </c>
      <c r="I30" s="129">
        <f>IF('3d PC'!I14="-","-",'3d PC'!I61)</f>
        <v>6.6197359495950758</v>
      </c>
      <c r="J30" s="129">
        <f>IF('3d PC'!J14="-","-",'3d PC'!J61)</f>
        <v>6.6197359495950758</v>
      </c>
      <c r="K30" s="129">
        <f>IF('3d PC'!K14="-","-",'3d PC'!K61)</f>
        <v>6.6995028867368616</v>
      </c>
      <c r="L30" s="129">
        <f>IF('3d PC'!L14="-","-",'3d PC'!L61)</f>
        <v>6.6995028867368616</v>
      </c>
      <c r="M30" s="129">
        <f>IF('3d PC'!M14="-","-",'3d PC'!M61)</f>
        <v>7.1131218301273513</v>
      </c>
      <c r="N30" s="129">
        <f>IF('3d PC'!N14="-","-",'3d PC'!N61)</f>
        <v>7.1131218301273513</v>
      </c>
      <c r="O30" s="30"/>
      <c r="P30" s="129">
        <f>'3d PC'!P61</f>
        <v>7.1131218301273513</v>
      </c>
      <c r="Q30" s="129">
        <f>'3d PC'!Q61</f>
        <v>7.2804579515147188</v>
      </c>
      <c r="R30" s="129">
        <f>'3d PC'!R61</f>
        <v>7.1935840895118579</v>
      </c>
      <c r="S30" s="129">
        <f>'3d PC'!S61</f>
        <v>7.3593999937099728</v>
      </c>
      <c r="T30" s="129">
        <f>'3d PC'!T61</f>
        <v>7.0492243060839304</v>
      </c>
      <c r="U30" s="129">
        <f>'3d PC'!U61</f>
        <v>7.1089669218364691</v>
      </c>
      <c r="V30" s="129">
        <f>'3d PC'!V61</f>
        <v>6.9829560851947949</v>
      </c>
      <c r="W30" s="129" t="str">
        <f>'3d PC'!W61</f>
        <v>-</v>
      </c>
      <c r="X30" s="129" t="str">
        <f>'3d PC'!X61</f>
        <v>-</v>
      </c>
      <c r="Y30" s="129" t="str">
        <f>'3d PC'!Y61</f>
        <v>-</v>
      </c>
      <c r="Z30" s="129" t="str">
        <f>'3d PC'!Z61</f>
        <v>-</v>
      </c>
      <c r="AA30" s="28"/>
    </row>
    <row r="31" spans="1:27" s="29" customFormat="1" ht="11.25" customHeight="1" x14ac:dyDescent="0.25">
      <c r="A31" s="256"/>
      <c r="B31" s="132" t="s">
        <v>352</v>
      </c>
      <c r="C31" s="132" t="s">
        <v>343</v>
      </c>
      <c r="D31" s="130" t="s">
        <v>317</v>
      </c>
      <c r="E31" s="131"/>
      <c r="F31" s="30"/>
      <c r="G31" s="129">
        <f>IF('3e NC-Elec'!H43="-","-",'3e NC-Elec'!H43)</f>
        <v>9.5265000000000004</v>
      </c>
      <c r="H31" s="129">
        <f>IF('3e NC-Elec'!I43="-","-",'3e NC-Elec'!I43)</f>
        <v>9.5265000000000004</v>
      </c>
      <c r="I31" s="129">
        <f>IF('3e NC-Elec'!J43="-","-",'3e NC-Elec'!J43)</f>
        <v>16.352</v>
      </c>
      <c r="J31" s="129">
        <f>IF('3e NC-Elec'!K43="-","-",'3e NC-Elec'!K43)</f>
        <v>16.352</v>
      </c>
      <c r="K31" s="129">
        <f>IF('3e NC-Elec'!L43="-","-",'3e NC-Elec'!L43)</f>
        <v>11.388</v>
      </c>
      <c r="L31" s="129">
        <f>IF('3e NC-Elec'!M43="-","-",'3e NC-Elec'!M43)</f>
        <v>11.388</v>
      </c>
      <c r="M31" s="129">
        <f>IF('3e NC-Elec'!N43="-","-",'3e NC-Elec'!N43)</f>
        <v>12.0815</v>
      </c>
      <c r="N31" s="129">
        <f>IF('3e NC-Elec'!O43="-","-",'3e NC-Elec'!O43)</f>
        <v>12.0815</v>
      </c>
      <c r="O31" s="30"/>
      <c r="P31" s="129">
        <f>'3e NC-Elec'!Q43</f>
        <v>12.0815</v>
      </c>
      <c r="Q31" s="129">
        <f>'3e NC-Elec'!R43</f>
        <v>11.351499999999998</v>
      </c>
      <c r="R31" s="129">
        <f>'3e NC-Elec'!S43</f>
        <v>11.351499999999998</v>
      </c>
      <c r="S31" s="129">
        <f>'3e NC-Elec'!T43</f>
        <v>12.227499999999999</v>
      </c>
      <c r="T31" s="129">
        <f>'3e NC-Elec'!U43</f>
        <v>12.227499999999999</v>
      </c>
      <c r="U31" s="129">
        <f>'3e NC-Elec'!V43</f>
        <v>13.651000000000002</v>
      </c>
      <c r="V31" s="129">
        <f>'3e NC-Elec'!W43</f>
        <v>13.651000000000002</v>
      </c>
      <c r="W31" s="129" t="str">
        <f>'3e NC-Elec'!X43</f>
        <v>-</v>
      </c>
      <c r="X31" s="129" t="str">
        <f>'3e NC-Elec'!Y43</f>
        <v>-</v>
      </c>
      <c r="Y31" s="129" t="str">
        <f>'3e NC-Elec'!Z43</f>
        <v>-</v>
      </c>
      <c r="Z31" s="129" t="str">
        <f>'3e NC-Elec'!AA43</f>
        <v>-</v>
      </c>
      <c r="AA31" s="28"/>
    </row>
    <row r="32" spans="1:27" s="29" customFormat="1" ht="11.25" customHeight="1" x14ac:dyDescent="0.25">
      <c r="A32" s="256"/>
      <c r="B32" s="132" t="s">
        <v>349</v>
      </c>
      <c r="C32" s="132" t="s">
        <v>344</v>
      </c>
      <c r="D32" s="130" t="s">
        <v>317</v>
      </c>
      <c r="E32" s="131"/>
      <c r="F32" s="30"/>
      <c r="G32" s="129">
        <f>IF('3g CPIH'!C$16="-","-",'3h OC '!$E$9*('3g CPIH'!C$16/'3g CPIH'!$G$16))</f>
        <v>39.034507632093934</v>
      </c>
      <c r="H32" s="129">
        <f>IF('3g CPIH'!D$16="-","-",'3h OC '!$E$9*('3g CPIH'!D$16/'3g CPIH'!$G$16))</f>
        <v>39.112654794520544</v>
      </c>
      <c r="I32" s="129">
        <f>IF('3g CPIH'!E$16="-","-",'3h OC '!$E$9*('3g CPIH'!E$16/'3g CPIH'!$G$16))</f>
        <v>39.229875538160471</v>
      </c>
      <c r="J32" s="129">
        <f>IF('3g CPIH'!F$16="-","-",'3h OC '!$E$9*('3g CPIH'!F$16/'3g CPIH'!$G$16))</f>
        <v>39.464317025440316</v>
      </c>
      <c r="K32" s="129">
        <f>IF('3g CPIH'!G$16="-","-",'3h OC '!$E$9*('3g CPIH'!G$16/'3g CPIH'!$G$16))</f>
        <v>39.933199999999999</v>
      </c>
      <c r="L32" s="129">
        <f>IF('3g CPIH'!H$16="-","-",'3h OC '!$E$9*('3g CPIH'!H$16/'3g CPIH'!$G$16))</f>
        <v>40.441156555772999</v>
      </c>
      <c r="M32" s="129">
        <f>IF('3g CPIH'!I$16="-","-",'3h OC '!$E$9*('3g CPIH'!I$16/'3g CPIH'!$G$16))</f>
        <v>41.027260273972601</v>
      </c>
      <c r="N32" s="129">
        <f>IF('3g CPIH'!J$16="-","-",'3h OC '!$E$9*('3g CPIH'!J$16/'3g CPIH'!$G$16))</f>
        <v>41.378922504892373</v>
      </c>
      <c r="O32" s="30"/>
      <c r="P32" s="129">
        <f>IF('3g CPIH'!L$16="-","-",'3h OC '!$E$9*('3g CPIH'!L$16/'3g CPIH'!$G$16))</f>
        <v>41.378922504892373</v>
      </c>
      <c r="Q32" s="129">
        <f>IF('3g CPIH'!M$16="-","-",'3h OC '!$E$9*('3g CPIH'!M$16/'3g CPIH'!$G$16))</f>
        <v>41.847805479452056</v>
      </c>
      <c r="R32" s="129">
        <f>IF('3g CPIH'!N$16="-","-",'3h OC '!$E$9*('3g CPIH'!N$16/'3g CPIH'!$G$16))</f>
        <v>42.160394129158512</v>
      </c>
      <c r="S32" s="129">
        <f>IF('3g CPIH'!O$16="-","-",'3h OC '!$E$9*('3g CPIH'!O$16/'3g CPIH'!$G$16))</f>
        <v>42.394835616438357</v>
      </c>
      <c r="T32" s="129">
        <f>IF('3g CPIH'!P$16="-","-",'3h OC '!$E$9*('3g CPIH'!P$16/'3g CPIH'!$G$16))</f>
        <v>42.512056360078276</v>
      </c>
      <c r="U32" s="129">
        <f>IF('3g CPIH'!Q$16="-","-",'3h OC '!$E$9*('3g CPIH'!Q$16/'3g CPIH'!$G$16))</f>
        <v>42.746497847358121</v>
      </c>
      <c r="V32" s="129">
        <f>IF('3g CPIH'!R$16="-","-",'3h OC '!$E$9*('3g CPIH'!R$16/'3g CPIH'!$G$16))</f>
        <v>43.527969471624267</v>
      </c>
      <c r="W32" s="129" t="str">
        <f>IF('3g CPIH'!S$16="-","-",'3h OC '!$E$9*('3g CPIH'!S$16/'3g CPIH'!$G$16))</f>
        <v>-</v>
      </c>
      <c r="X32" s="129" t="str">
        <f>IF('3g CPIH'!T$16="-","-",'3h OC '!$E$9*('3g CPIH'!T$16/'3g CPIH'!$G$16))</f>
        <v>-</v>
      </c>
      <c r="Y32" s="129" t="str">
        <f>IF('3g CPIH'!U$16="-","-",'3h OC '!$E$9*('3g CPIH'!U$16/'3g CPIH'!$G$16))</f>
        <v>-</v>
      </c>
      <c r="Z32" s="129" t="str">
        <f>IF('3g CPIH'!V$16="-","-",'3h OC '!$E$9*('3g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SMNCC'!G$57)</f>
        <v>0</v>
      </c>
      <c r="L33" s="129">
        <f>IF('3i SMNCC'!H$46="-","-",'3i SMNCC'!H$57)</f>
        <v>-0.1310662676190151</v>
      </c>
      <c r="M33" s="129">
        <f>IF('3i SMNCC'!I$46="-","-",'3i SMNCC'!I$57)</f>
        <v>1.6490220555819262</v>
      </c>
      <c r="N33" s="129">
        <f>IF('3i SMNCC'!J$46="-","-",'3i SMNCC'!J$57)</f>
        <v>7.9249822078168837</v>
      </c>
      <c r="O33" s="30"/>
      <c r="P33" s="129">
        <f>IF('3i SMNCC'!L$46="-","-",'3i SMNCC'!L$57)</f>
        <v>7.9249822078168837</v>
      </c>
      <c r="Q33" s="129">
        <f>IF('3i SMNCC'!M$46="-","-",'3i SMNCC'!M$57)</f>
        <v>9.5945159615724194</v>
      </c>
      <c r="R33" s="129">
        <f>IF('3i SMNCC'!N$46="-","-",'3i SMNCC'!N$57)</f>
        <v>9.6655312765157912</v>
      </c>
      <c r="S33" s="129">
        <f>IF('3i SMNCC'!O$46="-","-",'3i SMNCC'!O$57)</f>
        <v>11.448655558303892</v>
      </c>
      <c r="T33" s="129">
        <f>IF('3i SMNCC'!P$46="-","-",'3i SMNCC'!P$57)</f>
        <v>11.63045810995356</v>
      </c>
      <c r="U33" s="129">
        <f>IF('3i SMNCC'!Q$46="-","-",'3i SMNCC'!Q$57)</f>
        <v>11.375413031411084</v>
      </c>
      <c r="V33" s="129">
        <f>IF('3i SMNCC'!R$46="-","-",'3i SMNCC'!R$57)</f>
        <v>11.405483218834176</v>
      </c>
      <c r="W33" s="129" t="str">
        <f>IF('3i SMNCC'!S$46="-","-",'3i SMNCC'!S$57)</f>
        <v>-</v>
      </c>
      <c r="X33" s="129" t="str">
        <f>IF('3i SMNCC'!T$46="-","-",'3i SMNCC'!T$57)</f>
        <v>-</v>
      </c>
      <c r="Y33" s="129" t="str">
        <f>IF('3i SMNCC'!U$46="-","-",'3i SMNCC'!U$57)</f>
        <v>-</v>
      </c>
      <c r="Z33" s="129" t="str">
        <f>IF('3i SMNCC'!V$46="-","-",'3i SMNCC'!V$57)</f>
        <v>-</v>
      </c>
      <c r="AA33" s="28"/>
    </row>
    <row r="34" spans="1:27" s="29" customFormat="1" ht="11.5" x14ac:dyDescent="0.25">
      <c r="A34" s="256"/>
      <c r="B34" s="132" t="s">
        <v>349</v>
      </c>
      <c r="C34" s="132" t="s">
        <v>389</v>
      </c>
      <c r="D34" s="130" t="s">
        <v>317</v>
      </c>
      <c r="E34" s="131"/>
      <c r="F34" s="30"/>
      <c r="G34" s="129">
        <f>IF('3g CPIH'!C$16="-","-",'3j PAAC PAP'!$G$13*('3g CPIH'!C$16/'3g CPIH'!$G$16))</f>
        <v>13.436452250489236</v>
      </c>
      <c r="H34" s="129">
        <f>IF('3g CPIH'!D$16="-","-",'3j PAAC PAP'!$G$13*('3g CPIH'!D$16/'3g CPIH'!$G$16))</f>
        <v>13.463352054794518</v>
      </c>
      <c r="I34" s="129">
        <f>IF('3g CPIH'!E$16="-","-",'3j PAAC PAP'!$G$13*('3g CPIH'!E$16/'3g CPIH'!$G$16))</f>
        <v>13.503701761252445</v>
      </c>
      <c r="J34" s="129">
        <f>IF('3g CPIH'!F$16="-","-",'3j PAAC PAP'!$G$13*('3g CPIH'!F$16/'3g CPIH'!$G$16))</f>
        <v>13.584401174168297</v>
      </c>
      <c r="K34" s="129">
        <f>IF('3g CPIH'!G$16="-","-",'3j PAAC PAP'!$G$13*('3g CPIH'!G$16/'3g CPIH'!$G$16))</f>
        <v>13.745799999999999</v>
      </c>
      <c r="L34" s="129">
        <f>IF('3g CPIH'!H$16="-","-",'3j PAAC PAP'!$G$13*('3g CPIH'!H$16/'3g CPIH'!$G$16))</f>
        <v>13.920648727984345</v>
      </c>
      <c r="M34" s="129">
        <f>IF('3g CPIH'!I$16="-","-",'3j PAAC PAP'!$G$13*('3g CPIH'!I$16/'3g CPIH'!$G$16))</f>
        <v>14.122397260273971</v>
      </c>
      <c r="N34" s="129">
        <f>IF('3g CPIH'!J$16="-","-",'3j PAAC PAP'!$G$13*('3g CPIH'!J$16/'3g CPIH'!$G$16))</f>
        <v>14.24344637964775</v>
      </c>
      <c r="O34" s="30"/>
      <c r="P34" s="129">
        <f>IF('3g CPIH'!L$16="-","-",'3j PAAC PAP'!$G$13*('3g CPIH'!L$16/'3g CPIH'!$G$16))</f>
        <v>14.24344637964775</v>
      </c>
      <c r="Q34" s="129">
        <f>IF('3g CPIH'!M$16="-","-",'3j PAAC PAP'!$G$13*('3g CPIH'!M$16/'3g CPIH'!$G$16))</f>
        <v>14.40484520547945</v>
      </c>
      <c r="R34" s="129">
        <f>IF('3g CPIH'!N$16="-","-",'3j PAAC PAP'!$G$13*('3g CPIH'!N$16/'3g CPIH'!$G$16))</f>
        <v>14.512444422700586</v>
      </c>
      <c r="S34" s="129">
        <f>IF('3g CPIH'!O$16="-","-",'3j PAAC PAP'!$G$13*('3g CPIH'!O$16/'3g CPIH'!$G$16))</f>
        <v>14.593143835616438</v>
      </c>
      <c r="T34" s="129">
        <f>IF('3g CPIH'!P$16="-","-",'3j PAAC PAP'!$G$13*('3g CPIH'!P$16/'3g CPIH'!$G$16))</f>
        <v>14.633493542074362</v>
      </c>
      <c r="U34" s="129">
        <f>IF('3g CPIH'!Q$16="-","-",'3j PAAC PAP'!$G$13*('3g CPIH'!Q$16/'3g CPIH'!$G$16))</f>
        <v>14.714192954990214</v>
      </c>
      <c r="V34" s="129">
        <f>IF('3g CPIH'!R$16="-","-",'3j PAAC PAP'!$G$13*('3g CPIH'!R$16/'3g CPIH'!$G$16))</f>
        <v>14.983190998043053</v>
      </c>
      <c r="W34" s="129" t="str">
        <f>IF('3g CPIH'!S$16="-","-",'3j PAAC PAP'!$G$13*('3g CPIH'!S$16/'3g CPIH'!$G$16))</f>
        <v>-</v>
      </c>
      <c r="X34" s="129" t="str">
        <f>IF('3g CPIH'!T$16="-","-",'3j PAAC PAP'!$G$13*('3g CPIH'!T$16/'3g CPIH'!$G$16))</f>
        <v>-</v>
      </c>
      <c r="Y34" s="129" t="str">
        <f>IF('3g CPIH'!U$16="-","-",'3j PAAC PAP'!$G$13*('3g CPIH'!U$16/'3g CPIH'!$G$16))</f>
        <v>-</v>
      </c>
      <c r="Z34" s="129" t="str">
        <f>IF('3g CPIH'!V$16="-","-",'3j PAAC PAP'!$G$13*('3g CPIH'!V$16/'3g CPIH'!$G$16))</f>
        <v>-</v>
      </c>
      <c r="AA34" s="28"/>
    </row>
    <row r="35" spans="1:27" s="29" customFormat="1" ht="11.5" x14ac:dyDescent="0.25">
      <c r="A35" s="256"/>
      <c r="B35" s="132" t="s">
        <v>349</v>
      </c>
      <c r="C35" s="132" t="s">
        <v>404</v>
      </c>
      <c r="D35" s="130" t="s">
        <v>317</v>
      </c>
      <c r="E35" s="131"/>
      <c r="F35" s="30"/>
      <c r="G35" s="129">
        <f>IF(G30="-","-",SUM(G27:G33)*'3j PAAC PAP'!$G$31)</f>
        <v>3.1915391509397995</v>
      </c>
      <c r="H35" s="129">
        <f>IF(H30="-","-",SUM(H27:H33)*'3j PAAC PAP'!$G$31)</f>
        <v>3.19606418423295</v>
      </c>
      <c r="I35" s="129">
        <f>IF(I30="-","-",SUM(I27:I33)*'3j PAAC PAP'!$G$31)</f>
        <v>3.6017221115869966</v>
      </c>
      <c r="J35" s="129">
        <f>IF(J30="-","-",SUM(J27:J33)*'3j PAAC PAP'!$G$31)</f>
        <v>3.6152972114664492</v>
      </c>
      <c r="K35" s="129">
        <f>IF(K30="-","-",SUM(K27:K33)*'3j PAAC PAP'!$G$31)</f>
        <v>3.3596307799536107</v>
      </c>
      <c r="L35" s="129">
        <f>IF(L30="-","-",SUM(L27:L33)*'3j PAAC PAP'!$G$31)</f>
        <v>3.3814542351988797</v>
      </c>
      <c r="M35" s="129">
        <f>IF(M30="-","-",SUM(M27:M33)*'3j PAAC PAP'!$G$31)</f>
        <v>3.5825728344622192</v>
      </c>
      <c r="N35" s="129">
        <f>IF(N30="-","-",SUM(N27:N33)*'3j PAAC PAP'!$G$31)</f>
        <v>3.9663386809364112</v>
      </c>
      <c r="O35" s="30"/>
      <c r="P35" s="129">
        <f>IF(P30="-","-",SUM(P27:P33)*'3j PAAC PAP'!$G$31)</f>
        <v>3.9663386809364112</v>
      </c>
      <c r="Q35" s="129">
        <f>IF(Q30="-","-",SUM(Q27:Q33)*'3j PAAC PAP'!$G$31)</f>
        <v>4.0575810739455882</v>
      </c>
      <c r="R35" s="129">
        <f>IF(R30="-","-",SUM(R27:R33)*'3j PAAC PAP'!$G$31)</f>
        <v>4.074762933809259</v>
      </c>
      <c r="S35" s="129">
        <f>IF(S30="-","-",SUM(S27:S33)*'3j PAAC PAP'!$G$31)</f>
        <v>4.2519133702180572</v>
      </c>
      <c r="T35" s="129">
        <f>IF(T30="-","-",SUM(T27:T33)*'3j PAAC PAP'!$G$31)</f>
        <v>4.2512676020922067</v>
      </c>
      <c r="U35" s="129">
        <f>IF(U30="-","-",SUM(U27:U33)*'3j PAAC PAP'!$G$31)</f>
        <v>4.4220677982024146</v>
      </c>
      <c r="V35" s="129">
        <f>IF(V30="-","-",SUM(V27:V33)*'3j PAAC PAP'!$G$31)</f>
        <v>4.4164527167764529</v>
      </c>
      <c r="W35" s="129" t="str">
        <f>IF(W30="-","-",SUM(W27:W33)*'3j PAAC PAP'!$G$31)</f>
        <v>-</v>
      </c>
      <c r="X35" s="129" t="str">
        <f>IF(X30="-","-",SUM(X27:X33)*'3j PAAC PAP'!$G$31)</f>
        <v>-</v>
      </c>
      <c r="Y35" s="129" t="str">
        <f>IF(Y30="-","-",SUM(Y27:Y33)*'3j PAAC PAP'!$G$31)</f>
        <v>-</v>
      </c>
      <c r="Z35" s="129" t="str">
        <f>IF(Z30="-","-",SUM(Z27:Z33)*'3j PAAC PAP'!$G$31)</f>
        <v>-</v>
      </c>
      <c r="AA35" s="28"/>
    </row>
    <row r="36" spans="1:27" s="29" customFormat="1" ht="11.5" x14ac:dyDescent="0.25">
      <c r="A36" s="256"/>
      <c r="B36" s="132" t="s">
        <v>388</v>
      </c>
      <c r="C36" s="132" t="s">
        <v>515</v>
      </c>
      <c r="D36" s="130" t="s">
        <v>317</v>
      </c>
      <c r="E36" s="131"/>
      <c r="F36" s="30"/>
      <c r="G36" s="129">
        <f>IF(G30="-","-",SUM(G27:G35)*'3k EBIT'!$E$9)</f>
        <v>1.389571838875596</v>
      </c>
      <c r="H36" s="129">
        <f>IF(H30="-","-",SUM(H27:H35)*'3k EBIT'!$E$9)</f>
        <v>1.391694029372081</v>
      </c>
      <c r="I36" s="129">
        <f>IF(I30="-","-",SUM(I27:I35)*'3k EBIT'!$E$9)</f>
        <v>1.5360186608640036</v>
      </c>
      <c r="J36" s="129">
        <f>IF(J30="-","-",SUM(J27:J35)*'3k EBIT'!$E$9)</f>
        <v>1.5423852323534593</v>
      </c>
      <c r="K36" s="129">
        <f>IF(K30="-","-",SUM(K27:K35)*'3k EBIT'!$E$9)</f>
        <v>1.4550429568564609</v>
      </c>
      <c r="L36" s="129">
        <f>IF(L30="-","-",SUM(L27:L35)*'3k EBIT'!$E$9)</f>
        <v>1.4661517148022187</v>
      </c>
      <c r="M36" s="129">
        <f>IF(M30="-","-",SUM(M27:M35)*'3k EBIT'!$E$9)</f>
        <v>1.5412255325595692</v>
      </c>
      <c r="N36" s="129">
        <f>IF(N30="-","-",SUM(N27:N35)*'3k EBIT'!$E$9)</f>
        <v>1.6793665791350536</v>
      </c>
      <c r="O36" s="30"/>
      <c r="P36" s="129">
        <f>IF(P30="-","-",SUM(P27:P35)*'3k EBIT'!$E$9)</f>
        <v>1.6793665791350536</v>
      </c>
      <c r="Q36" s="129">
        <f>IF(Q30="-","-",SUM(Q27:Q35)*'3k EBIT'!$E$9)</f>
        <v>1.7147789154546029</v>
      </c>
      <c r="R36" s="129">
        <f>IF(R30="-","-",SUM(R27:R35)*'3k EBIT'!$E$9)</f>
        <v>1.722942743983648</v>
      </c>
      <c r="S36" s="129">
        <f>IF(S30="-","-",SUM(S27:S35)*'3k EBIT'!$E$9)</f>
        <v>1.7871908841131852</v>
      </c>
      <c r="T36" s="129">
        <f>IF(T30="-","-",SUM(T27:T35)*'3k EBIT'!$E$9)</f>
        <v>1.7877438704560282</v>
      </c>
      <c r="U36" s="129">
        <f>IF(U30="-","-",SUM(U27:U35)*'3k EBIT'!$E$9)</f>
        <v>1.8497449611371422</v>
      </c>
      <c r="V36" s="129">
        <f>IF(V30="-","-",SUM(V27:V35)*'3k EBIT'!$E$9)</f>
        <v>1.8529680037123093</v>
      </c>
      <c r="W36" s="129" t="str">
        <f>IF(W30="-","-",SUM(W27:W35)*'3k EBIT'!$E$9)</f>
        <v>-</v>
      </c>
      <c r="X36" s="129" t="str">
        <f>IF(X30="-","-",SUM(X27:X35)*'3k EBIT'!$E$9)</f>
        <v>-</v>
      </c>
      <c r="Y36" s="129" t="str">
        <f>IF(Y30="-","-",SUM(Y27:Y35)*'3k EBIT'!$E$9)</f>
        <v>-</v>
      </c>
      <c r="Z36" s="129" t="str">
        <f>IF(Z30="-","-",SUM(Z27:Z35)*'3k EBIT'!$E$9)</f>
        <v>-</v>
      </c>
      <c r="AA36" s="28"/>
    </row>
    <row r="37" spans="1:27" s="29" customFormat="1" ht="11.25" customHeight="1" x14ac:dyDescent="0.25">
      <c r="A37" s="256"/>
      <c r="B37" s="132" t="s">
        <v>292</v>
      </c>
      <c r="C37" s="177" t="s">
        <v>516</v>
      </c>
      <c r="D37" s="130" t="s">
        <v>317</v>
      </c>
      <c r="E37" s="130"/>
      <c r="F37" s="30"/>
      <c r="G37" s="129">
        <f>IF(G32="-","-",SUM(G27:G30,G32:G36)*'3l HAP'!$E$10)</f>
        <v>0.93129687610739309</v>
      </c>
      <c r="H37" s="129">
        <f>IF(H32="-","-",SUM(H27:H30,H32:H36)*'3l HAP'!$E$10)</f>
        <v>0.93293219075081879</v>
      </c>
      <c r="I37" s="129">
        <f>IF(I32="-","-",SUM(I27:I30,I32:I36)*'3l HAP'!$E$10)</f>
        <v>0.94421352192818109</v>
      </c>
      <c r="J37" s="129">
        <f>IF(J32="-","-",SUM(J27:J30,J32:J36)*'3l HAP'!$E$10)</f>
        <v>0.94911946585845841</v>
      </c>
      <c r="K37" s="129">
        <f>IF(K32="-","-",SUM(K27:K30,K32:K36)*'3l HAP'!$E$10)</f>
        <v>0.95449329894535062</v>
      </c>
      <c r="L37" s="129">
        <f>IF(L32="-","-",SUM(L27:L30,L32:L36)*'3l HAP'!$E$10)</f>
        <v>0.96305347041396172</v>
      </c>
      <c r="M37" s="129">
        <f>IF(M32="-","-",SUM(M27:M30,M32:M36)*'3l HAP'!$E$10)</f>
        <v>1.0107502164811395</v>
      </c>
      <c r="N37" s="129">
        <f>IF(N32="-","-",SUM(N27:N30,N32:N36)*'3l HAP'!$E$10)</f>
        <v>1.1171987547707998</v>
      </c>
      <c r="O37" s="30"/>
      <c r="P37" s="129">
        <f>IF(P32="-","-",SUM(P27:P30,P32:P36)*'3l HAP'!$E$10)</f>
        <v>1.1171987547707998</v>
      </c>
      <c r="Q37" s="129">
        <f>IF(Q32="-","-",SUM(Q27:Q30,Q32:Q36)*'3l HAP'!$E$10)</f>
        <v>1.1551746743443991</v>
      </c>
      <c r="R37" s="129">
        <f>IF(R32="-","-",SUM(R27:R30,R32:R36)*'3l HAP'!$E$10)</f>
        <v>1.1614655461403458</v>
      </c>
      <c r="S37" s="129">
        <f>IF(S32="-","-",SUM(S27:S30,S32:S36)*'3l HAP'!$E$10)</f>
        <v>1.1981482738822329</v>
      </c>
      <c r="T37" s="129">
        <f>IF(T32="-","-",SUM(T27:T30,T32:T36)*'3l HAP'!$E$10)</f>
        <v>1.1985743933402004</v>
      </c>
      <c r="U37" s="129">
        <f>IF(U32="-","-",SUM(U27:U30,U32:U36)*'3l HAP'!$E$10)</f>
        <v>1.2255096452986494</v>
      </c>
      <c r="V37" s="129">
        <f>IF(V32="-","-",SUM(V27:V30,V32:V36)*'3l HAP'!$E$10)</f>
        <v>1.2279932530276845</v>
      </c>
      <c r="W37" s="129" t="str">
        <f>IF(W32="-","-",SUM(W27:W30,W32:W36)*'3l HAP'!$E$10)</f>
        <v>-</v>
      </c>
      <c r="X37" s="129" t="str">
        <f>IF(X32="-","-",SUM(X27:X30,X32:X36)*'3l HAP'!$E$10)</f>
        <v>-</v>
      </c>
      <c r="Y37" s="129" t="str">
        <f>IF(Y32="-","-",SUM(Y27:Y30,Y32:Y36)*'3l HAP'!$E$10)</f>
        <v>-</v>
      </c>
      <c r="Z37" s="129" t="str">
        <f>IF(Z32="-","-",SUM(Z27:Z30,Z32:Z36)*'3l HAP'!$E$10)</f>
        <v>-</v>
      </c>
      <c r="AA37" s="28"/>
    </row>
    <row r="38" spans="1:27" s="29" customFormat="1" ht="11.25" customHeight="1" x14ac:dyDescent="0.25">
      <c r="A38" s="256"/>
      <c r="B38" s="132" t="s">
        <v>44</v>
      </c>
      <c r="C38" s="132" t="str">
        <f>B38&amp;"_"&amp;D38</f>
        <v>Total_East Midlands</v>
      </c>
      <c r="D38" s="130" t="s">
        <v>317</v>
      </c>
      <c r="E38" s="131"/>
      <c r="F38" s="30"/>
      <c r="G38" s="129">
        <f t="shared" ref="G38:N38" si="2">IF(G32="-","-",SUM(G27:G37))</f>
        <v>74.066626608188074</v>
      </c>
      <c r="H38" s="129">
        <f t="shared" si="2"/>
        <v>74.179956113353015</v>
      </c>
      <c r="I38" s="129">
        <f t="shared" si="2"/>
        <v>81.787267543387159</v>
      </c>
      <c r="J38" s="129">
        <f t="shared" si="2"/>
        <v>82.127256058882054</v>
      </c>
      <c r="K38" s="129">
        <f t="shared" si="2"/>
        <v>77.535669922492275</v>
      </c>
      <c r="L38" s="129">
        <f t="shared" si="2"/>
        <v>78.128901323290265</v>
      </c>
      <c r="M38" s="129">
        <f t="shared" si="2"/>
        <v>82.127850003458775</v>
      </c>
      <c r="N38" s="129">
        <f t="shared" si="2"/>
        <v>89.504876937326628</v>
      </c>
      <c r="O38" s="30"/>
      <c r="P38" s="129">
        <f t="shared" ref="P38:Z38" si="3">IF(P32="-","-",SUM(P27:P37))</f>
        <v>89.504876937326628</v>
      </c>
      <c r="Q38" s="129">
        <f t="shared" si="3"/>
        <v>91.40665926176321</v>
      </c>
      <c r="R38" s="129">
        <f t="shared" si="3"/>
        <v>91.842625141819994</v>
      </c>
      <c r="S38" s="129">
        <f t="shared" si="3"/>
        <v>95.260787532282151</v>
      </c>
      <c r="T38" s="129">
        <f t="shared" si="3"/>
        <v>95.290318184078558</v>
      </c>
      <c r="U38" s="129">
        <f t="shared" si="3"/>
        <v>98.580467387163907</v>
      </c>
      <c r="V38" s="129">
        <f t="shared" si="3"/>
        <v>98.752584744570925</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AA'!J99="-","-",'3c AA'!J99)</f>
        <v>-</v>
      </c>
      <c r="H41" s="38" t="str">
        <f>IF('3c AA'!K99="-","-",'3c AA'!K99)</f>
        <v>-</v>
      </c>
      <c r="I41" s="38" t="str">
        <f>IF('3c AA'!L99="-","-",'3c AA'!L99)</f>
        <v>-</v>
      </c>
      <c r="J41" s="38" t="str">
        <f>IF('3c AA'!M99="-","-",'3c AA'!M99)</f>
        <v>-</v>
      </c>
      <c r="K41" s="38" t="str">
        <f>IF('3c AA'!N99="-","-",'3c AA'!N99)</f>
        <v>-</v>
      </c>
      <c r="L41" s="38" t="str">
        <f>IF('3c AA'!O99="-","-",'3c AA'!O99)</f>
        <v>-</v>
      </c>
      <c r="M41" s="38" t="str">
        <f>IF('3c AA'!P99="-","-",'3c AA'!P99)</f>
        <v>-</v>
      </c>
      <c r="N41" s="38" t="str">
        <f>IF('3c AA'!Q99="-","-",'3c AA'!Q99)</f>
        <v>-</v>
      </c>
      <c r="O41" s="30"/>
      <c r="P41" s="38" t="str">
        <f>IF('3c AA'!S99="-","-",'3c AA'!S99)</f>
        <v>-</v>
      </c>
      <c r="Q41" s="38" t="str">
        <f>IF('3c AA'!T99="-","-",'3c AA'!T99)</f>
        <v>-</v>
      </c>
      <c r="R41" s="38" t="str">
        <f>IF('3c AA'!U99="-","-",'3c AA'!U99)</f>
        <v>-</v>
      </c>
      <c r="S41" s="38" t="str">
        <f>IF('3c AA'!V99="-","-",'3c AA'!V99)</f>
        <v>-</v>
      </c>
      <c r="T41" s="38">
        <f>IF('3c AA'!W99="-","-",'3c AA'!W99)</f>
        <v>0</v>
      </c>
      <c r="U41" s="38">
        <f>IF('3c AA'!X99="-","-",'3c AA'!X99)</f>
        <v>1.4870742269298105</v>
      </c>
      <c r="V41" s="38">
        <f>IF('3c AA'!Y99="-","-",'3c AA'!Y99)</f>
        <v>0.70457099735818829</v>
      </c>
      <c r="W41" s="38" t="str">
        <f>IF('3c AA'!Z99="-","-",'3c AA'!Z99)</f>
        <v>-</v>
      </c>
      <c r="X41" s="38" t="str">
        <f>IF('3c AA'!AA99="-","-",'3c AA'!AA99)</f>
        <v>-</v>
      </c>
      <c r="Y41" s="38" t="str">
        <f>IF('3c AA'!AB99="-","-",'3c AA'!AB99)</f>
        <v>-</v>
      </c>
      <c r="Z41" s="38" t="str">
        <f>IF('3c AA'!AC99="-","-",'3c AA'!AC99)</f>
        <v>-</v>
      </c>
      <c r="AA41" s="28"/>
    </row>
    <row r="42" spans="1:27" s="29" customFormat="1" ht="11.25" customHeight="1" x14ac:dyDescent="0.25">
      <c r="A42" s="256"/>
      <c r="B42" s="135" t="s">
        <v>2</v>
      </c>
      <c r="C42" s="135" t="s">
        <v>342</v>
      </c>
      <c r="D42" s="127" t="s">
        <v>318</v>
      </c>
      <c r="E42" s="128"/>
      <c r="F42" s="30"/>
      <c r="G42" s="38">
        <f>IF('3d PC'!G14="-","-",'3d PC'!G61)</f>
        <v>6.5567588596821027</v>
      </c>
      <c r="H42" s="38">
        <f>IF('3d PC'!H14="-","-",'3d PC'!H61)</f>
        <v>6.5567588596821027</v>
      </c>
      <c r="I42" s="38">
        <f>IF('3d PC'!I14="-","-",'3d PC'!I61)</f>
        <v>6.6197359495950758</v>
      </c>
      <c r="J42" s="38">
        <f>IF('3d PC'!J14="-","-",'3d PC'!J61)</f>
        <v>6.6197359495950758</v>
      </c>
      <c r="K42" s="38">
        <f>IF('3d PC'!K14="-","-",'3d PC'!K61)</f>
        <v>6.6995028867368616</v>
      </c>
      <c r="L42" s="38">
        <f>IF('3d PC'!L14="-","-",'3d PC'!L61)</f>
        <v>6.6995028867368616</v>
      </c>
      <c r="M42" s="38">
        <f>IF('3d PC'!M14="-","-",'3d PC'!M61)</f>
        <v>7.1131218301273513</v>
      </c>
      <c r="N42" s="38">
        <f>IF('3d PC'!N14="-","-",'3d PC'!N61)</f>
        <v>7.1131218301273513</v>
      </c>
      <c r="O42" s="30"/>
      <c r="P42" s="38">
        <f>'3d PC'!P61</f>
        <v>7.1131218301273513</v>
      </c>
      <c r="Q42" s="38">
        <f>'3d PC'!Q61</f>
        <v>7.2804579515147188</v>
      </c>
      <c r="R42" s="38">
        <f>'3d PC'!R61</f>
        <v>7.1935840895118579</v>
      </c>
      <c r="S42" s="38">
        <f>'3d PC'!S61</f>
        <v>7.3593999937099728</v>
      </c>
      <c r="T42" s="38">
        <f>'3d PC'!T61</f>
        <v>7.0492243060839304</v>
      </c>
      <c r="U42" s="38">
        <f>'3d PC'!U61</f>
        <v>7.1089669218364691</v>
      </c>
      <c r="V42" s="38">
        <f>'3d PC'!V61</f>
        <v>6.9829560851947949</v>
      </c>
      <c r="W42" s="38" t="str">
        <f>'3d PC'!W61</f>
        <v>-</v>
      </c>
      <c r="X42" s="38" t="str">
        <f>'3d PC'!X61</f>
        <v>-</v>
      </c>
      <c r="Y42" s="38" t="str">
        <f>'3d PC'!Y61</f>
        <v>-</v>
      </c>
      <c r="Z42" s="38" t="str">
        <f>'3d PC'!Z61</f>
        <v>-</v>
      </c>
      <c r="AA42" s="28"/>
    </row>
    <row r="43" spans="1:27" s="29" customFormat="1" ht="11.25" customHeight="1" x14ac:dyDescent="0.25">
      <c r="A43" s="256"/>
      <c r="B43" s="135" t="s">
        <v>352</v>
      </c>
      <c r="C43" s="135" t="s">
        <v>343</v>
      </c>
      <c r="D43" s="127" t="s">
        <v>318</v>
      </c>
      <c r="E43" s="128"/>
      <c r="F43" s="30"/>
      <c r="G43" s="38">
        <f>IF('3e NC-Elec'!H44="-","-",'3e NC-Elec'!H44)</f>
        <v>16.096500000000002</v>
      </c>
      <c r="H43" s="38">
        <f>IF('3e NC-Elec'!I44="-","-",'3e NC-Elec'!I44)</f>
        <v>16.096500000000002</v>
      </c>
      <c r="I43" s="38">
        <f>IF('3e NC-Elec'!J44="-","-",'3e NC-Elec'!J44)</f>
        <v>23.7469</v>
      </c>
      <c r="J43" s="38">
        <f>IF('3e NC-Elec'!K44="-","-",'3e NC-Elec'!K44)</f>
        <v>23.7469</v>
      </c>
      <c r="K43" s="38">
        <f>IF('3e NC-Elec'!L44="-","-",'3e NC-Elec'!L44)</f>
        <v>14.855500000000001</v>
      </c>
      <c r="L43" s="38">
        <f>IF('3e NC-Elec'!M44="-","-",'3e NC-Elec'!M44)</f>
        <v>14.855500000000001</v>
      </c>
      <c r="M43" s="38">
        <f>IF('3e NC-Elec'!N44="-","-",'3e NC-Elec'!N44)</f>
        <v>15.439500000000001</v>
      </c>
      <c r="N43" s="38">
        <f>IF('3e NC-Elec'!O44="-","-",'3e NC-Elec'!O44)</f>
        <v>15.439500000000001</v>
      </c>
      <c r="O43" s="30"/>
      <c r="P43" s="38">
        <f>'3e NC-Elec'!Q44</f>
        <v>15.439500000000001</v>
      </c>
      <c r="Q43" s="38">
        <f>'3e NC-Elec'!R44</f>
        <v>14.892000000000001</v>
      </c>
      <c r="R43" s="38">
        <f>'3e NC-Elec'!S44</f>
        <v>14.892000000000001</v>
      </c>
      <c r="S43" s="38">
        <f>'3e NC-Elec'!T44</f>
        <v>15.0015</v>
      </c>
      <c r="T43" s="38">
        <f>'3e NC-Elec'!U44</f>
        <v>15.0015</v>
      </c>
      <c r="U43" s="38">
        <f>'3e NC-Elec'!V44</f>
        <v>12.0815</v>
      </c>
      <c r="V43" s="38">
        <f>'3e NC-Elec'!W44</f>
        <v>12.0815</v>
      </c>
      <c r="W43" s="38" t="str">
        <f>'3e NC-Elec'!X44</f>
        <v>-</v>
      </c>
      <c r="X43" s="38" t="str">
        <f>'3e NC-Elec'!Y44</f>
        <v>-</v>
      </c>
      <c r="Y43" s="38" t="str">
        <f>'3e NC-Elec'!Z44</f>
        <v>-</v>
      </c>
      <c r="Z43" s="38" t="str">
        <f>'3e NC-Elec'!AA44</f>
        <v>-</v>
      </c>
      <c r="AA43" s="28"/>
    </row>
    <row r="44" spans="1:27" s="29" customFormat="1" ht="12.4" customHeight="1" x14ac:dyDescent="0.25">
      <c r="A44" s="256"/>
      <c r="B44" s="135" t="s">
        <v>349</v>
      </c>
      <c r="C44" s="135" t="s">
        <v>344</v>
      </c>
      <c r="D44" s="127" t="s">
        <v>318</v>
      </c>
      <c r="E44" s="128"/>
      <c r="F44" s="30"/>
      <c r="G44" s="38">
        <f>IF('3g CPIH'!C$16="-","-",'3h OC '!$E$9*('3g CPIH'!C$16/'3g CPIH'!$G$16))</f>
        <v>39.034507632093934</v>
      </c>
      <c r="H44" s="38">
        <f>IF('3g CPIH'!D$16="-","-",'3h OC '!$E$9*('3g CPIH'!D$16/'3g CPIH'!$G$16))</f>
        <v>39.112654794520544</v>
      </c>
      <c r="I44" s="38">
        <f>IF('3g CPIH'!E$16="-","-",'3h OC '!$E$9*('3g CPIH'!E$16/'3g CPIH'!$G$16))</f>
        <v>39.229875538160471</v>
      </c>
      <c r="J44" s="38">
        <f>IF('3g CPIH'!F$16="-","-",'3h OC '!$E$9*('3g CPIH'!F$16/'3g CPIH'!$G$16))</f>
        <v>39.464317025440316</v>
      </c>
      <c r="K44" s="38">
        <f>IF('3g CPIH'!G$16="-","-",'3h OC '!$E$9*('3g CPIH'!G$16/'3g CPIH'!$G$16))</f>
        <v>39.933199999999999</v>
      </c>
      <c r="L44" s="38">
        <f>IF('3g CPIH'!H$16="-","-",'3h OC '!$E$9*('3g CPIH'!H$16/'3g CPIH'!$G$16))</f>
        <v>40.441156555772999</v>
      </c>
      <c r="M44" s="38">
        <f>IF('3g CPIH'!I$16="-","-",'3h OC '!$E$9*('3g CPIH'!I$16/'3g CPIH'!$G$16))</f>
        <v>41.027260273972601</v>
      </c>
      <c r="N44" s="38">
        <f>IF('3g CPIH'!J$16="-","-",'3h OC '!$E$9*('3g CPIH'!J$16/'3g CPIH'!$G$16))</f>
        <v>41.378922504892373</v>
      </c>
      <c r="O44" s="30"/>
      <c r="P44" s="38">
        <f>IF('3g CPIH'!L$16="-","-",'3h OC '!$E$9*('3g CPIH'!L$16/'3g CPIH'!$G$16))</f>
        <v>41.378922504892373</v>
      </c>
      <c r="Q44" s="38">
        <f>IF('3g CPIH'!M$16="-","-",'3h OC '!$E$9*('3g CPIH'!M$16/'3g CPIH'!$G$16))</f>
        <v>41.847805479452056</v>
      </c>
      <c r="R44" s="38">
        <f>IF('3g CPIH'!N$16="-","-",'3h OC '!$E$9*('3g CPIH'!N$16/'3g CPIH'!$G$16))</f>
        <v>42.160394129158512</v>
      </c>
      <c r="S44" s="38">
        <f>IF('3g CPIH'!O$16="-","-",'3h OC '!$E$9*('3g CPIH'!O$16/'3g CPIH'!$G$16))</f>
        <v>42.394835616438357</v>
      </c>
      <c r="T44" s="38">
        <f>IF('3g CPIH'!P$16="-","-",'3h OC '!$E$9*('3g CPIH'!P$16/'3g CPIH'!$G$16))</f>
        <v>42.512056360078276</v>
      </c>
      <c r="U44" s="38">
        <f>IF('3g CPIH'!Q$16="-","-",'3h OC '!$E$9*('3g CPIH'!Q$16/'3g CPIH'!$G$16))</f>
        <v>42.746497847358121</v>
      </c>
      <c r="V44" s="38">
        <f>IF('3g CPIH'!R$16="-","-",'3h OC '!$E$9*('3g CPIH'!R$16/'3g CPIH'!$G$16))</f>
        <v>43.527969471624267</v>
      </c>
      <c r="W44" s="38" t="str">
        <f>IF('3g CPIH'!S$16="-","-",'3h OC '!$E$9*('3g CPIH'!S$16/'3g CPIH'!$G$16))</f>
        <v>-</v>
      </c>
      <c r="X44" s="38" t="str">
        <f>IF('3g CPIH'!T$16="-","-",'3h OC '!$E$9*('3g CPIH'!T$16/'3g CPIH'!$G$16))</f>
        <v>-</v>
      </c>
      <c r="Y44" s="38" t="str">
        <f>IF('3g CPIH'!U$16="-","-",'3h OC '!$E$9*('3g CPIH'!U$16/'3g CPIH'!$G$16))</f>
        <v>-</v>
      </c>
      <c r="Z44" s="38" t="str">
        <f>IF('3g CPIH'!V$16="-","-",'3h OC '!$E$9*('3g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SMNCC'!G$57)</f>
        <v>0</v>
      </c>
      <c r="L45" s="38">
        <f>IF('3i SMNCC'!H$46="-","-",'3i SMNCC'!H$57)</f>
        <v>-0.1310662676190151</v>
      </c>
      <c r="M45" s="38">
        <f>IF('3i SMNCC'!I$46="-","-",'3i SMNCC'!I$57)</f>
        <v>1.6490220555819262</v>
      </c>
      <c r="N45" s="38">
        <f>IF('3i SMNCC'!J$46="-","-",'3i SMNCC'!J$57)</f>
        <v>7.9249822078168837</v>
      </c>
      <c r="O45" s="30"/>
      <c r="P45" s="38">
        <f>IF('3i SMNCC'!L$46="-","-",'3i SMNCC'!L$57)</f>
        <v>7.9249822078168837</v>
      </c>
      <c r="Q45" s="38">
        <f>IF('3i SMNCC'!M$46="-","-",'3i SMNCC'!M$57)</f>
        <v>9.5945159615724194</v>
      </c>
      <c r="R45" s="38">
        <f>IF('3i SMNCC'!N$46="-","-",'3i SMNCC'!N$57)</f>
        <v>9.6655312765157912</v>
      </c>
      <c r="S45" s="38">
        <f>IF('3i SMNCC'!O$46="-","-",'3i SMNCC'!O$57)</f>
        <v>11.448655558303892</v>
      </c>
      <c r="T45" s="38">
        <f>IF('3i SMNCC'!P$46="-","-",'3i SMNCC'!P$57)</f>
        <v>11.63045810995356</v>
      </c>
      <c r="U45" s="38">
        <f>IF('3i SMNCC'!Q$46="-","-",'3i SMNCC'!Q$57)</f>
        <v>11.375413031411084</v>
      </c>
      <c r="V45" s="38">
        <f>IF('3i SMNCC'!R$46="-","-",'3i SMNCC'!R$57)</f>
        <v>11.405483218834176</v>
      </c>
      <c r="W45" s="38" t="str">
        <f>IF('3i SMNCC'!S$46="-","-",'3i SMNCC'!S$57)</f>
        <v>-</v>
      </c>
      <c r="X45" s="38" t="str">
        <f>IF('3i SMNCC'!T$46="-","-",'3i SMNCC'!T$57)</f>
        <v>-</v>
      </c>
      <c r="Y45" s="38" t="str">
        <f>IF('3i SMNCC'!U$46="-","-",'3i SMNCC'!U$57)</f>
        <v>-</v>
      </c>
      <c r="Z45" s="38" t="str">
        <f>IF('3i SMNCC'!V$46="-","-",'3i SMNCC'!V$57)</f>
        <v>-</v>
      </c>
      <c r="AA45" s="28"/>
    </row>
    <row r="46" spans="1:27" s="29" customFormat="1" ht="11.5" x14ac:dyDescent="0.25">
      <c r="A46" s="256"/>
      <c r="B46" s="135" t="s">
        <v>349</v>
      </c>
      <c r="C46" s="135" t="s">
        <v>389</v>
      </c>
      <c r="D46" s="127" t="s">
        <v>318</v>
      </c>
      <c r="E46" s="128"/>
      <c r="F46" s="30"/>
      <c r="G46" s="38">
        <f>IF('3g CPIH'!C$16="-","-",'3j PAAC PAP'!$G$13*('3g CPIH'!C$16/'3g CPIH'!$G$16))</f>
        <v>13.436452250489236</v>
      </c>
      <c r="H46" s="38">
        <f>IF('3g CPIH'!D$16="-","-",'3j PAAC PAP'!$G$13*('3g CPIH'!D$16/'3g CPIH'!$G$16))</f>
        <v>13.463352054794518</v>
      </c>
      <c r="I46" s="38">
        <f>IF('3g CPIH'!E$16="-","-",'3j PAAC PAP'!$G$13*('3g CPIH'!E$16/'3g CPIH'!$G$16))</f>
        <v>13.503701761252445</v>
      </c>
      <c r="J46" s="38">
        <f>IF('3g CPIH'!F$16="-","-",'3j PAAC PAP'!$G$13*('3g CPIH'!F$16/'3g CPIH'!$G$16))</f>
        <v>13.584401174168297</v>
      </c>
      <c r="K46" s="38">
        <f>IF('3g CPIH'!G$16="-","-",'3j PAAC PAP'!$G$13*('3g CPIH'!G$16/'3g CPIH'!$G$16))</f>
        <v>13.745799999999999</v>
      </c>
      <c r="L46" s="38">
        <f>IF('3g CPIH'!H$16="-","-",'3j PAAC PAP'!$G$13*('3g CPIH'!H$16/'3g CPIH'!$G$16))</f>
        <v>13.920648727984345</v>
      </c>
      <c r="M46" s="38">
        <f>IF('3g CPIH'!I$16="-","-",'3j PAAC PAP'!$G$13*('3g CPIH'!I$16/'3g CPIH'!$G$16))</f>
        <v>14.122397260273971</v>
      </c>
      <c r="N46" s="38">
        <f>IF('3g CPIH'!J$16="-","-",'3j PAAC PAP'!$G$13*('3g CPIH'!J$16/'3g CPIH'!$G$16))</f>
        <v>14.24344637964775</v>
      </c>
      <c r="O46" s="30"/>
      <c r="P46" s="38">
        <f>IF('3g CPIH'!L$16="-","-",'3j PAAC PAP'!$G$13*('3g CPIH'!L$16/'3g CPIH'!$G$16))</f>
        <v>14.24344637964775</v>
      </c>
      <c r="Q46" s="38">
        <f>IF('3g CPIH'!M$16="-","-",'3j PAAC PAP'!$G$13*('3g CPIH'!M$16/'3g CPIH'!$G$16))</f>
        <v>14.40484520547945</v>
      </c>
      <c r="R46" s="38">
        <f>IF('3g CPIH'!N$16="-","-",'3j PAAC PAP'!$G$13*('3g CPIH'!N$16/'3g CPIH'!$G$16))</f>
        <v>14.512444422700586</v>
      </c>
      <c r="S46" s="38">
        <f>IF('3g CPIH'!O$16="-","-",'3j PAAC PAP'!$G$13*('3g CPIH'!O$16/'3g CPIH'!$G$16))</f>
        <v>14.593143835616438</v>
      </c>
      <c r="T46" s="38">
        <f>IF('3g CPIH'!P$16="-","-",'3j PAAC PAP'!$G$13*('3g CPIH'!P$16/'3g CPIH'!$G$16))</f>
        <v>14.633493542074362</v>
      </c>
      <c r="U46" s="38">
        <f>IF('3g CPIH'!Q$16="-","-",'3j PAAC PAP'!$G$13*('3g CPIH'!Q$16/'3g CPIH'!$G$16))</f>
        <v>14.714192954990214</v>
      </c>
      <c r="V46" s="38">
        <f>IF('3g CPIH'!R$16="-","-",'3j PAAC PAP'!$G$13*('3g CPIH'!R$16/'3g CPIH'!$G$16))</f>
        <v>14.983190998043053</v>
      </c>
      <c r="W46" s="38" t="str">
        <f>IF('3g CPIH'!S$16="-","-",'3j PAAC PAP'!$G$13*('3g CPIH'!S$16/'3g CPIH'!$G$16))</f>
        <v>-</v>
      </c>
      <c r="X46" s="38" t="str">
        <f>IF('3g CPIH'!T$16="-","-",'3j PAAC PAP'!$G$13*('3g CPIH'!T$16/'3g CPIH'!$G$16))</f>
        <v>-</v>
      </c>
      <c r="Y46" s="38" t="str">
        <f>IF('3g CPIH'!U$16="-","-",'3j PAAC PAP'!$G$13*('3g CPIH'!U$16/'3g CPIH'!$G$16))</f>
        <v>-</v>
      </c>
      <c r="Z46" s="38" t="str">
        <f>IF('3g CPIH'!V$16="-","-",'3j PAAC PAP'!$G$13*('3g CPIH'!V$16/'3g CPIH'!$G$16))</f>
        <v>-</v>
      </c>
      <c r="AA46" s="28"/>
    </row>
    <row r="47" spans="1:27" s="29" customFormat="1" ht="11.5" x14ac:dyDescent="0.25">
      <c r="A47" s="256"/>
      <c r="B47" s="135" t="s">
        <v>349</v>
      </c>
      <c r="C47" s="135" t="s">
        <v>404</v>
      </c>
      <c r="D47" s="127" t="s">
        <v>318</v>
      </c>
      <c r="E47" s="128"/>
      <c r="F47" s="30"/>
      <c r="G47" s="38">
        <f>IF(G42="-","-",SUM(G39:G45)*'3j PAAC PAP'!$G$31)</f>
        <v>3.5719684309397994</v>
      </c>
      <c r="H47" s="38">
        <f>IF(H42="-","-",SUM(H39:H45)*'3j PAAC PAP'!$G$31)</f>
        <v>3.57649346423295</v>
      </c>
      <c r="I47" s="38">
        <f>IF(I42="-","-",SUM(I39:I45)*'3j PAAC PAP'!$G$31)</f>
        <v>4.0299164011869975</v>
      </c>
      <c r="J47" s="38">
        <f>IF(J42="-","-",SUM(J39:J45)*'3j PAAC PAP'!$G$31)</f>
        <v>4.0434915010664492</v>
      </c>
      <c r="K47" s="38">
        <f>IF(K42="-","-",SUM(K39:K45)*'3j PAAC PAP'!$G$31)</f>
        <v>3.5604128999536107</v>
      </c>
      <c r="L47" s="38">
        <f>IF(L42="-","-",SUM(L39:L45)*'3j PAAC PAP'!$G$31)</f>
        <v>3.5822363551988796</v>
      </c>
      <c r="M47" s="38">
        <f>IF(M42="-","-",SUM(M39:M45)*'3j PAAC PAP'!$G$31)</f>
        <v>3.7770144664622189</v>
      </c>
      <c r="N47" s="38">
        <f>IF(N42="-","-",SUM(N39:N45)*'3j PAAC PAP'!$G$31)</f>
        <v>4.1607803129364109</v>
      </c>
      <c r="O47" s="30"/>
      <c r="P47" s="38">
        <f>IF(P42="-","-",SUM(P39:P45)*'3j PAAC PAP'!$G$31)</f>
        <v>4.1607803129364109</v>
      </c>
      <c r="Q47" s="38">
        <f>IF(Q42="-","-",SUM(Q39:Q45)*'3j PAAC PAP'!$G$31)</f>
        <v>4.262590185945589</v>
      </c>
      <c r="R47" s="38">
        <f>IF(R42="-","-",SUM(R39:R45)*'3j PAAC PAP'!$G$31)</f>
        <v>4.2797720458092599</v>
      </c>
      <c r="S47" s="38">
        <f>IF(S42="-","-",SUM(S39:S45)*'3j PAAC PAP'!$G$31)</f>
        <v>4.4125390662180575</v>
      </c>
      <c r="T47" s="38">
        <f>IF(T42="-","-",SUM(T39:T45)*'3j PAAC PAP'!$G$31)</f>
        <v>4.4118932980922079</v>
      </c>
      <c r="U47" s="38">
        <f>IF(U42="-","-",SUM(U39:U45)*'3j PAAC PAP'!$G$31)</f>
        <v>4.3311874702024138</v>
      </c>
      <c r="V47" s="38">
        <f>IF(V42="-","-",SUM(V39:V45)*'3j PAAC PAP'!$G$31)</f>
        <v>4.3255723887764539</v>
      </c>
      <c r="W47" s="38" t="str">
        <f>IF(W42="-","-",SUM(W39:W45)*'3j PAAC PAP'!$G$31)</f>
        <v>-</v>
      </c>
      <c r="X47" s="38" t="str">
        <f>IF(X42="-","-",SUM(X39:X45)*'3j PAAC PAP'!$G$31)</f>
        <v>-</v>
      </c>
      <c r="Y47" s="38" t="str">
        <f>IF(Y42="-","-",SUM(Y39:Y45)*'3j PAAC PAP'!$G$31)</f>
        <v>-</v>
      </c>
      <c r="Z47" s="38" t="str">
        <f>IF(Z42="-","-",SUM(Z39:Z45)*'3j PAAC PAP'!$G$31)</f>
        <v>-</v>
      </c>
      <c r="AA47" s="28"/>
    </row>
    <row r="48" spans="1:27" s="29" customFormat="1" ht="11.25" customHeight="1" x14ac:dyDescent="0.25">
      <c r="A48" s="256"/>
      <c r="B48" s="135" t="s">
        <v>388</v>
      </c>
      <c r="C48" s="135" t="s">
        <v>515</v>
      </c>
      <c r="D48" s="133" t="s">
        <v>318</v>
      </c>
      <c r="E48" s="128"/>
      <c r="F48" s="30"/>
      <c r="G48" s="38">
        <f>IF(G42="-","-",SUM(G39:G47)*'3k EBIT'!$E$9)</f>
        <v>1.5241877531706358</v>
      </c>
      <c r="H48" s="38">
        <f>IF(H42="-","-",SUM(H39:H47)*'3k EBIT'!$E$9)</f>
        <v>1.5263099436671208</v>
      </c>
      <c r="I48" s="38">
        <f>IF(I42="-","-",SUM(I39:I47)*'3k EBIT'!$E$9)</f>
        <v>1.6875363510649766</v>
      </c>
      <c r="J48" s="38">
        <f>IF(J42="-","-",SUM(J39:J47)*'3k EBIT'!$E$9)</f>
        <v>1.693902922554432</v>
      </c>
      <c r="K48" s="38">
        <f>IF(K42="-","-",SUM(K39:K47)*'3k EBIT'!$E$9)</f>
        <v>1.5260902449566209</v>
      </c>
      <c r="L48" s="38">
        <f>IF(L42="-","-",SUM(L39:L47)*'3k EBIT'!$E$9)</f>
        <v>1.5371990029023788</v>
      </c>
      <c r="M48" s="38">
        <f>IF(M42="-","-",SUM(M39:M47)*'3k EBIT'!$E$9)</f>
        <v>1.6100292220881451</v>
      </c>
      <c r="N48" s="38">
        <f>IF(N42="-","-",SUM(N39:N47)*'3k EBIT'!$E$9)</f>
        <v>1.7481702686636293</v>
      </c>
      <c r="O48" s="30"/>
      <c r="P48" s="38">
        <f>IF(P42="-","-",SUM(P39:P47)*'3k EBIT'!$E$9)</f>
        <v>1.7481702686636293</v>
      </c>
      <c r="Q48" s="38">
        <f>IF(Q42="-","-",SUM(Q39:Q47)*'3k EBIT'!$E$9)</f>
        <v>1.787321935935819</v>
      </c>
      <c r="R48" s="38">
        <f>IF(R42="-","-",SUM(R39:R47)*'3k EBIT'!$E$9)</f>
        <v>1.7954857644648641</v>
      </c>
      <c r="S48" s="38">
        <f>IF(S42="-","-",SUM(S39:S47)*'3k EBIT'!$E$9)</f>
        <v>1.8440287145933132</v>
      </c>
      <c r="T48" s="38">
        <f>IF(T42="-","-",SUM(T39:T47)*'3k EBIT'!$E$9)</f>
        <v>1.8445817009361565</v>
      </c>
      <c r="U48" s="38">
        <f>IF(U42="-","-",SUM(U39:U47)*'3k EBIT'!$E$9)</f>
        <v>1.8175867149444378</v>
      </c>
      <c r="V48" s="38">
        <f>IF(V42="-","-",SUM(V39:V47)*'3k EBIT'!$E$9)</f>
        <v>1.8208097575196056</v>
      </c>
      <c r="W48" s="38" t="str">
        <f>IF(W42="-","-",SUM(W39:W47)*'3k EBIT'!$E$9)</f>
        <v>-</v>
      </c>
      <c r="X48" s="38" t="str">
        <f>IF(X42="-","-",SUM(X39:X47)*'3k EBIT'!$E$9)</f>
        <v>-</v>
      </c>
      <c r="Y48" s="38" t="str">
        <f>IF(Y42="-","-",SUM(Y39:Y47)*'3k EBIT'!$E$9)</f>
        <v>-</v>
      </c>
      <c r="Z48" s="38" t="str">
        <f>IF(Z42="-","-",SUM(Z39:Z47)*'3k EBIT'!$E$9)</f>
        <v>-</v>
      </c>
      <c r="AA48" s="28"/>
    </row>
    <row r="49" spans="1:27" s="29" customFormat="1" ht="11.25" customHeight="1" x14ac:dyDescent="0.25">
      <c r="A49" s="256"/>
      <c r="B49" s="135" t="s">
        <v>292</v>
      </c>
      <c r="C49" s="179" t="s">
        <v>516</v>
      </c>
      <c r="D49" s="133" t="s">
        <v>318</v>
      </c>
      <c r="E49" s="127"/>
      <c r="F49" s="30"/>
      <c r="G49" s="38">
        <f>IF(G44="-","-",SUM(G39:G42,G44:G48)*'3l HAP'!$E$10)</f>
        <v>0.93883765279706666</v>
      </c>
      <c r="H49" s="38">
        <f>IF(H44="-","-",SUM(H39:H42,H44:H48)*'3l HAP'!$E$10)</f>
        <v>0.94047296744049247</v>
      </c>
      <c r="I49" s="38">
        <f>IF(I44="-","-",SUM(I39:I42,I44:I48)*'3l HAP'!$E$10)</f>
        <v>0.95270108502444695</v>
      </c>
      <c r="J49" s="38">
        <f>IF(J44="-","-",SUM(J39:J42,J44:J48)*'3l HAP'!$E$10)</f>
        <v>0.95760702895472449</v>
      </c>
      <c r="K49" s="38">
        <f>IF(K44="-","-",SUM(K39:K42,K44:K48)*'3l HAP'!$E$10)</f>
        <v>0.95847315330934502</v>
      </c>
      <c r="L49" s="38">
        <f>IF(L44="-","-",SUM(L39:L42,L44:L48)*'3l HAP'!$E$10)</f>
        <v>0.96703332477795623</v>
      </c>
      <c r="M49" s="38">
        <f>IF(M44="-","-",SUM(M39:M42,M44:M48)*'3l HAP'!$E$10)</f>
        <v>1.0146043912336395</v>
      </c>
      <c r="N49" s="38">
        <f>IF(N44="-","-",SUM(N39:N42,N44:N48)*'3l HAP'!$E$10)</f>
        <v>1.1210529295232996</v>
      </c>
      <c r="O49" s="30"/>
      <c r="P49" s="38">
        <f>IF(P44="-","-",SUM(P39:P42,P44:P48)*'3l HAP'!$E$10)</f>
        <v>1.1210529295232996</v>
      </c>
      <c r="Q49" s="38">
        <f>IF(Q44="-","-",SUM(Q39:Q42,Q44:Q48)*'3l HAP'!$E$10)</f>
        <v>1.1592383151160566</v>
      </c>
      <c r="R49" s="38">
        <f>IF(R44="-","-",SUM(R39:R42,R44:R48)*'3l HAP'!$E$10)</f>
        <v>1.1655291869120035</v>
      </c>
      <c r="S49" s="38">
        <f>IF(S44="-","-",SUM(S39:S42,S44:S48)*'3l HAP'!$E$10)</f>
        <v>1.2013321573734284</v>
      </c>
      <c r="T49" s="38">
        <f>IF(T44="-","-",SUM(T39:T42,T44:T48)*'3l HAP'!$E$10)</f>
        <v>1.2017582768313961</v>
      </c>
      <c r="U49" s="38">
        <f>IF(U44="-","-",SUM(U39:U42,U44:U48)*'3l HAP'!$E$10)</f>
        <v>1.2237082375338937</v>
      </c>
      <c r="V49" s="38">
        <f>IF(V44="-","-",SUM(V39:V42,V44:V48)*'3l HAP'!$E$10)</f>
        <v>1.2261918452629292</v>
      </c>
      <c r="W49" s="38" t="str">
        <f>IF(W44="-","-",SUM(W39:W42,W44:W48)*'3l HAP'!$E$10)</f>
        <v>-</v>
      </c>
      <c r="X49" s="38" t="str">
        <f>IF(X44="-","-",SUM(X39:X42,X44:X48)*'3l HAP'!$E$10)</f>
        <v>-</v>
      </c>
      <c r="Y49" s="38" t="str">
        <f>IF(Y44="-","-",SUM(Y39:Y42,Y44:Y48)*'3l HAP'!$E$10)</f>
        <v>-</v>
      </c>
      <c r="Z49" s="38" t="str">
        <f>IF(Z44="-","-",SUM(Z39:Z42,Z44:Z48)*'3l HAP'!$E$10)</f>
        <v>-</v>
      </c>
      <c r="AA49" s="28"/>
    </row>
    <row r="50" spans="1:27" s="29" customFormat="1" ht="11.25" customHeight="1" x14ac:dyDescent="0.25">
      <c r="A50" s="256"/>
      <c r="B50" s="135" t="s">
        <v>44</v>
      </c>
      <c r="C50" s="135" t="str">
        <f>B50&amp;"_"&amp;D50</f>
        <v>Total_London</v>
      </c>
      <c r="D50" s="133" t="s">
        <v>318</v>
      </c>
      <c r="E50" s="128"/>
      <c r="F50" s="30"/>
      <c r="G50" s="38">
        <f t="shared" ref="G50:N50" si="4">IF(G44="-","-",SUM(G39:G49))</f>
        <v>81.159212579172774</v>
      </c>
      <c r="H50" s="38">
        <f t="shared" si="4"/>
        <v>81.272542084337729</v>
      </c>
      <c r="I50" s="38">
        <f t="shared" si="4"/>
        <v>89.770367086284409</v>
      </c>
      <c r="J50" s="38">
        <f t="shared" si="4"/>
        <v>90.11035560177929</v>
      </c>
      <c r="K50" s="38">
        <f t="shared" si="4"/>
        <v>81.278979184956427</v>
      </c>
      <c r="L50" s="38">
        <f t="shared" si="4"/>
        <v>81.872210585754416</v>
      </c>
      <c r="M50" s="38">
        <f t="shared" si="4"/>
        <v>85.752949499739856</v>
      </c>
      <c r="N50" s="38">
        <f t="shared" si="4"/>
        <v>93.129976433607695</v>
      </c>
      <c r="O50" s="30"/>
      <c r="P50" s="38">
        <f t="shared" ref="P50:Z50" si="5">IF(P44="-","-",SUM(P39:P49))</f>
        <v>93.129976433607695</v>
      </c>
      <c r="Q50" s="38">
        <f t="shared" si="5"/>
        <v>95.228775035016099</v>
      </c>
      <c r="R50" s="38">
        <f t="shared" si="5"/>
        <v>95.664740915072883</v>
      </c>
      <c r="S50" s="38">
        <f t="shared" si="5"/>
        <v>98.255434942253459</v>
      </c>
      <c r="T50" s="38">
        <f t="shared" si="5"/>
        <v>98.284965594049908</v>
      </c>
      <c r="U50" s="38">
        <f t="shared" si="5"/>
        <v>96.886127405206437</v>
      </c>
      <c r="V50" s="38">
        <f t="shared" si="5"/>
        <v>97.058244762613484</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AA'!J100="-","-",'3c AA'!J100)</f>
        <v>-</v>
      </c>
      <c r="H53" s="129" t="str">
        <f>IF('3c AA'!K100="-","-",'3c AA'!K100)</f>
        <v>-</v>
      </c>
      <c r="I53" s="129" t="str">
        <f>IF('3c AA'!L100="-","-",'3c AA'!L100)</f>
        <v>-</v>
      </c>
      <c r="J53" s="129" t="str">
        <f>IF('3c AA'!M100="-","-",'3c AA'!M100)</f>
        <v>-</v>
      </c>
      <c r="K53" s="129" t="str">
        <f>IF('3c AA'!N100="-","-",'3c AA'!N100)</f>
        <v>-</v>
      </c>
      <c r="L53" s="129" t="str">
        <f>IF('3c AA'!O100="-","-",'3c AA'!O100)</f>
        <v>-</v>
      </c>
      <c r="M53" s="129" t="str">
        <f>IF('3c AA'!P100="-","-",'3c AA'!P100)</f>
        <v>-</v>
      </c>
      <c r="N53" s="129" t="str">
        <f>IF('3c AA'!Q100="-","-",'3c AA'!Q100)</f>
        <v>-</v>
      </c>
      <c r="O53" s="30"/>
      <c r="P53" s="129" t="str">
        <f>IF('3c AA'!S100="-","-",'3c AA'!S100)</f>
        <v>-</v>
      </c>
      <c r="Q53" s="129" t="str">
        <f>IF('3c AA'!T100="-","-",'3c AA'!T100)</f>
        <v>-</v>
      </c>
      <c r="R53" s="129" t="str">
        <f>IF('3c AA'!U100="-","-",'3c AA'!U100)</f>
        <v>-</v>
      </c>
      <c r="S53" s="129" t="str">
        <f>IF('3c AA'!V100="-","-",'3c AA'!V100)</f>
        <v>-</v>
      </c>
      <c r="T53" s="129">
        <f>IF('3c AA'!W100="-","-",'3c AA'!W100)</f>
        <v>0</v>
      </c>
      <c r="U53" s="129">
        <f>IF('3c AA'!X100="-","-",'3c AA'!X100)</f>
        <v>1.4870742269298105</v>
      </c>
      <c r="V53" s="129">
        <f>IF('3c AA'!Y100="-","-",'3c AA'!Y100)</f>
        <v>0.70457099735818829</v>
      </c>
      <c r="W53" s="129" t="str">
        <f>IF('3c AA'!Z100="-","-",'3c AA'!Z100)</f>
        <v>-</v>
      </c>
      <c r="X53" s="129" t="str">
        <f>IF('3c AA'!AA100="-","-",'3c AA'!AA100)</f>
        <v>-</v>
      </c>
      <c r="Y53" s="129" t="str">
        <f>IF('3c AA'!AB100="-","-",'3c AA'!AB100)</f>
        <v>-</v>
      </c>
      <c r="Z53" s="129" t="str">
        <f>IF('3c AA'!AC100="-","-",'3c AA'!AC100)</f>
        <v>-</v>
      </c>
      <c r="AA53" s="28"/>
    </row>
    <row r="54" spans="1:27" s="29" customFormat="1" ht="11.25" customHeight="1" x14ac:dyDescent="0.25">
      <c r="A54" s="256"/>
      <c r="B54" s="132" t="s">
        <v>2</v>
      </c>
      <c r="C54" s="132" t="s">
        <v>342</v>
      </c>
      <c r="D54" s="134" t="s">
        <v>319</v>
      </c>
      <c r="E54" s="131"/>
      <c r="F54" s="30"/>
      <c r="G54" s="129">
        <f>IF('3d PC'!G14="-","-",'3d PC'!G61)</f>
        <v>6.5567588596821027</v>
      </c>
      <c r="H54" s="129">
        <f>IF('3d PC'!H14="-","-",'3d PC'!H61)</f>
        <v>6.5567588596821027</v>
      </c>
      <c r="I54" s="129">
        <f>IF('3d PC'!I14="-","-",'3d PC'!I61)</f>
        <v>6.6197359495950758</v>
      </c>
      <c r="J54" s="129">
        <f>IF('3d PC'!J14="-","-",'3d PC'!J61)</f>
        <v>6.6197359495950758</v>
      </c>
      <c r="K54" s="129">
        <f>IF('3d PC'!K14="-","-",'3d PC'!K61)</f>
        <v>6.6995028867368616</v>
      </c>
      <c r="L54" s="129">
        <f>IF('3d PC'!L14="-","-",'3d PC'!L61)</f>
        <v>6.6995028867368616</v>
      </c>
      <c r="M54" s="129">
        <f>IF('3d PC'!M14="-","-",'3d PC'!M61)</f>
        <v>7.1131218301273513</v>
      </c>
      <c r="N54" s="129">
        <f>IF('3d PC'!N14="-","-",'3d PC'!N61)</f>
        <v>7.1131218301273513</v>
      </c>
      <c r="O54" s="30"/>
      <c r="P54" s="129">
        <f>'3d PC'!P61</f>
        <v>7.1131218301273513</v>
      </c>
      <c r="Q54" s="129">
        <f>'3d PC'!Q61</f>
        <v>7.2804579515147188</v>
      </c>
      <c r="R54" s="129">
        <f>'3d PC'!R61</f>
        <v>7.1935840895118579</v>
      </c>
      <c r="S54" s="129">
        <f>'3d PC'!S61</f>
        <v>7.3593999937099728</v>
      </c>
      <c r="T54" s="129">
        <f>'3d PC'!T61</f>
        <v>7.0492243060839304</v>
      </c>
      <c r="U54" s="129">
        <f>'3d PC'!U61</f>
        <v>7.1089669218364691</v>
      </c>
      <c r="V54" s="129">
        <f>'3d PC'!V61</f>
        <v>6.9829560851947949</v>
      </c>
      <c r="W54" s="129" t="str">
        <f>'3d PC'!W61</f>
        <v>-</v>
      </c>
      <c r="X54" s="129" t="str">
        <f>'3d PC'!X61</f>
        <v>-</v>
      </c>
      <c r="Y54" s="129" t="str">
        <f>'3d PC'!Y61</f>
        <v>-</v>
      </c>
      <c r="Z54" s="129" t="str">
        <f>'3d PC'!Z61</f>
        <v>-</v>
      </c>
      <c r="AA54" s="28"/>
    </row>
    <row r="55" spans="1:27" s="29" customFormat="1" ht="11.25" customHeight="1" x14ac:dyDescent="0.25">
      <c r="A55" s="256"/>
      <c r="B55" s="132" t="s">
        <v>352</v>
      </c>
      <c r="C55" s="132" t="s">
        <v>343</v>
      </c>
      <c r="D55" s="134" t="s">
        <v>319</v>
      </c>
      <c r="E55" s="131"/>
      <c r="F55" s="30"/>
      <c r="G55" s="129">
        <f>IF('3e NC-Elec'!H45="-","-",'3e NC-Elec'!H45)</f>
        <v>19.308499999999999</v>
      </c>
      <c r="H55" s="129">
        <f>IF('3e NC-Elec'!I45="-","-",'3e NC-Elec'!I45)</f>
        <v>19.308499999999999</v>
      </c>
      <c r="I55" s="129">
        <f>IF('3e NC-Elec'!J45="-","-",'3e NC-Elec'!J45)</f>
        <v>14.818999999999999</v>
      </c>
      <c r="J55" s="129">
        <f>IF('3e NC-Elec'!K45="-","-",'3e NC-Elec'!K45)</f>
        <v>14.818999999999999</v>
      </c>
      <c r="K55" s="129">
        <f>IF('3e NC-Elec'!L45="-","-",'3e NC-Elec'!L45)</f>
        <v>15.184000000000001</v>
      </c>
      <c r="L55" s="129">
        <f>IF('3e NC-Elec'!M45="-","-",'3e NC-Elec'!M45)</f>
        <v>15.184000000000001</v>
      </c>
      <c r="M55" s="129">
        <f>IF('3e NC-Elec'!N45="-","-",'3e NC-Elec'!N45)</f>
        <v>13.468499999999999</v>
      </c>
      <c r="N55" s="129">
        <f>IF('3e NC-Elec'!O45="-","-",'3e NC-Elec'!O45)</f>
        <v>13.468499999999999</v>
      </c>
      <c r="O55" s="30"/>
      <c r="P55" s="129">
        <f>'3e NC-Elec'!Q45</f>
        <v>13.468499999999999</v>
      </c>
      <c r="Q55" s="129">
        <f>'3e NC-Elec'!R45</f>
        <v>13.432</v>
      </c>
      <c r="R55" s="129">
        <f>'3e NC-Elec'!S45</f>
        <v>13.432</v>
      </c>
      <c r="S55" s="129">
        <f>'3e NC-Elec'!T45</f>
        <v>11.351499999999998</v>
      </c>
      <c r="T55" s="129">
        <f>'3e NC-Elec'!U45</f>
        <v>11.351499999999998</v>
      </c>
      <c r="U55" s="129">
        <f>'3e NC-Elec'!V45</f>
        <v>12.738500000000002</v>
      </c>
      <c r="V55" s="129">
        <f>'3e NC-Elec'!W45</f>
        <v>12.738500000000002</v>
      </c>
      <c r="W55" s="129" t="str">
        <f>'3e NC-Elec'!X45</f>
        <v>-</v>
      </c>
      <c r="X55" s="129" t="str">
        <f>'3e NC-Elec'!Y45</f>
        <v>-</v>
      </c>
      <c r="Y55" s="129" t="str">
        <f>'3e NC-Elec'!Z45</f>
        <v>-</v>
      </c>
      <c r="Z55" s="129" t="str">
        <f>'3e NC-Elec'!AA45</f>
        <v>-</v>
      </c>
      <c r="AA55" s="28"/>
    </row>
    <row r="56" spans="1:27" s="29" customFormat="1" ht="11.5" x14ac:dyDescent="0.25">
      <c r="A56" s="256"/>
      <c r="B56" s="132" t="s">
        <v>349</v>
      </c>
      <c r="C56" s="132" t="s">
        <v>344</v>
      </c>
      <c r="D56" s="134" t="s">
        <v>319</v>
      </c>
      <c r="E56" s="131"/>
      <c r="F56" s="30"/>
      <c r="G56" s="129">
        <f>IF('3g CPIH'!C$16="-","-",'3h OC '!$E$9*('3g CPIH'!C$16/'3g CPIH'!$G$16))</f>
        <v>39.034507632093934</v>
      </c>
      <c r="H56" s="129">
        <f>IF('3g CPIH'!D$16="-","-",'3h OC '!$E$9*('3g CPIH'!D$16/'3g CPIH'!$G$16))</f>
        <v>39.112654794520544</v>
      </c>
      <c r="I56" s="129">
        <f>IF('3g CPIH'!E$16="-","-",'3h OC '!$E$9*('3g CPIH'!E$16/'3g CPIH'!$G$16))</f>
        <v>39.229875538160471</v>
      </c>
      <c r="J56" s="129">
        <f>IF('3g CPIH'!F$16="-","-",'3h OC '!$E$9*('3g CPIH'!F$16/'3g CPIH'!$G$16))</f>
        <v>39.464317025440316</v>
      </c>
      <c r="K56" s="129">
        <f>IF('3g CPIH'!G$16="-","-",'3h OC '!$E$9*('3g CPIH'!G$16/'3g CPIH'!$G$16))</f>
        <v>39.933199999999999</v>
      </c>
      <c r="L56" s="129">
        <f>IF('3g CPIH'!H$16="-","-",'3h OC '!$E$9*('3g CPIH'!H$16/'3g CPIH'!$G$16))</f>
        <v>40.441156555772999</v>
      </c>
      <c r="M56" s="129">
        <f>IF('3g CPIH'!I$16="-","-",'3h OC '!$E$9*('3g CPIH'!I$16/'3g CPIH'!$G$16))</f>
        <v>41.027260273972601</v>
      </c>
      <c r="N56" s="129">
        <f>IF('3g CPIH'!J$16="-","-",'3h OC '!$E$9*('3g CPIH'!J$16/'3g CPIH'!$G$16))</f>
        <v>41.378922504892373</v>
      </c>
      <c r="O56" s="30"/>
      <c r="P56" s="129">
        <f>IF('3g CPIH'!L$16="-","-",'3h OC '!$E$9*('3g CPIH'!L$16/'3g CPIH'!$G$16))</f>
        <v>41.378922504892373</v>
      </c>
      <c r="Q56" s="129">
        <f>IF('3g CPIH'!M$16="-","-",'3h OC '!$E$9*('3g CPIH'!M$16/'3g CPIH'!$G$16))</f>
        <v>41.847805479452056</v>
      </c>
      <c r="R56" s="129">
        <f>IF('3g CPIH'!N$16="-","-",'3h OC '!$E$9*('3g CPIH'!N$16/'3g CPIH'!$G$16))</f>
        <v>42.160394129158512</v>
      </c>
      <c r="S56" s="129">
        <f>IF('3g CPIH'!O$16="-","-",'3h OC '!$E$9*('3g CPIH'!O$16/'3g CPIH'!$G$16))</f>
        <v>42.394835616438357</v>
      </c>
      <c r="T56" s="129">
        <f>IF('3g CPIH'!P$16="-","-",'3h OC '!$E$9*('3g CPIH'!P$16/'3g CPIH'!$G$16))</f>
        <v>42.512056360078276</v>
      </c>
      <c r="U56" s="129">
        <f>IF('3g CPIH'!Q$16="-","-",'3h OC '!$E$9*('3g CPIH'!Q$16/'3g CPIH'!$G$16))</f>
        <v>42.746497847358121</v>
      </c>
      <c r="V56" s="129">
        <f>IF('3g CPIH'!R$16="-","-",'3h OC '!$E$9*('3g CPIH'!R$16/'3g CPIH'!$G$16))</f>
        <v>43.527969471624267</v>
      </c>
      <c r="W56" s="129" t="str">
        <f>IF('3g CPIH'!S$16="-","-",'3h OC '!$E$9*('3g CPIH'!S$16/'3g CPIH'!$G$16))</f>
        <v>-</v>
      </c>
      <c r="X56" s="129" t="str">
        <f>IF('3g CPIH'!T$16="-","-",'3h OC '!$E$9*('3g CPIH'!T$16/'3g CPIH'!$G$16))</f>
        <v>-</v>
      </c>
      <c r="Y56" s="129" t="str">
        <f>IF('3g CPIH'!U$16="-","-",'3h OC '!$E$9*('3g CPIH'!U$16/'3g CPIH'!$G$16))</f>
        <v>-</v>
      </c>
      <c r="Z56" s="129" t="str">
        <f>IF('3g CPIH'!V$16="-","-",'3h OC '!$E$9*('3g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SMNCC'!G$57)</f>
        <v>0</v>
      </c>
      <c r="L57" s="129">
        <f>IF('3i SMNCC'!H$46="-","-",'3i SMNCC'!H$57)</f>
        <v>-0.1310662676190151</v>
      </c>
      <c r="M57" s="129">
        <f>IF('3i SMNCC'!I$46="-","-",'3i SMNCC'!I$57)</f>
        <v>1.6490220555819262</v>
      </c>
      <c r="N57" s="129">
        <f>IF('3i SMNCC'!J$46="-","-",'3i SMNCC'!J$57)</f>
        <v>7.9249822078168837</v>
      </c>
      <c r="O57" s="30"/>
      <c r="P57" s="129">
        <f>IF('3i SMNCC'!L$46="-","-",'3i SMNCC'!L$57)</f>
        <v>7.9249822078168837</v>
      </c>
      <c r="Q57" s="129">
        <f>IF('3i SMNCC'!M$46="-","-",'3i SMNCC'!M$57)</f>
        <v>9.5945159615724194</v>
      </c>
      <c r="R57" s="129">
        <f>IF('3i SMNCC'!N$46="-","-",'3i SMNCC'!N$57)</f>
        <v>9.6655312765157912</v>
      </c>
      <c r="S57" s="129">
        <f>IF('3i SMNCC'!O$46="-","-",'3i SMNCC'!O$57)</f>
        <v>11.448655558303892</v>
      </c>
      <c r="T57" s="129">
        <f>IF('3i SMNCC'!P$46="-","-",'3i SMNCC'!P$57)</f>
        <v>11.63045810995356</v>
      </c>
      <c r="U57" s="129">
        <f>IF('3i SMNCC'!Q$46="-","-",'3i SMNCC'!Q$57)</f>
        <v>11.375413031411084</v>
      </c>
      <c r="V57" s="129">
        <f>IF('3i SMNCC'!R$46="-","-",'3i SMNCC'!R$57)</f>
        <v>11.405483218834176</v>
      </c>
      <c r="W57" s="129" t="str">
        <f>IF('3i SMNCC'!S$46="-","-",'3i SMNCC'!S$57)</f>
        <v>-</v>
      </c>
      <c r="X57" s="129" t="str">
        <f>IF('3i SMNCC'!T$46="-","-",'3i SMNCC'!T$57)</f>
        <v>-</v>
      </c>
      <c r="Y57" s="129" t="str">
        <f>IF('3i SMNCC'!U$46="-","-",'3i SMNCC'!U$57)</f>
        <v>-</v>
      </c>
      <c r="Z57" s="129" t="str">
        <f>IF('3i SMNCC'!V$46="-","-",'3i SMNCC'!V$57)</f>
        <v>-</v>
      </c>
      <c r="AA57" s="28"/>
    </row>
    <row r="58" spans="1:27" s="29" customFormat="1" ht="12.4" customHeight="1" x14ac:dyDescent="0.25">
      <c r="A58" s="256"/>
      <c r="B58" s="132" t="s">
        <v>349</v>
      </c>
      <c r="C58" s="132" t="s">
        <v>389</v>
      </c>
      <c r="D58" s="134" t="s">
        <v>319</v>
      </c>
      <c r="E58" s="131"/>
      <c r="F58" s="30"/>
      <c r="G58" s="129">
        <f>IF('3g CPIH'!C$16="-","-",'3j PAAC PAP'!$G$13*('3g CPIH'!C$16/'3g CPIH'!$G$16))</f>
        <v>13.436452250489236</v>
      </c>
      <c r="H58" s="129">
        <f>IF('3g CPIH'!D$16="-","-",'3j PAAC PAP'!$G$13*('3g CPIH'!D$16/'3g CPIH'!$G$16))</f>
        <v>13.463352054794518</v>
      </c>
      <c r="I58" s="129">
        <f>IF('3g CPIH'!E$16="-","-",'3j PAAC PAP'!$G$13*('3g CPIH'!E$16/'3g CPIH'!$G$16))</f>
        <v>13.503701761252445</v>
      </c>
      <c r="J58" s="129">
        <f>IF('3g CPIH'!F$16="-","-",'3j PAAC PAP'!$G$13*('3g CPIH'!F$16/'3g CPIH'!$G$16))</f>
        <v>13.584401174168297</v>
      </c>
      <c r="K58" s="129">
        <f>IF('3g CPIH'!G$16="-","-",'3j PAAC PAP'!$G$13*('3g CPIH'!G$16/'3g CPIH'!$G$16))</f>
        <v>13.745799999999999</v>
      </c>
      <c r="L58" s="129">
        <f>IF('3g CPIH'!H$16="-","-",'3j PAAC PAP'!$G$13*('3g CPIH'!H$16/'3g CPIH'!$G$16))</f>
        <v>13.920648727984345</v>
      </c>
      <c r="M58" s="129">
        <f>IF('3g CPIH'!I$16="-","-",'3j PAAC PAP'!$G$13*('3g CPIH'!I$16/'3g CPIH'!$G$16))</f>
        <v>14.122397260273971</v>
      </c>
      <c r="N58" s="129">
        <f>IF('3g CPIH'!J$16="-","-",'3j PAAC PAP'!$G$13*('3g CPIH'!J$16/'3g CPIH'!$G$16))</f>
        <v>14.24344637964775</v>
      </c>
      <c r="O58" s="30"/>
      <c r="P58" s="129">
        <f>IF('3g CPIH'!L$16="-","-",'3j PAAC PAP'!$G$13*('3g CPIH'!L$16/'3g CPIH'!$G$16))</f>
        <v>14.24344637964775</v>
      </c>
      <c r="Q58" s="129">
        <f>IF('3g CPIH'!M$16="-","-",'3j PAAC PAP'!$G$13*('3g CPIH'!M$16/'3g CPIH'!$G$16))</f>
        <v>14.40484520547945</v>
      </c>
      <c r="R58" s="129">
        <f>IF('3g CPIH'!N$16="-","-",'3j PAAC PAP'!$G$13*('3g CPIH'!N$16/'3g CPIH'!$G$16))</f>
        <v>14.512444422700586</v>
      </c>
      <c r="S58" s="129">
        <f>IF('3g CPIH'!O$16="-","-",'3j PAAC PAP'!$G$13*('3g CPIH'!O$16/'3g CPIH'!$G$16))</f>
        <v>14.593143835616438</v>
      </c>
      <c r="T58" s="129">
        <f>IF('3g CPIH'!P$16="-","-",'3j PAAC PAP'!$G$13*('3g CPIH'!P$16/'3g CPIH'!$G$16))</f>
        <v>14.633493542074362</v>
      </c>
      <c r="U58" s="129">
        <f>IF('3g CPIH'!Q$16="-","-",'3j PAAC PAP'!$G$13*('3g CPIH'!Q$16/'3g CPIH'!$G$16))</f>
        <v>14.714192954990214</v>
      </c>
      <c r="V58" s="129">
        <f>IF('3g CPIH'!R$16="-","-",'3j PAAC PAP'!$G$13*('3g CPIH'!R$16/'3g CPIH'!$G$16))</f>
        <v>14.983190998043053</v>
      </c>
      <c r="W58" s="129" t="str">
        <f>IF('3g CPIH'!S$16="-","-",'3j PAAC PAP'!$G$13*('3g CPIH'!S$16/'3g CPIH'!$G$16))</f>
        <v>-</v>
      </c>
      <c r="X58" s="129" t="str">
        <f>IF('3g CPIH'!T$16="-","-",'3j PAAC PAP'!$G$13*('3g CPIH'!T$16/'3g CPIH'!$G$16))</f>
        <v>-</v>
      </c>
      <c r="Y58" s="129" t="str">
        <f>IF('3g CPIH'!U$16="-","-",'3j PAAC PAP'!$G$13*('3g CPIH'!U$16/'3g CPIH'!$G$16))</f>
        <v>-</v>
      </c>
      <c r="Z58" s="129" t="str">
        <f>IF('3g CPIH'!V$16="-","-",'3j PAAC PAP'!$G$13*('3g CPIH'!V$16/'3g CPIH'!$G$16))</f>
        <v>-</v>
      </c>
      <c r="AA58" s="28"/>
    </row>
    <row r="59" spans="1:27" s="29" customFormat="1" ht="11.5" x14ac:dyDescent="0.25">
      <c r="A59" s="256"/>
      <c r="B59" s="132" t="s">
        <v>349</v>
      </c>
      <c r="C59" s="132" t="s">
        <v>404</v>
      </c>
      <c r="D59" s="134" t="s">
        <v>319</v>
      </c>
      <c r="E59" s="131"/>
      <c r="F59" s="30"/>
      <c r="G59" s="129">
        <f>IF(G54="-","-",SUM(G51:G57)*'3j PAAC PAP'!$G$31)</f>
        <v>3.7579560789397992</v>
      </c>
      <c r="H59" s="129">
        <f>IF(H54="-","-",SUM(H51:H57)*'3j PAAC PAP'!$G$31)</f>
        <v>3.7624811122329493</v>
      </c>
      <c r="I59" s="129">
        <f>IF(I54="-","-",SUM(I51:I57)*'3j PAAC PAP'!$G$31)</f>
        <v>3.5129552795869965</v>
      </c>
      <c r="J59" s="129">
        <f>IF(J54="-","-",SUM(J51:J57)*'3j PAAC PAP'!$G$31)</f>
        <v>3.5265303794664491</v>
      </c>
      <c r="K59" s="129">
        <f>IF(K54="-","-",SUM(K51:K57)*'3j PAAC PAP'!$G$31)</f>
        <v>3.5794343639536113</v>
      </c>
      <c r="L59" s="129">
        <f>IF(L54="-","-",SUM(L51:L57)*'3j PAAC PAP'!$G$31)</f>
        <v>3.6012578191988798</v>
      </c>
      <c r="M59" s="129">
        <f>IF(M54="-","-",SUM(M51:M57)*'3j PAAC PAP'!$G$31)</f>
        <v>3.6628856824622189</v>
      </c>
      <c r="N59" s="129">
        <f>IF(N54="-","-",SUM(N51:N57)*'3j PAAC PAP'!$G$31)</f>
        <v>4.04665152893641</v>
      </c>
      <c r="O59" s="30"/>
      <c r="P59" s="129">
        <f>IF(P54="-","-",SUM(P51:P57)*'3j PAAC PAP'!$G$31)</f>
        <v>4.04665152893641</v>
      </c>
      <c r="Q59" s="129">
        <f>IF(Q54="-","-",SUM(Q51:Q57)*'3j PAAC PAP'!$G$31)</f>
        <v>4.1780503459455884</v>
      </c>
      <c r="R59" s="129">
        <f>IF(R54="-","-",SUM(R51:R57)*'3j PAAC PAP'!$G$31)</f>
        <v>4.1952322058092593</v>
      </c>
      <c r="S59" s="129">
        <f>IF(S54="-","-",SUM(S51:S57)*'3j PAAC PAP'!$G$31)</f>
        <v>4.2011894662180573</v>
      </c>
      <c r="T59" s="129">
        <f>IF(T54="-","-",SUM(T51:T57)*'3j PAAC PAP'!$G$31)</f>
        <v>4.2005436980922077</v>
      </c>
      <c r="U59" s="129">
        <f>IF(U54="-","-",SUM(U51:U57)*'3j PAAC PAP'!$G$31)</f>
        <v>4.369230398202415</v>
      </c>
      <c r="V59" s="129">
        <f>IF(V54="-","-",SUM(V51:V57)*'3j PAAC PAP'!$G$31)</f>
        <v>4.3636153167764533</v>
      </c>
      <c r="W59" s="129" t="str">
        <f>IF(W54="-","-",SUM(W51:W57)*'3j PAAC PAP'!$G$31)</f>
        <v>-</v>
      </c>
      <c r="X59" s="129" t="str">
        <f>IF(X54="-","-",SUM(X51:X57)*'3j PAAC PAP'!$G$31)</f>
        <v>-</v>
      </c>
      <c r="Y59" s="129" t="str">
        <f>IF(Y54="-","-",SUM(Y51:Y57)*'3j PAAC PAP'!$G$31)</f>
        <v>-</v>
      </c>
      <c r="Z59" s="129" t="str">
        <f>IF(Z54="-","-",SUM(Z51:Z57)*'3j PAAC PAP'!$G$31)</f>
        <v>-</v>
      </c>
      <c r="AA59" s="28"/>
    </row>
    <row r="60" spans="1:27" s="29" customFormat="1" ht="11.25" customHeight="1" x14ac:dyDescent="0.25">
      <c r="A60" s="256"/>
      <c r="B60" s="132" t="s">
        <v>388</v>
      </c>
      <c r="C60" s="132" t="s">
        <v>515</v>
      </c>
      <c r="D60" s="134" t="s">
        <v>319</v>
      </c>
      <c r="E60" s="131"/>
      <c r="F60" s="30"/>
      <c r="G60" s="129">
        <f>IF(G54="-","-",SUM(G51:G59)*'3k EBIT'!$E$9)</f>
        <v>1.5899999779370999</v>
      </c>
      <c r="H60" s="129">
        <f>IF(H54="-","-",SUM(H51:H59)*'3k EBIT'!$E$9)</f>
        <v>1.5921221684335845</v>
      </c>
      <c r="I60" s="129">
        <f>IF(I54="-","-",SUM(I51:I59)*'3k EBIT'!$E$9)</f>
        <v>1.5046082808618275</v>
      </c>
      <c r="J60" s="129">
        <f>IF(J54="-","-",SUM(J51:J59)*'3k EBIT'!$E$9)</f>
        <v>1.5109748523512831</v>
      </c>
      <c r="K60" s="129">
        <f>IF(K54="-","-",SUM(K51:K59)*'3k EBIT'!$E$9)</f>
        <v>1.5328210406713731</v>
      </c>
      <c r="L60" s="129">
        <f>IF(L54="-","-",SUM(L51:L59)*'3k EBIT'!$E$9)</f>
        <v>1.5439297986171305</v>
      </c>
      <c r="M60" s="129">
        <f>IF(M54="-","-",SUM(M51:M59)*'3k EBIT'!$E$9)</f>
        <v>1.569644447799633</v>
      </c>
      <c r="N60" s="129">
        <f>IF(N54="-","-",SUM(N51:N59)*'3k EBIT'!$E$9)</f>
        <v>1.7077854943751172</v>
      </c>
      <c r="O60" s="30"/>
      <c r="P60" s="129">
        <f>IF(P54="-","-",SUM(P51:P59)*'3k EBIT'!$E$9)</f>
        <v>1.7077854943751172</v>
      </c>
      <c r="Q60" s="129">
        <f>IF(Q54="-","-",SUM(Q51:Q59)*'3k EBIT'!$E$9)</f>
        <v>1.7574072883146989</v>
      </c>
      <c r="R60" s="129">
        <f>IF(R54="-","-",SUM(R51:R59)*'3k EBIT'!$E$9)</f>
        <v>1.7655711168437442</v>
      </c>
      <c r="S60" s="129">
        <f>IF(S54="-","-",SUM(S51:S59)*'3k EBIT'!$E$9)</f>
        <v>1.769242095540513</v>
      </c>
      <c r="T60" s="129">
        <f>IF(T54="-","-",SUM(T51:T59)*'3k EBIT'!$E$9)</f>
        <v>1.7697950818833563</v>
      </c>
      <c r="U60" s="129">
        <f>IF(U54="-","-",SUM(U51:U59)*'3k EBIT'!$E$9)</f>
        <v>1.8310483063739422</v>
      </c>
      <c r="V60" s="129">
        <f>IF(V54="-","-",SUM(V51:V59)*'3k EBIT'!$E$9)</f>
        <v>1.8342713489491094</v>
      </c>
      <c r="W60" s="129" t="str">
        <f>IF(W54="-","-",SUM(W51:W59)*'3k EBIT'!$E$9)</f>
        <v>-</v>
      </c>
      <c r="X60" s="129" t="str">
        <f>IF(X54="-","-",SUM(X51:X59)*'3k EBIT'!$E$9)</f>
        <v>-</v>
      </c>
      <c r="Y60" s="129" t="str">
        <f>IF(Y54="-","-",SUM(Y51:Y59)*'3k EBIT'!$E$9)</f>
        <v>-</v>
      </c>
      <c r="Z60" s="129" t="str">
        <f>IF(Z54="-","-",SUM(Z51:Z59)*'3k EBIT'!$E$9)</f>
        <v>-</v>
      </c>
      <c r="AA60" s="28"/>
    </row>
    <row r="61" spans="1:27" s="29" customFormat="1" ht="11.25" customHeight="1" x14ac:dyDescent="0.25">
      <c r="A61" s="256"/>
      <c r="B61" s="132" t="s">
        <v>292</v>
      </c>
      <c r="C61" s="177" t="s">
        <v>516</v>
      </c>
      <c r="D61" s="134" t="s">
        <v>319</v>
      </c>
      <c r="E61" s="130"/>
      <c r="F61" s="30"/>
      <c r="G61" s="129">
        <f>IF(G56="-","-",SUM(G51:G54,G56:G60)*'3l HAP'!$E$10)</f>
        <v>0.94252425473424051</v>
      </c>
      <c r="H61" s="129">
        <f>IF(H56="-","-",SUM(H51:H54,H56:H60)*'3l HAP'!$E$10)</f>
        <v>0.94415956937766632</v>
      </c>
      <c r="I61" s="129">
        <f>IF(I56="-","-",SUM(I51:I54,I56:I60)*'3l HAP'!$E$10)</f>
        <v>0.94245400736725726</v>
      </c>
      <c r="J61" s="129">
        <f>IF(J56="-","-",SUM(J51:J54,J56:J60)*'3l HAP'!$E$10)</f>
        <v>0.9473599512975347</v>
      </c>
      <c r="K61" s="129">
        <f>IF(K56="-","-",SUM(K51:K54,K56:K60)*'3l HAP'!$E$10)</f>
        <v>0.95885019214382872</v>
      </c>
      <c r="L61" s="129">
        <f>IF(L56="-","-",SUM(L51:L54,L56:L60)*'3l HAP'!$E$10)</f>
        <v>0.96741036361243982</v>
      </c>
      <c r="M61" s="129">
        <f>IF(M56="-","-",SUM(M51:M54,M56:M60)*'3l HAP'!$E$10)</f>
        <v>1.0123421582267373</v>
      </c>
      <c r="N61" s="129">
        <f>IF(N56="-","-",SUM(N51:N54,N56:N60)*'3l HAP'!$E$10)</f>
        <v>1.1187906965163974</v>
      </c>
      <c r="O61" s="30"/>
      <c r="P61" s="129">
        <f>IF(P56="-","-",SUM(P51:P54,P56:P60)*'3l HAP'!$E$10)</f>
        <v>1.1187906965163974</v>
      </c>
      <c r="Q61" s="129">
        <f>IF(Q56="-","-",SUM(Q51:Q54,Q56:Q60)*'3l HAP'!$E$10)</f>
        <v>1.1575625869627957</v>
      </c>
      <c r="R61" s="129">
        <f>IF(R56="-","-",SUM(R51:R54,R56:R60)*'3l HAP'!$E$10)</f>
        <v>1.1638534587587426</v>
      </c>
      <c r="S61" s="129">
        <f>IF(S56="-","-",SUM(S51:S54,S56:S60)*'3l HAP'!$E$10)</f>
        <v>1.1971428369902763</v>
      </c>
      <c r="T61" s="129">
        <f>IF(T56="-","-",SUM(T51:T54,T56:T60)*'3l HAP'!$E$10)</f>
        <v>1.1975689564482439</v>
      </c>
      <c r="U61" s="129">
        <f>IF(U56="-","-",SUM(U51:U54,U56:U60)*'3l HAP'!$E$10)</f>
        <v>1.2244623152028613</v>
      </c>
      <c r="V61" s="129">
        <f>IF(V56="-","-",SUM(V51:V54,V56:V60)*'3l HAP'!$E$10)</f>
        <v>1.2269459229318969</v>
      </c>
      <c r="W61" s="129" t="str">
        <f>IF(W56="-","-",SUM(W51:W54,W56:W60)*'3l HAP'!$E$10)</f>
        <v>-</v>
      </c>
      <c r="X61" s="129" t="str">
        <f>IF(X56="-","-",SUM(X51:X54,X56:X60)*'3l HAP'!$E$10)</f>
        <v>-</v>
      </c>
      <c r="Y61" s="129" t="str">
        <f>IF(Y56="-","-",SUM(Y51:Y54,Y56:Y60)*'3l HAP'!$E$10)</f>
        <v>-</v>
      </c>
      <c r="Z61" s="129" t="str">
        <f>IF(Z56="-","-",SUM(Z51:Z54,Z56:Z60)*'3l HAP'!$E$10)</f>
        <v>-</v>
      </c>
      <c r="AA61" s="28"/>
    </row>
    <row r="62" spans="1:27" s="29" customFormat="1" ht="11.25" customHeight="1" x14ac:dyDescent="0.25">
      <c r="A62" s="256"/>
      <c r="B62" s="132" t="s">
        <v>44</v>
      </c>
      <c r="C62" s="132" t="str">
        <f>B62&amp;"_"&amp;D62</f>
        <v>Total_N Wales and Mersey</v>
      </c>
      <c r="D62" s="134" t="s">
        <v>319</v>
      </c>
      <c r="E62" s="131"/>
      <c r="F62" s="30"/>
      <c r="G62" s="129">
        <f t="shared" ref="G62:N62" si="6">IF(G56="-","-",SUM(G51:G61))</f>
        <v>84.626699053876408</v>
      </c>
      <c r="H62" s="129">
        <f t="shared" si="6"/>
        <v>84.740028559041349</v>
      </c>
      <c r="I62" s="129">
        <f t="shared" si="6"/>
        <v>80.132330816824066</v>
      </c>
      <c r="J62" s="129">
        <f t="shared" si="6"/>
        <v>80.472319332318946</v>
      </c>
      <c r="K62" s="129">
        <f t="shared" si="6"/>
        <v>81.633608483505682</v>
      </c>
      <c r="L62" s="129">
        <f t="shared" si="6"/>
        <v>82.226839884303644</v>
      </c>
      <c r="M62" s="129">
        <f t="shared" si="6"/>
        <v>83.625173708444436</v>
      </c>
      <c r="N62" s="129">
        <f t="shared" si="6"/>
        <v>91.002200642312275</v>
      </c>
      <c r="O62" s="30"/>
      <c r="P62" s="129">
        <f t="shared" ref="P62:Z62" si="7">IF(P56="-","-",SUM(P51:P61))</f>
        <v>91.002200642312275</v>
      </c>
      <c r="Q62" s="129">
        <f t="shared" si="7"/>
        <v>93.652644819241715</v>
      </c>
      <c r="R62" s="129">
        <f t="shared" si="7"/>
        <v>94.088610699298485</v>
      </c>
      <c r="S62" s="129">
        <f t="shared" si="7"/>
        <v>94.315109402817512</v>
      </c>
      <c r="T62" s="129">
        <f t="shared" si="7"/>
        <v>94.344640054613947</v>
      </c>
      <c r="U62" s="129">
        <f t="shared" si="7"/>
        <v>97.59538600230492</v>
      </c>
      <c r="V62" s="129">
        <f t="shared" si="7"/>
        <v>97.767503359711952</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AA'!J101="-","-",'3c AA'!J101)</f>
        <v>-</v>
      </c>
      <c r="H65" s="38" t="str">
        <f>IF('3c AA'!K101="-","-",'3c AA'!K101)</f>
        <v>-</v>
      </c>
      <c r="I65" s="38" t="str">
        <f>IF('3c AA'!L101="-","-",'3c AA'!L101)</f>
        <v>-</v>
      </c>
      <c r="J65" s="38" t="str">
        <f>IF('3c AA'!M101="-","-",'3c AA'!M101)</f>
        <v>-</v>
      </c>
      <c r="K65" s="38" t="str">
        <f>IF('3c AA'!N101="-","-",'3c AA'!N101)</f>
        <v>-</v>
      </c>
      <c r="L65" s="38" t="str">
        <f>IF('3c AA'!O101="-","-",'3c AA'!O101)</f>
        <v>-</v>
      </c>
      <c r="M65" s="38" t="str">
        <f>IF('3c AA'!P101="-","-",'3c AA'!P101)</f>
        <v>-</v>
      </c>
      <c r="N65" s="38" t="str">
        <f>IF('3c AA'!Q101="-","-",'3c AA'!Q101)</f>
        <v>-</v>
      </c>
      <c r="O65" s="30"/>
      <c r="P65" s="38" t="str">
        <f>IF('3c AA'!S101="-","-",'3c AA'!S101)</f>
        <v>-</v>
      </c>
      <c r="Q65" s="38" t="str">
        <f>IF('3c AA'!T101="-","-",'3c AA'!T101)</f>
        <v>-</v>
      </c>
      <c r="R65" s="38" t="str">
        <f>IF('3c AA'!U101="-","-",'3c AA'!U101)</f>
        <v>-</v>
      </c>
      <c r="S65" s="38" t="str">
        <f>IF('3c AA'!V101="-","-",'3c AA'!V101)</f>
        <v>-</v>
      </c>
      <c r="T65" s="38">
        <f>IF('3c AA'!W101="-","-",'3c AA'!W101)</f>
        <v>0</v>
      </c>
      <c r="U65" s="38">
        <f>IF('3c AA'!X101="-","-",'3c AA'!X101)</f>
        <v>1.4870742269298105</v>
      </c>
      <c r="V65" s="38">
        <f>IF('3c AA'!Y101="-","-",'3c AA'!Y101)</f>
        <v>0.70457099735818829</v>
      </c>
      <c r="W65" s="38" t="str">
        <f>IF('3c AA'!Z101="-","-",'3c AA'!Z101)</f>
        <v>-</v>
      </c>
      <c r="X65" s="38" t="str">
        <f>IF('3c AA'!AA101="-","-",'3c AA'!AA101)</f>
        <v>-</v>
      </c>
      <c r="Y65" s="38" t="str">
        <f>IF('3c AA'!AB101="-","-",'3c AA'!AB101)</f>
        <v>-</v>
      </c>
      <c r="Z65" s="38" t="str">
        <f>IF('3c AA'!AC101="-","-",'3c AA'!AC101)</f>
        <v>-</v>
      </c>
      <c r="AA65" s="28"/>
    </row>
    <row r="66" spans="1:27" s="29" customFormat="1" ht="11.25" customHeight="1" x14ac:dyDescent="0.25">
      <c r="A66" s="256"/>
      <c r="B66" s="135" t="s">
        <v>2</v>
      </c>
      <c r="C66" s="135" t="s">
        <v>342</v>
      </c>
      <c r="D66" s="133" t="s">
        <v>320</v>
      </c>
      <c r="E66" s="128"/>
      <c r="F66" s="30"/>
      <c r="G66" s="38">
        <f>IF('3d PC'!G14="-","-",'3d PC'!G61)</f>
        <v>6.5567588596821027</v>
      </c>
      <c r="H66" s="38">
        <f>IF('3d PC'!H14="-","-",'3d PC'!H61)</f>
        <v>6.5567588596821027</v>
      </c>
      <c r="I66" s="38">
        <f>IF('3d PC'!I14="-","-",'3d PC'!I61)</f>
        <v>6.6197359495950758</v>
      </c>
      <c r="J66" s="38">
        <f>IF('3d PC'!J14="-","-",'3d PC'!J61)</f>
        <v>6.6197359495950758</v>
      </c>
      <c r="K66" s="38">
        <f>IF('3d PC'!K14="-","-",'3d PC'!K61)</f>
        <v>6.6995028867368616</v>
      </c>
      <c r="L66" s="38">
        <f>IF('3d PC'!L14="-","-",'3d PC'!L61)</f>
        <v>6.6995028867368616</v>
      </c>
      <c r="M66" s="38">
        <f>IF('3d PC'!M14="-","-",'3d PC'!M61)</f>
        <v>7.1131218301273513</v>
      </c>
      <c r="N66" s="38">
        <f>IF('3d PC'!N14="-","-",'3d PC'!N61)</f>
        <v>7.1131218301273513</v>
      </c>
      <c r="O66" s="30"/>
      <c r="P66" s="38">
        <f>'3d PC'!P61</f>
        <v>7.1131218301273513</v>
      </c>
      <c r="Q66" s="38">
        <f>'3d PC'!Q61</f>
        <v>7.2804579515147188</v>
      </c>
      <c r="R66" s="38">
        <f>'3d PC'!R61</f>
        <v>7.1935840895118579</v>
      </c>
      <c r="S66" s="38">
        <f>'3d PC'!S61</f>
        <v>7.3593999937099728</v>
      </c>
      <c r="T66" s="38">
        <f>'3d PC'!T61</f>
        <v>7.0492243060839304</v>
      </c>
      <c r="U66" s="38">
        <f>'3d PC'!U61</f>
        <v>7.1089669218364691</v>
      </c>
      <c r="V66" s="38">
        <f>'3d PC'!V61</f>
        <v>6.9829560851947949</v>
      </c>
      <c r="W66" s="38" t="str">
        <f>'3d PC'!W61</f>
        <v>-</v>
      </c>
      <c r="X66" s="38" t="str">
        <f>'3d PC'!X61</f>
        <v>-</v>
      </c>
      <c r="Y66" s="38" t="str">
        <f>'3d PC'!Y61</f>
        <v>-</v>
      </c>
      <c r="Z66" s="38" t="str">
        <f>'3d PC'!Z61</f>
        <v>-</v>
      </c>
      <c r="AA66" s="28"/>
    </row>
    <row r="67" spans="1:27" s="29" customFormat="1" ht="11.5" x14ac:dyDescent="0.25">
      <c r="A67" s="256"/>
      <c r="B67" s="135" t="s">
        <v>352</v>
      </c>
      <c r="C67" s="135" t="s">
        <v>343</v>
      </c>
      <c r="D67" s="133" t="s">
        <v>320</v>
      </c>
      <c r="E67" s="128"/>
      <c r="F67" s="30"/>
      <c r="G67" s="38">
        <f>IF('3e NC-Elec'!H46="-","-",'3e NC-Elec'!H46)</f>
        <v>12.555999999999999</v>
      </c>
      <c r="H67" s="38">
        <f>IF('3e NC-Elec'!I46="-","-",'3e NC-Elec'!I46)</f>
        <v>12.555999999999999</v>
      </c>
      <c r="I67" s="38">
        <f>IF('3e NC-Elec'!J46="-","-",'3e NC-Elec'!J46)</f>
        <v>19.491</v>
      </c>
      <c r="J67" s="38">
        <f>IF('3e NC-Elec'!K46="-","-",'3e NC-Elec'!K46)</f>
        <v>19.491</v>
      </c>
      <c r="K67" s="38">
        <f>IF('3e NC-Elec'!L46="-","-",'3e NC-Elec'!L46)</f>
        <v>14.234999999999999</v>
      </c>
      <c r="L67" s="38">
        <f>IF('3e NC-Elec'!M46="-","-",'3e NC-Elec'!M46)</f>
        <v>14.234999999999999</v>
      </c>
      <c r="M67" s="38">
        <f>IF('3e NC-Elec'!N46="-","-",'3e NC-Elec'!N46)</f>
        <v>15.658499999999998</v>
      </c>
      <c r="N67" s="38">
        <f>IF('3e NC-Elec'!O46="-","-",'3e NC-Elec'!O46)</f>
        <v>15.658499999999998</v>
      </c>
      <c r="O67" s="30"/>
      <c r="P67" s="38">
        <f>'3e NC-Elec'!Q46</f>
        <v>15.658499999999998</v>
      </c>
      <c r="Q67" s="38">
        <f>'3e NC-Elec'!R46</f>
        <v>15.402999999999999</v>
      </c>
      <c r="R67" s="38">
        <f>'3e NC-Elec'!S46</f>
        <v>15.402999999999999</v>
      </c>
      <c r="S67" s="38">
        <f>'3e NC-Elec'!T46</f>
        <v>17.155000000000001</v>
      </c>
      <c r="T67" s="38">
        <f>'3e NC-Elec'!U46</f>
        <v>17.155000000000001</v>
      </c>
      <c r="U67" s="38">
        <f>'3e NC-Elec'!V46</f>
        <v>18.140499999999999</v>
      </c>
      <c r="V67" s="38">
        <f>'3e NC-Elec'!W46</f>
        <v>18.140499999999999</v>
      </c>
      <c r="W67" s="38" t="str">
        <f>'3e NC-Elec'!X46</f>
        <v>-</v>
      </c>
      <c r="X67" s="38" t="str">
        <f>'3e NC-Elec'!Y46</f>
        <v>-</v>
      </c>
      <c r="Y67" s="38" t="str">
        <f>'3e NC-Elec'!Z46</f>
        <v>-</v>
      </c>
      <c r="Z67" s="38" t="str">
        <f>'3e NC-Elec'!AA46</f>
        <v>-</v>
      </c>
      <c r="AA67" s="28"/>
    </row>
    <row r="68" spans="1:27" s="29" customFormat="1" ht="11.5" x14ac:dyDescent="0.25">
      <c r="A68" s="256"/>
      <c r="B68" s="135" t="s">
        <v>349</v>
      </c>
      <c r="C68" s="135" t="s">
        <v>344</v>
      </c>
      <c r="D68" s="133" t="s">
        <v>320</v>
      </c>
      <c r="E68" s="128"/>
      <c r="F68" s="30"/>
      <c r="G68" s="38">
        <f>IF('3g CPIH'!C$16="-","-",'3h OC '!$E$9*('3g CPIH'!C$16/'3g CPIH'!$G$16))</f>
        <v>39.034507632093934</v>
      </c>
      <c r="H68" s="38">
        <f>IF('3g CPIH'!D$16="-","-",'3h OC '!$E$9*('3g CPIH'!D$16/'3g CPIH'!$G$16))</f>
        <v>39.112654794520544</v>
      </c>
      <c r="I68" s="38">
        <f>IF('3g CPIH'!E$16="-","-",'3h OC '!$E$9*('3g CPIH'!E$16/'3g CPIH'!$G$16))</f>
        <v>39.229875538160471</v>
      </c>
      <c r="J68" s="38">
        <f>IF('3g CPIH'!F$16="-","-",'3h OC '!$E$9*('3g CPIH'!F$16/'3g CPIH'!$G$16))</f>
        <v>39.464317025440316</v>
      </c>
      <c r="K68" s="38">
        <f>IF('3g CPIH'!G$16="-","-",'3h OC '!$E$9*('3g CPIH'!G$16/'3g CPIH'!$G$16))</f>
        <v>39.933199999999999</v>
      </c>
      <c r="L68" s="38">
        <f>IF('3g CPIH'!H$16="-","-",'3h OC '!$E$9*('3g CPIH'!H$16/'3g CPIH'!$G$16))</f>
        <v>40.441156555772999</v>
      </c>
      <c r="M68" s="38">
        <f>IF('3g CPIH'!I$16="-","-",'3h OC '!$E$9*('3g CPIH'!I$16/'3g CPIH'!$G$16))</f>
        <v>41.027260273972601</v>
      </c>
      <c r="N68" s="38">
        <f>IF('3g CPIH'!J$16="-","-",'3h OC '!$E$9*('3g CPIH'!J$16/'3g CPIH'!$G$16))</f>
        <v>41.378922504892373</v>
      </c>
      <c r="O68" s="30"/>
      <c r="P68" s="38">
        <f>IF('3g CPIH'!L$16="-","-",'3h OC '!$E$9*('3g CPIH'!L$16/'3g CPIH'!$G$16))</f>
        <v>41.378922504892373</v>
      </c>
      <c r="Q68" s="38">
        <f>IF('3g CPIH'!M$16="-","-",'3h OC '!$E$9*('3g CPIH'!M$16/'3g CPIH'!$G$16))</f>
        <v>41.847805479452056</v>
      </c>
      <c r="R68" s="38">
        <f>IF('3g CPIH'!N$16="-","-",'3h OC '!$E$9*('3g CPIH'!N$16/'3g CPIH'!$G$16))</f>
        <v>42.160394129158512</v>
      </c>
      <c r="S68" s="38">
        <f>IF('3g CPIH'!O$16="-","-",'3h OC '!$E$9*('3g CPIH'!O$16/'3g CPIH'!$G$16))</f>
        <v>42.394835616438357</v>
      </c>
      <c r="T68" s="38">
        <f>IF('3g CPIH'!P$16="-","-",'3h OC '!$E$9*('3g CPIH'!P$16/'3g CPIH'!$G$16))</f>
        <v>42.512056360078276</v>
      </c>
      <c r="U68" s="38">
        <f>IF('3g CPIH'!Q$16="-","-",'3h OC '!$E$9*('3g CPIH'!Q$16/'3g CPIH'!$G$16))</f>
        <v>42.746497847358121</v>
      </c>
      <c r="V68" s="38">
        <f>IF('3g CPIH'!R$16="-","-",'3h OC '!$E$9*('3g CPIH'!R$16/'3g CPIH'!$G$16))</f>
        <v>43.527969471624267</v>
      </c>
      <c r="W68" s="38" t="str">
        <f>IF('3g CPIH'!S$16="-","-",'3h OC '!$E$9*('3g CPIH'!S$16/'3g CPIH'!$G$16))</f>
        <v>-</v>
      </c>
      <c r="X68" s="38" t="str">
        <f>IF('3g CPIH'!T$16="-","-",'3h OC '!$E$9*('3g CPIH'!T$16/'3g CPIH'!$G$16))</f>
        <v>-</v>
      </c>
      <c r="Y68" s="38" t="str">
        <f>IF('3g CPIH'!U$16="-","-",'3h OC '!$E$9*('3g CPIH'!U$16/'3g CPIH'!$G$16))</f>
        <v>-</v>
      </c>
      <c r="Z68" s="38" t="str">
        <f>IF('3g CPIH'!V$16="-","-",'3h OC '!$E$9*('3g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SMNCC'!G$57)</f>
        <v>0</v>
      </c>
      <c r="L69" s="38">
        <f>IF('3i SMNCC'!H$46="-","-",'3i SMNCC'!H$57)</f>
        <v>-0.1310662676190151</v>
      </c>
      <c r="M69" s="38">
        <f>IF('3i SMNCC'!I$46="-","-",'3i SMNCC'!I$57)</f>
        <v>1.6490220555819262</v>
      </c>
      <c r="N69" s="38">
        <f>IF('3i SMNCC'!J$46="-","-",'3i SMNCC'!J$57)</f>
        <v>7.9249822078168837</v>
      </c>
      <c r="O69" s="30"/>
      <c r="P69" s="38">
        <f>IF('3i SMNCC'!L$46="-","-",'3i SMNCC'!L$57)</f>
        <v>7.9249822078168837</v>
      </c>
      <c r="Q69" s="38">
        <f>IF('3i SMNCC'!M$46="-","-",'3i SMNCC'!M$57)</f>
        <v>9.5945159615724194</v>
      </c>
      <c r="R69" s="38">
        <f>IF('3i SMNCC'!N$46="-","-",'3i SMNCC'!N$57)</f>
        <v>9.6655312765157912</v>
      </c>
      <c r="S69" s="38">
        <f>IF('3i SMNCC'!O$46="-","-",'3i SMNCC'!O$57)</f>
        <v>11.448655558303892</v>
      </c>
      <c r="T69" s="38">
        <f>IF('3i SMNCC'!P$46="-","-",'3i SMNCC'!P$57)</f>
        <v>11.63045810995356</v>
      </c>
      <c r="U69" s="38">
        <f>IF('3i SMNCC'!Q$46="-","-",'3i SMNCC'!Q$57)</f>
        <v>11.375413031411084</v>
      </c>
      <c r="V69" s="38">
        <f>IF('3i SMNCC'!R$46="-","-",'3i SMNCC'!R$57)</f>
        <v>11.405483218834176</v>
      </c>
      <c r="W69" s="38" t="str">
        <f>IF('3i SMNCC'!S$46="-","-",'3i SMNCC'!S$57)</f>
        <v>-</v>
      </c>
      <c r="X69" s="38" t="str">
        <f>IF('3i SMNCC'!T$46="-","-",'3i SMNCC'!T$57)</f>
        <v>-</v>
      </c>
      <c r="Y69" s="38" t="str">
        <f>IF('3i SMNCC'!U$46="-","-",'3i SMNCC'!U$57)</f>
        <v>-</v>
      </c>
      <c r="Z69" s="38" t="str">
        <f>IF('3i SMNCC'!V$46="-","-",'3i SMNCC'!V$57)</f>
        <v>-</v>
      </c>
      <c r="AA69" s="28"/>
    </row>
    <row r="70" spans="1:27" s="29" customFormat="1" ht="11.5" x14ac:dyDescent="0.25">
      <c r="A70" s="256"/>
      <c r="B70" s="135" t="s">
        <v>349</v>
      </c>
      <c r="C70" s="135" t="s">
        <v>389</v>
      </c>
      <c r="D70" s="133" t="s">
        <v>320</v>
      </c>
      <c r="E70" s="128"/>
      <c r="F70" s="30"/>
      <c r="G70" s="38">
        <f>IF('3g CPIH'!C$16="-","-",'3j PAAC PAP'!$G$13*('3g CPIH'!C$16/'3g CPIH'!$G$16))</f>
        <v>13.436452250489236</v>
      </c>
      <c r="H70" s="38">
        <f>IF('3g CPIH'!D$16="-","-",'3j PAAC PAP'!$G$13*('3g CPIH'!D$16/'3g CPIH'!$G$16))</f>
        <v>13.463352054794518</v>
      </c>
      <c r="I70" s="38">
        <f>IF('3g CPIH'!E$16="-","-",'3j PAAC PAP'!$G$13*('3g CPIH'!E$16/'3g CPIH'!$G$16))</f>
        <v>13.503701761252445</v>
      </c>
      <c r="J70" s="38">
        <f>IF('3g CPIH'!F$16="-","-",'3j PAAC PAP'!$G$13*('3g CPIH'!F$16/'3g CPIH'!$G$16))</f>
        <v>13.584401174168297</v>
      </c>
      <c r="K70" s="38">
        <f>IF('3g CPIH'!G$16="-","-",'3j PAAC PAP'!$G$13*('3g CPIH'!G$16/'3g CPIH'!$G$16))</f>
        <v>13.745799999999999</v>
      </c>
      <c r="L70" s="38">
        <f>IF('3g CPIH'!H$16="-","-",'3j PAAC PAP'!$G$13*('3g CPIH'!H$16/'3g CPIH'!$G$16))</f>
        <v>13.920648727984345</v>
      </c>
      <c r="M70" s="38">
        <f>IF('3g CPIH'!I$16="-","-",'3j PAAC PAP'!$G$13*('3g CPIH'!I$16/'3g CPIH'!$G$16))</f>
        <v>14.122397260273971</v>
      </c>
      <c r="N70" s="38">
        <f>IF('3g CPIH'!J$16="-","-",'3j PAAC PAP'!$G$13*('3g CPIH'!J$16/'3g CPIH'!$G$16))</f>
        <v>14.24344637964775</v>
      </c>
      <c r="O70" s="30"/>
      <c r="P70" s="38">
        <f>IF('3g CPIH'!L$16="-","-",'3j PAAC PAP'!$G$13*('3g CPIH'!L$16/'3g CPIH'!$G$16))</f>
        <v>14.24344637964775</v>
      </c>
      <c r="Q70" s="38">
        <f>IF('3g CPIH'!M$16="-","-",'3j PAAC PAP'!$G$13*('3g CPIH'!M$16/'3g CPIH'!$G$16))</f>
        <v>14.40484520547945</v>
      </c>
      <c r="R70" s="38">
        <f>IF('3g CPIH'!N$16="-","-",'3j PAAC PAP'!$G$13*('3g CPIH'!N$16/'3g CPIH'!$G$16))</f>
        <v>14.512444422700586</v>
      </c>
      <c r="S70" s="38">
        <f>IF('3g CPIH'!O$16="-","-",'3j PAAC PAP'!$G$13*('3g CPIH'!O$16/'3g CPIH'!$G$16))</f>
        <v>14.593143835616438</v>
      </c>
      <c r="T70" s="38">
        <f>IF('3g CPIH'!P$16="-","-",'3j PAAC PAP'!$G$13*('3g CPIH'!P$16/'3g CPIH'!$G$16))</f>
        <v>14.633493542074362</v>
      </c>
      <c r="U70" s="38">
        <f>IF('3g CPIH'!Q$16="-","-",'3j PAAC PAP'!$G$13*('3g CPIH'!Q$16/'3g CPIH'!$G$16))</f>
        <v>14.714192954990214</v>
      </c>
      <c r="V70" s="38">
        <f>IF('3g CPIH'!R$16="-","-",'3j PAAC PAP'!$G$13*('3g CPIH'!R$16/'3g CPIH'!$G$16))</f>
        <v>14.983190998043053</v>
      </c>
      <c r="W70" s="38" t="str">
        <f>IF('3g CPIH'!S$16="-","-",'3j PAAC PAP'!$G$13*('3g CPIH'!S$16/'3g CPIH'!$G$16))</f>
        <v>-</v>
      </c>
      <c r="X70" s="38" t="str">
        <f>IF('3g CPIH'!T$16="-","-",'3j PAAC PAP'!$G$13*('3g CPIH'!T$16/'3g CPIH'!$G$16))</f>
        <v>-</v>
      </c>
      <c r="Y70" s="38" t="str">
        <f>IF('3g CPIH'!U$16="-","-",'3j PAAC PAP'!$G$13*('3g CPIH'!U$16/'3g CPIH'!$G$16))</f>
        <v>-</v>
      </c>
      <c r="Z70" s="38" t="str">
        <f>IF('3g CPIH'!V$16="-","-",'3j PAAC PAP'!$G$13*('3g CPIH'!V$16/'3g CPIH'!$G$16))</f>
        <v>-</v>
      </c>
      <c r="AA70" s="28"/>
    </row>
    <row r="71" spans="1:27" s="29" customFormat="1" ht="11.25" customHeight="1" x14ac:dyDescent="0.25">
      <c r="A71" s="256"/>
      <c r="B71" s="135" t="s">
        <v>349</v>
      </c>
      <c r="C71" s="135" t="s">
        <v>404</v>
      </c>
      <c r="D71" s="133" t="s">
        <v>320</v>
      </c>
      <c r="E71" s="128"/>
      <c r="F71" s="30"/>
      <c r="G71" s="38">
        <f>IF(G66="-","-",SUM(G63:G69)*'3j PAAC PAP'!$G$31)</f>
        <v>3.3669593189397995</v>
      </c>
      <c r="H71" s="38">
        <f>IF(H66="-","-",SUM(H63:H69)*'3j PAAC PAP'!$G$31)</f>
        <v>3.3714843522329501</v>
      </c>
      <c r="I71" s="38">
        <f>IF(I66="-","-",SUM(I63:I69)*'3j PAAC PAP'!$G$31)</f>
        <v>3.7834827675869973</v>
      </c>
      <c r="J71" s="38">
        <f>IF(J66="-","-",SUM(J63:J69)*'3j PAAC PAP'!$G$31)</f>
        <v>3.797057867466449</v>
      </c>
      <c r="K71" s="38">
        <f>IF(K66="-","-",SUM(K63:K69)*'3j PAAC PAP'!$G$31)</f>
        <v>3.5244834679536114</v>
      </c>
      <c r="L71" s="38">
        <f>IF(L66="-","-",SUM(L63:L69)*'3j PAAC PAP'!$G$31)</f>
        <v>3.5463069231988795</v>
      </c>
      <c r="M71" s="38">
        <f>IF(M66="-","-",SUM(M63:M69)*'3j PAAC PAP'!$G$31)</f>
        <v>3.7896954424622198</v>
      </c>
      <c r="N71" s="38">
        <f>IF(N66="-","-",SUM(N63:N69)*'3j PAAC PAP'!$G$31)</f>
        <v>4.1734612889364113</v>
      </c>
      <c r="O71" s="30"/>
      <c r="P71" s="38">
        <f>IF(P66="-","-",SUM(P63:P69)*'3j PAAC PAP'!$G$31)</f>
        <v>4.1734612889364113</v>
      </c>
      <c r="Q71" s="38">
        <f>IF(Q66="-","-",SUM(Q63:Q69)*'3j PAAC PAP'!$G$31)</f>
        <v>4.2921791299455885</v>
      </c>
      <c r="R71" s="38">
        <f>IF(R66="-","-",SUM(R63:R69)*'3j PAAC PAP'!$G$31)</f>
        <v>4.3093609898092593</v>
      </c>
      <c r="S71" s="38">
        <f>IF(S66="-","-",SUM(S63:S69)*'3j PAAC PAP'!$G$31)</f>
        <v>4.5372353302180572</v>
      </c>
      <c r="T71" s="38">
        <f>IF(T66="-","-",SUM(T63:T69)*'3j PAAC PAP'!$G$31)</f>
        <v>4.5365895620922077</v>
      </c>
      <c r="U71" s="38">
        <f>IF(U66="-","-",SUM(U63:U69)*'3j PAAC PAP'!$G$31)</f>
        <v>4.6820278062024148</v>
      </c>
      <c r="V71" s="38">
        <f>IF(V66="-","-",SUM(V63:V69)*'3j PAAC PAP'!$G$31)</f>
        <v>4.676412724776454</v>
      </c>
      <c r="W71" s="38" t="str">
        <f>IF(W66="-","-",SUM(W63:W69)*'3j PAAC PAP'!$G$31)</f>
        <v>-</v>
      </c>
      <c r="X71" s="38" t="str">
        <f>IF(X66="-","-",SUM(X63:X69)*'3j PAAC PAP'!$G$31)</f>
        <v>-</v>
      </c>
      <c r="Y71" s="38" t="str">
        <f>IF(Y66="-","-",SUM(Y63:Y69)*'3j PAAC PAP'!$G$31)</f>
        <v>-</v>
      </c>
      <c r="Z71" s="38" t="str">
        <f>IF(Z66="-","-",SUM(Z63:Z69)*'3j PAAC PAP'!$G$31)</f>
        <v>-</v>
      </c>
      <c r="AA71" s="28"/>
    </row>
    <row r="72" spans="1:27" s="29" customFormat="1" ht="11.25" customHeight="1" x14ac:dyDescent="0.25">
      <c r="A72" s="256"/>
      <c r="B72" s="135" t="s">
        <v>388</v>
      </c>
      <c r="C72" s="135" t="s">
        <v>515</v>
      </c>
      <c r="D72" s="133" t="s">
        <v>320</v>
      </c>
      <c r="E72" s="128"/>
      <c r="F72" s="30"/>
      <c r="G72" s="38">
        <f>IF(G66="-","-",SUM(G63:G71)*'3k EBIT'!$E$9)</f>
        <v>1.45164473268942</v>
      </c>
      <c r="H72" s="38">
        <f>IF(H66="-","-",SUM(H63:H71)*'3k EBIT'!$E$9)</f>
        <v>1.4537669231859049</v>
      </c>
      <c r="I72" s="38">
        <f>IF(I66="-","-",SUM(I63:I71)*'3k EBIT'!$E$9)</f>
        <v>1.6003351532494119</v>
      </c>
      <c r="J72" s="38">
        <f>IF(J66="-","-",SUM(J63:J71)*'3k EBIT'!$E$9)</f>
        <v>1.6067017247388671</v>
      </c>
      <c r="K72" s="38">
        <f>IF(K66="-","-",SUM(K63:K71)*'3k EBIT'!$E$9)</f>
        <v>1.5133765197176452</v>
      </c>
      <c r="L72" s="38">
        <f>IF(L66="-","-",SUM(L63:L71)*'3k EBIT'!$E$9)</f>
        <v>1.5244852776634028</v>
      </c>
      <c r="M72" s="38">
        <f>IF(M66="-","-",SUM(M63:M71)*'3k EBIT'!$E$9)</f>
        <v>1.6145164192313133</v>
      </c>
      <c r="N72" s="38">
        <f>IF(N66="-","-",SUM(N63:N71)*'3k EBIT'!$E$9)</f>
        <v>1.7526574658067975</v>
      </c>
      <c r="O72" s="30"/>
      <c r="P72" s="38">
        <f>IF(P66="-","-",SUM(P63:P71)*'3k EBIT'!$E$9)</f>
        <v>1.7526574658067975</v>
      </c>
      <c r="Q72" s="38">
        <f>IF(Q66="-","-",SUM(Q63:Q71)*'3k EBIT'!$E$9)</f>
        <v>1.7977920626032111</v>
      </c>
      <c r="R72" s="38">
        <f>IF(R66="-","-",SUM(R63:R71)*'3k EBIT'!$E$9)</f>
        <v>1.8059558911322562</v>
      </c>
      <c r="S72" s="38">
        <f>IF(S66="-","-",SUM(S63:S71)*'3k EBIT'!$E$9)</f>
        <v>1.8881528198344653</v>
      </c>
      <c r="T72" s="38">
        <f>IF(T66="-","-",SUM(T63:T71)*'3k EBIT'!$E$9)</f>
        <v>1.8887058061773083</v>
      </c>
      <c r="U72" s="38">
        <f>IF(U66="-","-",SUM(U63:U71)*'3k EBIT'!$E$9)</f>
        <v>1.9417325025720862</v>
      </c>
      <c r="V72" s="38">
        <f>IF(V66="-","-",SUM(V63:V71)*'3k EBIT'!$E$9)</f>
        <v>1.9449555451472538</v>
      </c>
      <c r="W72" s="38" t="str">
        <f>IF(W66="-","-",SUM(W63:W71)*'3k EBIT'!$E$9)</f>
        <v>-</v>
      </c>
      <c r="X72" s="38" t="str">
        <f>IF(X66="-","-",SUM(X63:X71)*'3k EBIT'!$E$9)</f>
        <v>-</v>
      </c>
      <c r="Y72" s="38" t="str">
        <f>IF(Y66="-","-",SUM(Y63:Y71)*'3k EBIT'!$E$9)</f>
        <v>-</v>
      </c>
      <c r="Z72" s="38" t="str">
        <f>IF(Z66="-","-",SUM(Z63:Z71)*'3k EBIT'!$E$9)</f>
        <v>-</v>
      </c>
      <c r="AA72" s="28"/>
    </row>
    <row r="73" spans="1:27" s="29" customFormat="1" ht="11.25" customHeight="1" x14ac:dyDescent="0.25">
      <c r="A73" s="256"/>
      <c r="B73" s="135" t="s">
        <v>292</v>
      </c>
      <c r="C73" s="179" t="s">
        <v>516</v>
      </c>
      <c r="D73" s="133" t="s">
        <v>320</v>
      </c>
      <c r="E73" s="127"/>
      <c r="F73" s="30"/>
      <c r="G73" s="38">
        <f>IF(G68="-","-",SUM(G63:G66,G68:G72)*'3l HAP'!$E$10)</f>
        <v>0.93477401202540922</v>
      </c>
      <c r="H73" s="38">
        <f>IF(H68="-","-",SUM(H63:H66,H68:H72)*'3l HAP'!$E$10)</f>
        <v>0.93640932666883492</v>
      </c>
      <c r="I73" s="38">
        <f>IF(I68="-","-",SUM(I63:I66,I68:I72)*'3l HAP'!$E$10)</f>
        <v>0.94781633745769189</v>
      </c>
      <c r="J73" s="38">
        <f>IF(J68="-","-",SUM(J63:J66,J68:J72)*'3l HAP'!$E$10)</f>
        <v>0.95272228138796911</v>
      </c>
      <c r="K73" s="38">
        <f>IF(K68="-","-",SUM(K63:K66,K68:K72)*'3l HAP'!$E$10)</f>
        <v>0.95776096884420903</v>
      </c>
      <c r="L73" s="38">
        <f>IF(L68="-","-",SUM(L63:L66,L68:L72)*'3l HAP'!$E$10)</f>
        <v>0.96632114031282024</v>
      </c>
      <c r="M73" s="38">
        <f>IF(M68="-","-",SUM(M63:M66,M68:M72)*'3l HAP'!$E$10)</f>
        <v>1.0148557504566285</v>
      </c>
      <c r="N73" s="38">
        <f>IF(N68="-","-",SUM(N63:N66,N68:N72)*'3l HAP'!$E$10)</f>
        <v>1.1213042887462887</v>
      </c>
      <c r="O73" s="30"/>
      <c r="P73" s="38">
        <f>IF(P68="-","-",SUM(P63:P66,P68:P72)*'3l HAP'!$E$10)</f>
        <v>1.1213042887462887</v>
      </c>
      <c r="Q73" s="38">
        <f>IF(Q68="-","-",SUM(Q63:Q66,Q68:Q72)*'3l HAP'!$E$10)</f>
        <v>1.1598248199696979</v>
      </c>
      <c r="R73" s="38">
        <f>IF(R68="-","-",SUM(R63:R66,R68:R72)*'3l HAP'!$E$10)</f>
        <v>1.1661156917656448</v>
      </c>
      <c r="S73" s="38">
        <f>IF(S68="-","-",SUM(S63:S66,S68:S72)*'3l HAP'!$E$10)</f>
        <v>1.2038038563994879</v>
      </c>
      <c r="T73" s="38">
        <f>IF(T68="-","-",SUM(T63:T66,T68:T72)*'3l HAP'!$E$10)</f>
        <v>1.2042299758574557</v>
      </c>
      <c r="U73" s="38">
        <f>IF(U68="-","-",SUM(U63:U66,U68:U72)*'3l HAP'!$E$10)</f>
        <v>1.2306625093699262</v>
      </c>
      <c r="V73" s="38">
        <f>IF(V68="-","-",SUM(V63:V66,V68:V72)*'3l HAP'!$E$10)</f>
        <v>1.2331461170989617</v>
      </c>
      <c r="W73" s="38" t="str">
        <f>IF(W68="-","-",SUM(W63:W66,W68:W72)*'3l HAP'!$E$10)</f>
        <v>-</v>
      </c>
      <c r="X73" s="38" t="str">
        <f>IF(X68="-","-",SUM(X63:X66,X68:X72)*'3l HAP'!$E$10)</f>
        <v>-</v>
      </c>
      <c r="Y73" s="38" t="str">
        <f>IF(Y68="-","-",SUM(Y63:Y66,Y68:Y72)*'3l HAP'!$E$10)</f>
        <v>-</v>
      </c>
      <c r="Z73" s="38" t="str">
        <f>IF(Z68="-","-",SUM(Z63:Z66,Z68:Z72)*'3l HAP'!$E$10)</f>
        <v>-</v>
      </c>
      <c r="AA73" s="28"/>
    </row>
    <row r="74" spans="1:27" s="29" customFormat="1" ht="11.25" customHeight="1" x14ac:dyDescent="0.25">
      <c r="A74" s="256"/>
      <c r="B74" s="135" t="s">
        <v>44</v>
      </c>
      <c r="C74" s="135" t="str">
        <f>B74&amp;"_"&amp;D74</f>
        <v>Total_Midlands</v>
      </c>
      <c r="D74" s="133" t="s">
        <v>320</v>
      </c>
      <c r="E74" s="128"/>
      <c r="F74" s="30"/>
      <c r="G74" s="38">
        <f t="shared" ref="G74:N74" si="8">IF(G68="-","-",SUM(G63:G73))</f>
        <v>77.337096805919913</v>
      </c>
      <c r="H74" s="38">
        <f t="shared" si="8"/>
        <v>77.450426311084868</v>
      </c>
      <c r="I74" s="38">
        <f t="shared" si="8"/>
        <v>85.175947507302112</v>
      </c>
      <c r="J74" s="38">
        <f t="shared" si="8"/>
        <v>85.515936022796964</v>
      </c>
      <c r="K74" s="38">
        <f t="shared" si="8"/>
        <v>80.609123843252334</v>
      </c>
      <c r="L74" s="38">
        <f t="shared" si="8"/>
        <v>81.202355244050295</v>
      </c>
      <c r="M74" s="38">
        <f t="shared" si="8"/>
        <v>85.989369032106012</v>
      </c>
      <c r="N74" s="38">
        <f t="shared" si="8"/>
        <v>93.366395965973851</v>
      </c>
      <c r="O74" s="30"/>
      <c r="P74" s="38">
        <f t="shared" ref="P74:Z74" si="9">IF(P68="-","-",SUM(P63:P73))</f>
        <v>93.366395965973851</v>
      </c>
      <c r="Q74" s="38">
        <f t="shared" si="9"/>
        <v>95.780420610537135</v>
      </c>
      <c r="R74" s="38">
        <f t="shared" si="9"/>
        <v>96.216386490593905</v>
      </c>
      <c r="S74" s="38">
        <f t="shared" si="9"/>
        <v>100.58022701052067</v>
      </c>
      <c r="T74" s="38">
        <f t="shared" si="9"/>
        <v>100.60975766231711</v>
      </c>
      <c r="U74" s="38">
        <f t="shared" si="9"/>
        <v>103.42706780067012</v>
      </c>
      <c r="V74" s="38">
        <f t="shared" si="9"/>
        <v>103.59918515807716</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AA'!J102="-","-",'3c AA'!J102)</f>
        <v>-</v>
      </c>
      <c r="H77" s="129" t="str">
        <f>IF('3c AA'!K102="-","-",'3c AA'!K102)</f>
        <v>-</v>
      </c>
      <c r="I77" s="129" t="str">
        <f>IF('3c AA'!L102="-","-",'3c AA'!L102)</f>
        <v>-</v>
      </c>
      <c r="J77" s="129" t="str">
        <f>IF('3c AA'!M102="-","-",'3c AA'!M102)</f>
        <v>-</v>
      </c>
      <c r="K77" s="129" t="str">
        <f>IF('3c AA'!N102="-","-",'3c AA'!N102)</f>
        <v>-</v>
      </c>
      <c r="L77" s="129" t="str">
        <f>IF('3c AA'!O102="-","-",'3c AA'!O102)</f>
        <v>-</v>
      </c>
      <c r="M77" s="129" t="str">
        <f>IF('3c AA'!P102="-","-",'3c AA'!P102)</f>
        <v>-</v>
      </c>
      <c r="N77" s="129" t="str">
        <f>IF('3c AA'!Q102="-","-",'3c AA'!Q102)</f>
        <v>-</v>
      </c>
      <c r="O77" s="30"/>
      <c r="P77" s="129" t="str">
        <f>IF('3c AA'!S102="-","-",'3c AA'!S102)</f>
        <v>-</v>
      </c>
      <c r="Q77" s="129" t="str">
        <f>IF('3c AA'!T102="-","-",'3c AA'!T102)</f>
        <v>-</v>
      </c>
      <c r="R77" s="129" t="str">
        <f>IF('3c AA'!U102="-","-",'3c AA'!U102)</f>
        <v>-</v>
      </c>
      <c r="S77" s="129" t="str">
        <f>IF('3c AA'!V102="-","-",'3c AA'!V102)</f>
        <v>-</v>
      </c>
      <c r="T77" s="129">
        <f>IF('3c AA'!W102="-","-",'3c AA'!W102)</f>
        <v>0</v>
      </c>
      <c r="U77" s="129">
        <f>IF('3c AA'!X102="-","-",'3c AA'!X102)</f>
        <v>1.4870742269298105</v>
      </c>
      <c r="V77" s="129">
        <f>IF('3c AA'!Y102="-","-",'3c AA'!Y102)</f>
        <v>0.70457099735818829</v>
      </c>
      <c r="W77" s="129" t="str">
        <f>IF('3c AA'!Z102="-","-",'3c AA'!Z102)</f>
        <v>-</v>
      </c>
      <c r="X77" s="129" t="str">
        <f>IF('3c AA'!AA102="-","-",'3c AA'!AA102)</f>
        <v>-</v>
      </c>
      <c r="Y77" s="129" t="str">
        <f>IF('3c AA'!AB102="-","-",'3c AA'!AB102)</f>
        <v>-</v>
      </c>
      <c r="Z77" s="129" t="str">
        <f>IF('3c AA'!AC102="-","-",'3c AA'!AC102)</f>
        <v>-</v>
      </c>
      <c r="AA77" s="28"/>
    </row>
    <row r="78" spans="1:27" s="29" customFormat="1" ht="11.5" x14ac:dyDescent="0.25">
      <c r="A78" s="256"/>
      <c r="B78" s="132" t="s">
        <v>2</v>
      </c>
      <c r="C78" s="132" t="s">
        <v>342</v>
      </c>
      <c r="D78" s="134" t="s">
        <v>321</v>
      </c>
      <c r="E78" s="131"/>
      <c r="F78" s="30"/>
      <c r="G78" s="129">
        <f>IF('3d PC'!G14="-","-",'3d PC'!G61)</f>
        <v>6.5567588596821027</v>
      </c>
      <c r="H78" s="129">
        <f>IF('3d PC'!H14="-","-",'3d PC'!H61)</f>
        <v>6.5567588596821027</v>
      </c>
      <c r="I78" s="129">
        <f>IF('3d PC'!I14="-","-",'3d PC'!I61)</f>
        <v>6.6197359495950758</v>
      </c>
      <c r="J78" s="129">
        <f>IF('3d PC'!J14="-","-",'3d PC'!J61)</f>
        <v>6.6197359495950758</v>
      </c>
      <c r="K78" s="129">
        <f>IF('3d PC'!K14="-","-",'3d PC'!K61)</f>
        <v>6.6995028867368616</v>
      </c>
      <c r="L78" s="129">
        <f>IF('3d PC'!L14="-","-",'3d PC'!L61)</f>
        <v>6.6995028867368616</v>
      </c>
      <c r="M78" s="129">
        <f>IF('3d PC'!M14="-","-",'3d PC'!M61)</f>
        <v>7.1131218301273513</v>
      </c>
      <c r="N78" s="129">
        <f>IF('3d PC'!N14="-","-",'3d PC'!N61)</f>
        <v>7.1131218301273513</v>
      </c>
      <c r="O78" s="30"/>
      <c r="P78" s="129">
        <f>'3d PC'!P61</f>
        <v>7.1131218301273513</v>
      </c>
      <c r="Q78" s="129">
        <f>'3d PC'!Q61</f>
        <v>7.2804579515147188</v>
      </c>
      <c r="R78" s="129">
        <f>'3d PC'!R61</f>
        <v>7.1935840895118579</v>
      </c>
      <c r="S78" s="129">
        <f>'3d PC'!S61</f>
        <v>7.3593999937099728</v>
      </c>
      <c r="T78" s="129">
        <f>'3d PC'!T61</f>
        <v>7.0492243060839304</v>
      </c>
      <c r="U78" s="129">
        <f>'3d PC'!U61</f>
        <v>7.1089669218364691</v>
      </c>
      <c r="V78" s="129">
        <f>'3d PC'!V61</f>
        <v>6.9829560851947949</v>
      </c>
      <c r="W78" s="129" t="str">
        <f>'3d PC'!W61</f>
        <v>-</v>
      </c>
      <c r="X78" s="129" t="str">
        <f>'3d PC'!X61</f>
        <v>-</v>
      </c>
      <c r="Y78" s="129" t="str">
        <f>'3d PC'!Y61</f>
        <v>-</v>
      </c>
      <c r="Z78" s="129" t="str">
        <f>'3d PC'!Z61</f>
        <v>-</v>
      </c>
      <c r="AA78" s="28"/>
    </row>
    <row r="79" spans="1:27" s="29" customFormat="1" ht="11.5" x14ac:dyDescent="0.25">
      <c r="A79" s="256"/>
      <c r="B79" s="132" t="s">
        <v>352</v>
      </c>
      <c r="C79" s="132" t="s">
        <v>343</v>
      </c>
      <c r="D79" s="134" t="s">
        <v>321</v>
      </c>
      <c r="E79" s="131"/>
      <c r="F79" s="30"/>
      <c r="G79" s="129">
        <f>IF('3e NC-Elec'!H47="-","-",'3e NC-Elec'!H47)</f>
        <v>34.5655</v>
      </c>
      <c r="H79" s="129">
        <f>IF('3e NC-Elec'!I47="-","-",'3e NC-Elec'!I47)</f>
        <v>34.5655</v>
      </c>
      <c r="I79" s="129">
        <f>IF('3e NC-Elec'!J47="-","-",'3e NC-Elec'!J47)</f>
        <v>19.564</v>
      </c>
      <c r="J79" s="129">
        <f>IF('3e NC-Elec'!K47="-","-",'3e NC-Elec'!K47)</f>
        <v>19.564</v>
      </c>
      <c r="K79" s="129">
        <f>IF('3e NC-Elec'!L47="-","-",'3e NC-Elec'!L47)</f>
        <v>17.848499999999998</v>
      </c>
      <c r="L79" s="129">
        <f>IF('3e NC-Elec'!M47="-","-",'3e NC-Elec'!M47)</f>
        <v>17.848499999999998</v>
      </c>
      <c r="M79" s="129">
        <f>IF('3e NC-Elec'!N47="-","-",'3e NC-Elec'!N47)</f>
        <v>19.637</v>
      </c>
      <c r="N79" s="129">
        <f>IF('3e NC-Elec'!O47="-","-",'3e NC-Elec'!O47)</f>
        <v>19.637</v>
      </c>
      <c r="O79" s="30"/>
      <c r="P79" s="129">
        <f>'3e NC-Elec'!Q47</f>
        <v>19.637</v>
      </c>
      <c r="Q79" s="129">
        <f>'3e NC-Elec'!R47</f>
        <v>20.330500000000001</v>
      </c>
      <c r="R79" s="129">
        <f>'3e NC-Elec'!S47</f>
        <v>20.330500000000001</v>
      </c>
      <c r="S79" s="129">
        <f>'3e NC-Elec'!T47</f>
        <v>24.418500000000005</v>
      </c>
      <c r="T79" s="129">
        <f>'3e NC-Elec'!U47</f>
        <v>24.418500000000005</v>
      </c>
      <c r="U79" s="129">
        <f>'3e NC-Elec'!V47</f>
        <v>22.776</v>
      </c>
      <c r="V79" s="129">
        <f>'3e NC-Elec'!W47</f>
        <v>22.776</v>
      </c>
      <c r="W79" s="129" t="str">
        <f>'3e NC-Elec'!X47</f>
        <v>-</v>
      </c>
      <c r="X79" s="129" t="str">
        <f>'3e NC-Elec'!Y47</f>
        <v>-</v>
      </c>
      <c r="Y79" s="129" t="str">
        <f>'3e NC-Elec'!Z47</f>
        <v>-</v>
      </c>
      <c r="Z79" s="129" t="str">
        <f>'3e NC-Elec'!AA47</f>
        <v>-</v>
      </c>
      <c r="AA79" s="28"/>
    </row>
    <row r="80" spans="1:27" s="29" customFormat="1" ht="11.5" x14ac:dyDescent="0.25">
      <c r="A80" s="256"/>
      <c r="B80" s="132" t="s">
        <v>349</v>
      </c>
      <c r="C80" s="132" t="s">
        <v>344</v>
      </c>
      <c r="D80" s="134" t="s">
        <v>321</v>
      </c>
      <c r="E80" s="131"/>
      <c r="F80" s="30"/>
      <c r="G80" s="129">
        <f>IF('3g CPIH'!C$16="-","-",'3h OC '!$E$9*('3g CPIH'!C$16/'3g CPIH'!$G$16))</f>
        <v>39.034507632093934</v>
      </c>
      <c r="H80" s="129">
        <f>IF('3g CPIH'!D$16="-","-",'3h OC '!$E$9*('3g CPIH'!D$16/'3g CPIH'!$G$16))</f>
        <v>39.112654794520544</v>
      </c>
      <c r="I80" s="129">
        <f>IF('3g CPIH'!E$16="-","-",'3h OC '!$E$9*('3g CPIH'!E$16/'3g CPIH'!$G$16))</f>
        <v>39.229875538160471</v>
      </c>
      <c r="J80" s="129">
        <f>IF('3g CPIH'!F$16="-","-",'3h OC '!$E$9*('3g CPIH'!F$16/'3g CPIH'!$G$16))</f>
        <v>39.464317025440316</v>
      </c>
      <c r="K80" s="129">
        <f>IF('3g CPIH'!G$16="-","-",'3h OC '!$E$9*('3g CPIH'!G$16/'3g CPIH'!$G$16))</f>
        <v>39.933199999999999</v>
      </c>
      <c r="L80" s="129">
        <f>IF('3g CPIH'!H$16="-","-",'3h OC '!$E$9*('3g CPIH'!H$16/'3g CPIH'!$G$16))</f>
        <v>40.441156555772999</v>
      </c>
      <c r="M80" s="129">
        <f>IF('3g CPIH'!I$16="-","-",'3h OC '!$E$9*('3g CPIH'!I$16/'3g CPIH'!$G$16))</f>
        <v>41.027260273972601</v>
      </c>
      <c r="N80" s="129">
        <f>IF('3g CPIH'!J$16="-","-",'3h OC '!$E$9*('3g CPIH'!J$16/'3g CPIH'!$G$16))</f>
        <v>41.378922504892373</v>
      </c>
      <c r="O80" s="30"/>
      <c r="P80" s="129">
        <f>IF('3g CPIH'!L$16="-","-",'3h OC '!$E$9*('3g CPIH'!L$16/'3g CPIH'!$G$16))</f>
        <v>41.378922504892373</v>
      </c>
      <c r="Q80" s="129">
        <f>IF('3g CPIH'!M$16="-","-",'3h OC '!$E$9*('3g CPIH'!M$16/'3g CPIH'!$G$16))</f>
        <v>41.847805479452056</v>
      </c>
      <c r="R80" s="129">
        <f>IF('3g CPIH'!N$16="-","-",'3h OC '!$E$9*('3g CPIH'!N$16/'3g CPIH'!$G$16))</f>
        <v>42.160394129158512</v>
      </c>
      <c r="S80" s="129">
        <f>IF('3g CPIH'!O$16="-","-",'3h OC '!$E$9*('3g CPIH'!O$16/'3g CPIH'!$G$16))</f>
        <v>42.394835616438357</v>
      </c>
      <c r="T80" s="129">
        <f>IF('3g CPIH'!P$16="-","-",'3h OC '!$E$9*('3g CPIH'!P$16/'3g CPIH'!$G$16))</f>
        <v>42.512056360078276</v>
      </c>
      <c r="U80" s="129">
        <f>IF('3g CPIH'!Q$16="-","-",'3h OC '!$E$9*('3g CPIH'!Q$16/'3g CPIH'!$G$16))</f>
        <v>42.746497847358121</v>
      </c>
      <c r="V80" s="129">
        <f>IF('3g CPIH'!R$16="-","-",'3h OC '!$E$9*('3g CPIH'!R$16/'3g CPIH'!$G$16))</f>
        <v>43.527969471624267</v>
      </c>
      <c r="W80" s="129" t="str">
        <f>IF('3g CPIH'!S$16="-","-",'3h OC '!$E$9*('3g CPIH'!S$16/'3g CPIH'!$G$16))</f>
        <v>-</v>
      </c>
      <c r="X80" s="129" t="str">
        <f>IF('3g CPIH'!T$16="-","-",'3h OC '!$E$9*('3g CPIH'!T$16/'3g CPIH'!$G$16))</f>
        <v>-</v>
      </c>
      <c r="Y80" s="129" t="str">
        <f>IF('3g CPIH'!U$16="-","-",'3h OC '!$E$9*('3g CPIH'!U$16/'3g CPIH'!$G$16))</f>
        <v>-</v>
      </c>
      <c r="Z80" s="129" t="str">
        <f>IF('3g CPIH'!V$16="-","-",'3h OC '!$E$9*('3g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SMNCC'!G$57)</f>
        <v>0</v>
      </c>
      <c r="L81" s="129">
        <f>IF('3i SMNCC'!H$46="-","-",'3i SMNCC'!H$57)</f>
        <v>-0.1310662676190151</v>
      </c>
      <c r="M81" s="129">
        <f>IF('3i SMNCC'!I$46="-","-",'3i SMNCC'!I$57)</f>
        <v>1.6490220555819262</v>
      </c>
      <c r="N81" s="129">
        <f>IF('3i SMNCC'!J$46="-","-",'3i SMNCC'!J$57)</f>
        <v>7.9249822078168837</v>
      </c>
      <c r="O81" s="30"/>
      <c r="P81" s="129">
        <f>IF('3i SMNCC'!L$46="-","-",'3i SMNCC'!L$57)</f>
        <v>7.9249822078168837</v>
      </c>
      <c r="Q81" s="129">
        <f>IF('3i SMNCC'!M$46="-","-",'3i SMNCC'!M$57)</f>
        <v>9.5945159615724194</v>
      </c>
      <c r="R81" s="129">
        <f>IF('3i SMNCC'!N$46="-","-",'3i SMNCC'!N$57)</f>
        <v>9.6655312765157912</v>
      </c>
      <c r="S81" s="129">
        <f>IF('3i SMNCC'!O$46="-","-",'3i SMNCC'!O$57)</f>
        <v>11.448655558303892</v>
      </c>
      <c r="T81" s="129">
        <f>IF('3i SMNCC'!P$46="-","-",'3i SMNCC'!P$57)</f>
        <v>11.63045810995356</v>
      </c>
      <c r="U81" s="129">
        <f>IF('3i SMNCC'!Q$46="-","-",'3i SMNCC'!Q$57)</f>
        <v>11.375413031411084</v>
      </c>
      <c r="V81" s="129">
        <f>IF('3i SMNCC'!R$46="-","-",'3i SMNCC'!R$57)</f>
        <v>11.405483218834176</v>
      </c>
      <c r="W81" s="129" t="str">
        <f>IF('3i SMNCC'!S$46="-","-",'3i SMNCC'!S$57)</f>
        <v>-</v>
      </c>
      <c r="X81" s="129" t="str">
        <f>IF('3i SMNCC'!T$46="-","-",'3i SMNCC'!T$57)</f>
        <v>-</v>
      </c>
      <c r="Y81" s="129" t="str">
        <f>IF('3i SMNCC'!U$46="-","-",'3i SMNCC'!U$57)</f>
        <v>-</v>
      </c>
      <c r="Z81" s="129" t="str">
        <f>IF('3i SMNCC'!V$46="-","-",'3i SMNCC'!V$57)</f>
        <v>-</v>
      </c>
      <c r="AA81" s="28"/>
    </row>
    <row r="82" spans="1:27" s="29" customFormat="1" ht="11.25" customHeight="1" x14ac:dyDescent="0.25">
      <c r="A82" s="256"/>
      <c r="B82" s="132" t="s">
        <v>349</v>
      </c>
      <c r="C82" s="132" t="s">
        <v>389</v>
      </c>
      <c r="D82" s="134" t="s">
        <v>321</v>
      </c>
      <c r="E82" s="131"/>
      <c r="F82" s="30"/>
      <c r="G82" s="129">
        <f>IF('3g CPIH'!C$16="-","-",'3j PAAC PAP'!$G$13*('3g CPIH'!C$16/'3g CPIH'!$G$16))</f>
        <v>13.436452250489236</v>
      </c>
      <c r="H82" s="129">
        <f>IF('3g CPIH'!D$16="-","-",'3j PAAC PAP'!$G$13*('3g CPIH'!D$16/'3g CPIH'!$G$16))</f>
        <v>13.463352054794518</v>
      </c>
      <c r="I82" s="129">
        <f>IF('3g CPIH'!E$16="-","-",'3j PAAC PAP'!$G$13*('3g CPIH'!E$16/'3g CPIH'!$G$16))</f>
        <v>13.503701761252445</v>
      </c>
      <c r="J82" s="129">
        <f>IF('3g CPIH'!F$16="-","-",'3j PAAC PAP'!$G$13*('3g CPIH'!F$16/'3g CPIH'!$G$16))</f>
        <v>13.584401174168297</v>
      </c>
      <c r="K82" s="129">
        <f>IF('3g CPIH'!G$16="-","-",'3j PAAC PAP'!$G$13*('3g CPIH'!G$16/'3g CPIH'!$G$16))</f>
        <v>13.745799999999999</v>
      </c>
      <c r="L82" s="129">
        <f>IF('3g CPIH'!H$16="-","-",'3j PAAC PAP'!$G$13*('3g CPIH'!H$16/'3g CPIH'!$G$16))</f>
        <v>13.920648727984345</v>
      </c>
      <c r="M82" s="129">
        <f>IF('3g CPIH'!I$16="-","-",'3j PAAC PAP'!$G$13*('3g CPIH'!I$16/'3g CPIH'!$G$16))</f>
        <v>14.122397260273971</v>
      </c>
      <c r="N82" s="129">
        <f>IF('3g CPIH'!J$16="-","-",'3j PAAC PAP'!$G$13*('3g CPIH'!J$16/'3g CPIH'!$G$16))</f>
        <v>14.24344637964775</v>
      </c>
      <c r="O82" s="30"/>
      <c r="P82" s="129">
        <f>IF('3g CPIH'!L$16="-","-",'3j PAAC PAP'!$G$13*('3g CPIH'!L$16/'3g CPIH'!$G$16))</f>
        <v>14.24344637964775</v>
      </c>
      <c r="Q82" s="129">
        <f>IF('3g CPIH'!M$16="-","-",'3j PAAC PAP'!$G$13*('3g CPIH'!M$16/'3g CPIH'!$G$16))</f>
        <v>14.40484520547945</v>
      </c>
      <c r="R82" s="129">
        <f>IF('3g CPIH'!N$16="-","-",'3j PAAC PAP'!$G$13*('3g CPIH'!N$16/'3g CPIH'!$G$16))</f>
        <v>14.512444422700586</v>
      </c>
      <c r="S82" s="129">
        <f>IF('3g CPIH'!O$16="-","-",'3j PAAC PAP'!$G$13*('3g CPIH'!O$16/'3g CPIH'!$G$16))</f>
        <v>14.593143835616438</v>
      </c>
      <c r="T82" s="129">
        <f>IF('3g CPIH'!P$16="-","-",'3j PAAC PAP'!$G$13*('3g CPIH'!P$16/'3g CPIH'!$G$16))</f>
        <v>14.633493542074362</v>
      </c>
      <c r="U82" s="129">
        <f>IF('3g CPIH'!Q$16="-","-",'3j PAAC PAP'!$G$13*('3g CPIH'!Q$16/'3g CPIH'!$G$16))</f>
        <v>14.714192954990214</v>
      </c>
      <c r="V82" s="129">
        <f>IF('3g CPIH'!R$16="-","-",'3j PAAC PAP'!$G$13*('3g CPIH'!R$16/'3g CPIH'!$G$16))</f>
        <v>14.983190998043053</v>
      </c>
      <c r="W82" s="129" t="str">
        <f>IF('3g CPIH'!S$16="-","-",'3j PAAC PAP'!$G$13*('3g CPIH'!S$16/'3g CPIH'!$G$16))</f>
        <v>-</v>
      </c>
      <c r="X82" s="129" t="str">
        <f>IF('3g CPIH'!T$16="-","-",'3j PAAC PAP'!$G$13*('3g CPIH'!T$16/'3g CPIH'!$G$16))</f>
        <v>-</v>
      </c>
      <c r="Y82" s="129" t="str">
        <f>IF('3g CPIH'!U$16="-","-",'3j PAAC PAP'!$G$13*('3g CPIH'!U$16/'3g CPIH'!$G$16))</f>
        <v>-</v>
      </c>
      <c r="Z82" s="129" t="str">
        <f>IF('3g CPIH'!V$16="-","-",'3j PAAC PAP'!$G$13*('3g CPIH'!V$16/'3g CPIH'!$G$16))</f>
        <v>-</v>
      </c>
      <c r="AA82" s="28"/>
    </row>
    <row r="83" spans="1:27" s="29" customFormat="1" ht="11.25" customHeight="1" x14ac:dyDescent="0.25">
      <c r="A83" s="256"/>
      <c r="B83" s="132" t="s">
        <v>349</v>
      </c>
      <c r="C83" s="132" t="s">
        <v>404</v>
      </c>
      <c r="D83" s="134" t="s">
        <v>321</v>
      </c>
      <c r="E83" s="131"/>
      <c r="F83" s="30"/>
      <c r="G83" s="129">
        <f>IF(G78="-","-",SUM(G75:G81)*'3j PAAC PAP'!$G$31)</f>
        <v>4.6413974069397996</v>
      </c>
      <c r="H83" s="129">
        <f>IF(H78="-","-",SUM(H75:H81)*'3j PAAC PAP'!$G$31)</f>
        <v>4.6459224402329493</v>
      </c>
      <c r="I83" s="129">
        <f>IF(I78="-","-",SUM(I75:I81)*'3j PAAC PAP'!$G$31)</f>
        <v>3.7877097595869968</v>
      </c>
      <c r="J83" s="129">
        <f>IF(J78="-","-",SUM(J75:J81)*'3j PAAC PAP'!$G$31)</f>
        <v>3.8012848594664495</v>
      </c>
      <c r="K83" s="129">
        <f>IF(K78="-","-",SUM(K75:K81)*'3j PAAC PAP'!$G$31)</f>
        <v>3.7337195719536114</v>
      </c>
      <c r="L83" s="129">
        <f>IF(L78="-","-",SUM(L75:L81)*'3j PAAC PAP'!$G$31)</f>
        <v>3.755543027198879</v>
      </c>
      <c r="M83" s="129">
        <f>IF(M78="-","-",SUM(M75:M81)*'3j PAAC PAP'!$G$31)</f>
        <v>4.0200665064622196</v>
      </c>
      <c r="N83" s="129">
        <f>IF(N78="-","-",SUM(N75:N81)*'3j PAAC PAP'!$G$31)</f>
        <v>4.4038323529364112</v>
      </c>
      <c r="O83" s="30"/>
      <c r="P83" s="129">
        <f>IF(P78="-","-",SUM(P75:P81)*'3j PAAC PAP'!$G$31)</f>
        <v>4.4038323529364112</v>
      </c>
      <c r="Q83" s="129">
        <f>IF(Q78="-","-",SUM(Q75:Q81)*'3j PAAC PAP'!$G$31)</f>
        <v>4.5775010899455895</v>
      </c>
      <c r="R83" s="129">
        <f>IF(R78="-","-",SUM(R75:R81)*'3j PAAC PAP'!$G$31)</f>
        <v>4.5946829498092594</v>
      </c>
      <c r="S83" s="129">
        <f>IF(S78="-","-",SUM(S75:S81)*'3j PAAC PAP'!$G$31)</f>
        <v>4.9578210342180578</v>
      </c>
      <c r="T83" s="129">
        <f>IF(T78="-","-",SUM(T75:T81)*'3j PAAC PAP'!$G$31)</f>
        <v>4.9571752660922082</v>
      </c>
      <c r="U83" s="129">
        <f>IF(U78="-","-",SUM(U75:U81)*'3j PAAC PAP'!$G$31)</f>
        <v>4.9504417982024149</v>
      </c>
      <c r="V83" s="129">
        <f>IF(V78="-","-",SUM(V75:V81)*'3j PAAC PAP'!$G$31)</f>
        <v>4.9448267167764532</v>
      </c>
      <c r="W83" s="129" t="str">
        <f>IF(W78="-","-",SUM(W75:W81)*'3j PAAC PAP'!$G$31)</f>
        <v>-</v>
      </c>
      <c r="X83" s="129" t="str">
        <f>IF(X78="-","-",SUM(X75:X81)*'3j PAAC PAP'!$G$31)</f>
        <v>-</v>
      </c>
      <c r="Y83" s="129" t="str">
        <f>IF(Y78="-","-",SUM(Y75:Y81)*'3j PAAC PAP'!$G$31)</f>
        <v>-</v>
      </c>
      <c r="Z83" s="129" t="str">
        <f>IF(Z78="-","-",SUM(Z75:Z81)*'3j PAAC PAP'!$G$31)</f>
        <v>-</v>
      </c>
      <c r="AA83" s="28"/>
    </row>
    <row r="84" spans="1:27" s="29" customFormat="1" ht="11.25" customHeight="1" x14ac:dyDescent="0.25">
      <c r="A84" s="256"/>
      <c r="B84" s="132" t="s">
        <v>388</v>
      </c>
      <c r="C84" s="132" t="s">
        <v>515</v>
      </c>
      <c r="D84" s="134" t="s">
        <v>321</v>
      </c>
      <c r="E84" s="131"/>
      <c r="F84" s="30"/>
      <c r="G84" s="129">
        <f>IF(G78="-","-",SUM(G75:G83)*'3k EBIT'!$E$9)</f>
        <v>1.9026080455778041</v>
      </c>
      <c r="H84" s="129">
        <f>IF(H78="-","-",SUM(H75:H83)*'3k EBIT'!$E$9)</f>
        <v>1.9047302360742886</v>
      </c>
      <c r="I84" s="129">
        <f>IF(I78="-","-",SUM(I75:I83)*'3k EBIT'!$E$9)</f>
        <v>1.6018308856304677</v>
      </c>
      <c r="J84" s="129">
        <f>IF(J78="-","-",SUM(J75:J83)*'3k EBIT'!$E$9)</f>
        <v>1.6081974571199233</v>
      </c>
      <c r="K84" s="129">
        <f>IF(K78="-","-",SUM(K75:K83)*'3k EBIT'!$E$9)</f>
        <v>1.5874152725799173</v>
      </c>
      <c r="L84" s="129">
        <f>IF(L78="-","-",SUM(L75:L83)*'3k EBIT'!$E$9)</f>
        <v>1.5985240305256745</v>
      </c>
      <c r="M84" s="129">
        <f>IF(M78="-","-",SUM(M75:M83)*'3k EBIT'!$E$9)</f>
        <v>1.696033833998865</v>
      </c>
      <c r="N84" s="129">
        <f>IF(N78="-","-",SUM(N75:N83)*'3k EBIT'!$E$9)</f>
        <v>1.8341748805743494</v>
      </c>
      <c r="O84" s="30"/>
      <c r="P84" s="129">
        <f>IF(P78="-","-",SUM(P75:P83)*'3k EBIT'!$E$9)</f>
        <v>1.8341748805743494</v>
      </c>
      <c r="Q84" s="129">
        <f>IF(Q78="-","-",SUM(Q75:Q83)*'3k EBIT'!$E$9)</f>
        <v>1.8987539983244912</v>
      </c>
      <c r="R84" s="129">
        <f>IF(R78="-","-",SUM(R75:R83)*'3k EBIT'!$E$9)</f>
        <v>1.9069178268535361</v>
      </c>
      <c r="S84" s="129">
        <f>IF(S78="-","-",SUM(S75:S83)*'3k EBIT'!$E$9)</f>
        <v>2.0369781917495371</v>
      </c>
      <c r="T84" s="129">
        <f>IF(T78="-","-",SUM(T75:T83)*'3k EBIT'!$E$9)</f>
        <v>2.0375311780923804</v>
      </c>
      <c r="U84" s="129">
        <f>IF(U78="-","-",SUM(U75:U83)*'3k EBIT'!$E$9)</f>
        <v>2.0367115087691423</v>
      </c>
      <c r="V84" s="129">
        <f>IF(V78="-","-",SUM(V75:V83)*'3k EBIT'!$E$9)</f>
        <v>2.0399345513443095</v>
      </c>
      <c r="W84" s="129" t="str">
        <f>IF(W78="-","-",SUM(W75:W83)*'3k EBIT'!$E$9)</f>
        <v>-</v>
      </c>
      <c r="X84" s="129" t="str">
        <f>IF(X78="-","-",SUM(X75:X83)*'3k EBIT'!$E$9)</f>
        <v>-</v>
      </c>
      <c r="Y84" s="129" t="str">
        <f>IF(Y78="-","-",SUM(Y75:Y83)*'3k EBIT'!$E$9)</f>
        <v>-</v>
      </c>
      <c r="Z84" s="129" t="str">
        <f>IF(Z78="-","-",SUM(Z75:Z83)*'3k EBIT'!$E$9)</f>
        <v>-</v>
      </c>
      <c r="AA84" s="28"/>
    </row>
    <row r="85" spans="1:27" s="29" customFormat="1" ht="12.4" customHeight="1" x14ac:dyDescent="0.25">
      <c r="A85" s="256"/>
      <c r="B85" s="132" t="s">
        <v>292</v>
      </c>
      <c r="C85" s="177" t="s">
        <v>516</v>
      </c>
      <c r="D85" s="134" t="s">
        <v>321</v>
      </c>
      <c r="E85" s="130"/>
      <c r="F85" s="30"/>
      <c r="G85" s="129">
        <f>IF(G80="-","-",SUM(G75:G78,G80:G84)*'3l HAP'!$E$10)</f>
        <v>0.96003561393581627</v>
      </c>
      <c r="H85" s="129">
        <f>IF(H80="-","-",SUM(H75:H78,H80:H84)*'3l HAP'!$E$10)</f>
        <v>0.96167092857924175</v>
      </c>
      <c r="I85" s="129">
        <f>IF(I80="-","-",SUM(I75:I78,I80:I84)*'3l HAP'!$E$10)</f>
        <v>0.94790012386535472</v>
      </c>
      <c r="J85" s="129">
        <f>IF(J80="-","-",SUM(J75:J78,J80:J84)*'3l HAP'!$E$10)</f>
        <v>0.95280606779563226</v>
      </c>
      <c r="K85" s="129">
        <f>IF(K80="-","-",SUM(K75:K78,K80:K84)*'3l HAP'!$E$10)</f>
        <v>0.96190839602352973</v>
      </c>
      <c r="L85" s="129">
        <f>IF(L80="-","-",SUM(L75:L78,L80:L84)*'3l HAP'!$E$10)</f>
        <v>0.97046856749214083</v>
      </c>
      <c r="M85" s="129">
        <f>IF(M80="-","-",SUM(M75:M78,M80:M84)*'3l HAP'!$E$10)</f>
        <v>1.0194221096742642</v>
      </c>
      <c r="N85" s="129">
        <f>IF(N80="-","-",SUM(N75:N78,N80:N84)*'3l HAP'!$E$10)</f>
        <v>1.1258706479639244</v>
      </c>
      <c r="O85" s="30"/>
      <c r="P85" s="129">
        <f>IF(P80="-","-",SUM(P75:P78,P80:P84)*'3l HAP'!$E$10)</f>
        <v>1.1258706479639244</v>
      </c>
      <c r="Q85" s="129">
        <f>IF(Q80="-","-",SUM(Q75:Q78,Q80:Q84)*'3l HAP'!$E$10)</f>
        <v>1.1654804024869532</v>
      </c>
      <c r="R85" s="129">
        <f>IF(R80="-","-",SUM(R75:R78,R80:R84)*'3l HAP'!$E$10)</f>
        <v>1.1717712742828996</v>
      </c>
      <c r="S85" s="129">
        <f>IF(S80="-","-",SUM(S75:S78,S80:S84)*'3l HAP'!$E$10)</f>
        <v>1.2121406039619607</v>
      </c>
      <c r="T85" s="129">
        <f>IF(T80="-","-",SUM(T75:T78,T80:T84)*'3l HAP'!$E$10)</f>
        <v>1.2125667234199282</v>
      </c>
      <c r="U85" s="129">
        <f>IF(U80="-","-",SUM(U75:U78,U80:U84)*'3l HAP'!$E$10)</f>
        <v>1.2359829462565295</v>
      </c>
      <c r="V85" s="129">
        <f>IF(V80="-","-",SUM(V75:V78,V80:V84)*'3l HAP'!$E$10)</f>
        <v>1.2384665539855646</v>
      </c>
      <c r="W85" s="129" t="str">
        <f>IF(W80="-","-",SUM(W75:W78,W80:W84)*'3l HAP'!$E$10)</f>
        <v>-</v>
      </c>
      <c r="X85" s="129" t="str">
        <f>IF(X80="-","-",SUM(X75:X78,X80:X84)*'3l HAP'!$E$10)</f>
        <v>-</v>
      </c>
      <c r="Y85" s="129" t="str">
        <f>IF(Y80="-","-",SUM(Y75:Y78,Y80:Y84)*'3l HAP'!$E$10)</f>
        <v>-</v>
      </c>
      <c r="Z85" s="129" t="str">
        <f>IF(Z80="-","-",SUM(Z75:Z78,Z80:Z84)*'3l HAP'!$E$10)</f>
        <v>-</v>
      </c>
      <c r="AA85" s="28"/>
    </row>
    <row r="86" spans="1:27" s="29" customFormat="1" ht="11.25" customHeight="1" x14ac:dyDescent="0.25">
      <c r="A86" s="256"/>
      <c r="B86" s="132" t="s">
        <v>44</v>
      </c>
      <c r="C86" s="132" t="str">
        <f>B86&amp;"_"&amp;D86</f>
        <v>Total_Northern</v>
      </c>
      <c r="D86" s="134" t="s">
        <v>321</v>
      </c>
      <c r="E86" s="131"/>
      <c r="F86" s="30"/>
      <c r="G86" s="129">
        <f t="shared" ref="G86:N86" si="10">IF(G80="-","-",SUM(G75:G85))</f>
        <v>101.0972598087187</v>
      </c>
      <c r="H86" s="129">
        <f t="shared" si="10"/>
        <v>101.21058931388363</v>
      </c>
      <c r="I86" s="129">
        <f t="shared" si="10"/>
        <v>85.254754018090807</v>
      </c>
      <c r="J86" s="129">
        <f t="shared" si="10"/>
        <v>85.594742533585702</v>
      </c>
      <c r="K86" s="129">
        <f t="shared" si="10"/>
        <v>84.510046127293933</v>
      </c>
      <c r="L86" s="129">
        <f t="shared" si="10"/>
        <v>85.103277528091894</v>
      </c>
      <c r="M86" s="129">
        <f t="shared" si="10"/>
        <v>90.2843238700912</v>
      </c>
      <c r="N86" s="129">
        <f t="shared" si="10"/>
        <v>97.661350803959039</v>
      </c>
      <c r="O86" s="30"/>
      <c r="P86" s="129">
        <f t="shared" ref="P86:Z86" si="11">IF(P80="-","-",SUM(P75:P85))</f>
        <v>97.661350803959039</v>
      </c>
      <c r="Q86" s="129">
        <f t="shared" si="11"/>
        <v>101.09986008877567</v>
      </c>
      <c r="R86" s="129">
        <f t="shared" si="11"/>
        <v>101.53582596883243</v>
      </c>
      <c r="S86" s="129">
        <f t="shared" si="11"/>
        <v>108.42147483399822</v>
      </c>
      <c r="T86" s="129">
        <f t="shared" si="11"/>
        <v>108.45100548579465</v>
      </c>
      <c r="U86" s="129">
        <f t="shared" si="11"/>
        <v>108.43128123575379</v>
      </c>
      <c r="V86" s="129">
        <f t="shared" si="11"/>
        <v>108.6033985931608</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AA'!J103="-","-",'3c AA'!J103)</f>
        <v>-</v>
      </c>
      <c r="H89" s="38" t="str">
        <f>IF('3c AA'!K103="-","-",'3c AA'!K103)</f>
        <v>-</v>
      </c>
      <c r="I89" s="38" t="str">
        <f>IF('3c AA'!L103="-","-",'3c AA'!L103)</f>
        <v>-</v>
      </c>
      <c r="J89" s="38" t="str">
        <f>IF('3c AA'!M103="-","-",'3c AA'!M103)</f>
        <v>-</v>
      </c>
      <c r="K89" s="38" t="str">
        <f>IF('3c AA'!N103="-","-",'3c AA'!N103)</f>
        <v>-</v>
      </c>
      <c r="L89" s="38" t="str">
        <f>IF('3c AA'!O103="-","-",'3c AA'!O103)</f>
        <v>-</v>
      </c>
      <c r="M89" s="38" t="str">
        <f>IF('3c AA'!P103="-","-",'3c AA'!P103)</f>
        <v>-</v>
      </c>
      <c r="N89" s="38" t="str">
        <f>IF('3c AA'!Q103="-","-",'3c AA'!Q103)</f>
        <v>-</v>
      </c>
      <c r="O89" s="30"/>
      <c r="P89" s="38" t="str">
        <f>IF('3c AA'!S103="-","-",'3c AA'!S103)</f>
        <v>-</v>
      </c>
      <c r="Q89" s="38" t="str">
        <f>IF('3c AA'!T103="-","-",'3c AA'!T103)</f>
        <v>-</v>
      </c>
      <c r="R89" s="38" t="str">
        <f>IF('3c AA'!U103="-","-",'3c AA'!U103)</f>
        <v>-</v>
      </c>
      <c r="S89" s="38" t="str">
        <f>IF('3c AA'!V103="-","-",'3c AA'!V103)</f>
        <v>-</v>
      </c>
      <c r="T89" s="38">
        <f>IF('3c AA'!W103="-","-",'3c AA'!W103)</f>
        <v>0</v>
      </c>
      <c r="U89" s="38">
        <f>IF('3c AA'!X103="-","-",'3c AA'!X103)</f>
        <v>1.4870742269298105</v>
      </c>
      <c r="V89" s="38">
        <f>IF('3c AA'!Y103="-","-",'3c AA'!Y103)</f>
        <v>0.70457099735818829</v>
      </c>
      <c r="W89" s="38" t="str">
        <f>IF('3c AA'!Z103="-","-",'3c AA'!Z103)</f>
        <v>-</v>
      </c>
      <c r="X89" s="38" t="str">
        <f>IF('3c AA'!AA103="-","-",'3c AA'!AA103)</f>
        <v>-</v>
      </c>
      <c r="Y89" s="38" t="str">
        <f>IF('3c AA'!AB103="-","-",'3c AA'!AB103)</f>
        <v>-</v>
      </c>
      <c r="Z89" s="38" t="str">
        <f>IF('3c AA'!AC103="-","-",'3c AA'!AC103)</f>
        <v>-</v>
      </c>
      <c r="AA89" s="28"/>
    </row>
    <row r="90" spans="1:27" s="29" customFormat="1" ht="11.5" x14ac:dyDescent="0.25">
      <c r="A90" s="256"/>
      <c r="B90" s="135" t="s">
        <v>2</v>
      </c>
      <c r="C90" s="135" t="s">
        <v>342</v>
      </c>
      <c r="D90" s="133" t="s">
        <v>322</v>
      </c>
      <c r="E90" s="128"/>
      <c r="F90" s="30"/>
      <c r="G90" s="38">
        <f>IF('3d PC'!G14="-","-",'3d PC'!G61)</f>
        <v>6.5567588596821027</v>
      </c>
      <c r="H90" s="38">
        <f>IF('3d PC'!H14="-","-",'3d PC'!H61)</f>
        <v>6.5567588596821027</v>
      </c>
      <c r="I90" s="38">
        <f>IF('3d PC'!I14="-","-",'3d PC'!I61)</f>
        <v>6.6197359495950758</v>
      </c>
      <c r="J90" s="38">
        <f>IF('3d PC'!J14="-","-",'3d PC'!J61)</f>
        <v>6.6197359495950758</v>
      </c>
      <c r="K90" s="38">
        <f>IF('3d PC'!K14="-","-",'3d PC'!K61)</f>
        <v>6.6995028867368616</v>
      </c>
      <c r="L90" s="38">
        <f>IF('3d PC'!L14="-","-",'3d PC'!L61)</f>
        <v>6.6995028867368616</v>
      </c>
      <c r="M90" s="38">
        <f>IF('3d PC'!M14="-","-",'3d PC'!M61)</f>
        <v>7.1131218301273513</v>
      </c>
      <c r="N90" s="38">
        <f>IF('3d PC'!N14="-","-",'3d PC'!N61)</f>
        <v>7.1131218301273513</v>
      </c>
      <c r="O90" s="30"/>
      <c r="P90" s="38">
        <f>'3d PC'!P61</f>
        <v>7.1131218301273513</v>
      </c>
      <c r="Q90" s="38">
        <f>'3d PC'!Q61</f>
        <v>7.2804579515147188</v>
      </c>
      <c r="R90" s="38">
        <f>'3d PC'!R61</f>
        <v>7.1935840895118579</v>
      </c>
      <c r="S90" s="38">
        <f>'3d PC'!S61</f>
        <v>7.3593999937099728</v>
      </c>
      <c r="T90" s="38">
        <f>'3d PC'!T61</f>
        <v>7.0492243060839304</v>
      </c>
      <c r="U90" s="38">
        <f>'3d PC'!U61</f>
        <v>7.1089669218364691</v>
      </c>
      <c r="V90" s="38">
        <f>'3d PC'!V61</f>
        <v>6.9829560851947949</v>
      </c>
      <c r="W90" s="38" t="str">
        <f>'3d PC'!W61</f>
        <v>-</v>
      </c>
      <c r="X90" s="38" t="str">
        <f>'3d PC'!X61</f>
        <v>-</v>
      </c>
      <c r="Y90" s="38" t="str">
        <f>'3d PC'!Y61</f>
        <v>-</v>
      </c>
      <c r="Z90" s="38" t="str">
        <f>'3d PC'!Z61</f>
        <v>-</v>
      </c>
      <c r="AA90" s="28"/>
    </row>
    <row r="91" spans="1:27" s="29" customFormat="1" ht="11.5" x14ac:dyDescent="0.25">
      <c r="A91" s="256"/>
      <c r="B91" s="135" t="s">
        <v>352</v>
      </c>
      <c r="C91" s="135" t="s">
        <v>343</v>
      </c>
      <c r="D91" s="133" t="s">
        <v>322</v>
      </c>
      <c r="E91" s="128"/>
      <c r="F91" s="30"/>
      <c r="G91" s="38">
        <f>IF('3e NC-Elec'!H48="-","-",'3e NC-Elec'!H48)</f>
        <v>17.227999999999998</v>
      </c>
      <c r="H91" s="38">
        <f>IF('3e NC-Elec'!I48="-","-",'3e NC-Elec'!I48)</f>
        <v>17.227999999999998</v>
      </c>
      <c r="I91" s="38">
        <f>IF('3e NC-Elec'!J48="-","-",'3e NC-Elec'!J48)</f>
        <v>11.753000000000002</v>
      </c>
      <c r="J91" s="38">
        <f>IF('3e NC-Elec'!K48="-","-",'3e NC-Elec'!K48)</f>
        <v>11.753000000000002</v>
      </c>
      <c r="K91" s="38">
        <f>IF('3e NC-Elec'!L48="-","-",'3e NC-Elec'!L48)</f>
        <v>11.4245</v>
      </c>
      <c r="L91" s="38">
        <f>IF('3e NC-Elec'!M48="-","-",'3e NC-Elec'!M48)</f>
        <v>11.4245</v>
      </c>
      <c r="M91" s="38">
        <f>IF('3e NC-Elec'!N48="-","-",'3e NC-Elec'!N48)</f>
        <v>12.0815</v>
      </c>
      <c r="N91" s="38">
        <f>IF('3e NC-Elec'!O48="-","-",'3e NC-Elec'!O48)</f>
        <v>12.0815</v>
      </c>
      <c r="O91" s="30"/>
      <c r="P91" s="38">
        <f>'3e NC-Elec'!Q48</f>
        <v>12.0815</v>
      </c>
      <c r="Q91" s="38">
        <f>'3e NC-Elec'!R48</f>
        <v>13.176499999999999</v>
      </c>
      <c r="R91" s="38">
        <f>'3e NC-Elec'!S48</f>
        <v>13.176499999999999</v>
      </c>
      <c r="S91" s="38">
        <f>'3e NC-Elec'!T48</f>
        <v>14.308</v>
      </c>
      <c r="T91" s="38">
        <f>'3e NC-Elec'!U48</f>
        <v>14.308</v>
      </c>
      <c r="U91" s="38">
        <f>'3e NC-Elec'!V48</f>
        <v>15.731499999999999</v>
      </c>
      <c r="V91" s="38">
        <f>'3e NC-Elec'!W48</f>
        <v>15.731499999999999</v>
      </c>
      <c r="W91" s="38" t="str">
        <f>'3e NC-Elec'!X48</f>
        <v>-</v>
      </c>
      <c r="X91" s="38" t="str">
        <f>'3e NC-Elec'!Y48</f>
        <v>-</v>
      </c>
      <c r="Y91" s="38" t="str">
        <f>'3e NC-Elec'!Z48</f>
        <v>-</v>
      </c>
      <c r="Z91" s="38" t="str">
        <f>'3e NC-Elec'!AA48</f>
        <v>-</v>
      </c>
      <c r="AA91" s="28"/>
    </row>
    <row r="92" spans="1:27" s="29" customFormat="1" ht="11.5" x14ac:dyDescent="0.25">
      <c r="A92" s="256"/>
      <c r="B92" s="135" t="s">
        <v>349</v>
      </c>
      <c r="C92" s="135" t="s">
        <v>344</v>
      </c>
      <c r="D92" s="133" t="s">
        <v>322</v>
      </c>
      <c r="E92" s="128"/>
      <c r="F92" s="30"/>
      <c r="G92" s="38">
        <f>IF('3g CPIH'!C$16="-","-",'3h OC '!$E$9*('3g CPIH'!C$16/'3g CPIH'!$G$16))</f>
        <v>39.034507632093934</v>
      </c>
      <c r="H92" s="38">
        <f>IF('3g CPIH'!D$16="-","-",'3h OC '!$E$9*('3g CPIH'!D$16/'3g CPIH'!$G$16))</f>
        <v>39.112654794520544</v>
      </c>
      <c r="I92" s="38">
        <f>IF('3g CPIH'!E$16="-","-",'3h OC '!$E$9*('3g CPIH'!E$16/'3g CPIH'!$G$16))</f>
        <v>39.229875538160471</v>
      </c>
      <c r="J92" s="38">
        <f>IF('3g CPIH'!F$16="-","-",'3h OC '!$E$9*('3g CPIH'!F$16/'3g CPIH'!$G$16))</f>
        <v>39.464317025440316</v>
      </c>
      <c r="K92" s="38">
        <f>IF('3g CPIH'!G$16="-","-",'3h OC '!$E$9*('3g CPIH'!G$16/'3g CPIH'!$G$16))</f>
        <v>39.933199999999999</v>
      </c>
      <c r="L92" s="38">
        <f>IF('3g CPIH'!H$16="-","-",'3h OC '!$E$9*('3g CPIH'!H$16/'3g CPIH'!$G$16))</f>
        <v>40.441156555772999</v>
      </c>
      <c r="M92" s="38">
        <f>IF('3g CPIH'!I$16="-","-",'3h OC '!$E$9*('3g CPIH'!I$16/'3g CPIH'!$G$16))</f>
        <v>41.027260273972601</v>
      </c>
      <c r="N92" s="38">
        <f>IF('3g CPIH'!J$16="-","-",'3h OC '!$E$9*('3g CPIH'!J$16/'3g CPIH'!$G$16))</f>
        <v>41.378922504892373</v>
      </c>
      <c r="O92" s="30"/>
      <c r="P92" s="38">
        <f>IF('3g CPIH'!L$16="-","-",'3h OC '!$E$9*('3g CPIH'!L$16/'3g CPIH'!$G$16))</f>
        <v>41.378922504892373</v>
      </c>
      <c r="Q92" s="38">
        <f>IF('3g CPIH'!M$16="-","-",'3h OC '!$E$9*('3g CPIH'!M$16/'3g CPIH'!$G$16))</f>
        <v>41.847805479452056</v>
      </c>
      <c r="R92" s="38">
        <f>IF('3g CPIH'!N$16="-","-",'3h OC '!$E$9*('3g CPIH'!N$16/'3g CPIH'!$G$16))</f>
        <v>42.160394129158512</v>
      </c>
      <c r="S92" s="38">
        <f>IF('3g CPIH'!O$16="-","-",'3h OC '!$E$9*('3g CPIH'!O$16/'3g CPIH'!$G$16))</f>
        <v>42.394835616438357</v>
      </c>
      <c r="T92" s="38">
        <f>IF('3g CPIH'!P$16="-","-",'3h OC '!$E$9*('3g CPIH'!P$16/'3g CPIH'!$G$16))</f>
        <v>42.512056360078276</v>
      </c>
      <c r="U92" s="38">
        <f>IF('3g CPIH'!Q$16="-","-",'3h OC '!$E$9*('3g CPIH'!Q$16/'3g CPIH'!$G$16))</f>
        <v>42.746497847358121</v>
      </c>
      <c r="V92" s="38">
        <f>IF('3g CPIH'!R$16="-","-",'3h OC '!$E$9*('3g CPIH'!R$16/'3g CPIH'!$G$16))</f>
        <v>43.527969471624267</v>
      </c>
      <c r="W92" s="38" t="str">
        <f>IF('3g CPIH'!S$16="-","-",'3h OC '!$E$9*('3g CPIH'!S$16/'3g CPIH'!$G$16))</f>
        <v>-</v>
      </c>
      <c r="X92" s="38" t="str">
        <f>IF('3g CPIH'!T$16="-","-",'3h OC '!$E$9*('3g CPIH'!T$16/'3g CPIH'!$G$16))</f>
        <v>-</v>
      </c>
      <c r="Y92" s="38" t="str">
        <f>IF('3g CPIH'!U$16="-","-",'3h OC '!$E$9*('3g CPIH'!U$16/'3g CPIH'!$G$16))</f>
        <v>-</v>
      </c>
      <c r="Z92" s="38" t="str">
        <f>IF('3g CPIH'!V$16="-","-",'3h OC '!$E$9*('3g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SMNCC'!G$57)</f>
        <v>0</v>
      </c>
      <c r="L93" s="38">
        <f>IF('3i SMNCC'!H$46="-","-",'3i SMNCC'!H$57)</f>
        <v>-0.1310662676190151</v>
      </c>
      <c r="M93" s="38">
        <f>IF('3i SMNCC'!I$46="-","-",'3i SMNCC'!I$57)</f>
        <v>1.6490220555819262</v>
      </c>
      <c r="N93" s="38">
        <f>IF('3i SMNCC'!J$46="-","-",'3i SMNCC'!J$57)</f>
        <v>7.9249822078168837</v>
      </c>
      <c r="O93" s="30"/>
      <c r="P93" s="38">
        <f>IF('3i SMNCC'!L$46="-","-",'3i SMNCC'!L$57)</f>
        <v>7.9249822078168837</v>
      </c>
      <c r="Q93" s="38">
        <f>IF('3i SMNCC'!M$46="-","-",'3i SMNCC'!M$57)</f>
        <v>9.5945159615724194</v>
      </c>
      <c r="R93" s="38">
        <f>IF('3i SMNCC'!N$46="-","-",'3i SMNCC'!N$57)</f>
        <v>9.6655312765157912</v>
      </c>
      <c r="S93" s="38">
        <f>IF('3i SMNCC'!O$46="-","-",'3i SMNCC'!O$57)</f>
        <v>11.448655558303892</v>
      </c>
      <c r="T93" s="38">
        <f>IF('3i SMNCC'!P$46="-","-",'3i SMNCC'!P$57)</f>
        <v>11.63045810995356</v>
      </c>
      <c r="U93" s="38">
        <f>IF('3i SMNCC'!Q$46="-","-",'3i SMNCC'!Q$57)</f>
        <v>11.375413031411084</v>
      </c>
      <c r="V93" s="38">
        <f>IF('3i SMNCC'!R$46="-","-",'3i SMNCC'!R$57)</f>
        <v>11.405483218834176</v>
      </c>
      <c r="W93" s="38" t="str">
        <f>IF('3i SMNCC'!S$46="-","-",'3i SMNCC'!S$57)</f>
        <v>-</v>
      </c>
      <c r="X93" s="38" t="str">
        <f>IF('3i SMNCC'!T$46="-","-",'3i SMNCC'!T$57)</f>
        <v>-</v>
      </c>
      <c r="Y93" s="38" t="str">
        <f>IF('3i SMNCC'!U$46="-","-",'3i SMNCC'!U$57)</f>
        <v>-</v>
      </c>
      <c r="Z93" s="38" t="str">
        <f>IF('3i SMNCC'!V$46="-","-",'3i SMNCC'!V$57)</f>
        <v>-</v>
      </c>
      <c r="AA93" s="28"/>
    </row>
    <row r="94" spans="1:27" s="29" customFormat="1" ht="11.25" customHeight="1" x14ac:dyDescent="0.25">
      <c r="A94" s="256"/>
      <c r="B94" s="135" t="s">
        <v>349</v>
      </c>
      <c r="C94" s="135" t="s">
        <v>389</v>
      </c>
      <c r="D94" s="133" t="s">
        <v>322</v>
      </c>
      <c r="E94" s="128"/>
      <c r="F94" s="30"/>
      <c r="G94" s="38">
        <f>IF('3g CPIH'!C$16="-","-",'3j PAAC PAP'!$G$13*('3g CPIH'!C$16/'3g CPIH'!$G$16))</f>
        <v>13.436452250489236</v>
      </c>
      <c r="H94" s="38">
        <f>IF('3g CPIH'!D$16="-","-",'3j PAAC PAP'!$G$13*('3g CPIH'!D$16/'3g CPIH'!$G$16))</f>
        <v>13.463352054794518</v>
      </c>
      <c r="I94" s="38">
        <f>IF('3g CPIH'!E$16="-","-",'3j PAAC PAP'!$G$13*('3g CPIH'!E$16/'3g CPIH'!$G$16))</f>
        <v>13.503701761252445</v>
      </c>
      <c r="J94" s="38">
        <f>IF('3g CPIH'!F$16="-","-",'3j PAAC PAP'!$G$13*('3g CPIH'!F$16/'3g CPIH'!$G$16))</f>
        <v>13.584401174168297</v>
      </c>
      <c r="K94" s="38">
        <f>IF('3g CPIH'!G$16="-","-",'3j PAAC PAP'!$G$13*('3g CPIH'!G$16/'3g CPIH'!$G$16))</f>
        <v>13.745799999999999</v>
      </c>
      <c r="L94" s="38">
        <f>IF('3g CPIH'!H$16="-","-",'3j PAAC PAP'!$G$13*('3g CPIH'!H$16/'3g CPIH'!$G$16))</f>
        <v>13.920648727984345</v>
      </c>
      <c r="M94" s="38">
        <f>IF('3g CPIH'!I$16="-","-",'3j PAAC PAP'!$G$13*('3g CPIH'!I$16/'3g CPIH'!$G$16))</f>
        <v>14.122397260273971</v>
      </c>
      <c r="N94" s="38">
        <f>IF('3g CPIH'!J$16="-","-",'3j PAAC PAP'!$G$13*('3g CPIH'!J$16/'3g CPIH'!$G$16))</f>
        <v>14.24344637964775</v>
      </c>
      <c r="O94" s="30"/>
      <c r="P94" s="38">
        <f>IF('3g CPIH'!L$16="-","-",'3j PAAC PAP'!$G$13*('3g CPIH'!L$16/'3g CPIH'!$G$16))</f>
        <v>14.24344637964775</v>
      </c>
      <c r="Q94" s="38">
        <f>IF('3g CPIH'!M$16="-","-",'3j PAAC PAP'!$G$13*('3g CPIH'!M$16/'3g CPIH'!$G$16))</f>
        <v>14.40484520547945</v>
      </c>
      <c r="R94" s="38">
        <f>IF('3g CPIH'!N$16="-","-",'3j PAAC PAP'!$G$13*('3g CPIH'!N$16/'3g CPIH'!$G$16))</f>
        <v>14.512444422700586</v>
      </c>
      <c r="S94" s="38">
        <f>IF('3g CPIH'!O$16="-","-",'3j PAAC PAP'!$G$13*('3g CPIH'!O$16/'3g CPIH'!$G$16))</f>
        <v>14.593143835616438</v>
      </c>
      <c r="T94" s="38">
        <f>IF('3g CPIH'!P$16="-","-",'3j PAAC PAP'!$G$13*('3g CPIH'!P$16/'3g CPIH'!$G$16))</f>
        <v>14.633493542074362</v>
      </c>
      <c r="U94" s="38">
        <f>IF('3g CPIH'!Q$16="-","-",'3j PAAC PAP'!$G$13*('3g CPIH'!Q$16/'3g CPIH'!$G$16))</f>
        <v>14.714192954990214</v>
      </c>
      <c r="V94" s="38">
        <f>IF('3g CPIH'!R$16="-","-",'3j PAAC PAP'!$G$13*('3g CPIH'!R$16/'3g CPIH'!$G$16))</f>
        <v>14.983190998043053</v>
      </c>
      <c r="W94" s="38" t="str">
        <f>IF('3g CPIH'!S$16="-","-",'3j PAAC PAP'!$G$13*('3g CPIH'!S$16/'3g CPIH'!$G$16))</f>
        <v>-</v>
      </c>
      <c r="X94" s="38" t="str">
        <f>IF('3g CPIH'!T$16="-","-",'3j PAAC PAP'!$G$13*('3g CPIH'!T$16/'3g CPIH'!$G$16))</f>
        <v>-</v>
      </c>
      <c r="Y94" s="38" t="str">
        <f>IF('3g CPIH'!U$16="-","-",'3j PAAC PAP'!$G$13*('3g CPIH'!U$16/'3g CPIH'!$G$16))</f>
        <v>-</v>
      </c>
      <c r="Z94" s="38" t="str">
        <f>IF('3g CPIH'!V$16="-","-",'3j PAAC PAP'!$G$13*('3g CPIH'!V$16/'3g CPIH'!$G$16))</f>
        <v>-</v>
      </c>
      <c r="AA94" s="28"/>
    </row>
    <row r="95" spans="1:27" s="29" customFormat="1" ht="11.25" customHeight="1" x14ac:dyDescent="0.25">
      <c r="A95" s="256"/>
      <c r="B95" s="135" t="s">
        <v>349</v>
      </c>
      <c r="C95" s="135" t="s">
        <v>404</v>
      </c>
      <c r="D95" s="133" t="s">
        <v>322</v>
      </c>
      <c r="E95" s="128"/>
      <c r="F95" s="30"/>
      <c r="G95" s="38">
        <f>IF(G90="-","-",SUM(G87:G93)*'3j PAAC PAP'!$G$31)</f>
        <v>3.6374868069397994</v>
      </c>
      <c r="H95" s="38">
        <f>IF(H90="-","-",SUM(H87:H93)*'3j PAAC PAP'!$G$31)</f>
        <v>3.6420118402329495</v>
      </c>
      <c r="I95" s="38">
        <f>IF(I90="-","-",SUM(I87:I93)*'3j PAAC PAP'!$G$31)</f>
        <v>3.3354216155869976</v>
      </c>
      <c r="J95" s="38">
        <f>IF(J90="-","-",SUM(J87:J93)*'3j PAAC PAP'!$G$31)</f>
        <v>3.3489967154664493</v>
      </c>
      <c r="K95" s="38">
        <f>IF(K90="-","-",SUM(K87:K93)*'3j PAAC PAP'!$G$31)</f>
        <v>3.3617442759536109</v>
      </c>
      <c r="L95" s="38">
        <f>IF(L90="-","-",SUM(L87:L93)*'3j PAAC PAP'!$G$31)</f>
        <v>3.3835677311988794</v>
      </c>
      <c r="M95" s="38">
        <f>IF(M90="-","-",SUM(M87:M93)*'3j PAAC PAP'!$G$31)</f>
        <v>3.5825728344622192</v>
      </c>
      <c r="N95" s="38">
        <f>IF(N90="-","-",SUM(N87:N93)*'3j PAAC PAP'!$G$31)</f>
        <v>3.9663386809364112</v>
      </c>
      <c r="O95" s="30"/>
      <c r="P95" s="38">
        <f>IF(P90="-","-",SUM(P87:P93)*'3j PAAC PAP'!$G$31)</f>
        <v>3.9663386809364112</v>
      </c>
      <c r="Q95" s="38">
        <f>IF(Q90="-","-",SUM(Q87:Q93)*'3j PAAC PAP'!$G$31)</f>
        <v>4.1632558739455892</v>
      </c>
      <c r="R95" s="38">
        <f>IF(R90="-","-",SUM(R87:R93)*'3j PAAC PAP'!$G$31)</f>
        <v>4.1804377338092591</v>
      </c>
      <c r="S95" s="38">
        <f>IF(S90="-","-",SUM(S87:S93)*'3j PAAC PAP'!$G$31)</f>
        <v>4.3723826422180574</v>
      </c>
      <c r="T95" s="38">
        <f>IF(T90="-","-",SUM(T87:T93)*'3j PAAC PAP'!$G$31)</f>
        <v>4.3717368740922069</v>
      </c>
      <c r="U95" s="38">
        <f>IF(U90="-","-",SUM(U87:U93)*'3j PAAC PAP'!$G$31)</f>
        <v>4.5425370702024148</v>
      </c>
      <c r="V95" s="38">
        <f>IF(V90="-","-",SUM(V87:V93)*'3j PAAC PAP'!$G$31)</f>
        <v>4.5369219887764531</v>
      </c>
      <c r="W95" s="38" t="str">
        <f>IF(W90="-","-",SUM(W87:W93)*'3j PAAC PAP'!$G$31)</f>
        <v>-</v>
      </c>
      <c r="X95" s="38" t="str">
        <f>IF(X90="-","-",SUM(X87:X93)*'3j PAAC PAP'!$G$31)</f>
        <v>-</v>
      </c>
      <c r="Y95" s="38" t="str">
        <f>IF(Y90="-","-",SUM(Y87:Y93)*'3j PAAC PAP'!$G$31)</f>
        <v>-</v>
      </c>
      <c r="Z95" s="38" t="str">
        <f>IF(Z90="-","-",SUM(Z87:Z93)*'3j PAAC PAP'!$G$31)</f>
        <v>-</v>
      </c>
      <c r="AA95" s="28"/>
    </row>
    <row r="96" spans="1:27" s="29" customFormat="1" ht="11.25" customHeight="1" x14ac:dyDescent="0.25">
      <c r="A96" s="256"/>
      <c r="B96" s="135" t="s">
        <v>388</v>
      </c>
      <c r="C96" s="135" t="s">
        <v>515</v>
      </c>
      <c r="D96" s="133" t="s">
        <v>322</v>
      </c>
      <c r="E96" s="128"/>
      <c r="F96" s="30"/>
      <c r="G96" s="38">
        <f>IF(G90="-","-",SUM(G87:G95)*'3k EBIT'!$E$9)</f>
        <v>1.5473716050770039</v>
      </c>
      <c r="H96" s="38">
        <f>IF(H90="-","-",SUM(H87:H95)*'3k EBIT'!$E$9)</f>
        <v>1.5494937955734889</v>
      </c>
      <c r="I96" s="38">
        <f>IF(I90="-","-",SUM(I87:I95)*'3k EBIT'!$E$9)</f>
        <v>1.4417875208574757</v>
      </c>
      <c r="J96" s="38">
        <f>IF(J90="-","-",SUM(J87:J95)*'3k EBIT'!$E$9)</f>
        <v>1.4481540923469312</v>
      </c>
      <c r="K96" s="38">
        <f>IF(K90="-","-",SUM(K87:K95)*'3k EBIT'!$E$9)</f>
        <v>1.4557908230469891</v>
      </c>
      <c r="L96" s="38">
        <f>IF(L90="-","-",SUM(L87:L95)*'3k EBIT'!$E$9)</f>
        <v>1.4668995809927465</v>
      </c>
      <c r="M96" s="38">
        <f>IF(M90="-","-",SUM(M87:M95)*'3k EBIT'!$E$9)</f>
        <v>1.5412255325595692</v>
      </c>
      <c r="N96" s="38">
        <f>IF(N90="-","-",SUM(N87:N95)*'3k EBIT'!$E$9)</f>
        <v>1.6793665791350536</v>
      </c>
      <c r="O96" s="30"/>
      <c r="P96" s="38">
        <f>IF(P90="-","-",SUM(P87:P95)*'3k EBIT'!$E$9)</f>
        <v>1.6793665791350536</v>
      </c>
      <c r="Q96" s="38">
        <f>IF(Q90="-","-",SUM(Q87:Q95)*'3k EBIT'!$E$9)</f>
        <v>1.7521722249810032</v>
      </c>
      <c r="R96" s="38">
        <f>IF(R90="-","-",SUM(R87:R95)*'3k EBIT'!$E$9)</f>
        <v>1.7603360535100481</v>
      </c>
      <c r="S96" s="38">
        <f>IF(S90="-","-",SUM(S87:S95)*'3k EBIT'!$E$9)</f>
        <v>1.8298192569732812</v>
      </c>
      <c r="T96" s="38">
        <f>IF(T90="-","-",SUM(T87:T95)*'3k EBIT'!$E$9)</f>
        <v>1.8303722433161242</v>
      </c>
      <c r="U96" s="38">
        <f>IF(U90="-","-",SUM(U87:U95)*'3k EBIT'!$E$9)</f>
        <v>1.8923733339972379</v>
      </c>
      <c r="V96" s="38">
        <f>IF(V90="-","-",SUM(V87:V95)*'3k EBIT'!$E$9)</f>
        <v>1.8955963765724055</v>
      </c>
      <c r="W96" s="38" t="str">
        <f>IF(W90="-","-",SUM(W87:W95)*'3k EBIT'!$E$9)</f>
        <v>-</v>
      </c>
      <c r="X96" s="38" t="str">
        <f>IF(X90="-","-",SUM(X87:X95)*'3k EBIT'!$E$9)</f>
        <v>-</v>
      </c>
      <c r="Y96" s="38" t="str">
        <f>IF(Y90="-","-",SUM(Y87:Y95)*'3k EBIT'!$E$9)</f>
        <v>-</v>
      </c>
      <c r="Z96" s="38" t="str">
        <f>IF(Z90="-","-",SUM(Z87:Z95)*'3k EBIT'!$E$9)</f>
        <v>-</v>
      </c>
      <c r="AA96" s="28"/>
    </row>
    <row r="97" spans="1:27" s="29" customFormat="1" ht="11.25" customHeight="1" x14ac:dyDescent="0.25">
      <c r="A97" s="256"/>
      <c r="B97" s="135" t="s">
        <v>292</v>
      </c>
      <c r="C97" s="179" t="s">
        <v>516</v>
      </c>
      <c r="D97" s="133" t="s">
        <v>322</v>
      </c>
      <c r="E97" s="127"/>
      <c r="F97" s="30"/>
      <c r="G97" s="38">
        <f>IF(G92="-","-",SUM(G87:G90,G92:G96)*'3l HAP'!$E$10)</f>
        <v>0.94013634211584396</v>
      </c>
      <c r="H97" s="38">
        <f>IF(H92="-","-",SUM(H87:H90,H92:H96)*'3l HAP'!$E$10)</f>
        <v>0.94177165675926955</v>
      </c>
      <c r="I97" s="38">
        <f>IF(I92="-","-",SUM(I87:I90,I92:I96)*'3l HAP'!$E$10)</f>
        <v>0.9389349782454095</v>
      </c>
      <c r="J97" s="38">
        <f>IF(J92="-","-",SUM(J87:J90,J92:J96)*'3l HAP'!$E$10)</f>
        <v>0.94384092217568683</v>
      </c>
      <c r="K97" s="38">
        <f>IF(K92="-","-",SUM(K87:K90,K92:K96)*'3l HAP'!$E$10)</f>
        <v>0.95453519214918214</v>
      </c>
      <c r="L97" s="38">
        <f>IF(L92="-","-",SUM(L87:L90,L92:L96)*'3l HAP'!$E$10)</f>
        <v>0.96309536361779313</v>
      </c>
      <c r="M97" s="38">
        <f>IF(M92="-","-",SUM(M87:M90,M92:M96)*'3l HAP'!$E$10)</f>
        <v>1.0107502164811395</v>
      </c>
      <c r="N97" s="38">
        <f>IF(N92="-","-",SUM(N87:N90,N92:N96)*'3l HAP'!$E$10)</f>
        <v>1.1171987547707998</v>
      </c>
      <c r="O97" s="30"/>
      <c r="P97" s="38">
        <f>IF(P92="-","-",SUM(P87:P90,P92:P96)*'3l HAP'!$E$10)</f>
        <v>1.1171987547707998</v>
      </c>
      <c r="Q97" s="38">
        <f>IF(Q92="-","-",SUM(Q87:Q90,Q92:Q96)*'3l HAP'!$E$10)</f>
        <v>1.1572693345359752</v>
      </c>
      <c r="R97" s="38">
        <f>IF(R92="-","-",SUM(R87:R90,R92:R96)*'3l HAP'!$E$10)</f>
        <v>1.1635602063319217</v>
      </c>
      <c r="S97" s="38">
        <f>IF(S92="-","-",SUM(S87:S90,S92:S96)*'3l HAP'!$E$10)</f>
        <v>1.2005361865006294</v>
      </c>
      <c r="T97" s="38">
        <f>IF(T92="-","-",SUM(T87:T90,T92:T96)*'3l HAP'!$E$10)</f>
        <v>1.200962305958597</v>
      </c>
      <c r="U97" s="38">
        <f>IF(U92="-","-",SUM(U87:U90,U92:U96)*'3l HAP'!$E$10)</f>
        <v>1.2278975579170459</v>
      </c>
      <c r="V97" s="38">
        <f>IF(V92="-","-",SUM(V87:V90,V92:V96)*'3l HAP'!$E$10)</f>
        <v>1.2303811656460812</v>
      </c>
      <c r="W97" s="38" t="str">
        <f>IF(W92="-","-",SUM(W87:W90,W92:W96)*'3l HAP'!$E$10)</f>
        <v>-</v>
      </c>
      <c r="X97" s="38" t="str">
        <f>IF(X92="-","-",SUM(X87:X90,X92:X96)*'3l HAP'!$E$10)</f>
        <v>-</v>
      </c>
      <c r="Y97" s="38" t="str">
        <f>IF(Y92="-","-",SUM(Y87:Y90,Y92:Y96)*'3l HAP'!$E$10)</f>
        <v>-</v>
      </c>
      <c r="Z97" s="38" t="str">
        <f>IF(Z92="-","-",SUM(Z87:Z90,Z92:Z96)*'3l HAP'!$E$10)</f>
        <v>-</v>
      </c>
      <c r="AA97" s="28"/>
    </row>
    <row r="98" spans="1:27" s="29" customFormat="1" ht="11.25" customHeight="1" x14ac:dyDescent="0.25">
      <c r="A98" s="256"/>
      <c r="B98" s="135" t="s">
        <v>44</v>
      </c>
      <c r="C98" s="135" t="str">
        <f>B98&amp;"_"&amp;D98</f>
        <v>Total_North West</v>
      </c>
      <c r="D98" s="133" t="s">
        <v>322</v>
      </c>
      <c r="E98" s="128"/>
      <c r="F98" s="30"/>
      <c r="G98" s="38">
        <f t="shared" ref="G98:N98" si="12">IF(G92="-","-",SUM(G87:G97))</f>
        <v>82.380713496397931</v>
      </c>
      <c r="H98" s="38">
        <f t="shared" si="12"/>
        <v>82.494043001562872</v>
      </c>
      <c r="I98" s="38">
        <f t="shared" si="12"/>
        <v>76.822457363697879</v>
      </c>
      <c r="J98" s="38">
        <f t="shared" si="12"/>
        <v>77.162445879192745</v>
      </c>
      <c r="K98" s="38">
        <f t="shared" si="12"/>
        <v>77.575073177886637</v>
      </c>
      <c r="L98" s="38">
        <f t="shared" si="12"/>
        <v>78.168304578684612</v>
      </c>
      <c r="M98" s="38">
        <f t="shared" si="12"/>
        <v>82.127850003458775</v>
      </c>
      <c r="N98" s="38">
        <f t="shared" si="12"/>
        <v>89.504876937326628</v>
      </c>
      <c r="O98" s="30"/>
      <c r="P98" s="38">
        <f t="shared" ref="P98:Z98" si="13">IF(P92="-","-",SUM(P87:P97))</f>
        <v>89.504876937326628</v>
      </c>
      <c r="Q98" s="38">
        <f t="shared" si="13"/>
        <v>93.376822031481225</v>
      </c>
      <c r="R98" s="38">
        <f t="shared" si="13"/>
        <v>93.812787911537967</v>
      </c>
      <c r="S98" s="38">
        <f t="shared" si="13"/>
        <v>97.506773089760628</v>
      </c>
      <c r="T98" s="38">
        <f t="shared" si="13"/>
        <v>97.536303741557049</v>
      </c>
      <c r="U98" s="38">
        <f t="shared" si="13"/>
        <v>100.8264529446424</v>
      </c>
      <c r="V98" s="38">
        <f t="shared" si="13"/>
        <v>100.99857030204942</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AA'!J104="-","-",'3c AA'!J104)</f>
        <v>-</v>
      </c>
      <c r="H101" s="129" t="str">
        <f>IF('3c AA'!K104="-","-",'3c AA'!K104)</f>
        <v>-</v>
      </c>
      <c r="I101" s="129" t="str">
        <f>IF('3c AA'!L104="-","-",'3c AA'!L104)</f>
        <v>-</v>
      </c>
      <c r="J101" s="129" t="str">
        <f>IF('3c AA'!M104="-","-",'3c AA'!M104)</f>
        <v>-</v>
      </c>
      <c r="K101" s="129" t="str">
        <f>IF('3c AA'!N104="-","-",'3c AA'!N104)</f>
        <v>-</v>
      </c>
      <c r="L101" s="129" t="str">
        <f>IF('3c AA'!O104="-","-",'3c AA'!O104)</f>
        <v>-</v>
      </c>
      <c r="M101" s="129" t="str">
        <f>IF('3c AA'!P104="-","-",'3c AA'!P104)</f>
        <v>-</v>
      </c>
      <c r="N101" s="129" t="str">
        <f>IF('3c AA'!Q104="-","-",'3c AA'!Q104)</f>
        <v>-</v>
      </c>
      <c r="O101" s="30"/>
      <c r="P101" s="129" t="str">
        <f>IF('3c AA'!S104="-","-",'3c AA'!S104)</f>
        <v>-</v>
      </c>
      <c r="Q101" s="129" t="str">
        <f>IF('3c AA'!T104="-","-",'3c AA'!T104)</f>
        <v>-</v>
      </c>
      <c r="R101" s="129" t="str">
        <f>IF('3c AA'!U104="-","-",'3c AA'!U104)</f>
        <v>-</v>
      </c>
      <c r="S101" s="129" t="str">
        <f>IF('3c AA'!V104="-","-",'3c AA'!V104)</f>
        <v>-</v>
      </c>
      <c r="T101" s="129">
        <f>IF('3c AA'!W104="-","-",'3c AA'!W104)</f>
        <v>0</v>
      </c>
      <c r="U101" s="129">
        <f>IF('3c AA'!X104="-","-",'3c AA'!X104)</f>
        <v>1.4870742269298105</v>
      </c>
      <c r="V101" s="129">
        <f>IF('3c AA'!Y104="-","-",'3c AA'!Y104)</f>
        <v>0.70457099735818829</v>
      </c>
      <c r="W101" s="129" t="str">
        <f>IF('3c AA'!Z104="-","-",'3c AA'!Z104)</f>
        <v>-</v>
      </c>
      <c r="X101" s="129" t="str">
        <f>IF('3c AA'!AA104="-","-",'3c AA'!AA104)</f>
        <v>-</v>
      </c>
      <c r="Y101" s="129" t="str">
        <f>IF('3c AA'!AB104="-","-",'3c AA'!AB104)</f>
        <v>-</v>
      </c>
      <c r="Z101" s="129" t="str">
        <f>IF('3c AA'!AC104="-","-",'3c AA'!AC104)</f>
        <v>-</v>
      </c>
      <c r="AA101" s="28"/>
    </row>
    <row r="102" spans="1:27" s="29" customFormat="1" ht="11.5" x14ac:dyDescent="0.25">
      <c r="A102" s="256"/>
      <c r="B102" s="132" t="s">
        <v>2</v>
      </c>
      <c r="C102" s="132" t="s">
        <v>342</v>
      </c>
      <c r="D102" s="134" t="s">
        <v>323</v>
      </c>
      <c r="E102" s="131"/>
      <c r="F102" s="30"/>
      <c r="G102" s="129">
        <f>IF('3d PC'!G14="-","-",'3d PC'!G61)</f>
        <v>6.5567588596821027</v>
      </c>
      <c r="H102" s="129">
        <f>IF('3d PC'!H14="-","-",'3d PC'!H61)</f>
        <v>6.5567588596821027</v>
      </c>
      <c r="I102" s="129">
        <f>IF('3d PC'!I14="-","-",'3d PC'!I61)</f>
        <v>6.6197359495950758</v>
      </c>
      <c r="J102" s="129">
        <f>IF('3d PC'!J14="-","-",'3d PC'!J61)</f>
        <v>6.6197359495950758</v>
      </c>
      <c r="K102" s="129">
        <f>IF('3d PC'!K14="-","-",'3d PC'!K61)</f>
        <v>6.6995028867368616</v>
      </c>
      <c r="L102" s="129">
        <f>IF('3d PC'!L14="-","-",'3d PC'!L61)</f>
        <v>6.6995028867368616</v>
      </c>
      <c r="M102" s="129">
        <f>IF('3d PC'!M14="-","-",'3d PC'!M61)</f>
        <v>7.1131218301273513</v>
      </c>
      <c r="N102" s="129">
        <f>IF('3d PC'!N14="-","-",'3d PC'!N61)</f>
        <v>7.1131218301273513</v>
      </c>
      <c r="O102" s="30"/>
      <c r="P102" s="129">
        <f>'3d PC'!P61</f>
        <v>7.1131218301273513</v>
      </c>
      <c r="Q102" s="129">
        <f>'3d PC'!Q61</f>
        <v>7.2804579515147188</v>
      </c>
      <c r="R102" s="129">
        <f>'3d PC'!R61</f>
        <v>7.1935840895118579</v>
      </c>
      <c r="S102" s="129">
        <f>'3d PC'!S61</f>
        <v>7.3593999937099728</v>
      </c>
      <c r="T102" s="129">
        <f>'3d PC'!T61</f>
        <v>7.0492243060839304</v>
      </c>
      <c r="U102" s="129">
        <f>'3d PC'!U61</f>
        <v>7.1089669218364691</v>
      </c>
      <c r="V102" s="129">
        <f>'3d PC'!V61</f>
        <v>6.9829560851947949</v>
      </c>
      <c r="W102" s="129" t="str">
        <f>'3d PC'!W61</f>
        <v>-</v>
      </c>
      <c r="X102" s="129" t="str">
        <f>'3d PC'!X61</f>
        <v>-</v>
      </c>
      <c r="Y102" s="129" t="str">
        <f>'3d PC'!Y61</f>
        <v>-</v>
      </c>
      <c r="Z102" s="129" t="str">
        <f>'3d PC'!Z61</f>
        <v>-</v>
      </c>
      <c r="AA102" s="28"/>
    </row>
    <row r="103" spans="1:27" s="29" customFormat="1" ht="11.5" x14ac:dyDescent="0.25">
      <c r="A103" s="256"/>
      <c r="B103" s="132" t="s">
        <v>352</v>
      </c>
      <c r="C103" s="132" t="s">
        <v>343</v>
      </c>
      <c r="D103" s="134" t="s">
        <v>323</v>
      </c>
      <c r="E103" s="131"/>
      <c r="F103" s="30"/>
      <c r="G103" s="129">
        <f>IF('3e NC-Elec'!H49="-","-",'3e NC-Elec'!H49)</f>
        <v>11.753000000000002</v>
      </c>
      <c r="H103" s="129">
        <f>IF('3e NC-Elec'!I49="-","-",'3e NC-Elec'!I49)</f>
        <v>11.753000000000002</v>
      </c>
      <c r="I103" s="129">
        <f>IF('3e NC-Elec'!J49="-","-",'3e NC-Elec'!J49)</f>
        <v>10.621500000000001</v>
      </c>
      <c r="J103" s="129">
        <f>IF('3e NC-Elec'!K49="-","-",'3e NC-Elec'!K49)</f>
        <v>10.621500000000001</v>
      </c>
      <c r="K103" s="129">
        <f>IF('3e NC-Elec'!L49="-","-",'3e NC-Elec'!L49)</f>
        <v>11.095999999999998</v>
      </c>
      <c r="L103" s="129">
        <f>IF('3e NC-Elec'!M49="-","-",'3e NC-Elec'!M49)</f>
        <v>11.095999999999998</v>
      </c>
      <c r="M103" s="129">
        <f>IF('3e NC-Elec'!N49="-","-",'3e NC-Elec'!N49)</f>
        <v>10.804</v>
      </c>
      <c r="N103" s="129">
        <f>IF('3e NC-Elec'!O49="-","-",'3e NC-Elec'!O49)</f>
        <v>10.804</v>
      </c>
      <c r="O103" s="30"/>
      <c r="P103" s="129">
        <f>'3e NC-Elec'!Q49</f>
        <v>10.804</v>
      </c>
      <c r="Q103" s="129">
        <f>'3e NC-Elec'!R49</f>
        <v>11.315</v>
      </c>
      <c r="R103" s="129">
        <f>'3e NC-Elec'!S49</f>
        <v>11.315</v>
      </c>
      <c r="S103" s="129">
        <f>'3e NC-Elec'!T49</f>
        <v>12.811499999999999</v>
      </c>
      <c r="T103" s="129">
        <f>'3e NC-Elec'!U49</f>
        <v>12.811499999999999</v>
      </c>
      <c r="U103" s="129">
        <f>'3e NC-Elec'!V49</f>
        <v>14.818999999999999</v>
      </c>
      <c r="V103" s="129">
        <f>'3e NC-Elec'!W49</f>
        <v>14.818999999999999</v>
      </c>
      <c r="W103" s="129" t="str">
        <f>'3e NC-Elec'!X49</f>
        <v>-</v>
      </c>
      <c r="X103" s="129" t="str">
        <f>'3e NC-Elec'!Y49</f>
        <v>-</v>
      </c>
      <c r="Y103" s="129" t="str">
        <f>'3e NC-Elec'!Z49</f>
        <v>-</v>
      </c>
      <c r="Z103" s="129" t="str">
        <f>'3e NC-Elec'!AA49</f>
        <v>-</v>
      </c>
      <c r="AA103" s="28"/>
    </row>
    <row r="104" spans="1:27" s="29" customFormat="1" ht="11.25" customHeight="1" x14ac:dyDescent="0.25">
      <c r="A104" s="256"/>
      <c r="B104" s="132" t="s">
        <v>349</v>
      </c>
      <c r="C104" s="132" t="s">
        <v>344</v>
      </c>
      <c r="D104" s="134" t="s">
        <v>323</v>
      </c>
      <c r="E104" s="131"/>
      <c r="F104" s="30"/>
      <c r="G104" s="129">
        <f>IF('3g CPIH'!C$16="-","-",'3h OC '!$E$9*('3g CPIH'!C$16/'3g CPIH'!$G$16))</f>
        <v>39.034507632093934</v>
      </c>
      <c r="H104" s="129">
        <f>IF('3g CPIH'!D$16="-","-",'3h OC '!$E$9*('3g CPIH'!D$16/'3g CPIH'!$G$16))</f>
        <v>39.112654794520544</v>
      </c>
      <c r="I104" s="129">
        <f>IF('3g CPIH'!E$16="-","-",'3h OC '!$E$9*('3g CPIH'!E$16/'3g CPIH'!$G$16))</f>
        <v>39.229875538160471</v>
      </c>
      <c r="J104" s="129">
        <f>IF('3g CPIH'!F$16="-","-",'3h OC '!$E$9*('3g CPIH'!F$16/'3g CPIH'!$G$16))</f>
        <v>39.464317025440316</v>
      </c>
      <c r="K104" s="129">
        <f>IF('3g CPIH'!G$16="-","-",'3h OC '!$E$9*('3g CPIH'!G$16/'3g CPIH'!$G$16))</f>
        <v>39.933199999999999</v>
      </c>
      <c r="L104" s="129">
        <f>IF('3g CPIH'!H$16="-","-",'3h OC '!$E$9*('3g CPIH'!H$16/'3g CPIH'!$G$16))</f>
        <v>40.441156555772999</v>
      </c>
      <c r="M104" s="129">
        <f>IF('3g CPIH'!I$16="-","-",'3h OC '!$E$9*('3g CPIH'!I$16/'3g CPIH'!$G$16))</f>
        <v>41.027260273972601</v>
      </c>
      <c r="N104" s="129">
        <f>IF('3g CPIH'!J$16="-","-",'3h OC '!$E$9*('3g CPIH'!J$16/'3g CPIH'!$G$16))</f>
        <v>41.378922504892373</v>
      </c>
      <c r="O104" s="30"/>
      <c r="P104" s="129">
        <f>IF('3g CPIH'!L$16="-","-",'3h OC '!$E$9*('3g CPIH'!L$16/'3g CPIH'!$G$16))</f>
        <v>41.378922504892373</v>
      </c>
      <c r="Q104" s="129">
        <f>IF('3g CPIH'!M$16="-","-",'3h OC '!$E$9*('3g CPIH'!M$16/'3g CPIH'!$G$16))</f>
        <v>41.847805479452056</v>
      </c>
      <c r="R104" s="129">
        <f>IF('3g CPIH'!N$16="-","-",'3h OC '!$E$9*('3g CPIH'!N$16/'3g CPIH'!$G$16))</f>
        <v>42.160394129158512</v>
      </c>
      <c r="S104" s="129">
        <f>IF('3g CPIH'!O$16="-","-",'3h OC '!$E$9*('3g CPIH'!O$16/'3g CPIH'!$G$16))</f>
        <v>42.394835616438357</v>
      </c>
      <c r="T104" s="129">
        <f>IF('3g CPIH'!P$16="-","-",'3h OC '!$E$9*('3g CPIH'!P$16/'3g CPIH'!$G$16))</f>
        <v>42.512056360078276</v>
      </c>
      <c r="U104" s="129">
        <f>IF('3g CPIH'!Q$16="-","-",'3h OC '!$E$9*('3g CPIH'!Q$16/'3g CPIH'!$G$16))</f>
        <v>42.746497847358121</v>
      </c>
      <c r="V104" s="129">
        <f>IF('3g CPIH'!R$16="-","-",'3h OC '!$E$9*('3g CPIH'!R$16/'3g CPIH'!$G$16))</f>
        <v>43.527969471624267</v>
      </c>
      <c r="W104" s="129" t="str">
        <f>IF('3g CPIH'!S$16="-","-",'3h OC '!$E$9*('3g CPIH'!S$16/'3g CPIH'!$G$16))</f>
        <v>-</v>
      </c>
      <c r="X104" s="129" t="str">
        <f>IF('3g CPIH'!T$16="-","-",'3h OC '!$E$9*('3g CPIH'!T$16/'3g CPIH'!$G$16))</f>
        <v>-</v>
      </c>
      <c r="Y104" s="129" t="str">
        <f>IF('3g CPIH'!U$16="-","-",'3h OC '!$E$9*('3g CPIH'!U$16/'3g CPIH'!$G$16))</f>
        <v>-</v>
      </c>
      <c r="Z104" s="129" t="str">
        <f>IF('3g CPIH'!V$16="-","-",'3h OC '!$E$9*('3g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SMNCC'!G$57)</f>
        <v>0</v>
      </c>
      <c r="L105" s="129">
        <f>IF('3i SMNCC'!H$46="-","-",'3i SMNCC'!H$57)</f>
        <v>-0.1310662676190151</v>
      </c>
      <c r="M105" s="129">
        <f>IF('3i SMNCC'!I$46="-","-",'3i SMNCC'!I$57)</f>
        <v>1.6490220555819262</v>
      </c>
      <c r="N105" s="129">
        <f>IF('3i SMNCC'!J$46="-","-",'3i SMNCC'!J$57)</f>
        <v>7.9249822078168837</v>
      </c>
      <c r="O105" s="30"/>
      <c r="P105" s="129">
        <f>IF('3i SMNCC'!L$46="-","-",'3i SMNCC'!L$57)</f>
        <v>7.9249822078168837</v>
      </c>
      <c r="Q105" s="129">
        <f>IF('3i SMNCC'!M$46="-","-",'3i SMNCC'!M$57)</f>
        <v>9.5945159615724194</v>
      </c>
      <c r="R105" s="129">
        <f>IF('3i SMNCC'!N$46="-","-",'3i SMNCC'!N$57)</f>
        <v>9.6655312765157912</v>
      </c>
      <c r="S105" s="129">
        <f>IF('3i SMNCC'!O$46="-","-",'3i SMNCC'!O$57)</f>
        <v>11.448655558303892</v>
      </c>
      <c r="T105" s="129">
        <f>IF('3i SMNCC'!P$46="-","-",'3i SMNCC'!P$57)</f>
        <v>11.63045810995356</v>
      </c>
      <c r="U105" s="129">
        <f>IF('3i SMNCC'!Q$46="-","-",'3i SMNCC'!Q$57)</f>
        <v>11.375413031411084</v>
      </c>
      <c r="V105" s="129">
        <f>IF('3i SMNCC'!R$46="-","-",'3i SMNCC'!R$57)</f>
        <v>11.405483218834176</v>
      </c>
      <c r="W105" s="129" t="str">
        <f>IF('3i SMNCC'!S$46="-","-",'3i SMNCC'!S$57)</f>
        <v>-</v>
      </c>
      <c r="X105" s="129" t="str">
        <f>IF('3i SMNCC'!T$46="-","-",'3i SMNCC'!T$57)</f>
        <v>-</v>
      </c>
      <c r="Y105" s="129" t="str">
        <f>IF('3i SMNCC'!U$46="-","-",'3i SMNCC'!U$57)</f>
        <v>-</v>
      </c>
      <c r="Z105" s="129" t="str">
        <f>IF('3i SMNCC'!V$46="-","-",'3i SMNCC'!V$57)</f>
        <v>-</v>
      </c>
      <c r="AA105" s="28"/>
    </row>
    <row r="106" spans="1:27" s="29" customFormat="1" ht="11.25" customHeight="1" x14ac:dyDescent="0.25">
      <c r="A106" s="256"/>
      <c r="B106" s="132" t="s">
        <v>349</v>
      </c>
      <c r="C106" s="132" t="s">
        <v>389</v>
      </c>
      <c r="D106" s="134" t="s">
        <v>323</v>
      </c>
      <c r="E106" s="131"/>
      <c r="F106" s="30"/>
      <c r="G106" s="129">
        <f>IF('3g CPIH'!C$16="-","-",'3j PAAC PAP'!$G$13*('3g CPIH'!C$16/'3g CPIH'!$G$16))</f>
        <v>13.436452250489236</v>
      </c>
      <c r="H106" s="129">
        <f>IF('3g CPIH'!D$16="-","-",'3j PAAC PAP'!$G$13*('3g CPIH'!D$16/'3g CPIH'!$G$16))</f>
        <v>13.463352054794518</v>
      </c>
      <c r="I106" s="129">
        <f>IF('3g CPIH'!E$16="-","-",'3j PAAC PAP'!$G$13*('3g CPIH'!E$16/'3g CPIH'!$G$16))</f>
        <v>13.503701761252445</v>
      </c>
      <c r="J106" s="129">
        <f>IF('3g CPIH'!F$16="-","-",'3j PAAC PAP'!$G$13*('3g CPIH'!F$16/'3g CPIH'!$G$16))</f>
        <v>13.584401174168297</v>
      </c>
      <c r="K106" s="129">
        <f>IF('3g CPIH'!G$16="-","-",'3j PAAC PAP'!$G$13*('3g CPIH'!G$16/'3g CPIH'!$G$16))</f>
        <v>13.745799999999999</v>
      </c>
      <c r="L106" s="129">
        <f>IF('3g CPIH'!H$16="-","-",'3j PAAC PAP'!$G$13*('3g CPIH'!H$16/'3g CPIH'!$G$16))</f>
        <v>13.920648727984345</v>
      </c>
      <c r="M106" s="129">
        <f>IF('3g CPIH'!I$16="-","-",'3j PAAC PAP'!$G$13*('3g CPIH'!I$16/'3g CPIH'!$G$16))</f>
        <v>14.122397260273971</v>
      </c>
      <c r="N106" s="129">
        <f>IF('3g CPIH'!J$16="-","-",'3j PAAC PAP'!$G$13*('3g CPIH'!J$16/'3g CPIH'!$G$16))</f>
        <v>14.24344637964775</v>
      </c>
      <c r="O106" s="30"/>
      <c r="P106" s="129">
        <f>IF('3g CPIH'!L$16="-","-",'3j PAAC PAP'!$G$13*('3g CPIH'!L$16/'3g CPIH'!$G$16))</f>
        <v>14.24344637964775</v>
      </c>
      <c r="Q106" s="129">
        <f>IF('3g CPIH'!M$16="-","-",'3j PAAC PAP'!$G$13*('3g CPIH'!M$16/'3g CPIH'!$G$16))</f>
        <v>14.40484520547945</v>
      </c>
      <c r="R106" s="129">
        <f>IF('3g CPIH'!N$16="-","-",'3j PAAC PAP'!$G$13*('3g CPIH'!N$16/'3g CPIH'!$G$16))</f>
        <v>14.512444422700586</v>
      </c>
      <c r="S106" s="129">
        <f>IF('3g CPIH'!O$16="-","-",'3j PAAC PAP'!$G$13*('3g CPIH'!O$16/'3g CPIH'!$G$16))</f>
        <v>14.593143835616438</v>
      </c>
      <c r="T106" s="129">
        <f>IF('3g CPIH'!P$16="-","-",'3j PAAC PAP'!$G$13*('3g CPIH'!P$16/'3g CPIH'!$G$16))</f>
        <v>14.633493542074362</v>
      </c>
      <c r="U106" s="129">
        <f>IF('3g CPIH'!Q$16="-","-",'3j PAAC PAP'!$G$13*('3g CPIH'!Q$16/'3g CPIH'!$G$16))</f>
        <v>14.714192954990214</v>
      </c>
      <c r="V106" s="129">
        <f>IF('3g CPIH'!R$16="-","-",'3j PAAC PAP'!$G$13*('3g CPIH'!R$16/'3g CPIH'!$G$16))</f>
        <v>14.983190998043053</v>
      </c>
      <c r="W106" s="129" t="str">
        <f>IF('3g CPIH'!S$16="-","-",'3j PAAC PAP'!$G$13*('3g CPIH'!S$16/'3g CPIH'!$G$16))</f>
        <v>-</v>
      </c>
      <c r="X106" s="129" t="str">
        <f>IF('3g CPIH'!T$16="-","-",'3j PAAC PAP'!$G$13*('3g CPIH'!T$16/'3g CPIH'!$G$16))</f>
        <v>-</v>
      </c>
      <c r="Y106" s="129" t="str">
        <f>IF('3g CPIH'!U$16="-","-",'3j PAAC PAP'!$G$13*('3g CPIH'!U$16/'3g CPIH'!$G$16))</f>
        <v>-</v>
      </c>
      <c r="Z106" s="129" t="str">
        <f>IF('3g CPIH'!V$16="-","-",'3j PAAC PAP'!$G$13*('3g CPIH'!V$16/'3g CPIH'!$G$16))</f>
        <v>-</v>
      </c>
      <c r="AA106" s="28"/>
    </row>
    <row r="107" spans="1:27" s="29" customFormat="1" ht="11.25" customHeight="1" x14ac:dyDescent="0.25">
      <c r="A107" s="256"/>
      <c r="B107" s="132" t="s">
        <v>349</v>
      </c>
      <c r="C107" s="132" t="s">
        <v>404</v>
      </c>
      <c r="D107" s="134" t="s">
        <v>323</v>
      </c>
      <c r="E107" s="131"/>
      <c r="F107" s="30"/>
      <c r="G107" s="129">
        <f>IF(G102="-","-",SUM(G99:G105)*'3j PAAC PAP'!$G$31)</f>
        <v>3.3204624069397997</v>
      </c>
      <c r="H107" s="129">
        <f>IF(H102="-","-",SUM(H99:H105)*'3j PAAC PAP'!$G$31)</f>
        <v>3.3249874402329502</v>
      </c>
      <c r="I107" s="129">
        <f>IF(I102="-","-",SUM(I99:I105)*'3j PAAC PAP'!$G$31)</f>
        <v>3.2699032395869971</v>
      </c>
      <c r="J107" s="129">
        <f>IF(J102="-","-",SUM(J99:J105)*'3j PAAC PAP'!$G$31)</f>
        <v>3.2834783394664488</v>
      </c>
      <c r="K107" s="129">
        <f>IF(K102="-","-",SUM(K99:K105)*'3j PAAC PAP'!$G$31)</f>
        <v>3.3427228119536108</v>
      </c>
      <c r="L107" s="129">
        <f>IF(L102="-","-",SUM(L99:L105)*'3j PAAC PAP'!$G$31)</f>
        <v>3.3645462671988797</v>
      </c>
      <c r="M107" s="129">
        <f>IF(M102="-","-",SUM(M99:M105)*'3j PAAC PAP'!$G$31)</f>
        <v>3.5086004744622192</v>
      </c>
      <c r="N107" s="129">
        <f>IF(N102="-","-",SUM(N99:N105)*'3j PAAC PAP'!$G$31)</f>
        <v>3.8923663209364108</v>
      </c>
      <c r="O107" s="30"/>
      <c r="P107" s="129">
        <f>IF(P102="-","-",SUM(P99:P105)*'3j PAAC PAP'!$G$31)</f>
        <v>3.8923663209364108</v>
      </c>
      <c r="Q107" s="129">
        <f>IF(Q102="-","-",SUM(Q99:Q105)*'3j PAAC PAP'!$G$31)</f>
        <v>4.0554675779455893</v>
      </c>
      <c r="R107" s="129">
        <f>IF(R102="-","-",SUM(R99:R105)*'3j PAAC PAP'!$G$31)</f>
        <v>4.0726494378092593</v>
      </c>
      <c r="S107" s="129">
        <f>IF(S102="-","-",SUM(S99:S105)*'3j PAAC PAP'!$G$31)</f>
        <v>4.285729306218057</v>
      </c>
      <c r="T107" s="129">
        <f>IF(T102="-","-",SUM(T99:T105)*'3j PAAC PAP'!$G$31)</f>
        <v>4.2850835380922074</v>
      </c>
      <c r="U107" s="129">
        <f>IF(U102="-","-",SUM(U99:U105)*'3j PAAC PAP'!$G$31)</f>
        <v>4.4896996702024143</v>
      </c>
      <c r="V107" s="129">
        <f>IF(V102="-","-",SUM(V99:V105)*'3j PAAC PAP'!$G$31)</f>
        <v>4.4840845887764536</v>
      </c>
      <c r="W107" s="129" t="str">
        <f>IF(W102="-","-",SUM(W99:W105)*'3j PAAC PAP'!$G$31)</f>
        <v>-</v>
      </c>
      <c r="X107" s="129" t="str">
        <f>IF(X102="-","-",SUM(X99:X105)*'3j PAAC PAP'!$G$31)</f>
        <v>-</v>
      </c>
      <c r="Y107" s="129" t="str">
        <f>IF(Y102="-","-",SUM(Y99:Y105)*'3j PAAC PAP'!$G$31)</f>
        <v>-</v>
      </c>
      <c r="Z107" s="129" t="str">
        <f>IF(Z102="-","-",SUM(Z99:Z105)*'3j PAAC PAP'!$G$31)</f>
        <v>-</v>
      </c>
      <c r="AA107" s="28"/>
    </row>
    <row r="108" spans="1:27" s="29" customFormat="1" ht="11.25" customHeight="1" x14ac:dyDescent="0.25">
      <c r="A108" s="256"/>
      <c r="B108" s="132" t="s">
        <v>388</v>
      </c>
      <c r="C108" s="132" t="s">
        <v>515</v>
      </c>
      <c r="D108" s="134" t="s">
        <v>323</v>
      </c>
      <c r="E108" s="131"/>
      <c r="F108" s="30"/>
      <c r="G108" s="129">
        <f>IF(G102="-","-",SUM(G99:G107)*'3k EBIT'!$E$9)</f>
        <v>1.4351916764978039</v>
      </c>
      <c r="H108" s="129">
        <f>IF(H102="-","-",SUM(H99:H107)*'3k EBIT'!$E$9)</f>
        <v>1.4373138669942889</v>
      </c>
      <c r="I108" s="129">
        <f>IF(I102="-","-",SUM(I99:I107)*'3k EBIT'!$E$9)</f>
        <v>1.4186036689511077</v>
      </c>
      <c r="J108" s="129">
        <f>IF(J102="-","-",SUM(J99:J107)*'3k EBIT'!$E$9)</f>
        <v>1.4249702404405631</v>
      </c>
      <c r="K108" s="129">
        <f>IF(K102="-","-",SUM(K99:K107)*'3k EBIT'!$E$9)</f>
        <v>1.4490600273322369</v>
      </c>
      <c r="L108" s="129">
        <f>IF(L102="-","-",SUM(L99:L107)*'3k EBIT'!$E$9)</f>
        <v>1.4601687852779948</v>
      </c>
      <c r="M108" s="129">
        <f>IF(M102="-","-",SUM(M99:M107)*'3k EBIT'!$E$9)</f>
        <v>1.515050215891089</v>
      </c>
      <c r="N108" s="129">
        <f>IF(N102="-","-",SUM(N99:N107)*'3k EBIT'!$E$9)</f>
        <v>1.6531912624665737</v>
      </c>
      <c r="O108" s="30"/>
      <c r="P108" s="129">
        <f>IF(P102="-","-",SUM(P99:P107)*'3k EBIT'!$E$9)</f>
        <v>1.6531912624665737</v>
      </c>
      <c r="Q108" s="129">
        <f>IF(Q102="-","-",SUM(Q99:Q107)*'3k EBIT'!$E$9)</f>
        <v>1.7140310492640751</v>
      </c>
      <c r="R108" s="129">
        <f>IF(R102="-","-",SUM(R99:R107)*'3k EBIT'!$E$9)</f>
        <v>1.72219487779312</v>
      </c>
      <c r="S108" s="129">
        <f>IF(S102="-","-",SUM(S99:S107)*'3k EBIT'!$E$9)</f>
        <v>1.7991567431616333</v>
      </c>
      <c r="T108" s="129">
        <f>IF(T102="-","-",SUM(T99:T107)*'3k EBIT'!$E$9)</f>
        <v>1.7997097295044762</v>
      </c>
      <c r="U108" s="129">
        <f>IF(U102="-","-",SUM(U99:U107)*'3k EBIT'!$E$9)</f>
        <v>1.8736766792340378</v>
      </c>
      <c r="V108" s="129">
        <f>IF(V102="-","-",SUM(V99:V107)*'3k EBIT'!$E$9)</f>
        <v>1.8768997218092056</v>
      </c>
      <c r="W108" s="129" t="str">
        <f>IF(W102="-","-",SUM(W99:W107)*'3k EBIT'!$E$9)</f>
        <v>-</v>
      </c>
      <c r="X108" s="129" t="str">
        <f>IF(X102="-","-",SUM(X99:X107)*'3k EBIT'!$E$9)</f>
        <v>-</v>
      </c>
      <c r="Y108" s="129" t="str">
        <f>IF(Y102="-","-",SUM(Y99:Y107)*'3k EBIT'!$E$9)</f>
        <v>-</v>
      </c>
      <c r="Z108" s="129" t="str">
        <f>IF(Z102="-","-",SUM(Z99:Z107)*'3k EBIT'!$E$9)</f>
        <v>-</v>
      </c>
      <c r="AA108" s="28"/>
    </row>
    <row r="109" spans="1:27" s="29" customFormat="1" ht="11.25" customHeight="1" x14ac:dyDescent="0.25">
      <c r="A109" s="256"/>
      <c r="B109" s="132" t="s">
        <v>292</v>
      </c>
      <c r="C109" s="177" t="s">
        <v>516</v>
      </c>
      <c r="D109" s="134" t="s">
        <v>323</v>
      </c>
      <c r="E109" s="130"/>
      <c r="F109" s="30"/>
      <c r="G109" s="129">
        <f>IF(G104="-","-",SUM(G99:G102,G104:G108)*'3l HAP'!$E$10)</f>
        <v>0.93385236154111584</v>
      </c>
      <c r="H109" s="129">
        <f>IF(H104="-","-",SUM(H99:H102,H104:H108)*'3l HAP'!$E$10)</f>
        <v>0.93548767618454154</v>
      </c>
      <c r="I109" s="129">
        <f>IF(I104="-","-",SUM(I99:I102,I104:I108)*'3l HAP'!$E$10)</f>
        <v>0.93763628892663242</v>
      </c>
      <c r="J109" s="129">
        <f>IF(J104="-","-",SUM(J99:J102,J104:J108)*'3l HAP'!$E$10)</f>
        <v>0.94254223285690963</v>
      </c>
      <c r="K109" s="129">
        <f>IF(K104="-","-",SUM(K99:K102,K104:K108)*'3l HAP'!$E$10)</f>
        <v>0.95415815331469833</v>
      </c>
      <c r="L109" s="129">
        <f>IF(L104="-","-",SUM(L99:L102,L104:L108)*'3l HAP'!$E$10)</f>
        <v>0.96271832478330965</v>
      </c>
      <c r="M109" s="129">
        <f>IF(M104="-","-",SUM(M99:M102,M104:M108)*'3l HAP'!$E$10)</f>
        <v>1.0092839543470364</v>
      </c>
      <c r="N109" s="129">
        <f>IF(N104="-","-",SUM(N99:N102,N104:N108)*'3l HAP'!$E$10)</f>
        <v>1.1157324926366967</v>
      </c>
      <c r="O109" s="30"/>
      <c r="P109" s="129">
        <f>IF(P104="-","-",SUM(P99:P102,P104:P108)*'3l HAP'!$E$10)</f>
        <v>1.1157324926366967</v>
      </c>
      <c r="Q109" s="129">
        <f>IF(Q104="-","-",SUM(Q99:Q102,Q104:Q108)*'3l HAP'!$E$10)</f>
        <v>1.1551327811405676</v>
      </c>
      <c r="R109" s="129">
        <f>IF(R104="-","-",SUM(R99:R102,R104:R108)*'3l HAP'!$E$10)</f>
        <v>1.1614236529365143</v>
      </c>
      <c r="S109" s="129">
        <f>IF(S104="-","-",SUM(S99:S102,S104:S108)*'3l HAP'!$E$10)</f>
        <v>1.1988185651435372</v>
      </c>
      <c r="T109" s="129">
        <f>IF(T104="-","-",SUM(T99:T102,T104:T108)*'3l HAP'!$E$10)</f>
        <v>1.1992446846015046</v>
      </c>
      <c r="U109" s="129">
        <f>IF(U104="-","-",SUM(U99:U102,U104:U108)*'3l HAP'!$E$10)</f>
        <v>1.2268502278212579</v>
      </c>
      <c r="V109" s="129">
        <f>IF(V104="-","-",SUM(V99:V102,V104:V108)*'3l HAP'!$E$10)</f>
        <v>1.2293338355502934</v>
      </c>
      <c r="W109" s="129" t="str">
        <f>IF(W104="-","-",SUM(W99:W102,W104:W108)*'3l HAP'!$E$10)</f>
        <v>-</v>
      </c>
      <c r="X109" s="129" t="str">
        <f>IF(X104="-","-",SUM(X99:X102,X104:X108)*'3l HAP'!$E$10)</f>
        <v>-</v>
      </c>
      <c r="Y109" s="129" t="str">
        <f>IF(Y104="-","-",SUM(Y99:Y102,Y104:Y108)*'3l HAP'!$E$10)</f>
        <v>-</v>
      </c>
      <c r="Z109" s="129" t="str">
        <f>IF(Z104="-","-",SUM(Z99:Z102,Z104:Z108)*'3l HAP'!$E$10)</f>
        <v>-</v>
      </c>
      <c r="AA109" s="28"/>
    </row>
    <row r="110" spans="1:27" s="29" customFormat="1" ht="11.5" x14ac:dyDescent="0.25">
      <c r="A110" s="256"/>
      <c r="B110" s="132" t="s">
        <v>44</v>
      </c>
      <c r="C110" s="132" t="str">
        <f>B110&amp;"_"&amp;D110</f>
        <v>Total_Southern</v>
      </c>
      <c r="D110" s="134" t="s">
        <v>323</v>
      </c>
      <c r="E110" s="131"/>
      <c r="F110" s="30"/>
      <c r="G110" s="129">
        <f t="shared" ref="G110:N110" si="14">IF(G104="-","-",SUM(G99:G109))</f>
        <v>76.470225187243997</v>
      </c>
      <c r="H110" s="129">
        <f t="shared" si="14"/>
        <v>76.583554692408939</v>
      </c>
      <c r="I110" s="129">
        <f t="shared" si="14"/>
        <v>75.600956446472722</v>
      </c>
      <c r="J110" s="129">
        <f t="shared" si="14"/>
        <v>75.940944961967602</v>
      </c>
      <c r="K110" s="129">
        <f t="shared" si="14"/>
        <v>77.220443879337395</v>
      </c>
      <c r="L110" s="129">
        <f t="shared" si="14"/>
        <v>77.813675280135385</v>
      </c>
      <c r="M110" s="129">
        <f t="shared" si="14"/>
        <v>80.7487360646562</v>
      </c>
      <c r="N110" s="129">
        <f t="shared" si="14"/>
        <v>88.125762998524053</v>
      </c>
      <c r="O110" s="30"/>
      <c r="P110" s="129">
        <f t="shared" ref="P110:Z110" si="15">IF(P104="-","-",SUM(P99:P109))</f>
        <v>88.125762998524053</v>
      </c>
      <c r="Q110" s="129">
        <f t="shared" si="15"/>
        <v>91.367256006368876</v>
      </c>
      <c r="R110" s="129">
        <f t="shared" si="15"/>
        <v>91.803221886425632</v>
      </c>
      <c r="S110" s="129">
        <f t="shared" si="15"/>
        <v>95.891239618591896</v>
      </c>
      <c r="T110" s="129">
        <f t="shared" si="15"/>
        <v>95.920770270388317</v>
      </c>
      <c r="U110" s="129">
        <f t="shared" si="15"/>
        <v>99.841371559783397</v>
      </c>
      <c r="V110" s="129">
        <f t="shared" si="15"/>
        <v>100.01348891719044</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AA'!J105="-","-",'3c AA'!J105)</f>
        <v>-</v>
      </c>
      <c r="H113" s="38" t="str">
        <f>IF('3c AA'!K105="-","-",'3c AA'!K105)</f>
        <v>-</v>
      </c>
      <c r="I113" s="38" t="str">
        <f>IF('3c AA'!L105="-","-",'3c AA'!L105)</f>
        <v>-</v>
      </c>
      <c r="J113" s="38" t="str">
        <f>IF('3c AA'!M105="-","-",'3c AA'!M105)</f>
        <v>-</v>
      </c>
      <c r="K113" s="38" t="str">
        <f>IF('3c AA'!N105="-","-",'3c AA'!N105)</f>
        <v>-</v>
      </c>
      <c r="L113" s="38" t="str">
        <f>IF('3c AA'!O105="-","-",'3c AA'!O105)</f>
        <v>-</v>
      </c>
      <c r="M113" s="38" t="str">
        <f>IF('3c AA'!P105="-","-",'3c AA'!P105)</f>
        <v>-</v>
      </c>
      <c r="N113" s="38" t="str">
        <f>IF('3c AA'!Q105="-","-",'3c AA'!Q105)</f>
        <v>-</v>
      </c>
      <c r="O113" s="30"/>
      <c r="P113" s="38" t="str">
        <f>IF('3c AA'!S105="-","-",'3c AA'!S105)</f>
        <v>-</v>
      </c>
      <c r="Q113" s="38" t="str">
        <f>IF('3c AA'!T105="-","-",'3c AA'!T105)</f>
        <v>-</v>
      </c>
      <c r="R113" s="38" t="str">
        <f>IF('3c AA'!U105="-","-",'3c AA'!U105)</f>
        <v>-</v>
      </c>
      <c r="S113" s="38" t="str">
        <f>IF('3c AA'!V105="-","-",'3c AA'!V105)</f>
        <v>-</v>
      </c>
      <c r="T113" s="38">
        <f>IF('3c AA'!W105="-","-",'3c AA'!W105)</f>
        <v>0</v>
      </c>
      <c r="U113" s="38">
        <f>IF('3c AA'!X105="-","-",'3c AA'!X105)</f>
        <v>1.4870742269298105</v>
      </c>
      <c r="V113" s="38">
        <f>IF('3c AA'!Y105="-","-",'3c AA'!Y105)</f>
        <v>0.70457099735818829</v>
      </c>
      <c r="W113" s="38" t="str">
        <f>IF('3c AA'!Z105="-","-",'3c AA'!Z105)</f>
        <v>-</v>
      </c>
      <c r="X113" s="38" t="str">
        <f>IF('3c AA'!AA105="-","-",'3c AA'!AA105)</f>
        <v>-</v>
      </c>
      <c r="Y113" s="38" t="str">
        <f>IF('3c AA'!AB105="-","-",'3c AA'!AB105)</f>
        <v>-</v>
      </c>
      <c r="Z113" s="38" t="str">
        <f>IF('3c AA'!AC105="-","-",'3c AA'!AC105)</f>
        <v>-</v>
      </c>
      <c r="AA113" s="28"/>
    </row>
    <row r="114" spans="1:27" s="29" customFormat="1" ht="12.4" customHeight="1" x14ac:dyDescent="0.25">
      <c r="A114" s="256"/>
      <c r="B114" s="135" t="s">
        <v>2</v>
      </c>
      <c r="C114" s="135" t="s">
        <v>342</v>
      </c>
      <c r="D114" s="133" t="s">
        <v>324</v>
      </c>
      <c r="E114" s="128"/>
      <c r="F114" s="30"/>
      <c r="G114" s="38">
        <f>IF('3d PC'!G14="-","-",'3d PC'!G61)</f>
        <v>6.5567588596821027</v>
      </c>
      <c r="H114" s="38">
        <f>IF('3d PC'!H14="-","-",'3d PC'!H61)</f>
        <v>6.5567588596821027</v>
      </c>
      <c r="I114" s="38">
        <f>IF('3d PC'!I14="-","-",'3d PC'!I61)</f>
        <v>6.6197359495950758</v>
      </c>
      <c r="J114" s="38">
        <f>IF('3d PC'!J14="-","-",'3d PC'!J61)</f>
        <v>6.6197359495950758</v>
      </c>
      <c r="K114" s="38">
        <f>IF('3d PC'!K14="-","-",'3d PC'!K61)</f>
        <v>6.6995028867368616</v>
      </c>
      <c r="L114" s="38">
        <f>IF('3d PC'!L14="-","-",'3d PC'!L61)</f>
        <v>6.6995028867368616</v>
      </c>
      <c r="M114" s="38">
        <f>IF('3d PC'!M14="-","-",'3d PC'!M61)</f>
        <v>7.1131218301273513</v>
      </c>
      <c r="N114" s="38">
        <f>IF('3d PC'!N14="-","-",'3d PC'!N61)</f>
        <v>7.1131218301273513</v>
      </c>
      <c r="O114" s="30"/>
      <c r="P114" s="38">
        <f>'3d PC'!P61</f>
        <v>7.1131218301273513</v>
      </c>
      <c r="Q114" s="38">
        <f>'3d PC'!Q61</f>
        <v>7.2804579515147188</v>
      </c>
      <c r="R114" s="38">
        <f>'3d PC'!R61</f>
        <v>7.1935840895118579</v>
      </c>
      <c r="S114" s="38">
        <f>'3d PC'!S61</f>
        <v>7.3593999937099728</v>
      </c>
      <c r="T114" s="38">
        <f>'3d PC'!T61</f>
        <v>7.0492243060839304</v>
      </c>
      <c r="U114" s="38">
        <f>'3d PC'!U61</f>
        <v>7.1089669218364691</v>
      </c>
      <c r="V114" s="38">
        <f>'3d PC'!V61</f>
        <v>6.9829560851947949</v>
      </c>
      <c r="W114" s="38" t="str">
        <f>'3d PC'!W61</f>
        <v>-</v>
      </c>
      <c r="X114" s="38" t="str">
        <f>'3d PC'!X61</f>
        <v>-</v>
      </c>
      <c r="Y114" s="38" t="str">
        <f>'3d PC'!Y61</f>
        <v>-</v>
      </c>
      <c r="Z114" s="38" t="str">
        <f>'3d PC'!Z61</f>
        <v>-</v>
      </c>
      <c r="AA114" s="28"/>
    </row>
    <row r="115" spans="1:27" s="29" customFormat="1" ht="11.25" customHeight="1" x14ac:dyDescent="0.25">
      <c r="A115" s="256"/>
      <c r="B115" s="135" t="s">
        <v>352</v>
      </c>
      <c r="C115" s="135" t="s">
        <v>343</v>
      </c>
      <c r="D115" s="133" t="s">
        <v>324</v>
      </c>
      <c r="E115" s="128"/>
      <c r="F115" s="30"/>
      <c r="G115" s="38">
        <f>IF('3e NC-Elec'!H50="-","-",'3e NC-Elec'!H50)</f>
        <v>17.118500000000001</v>
      </c>
      <c r="H115" s="38">
        <f>IF('3e NC-Elec'!I50="-","-",'3e NC-Elec'!I50)</f>
        <v>17.118500000000001</v>
      </c>
      <c r="I115" s="38">
        <f>IF('3e NC-Elec'!J50="-","-",'3e NC-Elec'!J50)</f>
        <v>24.9879</v>
      </c>
      <c r="J115" s="38">
        <f>IF('3e NC-Elec'!K50="-","-",'3e NC-Elec'!K50)</f>
        <v>24.9879</v>
      </c>
      <c r="K115" s="38">
        <f>IF('3e NC-Elec'!L50="-","-",'3e NC-Elec'!L50)</f>
        <v>16.461499999999997</v>
      </c>
      <c r="L115" s="38">
        <f>IF('3e NC-Elec'!M50="-","-",'3e NC-Elec'!M50)</f>
        <v>16.461499999999997</v>
      </c>
      <c r="M115" s="38">
        <f>IF('3e NC-Elec'!N50="-","-",'3e NC-Elec'!N50)</f>
        <v>16.169499999999999</v>
      </c>
      <c r="N115" s="38">
        <f>IF('3e NC-Elec'!O50="-","-",'3e NC-Elec'!O50)</f>
        <v>16.169499999999999</v>
      </c>
      <c r="O115" s="30"/>
      <c r="P115" s="38">
        <f>'3e NC-Elec'!Q50</f>
        <v>16.169499999999999</v>
      </c>
      <c r="Q115" s="38">
        <f>'3e NC-Elec'!R50</f>
        <v>16.972500000000004</v>
      </c>
      <c r="R115" s="38">
        <f>'3e NC-Elec'!S50</f>
        <v>16.972500000000004</v>
      </c>
      <c r="S115" s="38">
        <f>'3e NC-Elec'!T50</f>
        <v>17.666</v>
      </c>
      <c r="T115" s="38">
        <f>'3e NC-Elec'!U50</f>
        <v>17.666</v>
      </c>
      <c r="U115" s="38">
        <f>'3e NC-Elec'!V50</f>
        <v>14.563500000000001</v>
      </c>
      <c r="V115" s="38">
        <f>'3e NC-Elec'!W50</f>
        <v>14.563500000000001</v>
      </c>
      <c r="W115" s="38" t="str">
        <f>'3e NC-Elec'!X50</f>
        <v>-</v>
      </c>
      <c r="X115" s="38" t="str">
        <f>'3e NC-Elec'!Y50</f>
        <v>-</v>
      </c>
      <c r="Y115" s="38" t="str">
        <f>'3e NC-Elec'!Z50</f>
        <v>-</v>
      </c>
      <c r="Z115" s="38" t="str">
        <f>'3e NC-Elec'!AA50</f>
        <v>-</v>
      </c>
      <c r="AA115" s="28"/>
    </row>
    <row r="116" spans="1:27" s="29" customFormat="1" ht="11.25" customHeight="1" x14ac:dyDescent="0.25">
      <c r="A116" s="256"/>
      <c r="B116" s="135" t="s">
        <v>349</v>
      </c>
      <c r="C116" s="135" t="s">
        <v>344</v>
      </c>
      <c r="D116" s="133" t="s">
        <v>324</v>
      </c>
      <c r="E116" s="128"/>
      <c r="F116" s="30"/>
      <c r="G116" s="38">
        <f>IF('3g CPIH'!C$16="-","-",'3h OC '!$E$9*('3g CPIH'!C$16/'3g CPIH'!$G$16))</f>
        <v>39.034507632093934</v>
      </c>
      <c r="H116" s="38">
        <f>IF('3g CPIH'!D$16="-","-",'3h OC '!$E$9*('3g CPIH'!D$16/'3g CPIH'!$G$16))</f>
        <v>39.112654794520544</v>
      </c>
      <c r="I116" s="38">
        <f>IF('3g CPIH'!E$16="-","-",'3h OC '!$E$9*('3g CPIH'!E$16/'3g CPIH'!$G$16))</f>
        <v>39.229875538160471</v>
      </c>
      <c r="J116" s="38">
        <f>IF('3g CPIH'!F$16="-","-",'3h OC '!$E$9*('3g CPIH'!F$16/'3g CPIH'!$G$16))</f>
        <v>39.464317025440316</v>
      </c>
      <c r="K116" s="38">
        <f>IF('3g CPIH'!G$16="-","-",'3h OC '!$E$9*('3g CPIH'!G$16/'3g CPIH'!$G$16))</f>
        <v>39.933199999999999</v>
      </c>
      <c r="L116" s="38">
        <f>IF('3g CPIH'!H$16="-","-",'3h OC '!$E$9*('3g CPIH'!H$16/'3g CPIH'!$G$16))</f>
        <v>40.441156555772999</v>
      </c>
      <c r="M116" s="38">
        <f>IF('3g CPIH'!I$16="-","-",'3h OC '!$E$9*('3g CPIH'!I$16/'3g CPIH'!$G$16))</f>
        <v>41.027260273972601</v>
      </c>
      <c r="N116" s="38">
        <f>IF('3g CPIH'!J$16="-","-",'3h OC '!$E$9*('3g CPIH'!J$16/'3g CPIH'!$G$16))</f>
        <v>41.378922504892373</v>
      </c>
      <c r="O116" s="30"/>
      <c r="P116" s="38">
        <f>IF('3g CPIH'!L$16="-","-",'3h OC '!$E$9*('3g CPIH'!L$16/'3g CPIH'!$G$16))</f>
        <v>41.378922504892373</v>
      </c>
      <c r="Q116" s="38">
        <f>IF('3g CPIH'!M$16="-","-",'3h OC '!$E$9*('3g CPIH'!M$16/'3g CPIH'!$G$16))</f>
        <v>41.847805479452056</v>
      </c>
      <c r="R116" s="38">
        <f>IF('3g CPIH'!N$16="-","-",'3h OC '!$E$9*('3g CPIH'!N$16/'3g CPIH'!$G$16))</f>
        <v>42.160394129158512</v>
      </c>
      <c r="S116" s="38">
        <f>IF('3g CPIH'!O$16="-","-",'3h OC '!$E$9*('3g CPIH'!O$16/'3g CPIH'!$G$16))</f>
        <v>42.394835616438357</v>
      </c>
      <c r="T116" s="38">
        <f>IF('3g CPIH'!P$16="-","-",'3h OC '!$E$9*('3g CPIH'!P$16/'3g CPIH'!$G$16))</f>
        <v>42.512056360078276</v>
      </c>
      <c r="U116" s="38">
        <f>IF('3g CPIH'!Q$16="-","-",'3h OC '!$E$9*('3g CPIH'!Q$16/'3g CPIH'!$G$16))</f>
        <v>42.746497847358121</v>
      </c>
      <c r="V116" s="38">
        <f>IF('3g CPIH'!R$16="-","-",'3h OC '!$E$9*('3g CPIH'!R$16/'3g CPIH'!$G$16))</f>
        <v>43.527969471624267</v>
      </c>
      <c r="W116" s="38" t="str">
        <f>IF('3g CPIH'!S$16="-","-",'3h OC '!$E$9*('3g CPIH'!S$16/'3g CPIH'!$G$16))</f>
        <v>-</v>
      </c>
      <c r="X116" s="38" t="str">
        <f>IF('3g CPIH'!T$16="-","-",'3h OC '!$E$9*('3g CPIH'!T$16/'3g CPIH'!$G$16))</f>
        <v>-</v>
      </c>
      <c r="Y116" s="38" t="str">
        <f>IF('3g CPIH'!U$16="-","-",'3h OC '!$E$9*('3g CPIH'!U$16/'3g CPIH'!$G$16))</f>
        <v>-</v>
      </c>
      <c r="Z116" s="38" t="str">
        <f>IF('3g CPIH'!V$16="-","-",'3h OC '!$E$9*('3g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SMNCC'!G$57)</f>
        <v>0</v>
      </c>
      <c r="L117" s="38">
        <f>IF('3i SMNCC'!H$46="-","-",'3i SMNCC'!H$57)</f>
        <v>-0.1310662676190151</v>
      </c>
      <c r="M117" s="38">
        <f>IF('3i SMNCC'!I$46="-","-",'3i SMNCC'!I$57)</f>
        <v>1.6490220555819262</v>
      </c>
      <c r="N117" s="38">
        <f>IF('3i SMNCC'!J$46="-","-",'3i SMNCC'!J$57)</f>
        <v>7.9249822078168837</v>
      </c>
      <c r="O117" s="30"/>
      <c r="P117" s="38">
        <f>IF('3i SMNCC'!L$46="-","-",'3i SMNCC'!L$57)</f>
        <v>7.9249822078168837</v>
      </c>
      <c r="Q117" s="38">
        <f>IF('3i SMNCC'!M$46="-","-",'3i SMNCC'!M$57)</f>
        <v>9.5945159615724194</v>
      </c>
      <c r="R117" s="38">
        <f>IF('3i SMNCC'!N$46="-","-",'3i SMNCC'!N$57)</f>
        <v>9.6655312765157912</v>
      </c>
      <c r="S117" s="38">
        <f>IF('3i SMNCC'!O$46="-","-",'3i SMNCC'!O$57)</f>
        <v>11.448655558303892</v>
      </c>
      <c r="T117" s="38">
        <f>IF('3i SMNCC'!P$46="-","-",'3i SMNCC'!P$57)</f>
        <v>11.63045810995356</v>
      </c>
      <c r="U117" s="38">
        <f>IF('3i SMNCC'!Q$46="-","-",'3i SMNCC'!Q$57)</f>
        <v>11.375413031411084</v>
      </c>
      <c r="V117" s="38">
        <f>IF('3i SMNCC'!R$46="-","-",'3i SMNCC'!R$57)</f>
        <v>11.405483218834176</v>
      </c>
      <c r="W117" s="38" t="str">
        <f>IF('3i SMNCC'!S$46="-","-",'3i SMNCC'!S$57)</f>
        <v>-</v>
      </c>
      <c r="X117" s="38" t="str">
        <f>IF('3i SMNCC'!T$46="-","-",'3i SMNCC'!T$57)</f>
        <v>-</v>
      </c>
      <c r="Y117" s="38" t="str">
        <f>IF('3i SMNCC'!U$46="-","-",'3i SMNCC'!U$57)</f>
        <v>-</v>
      </c>
      <c r="Z117" s="38" t="str">
        <f>IF('3i SMNCC'!V$46="-","-",'3i SMNCC'!V$57)</f>
        <v>-</v>
      </c>
      <c r="AA117" s="28"/>
    </row>
    <row r="118" spans="1:27" s="29" customFormat="1" ht="11.25" customHeight="1" x14ac:dyDescent="0.25">
      <c r="A118" s="256"/>
      <c r="B118" s="135" t="s">
        <v>349</v>
      </c>
      <c r="C118" s="135" t="s">
        <v>389</v>
      </c>
      <c r="D118" s="133" t="s">
        <v>324</v>
      </c>
      <c r="E118" s="128"/>
      <c r="F118" s="30"/>
      <c r="G118" s="38">
        <f>IF('3g CPIH'!C$16="-","-",'3j PAAC PAP'!$G$13*('3g CPIH'!C$16/'3g CPIH'!$G$16))</f>
        <v>13.436452250489236</v>
      </c>
      <c r="H118" s="38">
        <f>IF('3g CPIH'!D$16="-","-",'3j PAAC PAP'!$G$13*('3g CPIH'!D$16/'3g CPIH'!$G$16))</f>
        <v>13.463352054794518</v>
      </c>
      <c r="I118" s="38">
        <f>IF('3g CPIH'!E$16="-","-",'3j PAAC PAP'!$G$13*('3g CPIH'!E$16/'3g CPIH'!$G$16))</f>
        <v>13.503701761252445</v>
      </c>
      <c r="J118" s="38">
        <f>IF('3g CPIH'!F$16="-","-",'3j PAAC PAP'!$G$13*('3g CPIH'!F$16/'3g CPIH'!$G$16))</f>
        <v>13.584401174168297</v>
      </c>
      <c r="K118" s="38">
        <f>IF('3g CPIH'!G$16="-","-",'3j PAAC PAP'!$G$13*('3g CPIH'!G$16/'3g CPIH'!$G$16))</f>
        <v>13.745799999999999</v>
      </c>
      <c r="L118" s="38">
        <f>IF('3g CPIH'!H$16="-","-",'3j PAAC PAP'!$G$13*('3g CPIH'!H$16/'3g CPIH'!$G$16))</f>
        <v>13.920648727984345</v>
      </c>
      <c r="M118" s="38">
        <f>IF('3g CPIH'!I$16="-","-",'3j PAAC PAP'!$G$13*('3g CPIH'!I$16/'3g CPIH'!$G$16))</f>
        <v>14.122397260273971</v>
      </c>
      <c r="N118" s="38">
        <f>IF('3g CPIH'!J$16="-","-",'3j PAAC PAP'!$G$13*('3g CPIH'!J$16/'3g CPIH'!$G$16))</f>
        <v>14.24344637964775</v>
      </c>
      <c r="O118" s="30"/>
      <c r="P118" s="38">
        <f>IF('3g CPIH'!L$16="-","-",'3j PAAC PAP'!$G$13*('3g CPIH'!L$16/'3g CPIH'!$G$16))</f>
        <v>14.24344637964775</v>
      </c>
      <c r="Q118" s="38">
        <f>IF('3g CPIH'!M$16="-","-",'3j PAAC PAP'!$G$13*('3g CPIH'!M$16/'3g CPIH'!$G$16))</f>
        <v>14.40484520547945</v>
      </c>
      <c r="R118" s="38">
        <f>IF('3g CPIH'!N$16="-","-",'3j PAAC PAP'!$G$13*('3g CPIH'!N$16/'3g CPIH'!$G$16))</f>
        <v>14.512444422700586</v>
      </c>
      <c r="S118" s="38">
        <f>IF('3g CPIH'!O$16="-","-",'3j PAAC PAP'!$G$13*('3g CPIH'!O$16/'3g CPIH'!$G$16))</f>
        <v>14.593143835616438</v>
      </c>
      <c r="T118" s="38">
        <f>IF('3g CPIH'!P$16="-","-",'3j PAAC PAP'!$G$13*('3g CPIH'!P$16/'3g CPIH'!$G$16))</f>
        <v>14.633493542074362</v>
      </c>
      <c r="U118" s="38">
        <f>IF('3g CPIH'!Q$16="-","-",'3j PAAC PAP'!$G$13*('3g CPIH'!Q$16/'3g CPIH'!$G$16))</f>
        <v>14.714192954990214</v>
      </c>
      <c r="V118" s="38">
        <f>IF('3g CPIH'!R$16="-","-",'3j PAAC PAP'!$G$13*('3g CPIH'!R$16/'3g CPIH'!$G$16))</f>
        <v>14.983190998043053</v>
      </c>
      <c r="W118" s="38" t="str">
        <f>IF('3g CPIH'!S$16="-","-",'3j PAAC PAP'!$G$13*('3g CPIH'!S$16/'3g CPIH'!$G$16))</f>
        <v>-</v>
      </c>
      <c r="X118" s="38" t="str">
        <f>IF('3g CPIH'!T$16="-","-",'3j PAAC PAP'!$G$13*('3g CPIH'!T$16/'3g CPIH'!$G$16))</f>
        <v>-</v>
      </c>
      <c r="Y118" s="38" t="str">
        <f>IF('3g CPIH'!U$16="-","-",'3j PAAC PAP'!$G$13*('3g CPIH'!U$16/'3g CPIH'!$G$16))</f>
        <v>-</v>
      </c>
      <c r="Z118" s="38" t="str">
        <f>IF('3g CPIH'!V$16="-","-",'3j PAAC PAP'!$G$13*('3g CPIH'!V$16/'3g CPIH'!$G$16))</f>
        <v>-</v>
      </c>
      <c r="AA118" s="28"/>
    </row>
    <row r="119" spans="1:27" s="29" customFormat="1" ht="11.25" customHeight="1" x14ac:dyDescent="0.25">
      <c r="A119" s="256"/>
      <c r="B119" s="135" t="s">
        <v>349</v>
      </c>
      <c r="C119" s="135" t="s">
        <v>404</v>
      </c>
      <c r="D119" s="133" t="s">
        <v>324</v>
      </c>
      <c r="E119" s="128"/>
      <c r="F119" s="30"/>
      <c r="G119" s="38">
        <f>IF(G114="-","-",SUM(G111:G117)*'3j PAAC PAP'!$G$31)</f>
        <v>3.6311463189397997</v>
      </c>
      <c r="H119" s="38">
        <f>IF(H114="-","-",SUM(H111:H117)*'3j PAAC PAP'!$G$31)</f>
        <v>3.6356713522329498</v>
      </c>
      <c r="I119" s="38">
        <f>IF(I114="-","-",SUM(I111:I117)*'3j PAAC PAP'!$G$31)</f>
        <v>4.1017752651869968</v>
      </c>
      <c r="J119" s="38">
        <f>IF(J114="-","-",SUM(J111:J117)*'3j PAAC PAP'!$G$31)</f>
        <v>4.1153503650664485</v>
      </c>
      <c r="K119" s="38">
        <f>IF(K114="-","-",SUM(K111:K117)*'3j PAAC PAP'!$G$31)</f>
        <v>3.6534067239536108</v>
      </c>
      <c r="L119" s="38">
        <f>IF(L114="-","-",SUM(L111:L117)*'3j PAAC PAP'!$G$31)</f>
        <v>3.6752301791988793</v>
      </c>
      <c r="M119" s="38">
        <f>IF(M114="-","-",SUM(M111:M117)*'3j PAAC PAP'!$G$31)</f>
        <v>3.8192843864622192</v>
      </c>
      <c r="N119" s="38">
        <f>IF(N114="-","-",SUM(N111:N117)*'3j PAAC PAP'!$G$31)</f>
        <v>4.2030502329364108</v>
      </c>
      <c r="O119" s="30"/>
      <c r="P119" s="38">
        <f>IF(P114="-","-",SUM(P111:P117)*'3j PAAC PAP'!$G$31)</f>
        <v>4.2030502329364108</v>
      </c>
      <c r="Q119" s="38">
        <f>IF(Q114="-","-",SUM(Q111:Q117)*'3j PAAC PAP'!$G$31)</f>
        <v>4.3830594579455893</v>
      </c>
      <c r="R119" s="38">
        <f>IF(R114="-","-",SUM(R111:R117)*'3j PAAC PAP'!$G$31)</f>
        <v>4.4002413178092592</v>
      </c>
      <c r="S119" s="38">
        <f>IF(S114="-","-",SUM(S111:S117)*'3j PAAC PAP'!$G$31)</f>
        <v>4.5668242742180576</v>
      </c>
      <c r="T119" s="38">
        <f>IF(T114="-","-",SUM(T111:T117)*'3j PAAC PAP'!$G$31)</f>
        <v>4.566178506092208</v>
      </c>
      <c r="U119" s="38">
        <f>IF(U114="-","-",SUM(U111:U117)*'3j PAAC PAP'!$G$31)</f>
        <v>4.4749051982024151</v>
      </c>
      <c r="V119" s="38">
        <f>IF(V114="-","-",SUM(V111:V117)*'3j PAAC PAP'!$G$31)</f>
        <v>4.4692901167764534</v>
      </c>
      <c r="W119" s="38" t="str">
        <f>IF(W114="-","-",SUM(W111:W117)*'3j PAAC PAP'!$G$31)</f>
        <v>-</v>
      </c>
      <c r="X119" s="38" t="str">
        <f>IF(X114="-","-",SUM(X111:X117)*'3j PAAC PAP'!$G$31)</f>
        <v>-</v>
      </c>
      <c r="Y119" s="38" t="str">
        <f>IF(Y114="-","-",SUM(Y111:Y117)*'3j PAAC PAP'!$G$31)</f>
        <v>-</v>
      </c>
      <c r="Z119" s="38" t="str">
        <f>IF(Z114="-","-",SUM(Z111:Z117)*'3j PAAC PAP'!$G$31)</f>
        <v>-</v>
      </c>
      <c r="AA119" s="28"/>
    </row>
    <row r="120" spans="1:27" s="29" customFormat="1" ht="11.25" customHeight="1" x14ac:dyDescent="0.25">
      <c r="A120" s="256"/>
      <c r="B120" s="135" t="s">
        <v>388</v>
      </c>
      <c r="C120" s="135" t="s">
        <v>515</v>
      </c>
      <c r="D120" s="133" t="s">
        <v>324</v>
      </c>
      <c r="E120" s="128"/>
      <c r="F120" s="30"/>
      <c r="G120" s="38">
        <f>IF(G114="-","-",SUM(G111:G119)*'3k EBIT'!$E$9)</f>
        <v>1.5451280065054198</v>
      </c>
      <c r="H120" s="38">
        <f>IF(H114="-","-",SUM(H111:H119)*'3k EBIT'!$E$9)</f>
        <v>1.5472501970019048</v>
      </c>
      <c r="I120" s="38">
        <f>IF(I114="-","-",SUM(I111:I119)*'3k EBIT'!$E$9)</f>
        <v>1.7129638015429287</v>
      </c>
      <c r="J120" s="38">
        <f>IF(J114="-","-",SUM(J111:J119)*'3k EBIT'!$E$9)</f>
        <v>1.7193303730323839</v>
      </c>
      <c r="K120" s="38">
        <f>IF(K114="-","-",SUM(K111:K119)*'3k EBIT'!$E$9)</f>
        <v>1.5589963573398529</v>
      </c>
      <c r="L120" s="38">
        <f>IF(L114="-","-",SUM(L111:L119)*'3k EBIT'!$E$9)</f>
        <v>1.5701051152856107</v>
      </c>
      <c r="M120" s="38">
        <f>IF(M114="-","-",SUM(M111:M119)*'3k EBIT'!$E$9)</f>
        <v>1.6249865458987049</v>
      </c>
      <c r="N120" s="38">
        <f>IF(N114="-","-",SUM(N111:N119)*'3k EBIT'!$E$9)</f>
        <v>1.7631275924741894</v>
      </c>
      <c r="O120" s="30"/>
      <c r="P120" s="38">
        <f>IF(P114="-","-",SUM(P111:P119)*'3k EBIT'!$E$9)</f>
        <v>1.7631275924741894</v>
      </c>
      <c r="Q120" s="38">
        <f>IF(Q114="-","-",SUM(Q111:Q119)*'3k EBIT'!$E$9)</f>
        <v>1.8299503087959152</v>
      </c>
      <c r="R120" s="38">
        <f>IF(R114="-","-",SUM(R111:R119)*'3k EBIT'!$E$9)</f>
        <v>1.8381141373249603</v>
      </c>
      <c r="S120" s="38">
        <f>IF(S114="-","-",SUM(S111:S119)*'3k EBIT'!$E$9)</f>
        <v>1.8986229465018574</v>
      </c>
      <c r="T120" s="38">
        <f>IF(T114="-","-",SUM(T111:T119)*'3k EBIT'!$E$9)</f>
        <v>1.8991759328447007</v>
      </c>
      <c r="U120" s="38">
        <f>IF(U114="-","-",SUM(U111:U119)*'3k EBIT'!$E$9)</f>
        <v>1.8684416159003423</v>
      </c>
      <c r="V120" s="38">
        <f>IF(V114="-","-",SUM(V111:V119)*'3k EBIT'!$E$9)</f>
        <v>1.8716646584755097</v>
      </c>
      <c r="W120" s="38" t="str">
        <f>IF(W114="-","-",SUM(W111:W119)*'3k EBIT'!$E$9)</f>
        <v>-</v>
      </c>
      <c r="X120" s="38" t="str">
        <f>IF(X114="-","-",SUM(X111:X119)*'3k EBIT'!$E$9)</f>
        <v>-</v>
      </c>
      <c r="Y120" s="38" t="str">
        <f>IF(Y114="-","-",SUM(Y111:Y119)*'3k EBIT'!$E$9)</f>
        <v>-</v>
      </c>
      <c r="Z120" s="38" t="str">
        <f>IF(Z114="-","-",SUM(Z111:Z119)*'3k EBIT'!$E$9)</f>
        <v>-</v>
      </c>
      <c r="AA120" s="28"/>
    </row>
    <row r="121" spans="1:27" s="29" customFormat="1" ht="11.5" x14ac:dyDescent="0.25">
      <c r="A121" s="256"/>
      <c r="B121" s="135" t="s">
        <v>292</v>
      </c>
      <c r="C121" s="179" t="s">
        <v>516</v>
      </c>
      <c r="D121" s="133" t="s">
        <v>324</v>
      </c>
      <c r="E121" s="127"/>
      <c r="F121" s="30"/>
      <c r="G121" s="38">
        <f>IF(G116="-","-",SUM(G111:G114,G116:G120)*'3l HAP'!$E$10)</f>
        <v>0.94001066250434939</v>
      </c>
      <c r="H121" s="38">
        <f>IF(H116="-","-",SUM(H111:H114,H116:H120)*'3l HAP'!$E$10)</f>
        <v>0.94164597714777498</v>
      </c>
      <c r="I121" s="38">
        <f>IF(I116="-","-",SUM(I111:I114,I116:I120)*'3l HAP'!$E$10)</f>
        <v>0.95412545395471871</v>
      </c>
      <c r="J121" s="38">
        <f>IF(J116="-","-",SUM(J111:J114,J116:J120)*'3l HAP'!$E$10)</f>
        <v>0.95903139788499625</v>
      </c>
      <c r="K121" s="38">
        <f>IF(K116="-","-",SUM(K111:K114,K116:K120)*'3l HAP'!$E$10)</f>
        <v>0.96031645427793177</v>
      </c>
      <c r="L121" s="38">
        <f>IF(L116="-","-",SUM(L111:L114,L116:L120)*'3l HAP'!$E$10)</f>
        <v>0.9688766257465431</v>
      </c>
      <c r="M121" s="38">
        <f>IF(M116="-","-",SUM(M111:M114,M116:M120)*'3l HAP'!$E$10)</f>
        <v>1.0154422553102698</v>
      </c>
      <c r="N121" s="38">
        <f>IF(N116="-","-",SUM(N111:N114,N116:N120)*'3l HAP'!$E$10)</f>
        <v>1.12189079359993</v>
      </c>
      <c r="O121" s="30"/>
      <c r="P121" s="38">
        <f>IF(P116="-","-",SUM(P111:P114,P116:P120)*'3l HAP'!$E$10)</f>
        <v>1.12189079359993</v>
      </c>
      <c r="Q121" s="38">
        <f>IF(Q116="-","-",SUM(Q111:Q114,Q116:Q120)*'3l HAP'!$E$10)</f>
        <v>1.1616262277344533</v>
      </c>
      <c r="R121" s="38">
        <f>IF(R116="-","-",SUM(R111:R114,R116:R120)*'3l HAP'!$E$10)</f>
        <v>1.1679170995304</v>
      </c>
      <c r="S121" s="38">
        <f>IF(S116="-","-",SUM(S111:S114,S116:S120)*'3l HAP'!$E$10)</f>
        <v>1.2043903612531295</v>
      </c>
      <c r="T121" s="38">
        <f>IF(T116="-","-",SUM(T111:T114,T116:T120)*'3l HAP'!$E$10)</f>
        <v>1.204816480711097</v>
      </c>
      <c r="U121" s="38">
        <f>IF(U116="-","-",SUM(U111:U114,U116:U120)*'3l HAP'!$E$10)</f>
        <v>1.2265569753944372</v>
      </c>
      <c r="V121" s="38">
        <f>IF(V116="-","-",SUM(V111:V114,V116:V120)*'3l HAP'!$E$10)</f>
        <v>1.2290405831234725</v>
      </c>
      <c r="W121" s="38" t="str">
        <f>IF(W116="-","-",SUM(W111:W114,W116:W120)*'3l HAP'!$E$10)</f>
        <v>-</v>
      </c>
      <c r="X121" s="38" t="str">
        <f>IF(X116="-","-",SUM(X111:X114,X116:X120)*'3l HAP'!$E$10)</f>
        <v>-</v>
      </c>
      <c r="Y121" s="38" t="str">
        <f>IF(Y116="-","-",SUM(Y111:Y114,Y116:Y120)*'3l HAP'!$E$10)</f>
        <v>-</v>
      </c>
      <c r="Z121" s="38" t="str">
        <f>IF(Z116="-","-",SUM(Z111:Z114,Z116:Z120)*'3l HAP'!$E$10)</f>
        <v>-</v>
      </c>
      <c r="AA121" s="28"/>
    </row>
    <row r="122" spans="1:27" s="29" customFormat="1" ht="11.5" x14ac:dyDescent="0.25">
      <c r="A122" s="256"/>
      <c r="B122" s="135" t="s">
        <v>44</v>
      </c>
      <c r="C122" s="135" t="str">
        <f>B122&amp;"_"&amp;D122</f>
        <v>Total_South East</v>
      </c>
      <c r="D122" s="133" t="s">
        <v>324</v>
      </c>
      <c r="E122" s="128"/>
      <c r="F122" s="30"/>
      <c r="G122" s="38">
        <f t="shared" ref="G122:N122" si="16">IF(G116="-","-",SUM(G111:G121))</f>
        <v>82.262503730214846</v>
      </c>
      <c r="H122" s="38">
        <f t="shared" si="16"/>
        <v>82.375833235379787</v>
      </c>
      <c r="I122" s="38">
        <f t="shared" si="16"/>
        <v>91.110077769692637</v>
      </c>
      <c r="J122" s="38">
        <f t="shared" si="16"/>
        <v>91.450066285187503</v>
      </c>
      <c r="K122" s="38">
        <f t="shared" si="16"/>
        <v>83.012722422308244</v>
      </c>
      <c r="L122" s="38">
        <f t="shared" si="16"/>
        <v>83.605953823106233</v>
      </c>
      <c r="M122" s="38">
        <f t="shared" si="16"/>
        <v>86.541014607627048</v>
      </c>
      <c r="N122" s="38">
        <f t="shared" si="16"/>
        <v>93.918041541494887</v>
      </c>
      <c r="O122" s="30"/>
      <c r="P122" s="38">
        <f t="shared" ref="P122:Z122" si="17">IF(P116="-","-",SUM(P111:P121))</f>
        <v>93.918041541494887</v>
      </c>
      <c r="Q122" s="38">
        <f t="shared" si="17"/>
        <v>97.474760592494604</v>
      </c>
      <c r="R122" s="38">
        <f t="shared" si="17"/>
        <v>97.910726472551374</v>
      </c>
      <c r="S122" s="38">
        <f t="shared" si="17"/>
        <v>101.13187258604172</v>
      </c>
      <c r="T122" s="38">
        <f t="shared" si="17"/>
        <v>101.16140323783816</v>
      </c>
      <c r="U122" s="38">
        <f t="shared" si="17"/>
        <v>99.565548772022893</v>
      </c>
      <c r="V122" s="38">
        <f t="shared" si="17"/>
        <v>99.737666129429925</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AA'!J106="-","-",'3c AA'!J106)</f>
        <v>-</v>
      </c>
      <c r="H125" s="129" t="str">
        <f>IF('3c AA'!K106="-","-",'3c AA'!K106)</f>
        <v>-</v>
      </c>
      <c r="I125" s="129" t="str">
        <f>IF('3c AA'!L106="-","-",'3c AA'!L106)</f>
        <v>-</v>
      </c>
      <c r="J125" s="129" t="str">
        <f>IF('3c AA'!M106="-","-",'3c AA'!M106)</f>
        <v>-</v>
      </c>
      <c r="K125" s="129" t="str">
        <f>IF('3c AA'!N106="-","-",'3c AA'!N106)</f>
        <v>-</v>
      </c>
      <c r="L125" s="129" t="str">
        <f>IF('3c AA'!O106="-","-",'3c AA'!O106)</f>
        <v>-</v>
      </c>
      <c r="M125" s="129" t="str">
        <f>IF('3c AA'!P106="-","-",'3c AA'!P106)</f>
        <v>-</v>
      </c>
      <c r="N125" s="129" t="str">
        <f>IF('3c AA'!Q106="-","-",'3c AA'!Q106)</f>
        <v>-</v>
      </c>
      <c r="O125" s="30"/>
      <c r="P125" s="129" t="str">
        <f>IF('3c AA'!S106="-","-",'3c AA'!S106)</f>
        <v>-</v>
      </c>
      <c r="Q125" s="129" t="str">
        <f>IF('3c AA'!T106="-","-",'3c AA'!T106)</f>
        <v>-</v>
      </c>
      <c r="R125" s="129" t="str">
        <f>IF('3c AA'!U106="-","-",'3c AA'!U106)</f>
        <v>-</v>
      </c>
      <c r="S125" s="129" t="str">
        <f>IF('3c AA'!V106="-","-",'3c AA'!V106)</f>
        <v>-</v>
      </c>
      <c r="T125" s="129">
        <f>IF('3c AA'!W106="-","-",'3c AA'!W106)</f>
        <v>0</v>
      </c>
      <c r="U125" s="129">
        <f>IF('3c AA'!X106="-","-",'3c AA'!X106)</f>
        <v>1.4870742269298105</v>
      </c>
      <c r="V125" s="129">
        <f>IF('3c AA'!Y106="-","-",'3c AA'!Y106)</f>
        <v>0.70457099735818829</v>
      </c>
      <c r="W125" s="129" t="str">
        <f>IF('3c AA'!Z106="-","-",'3c AA'!Z106)</f>
        <v>-</v>
      </c>
      <c r="X125" s="129" t="str">
        <f>IF('3c AA'!AA106="-","-",'3c AA'!AA106)</f>
        <v>-</v>
      </c>
      <c r="Y125" s="129" t="str">
        <f>IF('3c AA'!AB106="-","-",'3c AA'!AB106)</f>
        <v>-</v>
      </c>
      <c r="Z125" s="129" t="str">
        <f>IF('3c AA'!AC106="-","-",'3c AA'!AC106)</f>
        <v>-</v>
      </c>
      <c r="AA125" s="28"/>
    </row>
    <row r="126" spans="1:27" s="29" customFormat="1" ht="11.25" customHeight="1" x14ac:dyDescent="0.25">
      <c r="A126" s="256"/>
      <c r="B126" s="132" t="s">
        <v>2</v>
      </c>
      <c r="C126" s="132" t="s">
        <v>342</v>
      </c>
      <c r="D126" s="134" t="s">
        <v>325</v>
      </c>
      <c r="E126" s="131"/>
      <c r="F126" s="30"/>
      <c r="G126" s="129">
        <f>IF('3d PC'!G14="-","-",'3d PC'!G61)</f>
        <v>6.5567588596821027</v>
      </c>
      <c r="H126" s="129">
        <f>IF('3d PC'!H14="-","-",'3d PC'!H61)</f>
        <v>6.5567588596821027</v>
      </c>
      <c r="I126" s="129">
        <f>IF('3d PC'!I14="-","-",'3d PC'!I61)</f>
        <v>6.6197359495950758</v>
      </c>
      <c r="J126" s="129">
        <f>IF('3d PC'!J14="-","-",'3d PC'!J61)</f>
        <v>6.6197359495950758</v>
      </c>
      <c r="K126" s="129">
        <f>IF('3d PC'!K14="-","-",'3d PC'!K61)</f>
        <v>6.6995028867368616</v>
      </c>
      <c r="L126" s="129">
        <f>IF('3d PC'!L14="-","-",'3d PC'!L61)</f>
        <v>6.6995028867368616</v>
      </c>
      <c r="M126" s="129">
        <f>IF('3d PC'!M14="-","-",'3d PC'!M61)</f>
        <v>7.1131218301273513</v>
      </c>
      <c r="N126" s="129">
        <f>IF('3d PC'!N14="-","-",'3d PC'!N61)</f>
        <v>7.1131218301273513</v>
      </c>
      <c r="O126" s="30"/>
      <c r="P126" s="129">
        <f>'3d PC'!P61</f>
        <v>7.1131218301273513</v>
      </c>
      <c r="Q126" s="129">
        <f>'3d PC'!Q61</f>
        <v>7.2804579515147188</v>
      </c>
      <c r="R126" s="129">
        <f>'3d PC'!R61</f>
        <v>7.1935840895118579</v>
      </c>
      <c r="S126" s="129">
        <f>'3d PC'!S61</f>
        <v>7.3593999937099728</v>
      </c>
      <c r="T126" s="129">
        <f>'3d PC'!T61</f>
        <v>7.0492243060839304</v>
      </c>
      <c r="U126" s="129">
        <f>'3d PC'!U61</f>
        <v>7.1089669218364691</v>
      </c>
      <c r="V126" s="129">
        <f>'3d PC'!V61</f>
        <v>6.9829560851947949</v>
      </c>
      <c r="W126" s="129" t="str">
        <f>'3d PC'!W61</f>
        <v>-</v>
      </c>
      <c r="X126" s="129" t="str">
        <f>'3d PC'!X61</f>
        <v>-</v>
      </c>
      <c r="Y126" s="129" t="str">
        <f>'3d PC'!Y61</f>
        <v>-</v>
      </c>
      <c r="Z126" s="129" t="str">
        <f>'3d PC'!Z61</f>
        <v>-</v>
      </c>
      <c r="AA126" s="28"/>
    </row>
    <row r="127" spans="1:27" s="29" customFormat="1" ht="11.25" customHeight="1" x14ac:dyDescent="0.25">
      <c r="A127" s="256"/>
      <c r="B127" s="132" t="s">
        <v>352</v>
      </c>
      <c r="C127" s="132" t="s">
        <v>343</v>
      </c>
      <c r="D127" s="134" t="s">
        <v>325</v>
      </c>
      <c r="E127" s="131"/>
      <c r="F127" s="30"/>
      <c r="G127" s="129">
        <f>IF('3e NC-Elec'!H51="-","-",'3e NC-Elec'!H51)</f>
        <v>14.490500000000003</v>
      </c>
      <c r="H127" s="129">
        <f>IF('3e NC-Elec'!I51="-","-",'3e NC-Elec'!I51)</f>
        <v>14.490500000000003</v>
      </c>
      <c r="I127" s="129">
        <f>IF('3e NC-Elec'!J51="-","-",'3e NC-Elec'!J51)</f>
        <v>20.293999999999997</v>
      </c>
      <c r="J127" s="129">
        <f>IF('3e NC-Elec'!K51="-","-",'3e NC-Elec'!K51)</f>
        <v>20.293999999999997</v>
      </c>
      <c r="K127" s="129">
        <f>IF('3e NC-Elec'!L51="-","-",'3e NC-Elec'!L51)</f>
        <v>16.206000000000003</v>
      </c>
      <c r="L127" s="129">
        <f>IF('3e NC-Elec'!M51="-","-",'3e NC-Elec'!M51)</f>
        <v>16.206000000000003</v>
      </c>
      <c r="M127" s="129">
        <f>IF('3e NC-Elec'!N51="-","-",'3e NC-Elec'!N51)</f>
        <v>16.716999999999999</v>
      </c>
      <c r="N127" s="129">
        <f>IF('3e NC-Elec'!O51="-","-",'3e NC-Elec'!O51)</f>
        <v>16.716999999999999</v>
      </c>
      <c r="O127" s="30"/>
      <c r="P127" s="129">
        <f>'3e NC-Elec'!Q51</f>
        <v>16.716999999999999</v>
      </c>
      <c r="Q127" s="129">
        <f>'3e NC-Elec'!R51</f>
        <v>15.9505</v>
      </c>
      <c r="R127" s="129">
        <f>'3e NC-Elec'!S51</f>
        <v>15.9505</v>
      </c>
      <c r="S127" s="129">
        <f>'3e NC-Elec'!T51</f>
        <v>16.023499999999999</v>
      </c>
      <c r="T127" s="129">
        <f>'3e NC-Elec'!U51</f>
        <v>16.023499999999999</v>
      </c>
      <c r="U127" s="129">
        <f>'3e NC-Elec'!V51</f>
        <v>17.373999999999999</v>
      </c>
      <c r="V127" s="129">
        <f>'3e NC-Elec'!W51</f>
        <v>17.373999999999999</v>
      </c>
      <c r="W127" s="129" t="str">
        <f>'3e NC-Elec'!X51</f>
        <v>-</v>
      </c>
      <c r="X127" s="129" t="str">
        <f>'3e NC-Elec'!Y51</f>
        <v>-</v>
      </c>
      <c r="Y127" s="129" t="str">
        <f>'3e NC-Elec'!Z51</f>
        <v>-</v>
      </c>
      <c r="Z127" s="129" t="str">
        <f>'3e NC-Elec'!AA51</f>
        <v>-</v>
      </c>
      <c r="AA127" s="28"/>
    </row>
    <row r="128" spans="1:27" s="29" customFormat="1" ht="12.4" customHeight="1" x14ac:dyDescent="0.25">
      <c r="A128" s="256"/>
      <c r="B128" s="132" t="s">
        <v>349</v>
      </c>
      <c r="C128" s="132" t="s">
        <v>344</v>
      </c>
      <c r="D128" s="134" t="s">
        <v>325</v>
      </c>
      <c r="E128" s="131"/>
      <c r="F128" s="30"/>
      <c r="G128" s="129">
        <f>IF('3g CPIH'!C$16="-","-",'3h OC '!$E$9*('3g CPIH'!C$16/'3g CPIH'!$G$16))</f>
        <v>39.034507632093934</v>
      </c>
      <c r="H128" s="129">
        <f>IF('3g CPIH'!D$16="-","-",'3h OC '!$E$9*('3g CPIH'!D$16/'3g CPIH'!$G$16))</f>
        <v>39.112654794520544</v>
      </c>
      <c r="I128" s="129">
        <f>IF('3g CPIH'!E$16="-","-",'3h OC '!$E$9*('3g CPIH'!E$16/'3g CPIH'!$G$16))</f>
        <v>39.229875538160471</v>
      </c>
      <c r="J128" s="129">
        <f>IF('3g CPIH'!F$16="-","-",'3h OC '!$E$9*('3g CPIH'!F$16/'3g CPIH'!$G$16))</f>
        <v>39.464317025440316</v>
      </c>
      <c r="K128" s="129">
        <f>IF('3g CPIH'!G$16="-","-",'3h OC '!$E$9*('3g CPIH'!G$16/'3g CPIH'!$G$16))</f>
        <v>39.933199999999999</v>
      </c>
      <c r="L128" s="129">
        <f>IF('3g CPIH'!H$16="-","-",'3h OC '!$E$9*('3g CPIH'!H$16/'3g CPIH'!$G$16))</f>
        <v>40.441156555772999</v>
      </c>
      <c r="M128" s="129">
        <f>IF('3g CPIH'!I$16="-","-",'3h OC '!$E$9*('3g CPIH'!I$16/'3g CPIH'!$G$16))</f>
        <v>41.027260273972601</v>
      </c>
      <c r="N128" s="129">
        <f>IF('3g CPIH'!J$16="-","-",'3h OC '!$E$9*('3g CPIH'!J$16/'3g CPIH'!$G$16))</f>
        <v>41.378922504892373</v>
      </c>
      <c r="O128" s="30"/>
      <c r="P128" s="129">
        <f>IF('3g CPIH'!L$16="-","-",'3h OC '!$E$9*('3g CPIH'!L$16/'3g CPIH'!$G$16))</f>
        <v>41.378922504892373</v>
      </c>
      <c r="Q128" s="129">
        <f>IF('3g CPIH'!M$16="-","-",'3h OC '!$E$9*('3g CPIH'!M$16/'3g CPIH'!$G$16))</f>
        <v>41.847805479452056</v>
      </c>
      <c r="R128" s="129">
        <f>IF('3g CPIH'!N$16="-","-",'3h OC '!$E$9*('3g CPIH'!N$16/'3g CPIH'!$G$16))</f>
        <v>42.160394129158512</v>
      </c>
      <c r="S128" s="129">
        <f>IF('3g CPIH'!O$16="-","-",'3h OC '!$E$9*('3g CPIH'!O$16/'3g CPIH'!$G$16))</f>
        <v>42.394835616438357</v>
      </c>
      <c r="T128" s="129">
        <f>IF('3g CPIH'!P$16="-","-",'3h OC '!$E$9*('3g CPIH'!P$16/'3g CPIH'!$G$16))</f>
        <v>42.512056360078276</v>
      </c>
      <c r="U128" s="129">
        <f>IF('3g CPIH'!Q$16="-","-",'3h OC '!$E$9*('3g CPIH'!Q$16/'3g CPIH'!$G$16))</f>
        <v>42.746497847358121</v>
      </c>
      <c r="V128" s="129">
        <f>IF('3g CPIH'!R$16="-","-",'3h OC '!$E$9*('3g CPIH'!R$16/'3g CPIH'!$G$16))</f>
        <v>43.527969471624267</v>
      </c>
      <c r="W128" s="129" t="str">
        <f>IF('3g CPIH'!S$16="-","-",'3h OC '!$E$9*('3g CPIH'!S$16/'3g CPIH'!$G$16))</f>
        <v>-</v>
      </c>
      <c r="X128" s="129" t="str">
        <f>IF('3g CPIH'!T$16="-","-",'3h OC '!$E$9*('3g CPIH'!T$16/'3g CPIH'!$G$16))</f>
        <v>-</v>
      </c>
      <c r="Y128" s="129" t="str">
        <f>IF('3g CPIH'!U$16="-","-",'3h OC '!$E$9*('3g CPIH'!U$16/'3g CPIH'!$G$16))</f>
        <v>-</v>
      </c>
      <c r="Z128" s="129" t="str">
        <f>IF('3g CPIH'!V$16="-","-",'3h OC '!$E$9*('3g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SMNCC'!G$57)</f>
        <v>0</v>
      </c>
      <c r="L129" s="129">
        <f>IF('3i SMNCC'!H$46="-","-",'3i SMNCC'!H$57)</f>
        <v>-0.1310662676190151</v>
      </c>
      <c r="M129" s="129">
        <f>IF('3i SMNCC'!I$46="-","-",'3i SMNCC'!I$57)</f>
        <v>1.6490220555819262</v>
      </c>
      <c r="N129" s="129">
        <f>IF('3i SMNCC'!J$46="-","-",'3i SMNCC'!J$57)</f>
        <v>7.9249822078168837</v>
      </c>
      <c r="O129" s="30"/>
      <c r="P129" s="129">
        <f>IF('3i SMNCC'!L$46="-","-",'3i SMNCC'!L$57)</f>
        <v>7.9249822078168837</v>
      </c>
      <c r="Q129" s="129">
        <f>IF('3i SMNCC'!M$46="-","-",'3i SMNCC'!M$57)</f>
        <v>9.5945159615724194</v>
      </c>
      <c r="R129" s="129">
        <f>IF('3i SMNCC'!N$46="-","-",'3i SMNCC'!N$57)</f>
        <v>9.6655312765157912</v>
      </c>
      <c r="S129" s="129">
        <f>IF('3i SMNCC'!O$46="-","-",'3i SMNCC'!O$57)</f>
        <v>11.448655558303892</v>
      </c>
      <c r="T129" s="129">
        <f>IF('3i SMNCC'!P$46="-","-",'3i SMNCC'!P$57)</f>
        <v>11.63045810995356</v>
      </c>
      <c r="U129" s="129">
        <f>IF('3i SMNCC'!Q$46="-","-",'3i SMNCC'!Q$57)</f>
        <v>11.375413031411084</v>
      </c>
      <c r="V129" s="129">
        <f>IF('3i SMNCC'!R$46="-","-",'3i SMNCC'!R$57)</f>
        <v>11.405483218834176</v>
      </c>
      <c r="W129" s="129" t="str">
        <f>IF('3i SMNCC'!S$46="-","-",'3i SMNCC'!S$57)</f>
        <v>-</v>
      </c>
      <c r="X129" s="129" t="str">
        <f>IF('3i SMNCC'!T$46="-","-",'3i SMNCC'!T$57)</f>
        <v>-</v>
      </c>
      <c r="Y129" s="129" t="str">
        <f>IF('3i SMNCC'!U$46="-","-",'3i SMNCC'!U$57)</f>
        <v>-</v>
      </c>
      <c r="Z129" s="129" t="str">
        <f>IF('3i SMNCC'!V$46="-","-",'3i SMNCC'!V$57)</f>
        <v>-</v>
      </c>
      <c r="AA129" s="28"/>
    </row>
    <row r="130" spans="1:27" s="29" customFormat="1" ht="11.25" customHeight="1" x14ac:dyDescent="0.25">
      <c r="A130" s="256"/>
      <c r="B130" s="132" t="s">
        <v>349</v>
      </c>
      <c r="C130" s="132" t="s">
        <v>389</v>
      </c>
      <c r="D130" s="134" t="s">
        <v>325</v>
      </c>
      <c r="E130" s="131"/>
      <c r="F130" s="30"/>
      <c r="G130" s="129">
        <f>IF('3g CPIH'!C$16="-","-",'3j PAAC PAP'!$G$13*('3g CPIH'!C$16/'3g CPIH'!$G$16))</f>
        <v>13.436452250489236</v>
      </c>
      <c r="H130" s="129">
        <f>IF('3g CPIH'!D$16="-","-",'3j PAAC PAP'!$G$13*('3g CPIH'!D$16/'3g CPIH'!$G$16))</f>
        <v>13.463352054794518</v>
      </c>
      <c r="I130" s="129">
        <f>IF('3g CPIH'!E$16="-","-",'3j PAAC PAP'!$G$13*('3g CPIH'!E$16/'3g CPIH'!$G$16))</f>
        <v>13.503701761252445</v>
      </c>
      <c r="J130" s="129">
        <f>IF('3g CPIH'!F$16="-","-",'3j PAAC PAP'!$G$13*('3g CPIH'!F$16/'3g CPIH'!$G$16))</f>
        <v>13.584401174168297</v>
      </c>
      <c r="K130" s="129">
        <f>IF('3g CPIH'!G$16="-","-",'3j PAAC PAP'!$G$13*('3g CPIH'!G$16/'3g CPIH'!$G$16))</f>
        <v>13.745799999999999</v>
      </c>
      <c r="L130" s="129">
        <f>IF('3g CPIH'!H$16="-","-",'3j PAAC PAP'!$G$13*('3g CPIH'!H$16/'3g CPIH'!$G$16))</f>
        <v>13.920648727984345</v>
      </c>
      <c r="M130" s="129">
        <f>IF('3g CPIH'!I$16="-","-",'3j PAAC PAP'!$G$13*('3g CPIH'!I$16/'3g CPIH'!$G$16))</f>
        <v>14.122397260273971</v>
      </c>
      <c r="N130" s="129">
        <f>IF('3g CPIH'!J$16="-","-",'3j PAAC PAP'!$G$13*('3g CPIH'!J$16/'3g CPIH'!$G$16))</f>
        <v>14.24344637964775</v>
      </c>
      <c r="O130" s="30"/>
      <c r="P130" s="129">
        <f>IF('3g CPIH'!L$16="-","-",'3j PAAC PAP'!$G$13*('3g CPIH'!L$16/'3g CPIH'!$G$16))</f>
        <v>14.24344637964775</v>
      </c>
      <c r="Q130" s="129">
        <f>IF('3g CPIH'!M$16="-","-",'3j PAAC PAP'!$G$13*('3g CPIH'!M$16/'3g CPIH'!$G$16))</f>
        <v>14.40484520547945</v>
      </c>
      <c r="R130" s="129">
        <f>IF('3g CPIH'!N$16="-","-",'3j PAAC PAP'!$G$13*('3g CPIH'!N$16/'3g CPIH'!$G$16))</f>
        <v>14.512444422700586</v>
      </c>
      <c r="S130" s="129">
        <f>IF('3g CPIH'!O$16="-","-",'3j PAAC PAP'!$G$13*('3g CPIH'!O$16/'3g CPIH'!$G$16))</f>
        <v>14.593143835616438</v>
      </c>
      <c r="T130" s="129">
        <f>IF('3g CPIH'!P$16="-","-",'3j PAAC PAP'!$G$13*('3g CPIH'!P$16/'3g CPIH'!$G$16))</f>
        <v>14.633493542074362</v>
      </c>
      <c r="U130" s="129">
        <f>IF('3g CPIH'!Q$16="-","-",'3j PAAC PAP'!$G$13*('3g CPIH'!Q$16/'3g CPIH'!$G$16))</f>
        <v>14.714192954990214</v>
      </c>
      <c r="V130" s="129">
        <f>IF('3g CPIH'!R$16="-","-",'3j PAAC PAP'!$G$13*('3g CPIH'!R$16/'3g CPIH'!$G$16))</f>
        <v>14.983190998043053</v>
      </c>
      <c r="W130" s="129" t="str">
        <f>IF('3g CPIH'!S$16="-","-",'3j PAAC PAP'!$G$13*('3g CPIH'!S$16/'3g CPIH'!$G$16))</f>
        <v>-</v>
      </c>
      <c r="X130" s="129" t="str">
        <f>IF('3g CPIH'!T$16="-","-",'3j PAAC PAP'!$G$13*('3g CPIH'!T$16/'3g CPIH'!$G$16))</f>
        <v>-</v>
      </c>
      <c r="Y130" s="129" t="str">
        <f>IF('3g CPIH'!U$16="-","-",'3j PAAC PAP'!$G$13*('3g CPIH'!U$16/'3g CPIH'!$G$16))</f>
        <v>-</v>
      </c>
      <c r="Z130" s="129" t="str">
        <f>IF('3g CPIH'!V$16="-","-",'3j PAAC PAP'!$G$13*('3g CPIH'!V$16/'3g CPIH'!$G$16))</f>
        <v>-</v>
      </c>
      <c r="AA130" s="28"/>
    </row>
    <row r="131" spans="1:27" s="29" customFormat="1" ht="11.25" customHeight="1" x14ac:dyDescent="0.25">
      <c r="A131" s="256"/>
      <c r="B131" s="132" t="s">
        <v>349</v>
      </c>
      <c r="C131" s="132" t="s">
        <v>404</v>
      </c>
      <c r="D131" s="134" t="s">
        <v>325</v>
      </c>
      <c r="E131" s="131"/>
      <c r="F131" s="30"/>
      <c r="G131" s="129">
        <f>IF(G126="-","-",SUM(G123:G129)*'3j PAAC PAP'!$G$31)</f>
        <v>3.4789746069397993</v>
      </c>
      <c r="H131" s="129">
        <f>IF(H126="-","-",SUM(H123:H129)*'3j PAAC PAP'!$G$31)</f>
        <v>3.4834996402329503</v>
      </c>
      <c r="I131" s="129">
        <f>IF(I126="-","-",SUM(I123:I129)*'3j PAAC PAP'!$G$31)</f>
        <v>3.8299796795869971</v>
      </c>
      <c r="J131" s="129">
        <f>IF(J126="-","-",SUM(J123:J129)*'3j PAAC PAP'!$G$31)</f>
        <v>3.8435547794664489</v>
      </c>
      <c r="K131" s="129">
        <f>IF(K126="-","-",SUM(K123:K129)*'3j PAAC PAP'!$G$31)</f>
        <v>3.6386122519536115</v>
      </c>
      <c r="L131" s="129">
        <f>IF(L126="-","-",SUM(L123:L129)*'3j PAAC PAP'!$G$31)</f>
        <v>3.6604357071988796</v>
      </c>
      <c r="M131" s="129">
        <f>IF(M126="-","-",SUM(M123:M129)*'3j PAAC PAP'!$G$31)</f>
        <v>3.8509868264622193</v>
      </c>
      <c r="N131" s="129">
        <f>IF(N126="-","-",SUM(N123:N129)*'3j PAAC PAP'!$G$31)</f>
        <v>4.2347526729364109</v>
      </c>
      <c r="O131" s="30"/>
      <c r="P131" s="129">
        <f>IF(P126="-","-",SUM(P123:P129)*'3j PAAC PAP'!$G$31)</f>
        <v>4.2347526729364109</v>
      </c>
      <c r="Q131" s="129">
        <f>IF(Q126="-","-",SUM(Q123:Q129)*'3j PAAC PAP'!$G$31)</f>
        <v>4.3238815699455895</v>
      </c>
      <c r="R131" s="129">
        <f>IF(R126="-","-",SUM(R123:R129)*'3j PAAC PAP'!$G$31)</f>
        <v>4.3410634298092594</v>
      </c>
      <c r="S131" s="129">
        <f>IF(S126="-","-",SUM(S123:S129)*'3j PAAC PAP'!$G$31)</f>
        <v>4.4717169542180573</v>
      </c>
      <c r="T131" s="129">
        <f>IF(T126="-","-",SUM(T123:T129)*'3j PAAC PAP'!$G$31)</f>
        <v>4.4710711860922077</v>
      </c>
      <c r="U131" s="129">
        <f>IF(U126="-","-",SUM(U123:U129)*'3j PAAC PAP'!$G$31)</f>
        <v>4.6376443902024143</v>
      </c>
      <c r="V131" s="129">
        <f>IF(V126="-","-",SUM(V123:V129)*'3j PAAC PAP'!$G$31)</f>
        <v>4.6320293087764535</v>
      </c>
      <c r="W131" s="129" t="str">
        <f>IF(W126="-","-",SUM(W123:W129)*'3j PAAC PAP'!$G$31)</f>
        <v>-</v>
      </c>
      <c r="X131" s="129" t="str">
        <f>IF(X126="-","-",SUM(X123:X129)*'3j PAAC PAP'!$G$31)</f>
        <v>-</v>
      </c>
      <c r="Y131" s="129" t="str">
        <f>IF(Y126="-","-",SUM(Y123:Y129)*'3j PAAC PAP'!$G$31)</f>
        <v>-</v>
      </c>
      <c r="Z131" s="129" t="str">
        <f>IF(Z126="-","-",SUM(Z123:Z129)*'3j PAAC PAP'!$G$31)</f>
        <v>-</v>
      </c>
      <c r="AA131" s="28"/>
    </row>
    <row r="132" spans="1:27" s="29" customFormat="1" ht="11.5" x14ac:dyDescent="0.25">
      <c r="A132" s="256"/>
      <c r="B132" s="132" t="s">
        <v>388</v>
      </c>
      <c r="C132" s="132" t="s">
        <v>515</v>
      </c>
      <c r="D132" s="134" t="s">
        <v>325</v>
      </c>
      <c r="E132" s="131"/>
      <c r="F132" s="30"/>
      <c r="G132" s="129">
        <f>IF(G126="-","-",SUM(G123:G131)*'3k EBIT'!$E$9)</f>
        <v>1.4912816407874039</v>
      </c>
      <c r="H132" s="129">
        <f>IF(H126="-","-",SUM(H123:H131)*'3k EBIT'!$E$9)</f>
        <v>1.4934038312838889</v>
      </c>
      <c r="I132" s="129">
        <f>IF(I126="-","-",SUM(I123:I131)*'3k EBIT'!$E$9)</f>
        <v>1.6167882094410277</v>
      </c>
      <c r="J132" s="129">
        <f>IF(J126="-","-",SUM(J123:J131)*'3k EBIT'!$E$9)</f>
        <v>1.6231547809304829</v>
      </c>
      <c r="K132" s="129">
        <f>IF(K126="-","-",SUM(K123:K131)*'3k EBIT'!$E$9)</f>
        <v>1.5537612940061574</v>
      </c>
      <c r="L132" s="129">
        <f>IF(L126="-","-",SUM(L123:L131)*'3k EBIT'!$E$9)</f>
        <v>1.5648700519519148</v>
      </c>
      <c r="M132" s="129">
        <f>IF(M126="-","-",SUM(M123:M131)*'3k EBIT'!$E$9)</f>
        <v>1.6362045387566251</v>
      </c>
      <c r="N132" s="129">
        <f>IF(N126="-","-",SUM(N123:N131)*'3k EBIT'!$E$9)</f>
        <v>1.7743455853321095</v>
      </c>
      <c r="O132" s="30"/>
      <c r="P132" s="129">
        <f>IF(P126="-","-",SUM(P123:P131)*'3k EBIT'!$E$9)</f>
        <v>1.7743455853321095</v>
      </c>
      <c r="Q132" s="129">
        <f>IF(Q126="-","-",SUM(Q123:Q131)*'3k EBIT'!$E$9)</f>
        <v>1.8090100554611312</v>
      </c>
      <c r="R132" s="129">
        <f>IF(R126="-","-",SUM(R123:R131)*'3k EBIT'!$E$9)</f>
        <v>1.8171738839901761</v>
      </c>
      <c r="S132" s="129">
        <f>IF(S126="-","-",SUM(S123:S131)*'3k EBIT'!$E$9)</f>
        <v>1.864968967928097</v>
      </c>
      <c r="T132" s="129">
        <f>IF(T126="-","-",SUM(T123:T131)*'3k EBIT'!$E$9)</f>
        <v>1.8655219542709403</v>
      </c>
      <c r="U132" s="129">
        <f>IF(U126="-","-",SUM(U123:U131)*'3k EBIT'!$E$9)</f>
        <v>1.9260273125709979</v>
      </c>
      <c r="V132" s="129">
        <f>IF(V126="-","-",SUM(V123:V131)*'3k EBIT'!$E$9)</f>
        <v>1.9292503551461655</v>
      </c>
      <c r="W132" s="129" t="str">
        <f>IF(W126="-","-",SUM(W123:W131)*'3k EBIT'!$E$9)</f>
        <v>-</v>
      </c>
      <c r="X132" s="129" t="str">
        <f>IF(X126="-","-",SUM(X123:X131)*'3k EBIT'!$E$9)</f>
        <v>-</v>
      </c>
      <c r="Y132" s="129" t="str">
        <f>IF(Y126="-","-",SUM(Y123:Y131)*'3k EBIT'!$E$9)</f>
        <v>-</v>
      </c>
      <c r="Z132" s="129" t="str">
        <f>IF(Z126="-","-",SUM(Z123:Z131)*'3k EBIT'!$E$9)</f>
        <v>-</v>
      </c>
      <c r="AA132" s="28"/>
    </row>
    <row r="133" spans="1:27" s="29" customFormat="1" ht="11.5" x14ac:dyDescent="0.25">
      <c r="A133" s="256"/>
      <c r="B133" s="132" t="s">
        <v>292</v>
      </c>
      <c r="C133" s="177" t="s">
        <v>516</v>
      </c>
      <c r="D133" s="134" t="s">
        <v>325</v>
      </c>
      <c r="E133" s="130"/>
      <c r="F133" s="30"/>
      <c r="G133" s="129">
        <f>IF(G128="-","-",SUM(G123:G126,G128:G132)*'3l HAP'!$E$10)</f>
        <v>0.9369943518284799</v>
      </c>
      <c r="H133" s="129">
        <f>IF(H128="-","-",SUM(H123:H126,H128:H132)*'3l HAP'!$E$10)</f>
        <v>0.93862966647190549</v>
      </c>
      <c r="I133" s="129">
        <f>IF(I128="-","-",SUM(I123:I126,I128:I132)*'3l HAP'!$E$10)</f>
        <v>0.94873798794198538</v>
      </c>
      <c r="J133" s="129">
        <f>IF(J128="-","-",SUM(J123:J126,J128:J132)*'3l HAP'!$E$10)</f>
        <v>0.9536439318722626</v>
      </c>
      <c r="K133" s="129">
        <f>IF(K128="-","-",SUM(K123:K126,K128:K132)*'3l HAP'!$E$10)</f>
        <v>0.96002320185111123</v>
      </c>
      <c r="L133" s="129">
        <f>IF(L128="-","-",SUM(L123:L126,L128:L132)*'3l HAP'!$E$10)</f>
        <v>0.96858337331972233</v>
      </c>
      <c r="M133" s="129">
        <f>IF(M128="-","-",SUM(M123:M126,M128:M132)*'3l HAP'!$E$10)</f>
        <v>1.0160706533677428</v>
      </c>
      <c r="N133" s="129">
        <f>IF(N128="-","-",SUM(N123:N126,N128:N132)*'3l HAP'!$E$10)</f>
        <v>1.1225191916574029</v>
      </c>
      <c r="O133" s="30"/>
      <c r="P133" s="129">
        <f>IF(P128="-","-",SUM(P123:P126,P128:P132)*'3l HAP'!$E$10)</f>
        <v>1.1225191916574029</v>
      </c>
      <c r="Q133" s="129">
        <f>IF(Q128="-","-",SUM(Q123:Q126,Q128:Q132)*'3l HAP'!$E$10)</f>
        <v>1.1604532180271705</v>
      </c>
      <c r="R133" s="129">
        <f>IF(R128="-","-",SUM(R123:R126,R128:R132)*'3l HAP'!$E$10)</f>
        <v>1.1667440898231174</v>
      </c>
      <c r="S133" s="129">
        <f>IF(S128="-","-",SUM(S123:S126,S128:S132)*'3l HAP'!$E$10)</f>
        <v>1.202505167080711</v>
      </c>
      <c r="T133" s="129">
        <f>IF(T128="-","-",SUM(T123:T126,T128:T132)*'3l HAP'!$E$10)</f>
        <v>1.2029312865386785</v>
      </c>
      <c r="U133" s="129">
        <f>IF(U128="-","-",SUM(U123:U126,U128:U132)*'3l HAP'!$E$10)</f>
        <v>1.2297827520894642</v>
      </c>
      <c r="V133" s="129">
        <f>IF(V128="-","-",SUM(V123:V126,V128:V132)*'3l HAP'!$E$10)</f>
        <v>1.2322663598184997</v>
      </c>
      <c r="W133" s="129" t="str">
        <f>IF(W128="-","-",SUM(W123:W126,W128:W132)*'3l HAP'!$E$10)</f>
        <v>-</v>
      </c>
      <c r="X133" s="129" t="str">
        <f>IF(X128="-","-",SUM(X123:X126,X128:X132)*'3l HAP'!$E$10)</f>
        <v>-</v>
      </c>
      <c r="Y133" s="129" t="str">
        <f>IF(Y128="-","-",SUM(Y123:Y126,Y128:Y132)*'3l HAP'!$E$10)</f>
        <v>-</v>
      </c>
      <c r="Z133" s="129" t="str">
        <f>IF(Z128="-","-",SUM(Z123:Z126,Z128:Z132)*'3l HAP'!$E$10)</f>
        <v>-</v>
      </c>
      <c r="AA133" s="28"/>
    </row>
    <row r="134" spans="1:27" s="29" customFormat="1" ht="11.5" x14ac:dyDescent="0.25">
      <c r="A134" s="256"/>
      <c r="B134" s="132" t="s">
        <v>44</v>
      </c>
      <c r="C134" s="132" t="str">
        <f>B134&amp;"_"&amp;D134</f>
        <v>Total_South Wales</v>
      </c>
      <c r="D134" s="134" t="s">
        <v>325</v>
      </c>
      <c r="E134" s="131"/>
      <c r="F134" s="30"/>
      <c r="G134" s="129">
        <f t="shared" ref="G134:N134" si="18">IF(G128="-","-",SUM(G123:G133))</f>
        <v>79.425469341820957</v>
      </c>
      <c r="H134" s="129">
        <f t="shared" si="18"/>
        <v>79.538798846985912</v>
      </c>
      <c r="I134" s="129">
        <f t="shared" si="18"/>
        <v>86.042819125977999</v>
      </c>
      <c r="J134" s="129">
        <f t="shared" si="18"/>
        <v>86.382807641472866</v>
      </c>
      <c r="K134" s="129">
        <f t="shared" si="18"/>
        <v>82.736899634547754</v>
      </c>
      <c r="L134" s="129">
        <f t="shared" si="18"/>
        <v>83.330131035345715</v>
      </c>
      <c r="M134" s="129">
        <f t="shared" si="18"/>
        <v>87.132063438542446</v>
      </c>
      <c r="N134" s="129">
        <f t="shared" si="18"/>
        <v>94.509090372410284</v>
      </c>
      <c r="O134" s="30"/>
      <c r="P134" s="129">
        <f t="shared" ref="P134:Z134" si="19">IF(P128="-","-",SUM(P123:P133))</f>
        <v>94.509090372410284</v>
      </c>
      <c r="Q134" s="129">
        <f t="shared" si="19"/>
        <v>96.371469441452533</v>
      </c>
      <c r="R134" s="129">
        <f t="shared" si="19"/>
        <v>96.807435321509288</v>
      </c>
      <c r="S134" s="129">
        <f t="shared" si="19"/>
        <v>99.358726093295516</v>
      </c>
      <c r="T134" s="129">
        <f t="shared" si="19"/>
        <v>99.388256745091951</v>
      </c>
      <c r="U134" s="129">
        <f t="shared" si="19"/>
        <v>102.59959943738856</v>
      </c>
      <c r="V134" s="129">
        <f t="shared" si="19"/>
        <v>102.77171679479559</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AA'!J107="-","-",'3c AA'!J107)</f>
        <v>-</v>
      </c>
      <c r="H137" s="38" t="str">
        <f>IF('3c AA'!K107="-","-",'3c AA'!K107)</f>
        <v>-</v>
      </c>
      <c r="I137" s="38" t="str">
        <f>IF('3c AA'!L107="-","-",'3c AA'!L107)</f>
        <v>-</v>
      </c>
      <c r="J137" s="38" t="str">
        <f>IF('3c AA'!M107="-","-",'3c AA'!M107)</f>
        <v>-</v>
      </c>
      <c r="K137" s="38" t="str">
        <f>IF('3c AA'!N107="-","-",'3c AA'!N107)</f>
        <v>-</v>
      </c>
      <c r="L137" s="38" t="str">
        <f>IF('3c AA'!O107="-","-",'3c AA'!O107)</f>
        <v>-</v>
      </c>
      <c r="M137" s="38" t="str">
        <f>IF('3c AA'!P107="-","-",'3c AA'!P107)</f>
        <v>-</v>
      </c>
      <c r="N137" s="38" t="str">
        <f>IF('3c AA'!Q107="-","-",'3c AA'!Q107)</f>
        <v>-</v>
      </c>
      <c r="O137" s="30"/>
      <c r="P137" s="38" t="str">
        <f>IF('3c AA'!S107="-","-",'3c AA'!S107)</f>
        <v>-</v>
      </c>
      <c r="Q137" s="38" t="str">
        <f>IF('3c AA'!T107="-","-",'3c AA'!T107)</f>
        <v>-</v>
      </c>
      <c r="R137" s="38" t="str">
        <f>IF('3c AA'!U107="-","-",'3c AA'!U107)</f>
        <v>-</v>
      </c>
      <c r="S137" s="38" t="str">
        <f>IF('3c AA'!V107="-","-",'3c AA'!V107)</f>
        <v>-</v>
      </c>
      <c r="T137" s="38">
        <f>IF('3c AA'!W107="-","-",'3c AA'!W107)</f>
        <v>0</v>
      </c>
      <c r="U137" s="38">
        <f>IF('3c AA'!X107="-","-",'3c AA'!X107)</f>
        <v>1.4870742269298105</v>
      </c>
      <c r="V137" s="38">
        <f>IF('3c AA'!Y107="-","-",'3c AA'!Y107)</f>
        <v>0.70457099735818829</v>
      </c>
      <c r="W137" s="38" t="str">
        <f>IF('3c AA'!Z107="-","-",'3c AA'!Z107)</f>
        <v>-</v>
      </c>
      <c r="X137" s="38" t="str">
        <f>IF('3c AA'!AA107="-","-",'3c AA'!AA107)</f>
        <v>-</v>
      </c>
      <c r="Y137" s="38" t="str">
        <f>IF('3c AA'!AB107="-","-",'3c AA'!AB107)</f>
        <v>-</v>
      </c>
      <c r="Z137" s="38" t="str">
        <f>IF('3c AA'!AC107="-","-",'3c AA'!AC107)</f>
        <v>-</v>
      </c>
      <c r="AA137" s="28"/>
    </row>
    <row r="138" spans="1:27" s="29" customFormat="1" ht="11.25" customHeight="1" x14ac:dyDescent="0.25">
      <c r="A138" s="256"/>
      <c r="B138" s="135" t="s">
        <v>2</v>
      </c>
      <c r="C138" s="135" t="s">
        <v>342</v>
      </c>
      <c r="D138" s="133" t="s">
        <v>326</v>
      </c>
      <c r="E138" s="128"/>
      <c r="F138" s="30"/>
      <c r="G138" s="38">
        <f>IF('3d PC'!G14="-","-",'3d PC'!G61)</f>
        <v>6.5567588596821027</v>
      </c>
      <c r="H138" s="38">
        <f>IF('3d PC'!H14="-","-",'3d PC'!H61)</f>
        <v>6.5567588596821027</v>
      </c>
      <c r="I138" s="38">
        <f>IF('3d PC'!I14="-","-",'3d PC'!I61)</f>
        <v>6.6197359495950758</v>
      </c>
      <c r="J138" s="38">
        <f>IF('3d PC'!J14="-","-",'3d PC'!J61)</f>
        <v>6.6197359495950758</v>
      </c>
      <c r="K138" s="38">
        <f>IF('3d PC'!K14="-","-",'3d PC'!K61)</f>
        <v>6.6995028867368616</v>
      </c>
      <c r="L138" s="38">
        <f>IF('3d PC'!L14="-","-",'3d PC'!L61)</f>
        <v>6.6995028867368616</v>
      </c>
      <c r="M138" s="38">
        <f>IF('3d PC'!M14="-","-",'3d PC'!M61)</f>
        <v>7.1131218301273513</v>
      </c>
      <c r="N138" s="38">
        <f>IF('3d PC'!N14="-","-",'3d PC'!N61)</f>
        <v>7.1131218301273513</v>
      </c>
      <c r="O138" s="30"/>
      <c r="P138" s="38">
        <f>'3d PC'!P61</f>
        <v>7.1131218301273513</v>
      </c>
      <c r="Q138" s="38">
        <f>'3d PC'!Q61</f>
        <v>7.2804579515147188</v>
      </c>
      <c r="R138" s="38">
        <f>'3d PC'!R61</f>
        <v>7.1935840895118579</v>
      </c>
      <c r="S138" s="38">
        <f>'3d PC'!S61</f>
        <v>7.3593999937099728</v>
      </c>
      <c r="T138" s="38">
        <f>'3d PC'!T61</f>
        <v>7.0492243060839304</v>
      </c>
      <c r="U138" s="38">
        <f>'3d PC'!U61</f>
        <v>7.1089669218364691</v>
      </c>
      <c r="V138" s="38">
        <f>'3d PC'!V61</f>
        <v>6.9829560851947949</v>
      </c>
      <c r="W138" s="38" t="str">
        <f>'3d PC'!W61</f>
        <v>-</v>
      </c>
      <c r="X138" s="38" t="str">
        <f>'3d PC'!X61</f>
        <v>-</v>
      </c>
      <c r="Y138" s="38" t="str">
        <f>'3d PC'!Y61</f>
        <v>-</v>
      </c>
      <c r="Z138" s="38" t="str">
        <f>'3d PC'!Z61</f>
        <v>-</v>
      </c>
      <c r="AA138" s="28"/>
    </row>
    <row r="139" spans="1:27" s="29" customFormat="1" ht="11.25" customHeight="1" x14ac:dyDescent="0.25">
      <c r="A139" s="256"/>
      <c r="B139" s="135" t="s">
        <v>352</v>
      </c>
      <c r="C139" s="135" t="s">
        <v>343</v>
      </c>
      <c r="D139" s="133" t="s">
        <v>326</v>
      </c>
      <c r="E139" s="128"/>
      <c r="F139" s="30"/>
      <c r="G139" s="38">
        <f>IF('3e NC-Elec'!H52="-","-",'3e NC-Elec'!H52)</f>
        <v>16.643999999999998</v>
      </c>
      <c r="H139" s="38">
        <f>IF('3e NC-Elec'!I52="-","-",'3e NC-Elec'!I52)</f>
        <v>16.643999999999998</v>
      </c>
      <c r="I139" s="38">
        <f>IF('3e NC-Elec'!J52="-","-",'3e NC-Elec'!J52)</f>
        <v>22.191999999999997</v>
      </c>
      <c r="J139" s="38">
        <f>IF('3e NC-Elec'!K52="-","-",'3e NC-Elec'!K52)</f>
        <v>22.191999999999997</v>
      </c>
      <c r="K139" s="38">
        <f>IF('3e NC-Elec'!L52="-","-",'3e NC-Elec'!L52)</f>
        <v>17.009</v>
      </c>
      <c r="L139" s="38">
        <f>IF('3e NC-Elec'!M52="-","-",'3e NC-Elec'!M52)</f>
        <v>17.009</v>
      </c>
      <c r="M139" s="38">
        <f>IF('3e NC-Elec'!N52="-","-",'3e NC-Elec'!N52)</f>
        <v>19.162500000000001</v>
      </c>
      <c r="N139" s="38">
        <f>IF('3e NC-Elec'!O52="-","-",'3e NC-Elec'!O52)</f>
        <v>19.162500000000001</v>
      </c>
      <c r="O139" s="30"/>
      <c r="P139" s="38">
        <f>'3e NC-Elec'!Q52</f>
        <v>19.162500000000001</v>
      </c>
      <c r="Q139" s="38">
        <f>'3e NC-Elec'!R52</f>
        <v>18.614999999999998</v>
      </c>
      <c r="R139" s="38">
        <f>'3e NC-Elec'!S52</f>
        <v>18.614999999999998</v>
      </c>
      <c r="S139" s="38">
        <f>'3e NC-Elec'!T52</f>
        <v>17.957999999999998</v>
      </c>
      <c r="T139" s="38">
        <f>'3e NC-Elec'!U52</f>
        <v>17.957999999999998</v>
      </c>
      <c r="U139" s="38">
        <f>'3e NC-Elec'!V52</f>
        <v>20.074999999999999</v>
      </c>
      <c r="V139" s="38">
        <f>'3e NC-Elec'!W52</f>
        <v>20.074999999999999</v>
      </c>
      <c r="W139" s="38" t="str">
        <f>'3e NC-Elec'!X52</f>
        <v>-</v>
      </c>
      <c r="X139" s="38" t="str">
        <f>'3e NC-Elec'!Y52</f>
        <v>-</v>
      </c>
      <c r="Y139" s="38" t="str">
        <f>'3e NC-Elec'!Z52</f>
        <v>-</v>
      </c>
      <c r="Z139" s="38" t="str">
        <f>'3e NC-Elec'!AA52</f>
        <v>-</v>
      </c>
      <c r="AA139" s="28"/>
    </row>
    <row r="140" spans="1:27" s="29" customFormat="1" ht="11.25" customHeight="1" x14ac:dyDescent="0.25">
      <c r="A140" s="256"/>
      <c r="B140" s="135" t="s">
        <v>349</v>
      </c>
      <c r="C140" s="135" t="s">
        <v>344</v>
      </c>
      <c r="D140" s="133" t="s">
        <v>326</v>
      </c>
      <c r="E140" s="128"/>
      <c r="F140" s="30"/>
      <c r="G140" s="38">
        <f>IF('3g CPIH'!C$16="-","-",'3h OC '!$E$9*('3g CPIH'!C$16/'3g CPIH'!$G$16))</f>
        <v>39.034507632093934</v>
      </c>
      <c r="H140" s="38">
        <f>IF('3g CPIH'!D$16="-","-",'3h OC '!$E$9*('3g CPIH'!D$16/'3g CPIH'!$G$16))</f>
        <v>39.112654794520544</v>
      </c>
      <c r="I140" s="38">
        <f>IF('3g CPIH'!E$16="-","-",'3h OC '!$E$9*('3g CPIH'!E$16/'3g CPIH'!$G$16))</f>
        <v>39.229875538160471</v>
      </c>
      <c r="J140" s="38">
        <f>IF('3g CPIH'!F$16="-","-",'3h OC '!$E$9*('3g CPIH'!F$16/'3g CPIH'!$G$16))</f>
        <v>39.464317025440316</v>
      </c>
      <c r="K140" s="38">
        <f>IF('3g CPIH'!G$16="-","-",'3h OC '!$E$9*('3g CPIH'!G$16/'3g CPIH'!$G$16))</f>
        <v>39.933199999999999</v>
      </c>
      <c r="L140" s="38">
        <f>IF('3g CPIH'!H$16="-","-",'3h OC '!$E$9*('3g CPIH'!H$16/'3g CPIH'!$G$16))</f>
        <v>40.441156555772999</v>
      </c>
      <c r="M140" s="38">
        <f>IF('3g CPIH'!I$16="-","-",'3h OC '!$E$9*('3g CPIH'!I$16/'3g CPIH'!$G$16))</f>
        <v>41.027260273972601</v>
      </c>
      <c r="N140" s="38">
        <f>IF('3g CPIH'!J$16="-","-",'3h OC '!$E$9*('3g CPIH'!J$16/'3g CPIH'!$G$16))</f>
        <v>41.378922504892373</v>
      </c>
      <c r="O140" s="30"/>
      <c r="P140" s="38">
        <f>IF('3g CPIH'!L$16="-","-",'3h OC '!$E$9*('3g CPIH'!L$16/'3g CPIH'!$G$16))</f>
        <v>41.378922504892373</v>
      </c>
      <c r="Q140" s="38">
        <f>IF('3g CPIH'!M$16="-","-",'3h OC '!$E$9*('3g CPIH'!M$16/'3g CPIH'!$G$16))</f>
        <v>41.847805479452056</v>
      </c>
      <c r="R140" s="38">
        <f>IF('3g CPIH'!N$16="-","-",'3h OC '!$E$9*('3g CPIH'!N$16/'3g CPIH'!$G$16))</f>
        <v>42.160394129158512</v>
      </c>
      <c r="S140" s="38">
        <f>IF('3g CPIH'!O$16="-","-",'3h OC '!$E$9*('3g CPIH'!O$16/'3g CPIH'!$G$16))</f>
        <v>42.394835616438357</v>
      </c>
      <c r="T140" s="38">
        <f>IF('3g CPIH'!P$16="-","-",'3h OC '!$E$9*('3g CPIH'!P$16/'3g CPIH'!$G$16))</f>
        <v>42.512056360078276</v>
      </c>
      <c r="U140" s="38">
        <f>IF('3g CPIH'!Q$16="-","-",'3h OC '!$E$9*('3g CPIH'!Q$16/'3g CPIH'!$G$16))</f>
        <v>42.746497847358121</v>
      </c>
      <c r="V140" s="38">
        <f>IF('3g CPIH'!R$16="-","-",'3h OC '!$E$9*('3g CPIH'!R$16/'3g CPIH'!$G$16))</f>
        <v>43.527969471624267</v>
      </c>
      <c r="W140" s="38" t="str">
        <f>IF('3g CPIH'!S$16="-","-",'3h OC '!$E$9*('3g CPIH'!S$16/'3g CPIH'!$G$16))</f>
        <v>-</v>
      </c>
      <c r="X140" s="38" t="str">
        <f>IF('3g CPIH'!T$16="-","-",'3h OC '!$E$9*('3g CPIH'!T$16/'3g CPIH'!$G$16))</f>
        <v>-</v>
      </c>
      <c r="Y140" s="38" t="str">
        <f>IF('3g CPIH'!U$16="-","-",'3h OC '!$E$9*('3g CPIH'!U$16/'3g CPIH'!$G$16))</f>
        <v>-</v>
      </c>
      <c r="Z140" s="38" t="str">
        <f>IF('3g CPIH'!V$16="-","-",'3h OC '!$E$9*('3g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SMNCC'!G$57)</f>
        <v>0</v>
      </c>
      <c r="L141" s="38">
        <f>IF('3i SMNCC'!H$46="-","-",'3i SMNCC'!H$57)</f>
        <v>-0.1310662676190151</v>
      </c>
      <c r="M141" s="38">
        <f>IF('3i SMNCC'!I$46="-","-",'3i SMNCC'!I$57)</f>
        <v>1.6490220555819262</v>
      </c>
      <c r="N141" s="38">
        <f>IF('3i SMNCC'!J$46="-","-",'3i SMNCC'!J$57)</f>
        <v>7.9249822078168837</v>
      </c>
      <c r="O141" s="30"/>
      <c r="P141" s="38">
        <f>IF('3i SMNCC'!L$46="-","-",'3i SMNCC'!L$57)</f>
        <v>7.9249822078168837</v>
      </c>
      <c r="Q141" s="38">
        <f>IF('3i SMNCC'!M$46="-","-",'3i SMNCC'!M$57)</f>
        <v>9.5945159615724194</v>
      </c>
      <c r="R141" s="38">
        <f>IF('3i SMNCC'!N$46="-","-",'3i SMNCC'!N$57)</f>
        <v>9.6655312765157912</v>
      </c>
      <c r="S141" s="38">
        <f>IF('3i SMNCC'!O$46="-","-",'3i SMNCC'!O$57)</f>
        <v>11.448655558303892</v>
      </c>
      <c r="T141" s="38">
        <f>IF('3i SMNCC'!P$46="-","-",'3i SMNCC'!P$57)</f>
        <v>11.63045810995356</v>
      </c>
      <c r="U141" s="38">
        <f>IF('3i SMNCC'!Q$46="-","-",'3i SMNCC'!Q$57)</f>
        <v>11.375413031411084</v>
      </c>
      <c r="V141" s="38">
        <f>IF('3i SMNCC'!R$46="-","-",'3i SMNCC'!R$57)</f>
        <v>11.405483218834176</v>
      </c>
      <c r="W141" s="38" t="str">
        <f>IF('3i SMNCC'!S$46="-","-",'3i SMNCC'!S$57)</f>
        <v>-</v>
      </c>
      <c r="X141" s="38" t="str">
        <f>IF('3i SMNCC'!T$46="-","-",'3i SMNCC'!T$57)</f>
        <v>-</v>
      </c>
      <c r="Y141" s="38" t="str">
        <f>IF('3i SMNCC'!U$46="-","-",'3i SMNCC'!U$57)</f>
        <v>-</v>
      </c>
      <c r="Z141" s="38" t="str">
        <f>IF('3i SMNCC'!V$46="-","-",'3i SMNCC'!V$57)</f>
        <v>-</v>
      </c>
      <c r="AA141" s="28"/>
    </row>
    <row r="142" spans="1:27" s="29" customFormat="1" ht="12.4" customHeight="1" x14ac:dyDescent="0.25">
      <c r="A142" s="256"/>
      <c r="B142" s="135" t="s">
        <v>349</v>
      </c>
      <c r="C142" s="135" t="s">
        <v>389</v>
      </c>
      <c r="D142" s="133" t="s">
        <v>326</v>
      </c>
      <c r="E142" s="128"/>
      <c r="F142" s="30"/>
      <c r="G142" s="38">
        <f>IF('3g CPIH'!C$16="-","-",'3j PAAC PAP'!$G$13*('3g CPIH'!C$16/'3g CPIH'!$G$16))</f>
        <v>13.436452250489236</v>
      </c>
      <c r="H142" s="38">
        <f>IF('3g CPIH'!D$16="-","-",'3j PAAC PAP'!$G$13*('3g CPIH'!D$16/'3g CPIH'!$G$16))</f>
        <v>13.463352054794518</v>
      </c>
      <c r="I142" s="38">
        <f>IF('3g CPIH'!E$16="-","-",'3j PAAC PAP'!$G$13*('3g CPIH'!E$16/'3g CPIH'!$G$16))</f>
        <v>13.503701761252445</v>
      </c>
      <c r="J142" s="38">
        <f>IF('3g CPIH'!F$16="-","-",'3j PAAC PAP'!$G$13*('3g CPIH'!F$16/'3g CPIH'!$G$16))</f>
        <v>13.584401174168297</v>
      </c>
      <c r="K142" s="38">
        <f>IF('3g CPIH'!G$16="-","-",'3j PAAC PAP'!$G$13*('3g CPIH'!G$16/'3g CPIH'!$G$16))</f>
        <v>13.745799999999999</v>
      </c>
      <c r="L142" s="38">
        <f>IF('3g CPIH'!H$16="-","-",'3j PAAC PAP'!$G$13*('3g CPIH'!H$16/'3g CPIH'!$G$16))</f>
        <v>13.920648727984345</v>
      </c>
      <c r="M142" s="38">
        <f>IF('3g CPIH'!I$16="-","-",'3j PAAC PAP'!$G$13*('3g CPIH'!I$16/'3g CPIH'!$G$16))</f>
        <v>14.122397260273971</v>
      </c>
      <c r="N142" s="38">
        <f>IF('3g CPIH'!J$16="-","-",'3j PAAC PAP'!$G$13*('3g CPIH'!J$16/'3g CPIH'!$G$16))</f>
        <v>14.24344637964775</v>
      </c>
      <c r="O142" s="30"/>
      <c r="P142" s="38">
        <f>IF('3g CPIH'!L$16="-","-",'3j PAAC PAP'!$G$13*('3g CPIH'!L$16/'3g CPIH'!$G$16))</f>
        <v>14.24344637964775</v>
      </c>
      <c r="Q142" s="38">
        <f>IF('3g CPIH'!M$16="-","-",'3j PAAC PAP'!$G$13*('3g CPIH'!M$16/'3g CPIH'!$G$16))</f>
        <v>14.40484520547945</v>
      </c>
      <c r="R142" s="38">
        <f>IF('3g CPIH'!N$16="-","-",'3j PAAC PAP'!$G$13*('3g CPIH'!N$16/'3g CPIH'!$G$16))</f>
        <v>14.512444422700586</v>
      </c>
      <c r="S142" s="38">
        <f>IF('3g CPIH'!O$16="-","-",'3j PAAC PAP'!$G$13*('3g CPIH'!O$16/'3g CPIH'!$G$16))</f>
        <v>14.593143835616438</v>
      </c>
      <c r="T142" s="38">
        <f>IF('3g CPIH'!P$16="-","-",'3j PAAC PAP'!$G$13*('3g CPIH'!P$16/'3g CPIH'!$G$16))</f>
        <v>14.633493542074362</v>
      </c>
      <c r="U142" s="38">
        <f>IF('3g CPIH'!Q$16="-","-",'3j PAAC PAP'!$G$13*('3g CPIH'!Q$16/'3g CPIH'!$G$16))</f>
        <v>14.714192954990214</v>
      </c>
      <c r="V142" s="38">
        <f>IF('3g CPIH'!R$16="-","-",'3j PAAC PAP'!$G$13*('3g CPIH'!R$16/'3g CPIH'!$G$16))</f>
        <v>14.983190998043053</v>
      </c>
      <c r="W142" s="38" t="str">
        <f>IF('3g CPIH'!S$16="-","-",'3j PAAC PAP'!$G$13*('3g CPIH'!S$16/'3g CPIH'!$G$16))</f>
        <v>-</v>
      </c>
      <c r="X142" s="38" t="str">
        <f>IF('3g CPIH'!T$16="-","-",'3j PAAC PAP'!$G$13*('3g CPIH'!T$16/'3g CPIH'!$G$16))</f>
        <v>-</v>
      </c>
      <c r="Y142" s="38" t="str">
        <f>IF('3g CPIH'!U$16="-","-",'3j PAAC PAP'!$G$13*('3g CPIH'!U$16/'3g CPIH'!$G$16))</f>
        <v>-</v>
      </c>
      <c r="Z142" s="38" t="str">
        <f>IF('3g CPIH'!V$16="-","-",'3j PAAC PAP'!$G$13*('3g CPIH'!V$16/'3g CPIH'!$G$16))</f>
        <v>-</v>
      </c>
      <c r="AA142" s="28"/>
    </row>
    <row r="143" spans="1:27" s="29" customFormat="1" ht="11.25" customHeight="1" x14ac:dyDescent="0.25">
      <c r="A143" s="256"/>
      <c r="B143" s="135" t="s">
        <v>349</v>
      </c>
      <c r="C143" s="135" t="s">
        <v>404</v>
      </c>
      <c r="D143" s="133" t="s">
        <v>326</v>
      </c>
      <c r="E143" s="128"/>
      <c r="F143" s="30"/>
      <c r="G143" s="38">
        <f>IF(G138="-","-",SUM(G135:G141)*'3j PAAC PAP'!$G$31)</f>
        <v>3.6036708709397991</v>
      </c>
      <c r="H143" s="38">
        <f>IF(H138="-","-",SUM(H135:H141)*'3j PAAC PAP'!$G$31)</f>
        <v>3.6081959042329501</v>
      </c>
      <c r="I143" s="38">
        <f>IF(I138="-","-",SUM(I135:I141)*'3j PAAC PAP'!$G$31)</f>
        <v>3.9398814715869968</v>
      </c>
      <c r="J143" s="38">
        <f>IF(J138="-","-",SUM(J135:J141)*'3j PAAC PAP'!$G$31)</f>
        <v>3.9534565714664485</v>
      </c>
      <c r="K143" s="38">
        <f>IF(K138="-","-",SUM(K135:K141)*'3j PAAC PAP'!$G$31)</f>
        <v>3.6851091639536113</v>
      </c>
      <c r="L143" s="38">
        <f>IF(L138="-","-",SUM(L135:L141)*'3j PAAC PAP'!$G$31)</f>
        <v>3.706932619198879</v>
      </c>
      <c r="M143" s="38">
        <f>IF(M138="-","-",SUM(M135:M141)*'3j PAAC PAP'!$G$31)</f>
        <v>3.9925910584622191</v>
      </c>
      <c r="N143" s="38">
        <f>IF(N138="-","-",SUM(N135:N141)*'3j PAAC PAP'!$G$31)</f>
        <v>4.3763569049364106</v>
      </c>
      <c r="O143" s="30"/>
      <c r="P143" s="38">
        <f>IF(P138="-","-",SUM(P135:P141)*'3j PAAC PAP'!$G$31)</f>
        <v>4.3763569049364106</v>
      </c>
      <c r="Q143" s="38">
        <f>IF(Q138="-","-",SUM(Q135:Q141)*'3j PAAC PAP'!$G$31)</f>
        <v>4.4781667779455896</v>
      </c>
      <c r="R143" s="38">
        <f>IF(R138="-","-",SUM(R135:R141)*'3j PAAC PAP'!$G$31)</f>
        <v>4.4953486378092595</v>
      </c>
      <c r="S143" s="38">
        <f>IF(S138="-","-",SUM(S135:S141)*'3j PAAC PAP'!$G$31)</f>
        <v>4.5837322422180575</v>
      </c>
      <c r="T143" s="38">
        <f>IF(T138="-","-",SUM(T135:T141)*'3j PAAC PAP'!$G$31)</f>
        <v>4.583086474092207</v>
      </c>
      <c r="U143" s="38">
        <f>IF(U138="-","-",SUM(U135:U141)*'3j PAAC PAP'!$G$31)</f>
        <v>4.7940430942024141</v>
      </c>
      <c r="V143" s="38">
        <f>IF(V138="-","-",SUM(V135:V141)*'3j PAAC PAP'!$G$31)</f>
        <v>4.7884280127764534</v>
      </c>
      <c r="W143" s="38" t="str">
        <f>IF(W138="-","-",SUM(W135:W141)*'3j PAAC PAP'!$G$31)</f>
        <v>-</v>
      </c>
      <c r="X143" s="38" t="str">
        <f>IF(X138="-","-",SUM(X135:X141)*'3j PAAC PAP'!$G$31)</f>
        <v>-</v>
      </c>
      <c r="Y143" s="38" t="str">
        <f>IF(Y138="-","-",SUM(Y135:Y141)*'3j PAAC PAP'!$G$31)</f>
        <v>-</v>
      </c>
      <c r="Z143" s="38" t="str">
        <f>IF(Z138="-","-",SUM(Z135:Z141)*'3j PAAC PAP'!$G$31)</f>
        <v>-</v>
      </c>
      <c r="AA143" s="28"/>
    </row>
    <row r="144" spans="1:27" s="29" customFormat="1" ht="11.5" x14ac:dyDescent="0.25">
      <c r="A144" s="256"/>
      <c r="B144" s="135" t="s">
        <v>388</v>
      </c>
      <c r="C144" s="135" t="s">
        <v>515</v>
      </c>
      <c r="D144" s="133" t="s">
        <v>326</v>
      </c>
      <c r="E144" s="128"/>
      <c r="F144" s="30"/>
      <c r="G144" s="38">
        <f>IF(G138="-","-",SUM(G135:G143)*'3k EBIT'!$E$9)</f>
        <v>1.5354057460285557</v>
      </c>
      <c r="H144" s="38">
        <f>IF(H138="-","-",SUM(H135:H143)*'3k EBIT'!$E$9)</f>
        <v>1.5375279365250407</v>
      </c>
      <c r="I144" s="38">
        <f>IF(I138="-","-",SUM(I135:I143)*'3k EBIT'!$E$9)</f>
        <v>1.6556772513484836</v>
      </c>
      <c r="J144" s="38">
        <f>IF(J138="-","-",SUM(J135:J143)*'3k EBIT'!$E$9)</f>
        <v>1.6620438228379388</v>
      </c>
      <c r="K144" s="38">
        <f>IF(K138="-","-",SUM(K135:K143)*'3k EBIT'!$E$9)</f>
        <v>1.5702143501977732</v>
      </c>
      <c r="L144" s="38">
        <f>IF(L138="-","-",SUM(L135:L143)*'3k EBIT'!$E$9)</f>
        <v>1.5813231081435304</v>
      </c>
      <c r="M144" s="38">
        <f>IF(M138="-","-",SUM(M135:M143)*'3k EBIT'!$E$9)</f>
        <v>1.6863115735220011</v>
      </c>
      <c r="N144" s="38">
        <f>IF(N138="-","-",SUM(N135:N143)*'3k EBIT'!$E$9)</f>
        <v>1.8244526200974853</v>
      </c>
      <c r="O144" s="30"/>
      <c r="P144" s="38">
        <f>IF(P138="-","-",SUM(P135:P143)*'3k EBIT'!$E$9)</f>
        <v>1.8244526200974853</v>
      </c>
      <c r="Q144" s="38">
        <f>IF(Q138="-","-",SUM(Q135:Q143)*'3k EBIT'!$E$9)</f>
        <v>1.8636042873696754</v>
      </c>
      <c r="R144" s="38">
        <f>IF(R138="-","-",SUM(R135:R143)*'3k EBIT'!$E$9)</f>
        <v>1.8717681158987203</v>
      </c>
      <c r="S144" s="38">
        <f>IF(S138="-","-",SUM(S135:S143)*'3k EBIT'!$E$9)</f>
        <v>1.9046058760260813</v>
      </c>
      <c r="T144" s="38">
        <f>IF(T138="-","-",SUM(T135:T143)*'3k EBIT'!$E$9)</f>
        <v>1.9051588623689244</v>
      </c>
      <c r="U144" s="38">
        <f>IF(U138="-","-",SUM(U135:U143)*'3k EBIT'!$E$9)</f>
        <v>1.9813694106700697</v>
      </c>
      <c r="V144" s="38">
        <f>IF(V138="-","-",SUM(V135:V143)*'3k EBIT'!$E$9)</f>
        <v>1.9845924532452375</v>
      </c>
      <c r="W144" s="38" t="str">
        <f>IF(W138="-","-",SUM(W135:W143)*'3k EBIT'!$E$9)</f>
        <v>-</v>
      </c>
      <c r="X144" s="38" t="str">
        <f>IF(X138="-","-",SUM(X135:X143)*'3k EBIT'!$E$9)</f>
        <v>-</v>
      </c>
      <c r="Y144" s="38" t="str">
        <f>IF(Y138="-","-",SUM(Y135:Y143)*'3k EBIT'!$E$9)</f>
        <v>-</v>
      </c>
      <c r="Z144" s="38" t="str">
        <f>IF(Z138="-","-",SUM(Z135:Z143)*'3k EBIT'!$E$9)</f>
        <v>-</v>
      </c>
      <c r="AA144" s="28"/>
    </row>
    <row r="145" spans="1:27" s="29" customFormat="1" ht="11.5" x14ac:dyDescent="0.25">
      <c r="A145" s="256"/>
      <c r="B145" s="135" t="s">
        <v>292</v>
      </c>
      <c r="C145" s="179" t="s">
        <v>516</v>
      </c>
      <c r="D145" s="133" t="s">
        <v>326</v>
      </c>
      <c r="E145" s="127"/>
      <c r="F145" s="30"/>
      <c r="G145" s="38">
        <f>IF(G140="-","-",SUM(G135:G138,G140:G144)*'3l HAP'!$E$10)</f>
        <v>0.9394660508545396</v>
      </c>
      <c r="H145" s="38">
        <f>IF(H140="-","-",SUM(H135:H138,H140:H144)*'3l HAP'!$E$10)</f>
        <v>0.9411013654979653</v>
      </c>
      <c r="I145" s="38">
        <f>IF(I140="-","-",SUM(I135:I138,I140:I144)*'3l HAP'!$E$10)</f>
        <v>0.95091643454122421</v>
      </c>
      <c r="J145" s="38">
        <f>IF(J140="-","-",SUM(J135:J138,J140:J144)*'3l HAP'!$E$10)</f>
        <v>0.95582237847150164</v>
      </c>
      <c r="K145" s="38">
        <f>IF(K140="-","-",SUM(K135:K138,K140:K144)*'3l HAP'!$E$10)</f>
        <v>0.96094485233540472</v>
      </c>
      <c r="L145" s="38">
        <f>IF(L140="-","-",SUM(L135:L138,L140:L144)*'3l HAP'!$E$10)</f>
        <v>0.96950502380401582</v>
      </c>
      <c r="M145" s="38">
        <f>IF(M140="-","-",SUM(M135:M138,M140:M144)*'3l HAP'!$E$10)</f>
        <v>1.0188774980244546</v>
      </c>
      <c r="N145" s="38">
        <f>IF(N140="-","-",SUM(N135:N138,N140:N144)*'3l HAP'!$E$10)</f>
        <v>1.1253260363141149</v>
      </c>
      <c r="O145" s="30"/>
      <c r="P145" s="38">
        <f>IF(P140="-","-",SUM(P135:P138,P140:P144)*'3l HAP'!$E$10)</f>
        <v>1.1253260363141149</v>
      </c>
      <c r="Q145" s="38">
        <f>IF(Q140="-","-",SUM(Q135:Q138,Q140:Q144)*'3l HAP'!$E$10)</f>
        <v>1.1635114219068718</v>
      </c>
      <c r="R145" s="38">
        <f>IF(R140="-","-",SUM(R135:R138,R140:R144)*'3l HAP'!$E$10)</f>
        <v>1.1698022937028183</v>
      </c>
      <c r="S145" s="38">
        <f>IF(S140="-","-",SUM(S135:S138,S140:S144)*'3l HAP'!$E$10)</f>
        <v>1.2047255068837817</v>
      </c>
      <c r="T145" s="38">
        <f>IF(T140="-","-",SUM(T135:T138,T140:T144)*'3l HAP'!$E$10)</f>
        <v>1.2051516263417492</v>
      </c>
      <c r="U145" s="38">
        <f>IF(U140="-","-",SUM(U135:U138,U140:U144)*'3l HAP'!$E$10)</f>
        <v>1.2328828491729966</v>
      </c>
      <c r="V145" s="38">
        <f>IF(V140="-","-",SUM(V135:V138,V140:V144)*'3l HAP'!$E$10)</f>
        <v>1.2353664569020322</v>
      </c>
      <c r="W145" s="38" t="str">
        <f>IF(W140="-","-",SUM(W135:W138,W140:W144)*'3l HAP'!$E$10)</f>
        <v>-</v>
      </c>
      <c r="X145" s="38" t="str">
        <f>IF(X140="-","-",SUM(X135:X138,X140:X144)*'3l HAP'!$E$10)</f>
        <v>-</v>
      </c>
      <c r="Y145" s="38" t="str">
        <f>IF(Y140="-","-",SUM(Y135:Y138,Y140:Y144)*'3l HAP'!$E$10)</f>
        <v>-</v>
      </c>
      <c r="Z145" s="38" t="str">
        <f>IF(Z140="-","-",SUM(Z135:Z138,Z140:Z144)*'3l HAP'!$E$10)</f>
        <v>-</v>
      </c>
      <c r="AA145" s="28"/>
    </row>
    <row r="146" spans="1:27" s="29" customFormat="1" ht="11.5" x14ac:dyDescent="0.25">
      <c r="A146" s="256"/>
      <c r="B146" s="135" t="s">
        <v>44</v>
      </c>
      <c r="C146" s="135" t="str">
        <f>B146&amp;"_"&amp;D146</f>
        <v>Total_Southern Western</v>
      </c>
      <c r="D146" s="133" t="s">
        <v>326</v>
      </c>
      <c r="E146" s="128"/>
      <c r="F146" s="30"/>
      <c r="G146" s="38">
        <f t="shared" ref="G146:N146" si="20">IF(G140="-","-",SUM(G135:G145))</f>
        <v>81.750261410088157</v>
      </c>
      <c r="H146" s="38">
        <f t="shared" si="20"/>
        <v>81.863590915253113</v>
      </c>
      <c r="I146" s="38">
        <f t="shared" si="20"/>
        <v>88.091788406484696</v>
      </c>
      <c r="J146" s="38">
        <f t="shared" si="20"/>
        <v>88.431776921979562</v>
      </c>
      <c r="K146" s="38">
        <f t="shared" si="20"/>
        <v>83.603771253223655</v>
      </c>
      <c r="L146" s="38">
        <f t="shared" si="20"/>
        <v>84.197002654021617</v>
      </c>
      <c r="M146" s="38">
        <f t="shared" si="20"/>
        <v>89.772081549964525</v>
      </c>
      <c r="N146" s="38">
        <f t="shared" si="20"/>
        <v>97.149108483832379</v>
      </c>
      <c r="O146" s="30"/>
      <c r="P146" s="38">
        <f t="shared" ref="P146:Z146" si="21">IF(P140="-","-",SUM(P135:P145))</f>
        <v>97.149108483832379</v>
      </c>
      <c r="Q146" s="38">
        <f t="shared" si="21"/>
        <v>99.247907085240797</v>
      </c>
      <c r="R146" s="38">
        <f t="shared" si="21"/>
        <v>99.683872965297539</v>
      </c>
      <c r="S146" s="38">
        <f t="shared" si="21"/>
        <v>101.44709862919659</v>
      </c>
      <c r="T146" s="38">
        <f t="shared" si="21"/>
        <v>101.47662928099301</v>
      </c>
      <c r="U146" s="38">
        <f t="shared" si="21"/>
        <v>105.51544033657116</v>
      </c>
      <c r="V146" s="38">
        <f t="shared" si="21"/>
        <v>105.68755769397821</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AA'!J108="-","-",'3c AA'!J108)</f>
        <v>-</v>
      </c>
      <c r="H149" s="129" t="str">
        <f>IF('3c AA'!K108="-","-",'3c AA'!K108)</f>
        <v>-</v>
      </c>
      <c r="I149" s="129" t="str">
        <f>IF('3c AA'!L108="-","-",'3c AA'!L108)</f>
        <v>-</v>
      </c>
      <c r="J149" s="129" t="str">
        <f>IF('3c AA'!M108="-","-",'3c AA'!M108)</f>
        <v>-</v>
      </c>
      <c r="K149" s="129" t="str">
        <f>IF('3c AA'!N108="-","-",'3c AA'!N108)</f>
        <v>-</v>
      </c>
      <c r="L149" s="129" t="str">
        <f>IF('3c AA'!O108="-","-",'3c AA'!O108)</f>
        <v>-</v>
      </c>
      <c r="M149" s="129" t="str">
        <f>IF('3c AA'!P108="-","-",'3c AA'!P108)</f>
        <v>-</v>
      </c>
      <c r="N149" s="129" t="str">
        <f>IF('3c AA'!Q108="-","-",'3c AA'!Q108)</f>
        <v>-</v>
      </c>
      <c r="O149" s="30"/>
      <c r="P149" s="129" t="str">
        <f>IF('3c AA'!S108="-","-",'3c AA'!S108)</f>
        <v>-</v>
      </c>
      <c r="Q149" s="129" t="str">
        <f>IF('3c AA'!T108="-","-",'3c AA'!T108)</f>
        <v>-</v>
      </c>
      <c r="R149" s="129" t="str">
        <f>IF('3c AA'!U108="-","-",'3c AA'!U108)</f>
        <v>-</v>
      </c>
      <c r="S149" s="129" t="str">
        <f>IF('3c AA'!V108="-","-",'3c AA'!V108)</f>
        <v>-</v>
      </c>
      <c r="T149" s="129">
        <f>IF('3c AA'!W108="-","-",'3c AA'!W108)</f>
        <v>0</v>
      </c>
      <c r="U149" s="129">
        <f>IF('3c AA'!X108="-","-",'3c AA'!X108)</f>
        <v>1.4870742269298105</v>
      </c>
      <c r="V149" s="129">
        <f>IF('3c AA'!Y108="-","-",'3c AA'!Y108)</f>
        <v>0.70457099735818829</v>
      </c>
      <c r="W149" s="129" t="str">
        <f>IF('3c AA'!Z108="-","-",'3c AA'!Z108)</f>
        <v>-</v>
      </c>
      <c r="X149" s="129" t="str">
        <f>IF('3c AA'!AA108="-","-",'3c AA'!AA108)</f>
        <v>-</v>
      </c>
      <c r="Y149" s="129" t="str">
        <f>IF('3c AA'!AB108="-","-",'3c AA'!AB108)</f>
        <v>-</v>
      </c>
      <c r="Z149" s="129" t="str">
        <f>IF('3c AA'!AC108="-","-",'3c AA'!AC108)</f>
        <v>-</v>
      </c>
      <c r="AA149" s="28"/>
    </row>
    <row r="150" spans="1:27" s="29" customFormat="1" ht="11.25" customHeight="1" x14ac:dyDescent="0.25">
      <c r="A150" s="256"/>
      <c r="B150" s="132" t="s">
        <v>2</v>
      </c>
      <c r="C150" s="132" t="s">
        <v>342</v>
      </c>
      <c r="D150" s="134" t="s">
        <v>327</v>
      </c>
      <c r="E150" s="131"/>
      <c r="F150" s="30"/>
      <c r="G150" s="129">
        <f>IF('3d PC'!G14="-","-",'3d PC'!G61)</f>
        <v>6.5567588596821027</v>
      </c>
      <c r="H150" s="129">
        <f>IF('3d PC'!H14="-","-",'3d PC'!H61)</f>
        <v>6.5567588596821027</v>
      </c>
      <c r="I150" s="129">
        <f>IF('3d PC'!I14="-","-",'3d PC'!I61)</f>
        <v>6.6197359495950758</v>
      </c>
      <c r="J150" s="129">
        <f>IF('3d PC'!J14="-","-",'3d PC'!J61)</f>
        <v>6.6197359495950758</v>
      </c>
      <c r="K150" s="129">
        <f>IF('3d PC'!K14="-","-",'3d PC'!K61)</f>
        <v>6.6995028867368616</v>
      </c>
      <c r="L150" s="129">
        <f>IF('3d PC'!L14="-","-",'3d PC'!L61)</f>
        <v>6.6995028867368616</v>
      </c>
      <c r="M150" s="129">
        <f>IF('3d PC'!M14="-","-",'3d PC'!M61)</f>
        <v>7.1131218301273513</v>
      </c>
      <c r="N150" s="129">
        <f>IF('3d PC'!N14="-","-",'3d PC'!N61)</f>
        <v>7.1131218301273513</v>
      </c>
      <c r="O150" s="30"/>
      <c r="P150" s="129">
        <f>'3d PC'!P61</f>
        <v>7.1131218301273513</v>
      </c>
      <c r="Q150" s="129">
        <f>'3d PC'!Q61</f>
        <v>7.2804579515147188</v>
      </c>
      <c r="R150" s="129">
        <f>'3d PC'!R61</f>
        <v>7.1935840895118579</v>
      </c>
      <c r="S150" s="129">
        <f>'3d PC'!S61</f>
        <v>7.3593999937099728</v>
      </c>
      <c r="T150" s="129">
        <f>'3d PC'!T61</f>
        <v>7.0492243060839304</v>
      </c>
      <c r="U150" s="129">
        <f>'3d PC'!U61</f>
        <v>7.1089669218364691</v>
      </c>
      <c r="V150" s="129">
        <f>'3d PC'!V61</f>
        <v>6.9829560851947949</v>
      </c>
      <c r="W150" s="129" t="str">
        <f>'3d PC'!W61</f>
        <v>-</v>
      </c>
      <c r="X150" s="129" t="str">
        <f>'3d PC'!X61</f>
        <v>-</v>
      </c>
      <c r="Y150" s="129" t="str">
        <f>'3d PC'!Y61</f>
        <v>-</v>
      </c>
      <c r="Z150" s="129" t="str">
        <f>'3d PC'!Z61</f>
        <v>-</v>
      </c>
      <c r="AA150" s="28"/>
    </row>
    <row r="151" spans="1:27" s="29" customFormat="1" ht="11.25" customHeight="1" x14ac:dyDescent="0.25">
      <c r="A151" s="256"/>
      <c r="B151" s="132" t="s">
        <v>352</v>
      </c>
      <c r="C151" s="132" t="s">
        <v>343</v>
      </c>
      <c r="D151" s="134" t="s">
        <v>327</v>
      </c>
      <c r="E151" s="131"/>
      <c r="F151" s="30"/>
      <c r="G151" s="129">
        <f>IF('3e NC-Elec'!H53="-","-",'3e NC-Elec'!H53)</f>
        <v>28.031999999999996</v>
      </c>
      <c r="H151" s="129">
        <f>IF('3e NC-Elec'!I53="-","-",'3e NC-Elec'!I53)</f>
        <v>28.031999999999996</v>
      </c>
      <c r="I151" s="129">
        <f>IF('3e NC-Elec'!J53="-","-",'3e NC-Elec'!J53)</f>
        <v>19.381499999999999</v>
      </c>
      <c r="J151" s="129">
        <f>IF('3e NC-Elec'!K53="-","-",'3e NC-Elec'!K53)</f>
        <v>19.381499999999999</v>
      </c>
      <c r="K151" s="129">
        <f>IF('3e NC-Elec'!L53="-","-",'3e NC-Elec'!L53)</f>
        <v>18.651500000000002</v>
      </c>
      <c r="L151" s="129">
        <f>IF('3e NC-Elec'!M53="-","-",'3e NC-Elec'!M53)</f>
        <v>18.651500000000002</v>
      </c>
      <c r="M151" s="129">
        <f>IF('3e NC-Elec'!N53="-","-",'3e NC-Elec'!N53)</f>
        <v>18.906999999999996</v>
      </c>
      <c r="N151" s="129">
        <f>IF('3e NC-Elec'!O53="-","-",'3e NC-Elec'!O53)</f>
        <v>18.906999999999996</v>
      </c>
      <c r="O151" s="30"/>
      <c r="P151" s="129">
        <f>'3e NC-Elec'!Q53</f>
        <v>18.906999999999996</v>
      </c>
      <c r="Q151" s="129">
        <f>'3e NC-Elec'!R53</f>
        <v>21.097000000000001</v>
      </c>
      <c r="R151" s="129">
        <f>'3e NC-Elec'!S53</f>
        <v>21.097000000000001</v>
      </c>
      <c r="S151" s="129">
        <f>'3e NC-Elec'!T53</f>
        <v>24.856499999999997</v>
      </c>
      <c r="T151" s="129">
        <f>'3e NC-Elec'!U53</f>
        <v>24.856499999999997</v>
      </c>
      <c r="U151" s="129">
        <f>'3e NC-Elec'!V53</f>
        <v>24.016999999999999</v>
      </c>
      <c r="V151" s="129">
        <f>'3e NC-Elec'!W53</f>
        <v>24.016999999999999</v>
      </c>
      <c r="W151" s="129" t="str">
        <f>'3e NC-Elec'!X53</f>
        <v>-</v>
      </c>
      <c r="X151" s="129" t="str">
        <f>'3e NC-Elec'!Y53</f>
        <v>-</v>
      </c>
      <c r="Y151" s="129" t="str">
        <f>'3e NC-Elec'!Z53</f>
        <v>-</v>
      </c>
      <c r="Z151" s="129" t="str">
        <f>'3e NC-Elec'!AA53</f>
        <v>-</v>
      </c>
      <c r="AA151" s="28"/>
    </row>
    <row r="152" spans="1:27" s="29" customFormat="1" ht="11.25" customHeight="1" x14ac:dyDescent="0.25">
      <c r="A152" s="256"/>
      <c r="B152" s="132" t="s">
        <v>349</v>
      </c>
      <c r="C152" s="132" t="s">
        <v>344</v>
      </c>
      <c r="D152" s="134" t="s">
        <v>327</v>
      </c>
      <c r="E152" s="131"/>
      <c r="F152" s="30"/>
      <c r="G152" s="129">
        <f>IF('3g CPIH'!C$16="-","-",'3h OC '!$E$9*('3g CPIH'!C$16/'3g CPIH'!$G$16))</f>
        <v>39.034507632093934</v>
      </c>
      <c r="H152" s="129">
        <f>IF('3g CPIH'!D$16="-","-",'3h OC '!$E$9*('3g CPIH'!D$16/'3g CPIH'!$G$16))</f>
        <v>39.112654794520544</v>
      </c>
      <c r="I152" s="129">
        <f>IF('3g CPIH'!E$16="-","-",'3h OC '!$E$9*('3g CPIH'!E$16/'3g CPIH'!$G$16))</f>
        <v>39.229875538160471</v>
      </c>
      <c r="J152" s="129">
        <f>IF('3g CPIH'!F$16="-","-",'3h OC '!$E$9*('3g CPIH'!F$16/'3g CPIH'!$G$16))</f>
        <v>39.464317025440316</v>
      </c>
      <c r="K152" s="129">
        <f>IF('3g CPIH'!G$16="-","-",'3h OC '!$E$9*('3g CPIH'!G$16/'3g CPIH'!$G$16))</f>
        <v>39.933199999999999</v>
      </c>
      <c r="L152" s="129">
        <f>IF('3g CPIH'!H$16="-","-",'3h OC '!$E$9*('3g CPIH'!H$16/'3g CPIH'!$G$16))</f>
        <v>40.441156555772999</v>
      </c>
      <c r="M152" s="129">
        <f>IF('3g CPIH'!I$16="-","-",'3h OC '!$E$9*('3g CPIH'!I$16/'3g CPIH'!$G$16))</f>
        <v>41.027260273972601</v>
      </c>
      <c r="N152" s="129">
        <f>IF('3g CPIH'!J$16="-","-",'3h OC '!$E$9*('3g CPIH'!J$16/'3g CPIH'!$G$16))</f>
        <v>41.378922504892373</v>
      </c>
      <c r="O152" s="30"/>
      <c r="P152" s="129">
        <f>IF('3g CPIH'!L$16="-","-",'3h OC '!$E$9*('3g CPIH'!L$16/'3g CPIH'!$G$16))</f>
        <v>41.378922504892373</v>
      </c>
      <c r="Q152" s="129">
        <f>IF('3g CPIH'!M$16="-","-",'3h OC '!$E$9*('3g CPIH'!M$16/'3g CPIH'!$G$16))</f>
        <v>41.847805479452056</v>
      </c>
      <c r="R152" s="129">
        <f>IF('3g CPIH'!N$16="-","-",'3h OC '!$E$9*('3g CPIH'!N$16/'3g CPIH'!$G$16))</f>
        <v>42.160394129158512</v>
      </c>
      <c r="S152" s="129">
        <f>IF('3g CPIH'!O$16="-","-",'3h OC '!$E$9*('3g CPIH'!O$16/'3g CPIH'!$G$16))</f>
        <v>42.394835616438357</v>
      </c>
      <c r="T152" s="129">
        <f>IF('3g CPIH'!P$16="-","-",'3h OC '!$E$9*('3g CPIH'!P$16/'3g CPIH'!$G$16))</f>
        <v>42.512056360078276</v>
      </c>
      <c r="U152" s="129">
        <f>IF('3g CPIH'!Q$16="-","-",'3h OC '!$E$9*('3g CPIH'!Q$16/'3g CPIH'!$G$16))</f>
        <v>42.746497847358121</v>
      </c>
      <c r="V152" s="129">
        <f>IF('3g CPIH'!R$16="-","-",'3h OC '!$E$9*('3g CPIH'!R$16/'3g CPIH'!$G$16))</f>
        <v>43.527969471624267</v>
      </c>
      <c r="W152" s="129" t="str">
        <f>IF('3g CPIH'!S$16="-","-",'3h OC '!$E$9*('3g CPIH'!S$16/'3g CPIH'!$G$16))</f>
        <v>-</v>
      </c>
      <c r="X152" s="129" t="str">
        <f>IF('3g CPIH'!T$16="-","-",'3h OC '!$E$9*('3g CPIH'!T$16/'3g CPIH'!$G$16))</f>
        <v>-</v>
      </c>
      <c r="Y152" s="129" t="str">
        <f>IF('3g CPIH'!U$16="-","-",'3h OC '!$E$9*('3g CPIH'!U$16/'3g CPIH'!$G$16))</f>
        <v>-</v>
      </c>
      <c r="Z152" s="129" t="str">
        <f>IF('3g CPIH'!V$16="-","-",'3h OC '!$E$9*('3g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SMNCC'!G$57)</f>
        <v>0</v>
      </c>
      <c r="L153" s="129">
        <f>IF('3i SMNCC'!H$46="-","-",'3i SMNCC'!H$57)</f>
        <v>-0.1310662676190151</v>
      </c>
      <c r="M153" s="129">
        <f>IF('3i SMNCC'!I$46="-","-",'3i SMNCC'!I$57)</f>
        <v>1.6490220555819262</v>
      </c>
      <c r="N153" s="129">
        <f>IF('3i SMNCC'!J$46="-","-",'3i SMNCC'!J$57)</f>
        <v>7.9249822078168837</v>
      </c>
      <c r="O153" s="30"/>
      <c r="P153" s="129">
        <f>IF('3i SMNCC'!L$46="-","-",'3i SMNCC'!L$57)</f>
        <v>7.9249822078168837</v>
      </c>
      <c r="Q153" s="129">
        <f>IF('3i SMNCC'!M$46="-","-",'3i SMNCC'!M$57)</f>
        <v>9.5945159615724194</v>
      </c>
      <c r="R153" s="129">
        <f>IF('3i SMNCC'!N$46="-","-",'3i SMNCC'!N$57)</f>
        <v>9.6655312765157912</v>
      </c>
      <c r="S153" s="129">
        <f>IF('3i SMNCC'!O$46="-","-",'3i SMNCC'!O$57)</f>
        <v>11.448655558303892</v>
      </c>
      <c r="T153" s="129">
        <f>IF('3i SMNCC'!P$46="-","-",'3i SMNCC'!P$57)</f>
        <v>11.63045810995356</v>
      </c>
      <c r="U153" s="129">
        <f>IF('3i SMNCC'!Q$46="-","-",'3i SMNCC'!Q$57)</f>
        <v>11.375413031411084</v>
      </c>
      <c r="V153" s="129">
        <f>IF('3i SMNCC'!R$46="-","-",'3i SMNCC'!R$57)</f>
        <v>11.405483218834176</v>
      </c>
      <c r="W153" s="129" t="str">
        <f>IF('3i SMNCC'!S$46="-","-",'3i SMNCC'!S$57)</f>
        <v>-</v>
      </c>
      <c r="X153" s="129" t="str">
        <f>IF('3i SMNCC'!T$46="-","-",'3i SMNCC'!T$57)</f>
        <v>-</v>
      </c>
      <c r="Y153" s="129" t="str">
        <f>IF('3i SMNCC'!U$46="-","-",'3i SMNCC'!U$57)</f>
        <v>-</v>
      </c>
      <c r="Z153" s="129" t="str">
        <f>IF('3i SMNCC'!V$46="-","-",'3i SMNCC'!V$57)</f>
        <v>-</v>
      </c>
      <c r="AA153" s="28"/>
    </row>
    <row r="154" spans="1:27" s="29" customFormat="1" ht="11.25" customHeight="1" x14ac:dyDescent="0.25">
      <c r="A154" s="256"/>
      <c r="B154" s="132" t="s">
        <v>349</v>
      </c>
      <c r="C154" s="132" t="s">
        <v>389</v>
      </c>
      <c r="D154" s="134" t="s">
        <v>327</v>
      </c>
      <c r="E154" s="131"/>
      <c r="F154" s="30"/>
      <c r="G154" s="129">
        <f>IF('3g CPIH'!C$16="-","-",'3j PAAC PAP'!$G$13*('3g CPIH'!C$16/'3g CPIH'!$G$16))</f>
        <v>13.436452250489236</v>
      </c>
      <c r="H154" s="129">
        <f>IF('3g CPIH'!D$16="-","-",'3j PAAC PAP'!$G$13*('3g CPIH'!D$16/'3g CPIH'!$G$16))</f>
        <v>13.463352054794518</v>
      </c>
      <c r="I154" s="129">
        <f>IF('3g CPIH'!E$16="-","-",'3j PAAC PAP'!$G$13*('3g CPIH'!E$16/'3g CPIH'!$G$16))</f>
        <v>13.503701761252445</v>
      </c>
      <c r="J154" s="129">
        <f>IF('3g CPIH'!F$16="-","-",'3j PAAC PAP'!$G$13*('3g CPIH'!F$16/'3g CPIH'!$G$16))</f>
        <v>13.584401174168297</v>
      </c>
      <c r="K154" s="129">
        <f>IF('3g CPIH'!G$16="-","-",'3j PAAC PAP'!$G$13*('3g CPIH'!G$16/'3g CPIH'!$G$16))</f>
        <v>13.745799999999999</v>
      </c>
      <c r="L154" s="129">
        <f>IF('3g CPIH'!H$16="-","-",'3j PAAC PAP'!$G$13*('3g CPIH'!H$16/'3g CPIH'!$G$16))</f>
        <v>13.920648727984345</v>
      </c>
      <c r="M154" s="129">
        <f>IF('3g CPIH'!I$16="-","-",'3j PAAC PAP'!$G$13*('3g CPIH'!I$16/'3g CPIH'!$G$16))</f>
        <v>14.122397260273971</v>
      </c>
      <c r="N154" s="129">
        <f>IF('3g CPIH'!J$16="-","-",'3j PAAC PAP'!$G$13*('3g CPIH'!J$16/'3g CPIH'!$G$16))</f>
        <v>14.24344637964775</v>
      </c>
      <c r="O154" s="30"/>
      <c r="P154" s="129">
        <f>IF('3g CPIH'!L$16="-","-",'3j PAAC PAP'!$G$13*('3g CPIH'!L$16/'3g CPIH'!$G$16))</f>
        <v>14.24344637964775</v>
      </c>
      <c r="Q154" s="129">
        <f>IF('3g CPIH'!M$16="-","-",'3j PAAC PAP'!$G$13*('3g CPIH'!M$16/'3g CPIH'!$G$16))</f>
        <v>14.40484520547945</v>
      </c>
      <c r="R154" s="129">
        <f>IF('3g CPIH'!N$16="-","-",'3j PAAC PAP'!$G$13*('3g CPIH'!N$16/'3g CPIH'!$G$16))</f>
        <v>14.512444422700586</v>
      </c>
      <c r="S154" s="129">
        <f>IF('3g CPIH'!O$16="-","-",'3j PAAC PAP'!$G$13*('3g CPIH'!O$16/'3g CPIH'!$G$16))</f>
        <v>14.593143835616438</v>
      </c>
      <c r="T154" s="129">
        <f>IF('3g CPIH'!P$16="-","-",'3j PAAC PAP'!$G$13*('3g CPIH'!P$16/'3g CPIH'!$G$16))</f>
        <v>14.633493542074362</v>
      </c>
      <c r="U154" s="129">
        <f>IF('3g CPIH'!Q$16="-","-",'3j PAAC PAP'!$G$13*('3g CPIH'!Q$16/'3g CPIH'!$G$16))</f>
        <v>14.714192954990214</v>
      </c>
      <c r="V154" s="129">
        <f>IF('3g CPIH'!R$16="-","-",'3j PAAC PAP'!$G$13*('3g CPIH'!R$16/'3g CPIH'!$G$16))</f>
        <v>14.983190998043053</v>
      </c>
      <c r="W154" s="129" t="str">
        <f>IF('3g CPIH'!S$16="-","-",'3j PAAC PAP'!$G$13*('3g CPIH'!S$16/'3g CPIH'!$G$16))</f>
        <v>-</v>
      </c>
      <c r="X154" s="129" t="str">
        <f>IF('3g CPIH'!T$16="-","-",'3j PAAC PAP'!$G$13*('3g CPIH'!T$16/'3g CPIH'!$G$16))</f>
        <v>-</v>
      </c>
      <c r="Y154" s="129" t="str">
        <f>IF('3g CPIH'!U$16="-","-",'3j PAAC PAP'!$G$13*('3g CPIH'!U$16/'3g CPIH'!$G$16))</f>
        <v>-</v>
      </c>
      <c r="Z154" s="129" t="str">
        <f>IF('3g CPIH'!V$16="-","-",'3j PAAC PAP'!$G$13*('3g CPIH'!V$16/'3g CPIH'!$G$16))</f>
        <v>-</v>
      </c>
      <c r="AA154" s="28"/>
    </row>
    <row r="155" spans="1:27" s="29" customFormat="1" ht="11.5" x14ac:dyDescent="0.25">
      <c r="A155" s="256"/>
      <c r="B155" s="132" t="s">
        <v>349</v>
      </c>
      <c r="C155" s="132" t="s">
        <v>404</v>
      </c>
      <c r="D155" s="134" t="s">
        <v>327</v>
      </c>
      <c r="E155" s="131"/>
      <c r="F155" s="30"/>
      <c r="G155" s="129">
        <f>IF(G150="-","-",SUM(G147:G153)*'3j PAAC PAP'!$G$31)</f>
        <v>4.263081622939799</v>
      </c>
      <c r="H155" s="129">
        <f>IF(H150="-","-",SUM(H147:H153)*'3j PAAC PAP'!$G$31)</f>
        <v>4.2676066562329495</v>
      </c>
      <c r="I155" s="129">
        <f>IF(I150="-","-",SUM(I147:I153)*'3j PAAC PAP'!$G$31)</f>
        <v>3.7771422795869967</v>
      </c>
      <c r="J155" s="129">
        <f>IF(J150="-","-",SUM(J147:J153)*'3j PAAC PAP'!$G$31)</f>
        <v>3.7907173794664493</v>
      </c>
      <c r="K155" s="129">
        <f>IF(K150="-","-",SUM(K147:K153)*'3j PAAC PAP'!$G$31)</f>
        <v>3.7802164839536112</v>
      </c>
      <c r="L155" s="129">
        <f>IF(L150="-","-",SUM(L147:L153)*'3j PAAC PAP'!$G$31)</f>
        <v>3.8020399391988797</v>
      </c>
      <c r="M155" s="129">
        <f>IF(M150="-","-",SUM(M147:M153)*'3j PAAC PAP'!$G$31)</f>
        <v>3.9777965864622193</v>
      </c>
      <c r="N155" s="129">
        <f>IF(N150="-","-",SUM(N147:N153)*'3j PAAC PAP'!$G$31)</f>
        <v>4.3615624329364104</v>
      </c>
      <c r="O155" s="30"/>
      <c r="P155" s="129">
        <f>IF(P150="-","-",SUM(P147:P153)*'3j PAAC PAP'!$G$31)</f>
        <v>4.3615624329364104</v>
      </c>
      <c r="Q155" s="129">
        <f>IF(Q150="-","-",SUM(Q147:Q153)*'3j PAAC PAP'!$G$31)</f>
        <v>4.62188450594559</v>
      </c>
      <c r="R155" s="129">
        <f>IF(R150="-","-",SUM(R147:R153)*'3j PAAC PAP'!$G$31)</f>
        <v>4.639066365809259</v>
      </c>
      <c r="S155" s="129">
        <f>IF(S150="-","-",SUM(S147:S153)*'3j PAAC PAP'!$G$31)</f>
        <v>4.9831829862180577</v>
      </c>
      <c r="T155" s="129">
        <f>IF(T150="-","-",SUM(T147:T153)*'3j PAAC PAP'!$G$31)</f>
        <v>4.9825372180922072</v>
      </c>
      <c r="U155" s="129">
        <f>IF(U150="-","-",SUM(U147:U153)*'3j PAAC PAP'!$G$31)</f>
        <v>5.0223006622024142</v>
      </c>
      <c r="V155" s="129">
        <f>IF(V150="-","-",SUM(V147:V153)*'3j PAAC PAP'!$G$31)</f>
        <v>5.0166855807764534</v>
      </c>
      <c r="W155" s="129" t="str">
        <f>IF(W150="-","-",SUM(W147:W153)*'3j PAAC PAP'!$G$31)</f>
        <v>-</v>
      </c>
      <c r="X155" s="129" t="str">
        <f>IF(X150="-","-",SUM(X147:X153)*'3j PAAC PAP'!$G$31)</f>
        <v>-</v>
      </c>
      <c r="Y155" s="129" t="str">
        <f>IF(Y150="-","-",SUM(Y147:Y153)*'3j PAAC PAP'!$G$31)</f>
        <v>-</v>
      </c>
      <c r="Z155" s="129" t="str">
        <f>IF(Z150="-","-",SUM(Z147:Z153)*'3j PAAC PAP'!$G$31)</f>
        <v>-</v>
      </c>
      <c r="AA155" s="28"/>
    </row>
    <row r="156" spans="1:27" s="29" customFormat="1" ht="11.5" x14ac:dyDescent="0.25">
      <c r="A156" s="256"/>
      <c r="B156" s="132" t="s">
        <v>388</v>
      </c>
      <c r="C156" s="132" t="s">
        <v>515</v>
      </c>
      <c r="D156" s="134" t="s">
        <v>327</v>
      </c>
      <c r="E156" s="182"/>
      <c r="F156" s="30"/>
      <c r="G156" s="129">
        <f>IF(G150="-","-",SUM(G147:G155)*'3k EBIT'!$E$9)</f>
        <v>1.7687399974732918</v>
      </c>
      <c r="H156" s="129">
        <f>IF(H150="-","-",SUM(H147:H155)*'3k EBIT'!$E$9)</f>
        <v>1.7708621879697763</v>
      </c>
      <c r="I156" s="129">
        <f>IF(I150="-","-",SUM(I147:I155)*'3k EBIT'!$E$9)</f>
        <v>1.5980915546778276</v>
      </c>
      <c r="J156" s="129">
        <f>IF(J150="-","-",SUM(J147:J155)*'3k EBIT'!$E$9)</f>
        <v>1.604458126167283</v>
      </c>
      <c r="K156" s="129">
        <f>IF(K150="-","-",SUM(K147:K155)*'3k EBIT'!$E$9)</f>
        <v>1.6038683287715332</v>
      </c>
      <c r="L156" s="129">
        <f>IF(L150="-","-",SUM(L147:L155)*'3k EBIT'!$E$9)</f>
        <v>1.6149770867172906</v>
      </c>
      <c r="M156" s="129">
        <f>IF(M150="-","-",SUM(M147:M155)*'3k EBIT'!$E$9)</f>
        <v>1.6810765101883052</v>
      </c>
      <c r="N156" s="129">
        <f>IF(N150="-","-",SUM(N147:N155)*'3k EBIT'!$E$9)</f>
        <v>1.8192175567637894</v>
      </c>
      <c r="O156" s="30"/>
      <c r="P156" s="129">
        <f>IF(P150="-","-",SUM(P147:P155)*'3k EBIT'!$E$9)</f>
        <v>1.8192175567637894</v>
      </c>
      <c r="Q156" s="129">
        <f>IF(Q150="-","-",SUM(Q147:Q155)*'3k EBIT'!$E$9)</f>
        <v>1.9144591883255793</v>
      </c>
      <c r="R156" s="129">
        <f>IF(R150="-","-",SUM(R147:R155)*'3k EBIT'!$E$9)</f>
        <v>1.9226230168546241</v>
      </c>
      <c r="S156" s="129">
        <f>IF(S150="-","-",SUM(S147:S155)*'3k EBIT'!$E$9)</f>
        <v>2.0459525860358729</v>
      </c>
      <c r="T156" s="129">
        <f>IF(T150="-","-",SUM(T147:T155)*'3k EBIT'!$E$9)</f>
        <v>2.0465055723787162</v>
      </c>
      <c r="U156" s="129">
        <f>IF(U150="-","-",SUM(U147:U155)*'3k EBIT'!$E$9)</f>
        <v>2.0621389592470938</v>
      </c>
      <c r="V156" s="129">
        <f>IF(V150="-","-",SUM(V147:V155)*'3k EBIT'!$E$9)</f>
        <v>2.0653620018222614</v>
      </c>
      <c r="W156" s="129" t="str">
        <f>IF(W150="-","-",SUM(W147:W155)*'3k EBIT'!$E$9)</f>
        <v>-</v>
      </c>
      <c r="X156" s="129" t="str">
        <f>IF(X150="-","-",SUM(X147:X155)*'3k EBIT'!$E$9)</f>
        <v>-</v>
      </c>
      <c r="Y156" s="129" t="str">
        <f>IF(Y150="-","-",SUM(Y147:Y155)*'3k EBIT'!$E$9)</f>
        <v>-</v>
      </c>
      <c r="Z156" s="129" t="str">
        <f>IF(Z150="-","-",SUM(Z147:Z155)*'3k EBIT'!$E$9)</f>
        <v>-</v>
      </c>
      <c r="AA156" s="28"/>
    </row>
    <row r="157" spans="1:27" s="29" customFormat="1" ht="11.5" x14ac:dyDescent="0.25">
      <c r="A157" s="256"/>
      <c r="B157" s="132" t="s">
        <v>292</v>
      </c>
      <c r="C157" s="177" t="s">
        <v>516</v>
      </c>
      <c r="D157" s="134" t="s">
        <v>327</v>
      </c>
      <c r="E157" s="134"/>
      <c r="F157" s="30"/>
      <c r="G157" s="129">
        <f>IF(G152="-","-",SUM(G147:G150,G152:G156)*'3l HAP'!$E$10)</f>
        <v>0.95253673044997411</v>
      </c>
      <c r="H157" s="129">
        <f>IF(H152="-","-",SUM(H147:H150,H152:H156)*'3l HAP'!$E$10)</f>
        <v>0.95417204509339959</v>
      </c>
      <c r="I157" s="129">
        <f>IF(I152="-","-",SUM(I147:I150,I152:I156)*'3l HAP'!$E$10)</f>
        <v>0.94769065784619722</v>
      </c>
      <c r="J157" s="129">
        <f>IF(J152="-","-",SUM(J147:J150,J152:J156)*'3l HAP'!$E$10)</f>
        <v>0.95259660177647476</v>
      </c>
      <c r="K157" s="129">
        <f>IF(K152="-","-",SUM(K147:K150,K152:K156)*'3l HAP'!$E$10)</f>
        <v>0.96283004650782311</v>
      </c>
      <c r="L157" s="129">
        <f>IF(L152="-","-",SUM(L147:L150,L152:L156)*'3l HAP'!$E$10)</f>
        <v>0.97139021797643432</v>
      </c>
      <c r="M157" s="129">
        <f>IF(M152="-","-",SUM(M147:M150,M152:M156)*'3l HAP'!$E$10)</f>
        <v>1.0185842455976339</v>
      </c>
      <c r="N157" s="129">
        <f>IF(N152="-","-",SUM(N147:N150,N152:N156)*'3l HAP'!$E$10)</f>
        <v>1.125032783887294</v>
      </c>
      <c r="O157" s="30"/>
      <c r="P157" s="129">
        <f>IF(P152="-","-",SUM(P147:P150,P152:P156)*'3l HAP'!$E$10)</f>
        <v>1.125032783887294</v>
      </c>
      <c r="Q157" s="129">
        <f>IF(Q152="-","-",SUM(Q147:Q150,Q152:Q156)*'3l HAP'!$E$10)</f>
        <v>1.1663601597674151</v>
      </c>
      <c r="R157" s="129">
        <f>IF(R152="-","-",SUM(R147:R150,R152:R156)*'3l HAP'!$E$10)</f>
        <v>1.1726510315633618</v>
      </c>
      <c r="S157" s="129">
        <f>IF(S152="-","-",SUM(S147:S150,S152:S156)*'3l HAP'!$E$10)</f>
        <v>1.2126433224079387</v>
      </c>
      <c r="T157" s="129">
        <f>IF(T152="-","-",SUM(T147:T150,T152:T156)*'3l HAP'!$E$10)</f>
        <v>1.2130694418659065</v>
      </c>
      <c r="U157" s="129">
        <f>IF(U152="-","-",SUM(U147:U150,U152:U156)*'3l HAP'!$E$10)</f>
        <v>1.237407315186801</v>
      </c>
      <c r="V157" s="129">
        <f>IF(V152="-","-",SUM(V147:V150,V152:V156)*'3l HAP'!$E$10)</f>
        <v>1.2398909229158366</v>
      </c>
      <c r="W157" s="129" t="str">
        <f>IF(W152="-","-",SUM(W147:W150,W152:W156)*'3l HAP'!$E$10)</f>
        <v>-</v>
      </c>
      <c r="X157" s="129" t="str">
        <f>IF(X152="-","-",SUM(X147:X150,X152:X156)*'3l HAP'!$E$10)</f>
        <v>-</v>
      </c>
      <c r="Y157" s="129" t="str">
        <f>IF(Y152="-","-",SUM(Y147:Y150,Y152:Y156)*'3l HAP'!$E$10)</f>
        <v>-</v>
      </c>
      <c r="Z157" s="129" t="str">
        <f>IF(Z152="-","-",SUM(Z147:Z150,Z152:Z156)*'3l HAP'!$E$10)</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IF(G152="-","-",SUM(G147:G157))</f>
        <v>94.044077093128337</v>
      </c>
      <c r="H158" s="129">
        <f t="shared" si="22"/>
        <v>94.157406598293278</v>
      </c>
      <c r="I158" s="129">
        <f t="shared" si="22"/>
        <v>85.057737741118999</v>
      </c>
      <c r="J158" s="129">
        <f t="shared" si="22"/>
        <v>85.397726256613893</v>
      </c>
      <c r="K158" s="129">
        <f t="shared" si="22"/>
        <v>85.376917745969834</v>
      </c>
      <c r="L158" s="129">
        <f t="shared" si="22"/>
        <v>85.970149146767795</v>
      </c>
      <c r="M158" s="129">
        <f t="shared" si="22"/>
        <v>89.496258762204008</v>
      </c>
      <c r="N158" s="129">
        <f t="shared" si="22"/>
        <v>96.873285696071846</v>
      </c>
      <c r="O158" s="30"/>
      <c r="P158" s="129">
        <f t="shared" ref="P158:Z158" si="23">IF(P152="-","-",SUM(P147:P157))</f>
        <v>96.873285696071846</v>
      </c>
      <c r="Q158" s="129">
        <f t="shared" si="23"/>
        <v>101.92732845205724</v>
      </c>
      <c r="R158" s="129">
        <f t="shared" si="23"/>
        <v>102.36329433211399</v>
      </c>
      <c r="S158" s="129">
        <f t="shared" si="23"/>
        <v>108.89431389873052</v>
      </c>
      <c r="T158" s="129">
        <f t="shared" si="23"/>
        <v>108.92384455052697</v>
      </c>
      <c r="U158" s="129">
        <f t="shared" si="23"/>
        <v>109.770991919162</v>
      </c>
      <c r="V158" s="129">
        <f t="shared" si="23"/>
        <v>109.94310927656903</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AA'!J109="-","-",'3c AA'!J109)</f>
        <v>-</v>
      </c>
      <c r="H161" s="38" t="str">
        <f>IF('3c AA'!K109="-","-",'3c AA'!K109)</f>
        <v>-</v>
      </c>
      <c r="I161" s="38" t="str">
        <f>IF('3c AA'!L109="-","-",'3c AA'!L109)</f>
        <v>-</v>
      </c>
      <c r="J161" s="38" t="str">
        <f>IF('3c AA'!M109="-","-",'3c AA'!M109)</f>
        <v>-</v>
      </c>
      <c r="K161" s="38" t="str">
        <f>IF('3c AA'!N109="-","-",'3c AA'!N109)</f>
        <v>-</v>
      </c>
      <c r="L161" s="38" t="str">
        <f>IF('3c AA'!O109="-","-",'3c AA'!O109)</f>
        <v>-</v>
      </c>
      <c r="M161" s="38" t="str">
        <f>IF('3c AA'!P109="-","-",'3c AA'!P109)</f>
        <v>-</v>
      </c>
      <c r="N161" s="38" t="str">
        <f>IF('3c AA'!Q109="-","-",'3c AA'!Q109)</f>
        <v>-</v>
      </c>
      <c r="O161" s="30"/>
      <c r="P161" s="38" t="str">
        <f>IF('3c AA'!S109="-","-",'3c AA'!S109)</f>
        <v>-</v>
      </c>
      <c r="Q161" s="38" t="str">
        <f>IF('3c AA'!T109="-","-",'3c AA'!T109)</f>
        <v>-</v>
      </c>
      <c r="R161" s="38" t="str">
        <f>IF('3c AA'!U109="-","-",'3c AA'!U109)</f>
        <v>-</v>
      </c>
      <c r="S161" s="38" t="str">
        <f>IF('3c AA'!V109="-","-",'3c AA'!V109)</f>
        <v>-</v>
      </c>
      <c r="T161" s="38">
        <f>IF('3c AA'!W109="-","-",'3c AA'!W109)</f>
        <v>0</v>
      </c>
      <c r="U161" s="38">
        <f>IF('3c AA'!X109="-","-",'3c AA'!X109)</f>
        <v>1.4870742269298105</v>
      </c>
      <c r="V161" s="38">
        <f>IF('3c AA'!Y109="-","-",'3c AA'!Y109)</f>
        <v>0.70457099735818829</v>
      </c>
      <c r="W161" s="38" t="str">
        <f>IF('3c AA'!Z109="-","-",'3c AA'!Z109)</f>
        <v>-</v>
      </c>
      <c r="X161" s="38" t="str">
        <f>IF('3c AA'!AA109="-","-",'3c AA'!AA109)</f>
        <v>-</v>
      </c>
      <c r="Y161" s="38" t="str">
        <f>IF('3c AA'!AB109="-","-",'3c AA'!AB109)</f>
        <v>-</v>
      </c>
      <c r="Z161" s="38" t="str">
        <f>IF('3c AA'!AC109="-","-",'3c AA'!AC109)</f>
        <v>-</v>
      </c>
      <c r="AA161" s="28"/>
    </row>
    <row r="162" spans="1:27" s="29" customFormat="1" ht="11.25" customHeight="1" x14ac:dyDescent="0.25">
      <c r="A162" s="256"/>
      <c r="B162" s="135" t="s">
        <v>2</v>
      </c>
      <c r="C162" s="135" t="s">
        <v>342</v>
      </c>
      <c r="D162" s="133" t="s">
        <v>328</v>
      </c>
      <c r="E162" s="181"/>
      <c r="F162" s="30"/>
      <c r="G162" s="38">
        <f>IF('3d PC'!G14="-","-",'3d PC'!G61)</f>
        <v>6.5567588596821027</v>
      </c>
      <c r="H162" s="38">
        <f>IF('3d PC'!H14="-","-",'3d PC'!H61)</f>
        <v>6.5567588596821027</v>
      </c>
      <c r="I162" s="38">
        <f>IF('3d PC'!I14="-","-",'3d PC'!I61)</f>
        <v>6.6197359495950758</v>
      </c>
      <c r="J162" s="38">
        <f>IF('3d PC'!J14="-","-",'3d PC'!J61)</f>
        <v>6.6197359495950758</v>
      </c>
      <c r="K162" s="38">
        <f>IF('3d PC'!K14="-","-",'3d PC'!K61)</f>
        <v>6.6995028867368616</v>
      </c>
      <c r="L162" s="38">
        <f>IF('3d PC'!L14="-","-",'3d PC'!L61)</f>
        <v>6.6995028867368616</v>
      </c>
      <c r="M162" s="38">
        <f>IF('3d PC'!M14="-","-",'3d PC'!M61)</f>
        <v>7.1131218301273513</v>
      </c>
      <c r="N162" s="38">
        <f>IF('3d PC'!N14="-","-",'3d PC'!N61)</f>
        <v>7.1131218301273513</v>
      </c>
      <c r="O162" s="30"/>
      <c r="P162" s="38">
        <f>'3d PC'!P61</f>
        <v>7.1131218301273513</v>
      </c>
      <c r="Q162" s="38">
        <f>'3d PC'!Q61</f>
        <v>7.2804579515147188</v>
      </c>
      <c r="R162" s="38">
        <f>'3d PC'!R61</f>
        <v>7.1935840895118579</v>
      </c>
      <c r="S162" s="38">
        <f>'3d PC'!S61</f>
        <v>7.3593999937099728</v>
      </c>
      <c r="T162" s="38">
        <f>'3d PC'!T61</f>
        <v>7.0492243060839304</v>
      </c>
      <c r="U162" s="38">
        <f>'3d PC'!U61</f>
        <v>7.1089669218364691</v>
      </c>
      <c r="V162" s="38">
        <f>'3d PC'!V61</f>
        <v>6.9829560851947949</v>
      </c>
      <c r="W162" s="38" t="str">
        <f>'3d PC'!W61</f>
        <v>-</v>
      </c>
      <c r="X162" s="38" t="str">
        <f>'3d PC'!X61</f>
        <v>-</v>
      </c>
      <c r="Y162" s="38" t="str">
        <f>'3d PC'!Y61</f>
        <v>-</v>
      </c>
      <c r="Z162" s="38" t="str">
        <f>'3d PC'!Z61</f>
        <v>-</v>
      </c>
      <c r="AA162" s="28"/>
    </row>
    <row r="163" spans="1:27" s="29" customFormat="1" ht="11.25" customHeight="1" x14ac:dyDescent="0.25">
      <c r="A163" s="256"/>
      <c r="B163" s="135" t="s">
        <v>352</v>
      </c>
      <c r="C163" s="135" t="s">
        <v>343</v>
      </c>
      <c r="D163" s="133" t="s">
        <v>328</v>
      </c>
      <c r="E163" s="181"/>
      <c r="F163" s="30"/>
      <c r="G163" s="38">
        <f>IF('3e NC-Elec'!H54="-","-",'3e NC-Elec'!H54)</f>
        <v>18.2135</v>
      </c>
      <c r="H163" s="38">
        <f>IF('3e NC-Elec'!I54="-","-",'3e NC-Elec'!I54)</f>
        <v>18.2135</v>
      </c>
      <c r="I163" s="38">
        <f>IF('3e NC-Elec'!J54="-","-",'3e NC-Elec'!J54)</f>
        <v>18.140499999999999</v>
      </c>
      <c r="J163" s="38">
        <f>IF('3e NC-Elec'!K54="-","-",'3e NC-Elec'!K54)</f>
        <v>18.140499999999999</v>
      </c>
      <c r="K163" s="38">
        <f>IF('3e NC-Elec'!L54="-","-",'3e NC-Elec'!L54)</f>
        <v>18.797500000000003</v>
      </c>
      <c r="L163" s="38">
        <f>IF('3e NC-Elec'!M54="-","-",'3e NC-Elec'!M54)</f>
        <v>18.797500000000003</v>
      </c>
      <c r="M163" s="38">
        <f>IF('3e NC-Elec'!N54="-","-",'3e NC-Elec'!N54)</f>
        <v>18.614999999999998</v>
      </c>
      <c r="N163" s="38">
        <f>IF('3e NC-Elec'!O54="-","-",'3e NC-Elec'!O54)</f>
        <v>18.614999999999998</v>
      </c>
      <c r="O163" s="30"/>
      <c r="P163" s="38">
        <f>'3e NC-Elec'!Q54</f>
        <v>18.614999999999998</v>
      </c>
      <c r="Q163" s="38">
        <f>'3e NC-Elec'!R54</f>
        <v>16.8995</v>
      </c>
      <c r="R163" s="38">
        <f>'3e NC-Elec'!S54</f>
        <v>16.8995</v>
      </c>
      <c r="S163" s="38">
        <f>'3e NC-Elec'!T54</f>
        <v>15.768000000000002</v>
      </c>
      <c r="T163" s="38">
        <f>'3e NC-Elec'!U54</f>
        <v>15.768000000000002</v>
      </c>
      <c r="U163" s="38">
        <f>'3e NC-Elec'!V54</f>
        <v>17.373999999999999</v>
      </c>
      <c r="V163" s="38">
        <f>'3e NC-Elec'!W54</f>
        <v>17.373999999999999</v>
      </c>
      <c r="W163" s="38" t="str">
        <f>'3e NC-Elec'!X54</f>
        <v>-</v>
      </c>
      <c r="X163" s="38" t="str">
        <f>'3e NC-Elec'!Y54</f>
        <v>-</v>
      </c>
      <c r="Y163" s="38" t="str">
        <f>'3e NC-Elec'!Z54</f>
        <v>-</v>
      </c>
      <c r="Z163" s="38" t="str">
        <f>'3e NC-Elec'!AA54</f>
        <v>-</v>
      </c>
      <c r="AA163" s="28"/>
    </row>
    <row r="164" spans="1:27" s="29" customFormat="1" ht="11.25" customHeight="1" x14ac:dyDescent="0.25">
      <c r="A164" s="256"/>
      <c r="B164" s="135" t="s">
        <v>349</v>
      </c>
      <c r="C164" s="135" t="s">
        <v>344</v>
      </c>
      <c r="D164" s="133" t="s">
        <v>328</v>
      </c>
      <c r="E164" s="181"/>
      <c r="F164" s="30"/>
      <c r="G164" s="38">
        <f>IF('3g CPIH'!C$16="-","-",'3h OC '!$E$9*('3g CPIH'!C$16/'3g CPIH'!$G$16))</f>
        <v>39.034507632093934</v>
      </c>
      <c r="H164" s="38">
        <f>IF('3g CPIH'!D$16="-","-",'3h OC '!$E$9*('3g CPIH'!D$16/'3g CPIH'!$G$16))</f>
        <v>39.112654794520544</v>
      </c>
      <c r="I164" s="38">
        <f>IF('3g CPIH'!E$16="-","-",'3h OC '!$E$9*('3g CPIH'!E$16/'3g CPIH'!$G$16))</f>
        <v>39.229875538160471</v>
      </c>
      <c r="J164" s="38">
        <f>IF('3g CPIH'!F$16="-","-",'3h OC '!$E$9*('3g CPIH'!F$16/'3g CPIH'!$G$16))</f>
        <v>39.464317025440316</v>
      </c>
      <c r="K164" s="38">
        <f>IF('3g CPIH'!G$16="-","-",'3h OC '!$E$9*('3g CPIH'!G$16/'3g CPIH'!$G$16))</f>
        <v>39.933199999999999</v>
      </c>
      <c r="L164" s="38">
        <f>IF('3g CPIH'!H$16="-","-",'3h OC '!$E$9*('3g CPIH'!H$16/'3g CPIH'!$G$16))</f>
        <v>40.441156555772999</v>
      </c>
      <c r="M164" s="38">
        <f>IF('3g CPIH'!I$16="-","-",'3h OC '!$E$9*('3g CPIH'!I$16/'3g CPIH'!$G$16))</f>
        <v>41.027260273972601</v>
      </c>
      <c r="N164" s="38">
        <f>IF('3g CPIH'!J$16="-","-",'3h OC '!$E$9*('3g CPIH'!J$16/'3g CPIH'!$G$16))</f>
        <v>41.378922504892373</v>
      </c>
      <c r="O164" s="30"/>
      <c r="P164" s="38">
        <f>IF('3g CPIH'!L$16="-","-",'3h OC '!$E$9*('3g CPIH'!L$16/'3g CPIH'!$G$16))</f>
        <v>41.378922504892373</v>
      </c>
      <c r="Q164" s="38">
        <f>IF('3g CPIH'!M$16="-","-",'3h OC '!$E$9*('3g CPIH'!M$16/'3g CPIH'!$G$16))</f>
        <v>41.847805479452056</v>
      </c>
      <c r="R164" s="38">
        <f>IF('3g CPIH'!N$16="-","-",'3h OC '!$E$9*('3g CPIH'!N$16/'3g CPIH'!$G$16))</f>
        <v>42.160394129158512</v>
      </c>
      <c r="S164" s="38">
        <f>IF('3g CPIH'!O$16="-","-",'3h OC '!$E$9*('3g CPIH'!O$16/'3g CPIH'!$G$16))</f>
        <v>42.394835616438357</v>
      </c>
      <c r="T164" s="38">
        <f>IF('3g CPIH'!P$16="-","-",'3h OC '!$E$9*('3g CPIH'!P$16/'3g CPIH'!$G$16))</f>
        <v>42.512056360078276</v>
      </c>
      <c r="U164" s="38">
        <f>IF('3g CPIH'!Q$16="-","-",'3h OC '!$E$9*('3g CPIH'!Q$16/'3g CPIH'!$G$16))</f>
        <v>42.746497847358121</v>
      </c>
      <c r="V164" s="38">
        <f>IF('3g CPIH'!R$16="-","-",'3h OC '!$E$9*('3g CPIH'!R$16/'3g CPIH'!$G$16))</f>
        <v>43.527969471624267</v>
      </c>
      <c r="W164" s="38" t="str">
        <f>IF('3g CPIH'!S$16="-","-",'3h OC '!$E$9*('3g CPIH'!S$16/'3g CPIH'!$G$16))</f>
        <v>-</v>
      </c>
      <c r="X164" s="38" t="str">
        <f>IF('3g CPIH'!T$16="-","-",'3h OC '!$E$9*('3g CPIH'!T$16/'3g CPIH'!$G$16))</f>
        <v>-</v>
      </c>
      <c r="Y164" s="38" t="str">
        <f>IF('3g CPIH'!U$16="-","-",'3h OC '!$E$9*('3g CPIH'!U$16/'3g CPIH'!$G$16))</f>
        <v>-</v>
      </c>
      <c r="Z164" s="38" t="str">
        <f>IF('3g CPIH'!V$16="-","-",'3h OC '!$E$9*('3g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SMNCC'!G$57)</f>
        <v>0</v>
      </c>
      <c r="L165" s="38">
        <f>IF('3i SMNCC'!H$46="-","-",'3i SMNCC'!H$57)</f>
        <v>-0.1310662676190151</v>
      </c>
      <c r="M165" s="38">
        <f>IF('3i SMNCC'!I$46="-","-",'3i SMNCC'!I$57)</f>
        <v>1.6490220555819262</v>
      </c>
      <c r="N165" s="38">
        <f>IF('3i SMNCC'!J$46="-","-",'3i SMNCC'!J$57)</f>
        <v>7.9249822078168837</v>
      </c>
      <c r="O165" s="30"/>
      <c r="P165" s="38">
        <f>IF('3i SMNCC'!L$46="-","-",'3i SMNCC'!L$57)</f>
        <v>7.9249822078168837</v>
      </c>
      <c r="Q165" s="38">
        <f>IF('3i SMNCC'!M$46="-","-",'3i SMNCC'!M$57)</f>
        <v>9.5945159615724194</v>
      </c>
      <c r="R165" s="38">
        <f>IF('3i SMNCC'!N$46="-","-",'3i SMNCC'!N$57)</f>
        <v>9.6655312765157912</v>
      </c>
      <c r="S165" s="38">
        <f>IF('3i SMNCC'!O$46="-","-",'3i SMNCC'!O$57)</f>
        <v>11.448655558303892</v>
      </c>
      <c r="T165" s="38">
        <f>IF('3i SMNCC'!P$46="-","-",'3i SMNCC'!P$57)</f>
        <v>11.63045810995356</v>
      </c>
      <c r="U165" s="38">
        <f>IF('3i SMNCC'!Q$46="-","-",'3i SMNCC'!Q$57)</f>
        <v>11.375413031411084</v>
      </c>
      <c r="V165" s="38">
        <f>IF('3i SMNCC'!R$46="-","-",'3i SMNCC'!R$57)</f>
        <v>11.405483218834176</v>
      </c>
      <c r="W165" s="38" t="str">
        <f>IF('3i SMNCC'!S$46="-","-",'3i SMNCC'!S$57)</f>
        <v>-</v>
      </c>
      <c r="X165" s="38" t="str">
        <f>IF('3i SMNCC'!T$46="-","-",'3i SMNCC'!T$57)</f>
        <v>-</v>
      </c>
      <c r="Y165" s="38" t="str">
        <f>IF('3i SMNCC'!U$46="-","-",'3i SMNCC'!U$57)</f>
        <v>-</v>
      </c>
      <c r="Z165" s="38" t="str">
        <f>IF('3i SMNCC'!V$46="-","-",'3i SMNCC'!V$57)</f>
        <v>-</v>
      </c>
      <c r="AA165" s="28"/>
    </row>
    <row r="166" spans="1:27" s="29" customFormat="1" ht="11.5" x14ac:dyDescent="0.25">
      <c r="A166" s="256"/>
      <c r="B166" s="135" t="s">
        <v>349</v>
      </c>
      <c r="C166" s="135" t="s">
        <v>389</v>
      </c>
      <c r="D166" s="133" t="s">
        <v>328</v>
      </c>
      <c r="E166" s="181"/>
      <c r="F166" s="30"/>
      <c r="G166" s="38">
        <f>IF('3g CPIH'!C$16="-","-",'3j PAAC PAP'!$G$13*('3g CPIH'!C$16/'3g CPIH'!$G$16))</f>
        <v>13.436452250489236</v>
      </c>
      <c r="H166" s="38">
        <f>IF('3g CPIH'!D$16="-","-",'3j PAAC PAP'!$G$13*('3g CPIH'!D$16/'3g CPIH'!$G$16))</f>
        <v>13.463352054794518</v>
      </c>
      <c r="I166" s="38">
        <f>IF('3g CPIH'!E$16="-","-",'3j PAAC PAP'!$G$13*('3g CPIH'!E$16/'3g CPIH'!$G$16))</f>
        <v>13.503701761252445</v>
      </c>
      <c r="J166" s="38">
        <f>IF('3g CPIH'!F$16="-","-",'3j PAAC PAP'!$G$13*('3g CPIH'!F$16/'3g CPIH'!$G$16))</f>
        <v>13.584401174168297</v>
      </c>
      <c r="K166" s="38">
        <f>IF('3g CPIH'!G$16="-","-",'3j PAAC PAP'!$G$13*('3g CPIH'!G$16/'3g CPIH'!$G$16))</f>
        <v>13.745799999999999</v>
      </c>
      <c r="L166" s="38">
        <f>IF('3g CPIH'!H$16="-","-",'3j PAAC PAP'!$G$13*('3g CPIH'!H$16/'3g CPIH'!$G$16))</f>
        <v>13.920648727984345</v>
      </c>
      <c r="M166" s="38">
        <f>IF('3g CPIH'!I$16="-","-",'3j PAAC PAP'!$G$13*('3g CPIH'!I$16/'3g CPIH'!$G$16))</f>
        <v>14.122397260273971</v>
      </c>
      <c r="N166" s="38">
        <f>IF('3g CPIH'!J$16="-","-",'3j PAAC PAP'!$G$13*('3g CPIH'!J$16/'3g CPIH'!$G$16))</f>
        <v>14.24344637964775</v>
      </c>
      <c r="O166" s="30"/>
      <c r="P166" s="38">
        <f>IF('3g CPIH'!L$16="-","-",'3j PAAC PAP'!$G$13*('3g CPIH'!L$16/'3g CPIH'!$G$16))</f>
        <v>14.24344637964775</v>
      </c>
      <c r="Q166" s="38">
        <f>IF('3g CPIH'!M$16="-","-",'3j PAAC PAP'!$G$13*('3g CPIH'!M$16/'3g CPIH'!$G$16))</f>
        <v>14.40484520547945</v>
      </c>
      <c r="R166" s="38">
        <f>IF('3g CPIH'!N$16="-","-",'3j PAAC PAP'!$G$13*('3g CPIH'!N$16/'3g CPIH'!$G$16))</f>
        <v>14.512444422700586</v>
      </c>
      <c r="S166" s="38">
        <f>IF('3g CPIH'!O$16="-","-",'3j PAAC PAP'!$G$13*('3g CPIH'!O$16/'3g CPIH'!$G$16))</f>
        <v>14.593143835616438</v>
      </c>
      <c r="T166" s="38">
        <f>IF('3g CPIH'!P$16="-","-",'3j PAAC PAP'!$G$13*('3g CPIH'!P$16/'3g CPIH'!$G$16))</f>
        <v>14.633493542074362</v>
      </c>
      <c r="U166" s="38">
        <f>IF('3g CPIH'!Q$16="-","-",'3j PAAC PAP'!$G$13*('3g CPIH'!Q$16/'3g CPIH'!$G$16))</f>
        <v>14.714192954990214</v>
      </c>
      <c r="V166" s="38">
        <f>IF('3g CPIH'!R$16="-","-",'3j PAAC PAP'!$G$13*('3g CPIH'!R$16/'3g CPIH'!$G$16))</f>
        <v>14.983190998043053</v>
      </c>
      <c r="W166" s="38" t="str">
        <f>IF('3g CPIH'!S$16="-","-",'3j PAAC PAP'!$G$13*('3g CPIH'!S$16/'3g CPIH'!$G$16))</f>
        <v>-</v>
      </c>
      <c r="X166" s="38" t="str">
        <f>IF('3g CPIH'!T$16="-","-",'3j PAAC PAP'!$G$13*('3g CPIH'!T$16/'3g CPIH'!$G$16))</f>
        <v>-</v>
      </c>
      <c r="Y166" s="38" t="str">
        <f>IF('3g CPIH'!U$16="-","-",'3j PAAC PAP'!$G$13*('3g CPIH'!U$16/'3g CPIH'!$G$16))</f>
        <v>-</v>
      </c>
      <c r="Z166" s="38" t="str">
        <f>IF('3g CPIH'!V$16="-","-",'3j PAAC PAP'!$G$13*('3g CPIH'!V$16/'3g CPIH'!$G$16))</f>
        <v>-</v>
      </c>
      <c r="AA166" s="28"/>
    </row>
    <row r="167" spans="1:27" s="29" customFormat="1" ht="11.5" x14ac:dyDescent="0.25">
      <c r="A167" s="256"/>
      <c r="B167" s="135" t="s">
        <v>349</v>
      </c>
      <c r="C167" s="135" t="s">
        <v>404</v>
      </c>
      <c r="D167" s="133" t="s">
        <v>328</v>
      </c>
      <c r="E167" s="181"/>
      <c r="F167" s="30"/>
      <c r="G167" s="38">
        <f>IF(G162="-","-",SUM(G159:G165)*'3j PAAC PAP'!$G$31)</f>
        <v>3.6945511989397994</v>
      </c>
      <c r="H167" s="38">
        <f>IF(H162="-","-",SUM(H159:H165)*'3j PAAC PAP'!$G$31)</f>
        <v>3.69907623223295</v>
      </c>
      <c r="I167" s="38">
        <f>IF(I162="-","-",SUM(I159:I165)*'3j PAAC PAP'!$G$31)</f>
        <v>3.7052834155869965</v>
      </c>
      <c r="J167" s="38">
        <f>IF(J162="-","-",SUM(J159:J165)*'3j PAAC PAP'!$G$31)</f>
        <v>3.7188585154664491</v>
      </c>
      <c r="K167" s="38">
        <f>IF(K162="-","-",SUM(K159:K165)*'3j PAAC PAP'!$G$31)</f>
        <v>3.7886704679536112</v>
      </c>
      <c r="L167" s="38">
        <f>IF(L162="-","-",SUM(L159:L165)*'3j PAAC PAP'!$G$31)</f>
        <v>3.8104939231988788</v>
      </c>
      <c r="M167" s="38">
        <f>IF(M162="-","-",SUM(M159:M165)*'3j PAAC PAP'!$G$31)</f>
        <v>3.960888618462219</v>
      </c>
      <c r="N167" s="38">
        <f>IF(N162="-","-",SUM(N159:N165)*'3j PAAC PAP'!$G$31)</f>
        <v>4.3446544649364105</v>
      </c>
      <c r="O167" s="30"/>
      <c r="P167" s="38">
        <f>IF(P162="-","-",SUM(P159:P165)*'3j PAAC PAP'!$G$31)</f>
        <v>4.3446544649364105</v>
      </c>
      <c r="Q167" s="38">
        <f>IF(Q162="-","-",SUM(Q159:Q165)*'3j PAAC PAP'!$G$31)</f>
        <v>4.3788324659455888</v>
      </c>
      <c r="R167" s="38">
        <f>IF(R162="-","-",SUM(R159:R165)*'3j PAAC PAP'!$G$31)</f>
        <v>4.3960143258092588</v>
      </c>
      <c r="S167" s="38">
        <f>IF(S162="-","-",SUM(S159:S165)*'3j PAAC PAP'!$G$31)</f>
        <v>4.4569224822180571</v>
      </c>
      <c r="T167" s="38">
        <f>IF(T162="-","-",SUM(T159:T165)*'3j PAAC PAP'!$G$31)</f>
        <v>4.4562767140922075</v>
      </c>
      <c r="U167" s="38">
        <f>IF(U162="-","-",SUM(U159:U165)*'3j PAAC PAP'!$G$31)</f>
        <v>4.6376443902024143</v>
      </c>
      <c r="V167" s="38">
        <f>IF(V162="-","-",SUM(V159:V165)*'3j PAAC PAP'!$G$31)</f>
        <v>4.6320293087764535</v>
      </c>
      <c r="W167" s="38" t="str">
        <f>IF(W162="-","-",SUM(W159:W165)*'3j PAAC PAP'!$G$31)</f>
        <v>-</v>
      </c>
      <c r="X167" s="38" t="str">
        <f>IF(X162="-","-",SUM(X159:X165)*'3j PAAC PAP'!$G$31)</f>
        <v>-</v>
      </c>
      <c r="Y167" s="38" t="str">
        <f>IF(Y162="-","-",SUM(Y159:Y165)*'3j PAAC PAP'!$G$31)</f>
        <v>-</v>
      </c>
      <c r="Z167" s="38" t="str">
        <f>IF(Z162="-","-",SUM(Z159:Z165)*'3j PAAC PAP'!$G$31)</f>
        <v>-</v>
      </c>
      <c r="AA167" s="28"/>
    </row>
    <row r="168" spans="1:27" s="29" customFormat="1" ht="11.5" x14ac:dyDescent="0.25">
      <c r="A168" s="256"/>
      <c r="B168" s="135" t="s">
        <v>388</v>
      </c>
      <c r="C168" s="135" t="s">
        <v>515</v>
      </c>
      <c r="D168" s="133" t="s">
        <v>328</v>
      </c>
      <c r="E168" s="181"/>
      <c r="F168" s="30"/>
      <c r="G168" s="38">
        <f>IF(G162="-","-",SUM(G159:G167)*'3k EBIT'!$E$9)</f>
        <v>1.5675639922212601</v>
      </c>
      <c r="H168" s="38">
        <f>IF(H162="-","-",SUM(H159:H167)*'3k EBIT'!$E$9)</f>
        <v>1.5696861827177448</v>
      </c>
      <c r="I168" s="38">
        <f>IF(I162="-","-",SUM(I159:I167)*'3k EBIT'!$E$9)</f>
        <v>1.5726641041998755</v>
      </c>
      <c r="J168" s="38">
        <f>IF(J162="-","-",SUM(J159:J167)*'3k EBIT'!$E$9)</f>
        <v>1.5790306756893311</v>
      </c>
      <c r="K168" s="38">
        <f>IF(K162="-","-",SUM(K159:K167)*'3k EBIT'!$E$9)</f>
        <v>1.6068597935336451</v>
      </c>
      <c r="L168" s="38">
        <f>IF(L162="-","-",SUM(L159:L167)*'3k EBIT'!$E$9)</f>
        <v>1.6179685514794022</v>
      </c>
      <c r="M168" s="38">
        <f>IF(M162="-","-",SUM(M159:M167)*'3k EBIT'!$E$9)</f>
        <v>1.675093580664081</v>
      </c>
      <c r="N168" s="38">
        <f>IF(N162="-","-",SUM(N159:N167)*'3k EBIT'!$E$9)</f>
        <v>1.8132346272395654</v>
      </c>
      <c r="O168" s="30"/>
      <c r="P168" s="38">
        <f>IF(P162="-","-",SUM(P159:P167)*'3k EBIT'!$E$9)</f>
        <v>1.8132346272395654</v>
      </c>
      <c r="Q168" s="38">
        <f>IF(Q162="-","-",SUM(Q159:Q167)*'3k EBIT'!$E$9)</f>
        <v>1.828454576414859</v>
      </c>
      <c r="R168" s="38">
        <f>IF(R162="-","-",SUM(R159:R167)*'3k EBIT'!$E$9)</f>
        <v>1.8366184049439043</v>
      </c>
      <c r="S168" s="38">
        <f>IF(S162="-","-",SUM(S159:S167)*'3k EBIT'!$E$9)</f>
        <v>1.8597339045944015</v>
      </c>
      <c r="T168" s="38">
        <f>IF(T162="-","-",SUM(T159:T167)*'3k EBIT'!$E$9)</f>
        <v>1.8602868909372445</v>
      </c>
      <c r="U168" s="38">
        <f>IF(U162="-","-",SUM(U159:U167)*'3k EBIT'!$E$9)</f>
        <v>1.9260273125709979</v>
      </c>
      <c r="V168" s="38">
        <f>IF(V162="-","-",SUM(V159:V167)*'3k EBIT'!$E$9)</f>
        <v>1.9292503551461655</v>
      </c>
      <c r="W168" s="38" t="str">
        <f>IF(W162="-","-",SUM(W159:W167)*'3k EBIT'!$E$9)</f>
        <v>-</v>
      </c>
      <c r="X168" s="38" t="str">
        <f>IF(X162="-","-",SUM(X159:X167)*'3k EBIT'!$E$9)</f>
        <v>-</v>
      </c>
      <c r="Y168" s="38" t="str">
        <f>IF(Y162="-","-",SUM(Y159:Y167)*'3k EBIT'!$E$9)</f>
        <v>-</v>
      </c>
      <c r="Z168" s="38" t="str">
        <f>IF(Z162="-","-",SUM(Z159:Z167)*'3k EBIT'!$E$9)</f>
        <v>-</v>
      </c>
      <c r="AA168" s="28"/>
    </row>
    <row r="169" spans="1:27" s="29" customFormat="1" ht="11.25" customHeight="1" x14ac:dyDescent="0.25">
      <c r="A169" s="256"/>
      <c r="B169" s="135" t="s">
        <v>292</v>
      </c>
      <c r="C169" s="136" t="s">
        <v>516</v>
      </c>
      <c r="D169" s="133" t="s">
        <v>328</v>
      </c>
      <c r="E169" s="127"/>
      <c r="F169" s="30"/>
      <c r="G169" s="38">
        <f>IF(G164="-","-",SUM(G159:G162,G164:G168)*'3l HAP'!$E$10)</f>
        <v>0.94126745861929495</v>
      </c>
      <c r="H169" s="38">
        <f>IF(H164="-","-",SUM(H159:H162,H164:H168)*'3l HAP'!$E$10)</f>
        <v>0.94290277326272054</v>
      </c>
      <c r="I169" s="38">
        <f>IF(I164="-","-",SUM(I159:I162,I164:I168)*'3l HAP'!$E$10)</f>
        <v>0.94626628891592546</v>
      </c>
      <c r="J169" s="38">
        <f>IF(J164="-","-",SUM(J159:J162,J164:J168)*'3l HAP'!$E$10)</f>
        <v>0.951172232846203</v>
      </c>
      <c r="K169" s="38">
        <f>IF(K164="-","-",SUM(K159:K162,K164:K168)*'3l HAP'!$E$10)</f>
        <v>0.96299761932314909</v>
      </c>
      <c r="L169" s="38">
        <f>IF(L164="-","-",SUM(L159:L162,L164:L168)*'3l HAP'!$E$10)</f>
        <v>0.97155779079176041</v>
      </c>
      <c r="M169" s="38">
        <f>IF(M164="-","-",SUM(M159:M162,M164:M168)*'3l HAP'!$E$10)</f>
        <v>1.0182490999669818</v>
      </c>
      <c r="N169" s="38">
        <f>IF(N164="-","-",SUM(N159:N162,N164:N168)*'3l HAP'!$E$10)</f>
        <v>1.124697638256642</v>
      </c>
      <c r="O169" s="30"/>
      <c r="P169" s="38">
        <f>IF(P164="-","-",SUM(P159:P162,P164:P168)*'3l HAP'!$E$10)</f>
        <v>1.124697638256642</v>
      </c>
      <c r="Q169" s="38">
        <f>IF(Q164="-","-",SUM(Q159:Q162,Q164:Q168)*'3l HAP'!$E$10)</f>
        <v>1.1615424413267903</v>
      </c>
      <c r="R169" s="38">
        <f>IF(R164="-","-",SUM(R159:R162,R164:R168)*'3l HAP'!$E$10)</f>
        <v>1.167833313122737</v>
      </c>
      <c r="S169" s="38">
        <f>IF(S164="-","-",SUM(S159:S162,S164:S168)*'3l HAP'!$E$10)</f>
        <v>1.2022119146538905</v>
      </c>
      <c r="T169" s="38">
        <f>IF(T164="-","-",SUM(T159:T162,T164:T168)*'3l HAP'!$E$10)</f>
        <v>1.2026380341118579</v>
      </c>
      <c r="U169" s="38">
        <f>IF(U164="-","-",SUM(U159:U162,U164:U168)*'3l HAP'!$E$10)</f>
        <v>1.2297827520894642</v>
      </c>
      <c r="V169" s="38">
        <f>IF(V164="-","-",SUM(V159:V162,V164:V168)*'3l HAP'!$E$10)</f>
        <v>1.2322663598184997</v>
      </c>
      <c r="W169" s="38" t="str">
        <f>IF(W164="-","-",SUM(W159:W162,W164:W168)*'3l HAP'!$E$10)</f>
        <v>-</v>
      </c>
      <c r="X169" s="38" t="str">
        <f>IF(X164="-","-",SUM(X159:X162,X164:X168)*'3l HAP'!$E$10)</f>
        <v>-</v>
      </c>
      <c r="Y169" s="38" t="str">
        <f>IF(Y164="-","-",SUM(Y159:Y162,Y164:Y168)*'3l HAP'!$E$10)</f>
        <v>-</v>
      </c>
      <c r="Z169" s="38" t="str">
        <f>IF(Z164="-","-",SUM(Z159:Z162,Z164:Z168)*'3l HAP'!$E$10)</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IF(G164="-","-",SUM(G159:G169))</f>
        <v>83.444601392045641</v>
      </c>
      <c r="H170" s="38">
        <f t="shared" si="24"/>
        <v>83.557930897210582</v>
      </c>
      <c r="I170" s="38">
        <f t="shared" si="24"/>
        <v>83.718027057710771</v>
      </c>
      <c r="J170" s="38">
        <f t="shared" si="24"/>
        <v>84.058015573205665</v>
      </c>
      <c r="K170" s="38">
        <f t="shared" si="24"/>
        <v>85.534530767547267</v>
      </c>
      <c r="L170" s="38">
        <f t="shared" si="24"/>
        <v>86.127762168345228</v>
      </c>
      <c r="M170" s="38">
        <f t="shared" si="24"/>
        <v>89.181032719049128</v>
      </c>
      <c r="N170" s="38">
        <f t="shared" si="24"/>
        <v>96.558059652916981</v>
      </c>
      <c r="O170" s="30"/>
      <c r="P170" s="38">
        <f t="shared" ref="P170:Z170" si="25">IF(P164="-","-",SUM(P159:P169))</f>
        <v>96.558059652916981</v>
      </c>
      <c r="Q170" s="38">
        <f t="shared" si="25"/>
        <v>97.395954081705867</v>
      </c>
      <c r="R170" s="38">
        <f t="shared" si="25"/>
        <v>97.831919961762651</v>
      </c>
      <c r="S170" s="38">
        <f t="shared" si="25"/>
        <v>99.082903305535027</v>
      </c>
      <c r="T170" s="38">
        <f t="shared" si="25"/>
        <v>99.112433957331447</v>
      </c>
      <c r="U170" s="38">
        <f t="shared" si="25"/>
        <v>102.59959943738856</v>
      </c>
      <c r="V170" s="38">
        <f t="shared" si="25"/>
        <v>102.77171679479559</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AA'!J110="-","-",'3c AA'!J110)</f>
        <v>-</v>
      </c>
      <c r="H173" s="129" t="str">
        <f>IF('3c AA'!K110="-","-",'3c AA'!K110)</f>
        <v>-</v>
      </c>
      <c r="I173" s="129" t="str">
        <f>IF('3c AA'!L110="-","-",'3c AA'!L110)</f>
        <v>-</v>
      </c>
      <c r="J173" s="129" t="str">
        <f>IF('3c AA'!M110="-","-",'3c AA'!M110)</f>
        <v>-</v>
      </c>
      <c r="K173" s="129" t="str">
        <f>IF('3c AA'!N110="-","-",'3c AA'!N110)</f>
        <v>-</v>
      </c>
      <c r="L173" s="129" t="str">
        <f>IF('3c AA'!O110="-","-",'3c AA'!O110)</f>
        <v>-</v>
      </c>
      <c r="M173" s="129" t="str">
        <f>IF('3c AA'!P110="-","-",'3c AA'!P110)</f>
        <v>-</v>
      </c>
      <c r="N173" s="129" t="str">
        <f>IF('3c AA'!Q110="-","-",'3c AA'!Q110)</f>
        <v>-</v>
      </c>
      <c r="O173" s="30"/>
      <c r="P173" s="129" t="str">
        <f>IF('3c AA'!S110="-","-",'3c AA'!S110)</f>
        <v>-</v>
      </c>
      <c r="Q173" s="129" t="str">
        <f>IF('3c AA'!T110="-","-",'3c AA'!T110)</f>
        <v>-</v>
      </c>
      <c r="R173" s="129" t="str">
        <f>IF('3c AA'!U110="-","-",'3c AA'!U110)</f>
        <v>-</v>
      </c>
      <c r="S173" s="129" t="str">
        <f>IF('3c AA'!V110="-","-",'3c AA'!V110)</f>
        <v>-</v>
      </c>
      <c r="T173" s="129">
        <f>IF('3c AA'!W110="-","-",'3c AA'!W110)</f>
        <v>0</v>
      </c>
      <c r="U173" s="129">
        <f>IF('3c AA'!X110="-","-",'3c AA'!X110)</f>
        <v>1.4870742269298105</v>
      </c>
      <c r="V173" s="129">
        <f>IF('3c AA'!Y110="-","-",'3c AA'!Y110)</f>
        <v>0.70457099735818829</v>
      </c>
      <c r="W173" s="129" t="str">
        <f>IF('3c AA'!Z110="-","-",'3c AA'!Z110)</f>
        <v>-</v>
      </c>
      <c r="X173" s="129" t="str">
        <f>IF('3c AA'!AA110="-","-",'3c AA'!AA110)</f>
        <v>-</v>
      </c>
      <c r="Y173" s="129" t="str">
        <f>IF('3c AA'!AB110="-","-",'3c AA'!AB110)</f>
        <v>-</v>
      </c>
      <c r="Z173" s="129" t="str">
        <f>IF('3c AA'!AC110="-","-",'3c AA'!AC110)</f>
        <v>-</v>
      </c>
      <c r="AA173" s="28"/>
    </row>
    <row r="174" spans="1:27" s="29" customFormat="1" ht="11.25" customHeight="1" x14ac:dyDescent="0.25">
      <c r="A174" s="256"/>
      <c r="B174" s="132" t="s">
        <v>2</v>
      </c>
      <c r="C174" s="178" t="s">
        <v>342</v>
      </c>
      <c r="D174" s="134" t="s">
        <v>329</v>
      </c>
      <c r="E174" s="131"/>
      <c r="F174" s="30"/>
      <c r="G174" s="129">
        <f>IF('3d PC'!G14="-","-",'3d PC'!G61)</f>
        <v>6.5567588596821027</v>
      </c>
      <c r="H174" s="129">
        <f>IF('3d PC'!H14="-","-",'3d PC'!H61)</f>
        <v>6.5567588596821027</v>
      </c>
      <c r="I174" s="129">
        <f>IF('3d PC'!I14="-","-",'3d PC'!I61)</f>
        <v>6.6197359495950758</v>
      </c>
      <c r="J174" s="129">
        <f>IF('3d PC'!J14="-","-",'3d PC'!J61)</f>
        <v>6.6197359495950758</v>
      </c>
      <c r="K174" s="129">
        <f>IF('3d PC'!K14="-","-",'3d PC'!K61)</f>
        <v>6.6995028867368616</v>
      </c>
      <c r="L174" s="129">
        <f>IF('3d PC'!L14="-","-",'3d PC'!L61)</f>
        <v>6.6995028867368616</v>
      </c>
      <c r="M174" s="129">
        <f>IF('3d PC'!M14="-","-",'3d PC'!M61)</f>
        <v>7.1131218301273513</v>
      </c>
      <c r="N174" s="129">
        <f>IF('3d PC'!N14="-","-",'3d PC'!N61)</f>
        <v>7.1131218301273513</v>
      </c>
      <c r="O174" s="30"/>
      <c r="P174" s="129">
        <f>'3d PC'!P61</f>
        <v>7.1131218301273513</v>
      </c>
      <c r="Q174" s="129">
        <f>'3d PC'!Q61</f>
        <v>7.2804579515147188</v>
      </c>
      <c r="R174" s="129">
        <f>'3d PC'!R61</f>
        <v>7.1935840895118579</v>
      </c>
      <c r="S174" s="129">
        <f>'3d PC'!S61</f>
        <v>7.3593999937099728</v>
      </c>
      <c r="T174" s="129">
        <f>'3d PC'!T61</f>
        <v>7.0492243060839304</v>
      </c>
      <c r="U174" s="129">
        <f>'3d PC'!U61</f>
        <v>7.1089669218364691</v>
      </c>
      <c r="V174" s="129">
        <f>'3d PC'!V61</f>
        <v>6.9829560851947949</v>
      </c>
      <c r="W174" s="129" t="str">
        <f>'3d PC'!W61</f>
        <v>-</v>
      </c>
      <c r="X174" s="129" t="str">
        <f>'3d PC'!X61</f>
        <v>-</v>
      </c>
      <c r="Y174" s="129" t="str">
        <f>'3d PC'!Y61</f>
        <v>-</v>
      </c>
      <c r="Z174" s="129" t="str">
        <f>'3d PC'!Z61</f>
        <v>-</v>
      </c>
      <c r="AA174" s="28"/>
    </row>
    <row r="175" spans="1:27" s="29" customFormat="1" ht="11.25" customHeight="1" x14ac:dyDescent="0.25">
      <c r="A175" s="256"/>
      <c r="B175" s="132" t="s">
        <v>352</v>
      </c>
      <c r="C175" s="178" t="s">
        <v>343</v>
      </c>
      <c r="D175" s="134" t="s">
        <v>329</v>
      </c>
      <c r="E175" s="131"/>
      <c r="F175" s="30"/>
      <c r="G175" s="129">
        <f>IF('3e NC-Elec'!H55="-","-",'3e NC-Elec'!H55)</f>
        <v>27.776500000000002</v>
      </c>
      <c r="H175" s="129">
        <f>IF('3e NC-Elec'!I55="-","-",'3e NC-Elec'!I55)</f>
        <v>27.776500000000002</v>
      </c>
      <c r="I175" s="129">
        <f>IF('3e NC-Elec'!J55="-","-",'3e NC-Elec'!J55)</f>
        <v>25.732500000000002</v>
      </c>
      <c r="J175" s="129">
        <f>IF('3e NC-Elec'!K55="-","-",'3e NC-Elec'!K55)</f>
        <v>25.732500000000002</v>
      </c>
      <c r="K175" s="129">
        <f>IF('3e NC-Elec'!L55="-","-",'3e NC-Elec'!L55)</f>
        <v>29.784000000000002</v>
      </c>
      <c r="L175" s="129">
        <f>IF('3e NC-Elec'!M55="-","-",'3e NC-Elec'!M55)</f>
        <v>29.784000000000002</v>
      </c>
      <c r="M175" s="129">
        <f>IF('3e NC-Elec'!N55="-","-",'3e NC-Elec'!N55)</f>
        <v>29.272999999999996</v>
      </c>
      <c r="N175" s="129">
        <f>IF('3e NC-Elec'!O55="-","-",'3e NC-Elec'!O55)</f>
        <v>29.272999999999996</v>
      </c>
      <c r="O175" s="30"/>
      <c r="P175" s="129">
        <f>'3e NC-Elec'!Q55</f>
        <v>29.272999999999996</v>
      </c>
      <c r="Q175" s="129">
        <f>'3e NC-Elec'!R55</f>
        <v>24.381999999999998</v>
      </c>
      <c r="R175" s="129">
        <f>'3e NC-Elec'!S55</f>
        <v>24.381999999999998</v>
      </c>
      <c r="S175" s="129">
        <f>'3e NC-Elec'!T55</f>
        <v>24.527999999999999</v>
      </c>
      <c r="T175" s="129">
        <f>'3e NC-Elec'!U55</f>
        <v>24.527999999999999</v>
      </c>
      <c r="U175" s="129">
        <f>'3e NC-Elec'!V55</f>
        <v>25.951499999999999</v>
      </c>
      <c r="V175" s="129">
        <f>'3e NC-Elec'!W55</f>
        <v>25.951499999999999</v>
      </c>
      <c r="W175" s="129" t="str">
        <f>'3e NC-Elec'!X55</f>
        <v>-</v>
      </c>
      <c r="X175" s="129" t="str">
        <f>'3e NC-Elec'!Y55</f>
        <v>-</v>
      </c>
      <c r="Y175" s="129" t="str">
        <f>'3e NC-Elec'!Z55</f>
        <v>-</v>
      </c>
      <c r="Z175" s="129" t="str">
        <f>'3e NC-Elec'!AA55</f>
        <v>-</v>
      </c>
      <c r="AA175" s="28"/>
    </row>
    <row r="176" spans="1:27" s="29" customFormat="1" ht="11.25" customHeight="1" x14ac:dyDescent="0.25">
      <c r="A176" s="256"/>
      <c r="B176" s="132" t="s">
        <v>349</v>
      </c>
      <c r="C176" s="178" t="s">
        <v>344</v>
      </c>
      <c r="D176" s="134" t="s">
        <v>329</v>
      </c>
      <c r="E176" s="131"/>
      <c r="F176" s="30"/>
      <c r="G176" s="129">
        <f>IF('3g CPIH'!C$16="-","-",'3h OC '!$E$9*('3g CPIH'!C$16/'3g CPIH'!$G$16))</f>
        <v>39.034507632093934</v>
      </c>
      <c r="H176" s="129">
        <f>IF('3g CPIH'!D$16="-","-",'3h OC '!$E$9*('3g CPIH'!D$16/'3g CPIH'!$G$16))</f>
        <v>39.112654794520544</v>
      </c>
      <c r="I176" s="129">
        <f>IF('3g CPIH'!E$16="-","-",'3h OC '!$E$9*('3g CPIH'!E$16/'3g CPIH'!$G$16))</f>
        <v>39.229875538160471</v>
      </c>
      <c r="J176" s="129">
        <f>IF('3g CPIH'!F$16="-","-",'3h OC '!$E$9*('3g CPIH'!F$16/'3g CPIH'!$G$16))</f>
        <v>39.464317025440316</v>
      </c>
      <c r="K176" s="129">
        <f>IF('3g CPIH'!G$16="-","-",'3h OC '!$E$9*('3g CPIH'!G$16/'3g CPIH'!$G$16))</f>
        <v>39.933199999999999</v>
      </c>
      <c r="L176" s="129">
        <f>IF('3g CPIH'!H$16="-","-",'3h OC '!$E$9*('3g CPIH'!H$16/'3g CPIH'!$G$16))</f>
        <v>40.441156555772999</v>
      </c>
      <c r="M176" s="129">
        <f>IF('3g CPIH'!I$16="-","-",'3h OC '!$E$9*('3g CPIH'!I$16/'3g CPIH'!$G$16))</f>
        <v>41.027260273972601</v>
      </c>
      <c r="N176" s="129">
        <f>IF('3g CPIH'!J$16="-","-",'3h OC '!$E$9*('3g CPIH'!J$16/'3g CPIH'!$G$16))</f>
        <v>41.378922504892373</v>
      </c>
      <c r="O176" s="30"/>
      <c r="P176" s="129">
        <f>IF('3g CPIH'!L$16="-","-",'3h OC '!$E$9*('3g CPIH'!L$16/'3g CPIH'!$G$16))</f>
        <v>41.378922504892373</v>
      </c>
      <c r="Q176" s="129">
        <f>IF('3g CPIH'!M$16="-","-",'3h OC '!$E$9*('3g CPIH'!M$16/'3g CPIH'!$G$16))</f>
        <v>41.847805479452056</v>
      </c>
      <c r="R176" s="129">
        <f>IF('3g CPIH'!N$16="-","-",'3h OC '!$E$9*('3g CPIH'!N$16/'3g CPIH'!$G$16))</f>
        <v>42.160394129158512</v>
      </c>
      <c r="S176" s="129">
        <f>IF('3g CPIH'!O$16="-","-",'3h OC '!$E$9*('3g CPIH'!O$16/'3g CPIH'!$G$16))</f>
        <v>42.394835616438357</v>
      </c>
      <c r="T176" s="129">
        <f>IF('3g CPIH'!P$16="-","-",'3h OC '!$E$9*('3g CPIH'!P$16/'3g CPIH'!$G$16))</f>
        <v>42.512056360078276</v>
      </c>
      <c r="U176" s="129">
        <f>IF('3g CPIH'!Q$16="-","-",'3h OC '!$E$9*('3g CPIH'!Q$16/'3g CPIH'!$G$16))</f>
        <v>42.746497847358121</v>
      </c>
      <c r="V176" s="129">
        <f>IF('3g CPIH'!R$16="-","-",'3h OC '!$E$9*('3g CPIH'!R$16/'3g CPIH'!$G$16))</f>
        <v>43.527969471624267</v>
      </c>
      <c r="W176" s="129" t="str">
        <f>IF('3g CPIH'!S$16="-","-",'3h OC '!$E$9*('3g CPIH'!S$16/'3g CPIH'!$G$16))</f>
        <v>-</v>
      </c>
      <c r="X176" s="129" t="str">
        <f>IF('3g CPIH'!T$16="-","-",'3h OC '!$E$9*('3g CPIH'!T$16/'3g CPIH'!$G$16))</f>
        <v>-</v>
      </c>
      <c r="Y176" s="129" t="str">
        <f>IF('3g CPIH'!U$16="-","-",'3h OC '!$E$9*('3g CPIH'!U$16/'3g CPIH'!$G$16))</f>
        <v>-</v>
      </c>
      <c r="Z176" s="129" t="str">
        <f>IF('3g CPIH'!V$16="-","-",'3h OC '!$E$9*('3g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SMNCC'!G$57)</f>
        <v>0</v>
      </c>
      <c r="L177" s="129">
        <f>IF('3i SMNCC'!H$46="-","-",'3i SMNCC'!H$57)</f>
        <v>-0.1310662676190151</v>
      </c>
      <c r="M177" s="129">
        <f>IF('3i SMNCC'!I$46="-","-",'3i SMNCC'!I$57)</f>
        <v>1.6490220555819262</v>
      </c>
      <c r="N177" s="129">
        <f>IF('3i SMNCC'!J$46="-","-",'3i SMNCC'!J$57)</f>
        <v>7.9249822078168837</v>
      </c>
      <c r="O177" s="30"/>
      <c r="P177" s="129">
        <f>IF('3i SMNCC'!L$46="-","-",'3i SMNCC'!L$57)</f>
        <v>7.9249822078168837</v>
      </c>
      <c r="Q177" s="129">
        <f>IF('3i SMNCC'!M$46="-","-",'3i SMNCC'!M$57)</f>
        <v>9.5945159615724194</v>
      </c>
      <c r="R177" s="129">
        <f>IF('3i SMNCC'!N$46="-","-",'3i SMNCC'!N$57)</f>
        <v>9.6655312765157912</v>
      </c>
      <c r="S177" s="129">
        <f>IF('3i SMNCC'!O$46="-","-",'3i SMNCC'!O$57)</f>
        <v>11.448655558303892</v>
      </c>
      <c r="T177" s="129">
        <f>IF('3i SMNCC'!P$46="-","-",'3i SMNCC'!P$57)</f>
        <v>11.63045810995356</v>
      </c>
      <c r="U177" s="129">
        <f>IF('3i SMNCC'!Q$46="-","-",'3i SMNCC'!Q$57)</f>
        <v>11.375413031411084</v>
      </c>
      <c r="V177" s="129">
        <f>IF('3i SMNCC'!R$46="-","-",'3i SMNCC'!R$57)</f>
        <v>11.405483218834176</v>
      </c>
      <c r="W177" s="129" t="str">
        <f>IF('3i SMNCC'!S$46="-","-",'3i SMNCC'!S$57)</f>
        <v>-</v>
      </c>
      <c r="X177" s="129" t="str">
        <f>IF('3i SMNCC'!T$46="-","-",'3i SMNCC'!T$57)</f>
        <v>-</v>
      </c>
      <c r="Y177" s="129" t="str">
        <f>IF('3i SMNCC'!U$46="-","-",'3i SMNCC'!U$57)</f>
        <v>-</v>
      </c>
      <c r="Z177" s="129" t="str">
        <f>IF('3i SMNCC'!V$46="-","-",'3i SMNCC'!V$57)</f>
        <v>-</v>
      </c>
      <c r="AA177" s="28"/>
    </row>
    <row r="178" spans="1:27" s="29" customFormat="1" ht="12.4" customHeight="1" x14ac:dyDescent="0.25">
      <c r="A178" s="256"/>
      <c r="B178" s="132" t="s">
        <v>349</v>
      </c>
      <c r="C178" s="178" t="s">
        <v>389</v>
      </c>
      <c r="D178" s="134" t="s">
        <v>329</v>
      </c>
      <c r="E178" s="131"/>
      <c r="F178" s="30"/>
      <c r="G178" s="129">
        <f>IF('3g CPIH'!C$16="-","-",'3j PAAC PAP'!$G$13*('3g CPIH'!C$16/'3g CPIH'!$G$16))</f>
        <v>13.436452250489236</v>
      </c>
      <c r="H178" s="129">
        <f>IF('3g CPIH'!D$16="-","-",'3j PAAC PAP'!$G$13*('3g CPIH'!D$16/'3g CPIH'!$G$16))</f>
        <v>13.463352054794518</v>
      </c>
      <c r="I178" s="129">
        <f>IF('3g CPIH'!E$16="-","-",'3j PAAC PAP'!$G$13*('3g CPIH'!E$16/'3g CPIH'!$G$16))</f>
        <v>13.503701761252445</v>
      </c>
      <c r="J178" s="129">
        <f>IF('3g CPIH'!F$16="-","-",'3j PAAC PAP'!$G$13*('3g CPIH'!F$16/'3g CPIH'!$G$16))</f>
        <v>13.584401174168297</v>
      </c>
      <c r="K178" s="129">
        <f>IF('3g CPIH'!G$16="-","-",'3j PAAC PAP'!$G$13*('3g CPIH'!G$16/'3g CPIH'!$G$16))</f>
        <v>13.745799999999999</v>
      </c>
      <c r="L178" s="129">
        <f>IF('3g CPIH'!H$16="-","-",'3j PAAC PAP'!$G$13*('3g CPIH'!H$16/'3g CPIH'!$G$16))</f>
        <v>13.920648727984345</v>
      </c>
      <c r="M178" s="129">
        <f>IF('3g CPIH'!I$16="-","-",'3j PAAC PAP'!$G$13*('3g CPIH'!I$16/'3g CPIH'!$G$16))</f>
        <v>14.122397260273971</v>
      </c>
      <c r="N178" s="129">
        <f>IF('3g CPIH'!J$16="-","-",'3j PAAC PAP'!$G$13*('3g CPIH'!J$16/'3g CPIH'!$G$16))</f>
        <v>14.24344637964775</v>
      </c>
      <c r="O178" s="30"/>
      <c r="P178" s="129">
        <f>IF('3g CPIH'!L$16="-","-",'3j PAAC PAP'!$G$13*('3g CPIH'!L$16/'3g CPIH'!$G$16))</f>
        <v>14.24344637964775</v>
      </c>
      <c r="Q178" s="129">
        <f>IF('3g CPIH'!M$16="-","-",'3j PAAC PAP'!$G$13*('3g CPIH'!M$16/'3g CPIH'!$G$16))</f>
        <v>14.40484520547945</v>
      </c>
      <c r="R178" s="129">
        <f>IF('3g CPIH'!N$16="-","-",'3j PAAC PAP'!$G$13*('3g CPIH'!N$16/'3g CPIH'!$G$16))</f>
        <v>14.512444422700586</v>
      </c>
      <c r="S178" s="129">
        <f>IF('3g CPIH'!O$16="-","-",'3j PAAC PAP'!$G$13*('3g CPIH'!O$16/'3g CPIH'!$G$16))</f>
        <v>14.593143835616438</v>
      </c>
      <c r="T178" s="129">
        <f>IF('3g CPIH'!P$16="-","-",'3j PAAC PAP'!$G$13*('3g CPIH'!P$16/'3g CPIH'!$G$16))</f>
        <v>14.633493542074362</v>
      </c>
      <c r="U178" s="129">
        <f>IF('3g CPIH'!Q$16="-","-",'3j PAAC PAP'!$G$13*('3g CPIH'!Q$16/'3g CPIH'!$G$16))</f>
        <v>14.714192954990214</v>
      </c>
      <c r="V178" s="129">
        <f>IF('3g CPIH'!R$16="-","-",'3j PAAC PAP'!$G$13*('3g CPIH'!R$16/'3g CPIH'!$G$16))</f>
        <v>14.983190998043053</v>
      </c>
      <c r="W178" s="129" t="str">
        <f>IF('3g CPIH'!S$16="-","-",'3j PAAC PAP'!$G$13*('3g CPIH'!S$16/'3g CPIH'!$G$16))</f>
        <v>-</v>
      </c>
      <c r="X178" s="129" t="str">
        <f>IF('3g CPIH'!T$16="-","-",'3j PAAC PAP'!$G$13*('3g CPIH'!T$16/'3g CPIH'!$G$16))</f>
        <v>-</v>
      </c>
      <c r="Y178" s="129" t="str">
        <f>IF('3g CPIH'!U$16="-","-",'3j PAAC PAP'!$G$13*('3g CPIH'!U$16/'3g CPIH'!$G$16))</f>
        <v>-</v>
      </c>
      <c r="Z178" s="129" t="str">
        <f>IF('3g CPIH'!V$16="-","-",'3j PAAC PAP'!$G$13*('3g CPIH'!V$16/'3g CPIH'!$G$16))</f>
        <v>-</v>
      </c>
      <c r="AA178" s="28"/>
    </row>
    <row r="179" spans="1:27" s="29" customFormat="1" ht="11.25" customHeight="1" x14ac:dyDescent="0.25">
      <c r="A179" s="256"/>
      <c r="B179" s="132" t="s">
        <v>349</v>
      </c>
      <c r="C179" s="132" t="s">
        <v>404</v>
      </c>
      <c r="D179" s="134" t="s">
        <v>329</v>
      </c>
      <c r="E179" s="131"/>
      <c r="F179" s="30"/>
      <c r="G179" s="129">
        <f>IF(G174="-","-",SUM(G171:G177)*'3j PAAC PAP'!$G$31)</f>
        <v>4.2482871509397997</v>
      </c>
      <c r="H179" s="129">
        <f>IF(H174="-","-",SUM(H171:H177)*'3j PAAC PAP'!$G$31)</f>
        <v>4.2528121842329503</v>
      </c>
      <c r="I179" s="129">
        <f>IF(I174="-","-",SUM(I171:I177)*'3j PAAC PAP'!$G$31)</f>
        <v>4.1448905835869976</v>
      </c>
      <c r="J179" s="129">
        <f>IF(J174="-","-",SUM(J171:J177)*'3j PAAC PAP'!$G$31)</f>
        <v>4.1584656834664493</v>
      </c>
      <c r="K179" s="129">
        <f>IF(K174="-","-",SUM(K171:K177)*'3j PAAC PAP'!$G$31)</f>
        <v>4.4248327639536109</v>
      </c>
      <c r="L179" s="129">
        <f>IF(L174="-","-",SUM(L171:L177)*'3j PAAC PAP'!$G$31)</f>
        <v>4.4466562191988794</v>
      </c>
      <c r="M179" s="129">
        <f>IF(M174="-","-",SUM(M171:M177)*'3j PAAC PAP'!$G$31)</f>
        <v>4.5780294504622194</v>
      </c>
      <c r="N179" s="129">
        <f>IF(N174="-","-",SUM(N171:N177)*'3j PAAC PAP'!$G$31)</f>
        <v>4.961795296936411</v>
      </c>
      <c r="O179" s="30"/>
      <c r="P179" s="129">
        <f>IF(P174="-","-",SUM(P171:P177)*'3j PAAC PAP'!$G$31)</f>
        <v>4.961795296936411</v>
      </c>
      <c r="Q179" s="129">
        <f>IF(Q174="-","-",SUM(Q171:Q177)*'3j PAAC PAP'!$G$31)</f>
        <v>4.8120991459455897</v>
      </c>
      <c r="R179" s="129">
        <f>IF(R174="-","-",SUM(R171:R177)*'3j PAAC PAP'!$G$31)</f>
        <v>4.8292810058092597</v>
      </c>
      <c r="S179" s="129">
        <f>IF(S174="-","-",SUM(S171:S177)*'3j PAAC PAP'!$G$31)</f>
        <v>4.9641615222180571</v>
      </c>
      <c r="T179" s="129">
        <f>IF(T174="-","-",SUM(T171:T177)*'3j PAAC PAP'!$G$31)</f>
        <v>4.9635157540922075</v>
      </c>
      <c r="U179" s="129">
        <f>IF(U174="-","-",SUM(U171:U177)*'3j PAAC PAP'!$G$31)</f>
        <v>5.1343159502024145</v>
      </c>
      <c r="V179" s="129">
        <f>IF(V174="-","-",SUM(V171:V177)*'3j PAAC PAP'!$G$31)</f>
        <v>5.1287008687764528</v>
      </c>
      <c r="W179" s="129" t="str">
        <f>IF(W174="-","-",SUM(W171:W177)*'3j PAAC PAP'!$G$31)</f>
        <v>-</v>
      </c>
      <c r="X179" s="129" t="str">
        <f>IF(X174="-","-",SUM(X171:X177)*'3j PAAC PAP'!$G$31)</f>
        <v>-</v>
      </c>
      <c r="Y179" s="129" t="str">
        <f>IF(Y174="-","-",SUM(Y171:Y177)*'3j PAAC PAP'!$G$31)</f>
        <v>-</v>
      </c>
      <c r="Z179" s="129" t="str">
        <f>IF(Z174="-","-",SUM(Z171:Z177)*'3j PAAC PAP'!$G$31)</f>
        <v>-</v>
      </c>
      <c r="AA179" s="28"/>
    </row>
    <row r="180" spans="1:27" x14ac:dyDescent="0.25">
      <c r="A180" s="256"/>
      <c r="B180" s="132" t="s">
        <v>388</v>
      </c>
      <c r="C180" s="178" t="s">
        <v>515</v>
      </c>
      <c r="D180" s="134" t="s">
        <v>329</v>
      </c>
      <c r="E180" s="131"/>
      <c r="F180" s="30"/>
      <c r="G180" s="129">
        <f>IF(G174="-","-",SUM(G171:G179)*'3k EBIT'!$E$9)</f>
        <v>1.7635049341395959</v>
      </c>
      <c r="H180" s="129">
        <f>IF(H174="-","-",SUM(H171:H179)*'3k EBIT'!$E$9)</f>
        <v>1.7656271246360808</v>
      </c>
      <c r="I180" s="129">
        <f>IF(I174="-","-",SUM(I171:I179)*'3k EBIT'!$E$9)</f>
        <v>1.7282202718296999</v>
      </c>
      <c r="J180" s="129">
        <f>IF(J174="-","-",SUM(J171:J179)*'3k EBIT'!$E$9)</f>
        <v>1.7345868433191551</v>
      </c>
      <c r="K180" s="129">
        <f>IF(K174="-","-",SUM(K171:K179)*'3k EBIT'!$E$9)</f>
        <v>1.8319675168825731</v>
      </c>
      <c r="L180" s="129">
        <f>IF(L174="-","-",SUM(L171:L179)*'3k EBIT'!$E$9)</f>
        <v>1.8430762748283307</v>
      </c>
      <c r="M180" s="129">
        <f>IF(M174="-","-",SUM(M171:M179)*'3k EBIT'!$E$9)</f>
        <v>1.8934705082982572</v>
      </c>
      <c r="N180" s="129">
        <f>IF(N174="-","-",SUM(N171:N179)*'3k EBIT'!$E$9)</f>
        <v>2.0316115548737415</v>
      </c>
      <c r="O180" s="30"/>
      <c r="P180" s="129">
        <f>IF(P174="-","-",SUM(P171:P179)*'3k EBIT'!$E$9)</f>
        <v>2.0316115548737415</v>
      </c>
      <c r="Q180" s="129">
        <f>IF(Q174="-","-",SUM(Q171:Q179)*'3k EBIT'!$E$9)</f>
        <v>1.9817671454730994</v>
      </c>
      <c r="R180" s="129">
        <f>IF(R174="-","-",SUM(R171:R179)*'3k EBIT'!$E$9)</f>
        <v>1.9899309740021442</v>
      </c>
      <c r="S180" s="129">
        <f>IF(S174="-","-",SUM(S171:S179)*'3k EBIT'!$E$9)</f>
        <v>2.0392217903211214</v>
      </c>
      <c r="T180" s="129">
        <f>IF(T174="-","-",SUM(T171:T179)*'3k EBIT'!$E$9)</f>
        <v>2.0397747766639647</v>
      </c>
      <c r="U180" s="129">
        <f>IF(U174="-","-",SUM(U171:U179)*'3k EBIT'!$E$9)</f>
        <v>2.1017758673450779</v>
      </c>
      <c r="V180" s="129">
        <f>IF(V174="-","-",SUM(V171:V179)*'3k EBIT'!$E$9)</f>
        <v>2.1049989099202455</v>
      </c>
      <c r="W180" s="129" t="str">
        <f>IF(W174="-","-",SUM(W171:W179)*'3k EBIT'!$E$9)</f>
        <v>-</v>
      </c>
      <c r="X180" s="129" t="str">
        <f>IF(X174="-","-",SUM(X171:X179)*'3k EBIT'!$E$9)</f>
        <v>-</v>
      </c>
      <c r="Y180" s="129" t="str">
        <f>IF(Y174="-","-",SUM(Y171:Y179)*'3k EBIT'!$E$9)</f>
        <v>-</v>
      </c>
      <c r="Z180" s="129" t="str">
        <f>IF(Z174="-","-",SUM(Z171:Z179)*'3k EBIT'!$E$9)</f>
        <v>-</v>
      </c>
    </row>
    <row r="181" spans="1:27" x14ac:dyDescent="0.25">
      <c r="A181" s="256"/>
      <c r="B181" s="132" t="s">
        <v>292</v>
      </c>
      <c r="C181" s="176" t="s">
        <v>516</v>
      </c>
      <c r="D181" s="134" t="s">
        <v>329</v>
      </c>
      <c r="E181" s="130"/>
      <c r="F181" s="30"/>
      <c r="G181" s="129">
        <f>IF(G176="-","-",SUM(G171:G174,G176:G180)*'3l HAP'!$E$10)</f>
        <v>0.95224347802315334</v>
      </c>
      <c r="H181" s="129">
        <f>IF(H176="-","-",SUM(H171:H174,H176:H180)*'3l HAP'!$E$10)</f>
        <v>0.95387879266657905</v>
      </c>
      <c r="I181" s="129">
        <f>IF(I176="-","-",SUM(I171:I174,I176:I180)*'3l HAP'!$E$10)</f>
        <v>0.95498007531288187</v>
      </c>
      <c r="J181" s="129">
        <f>IF(J176="-","-",SUM(J171:J174,J176:J180)*'3l HAP'!$E$10)</f>
        <v>0.95988601924315919</v>
      </c>
      <c r="K181" s="129">
        <f>IF(K176="-","-",SUM(K171:K174,K176:K180)*'3l HAP'!$E$10)</f>
        <v>0.97560747367643685</v>
      </c>
      <c r="L181" s="129">
        <f>IF(L176="-","-",SUM(L171:L174,L176:L180)*'3l HAP'!$E$10)</f>
        <v>0.98416764514504806</v>
      </c>
      <c r="M181" s="129">
        <f>IF(M176="-","-",SUM(M171:M174,M176:M180)*'3l HAP'!$E$10)</f>
        <v>1.0304819154857856</v>
      </c>
      <c r="N181" s="129">
        <f>IF(N176="-","-",SUM(N171:N174,N176:N180)*'3l HAP'!$E$10)</f>
        <v>1.1369304537754461</v>
      </c>
      <c r="O181" s="30"/>
      <c r="P181" s="129">
        <f>IF(P176="-","-",SUM(P171:P174,P176:P180)*'3l HAP'!$E$10)</f>
        <v>1.1369304537754461</v>
      </c>
      <c r="Q181" s="129">
        <f>IF(Q176="-","-",SUM(Q171:Q174,Q176:Q180)*'3l HAP'!$E$10)</f>
        <v>1.1701305481122519</v>
      </c>
      <c r="R181" s="129">
        <f>IF(R176="-","-",SUM(R171:R174,R176:R180)*'3l HAP'!$E$10)</f>
        <v>1.1764214199081988</v>
      </c>
      <c r="S181" s="129">
        <f>IF(S176="-","-",SUM(S171:S174,S176:S180)*'3l HAP'!$E$10)</f>
        <v>1.2122662835734554</v>
      </c>
      <c r="T181" s="129">
        <f>IF(T176="-","-",SUM(T171:T174,T176:T180)*'3l HAP'!$E$10)</f>
        <v>1.2126924030314228</v>
      </c>
      <c r="U181" s="129">
        <f>IF(U176="-","-",SUM(U171:U174,U176:U180)*'3l HAP'!$E$10)</f>
        <v>1.2396276549898717</v>
      </c>
      <c r="V181" s="129">
        <f>IF(V176="-","-",SUM(V171:V174,V176:V180)*'3l HAP'!$E$10)</f>
        <v>1.2421112627189068</v>
      </c>
      <c r="W181" s="129" t="str">
        <f>IF(W176="-","-",SUM(W171:W174,W176:W180)*'3l HAP'!$E$10)</f>
        <v>-</v>
      </c>
      <c r="X181" s="129" t="str">
        <f>IF(X176="-","-",SUM(X171:X174,X176:X180)*'3l HAP'!$E$10)</f>
        <v>-</v>
      </c>
      <c r="Y181" s="129" t="str">
        <f>IF(Y176="-","-",SUM(Y171:Y174,Y176:Y180)*'3l HAP'!$E$10)</f>
        <v>-</v>
      </c>
      <c r="Z181" s="129" t="str">
        <f>IF(Z176="-","-",SUM(Z171:Z174,Z176:Z180)*'3l HAP'!$E$10)</f>
        <v>-</v>
      </c>
    </row>
    <row r="182" spans="1:27" x14ac:dyDescent="0.25">
      <c r="A182" s="256"/>
      <c r="B182" s="132" t="s">
        <v>44</v>
      </c>
      <c r="C182" s="178" t="str">
        <f>B182&amp;"_"&amp;D182</f>
        <v>Total_Northern Scotland</v>
      </c>
      <c r="D182" s="134" t="s">
        <v>329</v>
      </c>
      <c r="E182" s="131"/>
      <c r="F182" s="30"/>
      <c r="G182" s="129">
        <f t="shared" ref="G182:N182" si="26">IF(G176="-","-",SUM(G171:G181))</f>
        <v>93.768254305367819</v>
      </c>
      <c r="H182" s="129">
        <f t="shared" si="26"/>
        <v>93.881583810532788</v>
      </c>
      <c r="I182" s="129">
        <f t="shared" si="26"/>
        <v>91.913904179737571</v>
      </c>
      <c r="J182" s="129">
        <f t="shared" si="26"/>
        <v>92.253892695232437</v>
      </c>
      <c r="K182" s="129">
        <f t="shared" si="26"/>
        <v>97.394910641249481</v>
      </c>
      <c r="L182" s="129">
        <f t="shared" si="26"/>
        <v>97.988142042047457</v>
      </c>
      <c r="M182" s="129">
        <f t="shared" si="26"/>
        <v>100.6867832942021</v>
      </c>
      <c r="N182" s="129">
        <f t="shared" si="26"/>
        <v>108.06381022806997</v>
      </c>
      <c r="O182" s="30"/>
      <c r="P182" s="129">
        <f t="shared" ref="P182:Z182" si="27">IF(P176="-","-",SUM(P171:P181))</f>
        <v>108.06381022806997</v>
      </c>
      <c r="Q182" s="129">
        <f t="shared" si="27"/>
        <v>105.4736214375496</v>
      </c>
      <c r="R182" s="129">
        <f t="shared" si="27"/>
        <v>105.90958731760635</v>
      </c>
      <c r="S182" s="129">
        <f t="shared" si="27"/>
        <v>108.5396846001813</v>
      </c>
      <c r="T182" s="129">
        <f t="shared" si="27"/>
        <v>108.56921525197774</v>
      </c>
      <c r="U182" s="129">
        <f t="shared" si="27"/>
        <v>111.85936445506307</v>
      </c>
      <c r="V182" s="129">
        <f t="shared" si="27"/>
        <v>112.03148181247008</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3"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1.4870742269298101</v>
      </c>
      <c r="V185" s="38">
        <f t="shared" si="28"/>
        <v>0.70457099735818818</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6.5567588596821045</v>
      </c>
      <c r="H186" s="38">
        <f t="shared" si="31"/>
        <v>6.5567588596821045</v>
      </c>
      <c r="I186" s="38">
        <f t="shared" si="31"/>
        <v>6.6197359495950776</v>
      </c>
      <c r="J186" s="38">
        <f t="shared" si="31"/>
        <v>6.6197359495950776</v>
      </c>
      <c r="K186" s="38">
        <f t="shared" si="31"/>
        <v>6.6995028867368616</v>
      </c>
      <c r="L186" s="38">
        <f t="shared" si="31"/>
        <v>6.6995028867368616</v>
      </c>
      <c r="M186" s="38">
        <f t="shared" si="31"/>
        <v>7.113121830127354</v>
      </c>
      <c r="N186" s="38">
        <f t="shared" si="31"/>
        <v>7.113121830127354</v>
      </c>
      <c r="O186" s="30"/>
      <c r="P186" s="38">
        <f t="shared" ref="P186:Z186" si="32">IF(P18="-","-",AVERAGE(P18,P30,P42,P54,P66,P78,P90,P102,P114,P126,P138,P150,P162,P174))</f>
        <v>7.113121830127354</v>
      </c>
      <c r="Q186" s="38">
        <f t="shared" si="32"/>
        <v>7.2804579515147188</v>
      </c>
      <c r="R186" s="38">
        <f t="shared" si="32"/>
        <v>7.1935840895118579</v>
      </c>
      <c r="S186" s="38">
        <f t="shared" si="32"/>
        <v>7.3593999937099719</v>
      </c>
      <c r="T186" s="38">
        <f t="shared" si="32"/>
        <v>7.0492243060839295</v>
      </c>
      <c r="U186" s="38">
        <f t="shared" si="32"/>
        <v>7.1089669218364691</v>
      </c>
      <c r="V186" s="38">
        <f t="shared" si="32"/>
        <v>6.9829560851947958</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18.601964285714285</v>
      </c>
      <c r="H187" s="38">
        <f t="shared" si="31"/>
        <v>18.601964285714285</v>
      </c>
      <c r="I187" s="38">
        <f t="shared" si="31"/>
        <v>18.844950000000004</v>
      </c>
      <c r="J187" s="38">
        <f t="shared" si="31"/>
        <v>18.844950000000004</v>
      </c>
      <c r="K187" s="38">
        <f t="shared" si="31"/>
        <v>16.43282142857143</v>
      </c>
      <c r="L187" s="38">
        <f t="shared" si="31"/>
        <v>16.43282142857143</v>
      </c>
      <c r="M187" s="38">
        <f t="shared" si="31"/>
        <v>16.727428571428572</v>
      </c>
      <c r="N187" s="38">
        <f t="shared" si="31"/>
        <v>16.727428571428572</v>
      </c>
      <c r="O187" s="30"/>
      <c r="P187" s="38">
        <f t="shared" ref="P187:Z187" si="33">IF(P19="-","-",AVERAGE(P19,P31,P43,P55,P67,P79,P91,P103,P115,P127,P139,P151,P163,P175))</f>
        <v>16.727428571428572</v>
      </c>
      <c r="Q187" s="38">
        <f t="shared" si="33"/>
        <v>16.54232142857143</v>
      </c>
      <c r="R187" s="38">
        <f t="shared" si="33"/>
        <v>16.54232142857143</v>
      </c>
      <c r="S187" s="38">
        <f t="shared" si="33"/>
        <v>17.267107142857146</v>
      </c>
      <c r="T187" s="38">
        <f t="shared" si="33"/>
        <v>17.267107142857146</v>
      </c>
      <c r="U187" s="38">
        <f t="shared" si="33"/>
        <v>17.41310714285714</v>
      </c>
      <c r="V187" s="38">
        <f t="shared" si="33"/>
        <v>17.41310714285714</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39.034507632093941</v>
      </c>
      <c r="H188" s="38">
        <f t="shared" si="31"/>
        <v>39.112654794520544</v>
      </c>
      <c r="I188" s="38">
        <f t="shared" si="31"/>
        <v>39.229875538160464</v>
      </c>
      <c r="J188" s="38">
        <f t="shared" si="31"/>
        <v>39.464317025440316</v>
      </c>
      <c r="K188" s="38">
        <f t="shared" si="31"/>
        <v>39.933199999999992</v>
      </c>
      <c r="L188" s="38">
        <f t="shared" si="31"/>
        <v>40.441156555772992</v>
      </c>
      <c r="M188" s="38">
        <f t="shared" si="31"/>
        <v>41.027260273972608</v>
      </c>
      <c r="N188" s="38">
        <f t="shared" si="31"/>
        <v>41.37892250489238</v>
      </c>
      <c r="O188" s="30"/>
      <c r="P188" s="38">
        <f t="shared" ref="P188:Z188" si="34">IF(P20="-","-",AVERAGE(P20,P32,P44,P56,P68,P80,P92,P104,P116,P128,P140,P152,P164,P176))</f>
        <v>41.37892250489238</v>
      </c>
      <c r="Q188" s="38">
        <f t="shared" si="34"/>
        <v>41.847805479452056</v>
      </c>
      <c r="R188" s="38">
        <f t="shared" si="34"/>
        <v>42.160394129158519</v>
      </c>
      <c r="S188" s="38">
        <f t="shared" si="34"/>
        <v>42.39483561643835</v>
      </c>
      <c r="T188" s="38">
        <f t="shared" si="34"/>
        <v>42.51205636007829</v>
      </c>
      <c r="U188" s="38">
        <f t="shared" si="34"/>
        <v>42.746497847358121</v>
      </c>
      <c r="V188" s="38">
        <f t="shared" si="34"/>
        <v>43.527969471624267</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-0.1310662676190151</v>
      </c>
      <c r="M189" s="38">
        <f t="shared" si="31"/>
        <v>1.6490220555819268</v>
      </c>
      <c r="N189" s="38">
        <f t="shared" si="31"/>
        <v>7.9249822078168828</v>
      </c>
      <c r="O189" s="30"/>
      <c r="P189" s="38">
        <f t="shared" ref="P189:Z189" si="35">IF(P21="-","-",AVERAGE(P21,P33,P45,P57,P69,P81,P93,P105,P117,P129,P141,P153,P165,P177))</f>
        <v>7.9249822078168828</v>
      </c>
      <c r="Q189" s="38">
        <f t="shared" si="35"/>
        <v>9.5945159615724229</v>
      </c>
      <c r="R189" s="38">
        <f t="shared" si="35"/>
        <v>9.6655312765157912</v>
      </c>
      <c r="S189" s="38">
        <f t="shared" si="35"/>
        <v>11.448655558303896</v>
      </c>
      <c r="T189" s="38">
        <f t="shared" si="35"/>
        <v>11.630458109953564</v>
      </c>
      <c r="U189" s="38">
        <f t="shared" si="35"/>
        <v>11.375413031411084</v>
      </c>
      <c r="V189" s="38">
        <f t="shared" si="35"/>
        <v>11.405483218834176</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13.436452250489234</v>
      </c>
      <c r="H190" s="38">
        <f t="shared" si="31"/>
        <v>13.463352054794514</v>
      </c>
      <c r="I190" s="38">
        <f t="shared" si="31"/>
        <v>13.503701761252445</v>
      </c>
      <c r="J190" s="38">
        <f t="shared" si="31"/>
        <v>13.584401174168297</v>
      </c>
      <c r="K190" s="38">
        <f t="shared" si="31"/>
        <v>13.745800000000001</v>
      </c>
      <c r="L190" s="38">
        <f t="shared" si="31"/>
        <v>13.920648727984345</v>
      </c>
      <c r="M190" s="38">
        <f t="shared" si="31"/>
        <v>14.122397260273971</v>
      </c>
      <c r="N190" s="38">
        <f t="shared" si="31"/>
        <v>14.243446379647756</v>
      </c>
      <c r="O190" s="30"/>
      <c r="P190" s="38">
        <f t="shared" ref="P190:Z190" si="36">IF(P22="-","-",AVERAGE(P22,P34,P46,P58,P70,P82,P94,P106,P118,P130,P142,P154,P166,P178))</f>
        <v>14.243446379647756</v>
      </c>
      <c r="Q190" s="38">
        <f t="shared" si="36"/>
        <v>14.404845205479452</v>
      </c>
      <c r="R190" s="38">
        <f t="shared" si="36"/>
        <v>14.512444422700584</v>
      </c>
      <c r="S190" s="38">
        <f t="shared" si="36"/>
        <v>14.593143835616443</v>
      </c>
      <c r="T190" s="38">
        <f t="shared" si="36"/>
        <v>14.633493542074357</v>
      </c>
      <c r="U190" s="38">
        <f t="shared" si="36"/>
        <v>14.714192954990212</v>
      </c>
      <c r="V190" s="38">
        <f t="shared" si="36"/>
        <v>14.983190998043055</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3.7170448349398</v>
      </c>
      <c r="H191" s="38">
        <f t="shared" si="31"/>
        <v>3.7215698682329497</v>
      </c>
      <c r="I191" s="38">
        <f t="shared" si="31"/>
        <v>3.7460738883869977</v>
      </c>
      <c r="J191" s="38">
        <f t="shared" si="31"/>
        <v>3.7596489882664494</v>
      </c>
      <c r="K191" s="38">
        <f t="shared" si="31"/>
        <v>3.6517461199536108</v>
      </c>
      <c r="L191" s="38">
        <f t="shared" si="31"/>
        <v>3.6735695751988793</v>
      </c>
      <c r="M191" s="38">
        <f t="shared" si="31"/>
        <v>3.8515906824622195</v>
      </c>
      <c r="N191" s="38">
        <f t="shared" si="31"/>
        <v>4.2353565289364106</v>
      </c>
      <c r="O191" s="30"/>
      <c r="P191" s="38">
        <f t="shared" ref="P191:Z191" si="37">IF(P23="-","-",AVERAGE(P23,P35,P47,P59,P71,P83,P95,P107,P119,P131,P143,P155,P167,P179))</f>
        <v>4.2353565289364106</v>
      </c>
      <c r="Q191" s="38">
        <f t="shared" si="37"/>
        <v>4.3581503979455896</v>
      </c>
      <c r="R191" s="38">
        <f t="shared" si="37"/>
        <v>4.3753322578092595</v>
      </c>
      <c r="S191" s="38">
        <f t="shared" si="37"/>
        <v>4.5437267822180569</v>
      </c>
      <c r="T191" s="38">
        <f t="shared" si="37"/>
        <v>4.5430810140922073</v>
      </c>
      <c r="U191" s="38">
        <f t="shared" si="37"/>
        <v>4.6399088502024153</v>
      </c>
      <c r="V191" s="38">
        <f t="shared" si="37"/>
        <v>4.6342937687764527</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1.5755234252490224</v>
      </c>
      <c r="H192" s="38">
        <f t="shared" si="31"/>
        <v>1.5776456157455068</v>
      </c>
      <c r="I192" s="38">
        <f t="shared" si="31"/>
        <v>1.587097921677066</v>
      </c>
      <c r="J192" s="38">
        <f t="shared" si="31"/>
        <v>1.5934644931665218</v>
      </c>
      <c r="K192" s="38">
        <f t="shared" si="31"/>
        <v>1.5584087481901527</v>
      </c>
      <c r="L192" s="38">
        <f t="shared" si="31"/>
        <v>1.5695175061359099</v>
      </c>
      <c r="M192" s="38">
        <f t="shared" si="31"/>
        <v>1.6364182148110618</v>
      </c>
      <c r="N192" s="38">
        <f t="shared" si="31"/>
        <v>1.774559261386546</v>
      </c>
      <c r="O192" s="30"/>
      <c r="P192" s="38">
        <f t="shared" ref="P192:Z192" si="38">IF(P24="-","-",AVERAGE(P24,P36,P48,P60,P72,P84,P96,P108,P120,P132,P144,P156,P168,P180))</f>
        <v>1.774559261386546</v>
      </c>
      <c r="Q192" s="38">
        <f t="shared" si="38"/>
        <v>1.8211361715504066</v>
      </c>
      <c r="R192" s="38">
        <f t="shared" si="38"/>
        <v>1.8293000000794521</v>
      </c>
      <c r="S192" s="38">
        <f t="shared" si="38"/>
        <v>1.8904498374196581</v>
      </c>
      <c r="T192" s="38">
        <f t="shared" si="38"/>
        <v>1.8910028237625016</v>
      </c>
      <c r="U192" s="38">
        <f t="shared" si="38"/>
        <v>1.9268285977751352</v>
      </c>
      <c r="V192" s="38">
        <f t="shared" si="38"/>
        <v>1.9300516403503027</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0.94171332200293045</v>
      </c>
      <c r="H193" s="38">
        <f t="shared" si="31"/>
        <v>0.94334863664635604</v>
      </c>
      <c r="I193" s="38">
        <f t="shared" si="31"/>
        <v>0.94707482774987384</v>
      </c>
      <c r="J193" s="38">
        <f t="shared" si="31"/>
        <v>0.95198077168015127</v>
      </c>
      <c r="K193" s="38">
        <f t="shared" si="31"/>
        <v>0.9602835381892072</v>
      </c>
      <c r="L193" s="38">
        <f t="shared" si="31"/>
        <v>0.9688437096578183</v>
      </c>
      <c r="M193" s="38">
        <f t="shared" si="31"/>
        <v>1.0160826228545514</v>
      </c>
      <c r="N193" s="38">
        <f t="shared" si="31"/>
        <v>1.1225311611442117</v>
      </c>
      <c r="O193" s="30"/>
      <c r="P193" s="38">
        <f t="shared" ref="P193:Z193" si="39">IF(P25="-","-",AVERAGE(P25,P37,P49,P61,P73,P85,P97,P109,P121,P133,P145,P157,P169,P181))</f>
        <v>1.1225311611442117</v>
      </c>
      <c r="Q193" s="38">
        <f t="shared" si="39"/>
        <v>1.1611324864035819</v>
      </c>
      <c r="R193" s="38">
        <f t="shared" si="39"/>
        <v>1.1674233581995286</v>
      </c>
      <c r="S193" s="38">
        <f t="shared" si="39"/>
        <v>1.2039325283826847</v>
      </c>
      <c r="T193" s="38">
        <f t="shared" si="39"/>
        <v>1.2043586478406527</v>
      </c>
      <c r="U193" s="38">
        <f t="shared" si="39"/>
        <v>1.2298276376649981</v>
      </c>
      <c r="V193" s="38">
        <f t="shared" si="39"/>
        <v>1.2323112453940335</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83.863964610171323</v>
      </c>
      <c r="H194" s="38">
        <f t="shared" si="31"/>
        <v>83.977294115336264</v>
      </c>
      <c r="I194" s="38">
        <f t="shared" si="31"/>
        <v>84.478509886821939</v>
      </c>
      <c r="J194" s="38">
        <f t="shared" si="31"/>
        <v>84.818498402316791</v>
      </c>
      <c r="K194" s="38">
        <f t="shared" si="31"/>
        <v>82.98176272164126</v>
      </c>
      <c r="L194" s="38">
        <f t="shared" si="31"/>
        <v>83.574994122439222</v>
      </c>
      <c r="M194" s="38">
        <f t="shared" si="31"/>
        <v>87.143321511512255</v>
      </c>
      <c r="N194" s="38">
        <f t="shared" si="31"/>
        <v>94.520348445380094</v>
      </c>
      <c r="O194" s="30"/>
      <c r="P194" s="38">
        <f t="shared" ref="P194:Z194" si="40">IF(P26="-","-",AVERAGE(P26,P38,P50,P62,P74,P86,P98,P110,P122,P134,P146,P158,P170,P182))</f>
        <v>94.520348445380094</v>
      </c>
      <c r="Q194" s="38">
        <f t="shared" si="40"/>
        <v>97.010365082489656</v>
      </c>
      <c r="R194" s="38">
        <f t="shared" si="40"/>
        <v>97.446330962546412</v>
      </c>
      <c r="S194" s="38">
        <f t="shared" si="40"/>
        <v>100.70125129494622</v>
      </c>
      <c r="T194" s="38">
        <f t="shared" si="40"/>
        <v>100.73078194674262</v>
      </c>
      <c r="U194" s="38">
        <f t="shared" si="40"/>
        <v>102.64181721102538</v>
      </c>
      <c r="V194" s="38">
        <f t="shared" si="40"/>
        <v>102.8139345684324</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512</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DF'!H13="-","-",'3a DF'!H13)</f>
        <v>191.97091994295369</v>
      </c>
      <c r="H15" s="38">
        <f>'3a DF'!I13</f>
        <v>171.96724629284955</v>
      </c>
      <c r="I15" s="38">
        <f>'3a DF'!J13</f>
        <v>154.90765893492028</v>
      </c>
      <c r="J15" s="38">
        <f>'3a DF'!K13</f>
        <v>147.21109766394588</v>
      </c>
      <c r="K15" s="38">
        <f>'3a DF'!L13</f>
        <v>172.21254857880399</v>
      </c>
      <c r="L15" s="38">
        <f>'3a DF'!M13</f>
        <v>165.53768942392196</v>
      </c>
      <c r="M15" s="38">
        <f>'3a DF'!N13</f>
        <v>174.32210247101548</v>
      </c>
      <c r="N15" s="38">
        <f>'3a DF'!O13</f>
        <v>193.96951941469163</v>
      </c>
      <c r="O15" s="30"/>
      <c r="P15" s="38">
        <f>'3a DF'!Q13</f>
        <v>193.96951941469163</v>
      </c>
      <c r="Q15" s="38">
        <f>'3a DF'!R13</f>
        <v>227.10500288338588</v>
      </c>
      <c r="R15" s="38">
        <f>'3a DF'!S13</f>
        <v>202.69800409075677</v>
      </c>
      <c r="S15" s="38">
        <f>'3a DF'!T13</f>
        <v>185.70165658710286</v>
      </c>
      <c r="T15" s="38">
        <f>'3a DF'!U13</f>
        <v>155.44826033483892</v>
      </c>
      <c r="U15" s="38">
        <f>'3a DF'!V13</f>
        <v>185.46726998859293</v>
      </c>
      <c r="V15" s="38">
        <f>'3a DF'!W13</f>
        <v>255.96655321724327</v>
      </c>
      <c r="W15" s="38" t="str">
        <f>'3a DF'!X13</f>
        <v>-</v>
      </c>
      <c r="X15" s="38" t="str">
        <f>'3a DF'!Y13</f>
        <v>-</v>
      </c>
      <c r="Y15" s="38" t="str">
        <f>'3a DF'!Z13</f>
        <v>-</v>
      </c>
      <c r="Z15" s="38" t="str">
        <f>'3a DF'!AA13</f>
        <v>-</v>
      </c>
      <c r="AA15" s="28"/>
    </row>
    <row r="16" spans="1:27" s="29" customFormat="1" ht="11.25" customHeight="1" x14ac:dyDescent="0.25">
      <c r="A16" s="256"/>
      <c r="B16" s="135" t="s">
        <v>350</v>
      </c>
      <c r="C16" s="135" t="s">
        <v>300</v>
      </c>
      <c r="D16" s="127" t="s">
        <v>315</v>
      </c>
      <c r="E16" s="128"/>
      <c r="F16" s="30"/>
      <c r="G16" s="38">
        <f>IF('3b CM'!G13="-","-",'3b CM'!G13)</f>
        <v>5.7199162492486987E-2</v>
      </c>
      <c r="H16" s="38">
        <f>'3b CM'!H13</f>
        <v>8.5798743738730476E-2</v>
      </c>
      <c r="I16" s="38">
        <f>'3b CM'!I13</f>
        <v>0.27017091694487855</v>
      </c>
      <c r="J16" s="38">
        <f>'3b CM'!J13</f>
        <v>0.2747503666693672</v>
      </c>
      <c r="K16" s="38">
        <f>'3b CM'!K13</f>
        <v>3.5288369919445137</v>
      </c>
      <c r="L16" s="38">
        <f>'3b CM'!L13</f>
        <v>3.4233284643042605</v>
      </c>
      <c r="M16" s="38">
        <f>'3b CM'!M13</f>
        <v>11.820075926151441</v>
      </c>
      <c r="N16" s="38">
        <f>'3b CM'!N13</f>
        <v>11.23650039616815</v>
      </c>
      <c r="O16" s="30"/>
      <c r="P16" s="38">
        <f>'3b CM'!P13</f>
        <v>11.23650039616815</v>
      </c>
      <c r="Q16" s="38">
        <f>'3b CM'!Q13</f>
        <v>15.217885194859468</v>
      </c>
      <c r="R16" s="38">
        <f>'3b CM'!R13</f>
        <v>15.148042252053873</v>
      </c>
      <c r="S16" s="38">
        <f>'3b CM'!S13</f>
        <v>17.904770251104306</v>
      </c>
      <c r="T16" s="38">
        <f>'3b CM'!T13</f>
        <v>18.9798419743104</v>
      </c>
      <c r="U16" s="38">
        <f>'3b CM'!U13</f>
        <v>14.504523269083327</v>
      </c>
      <c r="V16" s="38">
        <f>'3b CM'!V13</f>
        <v>14.876163475786743</v>
      </c>
      <c r="W16" s="38" t="str">
        <f>'3b CM'!W13</f>
        <v>-</v>
      </c>
      <c r="X16" s="38" t="str">
        <f>'3b CM'!X13</f>
        <v>-</v>
      </c>
      <c r="Y16" s="38" t="str">
        <f>'3b CM'!Y13</f>
        <v>-</v>
      </c>
      <c r="Z16" s="38" t="str">
        <f>'3b CM'!Z13</f>
        <v>-</v>
      </c>
      <c r="AA16" s="28"/>
    </row>
    <row r="17" spans="1:27" s="29" customFormat="1" ht="11.25" customHeight="1" x14ac:dyDescent="0.25">
      <c r="A17" s="256"/>
      <c r="B17" s="135" t="s">
        <v>596</v>
      </c>
      <c r="C17" s="135" t="s">
        <v>597</v>
      </c>
      <c r="D17" s="127" t="s">
        <v>315</v>
      </c>
      <c r="E17" s="128"/>
      <c r="F17" s="30"/>
      <c r="G17" s="38" t="str">
        <f>IF('3c AA'!J83="-","-",'3c AA'!J83)</f>
        <v>-</v>
      </c>
      <c r="H17" s="38" t="str">
        <f>IF('3c AA'!K83="-","-",'3c AA'!K83)</f>
        <v>-</v>
      </c>
      <c r="I17" s="38" t="str">
        <f>IF('3c AA'!L83="-","-",'3c AA'!L83)</f>
        <v>-</v>
      </c>
      <c r="J17" s="38" t="str">
        <f>IF('3c AA'!M83="-","-",'3c AA'!M83)</f>
        <v>-</v>
      </c>
      <c r="K17" s="38" t="str">
        <f>IF('3c AA'!N83="-","-",'3c AA'!N83)</f>
        <v>-</v>
      </c>
      <c r="L17" s="38" t="str">
        <f>IF('3c AA'!O83="-","-",'3c AA'!O83)</f>
        <v>-</v>
      </c>
      <c r="M17" s="38" t="str">
        <f>IF('3c AA'!P83="-","-",'3c AA'!P83)</f>
        <v>-</v>
      </c>
      <c r="N17" s="38" t="str">
        <f>IF('3c AA'!Q83="-","-",'3c AA'!Q83)</f>
        <v>-</v>
      </c>
      <c r="O17" s="30"/>
      <c r="P17" s="38" t="str">
        <f>IF('3c AA'!S83="-","-",'3c AA'!S83)</f>
        <v>-</v>
      </c>
      <c r="Q17" s="38" t="str">
        <f>IF('3c AA'!T83="-","-",'3c AA'!T83)</f>
        <v>-</v>
      </c>
      <c r="R17" s="38" t="str">
        <f>IF('3c AA'!U83="-","-",'3c AA'!U83)</f>
        <v>-</v>
      </c>
      <c r="S17" s="38" t="str">
        <f>IF('3c AA'!V83="-","-",'3c AA'!V83)</f>
        <v>-</v>
      </c>
      <c r="T17" s="38">
        <f>IF('3c AA'!W83="-","-",'3c AA'!W83)</f>
        <v>0</v>
      </c>
      <c r="U17" s="38">
        <f>IF('3c AA'!X83="-","-",'3c AA'!X83)</f>
        <v>0</v>
      </c>
      <c r="V17" s="38">
        <f>IF('3c AA'!Y83="-","-",'3c AA'!Y83)</f>
        <v>0</v>
      </c>
      <c r="W17" s="38" t="str">
        <f>IF('3c AA'!Z83="-","-",'3c AA'!Z83)</f>
        <v>-</v>
      </c>
      <c r="X17" s="38" t="str">
        <f>IF('3c AA'!AA83="-","-",'3c AA'!AA83)</f>
        <v>-</v>
      </c>
      <c r="Y17" s="38" t="str">
        <f>IF('3c AA'!AB83="-","-",'3c AA'!AB83)</f>
        <v>-</v>
      </c>
      <c r="Z17" s="38" t="str">
        <f>IF('3c AA'!AC83="-","-",'3c AA'!AC83)</f>
        <v>-</v>
      </c>
      <c r="AA17" s="28"/>
    </row>
    <row r="18" spans="1:27" s="29" customFormat="1" ht="11.25" customHeight="1" x14ac:dyDescent="0.25">
      <c r="A18" s="256"/>
      <c r="B18" s="135" t="s">
        <v>2</v>
      </c>
      <c r="C18" s="135" t="s">
        <v>342</v>
      </c>
      <c r="D18" s="127" t="s">
        <v>315</v>
      </c>
      <c r="E18" s="128"/>
      <c r="F18" s="30"/>
      <c r="G18" s="38">
        <f>IF('3d PC'!G14="-","-",'3d PC'!G14)</f>
        <v>68.702166793238945</v>
      </c>
      <c r="H18" s="38">
        <f>'3d PC'!H14</f>
        <v>68.681919333337049</v>
      </c>
      <c r="I18" s="38">
        <f>'3d PC'!I14</f>
        <v>86.659614008099624</v>
      </c>
      <c r="J18" s="38">
        <f>'3d PC'!J14</f>
        <v>85.649243705648431</v>
      </c>
      <c r="K18" s="38">
        <f>'3d PC'!K14</f>
        <v>97.996949103895901</v>
      </c>
      <c r="L18" s="38">
        <f>'3d PC'!L14</f>
        <v>97.17111065327714</v>
      </c>
      <c r="M18" s="38">
        <f>'3d PC'!M14</f>
        <v>118.43145127194565</v>
      </c>
      <c r="N18" s="38">
        <f>'3d PC'!N14</f>
        <v>116.32028588097357</v>
      </c>
      <c r="O18" s="30"/>
      <c r="P18" s="38">
        <f>'3d PC'!P14</f>
        <v>116.32028588097357</v>
      </c>
      <c r="Q18" s="38">
        <f>'3d PC'!Q14</f>
        <v>130.16555083702036</v>
      </c>
      <c r="R18" s="38">
        <f>'3d PC'!R14</f>
        <v>132.12008341140648</v>
      </c>
      <c r="S18" s="38">
        <f>'3d PC'!S14</f>
        <v>144.10927049452181</v>
      </c>
      <c r="T18" s="38">
        <f>'3d PC'!T14</f>
        <v>146.61193934738992</v>
      </c>
      <c r="U18" s="38">
        <f>'3d PC'!U14</f>
        <v>158.52666903835529</v>
      </c>
      <c r="V18" s="38">
        <f>'3d PC'!V14</f>
        <v>144.24760146410816</v>
      </c>
      <c r="W18" s="38" t="str">
        <f>'3d PC'!W14</f>
        <v>-</v>
      </c>
      <c r="X18" s="38" t="str">
        <f>'3d PC'!X14</f>
        <v>-</v>
      </c>
      <c r="Y18" s="38" t="str">
        <f>'3d PC'!Y14</f>
        <v>-</v>
      </c>
      <c r="Z18" s="38" t="str">
        <f>'3d PC'!Z14</f>
        <v>-</v>
      </c>
      <c r="AA18" s="28"/>
    </row>
    <row r="19" spans="1:27" s="29" customFormat="1" ht="11.25" customHeight="1" x14ac:dyDescent="0.25">
      <c r="A19" s="256"/>
      <c r="B19" s="135" t="s">
        <v>352</v>
      </c>
      <c r="C19" s="135" t="s">
        <v>343</v>
      </c>
      <c r="D19" s="127" t="s">
        <v>315</v>
      </c>
      <c r="E19" s="128"/>
      <c r="F19" s="30"/>
      <c r="G19" s="38">
        <f>IF('3e NC-Elec'!H28="-","-",'3e NC-Elec'!H28)</f>
        <v>115.97143199632869</v>
      </c>
      <c r="H19" s="38">
        <f>'3e NC-Elec'!I28</f>
        <v>116.72411529476335</v>
      </c>
      <c r="I19" s="38">
        <f>'3e NC-Elec'!J28</f>
        <v>124.54757237832575</v>
      </c>
      <c r="J19" s="38">
        <f>'3e NC-Elec'!K28</f>
        <v>123.98145305026669</v>
      </c>
      <c r="K19" s="38">
        <f>'3e NC-Elec'!L28</f>
        <v>129.7556311380325</v>
      </c>
      <c r="L19" s="38">
        <f>'3e NC-Elec'!M28</f>
        <v>130.657958483985</v>
      </c>
      <c r="M19" s="38">
        <f>'3e NC-Elec'!N28</f>
        <v>128.76541027017333</v>
      </c>
      <c r="N19" s="38">
        <f>'3e NC-Elec'!O28</f>
        <v>128.36864476005991</v>
      </c>
      <c r="O19" s="30"/>
      <c r="P19" s="38">
        <f>'3e NC-Elec'!Q28</f>
        <v>128.36864476005991</v>
      </c>
      <c r="Q19" s="38">
        <f>'3e NC-Elec'!R28</f>
        <v>137.40795696361235</v>
      </c>
      <c r="R19" s="38">
        <f>'3e NC-Elec'!S28</f>
        <v>139.21047793705696</v>
      </c>
      <c r="S19" s="38">
        <f>'3e NC-Elec'!T28</f>
        <v>138.56313107721894</v>
      </c>
      <c r="T19" s="38">
        <f>'3e NC-Elec'!U28</f>
        <v>142.15743278235834</v>
      </c>
      <c r="U19" s="38">
        <f>'3e NC-Elec'!V28</f>
        <v>149.869602580774</v>
      </c>
      <c r="V19" s="38">
        <f>'3e NC-Elec'!W28</f>
        <v>150.25954150038646</v>
      </c>
      <c r="W19" s="38" t="str">
        <f>'3e NC-Elec'!X28</f>
        <v>-</v>
      </c>
      <c r="X19" s="38" t="str">
        <f>'3e NC-Elec'!Y28</f>
        <v>-</v>
      </c>
      <c r="Y19" s="38" t="str">
        <f>'3e NC-Elec'!Z28</f>
        <v>-</v>
      </c>
      <c r="Z19" s="38" t="str">
        <f>'3e NC-Elec'!AA28</f>
        <v>-</v>
      </c>
      <c r="AA19" s="28"/>
    </row>
    <row r="20" spans="1:27" s="29" customFormat="1" ht="11.25" customHeight="1" x14ac:dyDescent="0.25">
      <c r="A20" s="256"/>
      <c r="B20" s="135" t="s">
        <v>349</v>
      </c>
      <c r="C20" s="135" t="s">
        <v>344</v>
      </c>
      <c r="D20" s="127" t="s">
        <v>315</v>
      </c>
      <c r="E20" s="128"/>
      <c r="F20" s="30"/>
      <c r="G20" s="38">
        <f>IF('3g CPIH'!C$16="-","-",'3h OC '!$E$8*('3g CPIH'!C$16/'3g CPIH'!$G$16))</f>
        <v>76.502677103718199</v>
      </c>
      <c r="H20" s="38">
        <f>IF('3g CPIH'!D$16="-","-",'3h OC '!$E$8*('3g CPIH'!D$16/'3g CPIH'!$G$16))</f>
        <v>76.655835616438353</v>
      </c>
      <c r="I20" s="38">
        <f>IF('3g CPIH'!E$16="-","-",'3h OC '!$E$8*('3g CPIH'!E$16/'3g CPIH'!$G$16))</f>
        <v>76.885573385518597</v>
      </c>
      <c r="J20" s="38">
        <f>IF('3g CPIH'!F$16="-","-",'3h OC '!$E$8*('3g CPIH'!F$16/'3g CPIH'!$G$16))</f>
        <v>77.345048923679059</v>
      </c>
      <c r="K20" s="38">
        <f>IF('3g CPIH'!G$16="-","-",'3h OC '!$E$8*('3g CPIH'!G$16/'3g CPIH'!$G$16))</f>
        <v>78.263999999999996</v>
      </c>
      <c r="L20" s="38">
        <f>IF('3g CPIH'!H$16="-","-",'3h OC '!$E$8*('3g CPIH'!H$16/'3g CPIH'!$G$16))</f>
        <v>79.259530332681024</v>
      </c>
      <c r="M20" s="38">
        <f>IF('3g CPIH'!I$16="-","-",'3h OC '!$E$8*('3g CPIH'!I$16/'3g CPIH'!$G$16))</f>
        <v>80.408219178082177</v>
      </c>
      <c r="N20" s="38">
        <f>IF('3g CPIH'!J$16="-","-",'3h OC '!$E$8*('3g CPIH'!J$16/'3g CPIH'!$G$16))</f>
        <v>81.097432485322898</v>
      </c>
      <c r="O20" s="30"/>
      <c r="P20" s="38">
        <f>IF('3g CPIH'!L$16="-","-",'3h OC '!$E$8*('3g CPIH'!L$16/'3g CPIH'!$G$16))</f>
        <v>81.097432485322898</v>
      </c>
      <c r="Q20" s="38">
        <f>IF('3g CPIH'!M$16="-","-",'3h OC '!$E$8*('3g CPIH'!M$16/'3g CPIH'!$G$16))</f>
        <v>82.016383561643835</v>
      </c>
      <c r="R20" s="38">
        <f>IF('3g CPIH'!N$16="-","-",'3h OC '!$E$8*('3g CPIH'!N$16/'3g CPIH'!$G$16))</f>
        <v>82.62901761252445</v>
      </c>
      <c r="S20" s="38">
        <f>IF('3g CPIH'!O$16="-","-",'3h OC '!$E$8*('3g CPIH'!O$16/'3g CPIH'!$G$16))</f>
        <v>83.088493150684926</v>
      </c>
      <c r="T20" s="38">
        <f>IF('3g CPIH'!P$16="-","-",'3h OC '!$E$8*('3g CPIH'!P$16/'3g CPIH'!$G$16))</f>
        <v>83.318230919765156</v>
      </c>
      <c r="U20" s="38">
        <f>IF('3g CPIH'!Q$16="-","-",'3h OC '!$E$8*('3g CPIH'!Q$16/'3g CPIH'!$G$16))</f>
        <v>83.777706457925632</v>
      </c>
      <c r="V20" s="38">
        <f>IF('3g CPIH'!R$16="-","-",'3h OC '!$E$8*('3g CPIH'!R$16/'3g CPIH'!$G$16))</f>
        <v>85.309291585127198</v>
      </c>
      <c r="W20" s="38" t="str">
        <f>IF('3g CPIH'!S$16="-","-",'3h OC '!$E$8*('3g CPIH'!S$16/'3g CPIH'!$G$16))</f>
        <v>-</v>
      </c>
      <c r="X20" s="38" t="str">
        <f>IF('3g CPIH'!T$16="-","-",'3h OC '!$E$8*('3g CPIH'!T$16/'3g CPIH'!$G$16))</f>
        <v>-</v>
      </c>
      <c r="Y20" s="38" t="str">
        <f>IF('3g CPIH'!U$16="-","-",'3h OC '!$E$8*('3g CPIH'!U$16/'3g CPIH'!$G$16))</f>
        <v>-</v>
      </c>
      <c r="Z20" s="38" t="str">
        <f>IF('3g CPIH'!V$16="-","-",'3h OC '!$E$8*('3g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SMNCC'!G$48="-","-",'3i SMNCC'!G$48)</f>
        <v>0</v>
      </c>
      <c r="L21" s="38">
        <f>IF('3i SMNCC'!H$48="-","-",'3i SMNCC'!H$48)</f>
        <v>-0.18995111249132623</v>
      </c>
      <c r="M21" s="38">
        <f>IF('3i SMNCC'!I$48="-","-",'3i SMNCC'!I$48)</f>
        <v>2.3898870370752556</v>
      </c>
      <c r="N21" s="38">
        <f>IF('3i SMNCC'!J$48="-","-",'3i SMNCC'!J$48)</f>
        <v>2.4654814606041811</v>
      </c>
      <c r="O21" s="30"/>
      <c r="P21" s="38">
        <f>IF('3i SMNCC'!L$48="-","-",'3i SMNCC'!L$48)</f>
        <v>2.4654814606041811</v>
      </c>
      <c r="Q21" s="38">
        <f>IF('3i SMNCC'!M$48="-","-",'3i SMNCC'!M$48)</f>
        <v>4.8850955964817686</v>
      </c>
      <c r="R21" s="38">
        <f>IF('3i SMNCC'!N$48="-","-",'3i SMNCC'!N$48)</f>
        <v>4.7480163427765101</v>
      </c>
      <c r="S21" s="38">
        <f>IF('3i SMNCC'!O$48="-","-",'3i SMNCC'!O$48)</f>
        <v>7.093641997338695</v>
      </c>
      <c r="T21" s="38">
        <f>IF('3i SMNCC'!P$48="-","-",'3i SMNCC'!P$48)</f>
        <v>6.2155900817178944</v>
      </c>
      <c r="U21" s="38">
        <f>IF('3i SMNCC'!Q$48="-","-",'3i SMNCC'!Q$48)</f>
        <v>5.8459595331056082</v>
      </c>
      <c r="V21" s="38">
        <f>IF('3i SMNCC'!R$48="-","-",'3i SMNCC'!R$48)</f>
        <v>6.2696858243973583</v>
      </c>
      <c r="W21" s="38" t="str">
        <f>IF('3i SMNCC'!S$48="-","-",'3i SMNCC'!S$48)</f>
        <v>-</v>
      </c>
      <c r="X21" s="38" t="str">
        <f>IF('3i SMNCC'!T$48="-","-",'3i SMNCC'!T$48)</f>
        <v>-</v>
      </c>
      <c r="Y21" s="38" t="str">
        <f>IF('3i SMNCC'!U$48="-","-",'3i SMNCC'!U$48)</f>
        <v>-</v>
      </c>
      <c r="Z21" s="38" t="str">
        <f>IF('3i SMNCC'!V$48="-","-",'3i SMNCC'!V$48)</f>
        <v>-</v>
      </c>
      <c r="AA21" s="28"/>
    </row>
    <row r="22" spans="1:27" s="29" customFormat="1" ht="11.25" customHeight="1" x14ac:dyDescent="0.25">
      <c r="A22" s="256"/>
      <c r="B22" s="135" t="s">
        <v>349</v>
      </c>
      <c r="C22" s="135" t="s">
        <v>389</v>
      </c>
      <c r="D22" s="127" t="s">
        <v>315</v>
      </c>
      <c r="E22" s="128"/>
      <c r="F22" s="30"/>
      <c r="G22" s="38">
        <f>IF('3g CPIH'!C$16="-","-",'3j PAAC PAP'!$G$12*('3g CPIH'!C$16/'3g CPIH'!$G$16))</f>
        <v>23.857918590998043</v>
      </c>
      <c r="H22" s="38">
        <f>IF('3g CPIH'!D$16="-","-",'3j PAAC PAP'!$G$12*('3g CPIH'!D$16/'3g CPIH'!$G$16))</f>
        <v>23.905682191780819</v>
      </c>
      <c r="I22" s="38">
        <f>IF('3g CPIH'!E$16="-","-",'3j PAAC PAP'!$G$12*('3g CPIH'!E$16/'3g CPIH'!$G$16))</f>
        <v>23.977327592954992</v>
      </c>
      <c r="J22" s="38">
        <f>IF('3g CPIH'!F$16="-","-",'3j PAAC PAP'!$G$12*('3g CPIH'!F$16/'3g CPIH'!$G$16))</f>
        <v>24.120618395303325</v>
      </c>
      <c r="K22" s="38">
        <f>IF('3g CPIH'!G$16="-","-",'3j PAAC PAP'!$G$12*('3g CPIH'!G$16/'3g CPIH'!$G$16))</f>
        <v>24.4072</v>
      </c>
      <c r="L22" s="38">
        <f>IF('3g CPIH'!H$16="-","-",'3j PAAC PAP'!$G$12*('3g CPIH'!H$16/'3g CPIH'!$G$16))</f>
        <v>24.717663405088064</v>
      </c>
      <c r="M22" s="38">
        <f>IF('3g CPIH'!I$16="-","-",'3j PAAC PAP'!$G$12*('3g CPIH'!I$16/'3g CPIH'!$G$16))</f>
        <v>25.075890410958902</v>
      </c>
      <c r="N22" s="38">
        <f>IF('3g CPIH'!J$16="-","-",'3j PAAC PAP'!$G$12*('3g CPIH'!J$16/'3g CPIH'!$G$16))</f>
        <v>25.290826614481411</v>
      </c>
      <c r="O22" s="30"/>
      <c r="P22" s="38">
        <f>IF('3g CPIH'!L$16="-","-",'3j PAAC PAP'!$G$12*('3g CPIH'!L$16/'3g CPIH'!$G$16))</f>
        <v>25.290826614481411</v>
      </c>
      <c r="Q22" s="38">
        <f>IF('3g CPIH'!M$16="-","-",'3j PAAC PAP'!$G$12*('3g CPIH'!M$16/'3g CPIH'!$G$16))</f>
        <v>25.577408219178082</v>
      </c>
      <c r="R22" s="38">
        <f>IF('3g CPIH'!N$16="-","-",'3j PAAC PAP'!$G$12*('3g CPIH'!N$16/'3g CPIH'!$G$16))</f>
        <v>25.768462622309197</v>
      </c>
      <c r="S22" s="38">
        <f>IF('3g CPIH'!O$16="-","-",'3j PAAC PAP'!$G$12*('3g CPIH'!O$16/'3g CPIH'!$G$16))</f>
        <v>25.911753424657533</v>
      </c>
      <c r="T22" s="38">
        <f>IF('3g CPIH'!P$16="-","-",'3j PAAC PAP'!$G$12*('3g CPIH'!P$16/'3g CPIH'!$G$16))</f>
        <v>25.983398825831699</v>
      </c>
      <c r="U22" s="38">
        <f>IF('3g CPIH'!Q$16="-","-",'3j PAAC PAP'!$G$12*('3g CPIH'!Q$16/'3g CPIH'!$G$16))</f>
        <v>26.126689628180038</v>
      </c>
      <c r="V22" s="38">
        <f>IF('3g CPIH'!R$16="-","-",'3j PAAC PAP'!$G$12*('3g CPIH'!R$16/'3g CPIH'!$G$16))</f>
        <v>26.604325636007829</v>
      </c>
      <c r="W22" s="38" t="str">
        <f>IF('3g CPIH'!S$16="-","-",'3j PAAC PAP'!$G$12*('3g CPIH'!S$16/'3g CPIH'!$G$16))</f>
        <v>-</v>
      </c>
      <c r="X22" s="38" t="str">
        <f>IF('3g CPIH'!T$16="-","-",'3j PAAC PAP'!$G$12*('3g CPIH'!T$16/'3g CPIH'!$G$16))</f>
        <v>-</v>
      </c>
      <c r="Y22" s="38" t="str">
        <f>IF('3g CPIH'!U$16="-","-",'3j PAAC PAP'!$G$12*('3g CPIH'!U$16/'3g CPIH'!$G$16))</f>
        <v>-</v>
      </c>
      <c r="Z22" s="38" t="str">
        <f>IF('3g CPIH'!V$16="-","-",'3j PAAC PAP'!$G$12*('3g CPIH'!V$16/'3g CPIH'!$G$16))</f>
        <v>-</v>
      </c>
      <c r="AA22" s="28"/>
    </row>
    <row r="23" spans="1:27" s="29" customFormat="1" ht="11.5" x14ac:dyDescent="0.25">
      <c r="A23" s="256"/>
      <c r="B23" s="135" t="s">
        <v>349</v>
      </c>
      <c r="C23" s="135" t="s">
        <v>404</v>
      </c>
      <c r="D23" s="127" t="s">
        <v>315</v>
      </c>
      <c r="E23" s="128"/>
      <c r="F23" s="30"/>
      <c r="G23" s="38">
        <f>IF(G15="-","-",SUM(G15:G21)*'3j PAAC PAP'!$G$30)</f>
        <v>0</v>
      </c>
      <c r="H23" s="38">
        <f>IF(H15="-","-",SUM(H15:H21)*'3j PAAC PAP'!$G$30)</f>
        <v>0</v>
      </c>
      <c r="I23" s="38">
        <f>IF(I15="-","-",SUM(I15:I21)*'3j PAAC PAP'!$G$30)</f>
        <v>0</v>
      </c>
      <c r="J23" s="38">
        <f>IF(J15="-","-",SUM(J15:J21)*'3j PAAC PAP'!$G$30)</f>
        <v>0</v>
      </c>
      <c r="K23" s="38">
        <f>IF(K15="-","-",SUM(K15:K21)*'3j PAAC PAP'!$G$30)</f>
        <v>0</v>
      </c>
      <c r="L23" s="38">
        <f>IF(L15="-","-",SUM(L15:L21)*'3j PAAC PAP'!$G$30)</f>
        <v>0</v>
      </c>
      <c r="M23" s="38">
        <f>IF(M15="-","-",SUM(M15:M21)*'3j PAAC PAP'!$G$30)</f>
        <v>0</v>
      </c>
      <c r="N23" s="38">
        <f>IF(N15="-","-",SUM(N15:N21)*'3j PAAC PAP'!$G$30)</f>
        <v>0</v>
      </c>
      <c r="O23" s="30"/>
      <c r="P23" s="38">
        <f>IF(P15="-","-",SUM(P15:P21)*'3j PAAC PAP'!$G$30)</f>
        <v>0</v>
      </c>
      <c r="Q23" s="38">
        <f>IF(Q15="-","-",SUM(Q15:Q21)*'3j PAAC PAP'!$G$30)</f>
        <v>0</v>
      </c>
      <c r="R23" s="38">
        <f>IF(R15="-","-",SUM(R15:R21)*'3j PAAC PAP'!$G$30)</f>
        <v>0</v>
      </c>
      <c r="S23" s="38">
        <f>IF(S15="-","-",SUM(S15:S21)*'3j PAAC PAP'!$G$30)</f>
        <v>0</v>
      </c>
      <c r="T23" s="38">
        <f>IF(T15="-","-",SUM(T15:T21)*'3j PAAC PAP'!$G$30)</f>
        <v>0</v>
      </c>
      <c r="U23" s="38">
        <f>IF(U15="-","-",SUM(U15:U21)*'3j PAAC PAP'!$G$30)</f>
        <v>0</v>
      </c>
      <c r="V23" s="38">
        <f>IF(V15="-","-",SUM(V15:V21)*'3j PAAC PAP'!$G$30)</f>
        <v>0</v>
      </c>
      <c r="W23" s="38" t="str">
        <f>IF(W15="-","-",SUM(W15:W21)*'3j PAAC PAP'!$G$30)</f>
        <v>-</v>
      </c>
      <c r="X23" s="38" t="str">
        <f>IF(X15="-","-",SUM(X15:X21)*'3j PAAC PAP'!$G$30)</f>
        <v>-</v>
      </c>
      <c r="Y23" s="38" t="str">
        <f>IF(Y15="-","-",SUM(Y15:Y21)*'3j PAAC PAP'!$G$30)</f>
        <v>-</v>
      </c>
      <c r="Z23" s="38" t="str">
        <f>IF(Z15="-","-",SUM(Z15:Z21)*'3j PAAC PAP'!$G$30)</f>
        <v>-</v>
      </c>
      <c r="AA23" s="28"/>
    </row>
    <row r="24" spans="1:27" s="29" customFormat="1" ht="11.5" x14ac:dyDescent="0.25">
      <c r="A24" s="256"/>
      <c r="B24" s="135" t="s">
        <v>388</v>
      </c>
      <c r="C24" s="135" t="s">
        <v>515</v>
      </c>
      <c r="D24" s="127" t="s">
        <v>315</v>
      </c>
      <c r="E24" s="128"/>
      <c r="F24" s="30"/>
      <c r="G24" s="38">
        <f>IF(G15="-","-",SUM(G15:G23)*'3k EBIT'!$E$8)</f>
        <v>9.2397428896058926</v>
      </c>
      <c r="H24" s="38">
        <f>IF(H15="-","-",SUM(H15:H23)*'3k EBIT'!$E$8)</f>
        <v>8.8709429318552804</v>
      </c>
      <c r="I24" s="38">
        <f>IF(I15="-","-",SUM(I15:I23)*'3k EBIT'!$E$8)</f>
        <v>9.0496576606542867</v>
      </c>
      <c r="J24" s="38">
        <f>IF(J15="-","-",SUM(J15:J23)*'3k EBIT'!$E$8)</f>
        <v>8.8818202840595699</v>
      </c>
      <c r="K24" s="38">
        <f>IF(K15="-","-",SUM(K15:K23)*'3k EBIT'!$E$8)</f>
        <v>9.8034069314599268</v>
      </c>
      <c r="L24" s="38">
        <f>IF(L15="-","-",SUM(L15:L23)*'3k EBIT'!$E$8)</f>
        <v>9.6951817206760378</v>
      </c>
      <c r="M24" s="38">
        <f>IF(M15="-","-",SUM(M15:M23)*'3k EBIT'!$E$8)</f>
        <v>10.482214092198712</v>
      </c>
      <c r="N24" s="38">
        <f>IF(N15="-","-",SUM(N15:N23)*'3k EBIT'!$E$8)</f>
        <v>10.821844647526259</v>
      </c>
      <c r="O24" s="30"/>
      <c r="P24" s="38">
        <f>IF(P15="-","-",SUM(P15:P23)*'3k EBIT'!$E$8)</f>
        <v>10.821844647526259</v>
      </c>
      <c r="Q24" s="38">
        <f>IF(Q15="-","-",SUM(Q15:Q23)*'3k EBIT'!$E$8)</f>
        <v>12.054164486105726</v>
      </c>
      <c r="R24" s="38">
        <f>IF(R15="-","-",SUM(R15:R23)*'3k EBIT'!$E$8)</f>
        <v>11.665774515479752</v>
      </c>
      <c r="S24" s="38">
        <f>IF(S15="-","-",SUM(S15:S23)*'3k EBIT'!$E$8)</f>
        <v>11.666754782519559</v>
      </c>
      <c r="T24" s="38">
        <f>IF(T15="-","-",SUM(T15:T23)*'3k EBIT'!$E$8)</f>
        <v>11.208546198548001</v>
      </c>
      <c r="U24" s="38">
        <f>IF(U15="-","-",SUM(U15:U23)*'3k EBIT'!$E$8)</f>
        <v>12.087925568166856</v>
      </c>
      <c r="V24" s="38">
        <f>IF(V15="-","-",SUM(V15:V23)*'3k EBIT'!$E$8)</f>
        <v>13.23867029523281</v>
      </c>
      <c r="W24" s="38" t="str">
        <f>IF(W15="-","-",SUM(W15:W23)*'3k EBIT'!$E$8)</f>
        <v>-</v>
      </c>
      <c r="X24" s="38" t="str">
        <f>IF(X15="-","-",SUM(X15:X23)*'3k EBIT'!$E$8)</f>
        <v>-</v>
      </c>
      <c r="Y24" s="38" t="str">
        <f>IF(Y15="-","-",SUM(Y15:Y23)*'3k EBIT'!$E$8)</f>
        <v>-</v>
      </c>
      <c r="Z24" s="38" t="str">
        <f>IF(Z15="-","-",SUM(Z15:Z23)*'3k EBIT'!$E$8)</f>
        <v>-</v>
      </c>
      <c r="AA24" s="28"/>
    </row>
    <row r="25" spans="1:27" s="29" customFormat="1" ht="11.5" x14ac:dyDescent="0.25">
      <c r="A25" s="256"/>
      <c r="B25" s="135" t="s">
        <v>292</v>
      </c>
      <c r="C25" s="179" t="s">
        <v>516</v>
      </c>
      <c r="D25" s="127" t="s">
        <v>315</v>
      </c>
      <c r="E25" s="127"/>
      <c r="F25" s="30"/>
      <c r="G25" s="38">
        <f>IF(G15="-","-",SUM(G15:G18,G20:G24)*'3l HAP'!$E$9)</f>
        <v>5.4220106730557092</v>
      </c>
      <c r="H25" s="38">
        <f>IF(H15="-","-",SUM(H15:H18,H20:H24)*'3l HAP'!$E$9)</f>
        <v>5.1268012710355064</v>
      </c>
      <c r="I25" s="38">
        <f>IF(I15="-","-",SUM(I15:I18,I20:I24)*'3l HAP'!$E$9)</f>
        <v>5.1499717865892158</v>
      </c>
      <c r="J25" s="38">
        <f>IF(J15="-","-",SUM(J15:J18,J20:J24)*'3l HAP'!$E$9)</f>
        <v>5.0289284441067741</v>
      </c>
      <c r="K25" s="38">
        <f>IF(K15="-","-",SUM(K15:K18,K20:K24)*'3l HAP'!$E$9)</f>
        <v>5.6545436780549734</v>
      </c>
      <c r="L25" s="38">
        <f>IF(L15="-","-",SUM(L15:L18,L20:L24)*'3l HAP'!$E$9)</f>
        <v>5.5579366688252598</v>
      </c>
      <c r="M25" s="38">
        <f>IF(M15="-","-",SUM(M15:M18,M20:M24)*'3l HAP'!$E$9)</f>
        <v>6.1921157931123272</v>
      </c>
      <c r="N25" s="38">
        <f>IF(N15="-","-",SUM(N15:N18,N20:N24)*'3l HAP'!$E$9)</f>
        <v>6.4596368846635039</v>
      </c>
      <c r="O25" s="30"/>
      <c r="P25" s="38">
        <f>IF(P15="-","-",SUM(P15:P18,P20:P24)*'3l HAP'!$E$9)</f>
        <v>6.4596368846635039</v>
      </c>
      <c r="Q25" s="38">
        <f>IF(Q15="-","-",SUM(Q15:Q18,Q20:Q24)*'3l HAP'!$E$9)</f>
        <v>7.2768916464905828</v>
      </c>
      <c r="R25" s="38">
        <f>IF(R15="-","-",SUM(R15:R18,R20:R24)*'3l HAP'!$E$9)</f>
        <v>6.951215925805422</v>
      </c>
      <c r="S25" s="38">
        <f>IF(S15="-","-",SUM(S15:S18,S20:S24)*'3l HAP'!$E$9)</f>
        <v>6.9614491040119786</v>
      </c>
      <c r="T25" s="38">
        <f>IF(T15="-","-",SUM(T15:T18,T20:T24)*'3l HAP'!$E$9)</f>
        <v>6.5557391902780466</v>
      </c>
      <c r="U25" s="38">
        <f>IF(U15="-","-",SUM(U15:U18,U20:U24)*'3l HAP'!$E$9)</f>
        <v>7.1204562613406006</v>
      </c>
      <c r="V25" s="38">
        <f>IF(V15="-","-",SUM(V15:V18,V20:V24)*'3l HAP'!$E$9)</f>
        <v>8.0014864598208035</v>
      </c>
      <c r="W25" s="38" t="str">
        <f>IF(W15="-","-",SUM(W15:W18,W20:W24)*'3l HAP'!$E$9)</f>
        <v>-</v>
      </c>
      <c r="X25" s="38" t="str">
        <f>IF(X15="-","-",SUM(X15:X18,X20:X24)*'3l HAP'!$E$9)</f>
        <v>-</v>
      </c>
      <c r="Y25" s="38" t="str">
        <f>IF(Y15="-","-",SUM(Y15:Y18,Y20:Y24)*'3l HAP'!$E$9)</f>
        <v>-</v>
      </c>
      <c r="Z25" s="38" t="str">
        <f>IF(Z15="-","-",SUM(Z15:Z18,Z20:Z24)*'3l HAP'!$E$9)</f>
        <v>-</v>
      </c>
      <c r="AA25" s="28"/>
    </row>
    <row r="26" spans="1:27" s="29" customFormat="1" ht="11.25" customHeight="1" x14ac:dyDescent="0.25">
      <c r="A26" s="256"/>
      <c r="B26" s="135" t="s">
        <v>44</v>
      </c>
      <c r="C26" s="135" t="str">
        <f>B26&amp;"_"&amp;D26</f>
        <v>Total_Eastern</v>
      </c>
      <c r="D26" s="127" t="s">
        <v>315</v>
      </c>
      <c r="E26" s="128"/>
      <c r="F26" s="30"/>
      <c r="G26" s="38">
        <f t="shared" ref="G26:N26" si="0">IF(G15="-","-",SUM(G15:G25))</f>
        <v>491.72406715239168</v>
      </c>
      <c r="H26" s="38">
        <f t="shared" si="0"/>
        <v>472.01834167579869</v>
      </c>
      <c r="I26" s="38">
        <f t="shared" si="0"/>
        <v>481.44754666400763</v>
      </c>
      <c r="J26" s="38">
        <f t="shared" si="0"/>
        <v>472.49296083367909</v>
      </c>
      <c r="K26" s="38">
        <f t="shared" si="0"/>
        <v>521.62311642219186</v>
      </c>
      <c r="L26" s="38">
        <f t="shared" si="0"/>
        <v>515.83044804026736</v>
      </c>
      <c r="M26" s="38">
        <f t="shared" si="0"/>
        <v>557.88736645071322</v>
      </c>
      <c r="N26" s="38">
        <f t="shared" si="0"/>
        <v>576.03017254449151</v>
      </c>
      <c r="O26" s="30"/>
      <c r="P26" s="38">
        <f t="shared" ref="P26:Z26" si="1">IF(P15="-","-",SUM(P15:P25))</f>
        <v>576.03017254449151</v>
      </c>
      <c r="Q26" s="38">
        <f t="shared" si="1"/>
        <v>641.70633938877791</v>
      </c>
      <c r="R26" s="38">
        <f t="shared" si="1"/>
        <v>620.93909471016946</v>
      </c>
      <c r="S26" s="38">
        <f t="shared" si="1"/>
        <v>621.00092086916061</v>
      </c>
      <c r="T26" s="38">
        <f t="shared" si="1"/>
        <v>596.47897965503842</v>
      </c>
      <c r="U26" s="38">
        <f t="shared" si="1"/>
        <v>643.32680232552434</v>
      </c>
      <c r="V26" s="38">
        <f t="shared" si="1"/>
        <v>704.77331945811079</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DF'!H14="-","-",'3a DF'!H14)</f>
        <v>187.73122808241266</v>
      </c>
      <c r="H27" s="129">
        <f>'3a DF'!I14</f>
        <v>168.16933703344657</v>
      </c>
      <c r="I27" s="129">
        <f>'3a DF'!J14</f>
        <v>151.48651191475173</v>
      </c>
      <c r="J27" s="129">
        <f>'3a DF'!K14</f>
        <v>143.95992976449207</v>
      </c>
      <c r="K27" s="129">
        <f>'3a DF'!L14</f>
        <v>168.40922180040678</v>
      </c>
      <c r="L27" s="129">
        <f>'3a DF'!M14</f>
        <v>161.88177739999705</v>
      </c>
      <c r="M27" s="129">
        <f>'3a DF'!N14</f>
        <v>172.14662653320042</v>
      </c>
      <c r="N27" s="129">
        <f>'3a DF'!O14</f>
        <v>191.54885091554721</v>
      </c>
      <c r="O27" s="30"/>
      <c r="P27" s="129">
        <f>'3a DF'!Q14</f>
        <v>191.54885091554721</v>
      </c>
      <c r="Q27" s="129">
        <f>'3a DF'!R14</f>
        <v>222.70710980886139</v>
      </c>
      <c r="R27" s="129">
        <f>'3a DF'!S14</f>
        <v>198.77353090117069</v>
      </c>
      <c r="S27" s="129">
        <f>'3a DF'!T14</f>
        <v>182.62300518042201</v>
      </c>
      <c r="T27" s="129">
        <f>'3a DF'!U14</f>
        <v>152.86587087032703</v>
      </c>
      <c r="U27" s="129">
        <f>'3a DF'!V14</f>
        <v>182.30661617406102</v>
      </c>
      <c r="V27" s="129">
        <f>'3a DF'!W14</f>
        <v>251.60256754784342</v>
      </c>
      <c r="W27" s="129" t="str">
        <f>'3a DF'!X14</f>
        <v>-</v>
      </c>
      <c r="X27" s="129" t="str">
        <f>'3a DF'!Y14</f>
        <v>-</v>
      </c>
      <c r="Y27" s="129" t="str">
        <f>'3a DF'!Z14</f>
        <v>-</v>
      </c>
      <c r="Z27" s="129" t="str">
        <f>'3a DF'!AA14</f>
        <v>-</v>
      </c>
      <c r="AA27" s="28"/>
    </row>
    <row r="28" spans="1:27" s="29" customFormat="1" ht="11.25" customHeight="1" x14ac:dyDescent="0.25">
      <c r="A28" s="256"/>
      <c r="B28" s="132" t="s">
        <v>350</v>
      </c>
      <c r="C28" s="132" t="s">
        <v>300</v>
      </c>
      <c r="D28" s="130" t="s">
        <v>317</v>
      </c>
      <c r="E28" s="131"/>
      <c r="F28" s="30"/>
      <c r="G28" s="129">
        <f>IF('3b CM'!G14="-","-",'3b CM'!G14)</f>
        <v>5.5304472239826249E-2</v>
      </c>
      <c r="H28" s="129">
        <f>'3b CM'!H14</f>
        <v>8.2956708359739381E-2</v>
      </c>
      <c r="I28" s="129">
        <f>'3b CM'!I14</f>
        <v>0.26122165649101947</v>
      </c>
      <c r="J28" s="129">
        <f>'3b CM'!J14</f>
        <v>0.26564941450574442</v>
      </c>
      <c r="K28" s="129">
        <f>'3b CM'!K14</f>
        <v>3.4119462410922781</v>
      </c>
      <c r="L28" s="129">
        <f>'3b CM'!L14</f>
        <v>3.3099326243944498</v>
      </c>
      <c r="M28" s="129">
        <f>'3b CM'!M14</f>
        <v>11.513796865231745</v>
      </c>
      <c r="N28" s="129">
        <f>'3b CM'!N14</f>
        <v>10.945342808783455</v>
      </c>
      <c r="O28" s="30"/>
      <c r="P28" s="129">
        <f>'3b CM'!P14</f>
        <v>10.945342808783455</v>
      </c>
      <c r="Q28" s="129">
        <f>'3b CM'!Q14</f>
        <v>14.665239004197298</v>
      </c>
      <c r="R28" s="129">
        <f>'3b CM'!R14</f>
        <v>14.597846166128626</v>
      </c>
      <c r="S28" s="129">
        <f>'3b CM'!S14</f>
        <v>17.390021956752758</v>
      </c>
      <c r="T28" s="129">
        <f>'3b CM'!T14</f>
        <v>18.433863840816127</v>
      </c>
      <c r="U28" s="129">
        <f>'3b CM'!U14</f>
        <v>14.100647761151276</v>
      </c>
      <c r="V28" s="129">
        <f>'3b CM'!V14</f>
        <v>14.461983176944335</v>
      </c>
      <c r="W28" s="129" t="str">
        <f>'3b CM'!W14</f>
        <v>-</v>
      </c>
      <c r="X28" s="129" t="str">
        <f>'3b CM'!X14</f>
        <v>-</v>
      </c>
      <c r="Y28" s="129" t="str">
        <f>'3b CM'!Y14</f>
        <v>-</v>
      </c>
      <c r="Z28" s="129" t="str">
        <f>'3b CM'!Z14</f>
        <v>-</v>
      </c>
      <c r="AA28" s="28"/>
    </row>
    <row r="29" spans="1:27" s="29" customFormat="1" ht="12.4" customHeight="1" x14ac:dyDescent="0.25">
      <c r="A29" s="256"/>
      <c r="B29" s="132" t="s">
        <v>596</v>
      </c>
      <c r="C29" s="132" t="s">
        <v>597</v>
      </c>
      <c r="D29" s="130" t="s">
        <v>317</v>
      </c>
      <c r="E29" s="131"/>
      <c r="F29" s="30"/>
      <c r="G29" s="129" t="str">
        <f>IF('3c AA'!J84="-","-",'3c AA'!J84)</f>
        <v>-</v>
      </c>
      <c r="H29" s="129" t="str">
        <f>IF('3c AA'!K84="-","-",'3c AA'!K84)</f>
        <v>-</v>
      </c>
      <c r="I29" s="129" t="str">
        <f>IF('3c AA'!L84="-","-",'3c AA'!L84)</f>
        <v>-</v>
      </c>
      <c r="J29" s="129" t="str">
        <f>IF('3c AA'!M84="-","-",'3c AA'!M84)</f>
        <v>-</v>
      </c>
      <c r="K29" s="129" t="str">
        <f>IF('3c AA'!N84="-","-",'3c AA'!N84)</f>
        <v>-</v>
      </c>
      <c r="L29" s="129" t="str">
        <f>IF('3c AA'!O84="-","-",'3c AA'!O84)</f>
        <v>-</v>
      </c>
      <c r="M29" s="129" t="str">
        <f>IF('3c AA'!P84="-","-",'3c AA'!P84)</f>
        <v>-</v>
      </c>
      <c r="N29" s="129" t="str">
        <f>IF('3c AA'!Q84="-","-",'3c AA'!Q84)</f>
        <v>-</v>
      </c>
      <c r="O29" s="30"/>
      <c r="P29" s="129" t="str">
        <f>IF('3c AA'!S84="-","-",'3c AA'!S84)</f>
        <v>-</v>
      </c>
      <c r="Q29" s="129" t="str">
        <f>IF('3c AA'!T84="-","-",'3c AA'!T84)</f>
        <v>-</v>
      </c>
      <c r="R29" s="129" t="str">
        <f>IF('3c AA'!U84="-","-",'3c AA'!U84)</f>
        <v>-</v>
      </c>
      <c r="S29" s="129" t="str">
        <f>IF('3c AA'!V84="-","-",'3c AA'!V84)</f>
        <v>-</v>
      </c>
      <c r="T29" s="129">
        <f>IF('3c AA'!W84="-","-",'3c AA'!W84)</f>
        <v>0</v>
      </c>
      <c r="U29" s="129">
        <f>IF('3c AA'!X84="-","-",'3c AA'!X84)</f>
        <v>0</v>
      </c>
      <c r="V29" s="129">
        <f>IF('3c AA'!Y84="-","-",'3c AA'!Y84)</f>
        <v>0</v>
      </c>
      <c r="W29" s="129" t="str">
        <f>IF('3c AA'!Z84="-","-",'3c AA'!Z84)</f>
        <v>-</v>
      </c>
      <c r="X29" s="129" t="str">
        <f>IF('3c AA'!AA84="-","-",'3c AA'!AA84)</f>
        <v>-</v>
      </c>
      <c r="Y29" s="129" t="str">
        <f>IF('3c AA'!AB84="-","-",'3c AA'!AB84)</f>
        <v>-</v>
      </c>
      <c r="Z29" s="129" t="str">
        <f>IF('3c AA'!AC84="-","-",'3c AA'!AC84)</f>
        <v>-</v>
      </c>
      <c r="AA29" s="28"/>
    </row>
    <row r="30" spans="1:27" s="29" customFormat="1" ht="12.4" customHeight="1" x14ac:dyDescent="0.25">
      <c r="A30" s="256"/>
      <c r="B30" s="132" t="s">
        <v>2</v>
      </c>
      <c r="C30" s="132" t="s">
        <v>342</v>
      </c>
      <c r="D30" s="130" t="s">
        <v>317</v>
      </c>
      <c r="E30" s="131"/>
      <c r="F30" s="30"/>
      <c r="G30" s="129">
        <f>IF('3d PC'!G15="-","-",'3d PC'!G15)</f>
        <v>68.68266085677898</v>
      </c>
      <c r="H30" s="129">
        <f>'3d PC'!H15</f>
        <v>68.662677895270846</v>
      </c>
      <c r="I30" s="129">
        <f>'3d PC'!I15</f>
        <v>86.575750300526337</v>
      </c>
      <c r="J30" s="129">
        <f>'3d PC'!J15</f>
        <v>85.585277115439624</v>
      </c>
      <c r="K30" s="129">
        <f>'3d PC'!K15</f>
        <v>97.778789138865818</v>
      </c>
      <c r="L30" s="129">
        <f>'3d PC'!L15</f>
        <v>96.978462519301218</v>
      </c>
      <c r="M30" s="129">
        <f>'3d PC'!M15</f>
        <v>118.23185463682731</v>
      </c>
      <c r="N30" s="129">
        <f>'3d PC'!N15</f>
        <v>116.14769270493946</v>
      </c>
      <c r="O30" s="30"/>
      <c r="P30" s="129">
        <f>'3d PC'!P15</f>
        <v>116.14769270493946</v>
      </c>
      <c r="Q30" s="129">
        <f>'3d PC'!Q15</f>
        <v>129.76616503451402</v>
      </c>
      <c r="R30" s="129">
        <f>'3d PC'!R15</f>
        <v>131.70771861921571</v>
      </c>
      <c r="S30" s="129">
        <f>'3d PC'!S15</f>
        <v>143.60871675438014</v>
      </c>
      <c r="T30" s="129">
        <f>'3d PC'!T15</f>
        <v>146.058702944131</v>
      </c>
      <c r="U30" s="129">
        <f>'3d PC'!U15</f>
        <v>157.86237279805943</v>
      </c>
      <c r="V30" s="129">
        <f>'3d PC'!V15</f>
        <v>143.81812999295829</v>
      </c>
      <c r="W30" s="129" t="str">
        <f>'3d PC'!W15</f>
        <v>-</v>
      </c>
      <c r="X30" s="129" t="str">
        <f>'3d PC'!X15</f>
        <v>-</v>
      </c>
      <c r="Y30" s="129" t="str">
        <f>'3d PC'!Y15</f>
        <v>-</v>
      </c>
      <c r="Z30" s="129" t="str">
        <f>'3d PC'!Z15</f>
        <v>-</v>
      </c>
      <c r="AA30" s="28"/>
    </row>
    <row r="31" spans="1:27" s="29" customFormat="1" ht="11.25" customHeight="1" x14ac:dyDescent="0.25">
      <c r="A31" s="256"/>
      <c r="B31" s="132" t="s">
        <v>352</v>
      </c>
      <c r="C31" s="132" t="s">
        <v>343</v>
      </c>
      <c r="D31" s="130" t="s">
        <v>317</v>
      </c>
      <c r="E31" s="131"/>
      <c r="F31" s="30"/>
      <c r="G31" s="129">
        <f>IF('3e NC-Elec'!H29="-","-",'3e NC-Elec'!H29)</f>
        <v>112.65171748942137</v>
      </c>
      <c r="H31" s="129">
        <f>'3e NC-Elec'!I29</f>
        <v>113.38777772195164</v>
      </c>
      <c r="I31" s="129">
        <f>'3e NC-Elec'!J29</f>
        <v>127.49543556558233</v>
      </c>
      <c r="J31" s="129">
        <f>'3e NC-Elec'!K29</f>
        <v>126.94181902444527</v>
      </c>
      <c r="K31" s="129">
        <f>'3e NC-Elec'!L29</f>
        <v>119.9753223983208</v>
      </c>
      <c r="L31" s="129">
        <f>'3e NC-Elec'!M29</f>
        <v>120.85772177859329</v>
      </c>
      <c r="M31" s="129">
        <f>'3e NC-Elec'!N29</f>
        <v>118.12031929224496</v>
      </c>
      <c r="N31" s="129">
        <f>'3e NC-Elec'!O29</f>
        <v>117.72850527025595</v>
      </c>
      <c r="O31" s="30"/>
      <c r="P31" s="129">
        <f>'3e NC-Elec'!Q29</f>
        <v>117.72850527025595</v>
      </c>
      <c r="Q31" s="129">
        <f>'3e NC-Elec'!R29</f>
        <v>123.41143106422412</v>
      </c>
      <c r="R31" s="129">
        <f>'3e NC-Elec'!S29</f>
        <v>125.13398866587869</v>
      </c>
      <c r="S31" s="129">
        <f>'3e NC-Elec'!T29</f>
        <v>124.45269245974913</v>
      </c>
      <c r="T31" s="129">
        <f>'3e NC-Elec'!U29</f>
        <v>127.91473960342842</v>
      </c>
      <c r="U31" s="129">
        <f>'3e NC-Elec'!V29</f>
        <v>138.6644529456243</v>
      </c>
      <c r="V31" s="129">
        <f>'3e NC-Elec'!W29</f>
        <v>138.73666814258939</v>
      </c>
      <c r="W31" s="129" t="str">
        <f>'3e NC-Elec'!X29</f>
        <v>-</v>
      </c>
      <c r="X31" s="129" t="str">
        <f>'3e NC-Elec'!Y29</f>
        <v>-</v>
      </c>
      <c r="Y31" s="129" t="str">
        <f>'3e NC-Elec'!Z29</f>
        <v>-</v>
      </c>
      <c r="Z31" s="129" t="str">
        <f>'3e NC-Elec'!AA29</f>
        <v>-</v>
      </c>
      <c r="AA31" s="28"/>
    </row>
    <row r="32" spans="1:27" s="29" customFormat="1" ht="11.25" customHeight="1" x14ac:dyDescent="0.25">
      <c r="A32" s="256"/>
      <c r="B32" s="132" t="s">
        <v>349</v>
      </c>
      <c r="C32" s="132" t="s">
        <v>344</v>
      </c>
      <c r="D32" s="130" t="s">
        <v>317</v>
      </c>
      <c r="E32" s="131"/>
      <c r="F32" s="30"/>
      <c r="G32" s="129">
        <f>IF('3g CPIH'!C$16="-","-",'3h OC '!$E$8*('3g CPIH'!C$16/'3g CPIH'!$G$16))</f>
        <v>76.502677103718199</v>
      </c>
      <c r="H32" s="129">
        <f>IF('3g CPIH'!D$16="-","-",'3h OC '!$E$8*('3g CPIH'!D$16/'3g CPIH'!$G$16))</f>
        <v>76.655835616438353</v>
      </c>
      <c r="I32" s="129">
        <f>IF('3g CPIH'!E$16="-","-",'3h OC '!$E$8*('3g CPIH'!E$16/'3g CPIH'!$G$16))</f>
        <v>76.885573385518597</v>
      </c>
      <c r="J32" s="129">
        <f>IF('3g CPIH'!F$16="-","-",'3h OC '!$E$8*('3g CPIH'!F$16/'3g CPIH'!$G$16))</f>
        <v>77.345048923679059</v>
      </c>
      <c r="K32" s="129">
        <f>IF('3g CPIH'!G$16="-","-",'3h OC '!$E$8*('3g CPIH'!G$16/'3g CPIH'!$G$16))</f>
        <v>78.263999999999996</v>
      </c>
      <c r="L32" s="129">
        <f>IF('3g CPIH'!H$16="-","-",'3h OC '!$E$8*('3g CPIH'!H$16/'3g CPIH'!$G$16))</f>
        <v>79.259530332681024</v>
      </c>
      <c r="M32" s="129">
        <f>IF('3g CPIH'!I$16="-","-",'3h OC '!$E$8*('3g CPIH'!I$16/'3g CPIH'!$G$16))</f>
        <v>80.408219178082177</v>
      </c>
      <c r="N32" s="129">
        <f>IF('3g CPIH'!J$16="-","-",'3h OC '!$E$8*('3g CPIH'!J$16/'3g CPIH'!$G$16))</f>
        <v>81.097432485322898</v>
      </c>
      <c r="O32" s="30"/>
      <c r="P32" s="129">
        <f>IF('3g CPIH'!L$16="-","-",'3h OC '!$E$8*('3g CPIH'!L$16/'3g CPIH'!$G$16))</f>
        <v>81.097432485322898</v>
      </c>
      <c r="Q32" s="129">
        <f>IF('3g CPIH'!M$16="-","-",'3h OC '!$E$8*('3g CPIH'!M$16/'3g CPIH'!$G$16))</f>
        <v>82.016383561643835</v>
      </c>
      <c r="R32" s="129">
        <f>IF('3g CPIH'!N$16="-","-",'3h OC '!$E$8*('3g CPIH'!N$16/'3g CPIH'!$G$16))</f>
        <v>82.62901761252445</v>
      </c>
      <c r="S32" s="129">
        <f>IF('3g CPIH'!O$16="-","-",'3h OC '!$E$8*('3g CPIH'!O$16/'3g CPIH'!$G$16))</f>
        <v>83.088493150684926</v>
      </c>
      <c r="T32" s="129">
        <f>IF('3g CPIH'!P$16="-","-",'3h OC '!$E$8*('3g CPIH'!P$16/'3g CPIH'!$G$16))</f>
        <v>83.318230919765156</v>
      </c>
      <c r="U32" s="129">
        <f>IF('3g CPIH'!Q$16="-","-",'3h OC '!$E$8*('3g CPIH'!Q$16/'3g CPIH'!$G$16))</f>
        <v>83.777706457925632</v>
      </c>
      <c r="V32" s="129">
        <f>IF('3g CPIH'!R$16="-","-",'3h OC '!$E$8*('3g CPIH'!R$16/'3g CPIH'!$G$16))</f>
        <v>85.309291585127198</v>
      </c>
      <c r="W32" s="129" t="str">
        <f>IF('3g CPIH'!S$16="-","-",'3h OC '!$E$8*('3g CPIH'!S$16/'3g CPIH'!$G$16))</f>
        <v>-</v>
      </c>
      <c r="X32" s="129" t="str">
        <f>IF('3g CPIH'!T$16="-","-",'3h OC '!$E$8*('3g CPIH'!T$16/'3g CPIH'!$G$16))</f>
        <v>-</v>
      </c>
      <c r="Y32" s="129" t="str">
        <f>IF('3g CPIH'!U$16="-","-",'3h OC '!$E$8*('3g CPIH'!U$16/'3g CPIH'!$G$16))</f>
        <v>-</v>
      </c>
      <c r="Z32" s="129" t="str">
        <f>IF('3g CPIH'!V$16="-","-",'3h OC '!$E$8*('3g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SMNCC'!G$48="-","-",'3i SMNCC'!G$48)</f>
        <v>0</v>
      </c>
      <c r="L33" s="129">
        <f>IF('3i SMNCC'!H$48="-","-",'3i SMNCC'!H$48)</f>
        <v>-0.18995111249132623</v>
      </c>
      <c r="M33" s="129">
        <f>IF('3i SMNCC'!I$48="-","-",'3i SMNCC'!I$48)</f>
        <v>2.3898870370752556</v>
      </c>
      <c r="N33" s="129">
        <f>IF('3i SMNCC'!J$48="-","-",'3i SMNCC'!J$48)</f>
        <v>2.4654814606041811</v>
      </c>
      <c r="O33" s="30"/>
      <c r="P33" s="129">
        <f>IF('3i SMNCC'!L$48="-","-",'3i SMNCC'!L$48)</f>
        <v>2.4654814606041811</v>
      </c>
      <c r="Q33" s="129">
        <f>IF('3i SMNCC'!M$48="-","-",'3i SMNCC'!M$48)</f>
        <v>4.8850955964817686</v>
      </c>
      <c r="R33" s="129">
        <f>IF('3i SMNCC'!N$48="-","-",'3i SMNCC'!N$48)</f>
        <v>4.7480163427765101</v>
      </c>
      <c r="S33" s="129">
        <f>IF('3i SMNCC'!O$48="-","-",'3i SMNCC'!O$48)</f>
        <v>7.093641997338695</v>
      </c>
      <c r="T33" s="129">
        <f>IF('3i SMNCC'!P$48="-","-",'3i SMNCC'!P$48)</f>
        <v>6.2155900817178944</v>
      </c>
      <c r="U33" s="129">
        <f>IF('3i SMNCC'!Q$48="-","-",'3i SMNCC'!Q$48)</f>
        <v>5.8459595331056082</v>
      </c>
      <c r="V33" s="129">
        <f>IF('3i SMNCC'!R$48="-","-",'3i SMNCC'!R$48)</f>
        <v>6.2696858243973583</v>
      </c>
      <c r="W33" s="129" t="str">
        <f>IF('3i SMNCC'!S$48="-","-",'3i SMNCC'!S$48)</f>
        <v>-</v>
      </c>
      <c r="X33" s="129" t="str">
        <f>IF('3i SMNCC'!T$48="-","-",'3i SMNCC'!T$48)</f>
        <v>-</v>
      </c>
      <c r="Y33" s="129" t="str">
        <f>IF('3i SMNCC'!U$48="-","-",'3i SMNCC'!U$48)</f>
        <v>-</v>
      </c>
      <c r="Z33" s="129" t="str">
        <f>IF('3i SMNCC'!V$48="-","-",'3i SMNCC'!V$48)</f>
        <v>-</v>
      </c>
      <c r="AA33" s="28"/>
    </row>
    <row r="34" spans="1:27" s="29" customFormat="1" ht="11.5" x14ac:dyDescent="0.25">
      <c r="A34" s="256"/>
      <c r="B34" s="132" t="s">
        <v>349</v>
      </c>
      <c r="C34" s="132" t="s">
        <v>389</v>
      </c>
      <c r="D34" s="130" t="s">
        <v>317</v>
      </c>
      <c r="E34" s="131"/>
      <c r="F34" s="30"/>
      <c r="G34" s="129">
        <f>IF('3g CPIH'!C$16="-","-",'3j PAAC PAP'!$G$12*('3g CPIH'!C$16/'3g CPIH'!$G$16))</f>
        <v>23.857918590998043</v>
      </c>
      <c r="H34" s="129">
        <f>IF('3g CPIH'!D$16="-","-",'3j PAAC PAP'!$G$12*('3g CPIH'!D$16/'3g CPIH'!$G$16))</f>
        <v>23.905682191780819</v>
      </c>
      <c r="I34" s="129">
        <f>IF('3g CPIH'!E$16="-","-",'3j PAAC PAP'!$G$12*('3g CPIH'!E$16/'3g CPIH'!$G$16))</f>
        <v>23.977327592954992</v>
      </c>
      <c r="J34" s="129">
        <f>IF('3g CPIH'!F$16="-","-",'3j PAAC PAP'!$G$12*('3g CPIH'!F$16/'3g CPIH'!$G$16))</f>
        <v>24.120618395303325</v>
      </c>
      <c r="K34" s="129">
        <f>IF('3g CPIH'!G$16="-","-",'3j PAAC PAP'!$G$12*('3g CPIH'!G$16/'3g CPIH'!$G$16))</f>
        <v>24.4072</v>
      </c>
      <c r="L34" s="129">
        <f>IF('3g CPIH'!H$16="-","-",'3j PAAC PAP'!$G$12*('3g CPIH'!H$16/'3g CPIH'!$G$16))</f>
        <v>24.717663405088064</v>
      </c>
      <c r="M34" s="129">
        <f>IF('3g CPIH'!I$16="-","-",'3j PAAC PAP'!$G$12*('3g CPIH'!I$16/'3g CPIH'!$G$16))</f>
        <v>25.075890410958902</v>
      </c>
      <c r="N34" s="129">
        <f>IF('3g CPIH'!J$16="-","-",'3j PAAC PAP'!$G$12*('3g CPIH'!J$16/'3g CPIH'!$G$16))</f>
        <v>25.290826614481411</v>
      </c>
      <c r="O34" s="30"/>
      <c r="P34" s="129">
        <f>IF('3g CPIH'!L$16="-","-",'3j PAAC PAP'!$G$12*('3g CPIH'!L$16/'3g CPIH'!$G$16))</f>
        <v>25.290826614481411</v>
      </c>
      <c r="Q34" s="129">
        <f>IF('3g CPIH'!M$16="-","-",'3j PAAC PAP'!$G$12*('3g CPIH'!M$16/'3g CPIH'!$G$16))</f>
        <v>25.577408219178082</v>
      </c>
      <c r="R34" s="129">
        <f>IF('3g CPIH'!N$16="-","-",'3j PAAC PAP'!$G$12*('3g CPIH'!N$16/'3g CPIH'!$G$16))</f>
        <v>25.768462622309197</v>
      </c>
      <c r="S34" s="129">
        <f>IF('3g CPIH'!O$16="-","-",'3j PAAC PAP'!$G$12*('3g CPIH'!O$16/'3g CPIH'!$G$16))</f>
        <v>25.911753424657533</v>
      </c>
      <c r="T34" s="129">
        <f>IF('3g CPIH'!P$16="-","-",'3j PAAC PAP'!$G$12*('3g CPIH'!P$16/'3g CPIH'!$G$16))</f>
        <v>25.983398825831699</v>
      </c>
      <c r="U34" s="129">
        <f>IF('3g CPIH'!Q$16="-","-",'3j PAAC PAP'!$G$12*('3g CPIH'!Q$16/'3g CPIH'!$G$16))</f>
        <v>26.126689628180038</v>
      </c>
      <c r="V34" s="129">
        <f>IF('3g CPIH'!R$16="-","-",'3j PAAC PAP'!$G$12*('3g CPIH'!R$16/'3g CPIH'!$G$16))</f>
        <v>26.604325636007829</v>
      </c>
      <c r="W34" s="129" t="str">
        <f>IF('3g CPIH'!S$16="-","-",'3j PAAC PAP'!$G$12*('3g CPIH'!S$16/'3g CPIH'!$G$16))</f>
        <v>-</v>
      </c>
      <c r="X34" s="129" t="str">
        <f>IF('3g CPIH'!T$16="-","-",'3j PAAC PAP'!$G$12*('3g CPIH'!T$16/'3g CPIH'!$G$16))</f>
        <v>-</v>
      </c>
      <c r="Y34" s="129" t="str">
        <f>IF('3g CPIH'!U$16="-","-",'3j PAAC PAP'!$G$12*('3g CPIH'!U$16/'3g CPIH'!$G$16))</f>
        <v>-</v>
      </c>
      <c r="Z34" s="129" t="str">
        <f>IF('3g CPIH'!V$16="-","-",'3j PAAC PAP'!$G$12*('3g CPIH'!V$16/'3g CPIH'!$G$16))</f>
        <v>-</v>
      </c>
      <c r="AA34" s="28"/>
    </row>
    <row r="35" spans="1:27" s="29" customFormat="1" ht="11.5" x14ac:dyDescent="0.25">
      <c r="A35" s="256"/>
      <c r="B35" s="132" t="s">
        <v>349</v>
      </c>
      <c r="C35" s="132" t="s">
        <v>404</v>
      </c>
      <c r="D35" s="130" t="s">
        <v>317</v>
      </c>
      <c r="E35" s="131"/>
      <c r="F35" s="30"/>
      <c r="G35" s="129">
        <f>IF(G27="-","-",SUM(G27:G33)*'3j PAAC PAP'!$G$30)</f>
        <v>0</v>
      </c>
      <c r="H35" s="129">
        <f>IF(H27="-","-",SUM(H27:H33)*'3j PAAC PAP'!$G$30)</f>
        <v>0</v>
      </c>
      <c r="I35" s="129">
        <f>IF(I27="-","-",SUM(I27:I33)*'3j PAAC PAP'!$G$30)</f>
        <v>0</v>
      </c>
      <c r="J35" s="129">
        <f>IF(J27="-","-",SUM(J27:J33)*'3j PAAC PAP'!$G$30)</f>
        <v>0</v>
      </c>
      <c r="K35" s="129">
        <f>IF(K27="-","-",SUM(K27:K33)*'3j PAAC PAP'!$G$30)</f>
        <v>0</v>
      </c>
      <c r="L35" s="129">
        <f>IF(L27="-","-",SUM(L27:L33)*'3j PAAC PAP'!$G$30)</f>
        <v>0</v>
      </c>
      <c r="M35" s="129">
        <f>IF(M27="-","-",SUM(M27:M33)*'3j PAAC PAP'!$G$30)</f>
        <v>0</v>
      </c>
      <c r="N35" s="129">
        <f>IF(N27="-","-",SUM(N27:N33)*'3j PAAC PAP'!$G$30)</f>
        <v>0</v>
      </c>
      <c r="O35" s="30"/>
      <c r="P35" s="129">
        <f>IF(P27="-","-",SUM(P27:P33)*'3j PAAC PAP'!$G$30)</f>
        <v>0</v>
      </c>
      <c r="Q35" s="129">
        <f>IF(Q27="-","-",SUM(Q27:Q33)*'3j PAAC PAP'!$G$30)</f>
        <v>0</v>
      </c>
      <c r="R35" s="129">
        <f>IF(R27="-","-",SUM(R27:R33)*'3j PAAC PAP'!$G$30)</f>
        <v>0</v>
      </c>
      <c r="S35" s="129">
        <f>IF(S27="-","-",SUM(S27:S33)*'3j PAAC PAP'!$G$30)</f>
        <v>0</v>
      </c>
      <c r="T35" s="129">
        <f>IF(T27="-","-",SUM(T27:T33)*'3j PAAC PAP'!$G$30)</f>
        <v>0</v>
      </c>
      <c r="U35" s="129">
        <f>IF(U27="-","-",SUM(U27:U33)*'3j PAAC PAP'!$G$30)</f>
        <v>0</v>
      </c>
      <c r="V35" s="129">
        <f>IF(V27="-","-",SUM(V27:V33)*'3j PAAC PAP'!$G$30)</f>
        <v>0</v>
      </c>
      <c r="W35" s="129" t="str">
        <f>IF(W27="-","-",SUM(W27:W33)*'3j PAAC PAP'!$G$30)</f>
        <v>-</v>
      </c>
      <c r="X35" s="129" t="str">
        <f>IF(X27="-","-",SUM(X27:X33)*'3j PAAC PAP'!$G$30)</f>
        <v>-</v>
      </c>
      <c r="Y35" s="129" t="str">
        <f>IF(Y27="-","-",SUM(Y27:Y33)*'3j PAAC PAP'!$G$30)</f>
        <v>-</v>
      </c>
      <c r="Z35" s="129" t="str">
        <f>IF(Z27="-","-",SUM(Z27:Z33)*'3j PAAC PAP'!$G$30)</f>
        <v>-</v>
      </c>
      <c r="AA35" s="28"/>
    </row>
    <row r="36" spans="1:27" s="29" customFormat="1" ht="11.5" x14ac:dyDescent="0.25">
      <c r="A36" s="256"/>
      <c r="B36" s="132" t="s">
        <v>388</v>
      </c>
      <c r="C36" s="132" t="s">
        <v>515</v>
      </c>
      <c r="D36" s="130" t="s">
        <v>317</v>
      </c>
      <c r="E36" s="131"/>
      <c r="F36" s="30"/>
      <c r="G36" s="129">
        <f>IF(G27="-","-",SUM(G27:G35)*'3k EBIT'!$E$8)</f>
        <v>9.0929178197429827</v>
      </c>
      <c r="H36" s="129">
        <f>IF(H27="-","-",SUM(H27:H35)*'3k EBIT'!$E$8)</f>
        <v>8.7323391264952583</v>
      </c>
      <c r="I36" s="129">
        <f>IF(I27="-","-",SUM(I27:I35)*'3k EBIT'!$E$8)</f>
        <v>9.0386934978136999</v>
      </c>
      <c r="J36" s="129">
        <f>IF(J27="-","-",SUM(J27:J35)*'3k EBIT'!$E$8)</f>
        <v>8.8747728602101699</v>
      </c>
      <c r="K36" s="129">
        <f>IF(K27="-","-",SUM(K27:K35)*'3k EBIT'!$E$8)</f>
        <v>9.5338298164799848</v>
      </c>
      <c r="L36" s="129">
        <f>IF(L27="-","-",SUM(L27:L35)*'3k EBIT'!$E$8)</f>
        <v>9.4286355724004149</v>
      </c>
      <c r="M36" s="129">
        <f>IF(M27="-","-",SUM(M27:M35)*'3k EBIT'!$E$8)</f>
        <v>10.224107551693725</v>
      </c>
      <c r="N36" s="129">
        <f>IF(N27="-","-",SUM(N27:N35)*'3k EBIT'!$E$8)</f>
        <v>10.559900993610412</v>
      </c>
      <c r="O36" s="30"/>
      <c r="P36" s="129">
        <f>IF(P27="-","-",SUM(P27:P35)*'3k EBIT'!$E$8)</f>
        <v>10.559900993610412</v>
      </c>
      <c r="Q36" s="129">
        <f>IF(Q27="-","-",SUM(Q27:Q35)*'3k EBIT'!$E$8)</f>
        <v>11.679462423775298</v>
      </c>
      <c r="R36" s="129">
        <f>IF(R27="-","-",SUM(R27:R35)*'3k EBIT'!$E$8)</f>
        <v>11.298488995452315</v>
      </c>
      <c r="S36" s="129">
        <f>IF(S27="-","-",SUM(S27:S35)*'3k EBIT'!$E$8)</f>
        <v>11.314172117127745</v>
      </c>
      <c r="T36" s="129">
        <f>IF(T27="-","-",SUM(T27:T35)*'3k EBIT'!$E$8)</f>
        <v>10.861388410761984</v>
      </c>
      <c r="U36" s="129">
        <f>IF(U27="-","-",SUM(U27:U35)*'3k EBIT'!$E$8)</f>
        <v>11.789000336533743</v>
      </c>
      <c r="V36" s="129">
        <f>IF(V27="-","-",SUM(V27:V35)*'3k EBIT'!$E$8)</f>
        <v>12.914633762112848</v>
      </c>
      <c r="W36" s="129" t="str">
        <f>IF(W27="-","-",SUM(W27:W35)*'3k EBIT'!$E$8)</f>
        <v>-</v>
      </c>
      <c r="X36" s="129" t="str">
        <f>IF(X27="-","-",SUM(X27:X35)*'3k EBIT'!$E$8)</f>
        <v>-</v>
      </c>
      <c r="Y36" s="129" t="str">
        <f>IF(Y27="-","-",SUM(Y27:Y35)*'3k EBIT'!$E$8)</f>
        <v>-</v>
      </c>
      <c r="Z36" s="129" t="str">
        <f>IF(Z27="-","-",SUM(Z27:Z35)*'3k EBIT'!$E$8)</f>
        <v>-</v>
      </c>
      <c r="AA36" s="28"/>
    </row>
    <row r="37" spans="1:27" s="29" customFormat="1" ht="11.25" customHeight="1" x14ac:dyDescent="0.25">
      <c r="A37" s="256"/>
      <c r="B37" s="132" t="s">
        <v>292</v>
      </c>
      <c r="C37" s="177" t="s">
        <v>516</v>
      </c>
      <c r="D37" s="130" t="s">
        <v>317</v>
      </c>
      <c r="E37" s="130"/>
      <c r="F37" s="30"/>
      <c r="G37" s="129">
        <f>IF(G27="-","-",SUM(G27:G30,G32:G36)*'3l HAP'!$E$9)</f>
        <v>5.3574743521019661</v>
      </c>
      <c r="H37" s="129">
        <f>IF(H27="-","-",SUM(H27:H30,H32:H36)*'3l HAP'!$E$9)</f>
        <v>5.0688434591196012</v>
      </c>
      <c r="I37" s="129">
        <f>IF(I27="-","-",SUM(I27:I30,I32:I36)*'3l HAP'!$E$9)</f>
        <v>5.0983633720938935</v>
      </c>
      <c r="J37" s="129">
        <f>IF(J27="-","-",SUM(J27:J30,J32:J36)*'3l HAP'!$E$9)</f>
        <v>4.9801551316704158</v>
      </c>
      <c r="K37" s="129">
        <f>IF(K27="-","-",SUM(K27:K30,K32:K36)*'3l HAP'!$E$9)</f>
        <v>5.5900068146208053</v>
      </c>
      <c r="L37" s="129">
        <f>IF(L27="-","-",SUM(L27:L30,L32:L36)*'3l HAP'!$E$9)</f>
        <v>5.4960271689044111</v>
      </c>
      <c r="M37" s="129">
        <f>IF(M27="-","-",SUM(M27:M30,M32:M36)*'3l HAP'!$E$9)</f>
        <v>6.1490791859815506</v>
      </c>
      <c r="N37" s="129">
        <f>IF(N27="-","-",SUM(N27:N30,N32:N36)*'3l HAP'!$E$9)</f>
        <v>6.4135709852033349</v>
      </c>
      <c r="O37" s="30"/>
      <c r="P37" s="129">
        <f>IF(P27="-","-",SUM(P27:P30,P32:P36)*'3l HAP'!$E$9)</f>
        <v>6.4135709852033349</v>
      </c>
      <c r="Q37" s="129">
        <f>IF(Q27="-","-",SUM(Q27:Q30,Q32:Q36)*'3l HAP'!$E$9)</f>
        <v>7.1930773806799104</v>
      </c>
      <c r="R37" s="129">
        <f>IF(R27="-","-",SUM(R27:R30,R32:R36)*'3l HAP'!$E$9)</f>
        <v>6.8742874327214745</v>
      </c>
      <c r="S37" s="129">
        <f>IF(S27="-","-",SUM(S27:S30,S32:S36)*'3l HAP'!$E$9)</f>
        <v>6.8963473688757473</v>
      </c>
      <c r="T37" s="129">
        <f>IF(T27="-","-",SUM(T27:T30,T32:T36)*'3l HAP'!$E$9)</f>
        <v>6.4967540889245496</v>
      </c>
      <c r="U37" s="129">
        <f>IF(U27="-","-",SUM(U27:U30,U32:U36)*'3l HAP'!$E$9)</f>
        <v>7.0541654619598928</v>
      </c>
      <c r="V37" s="129">
        <f>IF(V27="-","-",SUM(V27:V30,V32:V36)*'3l HAP'!$E$9)</f>
        <v>7.9204972211892537</v>
      </c>
      <c r="W37" s="129" t="str">
        <f>IF(W27="-","-",SUM(W27:W30,W32:W36)*'3l HAP'!$E$9)</f>
        <v>-</v>
      </c>
      <c r="X37" s="129" t="str">
        <f>IF(X27="-","-",SUM(X27:X30,X32:X36)*'3l HAP'!$E$9)</f>
        <v>-</v>
      </c>
      <c r="Y37" s="129" t="str">
        <f>IF(Y27="-","-",SUM(Y27:Y30,Y32:Y36)*'3l HAP'!$E$9)</f>
        <v>-</v>
      </c>
      <c r="Z37" s="129" t="str">
        <f>IF(Z27="-","-",SUM(Z27:Z30,Z32:Z36)*'3l HAP'!$E$9)</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483.93189876741411</v>
      </c>
      <c r="H38" s="129">
        <f t="shared" si="2"/>
        <v>464.66544975286286</v>
      </c>
      <c r="I38" s="129">
        <f t="shared" si="2"/>
        <v>480.8188772857327</v>
      </c>
      <c r="J38" s="129">
        <f t="shared" si="2"/>
        <v>472.07327062974565</v>
      </c>
      <c r="K38" s="129">
        <f t="shared" si="2"/>
        <v>507.37031620978644</v>
      </c>
      <c r="L38" s="129">
        <f t="shared" si="2"/>
        <v>501.73979968886857</v>
      </c>
      <c r="M38" s="129">
        <f t="shared" si="2"/>
        <v>544.25978069129599</v>
      </c>
      <c r="N38" s="129">
        <f t="shared" si="2"/>
        <v>562.19760423874834</v>
      </c>
      <c r="O38" s="30"/>
      <c r="P38" s="129">
        <f t="shared" ref="P38:Z38" si="3">IF(P27="-","-",SUM(P27:P37))</f>
        <v>562.19760423874834</v>
      </c>
      <c r="Q38" s="129">
        <f t="shared" si="3"/>
        <v>621.90137209355566</v>
      </c>
      <c r="R38" s="129">
        <f t="shared" si="3"/>
        <v>601.53135735817773</v>
      </c>
      <c r="S38" s="129">
        <f t="shared" si="3"/>
        <v>602.37884440998869</v>
      </c>
      <c r="T38" s="129">
        <f t="shared" si="3"/>
        <v>578.14853958570393</v>
      </c>
      <c r="U38" s="129">
        <f t="shared" si="3"/>
        <v>627.52761109660094</v>
      </c>
      <c r="V38" s="129">
        <f t="shared" si="3"/>
        <v>687.63778288917001</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DF'!H15="-","-",'3a DF'!H15)</f>
        <v>189.65040724187483</v>
      </c>
      <c r="H39" s="38">
        <f>'3a DF'!I15</f>
        <v>169.8885346874111</v>
      </c>
      <c r="I39" s="38">
        <f>'3a DF'!J15</f>
        <v>153.03516079739146</v>
      </c>
      <c r="J39" s="38">
        <f>'3a DF'!K15</f>
        <v>145.43163428495879</v>
      </c>
      <c r="K39" s="38">
        <f>'3a DF'!L15</f>
        <v>170.13087179994068</v>
      </c>
      <c r="L39" s="38">
        <f>'3a DF'!M15</f>
        <v>163.53669723755536</v>
      </c>
      <c r="M39" s="38">
        <f>'3a DF'!N15</f>
        <v>175.81856626263644</v>
      </c>
      <c r="N39" s="38">
        <f>'3a DF'!O15</f>
        <v>195.63464597275654</v>
      </c>
      <c r="O39" s="30"/>
      <c r="P39" s="38">
        <f>'3a DF'!Q15</f>
        <v>195.63464597275654</v>
      </c>
      <c r="Q39" s="38">
        <f>'3a DF'!R15</f>
        <v>228.27326184711356</v>
      </c>
      <c r="R39" s="38">
        <f>'3a DF'!S15</f>
        <v>203.74044657158009</v>
      </c>
      <c r="S39" s="38">
        <f>'3a DF'!T15</f>
        <v>187.24162712489229</v>
      </c>
      <c r="T39" s="38">
        <f>'3a DF'!U15</f>
        <v>156.73737830101803</v>
      </c>
      <c r="U39" s="38">
        <f>'3a DF'!V15</f>
        <v>187.35796350833712</v>
      </c>
      <c r="V39" s="38">
        <f>'3a DF'!W15</f>
        <v>258.57949681621557</v>
      </c>
      <c r="W39" s="38" t="str">
        <f>'3a DF'!X15</f>
        <v>-</v>
      </c>
      <c r="X39" s="38" t="str">
        <f>'3a DF'!Y15</f>
        <v>-</v>
      </c>
      <c r="Y39" s="38" t="str">
        <f>'3a DF'!Z15</f>
        <v>-</v>
      </c>
      <c r="Z39" s="38" t="str">
        <f>'3a DF'!AA15</f>
        <v>-</v>
      </c>
      <c r="AA39" s="28"/>
    </row>
    <row r="40" spans="1:27" s="29" customFormat="1" ht="11.25" customHeight="1" x14ac:dyDescent="0.25">
      <c r="A40" s="256"/>
      <c r="B40" s="135" t="s">
        <v>350</v>
      </c>
      <c r="C40" s="135" t="s">
        <v>300</v>
      </c>
      <c r="D40" s="127" t="s">
        <v>318</v>
      </c>
      <c r="E40" s="128"/>
      <c r="F40" s="30"/>
      <c r="G40" s="38">
        <f>IF('3b CM'!G15="-","-",'3b CM'!G15)</f>
        <v>5.6226213443823357E-2</v>
      </c>
      <c r="H40" s="38">
        <f>'3b CM'!H15</f>
        <v>8.4339320165735032E-2</v>
      </c>
      <c r="I40" s="38">
        <f>'3b CM'!I15</f>
        <v>0.2655753507658698</v>
      </c>
      <c r="J40" s="38">
        <f>'3b CM'!J15</f>
        <v>0.27007690474750684</v>
      </c>
      <c r="K40" s="38">
        <f>'3b CM'!K15</f>
        <v>3.4688120117771488</v>
      </c>
      <c r="L40" s="38">
        <f>'3b CM'!L15</f>
        <v>3.3650981681343572</v>
      </c>
      <c r="M40" s="38">
        <f>'3b CM'!M15</f>
        <v>11.907204039153976</v>
      </c>
      <c r="N40" s="38">
        <f>'3b CM'!N15</f>
        <v>11.319326858738016</v>
      </c>
      <c r="O40" s="30"/>
      <c r="P40" s="38">
        <f>'3b CM'!P15</f>
        <v>11.319326858738016</v>
      </c>
      <c r="Q40" s="38">
        <f>'3b CM'!Q15</f>
        <v>15.232508313769655</v>
      </c>
      <c r="R40" s="38">
        <f>'3b CM'!R15</f>
        <v>15.162636096084153</v>
      </c>
      <c r="S40" s="38">
        <f>'3b CM'!S15</f>
        <v>18.010418613276087</v>
      </c>
      <c r="T40" s="38">
        <f>'3b CM'!T15</f>
        <v>19.09184860369589</v>
      </c>
      <c r="U40" s="38">
        <f>'3b CM'!U15</f>
        <v>14.668754236620025</v>
      </c>
      <c r="V40" s="38">
        <f>'3b CM'!V15</f>
        <v>15.044426820005809</v>
      </c>
      <c r="W40" s="38" t="str">
        <f>'3b CM'!W15</f>
        <v>-</v>
      </c>
      <c r="X40" s="38" t="str">
        <f>'3b CM'!X15</f>
        <v>-</v>
      </c>
      <c r="Y40" s="38" t="str">
        <f>'3b CM'!Y15</f>
        <v>-</v>
      </c>
      <c r="Z40" s="38" t="str">
        <f>'3b CM'!Z15</f>
        <v>-</v>
      </c>
      <c r="AA40" s="28"/>
    </row>
    <row r="41" spans="1:27" s="29" customFormat="1" ht="11.25" customHeight="1" x14ac:dyDescent="0.25">
      <c r="A41" s="256"/>
      <c r="B41" s="135" t="s">
        <v>596</v>
      </c>
      <c r="C41" s="135" t="s">
        <v>597</v>
      </c>
      <c r="D41" s="127" t="s">
        <v>318</v>
      </c>
      <c r="E41" s="128"/>
      <c r="F41" s="30"/>
      <c r="G41" s="38" t="str">
        <f>IF('3c AA'!J85="-","-",'3c AA'!J85)</f>
        <v>-</v>
      </c>
      <c r="H41" s="38" t="str">
        <f>IF('3c AA'!K85="-","-",'3c AA'!K85)</f>
        <v>-</v>
      </c>
      <c r="I41" s="38" t="str">
        <f>IF('3c AA'!L85="-","-",'3c AA'!L85)</f>
        <v>-</v>
      </c>
      <c r="J41" s="38" t="str">
        <f>IF('3c AA'!M85="-","-",'3c AA'!M85)</f>
        <v>-</v>
      </c>
      <c r="K41" s="38" t="str">
        <f>IF('3c AA'!N85="-","-",'3c AA'!N85)</f>
        <v>-</v>
      </c>
      <c r="L41" s="38" t="str">
        <f>IF('3c AA'!O85="-","-",'3c AA'!O85)</f>
        <v>-</v>
      </c>
      <c r="M41" s="38" t="str">
        <f>IF('3c AA'!P85="-","-",'3c AA'!P85)</f>
        <v>-</v>
      </c>
      <c r="N41" s="38" t="str">
        <f>IF('3c AA'!Q85="-","-",'3c AA'!Q85)</f>
        <v>-</v>
      </c>
      <c r="O41" s="30"/>
      <c r="P41" s="38" t="str">
        <f>IF('3c AA'!S85="-","-",'3c AA'!S85)</f>
        <v>-</v>
      </c>
      <c r="Q41" s="38" t="str">
        <f>IF('3c AA'!T85="-","-",'3c AA'!T85)</f>
        <v>-</v>
      </c>
      <c r="R41" s="38" t="str">
        <f>IF('3c AA'!U85="-","-",'3c AA'!U85)</f>
        <v>-</v>
      </c>
      <c r="S41" s="38" t="str">
        <f>IF('3c AA'!V85="-","-",'3c AA'!V85)</f>
        <v>-</v>
      </c>
      <c r="T41" s="38">
        <f>IF('3c AA'!W85="-","-",'3c AA'!W85)</f>
        <v>0</v>
      </c>
      <c r="U41" s="38">
        <f>IF('3c AA'!X85="-","-",'3c AA'!X85)</f>
        <v>0</v>
      </c>
      <c r="V41" s="38">
        <f>IF('3c AA'!Y85="-","-",'3c AA'!Y85)</f>
        <v>0</v>
      </c>
      <c r="W41" s="38" t="str">
        <f>IF('3c AA'!Z85="-","-",'3c AA'!Z85)</f>
        <v>-</v>
      </c>
      <c r="X41" s="38" t="str">
        <f>IF('3c AA'!AA85="-","-",'3c AA'!AA85)</f>
        <v>-</v>
      </c>
      <c r="Y41" s="38" t="str">
        <f>IF('3c AA'!AB85="-","-",'3c AA'!AB85)</f>
        <v>-</v>
      </c>
      <c r="Z41" s="38" t="str">
        <f>IF('3c AA'!AC85="-","-",'3c AA'!AC85)</f>
        <v>-</v>
      </c>
      <c r="AA41" s="28"/>
    </row>
    <row r="42" spans="1:27" s="29" customFormat="1" ht="11.25" customHeight="1" x14ac:dyDescent="0.25">
      <c r="A42" s="256"/>
      <c r="B42" s="135" t="s">
        <v>2</v>
      </c>
      <c r="C42" s="135" t="s">
        <v>342</v>
      </c>
      <c r="D42" s="127" t="s">
        <v>318</v>
      </c>
      <c r="E42" s="128"/>
      <c r="F42" s="30"/>
      <c r="G42" s="38">
        <f>IF('3d PC'!G16="-","-",'3d PC'!G16)</f>
        <v>68.691489961573978</v>
      </c>
      <c r="H42" s="38">
        <f>'3d PC'!H16</f>
        <v>68.67138727993634</v>
      </c>
      <c r="I42" s="38">
        <f>'3d PC'!I16</f>
        <v>86.613712200026143</v>
      </c>
      <c r="J42" s="38">
        <f>'3d PC'!J16</f>
        <v>85.614232169105591</v>
      </c>
      <c r="K42" s="38">
        <f>'3d PC'!K16</f>
        <v>97.877542817071387</v>
      </c>
      <c r="L42" s="38">
        <f>'3d PC'!L16</f>
        <v>97.06566778235171</v>
      </c>
      <c r="M42" s="38">
        <f>'3d PC'!M16</f>
        <v>118.56217933957592</v>
      </c>
      <c r="N42" s="38">
        <f>'3d PC'!N16</f>
        <v>116.43229437115814</v>
      </c>
      <c r="O42" s="30"/>
      <c r="P42" s="38">
        <f>'3d PC'!P16</f>
        <v>116.43229437115814</v>
      </c>
      <c r="Q42" s="38">
        <f>'3d PC'!Q16</f>
        <v>130.26226917667123</v>
      </c>
      <c r="R42" s="38">
        <f>'3d PC'!R16</f>
        <v>132.21990716682578</v>
      </c>
      <c r="S42" s="38">
        <f>'3d PC'!S16</f>
        <v>144.34605575986936</v>
      </c>
      <c r="T42" s="38">
        <f>'3d PC'!T16</f>
        <v>146.87279216995896</v>
      </c>
      <c r="U42" s="38">
        <f>'3d PC'!U16</f>
        <v>158.90199602603437</v>
      </c>
      <c r="V42" s="38">
        <f>'3d PC'!V16</f>
        <v>144.48419885965129</v>
      </c>
      <c r="W42" s="38" t="str">
        <f>'3d PC'!W16</f>
        <v>-</v>
      </c>
      <c r="X42" s="38" t="str">
        <f>'3d PC'!X16</f>
        <v>-</v>
      </c>
      <c r="Y42" s="38" t="str">
        <f>'3d PC'!Y16</f>
        <v>-</v>
      </c>
      <c r="Z42" s="38" t="str">
        <f>'3d PC'!Z16</f>
        <v>-</v>
      </c>
      <c r="AA42" s="28"/>
    </row>
    <row r="43" spans="1:27" s="29" customFormat="1" ht="11.25" customHeight="1" x14ac:dyDescent="0.25">
      <c r="A43" s="256"/>
      <c r="B43" s="135" t="s">
        <v>352</v>
      </c>
      <c r="C43" s="135" t="s">
        <v>343</v>
      </c>
      <c r="D43" s="127" t="s">
        <v>318</v>
      </c>
      <c r="E43" s="128"/>
      <c r="F43" s="30"/>
      <c r="G43" s="38">
        <f>IF('3e NC-Elec'!H30="-","-",'3e NC-Elec'!H30)</f>
        <v>107.6690008178043</v>
      </c>
      <c r="H43" s="38">
        <f>'3e NC-Elec'!I30</f>
        <v>108.41258580512795</v>
      </c>
      <c r="I43" s="38">
        <f>'3e NC-Elec'!J30</f>
        <v>121.65288893089296</v>
      </c>
      <c r="J43" s="38">
        <f>'3e NC-Elec'!K30</f>
        <v>121.09361275955513</v>
      </c>
      <c r="K43" s="38">
        <f>'3e NC-Elec'!L30</f>
        <v>107.46045132117443</v>
      </c>
      <c r="L43" s="38">
        <f>'3e NC-Elec'!M30</f>
        <v>108.35187148354184</v>
      </c>
      <c r="M43" s="38">
        <f>'3e NC-Elec'!N30</f>
        <v>111.26268585112042</v>
      </c>
      <c r="N43" s="38">
        <f>'3e NC-Elec'!O30</f>
        <v>110.86251431726572</v>
      </c>
      <c r="O43" s="30"/>
      <c r="P43" s="38">
        <f>'3e NC-Elec'!Q30</f>
        <v>110.86251431726572</v>
      </c>
      <c r="Q43" s="38">
        <f>'3e NC-Elec'!R30</f>
        <v>121.7067934726884</v>
      </c>
      <c r="R43" s="38">
        <f>'3e NC-Elec'!S30</f>
        <v>123.44226602651445</v>
      </c>
      <c r="S43" s="38">
        <f>'3e NC-Elec'!T30</f>
        <v>128.32608261340272</v>
      </c>
      <c r="T43" s="38">
        <f>'3e NC-Elec'!U30</f>
        <v>131.82639419492421</v>
      </c>
      <c r="U43" s="38">
        <f>'3e NC-Elec'!V30</f>
        <v>142.17493957196669</v>
      </c>
      <c r="V43" s="38">
        <f>'3e NC-Elec'!W30</f>
        <v>141.95871332546301</v>
      </c>
      <c r="W43" s="38" t="str">
        <f>'3e NC-Elec'!X30</f>
        <v>-</v>
      </c>
      <c r="X43" s="38" t="str">
        <f>'3e NC-Elec'!Y30</f>
        <v>-</v>
      </c>
      <c r="Y43" s="38" t="str">
        <f>'3e NC-Elec'!Z30</f>
        <v>-</v>
      </c>
      <c r="Z43" s="38" t="str">
        <f>'3e NC-Elec'!AA30</f>
        <v>-</v>
      </c>
      <c r="AA43" s="28"/>
    </row>
    <row r="44" spans="1:27" s="29" customFormat="1" ht="12.4" customHeight="1" x14ac:dyDescent="0.25">
      <c r="A44" s="256"/>
      <c r="B44" s="135" t="s">
        <v>349</v>
      </c>
      <c r="C44" s="135" t="s">
        <v>344</v>
      </c>
      <c r="D44" s="127" t="s">
        <v>318</v>
      </c>
      <c r="E44" s="128"/>
      <c r="F44" s="30"/>
      <c r="G44" s="38">
        <f>IF('3g CPIH'!C$16="-","-",'3h OC '!$E$8*('3g CPIH'!C$16/'3g CPIH'!$G$16))</f>
        <v>76.502677103718199</v>
      </c>
      <c r="H44" s="38">
        <f>IF('3g CPIH'!D$16="-","-",'3h OC '!$E$8*('3g CPIH'!D$16/'3g CPIH'!$G$16))</f>
        <v>76.655835616438353</v>
      </c>
      <c r="I44" s="38">
        <f>IF('3g CPIH'!E$16="-","-",'3h OC '!$E$8*('3g CPIH'!E$16/'3g CPIH'!$G$16))</f>
        <v>76.885573385518597</v>
      </c>
      <c r="J44" s="38">
        <f>IF('3g CPIH'!F$16="-","-",'3h OC '!$E$8*('3g CPIH'!F$16/'3g CPIH'!$G$16))</f>
        <v>77.345048923679059</v>
      </c>
      <c r="K44" s="38">
        <f>IF('3g CPIH'!G$16="-","-",'3h OC '!$E$8*('3g CPIH'!G$16/'3g CPIH'!$G$16))</f>
        <v>78.263999999999996</v>
      </c>
      <c r="L44" s="38">
        <f>IF('3g CPIH'!H$16="-","-",'3h OC '!$E$8*('3g CPIH'!H$16/'3g CPIH'!$G$16))</f>
        <v>79.259530332681024</v>
      </c>
      <c r="M44" s="38">
        <f>IF('3g CPIH'!I$16="-","-",'3h OC '!$E$8*('3g CPIH'!I$16/'3g CPIH'!$G$16))</f>
        <v>80.408219178082177</v>
      </c>
      <c r="N44" s="38">
        <f>IF('3g CPIH'!J$16="-","-",'3h OC '!$E$8*('3g CPIH'!J$16/'3g CPIH'!$G$16))</f>
        <v>81.097432485322898</v>
      </c>
      <c r="O44" s="30"/>
      <c r="P44" s="38">
        <f>IF('3g CPIH'!L$16="-","-",'3h OC '!$E$8*('3g CPIH'!L$16/'3g CPIH'!$G$16))</f>
        <v>81.097432485322898</v>
      </c>
      <c r="Q44" s="38">
        <f>IF('3g CPIH'!M$16="-","-",'3h OC '!$E$8*('3g CPIH'!M$16/'3g CPIH'!$G$16))</f>
        <v>82.016383561643835</v>
      </c>
      <c r="R44" s="38">
        <f>IF('3g CPIH'!N$16="-","-",'3h OC '!$E$8*('3g CPIH'!N$16/'3g CPIH'!$G$16))</f>
        <v>82.62901761252445</v>
      </c>
      <c r="S44" s="38">
        <f>IF('3g CPIH'!O$16="-","-",'3h OC '!$E$8*('3g CPIH'!O$16/'3g CPIH'!$G$16))</f>
        <v>83.088493150684926</v>
      </c>
      <c r="T44" s="38">
        <f>IF('3g CPIH'!P$16="-","-",'3h OC '!$E$8*('3g CPIH'!P$16/'3g CPIH'!$G$16))</f>
        <v>83.318230919765156</v>
      </c>
      <c r="U44" s="38">
        <f>IF('3g CPIH'!Q$16="-","-",'3h OC '!$E$8*('3g CPIH'!Q$16/'3g CPIH'!$G$16))</f>
        <v>83.777706457925632</v>
      </c>
      <c r="V44" s="38">
        <f>IF('3g CPIH'!R$16="-","-",'3h OC '!$E$8*('3g CPIH'!R$16/'3g CPIH'!$G$16))</f>
        <v>85.309291585127198</v>
      </c>
      <c r="W44" s="38" t="str">
        <f>IF('3g CPIH'!S$16="-","-",'3h OC '!$E$8*('3g CPIH'!S$16/'3g CPIH'!$G$16))</f>
        <v>-</v>
      </c>
      <c r="X44" s="38" t="str">
        <f>IF('3g CPIH'!T$16="-","-",'3h OC '!$E$8*('3g CPIH'!T$16/'3g CPIH'!$G$16))</f>
        <v>-</v>
      </c>
      <c r="Y44" s="38" t="str">
        <f>IF('3g CPIH'!U$16="-","-",'3h OC '!$E$8*('3g CPIH'!U$16/'3g CPIH'!$G$16))</f>
        <v>-</v>
      </c>
      <c r="Z44" s="38" t="str">
        <f>IF('3g CPIH'!V$16="-","-",'3h OC '!$E$8*('3g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SMNCC'!G$48="-","-",'3i SMNCC'!G$48)</f>
        <v>0</v>
      </c>
      <c r="L45" s="38">
        <f>IF('3i SMNCC'!H$48="-","-",'3i SMNCC'!H$48)</f>
        <v>-0.18995111249132623</v>
      </c>
      <c r="M45" s="38">
        <f>IF('3i SMNCC'!I$48="-","-",'3i SMNCC'!I$48)</f>
        <v>2.3898870370752556</v>
      </c>
      <c r="N45" s="38">
        <f>IF('3i SMNCC'!J$48="-","-",'3i SMNCC'!J$48)</f>
        <v>2.4654814606041811</v>
      </c>
      <c r="O45" s="30"/>
      <c r="P45" s="38">
        <f>IF('3i SMNCC'!L$48="-","-",'3i SMNCC'!L$48)</f>
        <v>2.4654814606041811</v>
      </c>
      <c r="Q45" s="38">
        <f>IF('3i SMNCC'!M$48="-","-",'3i SMNCC'!M$48)</f>
        <v>4.8850955964817686</v>
      </c>
      <c r="R45" s="38">
        <f>IF('3i SMNCC'!N$48="-","-",'3i SMNCC'!N$48)</f>
        <v>4.7480163427765101</v>
      </c>
      <c r="S45" s="38">
        <f>IF('3i SMNCC'!O$48="-","-",'3i SMNCC'!O$48)</f>
        <v>7.093641997338695</v>
      </c>
      <c r="T45" s="38">
        <f>IF('3i SMNCC'!P$48="-","-",'3i SMNCC'!P$48)</f>
        <v>6.2155900817178944</v>
      </c>
      <c r="U45" s="38">
        <f>IF('3i SMNCC'!Q$48="-","-",'3i SMNCC'!Q$48)</f>
        <v>5.8459595331056082</v>
      </c>
      <c r="V45" s="38">
        <f>IF('3i SMNCC'!R$48="-","-",'3i SMNCC'!R$48)</f>
        <v>6.2696858243973583</v>
      </c>
      <c r="W45" s="38" t="str">
        <f>IF('3i SMNCC'!S$48="-","-",'3i SMNCC'!S$48)</f>
        <v>-</v>
      </c>
      <c r="X45" s="38" t="str">
        <f>IF('3i SMNCC'!T$48="-","-",'3i SMNCC'!T$48)</f>
        <v>-</v>
      </c>
      <c r="Y45" s="38" t="str">
        <f>IF('3i SMNCC'!U$48="-","-",'3i SMNCC'!U$48)</f>
        <v>-</v>
      </c>
      <c r="Z45" s="38" t="str">
        <f>IF('3i SMNCC'!V$48="-","-",'3i SMNCC'!V$48)</f>
        <v>-</v>
      </c>
      <c r="AA45" s="28"/>
    </row>
    <row r="46" spans="1:27" s="29" customFormat="1" ht="11.5" x14ac:dyDescent="0.25">
      <c r="A46" s="256"/>
      <c r="B46" s="135" t="s">
        <v>349</v>
      </c>
      <c r="C46" s="135" t="s">
        <v>389</v>
      </c>
      <c r="D46" s="127" t="s">
        <v>318</v>
      </c>
      <c r="E46" s="128"/>
      <c r="F46" s="30"/>
      <c r="G46" s="38">
        <f>IF('3g CPIH'!C$16="-","-",'3j PAAC PAP'!$G$12*('3g CPIH'!C$16/'3g CPIH'!$G$16))</f>
        <v>23.857918590998043</v>
      </c>
      <c r="H46" s="38">
        <f>IF('3g CPIH'!D$16="-","-",'3j PAAC PAP'!$G$12*('3g CPIH'!D$16/'3g CPIH'!$G$16))</f>
        <v>23.905682191780819</v>
      </c>
      <c r="I46" s="38">
        <f>IF('3g CPIH'!E$16="-","-",'3j PAAC PAP'!$G$12*('3g CPIH'!E$16/'3g CPIH'!$G$16))</f>
        <v>23.977327592954992</v>
      </c>
      <c r="J46" s="38">
        <f>IF('3g CPIH'!F$16="-","-",'3j PAAC PAP'!$G$12*('3g CPIH'!F$16/'3g CPIH'!$G$16))</f>
        <v>24.120618395303325</v>
      </c>
      <c r="K46" s="38">
        <f>IF('3g CPIH'!G$16="-","-",'3j PAAC PAP'!$G$12*('3g CPIH'!G$16/'3g CPIH'!$G$16))</f>
        <v>24.4072</v>
      </c>
      <c r="L46" s="38">
        <f>IF('3g CPIH'!H$16="-","-",'3j PAAC PAP'!$G$12*('3g CPIH'!H$16/'3g CPIH'!$G$16))</f>
        <v>24.717663405088064</v>
      </c>
      <c r="M46" s="38">
        <f>IF('3g CPIH'!I$16="-","-",'3j PAAC PAP'!$G$12*('3g CPIH'!I$16/'3g CPIH'!$G$16))</f>
        <v>25.075890410958902</v>
      </c>
      <c r="N46" s="38">
        <f>IF('3g CPIH'!J$16="-","-",'3j PAAC PAP'!$G$12*('3g CPIH'!J$16/'3g CPIH'!$G$16))</f>
        <v>25.290826614481411</v>
      </c>
      <c r="O46" s="30"/>
      <c r="P46" s="38">
        <f>IF('3g CPIH'!L$16="-","-",'3j PAAC PAP'!$G$12*('3g CPIH'!L$16/'3g CPIH'!$G$16))</f>
        <v>25.290826614481411</v>
      </c>
      <c r="Q46" s="38">
        <f>IF('3g CPIH'!M$16="-","-",'3j PAAC PAP'!$G$12*('3g CPIH'!M$16/'3g CPIH'!$G$16))</f>
        <v>25.577408219178082</v>
      </c>
      <c r="R46" s="38">
        <f>IF('3g CPIH'!N$16="-","-",'3j PAAC PAP'!$G$12*('3g CPIH'!N$16/'3g CPIH'!$G$16))</f>
        <v>25.768462622309197</v>
      </c>
      <c r="S46" s="38">
        <f>IF('3g CPIH'!O$16="-","-",'3j PAAC PAP'!$G$12*('3g CPIH'!O$16/'3g CPIH'!$G$16))</f>
        <v>25.911753424657533</v>
      </c>
      <c r="T46" s="38">
        <f>IF('3g CPIH'!P$16="-","-",'3j PAAC PAP'!$G$12*('3g CPIH'!P$16/'3g CPIH'!$G$16))</f>
        <v>25.983398825831699</v>
      </c>
      <c r="U46" s="38">
        <f>IF('3g CPIH'!Q$16="-","-",'3j PAAC PAP'!$G$12*('3g CPIH'!Q$16/'3g CPIH'!$G$16))</f>
        <v>26.126689628180038</v>
      </c>
      <c r="V46" s="38">
        <f>IF('3g CPIH'!R$16="-","-",'3j PAAC PAP'!$G$12*('3g CPIH'!R$16/'3g CPIH'!$G$16))</f>
        <v>26.604325636007829</v>
      </c>
      <c r="W46" s="38" t="str">
        <f>IF('3g CPIH'!S$16="-","-",'3j PAAC PAP'!$G$12*('3g CPIH'!S$16/'3g CPIH'!$G$16))</f>
        <v>-</v>
      </c>
      <c r="X46" s="38" t="str">
        <f>IF('3g CPIH'!T$16="-","-",'3j PAAC PAP'!$G$12*('3g CPIH'!T$16/'3g CPIH'!$G$16))</f>
        <v>-</v>
      </c>
      <c r="Y46" s="38" t="str">
        <f>IF('3g CPIH'!U$16="-","-",'3j PAAC PAP'!$G$12*('3g CPIH'!U$16/'3g CPIH'!$G$16))</f>
        <v>-</v>
      </c>
      <c r="Z46" s="38" t="str">
        <f>IF('3g CPIH'!V$16="-","-",'3j PAAC PAP'!$G$12*('3g CPIH'!V$16/'3g CPIH'!$G$16))</f>
        <v>-</v>
      </c>
      <c r="AA46" s="28"/>
    </row>
    <row r="47" spans="1:27" s="29" customFormat="1" ht="11.5" x14ac:dyDescent="0.25">
      <c r="A47" s="256"/>
      <c r="B47" s="135" t="s">
        <v>349</v>
      </c>
      <c r="C47" s="135" t="s">
        <v>404</v>
      </c>
      <c r="D47" s="127" t="s">
        <v>318</v>
      </c>
      <c r="E47" s="128"/>
      <c r="F47" s="30"/>
      <c r="G47" s="38">
        <f>IF(G39="-","-",SUM(G39:G45)*'3j PAAC PAP'!$G$30)</f>
        <v>0</v>
      </c>
      <c r="H47" s="38">
        <f>IF(H39="-","-",SUM(H39:H45)*'3j PAAC PAP'!$G$30)</f>
        <v>0</v>
      </c>
      <c r="I47" s="38">
        <f>IF(I39="-","-",SUM(I39:I45)*'3j PAAC PAP'!$G$30)</f>
        <v>0</v>
      </c>
      <c r="J47" s="38">
        <f>IF(J39="-","-",SUM(J39:J45)*'3j PAAC PAP'!$G$30)</f>
        <v>0</v>
      </c>
      <c r="K47" s="38">
        <f>IF(K39="-","-",SUM(K39:K45)*'3j PAAC PAP'!$G$30)</f>
        <v>0</v>
      </c>
      <c r="L47" s="38">
        <f>IF(L39="-","-",SUM(L39:L45)*'3j PAAC PAP'!$G$30)</f>
        <v>0</v>
      </c>
      <c r="M47" s="38">
        <f>IF(M39="-","-",SUM(M39:M45)*'3j PAAC PAP'!$G$30)</f>
        <v>0</v>
      </c>
      <c r="N47" s="38">
        <f>IF(N39="-","-",SUM(N39:N45)*'3j PAAC PAP'!$G$30)</f>
        <v>0</v>
      </c>
      <c r="O47" s="30"/>
      <c r="P47" s="38">
        <f>IF(P39="-","-",SUM(P39:P45)*'3j PAAC PAP'!$G$30)</f>
        <v>0</v>
      </c>
      <c r="Q47" s="38">
        <f>IF(Q39="-","-",SUM(Q39:Q45)*'3j PAAC PAP'!$G$30)</f>
        <v>0</v>
      </c>
      <c r="R47" s="38">
        <f>IF(R39="-","-",SUM(R39:R45)*'3j PAAC PAP'!$G$30)</f>
        <v>0</v>
      </c>
      <c r="S47" s="38">
        <f>IF(S39="-","-",SUM(S39:S45)*'3j PAAC PAP'!$G$30)</f>
        <v>0</v>
      </c>
      <c r="T47" s="38">
        <f>IF(T39="-","-",SUM(T39:T45)*'3j PAAC PAP'!$G$30)</f>
        <v>0</v>
      </c>
      <c r="U47" s="38">
        <f>IF(U39="-","-",SUM(U39:U45)*'3j PAAC PAP'!$G$30)</f>
        <v>0</v>
      </c>
      <c r="V47" s="38">
        <f>IF(V39="-","-",SUM(V39:V45)*'3j PAAC PAP'!$G$30)</f>
        <v>0</v>
      </c>
      <c r="W47" s="38" t="str">
        <f>IF(W39="-","-",SUM(W39:W45)*'3j PAAC PAP'!$G$30)</f>
        <v>-</v>
      </c>
      <c r="X47" s="38" t="str">
        <f>IF(X39="-","-",SUM(X39:X45)*'3j PAAC PAP'!$G$30)</f>
        <v>-</v>
      </c>
      <c r="Y47" s="38" t="str">
        <f>IF(Y39="-","-",SUM(Y39:Y45)*'3j PAAC PAP'!$G$30)</f>
        <v>-</v>
      </c>
      <c r="Z47" s="38" t="str">
        <f>IF(Z39="-","-",SUM(Z39:Z45)*'3j PAAC PAP'!$G$30)</f>
        <v>-</v>
      </c>
      <c r="AA47" s="28"/>
    </row>
    <row r="48" spans="1:27" s="29" customFormat="1" ht="11.25" customHeight="1" x14ac:dyDescent="0.25">
      <c r="A48" s="256"/>
      <c r="B48" s="135" t="s">
        <v>388</v>
      </c>
      <c r="C48" s="135" t="s">
        <v>515</v>
      </c>
      <c r="D48" s="133" t="s">
        <v>318</v>
      </c>
      <c r="E48" s="128"/>
      <c r="F48" s="30"/>
      <c r="G48" s="38">
        <f>IF(G39="-","-",SUM(G39:G47)*'3k EBIT'!$E$8)</f>
        <v>9.0337720795928753</v>
      </c>
      <c r="H48" s="38">
        <f>IF(H39="-","-",SUM(H39:H47)*'3k EBIT'!$E$8)</f>
        <v>8.669472491399862</v>
      </c>
      <c r="I48" s="38">
        <f>IF(I39="-","-",SUM(I39:I47)*'3k EBIT'!$E$8)</f>
        <v>8.9563488545722301</v>
      </c>
      <c r="J48" s="38">
        <f>IF(J39="-","-",SUM(J39:J47)*'3k EBIT'!$E$8)</f>
        <v>8.7906553275345818</v>
      </c>
      <c r="K48" s="38">
        <f>IF(K39="-","-",SUM(K39:K47)*'3k EBIT'!$E$8)</f>
        <v>9.3278007481348961</v>
      </c>
      <c r="L48" s="38">
        <f>IF(L39="-","-",SUM(L39:L47)*'3k EBIT'!$E$8)</f>
        <v>9.2212321890856046</v>
      </c>
      <c r="M48" s="38">
        <f>IF(M39="-","-",SUM(M39:M47)*'3k EBIT'!$E$8)</f>
        <v>10.176424274873105</v>
      </c>
      <c r="N48" s="38">
        <f>IF(N39="-","-",SUM(N39:N47)*'3k EBIT'!$E$8)</f>
        <v>10.518809647651771</v>
      </c>
      <c r="O48" s="30"/>
      <c r="P48" s="38">
        <f>IF(P39="-","-",SUM(P39:P47)*'3k EBIT'!$E$8)</f>
        <v>10.518809647651771</v>
      </c>
      <c r="Q48" s="38">
        <f>IF(Q39="-","-",SUM(Q39:Q47)*'3k EBIT'!$E$8)</f>
        <v>11.774847652592401</v>
      </c>
      <c r="R48" s="38">
        <f>IF(R39="-","-",SUM(R39:R47)*'3k EBIT'!$E$8)</f>
        <v>11.382781853231089</v>
      </c>
      <c r="S48" s="38">
        <f>IF(S39="-","-",SUM(S39:S47)*'3k EBIT'!$E$8)</f>
        <v>11.504942031746069</v>
      </c>
      <c r="T48" s="38">
        <f>IF(T39="-","-",SUM(T39:T47)*'3k EBIT'!$E$8)</f>
        <v>11.040643821820989</v>
      </c>
      <c r="U48" s="38">
        <f>IF(U39="-","-",SUM(U39:U47)*'3k EBIT'!$E$8)</f>
        <v>11.985964445579301</v>
      </c>
      <c r="V48" s="38">
        <f>IF(V39="-","-",SUM(V39:V47)*'3k EBIT'!$E$8)</f>
        <v>13.1363486895735</v>
      </c>
      <c r="W48" s="38" t="str">
        <f>IF(W39="-","-",SUM(W39:W47)*'3k EBIT'!$E$8)</f>
        <v>-</v>
      </c>
      <c r="X48" s="38" t="str">
        <f>IF(X39="-","-",SUM(X39:X47)*'3k EBIT'!$E$8)</f>
        <v>-</v>
      </c>
      <c r="Y48" s="38" t="str">
        <f>IF(Y39="-","-",SUM(Y39:Y47)*'3k EBIT'!$E$8)</f>
        <v>-</v>
      </c>
      <c r="Z48" s="38" t="str">
        <f>IF(Z39="-","-",SUM(Z39:Z47)*'3k EBIT'!$E$8)</f>
        <v>-</v>
      </c>
      <c r="AA48" s="28"/>
    </row>
    <row r="49" spans="1:27" s="29" customFormat="1" ht="11.25" customHeight="1" x14ac:dyDescent="0.25">
      <c r="A49" s="256"/>
      <c r="B49" s="135" t="s">
        <v>292</v>
      </c>
      <c r="C49" s="179" t="s">
        <v>516</v>
      </c>
      <c r="D49" s="133" t="s">
        <v>318</v>
      </c>
      <c r="E49" s="127"/>
      <c r="F49" s="30"/>
      <c r="G49" s="38">
        <f>IF(G39="-","-",SUM(G39:G42,G44:G48)*'3l HAP'!$E$9)</f>
        <v>5.3848498635303859</v>
      </c>
      <c r="H49" s="38">
        <f>IF(H39="-","-",SUM(H39:H42,H44:H48)*'3l HAP'!$E$9)</f>
        <v>5.0932415584872022</v>
      </c>
      <c r="I49" s="38">
        <f>IF(I39="-","-",SUM(I39:I42,I44:I48)*'3l HAP'!$E$9)</f>
        <v>5.1204510750713776</v>
      </c>
      <c r="J49" s="38">
        <f>IF(J39="-","-",SUM(J39:J42,J44:J48)*'3l HAP'!$E$9)</f>
        <v>5.0009595465840198</v>
      </c>
      <c r="K49" s="38">
        <f>IF(K39="-","-",SUM(K39:K42,K44:K48)*'3l HAP'!$E$9)</f>
        <v>5.6144754450255459</v>
      </c>
      <c r="L49" s="38">
        <f>IF(L39="-","-",SUM(L39:L42,L44:L48)*'3l HAP'!$E$9)</f>
        <v>5.5193047082932081</v>
      </c>
      <c r="M49" s="38">
        <f>IF(M39="-","-",SUM(M39:M42,M44:M48)*'3l HAP'!$E$9)</f>
        <v>6.2127380831106311</v>
      </c>
      <c r="N49" s="38">
        <f>IF(N39="-","-",SUM(N39:N42,N44:N48)*'3l HAP'!$E$9)</f>
        <v>6.4824318457102477</v>
      </c>
      <c r="O49" s="30"/>
      <c r="P49" s="38">
        <f>IF(P39="-","-",SUM(P39:P42,P44:P48)*'3l HAP'!$E$9)</f>
        <v>6.4824318457102477</v>
      </c>
      <c r="Q49" s="38">
        <f>IF(Q39="-","-",SUM(Q39:Q42,Q44:Q48)*'3l HAP'!$E$9)</f>
        <v>7.2915367985138433</v>
      </c>
      <c r="R49" s="38">
        <f>IF(R39="-","-",SUM(R39:R42,R44:R48)*'3l HAP'!$E$9)</f>
        <v>6.9640102186727146</v>
      </c>
      <c r="S49" s="38">
        <f>IF(S39="-","-",SUM(S39:S42,S44:S48)*'3l HAP'!$E$9)</f>
        <v>6.9866402829121892</v>
      </c>
      <c r="T49" s="38">
        <f>IF(T39="-","-",SUM(T39:T42,T44:T48)*'3l HAP'!$E$9)</f>
        <v>6.5776139429592817</v>
      </c>
      <c r="U49" s="38">
        <f>IF(U39="-","-",SUM(U39:U42,U44:U48)*'3l HAP'!$E$9)</f>
        <v>7.1545447603896859</v>
      </c>
      <c r="V49" s="38">
        <f>IF(V39="-","-",SUM(V39:V42,V44:V48)*'3l HAP'!$E$9)</f>
        <v>8.0441720425157577</v>
      </c>
      <c r="W49" s="38" t="str">
        <f>IF(W39="-","-",SUM(W39:W42,W44:W48)*'3l HAP'!$E$9)</f>
        <v>-</v>
      </c>
      <c r="X49" s="38" t="str">
        <f>IF(X39="-","-",SUM(X39:X42,X44:X48)*'3l HAP'!$E$9)</f>
        <v>-</v>
      </c>
      <c r="Y49" s="38" t="str">
        <f>IF(Y39="-","-",SUM(Y39:Y42,Y44:Y48)*'3l HAP'!$E$9)</f>
        <v>-</v>
      </c>
      <c r="Z49" s="38" t="str">
        <f>IF(Z39="-","-",SUM(Z39:Z42,Z44:Z48)*'3l HAP'!$E$9)</f>
        <v>-</v>
      </c>
      <c r="AA49" s="28"/>
    </row>
    <row r="50" spans="1:27" s="29" customFormat="1" ht="11.25" customHeight="1" x14ac:dyDescent="0.25">
      <c r="A50" s="256"/>
      <c r="B50" s="135" t="s">
        <v>44</v>
      </c>
      <c r="C50" s="135" t="str">
        <f>B50&amp;"_"&amp;D50</f>
        <v>Total_London</v>
      </c>
      <c r="D50" s="133" t="s">
        <v>318</v>
      </c>
      <c r="E50" s="128"/>
      <c r="F50" s="30"/>
      <c r="G50" s="38">
        <f t="shared" ref="G50:N50" si="4">IF(G39="-","-",SUM(G39:G49))</f>
        <v>480.84634187253653</v>
      </c>
      <c r="H50" s="38">
        <f t="shared" si="4"/>
        <v>461.38107895074734</v>
      </c>
      <c r="I50" s="38">
        <f t="shared" si="4"/>
        <v>476.5070381871937</v>
      </c>
      <c r="J50" s="38">
        <f t="shared" si="4"/>
        <v>467.66683831146793</v>
      </c>
      <c r="K50" s="38">
        <f t="shared" si="4"/>
        <v>496.55115414312411</v>
      </c>
      <c r="L50" s="38">
        <f t="shared" si="4"/>
        <v>490.84711419423979</v>
      </c>
      <c r="M50" s="38">
        <f t="shared" si="4"/>
        <v>541.81379447658674</v>
      </c>
      <c r="N50" s="38">
        <f t="shared" si="4"/>
        <v>560.10376357368898</v>
      </c>
      <c r="O50" s="30"/>
      <c r="P50" s="38">
        <f t="shared" ref="P50:Z50" si="5">IF(P39="-","-",SUM(P39:P49))</f>
        <v>560.10376357368898</v>
      </c>
      <c r="Q50" s="38">
        <f t="shared" si="5"/>
        <v>627.0201046386527</v>
      </c>
      <c r="R50" s="38">
        <f t="shared" si="5"/>
        <v>606.05754451051848</v>
      </c>
      <c r="S50" s="38">
        <f t="shared" si="5"/>
        <v>612.50965499877987</v>
      </c>
      <c r="T50" s="38">
        <f t="shared" si="5"/>
        <v>587.66389086169204</v>
      </c>
      <c r="U50" s="38">
        <f t="shared" si="5"/>
        <v>637.9945181681386</v>
      </c>
      <c r="V50" s="38">
        <f t="shared" si="5"/>
        <v>699.43065959895739</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DF'!H16="-","-",'3a DF'!H16)</f>
        <v>191.96482988995277</v>
      </c>
      <c r="H51" s="129">
        <f>'3a DF'!I16</f>
        <v>171.96179083300876</v>
      </c>
      <c r="I51" s="129">
        <f>'3a DF'!J16</f>
        <v>154.90274467054394</v>
      </c>
      <c r="J51" s="129">
        <f>'3a DF'!K16</f>
        <v>147.2064275639778</v>
      </c>
      <c r="K51" s="129">
        <f>'3a DF'!L16</f>
        <v>172.20708533703495</v>
      </c>
      <c r="L51" s="129">
        <f>'3a DF'!M16</f>
        <v>165.53243793425602</v>
      </c>
      <c r="M51" s="129">
        <f>'3a DF'!N16</f>
        <v>177.09463188341488</v>
      </c>
      <c r="N51" s="129">
        <f>'3a DF'!O16</f>
        <v>197.05453382229163</v>
      </c>
      <c r="O51" s="30"/>
      <c r="P51" s="129">
        <f>'3a DF'!Q16</f>
        <v>197.05453382229163</v>
      </c>
      <c r="Q51" s="129">
        <f>'3a DF'!R16</f>
        <v>229.99728029828802</v>
      </c>
      <c r="R51" s="129">
        <f>'3a DF'!S16</f>
        <v>205.28957699618584</v>
      </c>
      <c r="S51" s="129">
        <f>'3a DF'!T16</f>
        <v>188.95690139324483</v>
      </c>
      <c r="T51" s="129">
        <f>'3a DF'!U16</f>
        <v>158.17441796161296</v>
      </c>
      <c r="U51" s="129">
        <f>'3a DF'!V16</f>
        <v>188.54405943162521</v>
      </c>
      <c r="V51" s="129">
        <f>'3a DF'!W16</f>
        <v>260.19675437060499</v>
      </c>
      <c r="W51" s="129" t="str">
        <f>'3a DF'!X16</f>
        <v>-</v>
      </c>
      <c r="X51" s="129" t="str">
        <f>'3a DF'!Y16</f>
        <v>-</v>
      </c>
      <c r="Y51" s="129" t="str">
        <f>'3a DF'!Z16</f>
        <v>-</v>
      </c>
      <c r="Z51" s="129" t="str">
        <f>'3a DF'!AA16</f>
        <v>-</v>
      </c>
      <c r="AA51" s="28"/>
    </row>
    <row r="52" spans="1:27" s="29" customFormat="1" ht="11.25" customHeight="1" x14ac:dyDescent="0.25">
      <c r="A52" s="256"/>
      <c r="B52" s="132" t="s">
        <v>350</v>
      </c>
      <c r="C52" s="132" t="s">
        <v>300</v>
      </c>
      <c r="D52" s="134" t="s">
        <v>319</v>
      </c>
      <c r="E52" s="131"/>
      <c r="F52" s="30"/>
      <c r="G52" s="129">
        <f>IF('3b CM'!G16="-","-",'3b CM'!G16)</f>
        <v>5.7506409560486027E-2</v>
      </c>
      <c r="H52" s="129">
        <f>'3b CM'!H16</f>
        <v>8.6259614340729041E-2</v>
      </c>
      <c r="I52" s="129">
        <f>'3b CM'!I16</f>
        <v>0.27162214836982868</v>
      </c>
      <c r="J52" s="129">
        <f>'3b CM'!J16</f>
        <v>0.27622619674995474</v>
      </c>
      <c r="K52" s="129">
        <f>'3b CM'!K16</f>
        <v>3.547792248839472</v>
      </c>
      <c r="L52" s="129">
        <f>'3b CM'!L16</f>
        <v>3.4417169788842301</v>
      </c>
      <c r="M52" s="129">
        <f>'3b CM'!M16</f>
        <v>12.060640597709659</v>
      </c>
      <c r="N52" s="129">
        <f>'3b CM'!N16</f>
        <v>11.465188015787197</v>
      </c>
      <c r="O52" s="30"/>
      <c r="P52" s="129">
        <f>'3b CM'!P16</f>
        <v>11.465188015787197</v>
      </c>
      <c r="Q52" s="129">
        <f>'3b CM'!Q16</f>
        <v>15.382265186051335</v>
      </c>
      <c r="R52" s="129">
        <f>'3b CM'!R16</f>
        <v>15.311437840011674</v>
      </c>
      <c r="S52" s="129">
        <f>'3b CM'!S16</f>
        <v>18.362914083511907</v>
      </c>
      <c r="T52" s="129">
        <f>'3b CM'!T16</f>
        <v>19.465037159322346</v>
      </c>
      <c r="U52" s="129">
        <f>'3b CM'!U16</f>
        <v>14.847761612022696</v>
      </c>
      <c r="V52" s="129">
        <f>'3b CM'!V16</f>
        <v>15.228461879286145</v>
      </c>
      <c r="W52" s="129" t="str">
        <f>'3b CM'!W16</f>
        <v>-</v>
      </c>
      <c r="X52" s="129" t="str">
        <f>'3b CM'!X16</f>
        <v>-</v>
      </c>
      <c r="Y52" s="129" t="str">
        <f>'3b CM'!Y16</f>
        <v>-</v>
      </c>
      <c r="Z52" s="129" t="str">
        <f>'3b CM'!Z16</f>
        <v>-</v>
      </c>
      <c r="AA52" s="28"/>
    </row>
    <row r="53" spans="1:27" s="29" customFormat="1" ht="11.25" customHeight="1" x14ac:dyDescent="0.25">
      <c r="A53" s="256"/>
      <c r="B53" s="132" t="s">
        <v>596</v>
      </c>
      <c r="C53" s="132" t="s">
        <v>597</v>
      </c>
      <c r="D53" s="134" t="s">
        <v>319</v>
      </c>
      <c r="E53" s="131"/>
      <c r="F53" s="30"/>
      <c r="G53" s="129" t="str">
        <f>IF('3c AA'!J86="-","-",'3c AA'!J86)</f>
        <v>-</v>
      </c>
      <c r="H53" s="129" t="str">
        <f>IF('3c AA'!K86="-","-",'3c AA'!K86)</f>
        <v>-</v>
      </c>
      <c r="I53" s="129" t="str">
        <f>IF('3c AA'!L86="-","-",'3c AA'!L86)</f>
        <v>-</v>
      </c>
      <c r="J53" s="129" t="str">
        <f>IF('3c AA'!M86="-","-",'3c AA'!M86)</f>
        <v>-</v>
      </c>
      <c r="K53" s="129" t="str">
        <f>IF('3c AA'!N86="-","-",'3c AA'!N86)</f>
        <v>-</v>
      </c>
      <c r="L53" s="129" t="str">
        <f>IF('3c AA'!O86="-","-",'3c AA'!O86)</f>
        <v>-</v>
      </c>
      <c r="M53" s="129" t="str">
        <f>IF('3c AA'!P86="-","-",'3c AA'!P86)</f>
        <v>-</v>
      </c>
      <c r="N53" s="129" t="str">
        <f>IF('3c AA'!Q86="-","-",'3c AA'!Q86)</f>
        <v>-</v>
      </c>
      <c r="O53" s="30"/>
      <c r="P53" s="129" t="str">
        <f>IF('3c AA'!S86="-","-",'3c AA'!S86)</f>
        <v>-</v>
      </c>
      <c r="Q53" s="129" t="str">
        <f>IF('3c AA'!T86="-","-",'3c AA'!T86)</f>
        <v>-</v>
      </c>
      <c r="R53" s="129" t="str">
        <f>IF('3c AA'!U86="-","-",'3c AA'!U86)</f>
        <v>-</v>
      </c>
      <c r="S53" s="129" t="str">
        <f>IF('3c AA'!V86="-","-",'3c AA'!V86)</f>
        <v>-</v>
      </c>
      <c r="T53" s="129">
        <f>IF('3c AA'!W86="-","-",'3c AA'!W86)</f>
        <v>0</v>
      </c>
      <c r="U53" s="129">
        <f>IF('3c AA'!X86="-","-",'3c AA'!X86)</f>
        <v>0</v>
      </c>
      <c r="V53" s="129">
        <f>IF('3c AA'!Y86="-","-",'3c AA'!Y86)</f>
        <v>0</v>
      </c>
      <c r="W53" s="129" t="str">
        <f>IF('3c AA'!Z86="-","-",'3c AA'!Z86)</f>
        <v>-</v>
      </c>
      <c r="X53" s="129" t="str">
        <f>IF('3c AA'!AA86="-","-",'3c AA'!AA86)</f>
        <v>-</v>
      </c>
      <c r="Y53" s="129" t="str">
        <f>IF('3c AA'!AB86="-","-",'3c AA'!AB86)</f>
        <v>-</v>
      </c>
      <c r="Z53" s="129" t="str">
        <f>IF('3c AA'!AC86="-","-",'3c AA'!AC86)</f>
        <v>-</v>
      </c>
      <c r="AA53" s="28"/>
    </row>
    <row r="54" spans="1:27" s="29" customFormat="1" ht="11.25" customHeight="1" x14ac:dyDescent="0.25">
      <c r="A54" s="256"/>
      <c r="B54" s="132" t="s">
        <v>2</v>
      </c>
      <c r="C54" s="132" t="s">
        <v>342</v>
      </c>
      <c r="D54" s="134" t="s">
        <v>319</v>
      </c>
      <c r="E54" s="131"/>
      <c r="F54" s="30"/>
      <c r="G54" s="129">
        <f>IF('3d PC'!G17="-","-",'3d PC'!G17)</f>
        <v>68.702138276297916</v>
      </c>
      <c r="H54" s="129">
        <f>'3d PC'!H17</f>
        <v>68.681891204315647</v>
      </c>
      <c r="I54" s="129">
        <f>'3d PC'!I17</f>
        <v>86.659493041459967</v>
      </c>
      <c r="J54" s="129">
        <f>'3d PC'!J17</f>
        <v>85.649151298243794</v>
      </c>
      <c r="K54" s="129">
        <f>'3d PC'!K17</f>
        <v>97.996635197901782</v>
      </c>
      <c r="L54" s="129">
        <f>'3d PC'!L17</f>
        <v>97.170833403152713</v>
      </c>
      <c r="M54" s="129">
        <f>'3d PC'!M17</f>
        <v>118.68818431066661</v>
      </c>
      <c r="N54" s="129">
        <f>'3d PC'!N17</f>
        <v>116.54265627588583</v>
      </c>
      <c r="O54" s="30"/>
      <c r="P54" s="129">
        <f>'3d PC'!P17</f>
        <v>116.54265627588583</v>
      </c>
      <c r="Q54" s="129">
        <f>'3d PC'!Q17</f>
        <v>130.42967406328486</v>
      </c>
      <c r="R54" s="129">
        <f>'3d PC'!R17</f>
        <v>132.39388107904591</v>
      </c>
      <c r="S54" s="129">
        <f>'3d PC'!S17</f>
        <v>144.64163247079003</v>
      </c>
      <c r="T54" s="129">
        <f>'3d PC'!T17</f>
        <v>147.19945802166285</v>
      </c>
      <c r="U54" s="129">
        <f>'3d PC'!U17</f>
        <v>159.17747794100336</v>
      </c>
      <c r="V54" s="129">
        <f>'3d PC'!V17</f>
        <v>144.66776677192237</v>
      </c>
      <c r="W54" s="129" t="str">
        <f>'3d PC'!W17</f>
        <v>-</v>
      </c>
      <c r="X54" s="129" t="str">
        <f>'3d PC'!X17</f>
        <v>-</v>
      </c>
      <c r="Y54" s="129" t="str">
        <f>'3d PC'!Y17</f>
        <v>-</v>
      </c>
      <c r="Z54" s="129" t="str">
        <f>'3d PC'!Z17</f>
        <v>-</v>
      </c>
      <c r="AA54" s="28"/>
    </row>
    <row r="55" spans="1:27" s="29" customFormat="1" ht="11.25" customHeight="1" x14ac:dyDescent="0.25">
      <c r="A55" s="256"/>
      <c r="B55" s="132" t="s">
        <v>352</v>
      </c>
      <c r="C55" s="132" t="s">
        <v>343</v>
      </c>
      <c r="D55" s="134" t="s">
        <v>319</v>
      </c>
      <c r="E55" s="131"/>
      <c r="F55" s="30"/>
      <c r="G55" s="129">
        <f>IF('3e NC-Elec'!H31="-","-",'3e NC-Elec'!H31)</f>
        <v>161.57721102085605</v>
      </c>
      <c r="H55" s="129">
        <f>'3e NC-Elec'!I31</f>
        <v>162.32987044129305</v>
      </c>
      <c r="I55" s="129">
        <f>'3e NC-Elec'!J31</f>
        <v>154.84449600166258</v>
      </c>
      <c r="J55" s="129">
        <f>'3e NC-Elec'!K31</f>
        <v>154.27839463307734</v>
      </c>
      <c r="K55" s="129">
        <f>'3e NC-Elec'!L31</f>
        <v>151.73200363701548</v>
      </c>
      <c r="L55" s="129">
        <f>'3e NC-Elec'!M31</f>
        <v>152.63430235768783</v>
      </c>
      <c r="M55" s="129">
        <f>'3e NC-Elec'!N31</f>
        <v>146.06936183262013</v>
      </c>
      <c r="N55" s="129">
        <f>'3e NC-Elec'!O31</f>
        <v>145.6662859118874</v>
      </c>
      <c r="O55" s="30"/>
      <c r="P55" s="129">
        <f>'3e NC-Elec'!Q31</f>
        <v>145.6662859118874</v>
      </c>
      <c r="Q55" s="129">
        <f>'3e NC-Elec'!R31</f>
        <v>164.45778617802256</v>
      </c>
      <c r="R55" s="129">
        <f>'3e NC-Elec'!S31</f>
        <v>166.20889591530698</v>
      </c>
      <c r="S55" s="129">
        <f>'3e NC-Elec'!T31</f>
        <v>167.84962473614425</v>
      </c>
      <c r="T55" s="129">
        <f>'3e NC-Elec'!U31</f>
        <v>171.39474956613472</v>
      </c>
      <c r="U55" s="129">
        <f>'3e NC-Elec'!V31</f>
        <v>175.72271606821317</v>
      </c>
      <c r="V55" s="129">
        <f>'3e NC-Elec'!W31</f>
        <v>175.84932890318342</v>
      </c>
      <c r="W55" s="129" t="str">
        <f>'3e NC-Elec'!X31</f>
        <v>-</v>
      </c>
      <c r="X55" s="129" t="str">
        <f>'3e NC-Elec'!Y31</f>
        <v>-</v>
      </c>
      <c r="Y55" s="129" t="str">
        <f>'3e NC-Elec'!Z31</f>
        <v>-</v>
      </c>
      <c r="Z55" s="129" t="str">
        <f>'3e NC-Elec'!AA31</f>
        <v>-</v>
      </c>
      <c r="AA55" s="28"/>
    </row>
    <row r="56" spans="1:27" s="29" customFormat="1" ht="11.5" x14ac:dyDescent="0.25">
      <c r="A56" s="256"/>
      <c r="B56" s="132" t="s">
        <v>349</v>
      </c>
      <c r="C56" s="132" t="s">
        <v>344</v>
      </c>
      <c r="D56" s="134" t="s">
        <v>319</v>
      </c>
      <c r="E56" s="131"/>
      <c r="F56" s="30"/>
      <c r="G56" s="129">
        <f>IF('3g CPIH'!C$16="-","-",'3h OC '!$E$8*('3g CPIH'!C$16/'3g CPIH'!$G$16))</f>
        <v>76.502677103718199</v>
      </c>
      <c r="H56" s="129">
        <f>IF('3g CPIH'!D$16="-","-",'3h OC '!$E$8*('3g CPIH'!D$16/'3g CPIH'!$G$16))</f>
        <v>76.655835616438353</v>
      </c>
      <c r="I56" s="129">
        <f>IF('3g CPIH'!E$16="-","-",'3h OC '!$E$8*('3g CPIH'!E$16/'3g CPIH'!$G$16))</f>
        <v>76.885573385518597</v>
      </c>
      <c r="J56" s="129">
        <f>IF('3g CPIH'!F$16="-","-",'3h OC '!$E$8*('3g CPIH'!F$16/'3g CPIH'!$G$16))</f>
        <v>77.345048923679059</v>
      </c>
      <c r="K56" s="129">
        <f>IF('3g CPIH'!G$16="-","-",'3h OC '!$E$8*('3g CPIH'!G$16/'3g CPIH'!$G$16))</f>
        <v>78.263999999999996</v>
      </c>
      <c r="L56" s="129">
        <f>IF('3g CPIH'!H$16="-","-",'3h OC '!$E$8*('3g CPIH'!H$16/'3g CPIH'!$G$16))</f>
        <v>79.259530332681024</v>
      </c>
      <c r="M56" s="129">
        <f>IF('3g CPIH'!I$16="-","-",'3h OC '!$E$8*('3g CPIH'!I$16/'3g CPIH'!$G$16))</f>
        <v>80.408219178082177</v>
      </c>
      <c r="N56" s="129">
        <f>IF('3g CPIH'!J$16="-","-",'3h OC '!$E$8*('3g CPIH'!J$16/'3g CPIH'!$G$16))</f>
        <v>81.097432485322898</v>
      </c>
      <c r="O56" s="30"/>
      <c r="P56" s="129">
        <f>IF('3g CPIH'!L$16="-","-",'3h OC '!$E$8*('3g CPIH'!L$16/'3g CPIH'!$G$16))</f>
        <v>81.097432485322898</v>
      </c>
      <c r="Q56" s="129">
        <f>IF('3g CPIH'!M$16="-","-",'3h OC '!$E$8*('3g CPIH'!M$16/'3g CPIH'!$G$16))</f>
        <v>82.016383561643835</v>
      </c>
      <c r="R56" s="129">
        <f>IF('3g CPIH'!N$16="-","-",'3h OC '!$E$8*('3g CPIH'!N$16/'3g CPIH'!$G$16))</f>
        <v>82.62901761252445</v>
      </c>
      <c r="S56" s="129">
        <f>IF('3g CPIH'!O$16="-","-",'3h OC '!$E$8*('3g CPIH'!O$16/'3g CPIH'!$G$16))</f>
        <v>83.088493150684926</v>
      </c>
      <c r="T56" s="129">
        <f>IF('3g CPIH'!P$16="-","-",'3h OC '!$E$8*('3g CPIH'!P$16/'3g CPIH'!$G$16))</f>
        <v>83.318230919765156</v>
      </c>
      <c r="U56" s="129">
        <f>IF('3g CPIH'!Q$16="-","-",'3h OC '!$E$8*('3g CPIH'!Q$16/'3g CPIH'!$G$16))</f>
        <v>83.777706457925632</v>
      </c>
      <c r="V56" s="129">
        <f>IF('3g CPIH'!R$16="-","-",'3h OC '!$E$8*('3g CPIH'!R$16/'3g CPIH'!$G$16))</f>
        <v>85.309291585127198</v>
      </c>
      <c r="W56" s="129" t="str">
        <f>IF('3g CPIH'!S$16="-","-",'3h OC '!$E$8*('3g CPIH'!S$16/'3g CPIH'!$G$16))</f>
        <v>-</v>
      </c>
      <c r="X56" s="129" t="str">
        <f>IF('3g CPIH'!T$16="-","-",'3h OC '!$E$8*('3g CPIH'!T$16/'3g CPIH'!$G$16))</f>
        <v>-</v>
      </c>
      <c r="Y56" s="129" t="str">
        <f>IF('3g CPIH'!U$16="-","-",'3h OC '!$E$8*('3g CPIH'!U$16/'3g CPIH'!$G$16))</f>
        <v>-</v>
      </c>
      <c r="Z56" s="129" t="str">
        <f>IF('3g CPIH'!V$16="-","-",'3h OC '!$E$8*('3g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SMNCC'!G$48="-","-",'3i SMNCC'!G$48)</f>
        <v>0</v>
      </c>
      <c r="L57" s="129">
        <f>IF('3i SMNCC'!H$48="-","-",'3i SMNCC'!H$48)</f>
        <v>-0.18995111249132623</v>
      </c>
      <c r="M57" s="129">
        <f>IF('3i SMNCC'!I$48="-","-",'3i SMNCC'!I$48)</f>
        <v>2.3898870370752556</v>
      </c>
      <c r="N57" s="129">
        <f>IF('3i SMNCC'!J$48="-","-",'3i SMNCC'!J$48)</f>
        <v>2.4654814606041811</v>
      </c>
      <c r="O57" s="30"/>
      <c r="P57" s="129">
        <f>IF('3i SMNCC'!L$48="-","-",'3i SMNCC'!L$48)</f>
        <v>2.4654814606041811</v>
      </c>
      <c r="Q57" s="129">
        <f>IF('3i SMNCC'!M$48="-","-",'3i SMNCC'!M$48)</f>
        <v>4.8850955964817686</v>
      </c>
      <c r="R57" s="129">
        <f>IF('3i SMNCC'!N$48="-","-",'3i SMNCC'!N$48)</f>
        <v>4.7480163427765101</v>
      </c>
      <c r="S57" s="129">
        <f>IF('3i SMNCC'!O$48="-","-",'3i SMNCC'!O$48)</f>
        <v>7.093641997338695</v>
      </c>
      <c r="T57" s="129">
        <f>IF('3i SMNCC'!P$48="-","-",'3i SMNCC'!P$48)</f>
        <v>6.2155900817178944</v>
      </c>
      <c r="U57" s="129">
        <f>IF('3i SMNCC'!Q$48="-","-",'3i SMNCC'!Q$48)</f>
        <v>5.8459595331056082</v>
      </c>
      <c r="V57" s="129">
        <f>IF('3i SMNCC'!R$48="-","-",'3i SMNCC'!R$48)</f>
        <v>6.2696858243973583</v>
      </c>
      <c r="W57" s="129" t="str">
        <f>IF('3i SMNCC'!S$48="-","-",'3i SMNCC'!S$48)</f>
        <v>-</v>
      </c>
      <c r="X57" s="129" t="str">
        <f>IF('3i SMNCC'!T$48="-","-",'3i SMNCC'!T$48)</f>
        <v>-</v>
      </c>
      <c r="Y57" s="129" t="str">
        <f>IF('3i SMNCC'!U$48="-","-",'3i SMNCC'!U$48)</f>
        <v>-</v>
      </c>
      <c r="Z57" s="129" t="str">
        <f>IF('3i SMNCC'!V$48="-","-",'3i SMNCC'!V$48)</f>
        <v>-</v>
      </c>
      <c r="AA57" s="28"/>
    </row>
    <row r="58" spans="1:27" s="29" customFormat="1" ht="12.4" customHeight="1" x14ac:dyDescent="0.25">
      <c r="A58" s="256"/>
      <c r="B58" s="132" t="s">
        <v>349</v>
      </c>
      <c r="C58" s="132" t="s">
        <v>389</v>
      </c>
      <c r="D58" s="134" t="s">
        <v>319</v>
      </c>
      <c r="E58" s="131"/>
      <c r="F58" s="30"/>
      <c r="G58" s="129">
        <f>IF('3g CPIH'!C$16="-","-",'3j PAAC PAP'!$G$12*('3g CPIH'!C$16/'3g CPIH'!$G$16))</f>
        <v>23.857918590998043</v>
      </c>
      <c r="H58" s="129">
        <f>IF('3g CPIH'!D$16="-","-",'3j PAAC PAP'!$G$12*('3g CPIH'!D$16/'3g CPIH'!$G$16))</f>
        <v>23.905682191780819</v>
      </c>
      <c r="I58" s="129">
        <f>IF('3g CPIH'!E$16="-","-",'3j PAAC PAP'!$G$12*('3g CPIH'!E$16/'3g CPIH'!$G$16))</f>
        <v>23.977327592954992</v>
      </c>
      <c r="J58" s="129">
        <f>IF('3g CPIH'!F$16="-","-",'3j PAAC PAP'!$G$12*('3g CPIH'!F$16/'3g CPIH'!$G$16))</f>
        <v>24.120618395303325</v>
      </c>
      <c r="K58" s="129">
        <f>IF('3g CPIH'!G$16="-","-",'3j PAAC PAP'!$G$12*('3g CPIH'!G$16/'3g CPIH'!$G$16))</f>
        <v>24.4072</v>
      </c>
      <c r="L58" s="129">
        <f>IF('3g CPIH'!H$16="-","-",'3j PAAC PAP'!$G$12*('3g CPIH'!H$16/'3g CPIH'!$G$16))</f>
        <v>24.717663405088064</v>
      </c>
      <c r="M58" s="129">
        <f>IF('3g CPIH'!I$16="-","-",'3j PAAC PAP'!$G$12*('3g CPIH'!I$16/'3g CPIH'!$G$16))</f>
        <v>25.075890410958902</v>
      </c>
      <c r="N58" s="129">
        <f>IF('3g CPIH'!J$16="-","-",'3j PAAC PAP'!$G$12*('3g CPIH'!J$16/'3g CPIH'!$G$16))</f>
        <v>25.290826614481411</v>
      </c>
      <c r="O58" s="30"/>
      <c r="P58" s="129">
        <f>IF('3g CPIH'!L$16="-","-",'3j PAAC PAP'!$G$12*('3g CPIH'!L$16/'3g CPIH'!$G$16))</f>
        <v>25.290826614481411</v>
      </c>
      <c r="Q58" s="129">
        <f>IF('3g CPIH'!M$16="-","-",'3j PAAC PAP'!$G$12*('3g CPIH'!M$16/'3g CPIH'!$G$16))</f>
        <v>25.577408219178082</v>
      </c>
      <c r="R58" s="129">
        <f>IF('3g CPIH'!N$16="-","-",'3j PAAC PAP'!$G$12*('3g CPIH'!N$16/'3g CPIH'!$G$16))</f>
        <v>25.768462622309197</v>
      </c>
      <c r="S58" s="129">
        <f>IF('3g CPIH'!O$16="-","-",'3j PAAC PAP'!$G$12*('3g CPIH'!O$16/'3g CPIH'!$G$16))</f>
        <v>25.911753424657533</v>
      </c>
      <c r="T58" s="129">
        <f>IF('3g CPIH'!P$16="-","-",'3j PAAC PAP'!$G$12*('3g CPIH'!P$16/'3g CPIH'!$G$16))</f>
        <v>25.983398825831699</v>
      </c>
      <c r="U58" s="129">
        <f>IF('3g CPIH'!Q$16="-","-",'3j PAAC PAP'!$G$12*('3g CPIH'!Q$16/'3g CPIH'!$G$16))</f>
        <v>26.126689628180038</v>
      </c>
      <c r="V58" s="129">
        <f>IF('3g CPIH'!R$16="-","-",'3j PAAC PAP'!$G$12*('3g CPIH'!R$16/'3g CPIH'!$G$16))</f>
        <v>26.604325636007829</v>
      </c>
      <c r="W58" s="129" t="str">
        <f>IF('3g CPIH'!S$16="-","-",'3j PAAC PAP'!$G$12*('3g CPIH'!S$16/'3g CPIH'!$G$16))</f>
        <v>-</v>
      </c>
      <c r="X58" s="129" t="str">
        <f>IF('3g CPIH'!T$16="-","-",'3j PAAC PAP'!$G$12*('3g CPIH'!T$16/'3g CPIH'!$G$16))</f>
        <v>-</v>
      </c>
      <c r="Y58" s="129" t="str">
        <f>IF('3g CPIH'!U$16="-","-",'3j PAAC PAP'!$G$12*('3g CPIH'!U$16/'3g CPIH'!$G$16))</f>
        <v>-</v>
      </c>
      <c r="Z58" s="129" t="str">
        <f>IF('3g CPIH'!V$16="-","-",'3j PAAC PAP'!$G$12*('3g CPIH'!V$16/'3g CPIH'!$G$16))</f>
        <v>-</v>
      </c>
      <c r="AA58" s="28"/>
    </row>
    <row r="59" spans="1:27" s="29" customFormat="1" ht="11.5" x14ac:dyDescent="0.25">
      <c r="A59" s="256"/>
      <c r="B59" s="132" t="s">
        <v>349</v>
      </c>
      <c r="C59" s="132" t="s">
        <v>404</v>
      </c>
      <c r="D59" s="134" t="s">
        <v>319</v>
      </c>
      <c r="E59" s="131"/>
      <c r="F59" s="30"/>
      <c r="G59" s="129">
        <f>IF(G51="-","-",SUM(G51:G57)*'3j PAAC PAP'!$G$30)</f>
        <v>0</v>
      </c>
      <c r="H59" s="129">
        <f>IF(H51="-","-",SUM(H51:H57)*'3j PAAC PAP'!$G$30)</f>
        <v>0</v>
      </c>
      <c r="I59" s="129">
        <f>IF(I51="-","-",SUM(I51:I57)*'3j PAAC PAP'!$G$30)</f>
        <v>0</v>
      </c>
      <c r="J59" s="129">
        <f>IF(J51="-","-",SUM(J51:J57)*'3j PAAC PAP'!$G$30)</f>
        <v>0</v>
      </c>
      <c r="K59" s="129">
        <f>IF(K51="-","-",SUM(K51:K57)*'3j PAAC PAP'!$G$30)</f>
        <v>0</v>
      </c>
      <c r="L59" s="129">
        <f>IF(L51="-","-",SUM(L51:L57)*'3j PAAC PAP'!$G$30)</f>
        <v>0</v>
      </c>
      <c r="M59" s="129">
        <f>IF(M51="-","-",SUM(M51:M57)*'3j PAAC PAP'!$G$30)</f>
        <v>0</v>
      </c>
      <c r="N59" s="129">
        <f>IF(N51="-","-",SUM(N51:N57)*'3j PAAC PAP'!$G$30)</f>
        <v>0</v>
      </c>
      <c r="O59" s="30"/>
      <c r="P59" s="129">
        <f>IF(P51="-","-",SUM(P51:P57)*'3j PAAC PAP'!$G$30)</f>
        <v>0</v>
      </c>
      <c r="Q59" s="129">
        <f>IF(Q51="-","-",SUM(Q51:Q57)*'3j PAAC PAP'!$G$30)</f>
        <v>0</v>
      </c>
      <c r="R59" s="129">
        <f>IF(R51="-","-",SUM(R51:R57)*'3j PAAC PAP'!$G$30)</f>
        <v>0</v>
      </c>
      <c r="S59" s="129">
        <f>IF(S51="-","-",SUM(S51:S57)*'3j PAAC PAP'!$G$30)</f>
        <v>0</v>
      </c>
      <c r="T59" s="129">
        <f>IF(T51="-","-",SUM(T51:T57)*'3j PAAC PAP'!$G$30)</f>
        <v>0</v>
      </c>
      <c r="U59" s="129">
        <f>IF(U51="-","-",SUM(U51:U57)*'3j PAAC PAP'!$G$30)</f>
        <v>0</v>
      </c>
      <c r="V59" s="129">
        <f>IF(V51="-","-",SUM(V51:V57)*'3j PAAC PAP'!$G$30)</f>
        <v>0</v>
      </c>
      <c r="W59" s="129" t="str">
        <f>IF(W51="-","-",SUM(W51:W57)*'3j PAAC PAP'!$G$30)</f>
        <v>-</v>
      </c>
      <c r="X59" s="129" t="str">
        <f>IF(X51="-","-",SUM(X51:X57)*'3j PAAC PAP'!$G$30)</f>
        <v>-</v>
      </c>
      <c r="Y59" s="129" t="str">
        <f>IF(Y51="-","-",SUM(Y51:Y57)*'3j PAAC PAP'!$G$30)</f>
        <v>-</v>
      </c>
      <c r="Z59" s="129" t="str">
        <f>IF(Z51="-","-",SUM(Z51:Z57)*'3j PAAC PAP'!$G$30)</f>
        <v>-</v>
      </c>
      <c r="AA59" s="28"/>
    </row>
    <row r="60" spans="1:27" s="29" customFormat="1" ht="11.25" customHeight="1" x14ac:dyDescent="0.25">
      <c r="A60" s="256"/>
      <c r="B60" s="132" t="s">
        <v>388</v>
      </c>
      <c r="C60" s="132" t="s">
        <v>515</v>
      </c>
      <c r="D60" s="134" t="s">
        <v>319</v>
      </c>
      <c r="E60" s="131"/>
      <c r="F60" s="30"/>
      <c r="G60" s="129">
        <f>IF(G51="-","-",SUM(G51:G59)*'3k EBIT'!$E$8)</f>
        <v>10.122923064051514</v>
      </c>
      <c r="H60" s="129">
        <f>IF(H51="-","-",SUM(H51:H59)*'3k EBIT'!$E$8)</f>
        <v>9.7541379175260037</v>
      </c>
      <c r="I60" s="129">
        <f>IF(I51="-","-",SUM(I51:I59)*'3k EBIT'!$E$8)</f>
        <v>9.6363790624869967</v>
      </c>
      <c r="J60" s="129">
        <f>IF(J51="-","-",SUM(J51:J59)*'3k EBIT'!$E$8)</f>
        <v>9.4685477922696535</v>
      </c>
      <c r="K60" s="129">
        <f>IF(K51="-","-",SUM(K51:K59)*'3k EBIT'!$E$8)</f>
        <v>10.229300547637894</v>
      </c>
      <c r="L60" s="129">
        <f>IF(L51="-","-",SUM(L51:L59)*'3k EBIT'!$E$8)</f>
        <v>10.12106861694004</v>
      </c>
      <c r="M60" s="129">
        <f>IF(M51="-","-",SUM(M51:M59)*'3k EBIT'!$E$8)</f>
        <v>10.880687037772219</v>
      </c>
      <c r="N60" s="129">
        <f>IF(N51="-","-",SUM(N51:N59)*'3k EBIT'!$E$8)</f>
        <v>11.225352012026693</v>
      </c>
      <c r="O60" s="30"/>
      <c r="P60" s="129">
        <f>IF(P51="-","-",SUM(P51:P59)*'3k EBIT'!$E$8)</f>
        <v>11.225352012026693</v>
      </c>
      <c r="Q60" s="129">
        <f>IF(Q51="-","-",SUM(Q51:Q59)*'3k EBIT'!$E$8)</f>
        <v>12.642382457617945</v>
      </c>
      <c r="R60" s="129">
        <f>IF(R51="-","-",SUM(R51:R59)*'3k EBIT'!$E$8)</f>
        <v>12.247341017889255</v>
      </c>
      <c r="S60" s="129">
        <f>IF(S51="-","-",SUM(S51:S59)*'3k EBIT'!$E$8)</f>
        <v>12.316207289613416</v>
      </c>
      <c r="T60" s="129">
        <f>IF(T51="-","-",SUM(T51:T59)*'3k EBIT'!$E$8)</f>
        <v>11.848391092958169</v>
      </c>
      <c r="U60" s="129">
        <f>IF(U51="-","-",SUM(U51:U59)*'3k EBIT'!$E$8)</f>
        <v>12.667492635176764</v>
      </c>
      <c r="V60" s="129">
        <f>IF(V51="-","-",SUM(V51:V59)*'3k EBIT'!$E$8)</f>
        <v>13.831184910749212</v>
      </c>
      <c r="W60" s="129" t="str">
        <f>IF(W51="-","-",SUM(W51:W59)*'3k EBIT'!$E$8)</f>
        <v>-</v>
      </c>
      <c r="X60" s="129" t="str">
        <f>IF(X51="-","-",SUM(X51:X59)*'3k EBIT'!$E$8)</f>
        <v>-</v>
      </c>
      <c r="Y60" s="129" t="str">
        <f>IF(Y51="-","-",SUM(Y51:Y59)*'3k EBIT'!$E$8)</f>
        <v>-</v>
      </c>
      <c r="Z60" s="129" t="str">
        <f>IF(Z51="-","-",SUM(Z51:Z59)*'3k EBIT'!$E$8)</f>
        <v>-</v>
      </c>
      <c r="AA60" s="28"/>
    </row>
    <row r="61" spans="1:27" s="29" customFormat="1" ht="11.25" customHeight="1" x14ac:dyDescent="0.25">
      <c r="A61" s="256"/>
      <c r="B61" s="132" t="s">
        <v>292</v>
      </c>
      <c r="C61" s="177" t="s">
        <v>516</v>
      </c>
      <c r="D61" s="134" t="s">
        <v>319</v>
      </c>
      <c r="E61" s="130"/>
      <c r="F61" s="30"/>
      <c r="G61" s="129">
        <f>IF(G51="-","-",SUM(G51:G54,G56:G60)*'3l HAP'!$E$9)</f>
        <v>5.4348562304115706</v>
      </c>
      <c r="H61" s="129">
        <f>IF(H51="-","-",SUM(H51:H54,H56:H60)*'3l HAP'!$E$9)</f>
        <v>5.1396585912026644</v>
      </c>
      <c r="I61" s="129">
        <f>IF(I51="-","-",SUM(I51:I54,I56:I60)*'3l HAP'!$E$9)</f>
        <v>5.1585095012954358</v>
      </c>
      <c r="J61" s="129">
        <f>IF(J51="-","-",SUM(J51:J54,J56:J60)*'3l HAP'!$E$9)</f>
        <v>5.0374706013122434</v>
      </c>
      <c r="K61" s="129">
        <f>IF(K51="-","-",SUM(K51:K54,K56:K60)*'3l HAP'!$E$9)</f>
        <v>5.6609721271852331</v>
      </c>
      <c r="L61" s="129">
        <f>IF(L51="-","-",SUM(L51:L54,L56:L60)*'3l HAP'!$E$9)</f>
        <v>5.5643603588361552</v>
      </c>
      <c r="M61" s="129">
        <f>IF(M51="-","-",SUM(M51:M54,M56:M60)*'3l HAP'!$E$9)</f>
        <v>6.2458233744116054</v>
      </c>
      <c r="N61" s="129">
        <f>IF(N51="-","-",SUM(N51:N54,N56:N60)*'3l HAP'!$E$9)</f>
        <v>6.5173162723195794</v>
      </c>
      <c r="O61" s="30"/>
      <c r="P61" s="129">
        <f>IF(P51="-","-",SUM(P51:P54,P56:P60)*'3l HAP'!$E$9)</f>
        <v>6.5173162723195794</v>
      </c>
      <c r="Q61" s="129">
        <f>IF(Q51="-","-",SUM(Q51:Q54,Q56:Q60)*'3l HAP'!$E$9)</f>
        <v>7.3341232950498538</v>
      </c>
      <c r="R61" s="129">
        <f>IF(R51="-","-",SUM(R51:R54,R56:R60)*'3l HAP'!$E$9)</f>
        <v>7.0040748063307854</v>
      </c>
      <c r="S61" s="129">
        <f>IF(S51="-","-",SUM(S51:S54,S56:S60)*'3l HAP'!$E$9)</f>
        <v>7.0331197729198864</v>
      </c>
      <c r="T61" s="129">
        <f>IF(T51="-","-",SUM(T51:T54,T56:T60)*'3l HAP'!$E$9)</f>
        <v>6.6207264368044951</v>
      </c>
      <c r="U61" s="129">
        <f>IF(U51="-","-",SUM(U51:U54,U56:U60)*'3l HAP'!$E$9)</f>
        <v>7.1885428227267738</v>
      </c>
      <c r="V61" s="129">
        <f>IF(V51="-","-",SUM(V51:V54,V56:V60)*'3l HAP'!$E$9)</f>
        <v>8.0834054825902921</v>
      </c>
      <c r="W61" s="129" t="str">
        <f>IF(W51="-","-",SUM(W51:W54,W56:W60)*'3l HAP'!$E$9)</f>
        <v>-</v>
      </c>
      <c r="X61" s="129" t="str">
        <f>IF(X51="-","-",SUM(X51:X54,X56:X60)*'3l HAP'!$E$9)</f>
        <v>-</v>
      </c>
      <c r="Y61" s="129" t="str">
        <f>IF(Y51="-","-",SUM(Y51:Y54,Y56:Y60)*'3l HAP'!$E$9)</f>
        <v>-</v>
      </c>
      <c r="Z61" s="129" t="str">
        <f>IF(Z51="-","-",SUM(Z51:Z54,Z56:Z60)*'3l HAP'!$E$9)</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538.22006058584657</v>
      </c>
      <c r="H62" s="129">
        <f t="shared" si="6"/>
        <v>518.51512640990597</v>
      </c>
      <c r="I62" s="129">
        <f t="shared" si="6"/>
        <v>512.33614540429232</v>
      </c>
      <c r="J62" s="129">
        <f t="shared" si="6"/>
        <v>503.38188540461317</v>
      </c>
      <c r="K62" s="129">
        <f t="shared" si="6"/>
        <v>544.04498909561482</v>
      </c>
      <c r="L62" s="129">
        <f t="shared" si="6"/>
        <v>538.25196227503488</v>
      </c>
      <c r="M62" s="129">
        <f t="shared" si="6"/>
        <v>578.91332566271149</v>
      </c>
      <c r="N62" s="129">
        <f t="shared" si="6"/>
        <v>597.32507287060685</v>
      </c>
      <c r="O62" s="30"/>
      <c r="P62" s="129">
        <f t="shared" ref="P62:Z62" si="7">IF(P51="-","-",SUM(P51:P61))</f>
        <v>597.32507287060685</v>
      </c>
      <c r="Q62" s="129">
        <f t="shared" si="7"/>
        <v>672.72239885561828</v>
      </c>
      <c r="R62" s="129">
        <f t="shared" si="7"/>
        <v>651.60070423238074</v>
      </c>
      <c r="S62" s="129">
        <f t="shared" si="7"/>
        <v>655.25428831890554</v>
      </c>
      <c r="T62" s="129">
        <f t="shared" si="7"/>
        <v>630.22000006581027</v>
      </c>
      <c r="U62" s="129">
        <f t="shared" si="7"/>
        <v>673.89840612997932</v>
      </c>
      <c r="V62" s="129">
        <f t="shared" si="7"/>
        <v>736.04020536386884</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DF'!H17="-","-",'3a DF'!H17)</f>
        <v>188.12599832717561</v>
      </c>
      <c r="H63" s="38">
        <f>'3a DF'!I17</f>
        <v>168.52297159398529</v>
      </c>
      <c r="I63" s="38">
        <f>'3a DF'!J17</f>
        <v>151.80506502921077</v>
      </c>
      <c r="J63" s="38">
        <f>'3a DF'!K17</f>
        <v>144.26265562043884</v>
      </c>
      <c r="K63" s="38">
        <f>'3a DF'!L17</f>
        <v>168.76336080215719</v>
      </c>
      <c r="L63" s="38">
        <f>'3a DF'!M17</f>
        <v>162.22219017809277</v>
      </c>
      <c r="M63" s="38">
        <f>'3a DF'!N17</f>
        <v>173.40253709408012</v>
      </c>
      <c r="N63" s="38">
        <f>'3a DF'!O17</f>
        <v>192.94631207777806</v>
      </c>
      <c r="O63" s="30"/>
      <c r="P63" s="38">
        <f>'3a DF'!Q17</f>
        <v>192.94631207777806</v>
      </c>
      <c r="Q63" s="38">
        <f>'3a DF'!R17</f>
        <v>225.20086846576584</v>
      </c>
      <c r="R63" s="38">
        <f>'3a DF'!S17</f>
        <v>200.99960965019901</v>
      </c>
      <c r="S63" s="38">
        <f>'3a DF'!T17</f>
        <v>185.56690578166118</v>
      </c>
      <c r="T63" s="38">
        <f>'3a DF'!U17</f>
        <v>155.33102693624872</v>
      </c>
      <c r="U63" s="38">
        <f>'3a DF'!V17</f>
        <v>185.61395124194081</v>
      </c>
      <c r="V63" s="38">
        <f>'3a DF'!W17</f>
        <v>256.16306888496325</v>
      </c>
      <c r="W63" s="38" t="str">
        <f>'3a DF'!X17</f>
        <v>-</v>
      </c>
      <c r="X63" s="38" t="str">
        <f>'3a DF'!Y17</f>
        <v>-</v>
      </c>
      <c r="Y63" s="38" t="str">
        <f>'3a DF'!Z17</f>
        <v>-</v>
      </c>
      <c r="Z63" s="38" t="str">
        <f>'3a DF'!AA17</f>
        <v>-</v>
      </c>
      <c r="AA63" s="28"/>
    </row>
    <row r="64" spans="1:27" s="29" customFormat="1" ht="11.25" customHeight="1" x14ac:dyDescent="0.25">
      <c r="A64" s="256"/>
      <c r="B64" s="135" t="s">
        <v>350</v>
      </c>
      <c r="C64" s="135" t="s">
        <v>300</v>
      </c>
      <c r="D64" s="133" t="s">
        <v>320</v>
      </c>
      <c r="E64" s="128"/>
      <c r="F64" s="30"/>
      <c r="G64" s="38">
        <f>IF('3b CM'!G17="-","-",'3b CM'!G17)</f>
        <v>5.5662927152491819E-2</v>
      </c>
      <c r="H64" s="38">
        <f>'3b CM'!H17</f>
        <v>8.3494390728737725E-2</v>
      </c>
      <c r="I64" s="38">
        <f>'3b CM'!I17</f>
        <v>0.26291475982012807</v>
      </c>
      <c r="J64" s="38">
        <f>'3b CM'!J17</f>
        <v>0.2673712162664299</v>
      </c>
      <c r="K64" s="38">
        <f>'3b CM'!K17</f>
        <v>3.4340607074697291</v>
      </c>
      <c r="L64" s="38">
        <f>'3b CM'!L17</f>
        <v>3.3313858914044152</v>
      </c>
      <c r="M64" s="38">
        <f>'3b CM'!M17</f>
        <v>11.64388002361488</v>
      </c>
      <c r="N64" s="38">
        <f>'3b CM'!N17</f>
        <v>11.069003559343694</v>
      </c>
      <c r="O64" s="30"/>
      <c r="P64" s="38">
        <f>'3b CM'!P17</f>
        <v>11.069003559343694</v>
      </c>
      <c r="Q64" s="38">
        <f>'3b CM'!Q17</f>
        <v>14.865594162418741</v>
      </c>
      <c r="R64" s="38">
        <f>'3b CM'!R17</f>
        <v>14.797332801348015</v>
      </c>
      <c r="S64" s="38">
        <f>'3b CM'!S17</f>
        <v>17.741474539120862</v>
      </c>
      <c r="T64" s="38">
        <f>'3b CM'!T17</f>
        <v>18.806674713475257</v>
      </c>
      <c r="U64" s="38">
        <f>'3b CM'!U17</f>
        <v>14.448829132318501</v>
      </c>
      <c r="V64" s="38">
        <f>'3b CM'!V17</f>
        <v>14.819034712264759</v>
      </c>
      <c r="W64" s="38" t="str">
        <f>'3b CM'!W17</f>
        <v>-</v>
      </c>
      <c r="X64" s="38" t="str">
        <f>'3b CM'!X17</f>
        <v>-</v>
      </c>
      <c r="Y64" s="38" t="str">
        <f>'3b CM'!Y17</f>
        <v>-</v>
      </c>
      <c r="Z64" s="38" t="str">
        <f>'3b CM'!Z17</f>
        <v>-</v>
      </c>
      <c r="AA64" s="28"/>
    </row>
    <row r="65" spans="1:27" s="29" customFormat="1" ht="11.25" customHeight="1" x14ac:dyDescent="0.25">
      <c r="A65" s="256"/>
      <c r="B65" s="135" t="s">
        <v>596</v>
      </c>
      <c r="C65" s="135" t="s">
        <v>597</v>
      </c>
      <c r="D65" s="133" t="s">
        <v>320</v>
      </c>
      <c r="E65" s="128"/>
      <c r="F65" s="30"/>
      <c r="G65" s="38" t="str">
        <f>IF('3c AA'!J87="-","-",'3c AA'!J87)</f>
        <v>-</v>
      </c>
      <c r="H65" s="38" t="str">
        <f>IF('3c AA'!K87="-","-",'3c AA'!K87)</f>
        <v>-</v>
      </c>
      <c r="I65" s="38" t="str">
        <f>IF('3c AA'!L87="-","-",'3c AA'!L87)</f>
        <v>-</v>
      </c>
      <c r="J65" s="38" t="str">
        <f>IF('3c AA'!M87="-","-",'3c AA'!M87)</f>
        <v>-</v>
      </c>
      <c r="K65" s="38" t="str">
        <f>IF('3c AA'!N87="-","-",'3c AA'!N87)</f>
        <v>-</v>
      </c>
      <c r="L65" s="38" t="str">
        <f>IF('3c AA'!O87="-","-",'3c AA'!O87)</f>
        <v>-</v>
      </c>
      <c r="M65" s="38" t="str">
        <f>IF('3c AA'!P87="-","-",'3c AA'!P87)</f>
        <v>-</v>
      </c>
      <c r="N65" s="38" t="str">
        <f>IF('3c AA'!Q87="-","-",'3c AA'!Q87)</f>
        <v>-</v>
      </c>
      <c r="O65" s="30"/>
      <c r="P65" s="38" t="str">
        <f>IF('3c AA'!S87="-","-",'3c AA'!S87)</f>
        <v>-</v>
      </c>
      <c r="Q65" s="38" t="str">
        <f>IF('3c AA'!T87="-","-",'3c AA'!T87)</f>
        <v>-</v>
      </c>
      <c r="R65" s="38" t="str">
        <f>IF('3c AA'!U87="-","-",'3c AA'!U87)</f>
        <v>-</v>
      </c>
      <c r="S65" s="38" t="str">
        <f>IF('3c AA'!V87="-","-",'3c AA'!V87)</f>
        <v>-</v>
      </c>
      <c r="T65" s="38">
        <f>IF('3c AA'!W87="-","-",'3c AA'!W87)</f>
        <v>0</v>
      </c>
      <c r="U65" s="38">
        <f>IF('3c AA'!X87="-","-",'3c AA'!X87)</f>
        <v>0</v>
      </c>
      <c r="V65" s="38">
        <f>IF('3c AA'!Y87="-","-",'3c AA'!Y87)</f>
        <v>0</v>
      </c>
      <c r="W65" s="38" t="str">
        <f>IF('3c AA'!Z87="-","-",'3c AA'!Z87)</f>
        <v>-</v>
      </c>
      <c r="X65" s="38" t="str">
        <f>IF('3c AA'!AA87="-","-",'3c AA'!AA87)</f>
        <v>-</v>
      </c>
      <c r="Y65" s="38" t="str">
        <f>IF('3c AA'!AB87="-","-",'3c AA'!AB87)</f>
        <v>-</v>
      </c>
      <c r="Z65" s="38" t="str">
        <f>IF('3c AA'!AC87="-","-",'3c AA'!AC87)</f>
        <v>-</v>
      </c>
      <c r="AA65" s="28"/>
    </row>
    <row r="66" spans="1:27" s="29" customFormat="1" ht="11.25" customHeight="1" x14ac:dyDescent="0.25">
      <c r="A66" s="256"/>
      <c r="B66" s="135" t="s">
        <v>2</v>
      </c>
      <c r="C66" s="135" t="s">
        <v>342</v>
      </c>
      <c r="D66" s="133" t="s">
        <v>320</v>
      </c>
      <c r="E66" s="128"/>
      <c r="F66" s="30"/>
      <c r="G66" s="38">
        <f>IF('3d PC'!G18="-","-",'3d PC'!G18)</f>
        <v>68.684476774518345</v>
      </c>
      <c r="H66" s="38">
        <f>'3d PC'!H18</f>
        <v>68.664469190197863</v>
      </c>
      <c r="I66" s="38">
        <f>'3d PC'!I18</f>
        <v>86.583558758063532</v>
      </c>
      <c r="J66" s="38">
        <f>'3d PC'!J18</f>
        <v>85.591232878808256</v>
      </c>
      <c r="K66" s="38">
        <f>'3d PC'!K18</f>
        <v>97.799102296882751</v>
      </c>
      <c r="L66" s="38">
        <f>'3d PC'!L18</f>
        <v>96.996400201886203</v>
      </c>
      <c r="M66" s="38">
        <f>'3d PC'!M18</f>
        <v>118.34158282603606</v>
      </c>
      <c r="N66" s="38">
        <f>'3d PC'!N18</f>
        <v>116.24171076313387</v>
      </c>
      <c r="O66" s="30"/>
      <c r="P66" s="38">
        <f>'3d PC'!P18</f>
        <v>116.24171076313387</v>
      </c>
      <c r="Q66" s="38">
        <f>'3d PC'!Q18</f>
        <v>129.98539137079723</v>
      </c>
      <c r="R66" s="38">
        <f>'3d PC'!R18</f>
        <v>131.93412031396682</v>
      </c>
      <c r="S66" s="38">
        <f>'3d PC'!S18</f>
        <v>144.07852972114327</v>
      </c>
      <c r="T66" s="38">
        <f>'3d PC'!T18</f>
        <v>146.5768770384301</v>
      </c>
      <c r="U66" s="38">
        <f>'3d PC'!U18</f>
        <v>158.5431442902717</v>
      </c>
      <c r="V66" s="38">
        <f>'3d PC'!V18</f>
        <v>144.25356871533509</v>
      </c>
      <c r="W66" s="38" t="str">
        <f>'3d PC'!W18</f>
        <v>-</v>
      </c>
      <c r="X66" s="38" t="str">
        <f>'3d PC'!X18</f>
        <v>-</v>
      </c>
      <c r="Y66" s="38" t="str">
        <f>'3d PC'!Y18</f>
        <v>-</v>
      </c>
      <c r="Z66" s="38" t="str">
        <f>'3d PC'!Z18</f>
        <v>-</v>
      </c>
      <c r="AA66" s="28"/>
    </row>
    <row r="67" spans="1:27" s="29" customFormat="1" ht="11.5" x14ac:dyDescent="0.25">
      <c r="A67" s="256"/>
      <c r="B67" s="135" t="s">
        <v>352</v>
      </c>
      <c r="C67" s="135" t="s">
        <v>343</v>
      </c>
      <c r="D67" s="133" t="s">
        <v>320</v>
      </c>
      <c r="E67" s="128"/>
      <c r="F67" s="30"/>
      <c r="G67" s="38">
        <f>IF('3e NC-Elec'!H32="-","-",'3e NC-Elec'!H32)</f>
        <v>118.14897952531841</v>
      </c>
      <c r="H67" s="38">
        <f>'3e NC-Elec'!I32</f>
        <v>118.88658758066497</v>
      </c>
      <c r="I67" s="38">
        <f>'3e NC-Elec'!J32</f>
        <v>137.4367438636757</v>
      </c>
      <c r="J67" s="38">
        <f>'3e NC-Elec'!K32</f>
        <v>136.88196315108098</v>
      </c>
      <c r="K67" s="38">
        <f>'3e NC-Elec'!L32</f>
        <v>128.90158599060413</v>
      </c>
      <c r="L67" s="38">
        <f>'3e NC-Elec'!M32</f>
        <v>129.78584092268272</v>
      </c>
      <c r="M67" s="38">
        <f>'3e NC-Elec'!N32</f>
        <v>129.922768407202</v>
      </c>
      <c r="N67" s="38">
        <f>'3e NC-Elec'!O32</f>
        <v>129.52809587222305</v>
      </c>
      <c r="O67" s="30"/>
      <c r="P67" s="38">
        <f>'3e NC-Elec'!Q32</f>
        <v>129.52809587222305</v>
      </c>
      <c r="Q67" s="38">
        <f>'3e NC-Elec'!R32</f>
        <v>133.31285824859731</v>
      </c>
      <c r="R67" s="38">
        <f>'3e NC-Elec'!S32</f>
        <v>135.06553441241385</v>
      </c>
      <c r="S67" s="38">
        <f>'3e NC-Elec'!T32</f>
        <v>129.52711479681824</v>
      </c>
      <c r="T67" s="38">
        <f>'3e NC-Elec'!U32</f>
        <v>133.0641900856418</v>
      </c>
      <c r="U67" s="38">
        <f>'3e NC-Elec'!V32</f>
        <v>145.66747692290497</v>
      </c>
      <c r="V67" s="38">
        <f>'3e NC-Elec'!W32</f>
        <v>145.71924219086378</v>
      </c>
      <c r="W67" s="38" t="str">
        <f>'3e NC-Elec'!X32</f>
        <v>-</v>
      </c>
      <c r="X67" s="38" t="str">
        <f>'3e NC-Elec'!Y32</f>
        <v>-</v>
      </c>
      <c r="Y67" s="38" t="str">
        <f>'3e NC-Elec'!Z32</f>
        <v>-</v>
      </c>
      <c r="Z67" s="38" t="str">
        <f>'3e NC-Elec'!AA32</f>
        <v>-</v>
      </c>
      <c r="AA67" s="28"/>
    </row>
    <row r="68" spans="1:27" s="29" customFormat="1" ht="11.5" x14ac:dyDescent="0.25">
      <c r="A68" s="256"/>
      <c r="B68" s="135" t="s">
        <v>349</v>
      </c>
      <c r="C68" s="135" t="s">
        <v>344</v>
      </c>
      <c r="D68" s="133" t="s">
        <v>320</v>
      </c>
      <c r="E68" s="128"/>
      <c r="F68" s="30"/>
      <c r="G68" s="38">
        <f>IF('3g CPIH'!C$16="-","-",'3h OC '!$E$8*('3g CPIH'!C$16/'3g CPIH'!$G$16))</f>
        <v>76.502677103718199</v>
      </c>
      <c r="H68" s="38">
        <f>IF('3g CPIH'!D$16="-","-",'3h OC '!$E$8*('3g CPIH'!D$16/'3g CPIH'!$G$16))</f>
        <v>76.655835616438353</v>
      </c>
      <c r="I68" s="38">
        <f>IF('3g CPIH'!E$16="-","-",'3h OC '!$E$8*('3g CPIH'!E$16/'3g CPIH'!$G$16))</f>
        <v>76.885573385518597</v>
      </c>
      <c r="J68" s="38">
        <f>IF('3g CPIH'!F$16="-","-",'3h OC '!$E$8*('3g CPIH'!F$16/'3g CPIH'!$G$16))</f>
        <v>77.345048923679059</v>
      </c>
      <c r="K68" s="38">
        <f>IF('3g CPIH'!G$16="-","-",'3h OC '!$E$8*('3g CPIH'!G$16/'3g CPIH'!$G$16))</f>
        <v>78.263999999999996</v>
      </c>
      <c r="L68" s="38">
        <f>IF('3g CPIH'!H$16="-","-",'3h OC '!$E$8*('3g CPIH'!H$16/'3g CPIH'!$G$16))</f>
        <v>79.259530332681024</v>
      </c>
      <c r="M68" s="38">
        <f>IF('3g CPIH'!I$16="-","-",'3h OC '!$E$8*('3g CPIH'!I$16/'3g CPIH'!$G$16))</f>
        <v>80.408219178082177</v>
      </c>
      <c r="N68" s="38">
        <f>IF('3g CPIH'!J$16="-","-",'3h OC '!$E$8*('3g CPIH'!J$16/'3g CPIH'!$G$16))</f>
        <v>81.097432485322898</v>
      </c>
      <c r="O68" s="30"/>
      <c r="P68" s="38">
        <f>IF('3g CPIH'!L$16="-","-",'3h OC '!$E$8*('3g CPIH'!L$16/'3g CPIH'!$G$16))</f>
        <v>81.097432485322898</v>
      </c>
      <c r="Q68" s="38">
        <f>IF('3g CPIH'!M$16="-","-",'3h OC '!$E$8*('3g CPIH'!M$16/'3g CPIH'!$G$16))</f>
        <v>82.016383561643835</v>
      </c>
      <c r="R68" s="38">
        <f>IF('3g CPIH'!N$16="-","-",'3h OC '!$E$8*('3g CPIH'!N$16/'3g CPIH'!$G$16))</f>
        <v>82.62901761252445</v>
      </c>
      <c r="S68" s="38">
        <f>IF('3g CPIH'!O$16="-","-",'3h OC '!$E$8*('3g CPIH'!O$16/'3g CPIH'!$G$16))</f>
        <v>83.088493150684926</v>
      </c>
      <c r="T68" s="38">
        <f>IF('3g CPIH'!P$16="-","-",'3h OC '!$E$8*('3g CPIH'!P$16/'3g CPIH'!$G$16))</f>
        <v>83.318230919765156</v>
      </c>
      <c r="U68" s="38">
        <f>IF('3g CPIH'!Q$16="-","-",'3h OC '!$E$8*('3g CPIH'!Q$16/'3g CPIH'!$G$16))</f>
        <v>83.777706457925632</v>
      </c>
      <c r="V68" s="38">
        <f>IF('3g CPIH'!R$16="-","-",'3h OC '!$E$8*('3g CPIH'!R$16/'3g CPIH'!$G$16))</f>
        <v>85.309291585127198</v>
      </c>
      <c r="W68" s="38" t="str">
        <f>IF('3g CPIH'!S$16="-","-",'3h OC '!$E$8*('3g CPIH'!S$16/'3g CPIH'!$G$16))</f>
        <v>-</v>
      </c>
      <c r="X68" s="38" t="str">
        <f>IF('3g CPIH'!T$16="-","-",'3h OC '!$E$8*('3g CPIH'!T$16/'3g CPIH'!$G$16))</f>
        <v>-</v>
      </c>
      <c r="Y68" s="38" t="str">
        <f>IF('3g CPIH'!U$16="-","-",'3h OC '!$E$8*('3g CPIH'!U$16/'3g CPIH'!$G$16))</f>
        <v>-</v>
      </c>
      <c r="Z68" s="38" t="str">
        <f>IF('3g CPIH'!V$16="-","-",'3h OC '!$E$8*('3g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SMNCC'!G$48="-","-",'3i SMNCC'!G$48)</f>
        <v>0</v>
      </c>
      <c r="L69" s="38">
        <f>IF('3i SMNCC'!H$48="-","-",'3i SMNCC'!H$48)</f>
        <v>-0.18995111249132623</v>
      </c>
      <c r="M69" s="38">
        <f>IF('3i SMNCC'!I$48="-","-",'3i SMNCC'!I$48)</f>
        <v>2.3898870370752556</v>
      </c>
      <c r="N69" s="38">
        <f>IF('3i SMNCC'!J$48="-","-",'3i SMNCC'!J$48)</f>
        <v>2.4654814606041811</v>
      </c>
      <c r="O69" s="30"/>
      <c r="P69" s="38">
        <f>IF('3i SMNCC'!L$48="-","-",'3i SMNCC'!L$48)</f>
        <v>2.4654814606041811</v>
      </c>
      <c r="Q69" s="38">
        <f>IF('3i SMNCC'!M$48="-","-",'3i SMNCC'!M$48)</f>
        <v>4.8850955964817686</v>
      </c>
      <c r="R69" s="38">
        <f>IF('3i SMNCC'!N$48="-","-",'3i SMNCC'!N$48)</f>
        <v>4.7480163427765101</v>
      </c>
      <c r="S69" s="38">
        <f>IF('3i SMNCC'!O$48="-","-",'3i SMNCC'!O$48)</f>
        <v>7.093641997338695</v>
      </c>
      <c r="T69" s="38">
        <f>IF('3i SMNCC'!P$48="-","-",'3i SMNCC'!P$48)</f>
        <v>6.2155900817178944</v>
      </c>
      <c r="U69" s="38">
        <f>IF('3i SMNCC'!Q$48="-","-",'3i SMNCC'!Q$48)</f>
        <v>5.8459595331056082</v>
      </c>
      <c r="V69" s="38">
        <f>IF('3i SMNCC'!R$48="-","-",'3i SMNCC'!R$48)</f>
        <v>6.2696858243973583</v>
      </c>
      <c r="W69" s="38" t="str">
        <f>IF('3i SMNCC'!S$48="-","-",'3i SMNCC'!S$48)</f>
        <v>-</v>
      </c>
      <c r="X69" s="38" t="str">
        <f>IF('3i SMNCC'!T$48="-","-",'3i SMNCC'!T$48)</f>
        <v>-</v>
      </c>
      <c r="Y69" s="38" t="str">
        <f>IF('3i SMNCC'!U$48="-","-",'3i SMNCC'!U$48)</f>
        <v>-</v>
      </c>
      <c r="Z69" s="38" t="str">
        <f>IF('3i SMNCC'!V$48="-","-",'3i SMNCC'!V$48)</f>
        <v>-</v>
      </c>
      <c r="AA69" s="28"/>
    </row>
    <row r="70" spans="1:27" s="29" customFormat="1" ht="11.5" x14ac:dyDescent="0.25">
      <c r="A70" s="256"/>
      <c r="B70" s="135" t="s">
        <v>349</v>
      </c>
      <c r="C70" s="135" t="s">
        <v>389</v>
      </c>
      <c r="D70" s="133" t="s">
        <v>320</v>
      </c>
      <c r="E70" s="128"/>
      <c r="F70" s="30"/>
      <c r="G70" s="38">
        <f>IF('3g CPIH'!C$16="-","-",'3j PAAC PAP'!$G$12*('3g CPIH'!C$16/'3g CPIH'!$G$16))</f>
        <v>23.857918590998043</v>
      </c>
      <c r="H70" s="38">
        <f>IF('3g CPIH'!D$16="-","-",'3j PAAC PAP'!$G$12*('3g CPIH'!D$16/'3g CPIH'!$G$16))</f>
        <v>23.905682191780819</v>
      </c>
      <c r="I70" s="38">
        <f>IF('3g CPIH'!E$16="-","-",'3j PAAC PAP'!$G$12*('3g CPIH'!E$16/'3g CPIH'!$G$16))</f>
        <v>23.977327592954992</v>
      </c>
      <c r="J70" s="38">
        <f>IF('3g CPIH'!F$16="-","-",'3j PAAC PAP'!$G$12*('3g CPIH'!F$16/'3g CPIH'!$G$16))</f>
        <v>24.120618395303325</v>
      </c>
      <c r="K70" s="38">
        <f>IF('3g CPIH'!G$16="-","-",'3j PAAC PAP'!$G$12*('3g CPIH'!G$16/'3g CPIH'!$G$16))</f>
        <v>24.4072</v>
      </c>
      <c r="L70" s="38">
        <f>IF('3g CPIH'!H$16="-","-",'3j PAAC PAP'!$G$12*('3g CPIH'!H$16/'3g CPIH'!$G$16))</f>
        <v>24.717663405088064</v>
      </c>
      <c r="M70" s="38">
        <f>IF('3g CPIH'!I$16="-","-",'3j PAAC PAP'!$G$12*('3g CPIH'!I$16/'3g CPIH'!$G$16))</f>
        <v>25.075890410958902</v>
      </c>
      <c r="N70" s="38">
        <f>IF('3g CPIH'!J$16="-","-",'3j PAAC PAP'!$G$12*('3g CPIH'!J$16/'3g CPIH'!$G$16))</f>
        <v>25.290826614481411</v>
      </c>
      <c r="O70" s="30"/>
      <c r="P70" s="38">
        <f>IF('3g CPIH'!L$16="-","-",'3j PAAC PAP'!$G$12*('3g CPIH'!L$16/'3g CPIH'!$G$16))</f>
        <v>25.290826614481411</v>
      </c>
      <c r="Q70" s="38">
        <f>IF('3g CPIH'!M$16="-","-",'3j PAAC PAP'!$G$12*('3g CPIH'!M$16/'3g CPIH'!$G$16))</f>
        <v>25.577408219178082</v>
      </c>
      <c r="R70" s="38">
        <f>IF('3g CPIH'!N$16="-","-",'3j PAAC PAP'!$G$12*('3g CPIH'!N$16/'3g CPIH'!$G$16))</f>
        <v>25.768462622309197</v>
      </c>
      <c r="S70" s="38">
        <f>IF('3g CPIH'!O$16="-","-",'3j PAAC PAP'!$G$12*('3g CPIH'!O$16/'3g CPIH'!$G$16))</f>
        <v>25.911753424657533</v>
      </c>
      <c r="T70" s="38">
        <f>IF('3g CPIH'!P$16="-","-",'3j PAAC PAP'!$G$12*('3g CPIH'!P$16/'3g CPIH'!$G$16))</f>
        <v>25.983398825831699</v>
      </c>
      <c r="U70" s="38">
        <f>IF('3g CPIH'!Q$16="-","-",'3j PAAC PAP'!$G$12*('3g CPIH'!Q$16/'3g CPIH'!$G$16))</f>
        <v>26.126689628180038</v>
      </c>
      <c r="V70" s="38">
        <f>IF('3g CPIH'!R$16="-","-",'3j PAAC PAP'!$G$12*('3g CPIH'!R$16/'3g CPIH'!$G$16))</f>
        <v>26.604325636007829</v>
      </c>
      <c r="W70" s="38" t="str">
        <f>IF('3g CPIH'!S$16="-","-",'3j PAAC PAP'!$G$12*('3g CPIH'!S$16/'3g CPIH'!$G$16))</f>
        <v>-</v>
      </c>
      <c r="X70" s="38" t="str">
        <f>IF('3g CPIH'!T$16="-","-",'3j PAAC PAP'!$G$12*('3g CPIH'!T$16/'3g CPIH'!$G$16))</f>
        <v>-</v>
      </c>
      <c r="Y70" s="38" t="str">
        <f>IF('3g CPIH'!U$16="-","-",'3j PAAC PAP'!$G$12*('3g CPIH'!U$16/'3g CPIH'!$G$16))</f>
        <v>-</v>
      </c>
      <c r="Z70" s="38" t="str">
        <f>IF('3g CPIH'!V$16="-","-",'3j PAAC PAP'!$G$12*('3g CPIH'!V$16/'3g CPIH'!$G$16))</f>
        <v>-</v>
      </c>
      <c r="AA70" s="28"/>
    </row>
    <row r="71" spans="1:27" s="29" customFormat="1" ht="11.25" customHeight="1" x14ac:dyDescent="0.25">
      <c r="A71" s="256"/>
      <c r="B71" s="135" t="s">
        <v>349</v>
      </c>
      <c r="C71" s="135" t="s">
        <v>404</v>
      </c>
      <c r="D71" s="133" t="s">
        <v>320</v>
      </c>
      <c r="E71" s="128"/>
      <c r="F71" s="30"/>
      <c r="G71" s="38">
        <f>IF(G63="-","-",SUM(G63:G69)*'3j PAAC PAP'!$G$30)</f>
        <v>0</v>
      </c>
      <c r="H71" s="38">
        <f>IF(H63="-","-",SUM(H63:H69)*'3j PAAC PAP'!$G$30)</f>
        <v>0</v>
      </c>
      <c r="I71" s="38">
        <f>IF(I63="-","-",SUM(I63:I69)*'3j PAAC PAP'!$G$30)</f>
        <v>0</v>
      </c>
      <c r="J71" s="38">
        <f>IF(J63="-","-",SUM(J63:J69)*'3j PAAC PAP'!$G$30)</f>
        <v>0</v>
      </c>
      <c r="K71" s="38">
        <f>IF(K63="-","-",SUM(K63:K69)*'3j PAAC PAP'!$G$30)</f>
        <v>0</v>
      </c>
      <c r="L71" s="38">
        <f>IF(L63="-","-",SUM(L63:L69)*'3j PAAC PAP'!$G$30)</f>
        <v>0</v>
      </c>
      <c r="M71" s="38">
        <f>IF(M63="-","-",SUM(M63:M69)*'3j PAAC PAP'!$G$30)</f>
        <v>0</v>
      </c>
      <c r="N71" s="38">
        <f>IF(N63="-","-",SUM(N63:N69)*'3j PAAC PAP'!$G$30)</f>
        <v>0</v>
      </c>
      <c r="O71" s="30"/>
      <c r="P71" s="38">
        <f>IF(P63="-","-",SUM(P63:P69)*'3j PAAC PAP'!$G$30)</f>
        <v>0</v>
      </c>
      <c r="Q71" s="38">
        <f>IF(Q63="-","-",SUM(Q63:Q69)*'3j PAAC PAP'!$G$30)</f>
        <v>0</v>
      </c>
      <c r="R71" s="38">
        <f>IF(R63="-","-",SUM(R63:R69)*'3j PAAC PAP'!$G$30)</f>
        <v>0</v>
      </c>
      <c r="S71" s="38">
        <f>IF(S63="-","-",SUM(S63:S69)*'3j PAAC PAP'!$G$30)</f>
        <v>0</v>
      </c>
      <c r="T71" s="38">
        <f>IF(T63="-","-",SUM(T63:T69)*'3j PAAC PAP'!$G$30)</f>
        <v>0</v>
      </c>
      <c r="U71" s="38">
        <f>IF(U63="-","-",SUM(U63:U69)*'3j PAAC PAP'!$G$30)</f>
        <v>0</v>
      </c>
      <c r="V71" s="38">
        <f>IF(V63="-","-",SUM(V63:V69)*'3j PAAC PAP'!$G$30)</f>
        <v>0</v>
      </c>
      <c r="W71" s="38" t="str">
        <f>IF(W63="-","-",SUM(W63:W69)*'3j PAAC PAP'!$G$30)</f>
        <v>-</v>
      </c>
      <c r="X71" s="38" t="str">
        <f>IF(X63="-","-",SUM(X63:X69)*'3j PAAC PAP'!$G$30)</f>
        <v>-</v>
      </c>
      <c r="Y71" s="38" t="str">
        <f>IF(Y63="-","-",SUM(Y63:Y69)*'3j PAAC PAP'!$G$30)</f>
        <v>-</v>
      </c>
      <c r="Z71" s="38" t="str">
        <f>IF(Z63="-","-",SUM(Z63:Z69)*'3j PAAC PAP'!$G$30)</f>
        <v>-</v>
      </c>
      <c r="AA71" s="28"/>
    </row>
    <row r="72" spans="1:27" s="29" customFormat="1" ht="11.25" customHeight="1" x14ac:dyDescent="0.25">
      <c r="A72" s="256"/>
      <c r="B72" s="135" t="s">
        <v>388</v>
      </c>
      <c r="C72" s="135" t="s">
        <v>515</v>
      </c>
      <c r="D72" s="133" t="s">
        <v>320</v>
      </c>
      <c r="E72" s="128"/>
      <c r="F72" s="30"/>
      <c r="G72" s="38">
        <f>IF(G63="-","-",SUM(G63:G71)*'3k EBIT'!$E$8)</f>
        <v>9.2070768142043296</v>
      </c>
      <c r="H72" s="38">
        <f>IF(H63="-","-",SUM(H63:H71)*'3k EBIT'!$E$8)</f>
        <v>8.8457343776396016</v>
      </c>
      <c r="I72" s="38">
        <f>IF(I63="-","-",SUM(I63:I71)*'3k EBIT'!$E$8)</f>
        <v>9.2375905198828718</v>
      </c>
      <c r="J72" s="38">
        <f>IF(J63="-","-",SUM(J63:J71)*'3k EBIT'!$E$8)</f>
        <v>9.0733054651142524</v>
      </c>
      <c r="K72" s="38">
        <f>IF(K63="-","-",SUM(K63:K71)*'3k EBIT'!$E$8)</f>
        <v>9.7143943921505009</v>
      </c>
      <c r="L72" s="38">
        <f>IF(L63="-","-",SUM(L63:L71)*'3k EBIT'!$E$8)</f>
        <v>9.6089114225810519</v>
      </c>
      <c r="M72" s="38">
        <f>IF(M63="-","-",SUM(M63:M71)*'3k EBIT'!$E$8)</f>
        <v>10.481666528075493</v>
      </c>
      <c r="N72" s="38">
        <f>IF(N63="-","-",SUM(N63:N71)*'3k EBIT'!$E$8)</f>
        <v>10.819717495347358</v>
      </c>
      <c r="O72" s="30"/>
      <c r="P72" s="38">
        <f>IF(P63="-","-",SUM(P63:P71)*'3k EBIT'!$E$8)</f>
        <v>10.819717495347358</v>
      </c>
      <c r="Q72" s="38">
        <f>IF(Q63="-","-",SUM(Q63:Q71)*'3k EBIT'!$E$8)</f>
        <v>11.927658837534731</v>
      </c>
      <c r="R72" s="38">
        <f>IF(R63="-","-",SUM(R63:R71)*'3k EBIT'!$E$8)</f>
        <v>11.542206471857256</v>
      </c>
      <c r="S72" s="38">
        <f>IF(S63="-","-",SUM(S63:S71)*'3k EBIT'!$E$8)</f>
        <v>11.485377266952474</v>
      </c>
      <c r="T72" s="38">
        <f>IF(T63="-","-",SUM(T63:T71)*'3k EBIT'!$E$8)</f>
        <v>11.026124707226311</v>
      </c>
      <c r="U72" s="38">
        <f>IF(U63="-","-",SUM(U63:U71)*'3k EBIT'!$E$8)</f>
        <v>12.008620129578347</v>
      </c>
      <c r="V72" s="38">
        <f>IF(V63="-","-",SUM(V63:V71)*'3k EBIT'!$E$8)</f>
        <v>13.153548997488242</v>
      </c>
      <c r="W72" s="38" t="str">
        <f>IF(W63="-","-",SUM(W63:W71)*'3k EBIT'!$E$8)</f>
        <v>-</v>
      </c>
      <c r="X72" s="38" t="str">
        <f>IF(X63="-","-",SUM(X63:X71)*'3k EBIT'!$E$8)</f>
        <v>-</v>
      </c>
      <c r="Y72" s="38" t="str">
        <f>IF(Y63="-","-",SUM(Y63:Y71)*'3k EBIT'!$E$8)</f>
        <v>-</v>
      </c>
      <c r="Z72" s="38" t="str">
        <f>IF(Z63="-","-",SUM(Z63:Z71)*'3k EBIT'!$E$8)</f>
        <v>-</v>
      </c>
      <c r="AA72" s="28"/>
    </row>
    <row r="73" spans="1:27" s="29" customFormat="1" ht="11.25" customHeight="1" x14ac:dyDescent="0.25">
      <c r="A73" s="256"/>
      <c r="B73" s="135" t="s">
        <v>292</v>
      </c>
      <c r="C73" s="179" t="s">
        <v>516</v>
      </c>
      <c r="D73" s="133" t="s">
        <v>320</v>
      </c>
      <c r="E73" s="127"/>
      <c r="F73" s="30"/>
      <c r="G73" s="38">
        <f>IF(G63="-","-",SUM(G63:G66,G68:G72)*'3l HAP'!$E$9)</f>
        <v>5.3649574200834476</v>
      </c>
      <c r="H73" s="38">
        <f>IF(H63="-","-",SUM(H63:H66,H68:H72)*'3l HAP'!$E$9)</f>
        <v>5.075715341149043</v>
      </c>
      <c r="I73" s="38">
        <f>IF(I63="-","-",SUM(I63:I66,I68:I72)*'3l HAP'!$E$9)</f>
        <v>5.1060784718954464</v>
      </c>
      <c r="J73" s="38">
        <f>IF(J63="-","-",SUM(J63:J66,J68:J72)*'3l HAP'!$E$9)</f>
        <v>4.9876064640267916</v>
      </c>
      <c r="K73" s="38">
        <f>IF(K63="-","-",SUM(K63:K66,K68:K72)*'3l HAP'!$E$9)</f>
        <v>5.5984565925465839</v>
      </c>
      <c r="L73" s="38">
        <f>IF(L63="-","-",SUM(L63:L66,L68:L72)*'3l HAP'!$E$9)</f>
        <v>5.5042272940040249</v>
      </c>
      <c r="M73" s="38">
        <f>IF(M63="-","-",SUM(M63:M66,M68:M72)*'3l HAP'!$E$9)</f>
        <v>6.1747489714166885</v>
      </c>
      <c r="N73" s="38">
        <f>IF(N63="-","-",SUM(N63:N66,N68:N72)*'3l HAP'!$E$9)</f>
        <v>6.4410222229204628</v>
      </c>
      <c r="O73" s="30"/>
      <c r="P73" s="38">
        <f>IF(P63="-","-",SUM(P63:P66,P68:P72)*'3l HAP'!$E$9)</f>
        <v>6.4410222229204628</v>
      </c>
      <c r="Q73" s="38">
        <f>IF(Q63="-","-",SUM(Q63:Q66,Q68:Q72)*'3l HAP'!$E$9)</f>
        <v>7.2393654375305427</v>
      </c>
      <c r="R73" s="38">
        <f>IF(R63="-","-",SUM(R63:R66,R68:R72)*'3l HAP'!$E$9)</f>
        <v>6.9166831502971391</v>
      </c>
      <c r="S73" s="38">
        <f>IF(S63="-","-",SUM(S63:S66,S68:S72)*'3l HAP'!$E$9)</f>
        <v>6.9539797810819044</v>
      </c>
      <c r="T73" s="38">
        <f>IF(T63="-","-",SUM(T63:T66,T68:T72)*'3l HAP'!$E$9)</f>
        <v>6.5483032539034784</v>
      </c>
      <c r="U73" s="38">
        <f>IF(U63="-","-",SUM(U63:U66,U68:U72)*'3l HAP'!$E$9)</f>
        <v>7.1208685069514273</v>
      </c>
      <c r="V73" s="38">
        <f>IF(V63="-","-",SUM(V63:V66,V68:V72)*'3l HAP'!$E$9)</f>
        <v>8.0023683290901015</v>
      </c>
      <c r="W73" s="38" t="str">
        <f>IF(W63="-","-",SUM(W63:W66,W68:W72)*'3l HAP'!$E$9)</f>
        <v>-</v>
      </c>
      <c r="X73" s="38" t="str">
        <f>IF(X63="-","-",SUM(X63:X66,X68:X72)*'3l HAP'!$E$9)</f>
        <v>-</v>
      </c>
      <c r="Y73" s="38" t="str">
        <f>IF(Y63="-","-",SUM(Y63:Y66,Y68:Y72)*'3l HAP'!$E$9)</f>
        <v>-</v>
      </c>
      <c r="Z73" s="38" t="str">
        <f>IF(Z63="-","-",SUM(Z63:Z66,Z68:Z72)*'3l HAP'!$E$9)</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489.94774748316888</v>
      </c>
      <c r="H74" s="38">
        <f t="shared" si="8"/>
        <v>470.64049028258466</v>
      </c>
      <c r="I74" s="38">
        <f t="shared" si="8"/>
        <v>491.29485238102205</v>
      </c>
      <c r="J74" s="38">
        <f t="shared" si="8"/>
        <v>482.52980211471788</v>
      </c>
      <c r="K74" s="38">
        <f t="shared" si="8"/>
        <v>516.88216078181085</v>
      </c>
      <c r="L74" s="38">
        <f t="shared" si="8"/>
        <v>511.23619853592896</v>
      </c>
      <c r="M74" s="38">
        <f t="shared" si="8"/>
        <v>557.84118047654158</v>
      </c>
      <c r="N74" s="38">
        <f t="shared" si="8"/>
        <v>575.899602551155</v>
      </c>
      <c r="O74" s="30"/>
      <c r="P74" s="38">
        <f t="shared" ref="P74:Z74" si="9">IF(P63="-","-",SUM(P63:P73))</f>
        <v>575.899602551155</v>
      </c>
      <c r="Q74" s="38">
        <f t="shared" si="9"/>
        <v>635.01062389994809</v>
      </c>
      <c r="R74" s="38">
        <f t="shared" si="9"/>
        <v>614.40098337769223</v>
      </c>
      <c r="S74" s="38">
        <f t="shared" si="9"/>
        <v>611.44727045945911</v>
      </c>
      <c r="T74" s="38">
        <f t="shared" si="9"/>
        <v>586.87041656224039</v>
      </c>
      <c r="U74" s="38">
        <f t="shared" si="9"/>
        <v>639.15324584317716</v>
      </c>
      <c r="V74" s="38">
        <f t="shared" si="9"/>
        <v>700.29413487553757</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DF'!H18="-","-",'3a DF'!H18)</f>
        <v>189.64587973832505</v>
      </c>
      <c r="H75" s="129">
        <f>'3a DF'!I18</f>
        <v>169.88447895689592</v>
      </c>
      <c r="I75" s="129">
        <f>'3a DF'!J18</f>
        <v>153.03150740563856</v>
      </c>
      <c r="J75" s="129">
        <f>'3a DF'!K18</f>
        <v>145.42816241136751</v>
      </c>
      <c r="K75" s="129">
        <f>'3a DF'!L18</f>
        <v>170.12681028413797</v>
      </c>
      <c r="L75" s="129">
        <f>'3a DF'!M18</f>
        <v>163.53279314376493</v>
      </c>
      <c r="M75" s="129">
        <f>'3a DF'!N18</f>
        <v>171.31098466799796</v>
      </c>
      <c r="N75" s="129">
        <f>'3a DF'!O18</f>
        <v>190.61902590369556</v>
      </c>
      <c r="O75" s="30"/>
      <c r="P75" s="129">
        <f>'3a DF'!Q18</f>
        <v>190.61902590369556</v>
      </c>
      <c r="Q75" s="129">
        <f>'3a DF'!R18</f>
        <v>221.00726263088399</v>
      </c>
      <c r="R75" s="129">
        <f>'3a DF'!S18</f>
        <v>197.25878268272322</v>
      </c>
      <c r="S75" s="129">
        <f>'3a DF'!T18</f>
        <v>180.46473705907127</v>
      </c>
      <c r="T75" s="129">
        <f>'3a DF'!U18</f>
        <v>151.05885388385178</v>
      </c>
      <c r="U75" s="129">
        <f>'3a DF'!V18</f>
        <v>179.50252039949856</v>
      </c>
      <c r="V75" s="129">
        <f>'3a DF'!W18</f>
        <v>247.72816571888947</v>
      </c>
      <c r="W75" s="129" t="str">
        <f>'3a DF'!X18</f>
        <v>-</v>
      </c>
      <c r="X75" s="129" t="str">
        <f>'3a DF'!Y18</f>
        <v>-</v>
      </c>
      <c r="Y75" s="129" t="str">
        <f>'3a DF'!Z18</f>
        <v>-</v>
      </c>
      <c r="Z75" s="129" t="str">
        <f>'3a DF'!AA18</f>
        <v>-</v>
      </c>
      <c r="AA75" s="28"/>
    </row>
    <row r="76" spans="1:27" s="29" customFormat="1" ht="11.25" customHeight="1" x14ac:dyDescent="0.25">
      <c r="A76" s="256"/>
      <c r="B76" s="132" t="s">
        <v>350</v>
      </c>
      <c r="C76" s="132" t="s">
        <v>300</v>
      </c>
      <c r="D76" s="134" t="s">
        <v>321</v>
      </c>
      <c r="E76" s="131"/>
      <c r="F76" s="30"/>
      <c r="G76" s="129">
        <f>IF('3b CM'!G18="-","-",'3b CM'!G18)</f>
        <v>5.6256662357449895E-2</v>
      </c>
      <c r="H76" s="129">
        <f>'3b CM'!H18</f>
        <v>8.4384993536174846E-2</v>
      </c>
      <c r="I76" s="129">
        <f>'3b CM'!I18</f>
        <v>0.26571917124428224</v>
      </c>
      <c r="J76" s="129">
        <f>'3b CM'!J18</f>
        <v>0.2702231630110728</v>
      </c>
      <c r="K76" s="129">
        <f>'3b CM'!K18</f>
        <v>3.4706905227218496</v>
      </c>
      <c r="L76" s="129">
        <f>'3b CM'!L18</f>
        <v>3.3669205135705971</v>
      </c>
      <c r="M76" s="129">
        <f>'3b CM'!M18</f>
        <v>11.48998299740572</v>
      </c>
      <c r="N76" s="129">
        <f>'3b CM'!N18</f>
        <v>10.922704668645167</v>
      </c>
      <c r="O76" s="30"/>
      <c r="P76" s="129">
        <f>'3b CM'!P18</f>
        <v>10.922704668645167</v>
      </c>
      <c r="Q76" s="129">
        <f>'3b CM'!Q18</f>
        <v>14.558987946385416</v>
      </c>
      <c r="R76" s="129">
        <f>'3b CM'!R18</f>
        <v>14.492465736914953</v>
      </c>
      <c r="S76" s="129">
        <f>'3b CM'!S18</f>
        <v>17.181194828314531</v>
      </c>
      <c r="T76" s="129">
        <f>'3b CM'!T18</f>
        <v>18.214025568489518</v>
      </c>
      <c r="U76" s="129">
        <f>'3b CM'!U18</f>
        <v>13.849815370689248</v>
      </c>
      <c r="V76" s="129">
        <f>'3b CM'!V18</f>
        <v>14.205043940538802</v>
      </c>
      <c r="W76" s="129" t="str">
        <f>'3b CM'!W18</f>
        <v>-</v>
      </c>
      <c r="X76" s="129" t="str">
        <f>'3b CM'!X18</f>
        <v>-</v>
      </c>
      <c r="Y76" s="129" t="str">
        <f>'3b CM'!Y18</f>
        <v>-</v>
      </c>
      <c r="Z76" s="129" t="str">
        <f>'3b CM'!Z18</f>
        <v>-</v>
      </c>
      <c r="AA76" s="28"/>
    </row>
    <row r="77" spans="1:27" s="29" customFormat="1" ht="11.5" x14ac:dyDescent="0.25">
      <c r="A77" s="256"/>
      <c r="B77" s="132" t="s">
        <v>596</v>
      </c>
      <c r="C77" s="132" t="s">
        <v>597</v>
      </c>
      <c r="D77" s="134" t="s">
        <v>321</v>
      </c>
      <c r="E77" s="131"/>
      <c r="F77" s="30"/>
      <c r="G77" s="129" t="str">
        <f>IF('3c AA'!J88="-","-",'3c AA'!J88)</f>
        <v>-</v>
      </c>
      <c r="H77" s="129" t="str">
        <f>IF('3c AA'!K88="-","-",'3c AA'!K88)</f>
        <v>-</v>
      </c>
      <c r="I77" s="129" t="str">
        <f>IF('3c AA'!L88="-","-",'3c AA'!L88)</f>
        <v>-</v>
      </c>
      <c r="J77" s="129" t="str">
        <f>IF('3c AA'!M88="-","-",'3c AA'!M88)</f>
        <v>-</v>
      </c>
      <c r="K77" s="129" t="str">
        <f>IF('3c AA'!N88="-","-",'3c AA'!N88)</f>
        <v>-</v>
      </c>
      <c r="L77" s="129" t="str">
        <f>IF('3c AA'!O88="-","-",'3c AA'!O88)</f>
        <v>-</v>
      </c>
      <c r="M77" s="129" t="str">
        <f>IF('3c AA'!P88="-","-",'3c AA'!P88)</f>
        <v>-</v>
      </c>
      <c r="N77" s="129" t="str">
        <f>IF('3c AA'!Q88="-","-",'3c AA'!Q88)</f>
        <v>-</v>
      </c>
      <c r="O77" s="30"/>
      <c r="P77" s="129" t="str">
        <f>IF('3c AA'!S88="-","-",'3c AA'!S88)</f>
        <v>-</v>
      </c>
      <c r="Q77" s="129" t="str">
        <f>IF('3c AA'!T88="-","-",'3c AA'!T88)</f>
        <v>-</v>
      </c>
      <c r="R77" s="129" t="str">
        <f>IF('3c AA'!U88="-","-",'3c AA'!U88)</f>
        <v>-</v>
      </c>
      <c r="S77" s="129" t="str">
        <f>IF('3c AA'!V88="-","-",'3c AA'!V88)</f>
        <v>-</v>
      </c>
      <c r="T77" s="129">
        <f>IF('3c AA'!W88="-","-",'3c AA'!W88)</f>
        <v>0</v>
      </c>
      <c r="U77" s="129">
        <f>IF('3c AA'!X88="-","-",'3c AA'!X88)</f>
        <v>0</v>
      </c>
      <c r="V77" s="129">
        <f>IF('3c AA'!Y88="-","-",'3c AA'!Y88)</f>
        <v>0</v>
      </c>
      <c r="W77" s="129" t="str">
        <f>IF('3c AA'!Z88="-","-",'3c AA'!Z88)</f>
        <v>-</v>
      </c>
      <c r="X77" s="129" t="str">
        <f>IF('3c AA'!AA88="-","-",'3c AA'!AA88)</f>
        <v>-</v>
      </c>
      <c r="Y77" s="129" t="str">
        <f>IF('3c AA'!AB88="-","-",'3c AA'!AB88)</f>
        <v>-</v>
      </c>
      <c r="Z77" s="129" t="str">
        <f>IF('3c AA'!AC88="-","-",'3c AA'!AC88)</f>
        <v>-</v>
      </c>
      <c r="AA77" s="28"/>
    </row>
    <row r="78" spans="1:27" s="29" customFormat="1" ht="11.5" x14ac:dyDescent="0.25">
      <c r="A78" s="256"/>
      <c r="B78" s="132" t="s">
        <v>2</v>
      </c>
      <c r="C78" s="132" t="s">
        <v>342</v>
      </c>
      <c r="D78" s="134" t="s">
        <v>321</v>
      </c>
      <c r="E78" s="131"/>
      <c r="F78" s="30"/>
      <c r="G78" s="129">
        <f>IF('3d PC'!G19="-","-",'3d PC'!G19)</f>
        <v>68.691469332493085</v>
      </c>
      <c r="H78" s="129">
        <f>'3d PC'!H19</f>
        <v>68.671366930085739</v>
      </c>
      <c r="I78" s="129">
        <f>'3d PC'!I19</f>
        <v>86.613622845767168</v>
      </c>
      <c r="J78" s="129">
        <f>'3d PC'!J19</f>
        <v>85.614164071455562</v>
      </c>
      <c r="K78" s="129">
        <f>'3d PC'!K19</f>
        <v>97.877310062425408</v>
      </c>
      <c r="L78" s="129">
        <f>'3d PC'!L19</f>
        <v>97.06546226748624</v>
      </c>
      <c r="M78" s="129">
        <f>'3d PC'!M19</f>
        <v>118.16325327325271</v>
      </c>
      <c r="N78" s="129">
        <f>'3d PC'!N19</f>
        <v>116.08964127940474</v>
      </c>
      <c r="O78" s="30"/>
      <c r="P78" s="129">
        <f>'3d PC'!P19</f>
        <v>116.08964127940474</v>
      </c>
      <c r="Q78" s="129">
        <f>'3d PC'!Q19</f>
        <v>129.62064120818005</v>
      </c>
      <c r="R78" s="129">
        <f>'3d PC'!R19</f>
        <v>131.55771258692727</v>
      </c>
      <c r="S78" s="129">
        <f>'3d PC'!S19</f>
        <v>143.2691911660786</v>
      </c>
      <c r="T78" s="129">
        <f>'3d PC'!T19</f>
        <v>145.68440318623078</v>
      </c>
      <c r="U78" s="129">
        <f>'3d PC'!U19</f>
        <v>157.29692401839924</v>
      </c>
      <c r="V78" s="129">
        <f>'3d PC'!V19</f>
        <v>143.45912402947334</v>
      </c>
      <c r="W78" s="129" t="str">
        <f>'3d PC'!W19</f>
        <v>-</v>
      </c>
      <c r="X78" s="129" t="str">
        <f>'3d PC'!X19</f>
        <v>-</v>
      </c>
      <c r="Y78" s="129" t="str">
        <f>'3d PC'!Y19</f>
        <v>-</v>
      </c>
      <c r="Z78" s="129" t="str">
        <f>'3d PC'!Z19</f>
        <v>-</v>
      </c>
      <c r="AA78" s="28"/>
    </row>
    <row r="79" spans="1:27" s="29" customFormat="1" ht="11.5" x14ac:dyDescent="0.25">
      <c r="A79" s="256"/>
      <c r="B79" s="132" t="s">
        <v>352</v>
      </c>
      <c r="C79" s="132" t="s">
        <v>343</v>
      </c>
      <c r="D79" s="134" t="s">
        <v>321</v>
      </c>
      <c r="E79" s="131"/>
      <c r="F79" s="30"/>
      <c r="G79" s="129">
        <f>IF('3e NC-Elec'!H33="-","-",'3e NC-Elec'!H33)</f>
        <v>129.24659664648567</v>
      </c>
      <c r="H79" s="129">
        <f>'3e NC-Elec'!I33</f>
        <v>129.99016388228577</v>
      </c>
      <c r="I79" s="129">
        <f>'3e NC-Elec'!J33</f>
        <v>144.63173392265401</v>
      </c>
      <c r="J79" s="129">
        <f>'3e NC-Elec'!K33</f>
        <v>144.07247110285542</v>
      </c>
      <c r="K79" s="129">
        <f>'3e NC-Elec'!L33</f>
        <v>133.80344450903061</v>
      </c>
      <c r="L79" s="129">
        <f>'3e NC-Elec'!M33</f>
        <v>134.6948433906214</v>
      </c>
      <c r="M79" s="129">
        <f>'3e NC-Elec'!N33</f>
        <v>125.52748304179777</v>
      </c>
      <c r="N79" s="129">
        <f>'3e NC-Elec'!O33</f>
        <v>125.13757098098418</v>
      </c>
      <c r="O79" s="30"/>
      <c r="P79" s="129">
        <f>'3e NC-Elec'!Q33</f>
        <v>125.13757098098418</v>
      </c>
      <c r="Q79" s="129">
        <f>'3e NC-Elec'!R33</f>
        <v>132.64000379353573</v>
      </c>
      <c r="R79" s="129">
        <f>'3e NC-Elec'!S33</f>
        <v>134.26488530239789</v>
      </c>
      <c r="S79" s="129">
        <f>'3e NC-Elec'!T33</f>
        <v>138.11137129961392</v>
      </c>
      <c r="T79" s="129">
        <f>'3e NC-Elec'!U33</f>
        <v>141.39593788625712</v>
      </c>
      <c r="U79" s="129">
        <f>'3e NC-Elec'!V33</f>
        <v>149.2381412376856</v>
      </c>
      <c r="V79" s="129">
        <f>'3e NC-Elec'!W33</f>
        <v>149.27322576471568</v>
      </c>
      <c r="W79" s="129" t="str">
        <f>'3e NC-Elec'!X33</f>
        <v>-</v>
      </c>
      <c r="X79" s="129" t="str">
        <f>'3e NC-Elec'!Y33</f>
        <v>-</v>
      </c>
      <c r="Y79" s="129" t="str">
        <f>'3e NC-Elec'!Z33</f>
        <v>-</v>
      </c>
      <c r="Z79" s="129" t="str">
        <f>'3e NC-Elec'!AA33</f>
        <v>-</v>
      </c>
      <c r="AA79" s="28"/>
    </row>
    <row r="80" spans="1:27" s="29" customFormat="1" ht="11.5" x14ac:dyDescent="0.25">
      <c r="A80" s="256"/>
      <c r="B80" s="132" t="s">
        <v>349</v>
      </c>
      <c r="C80" s="132" t="s">
        <v>344</v>
      </c>
      <c r="D80" s="134" t="s">
        <v>321</v>
      </c>
      <c r="E80" s="131"/>
      <c r="F80" s="30"/>
      <c r="G80" s="129">
        <f>IF('3g CPIH'!C$16="-","-",'3h OC '!$E$8*('3g CPIH'!C$16/'3g CPIH'!$G$16))</f>
        <v>76.502677103718199</v>
      </c>
      <c r="H80" s="129">
        <f>IF('3g CPIH'!D$16="-","-",'3h OC '!$E$8*('3g CPIH'!D$16/'3g CPIH'!$G$16))</f>
        <v>76.655835616438353</v>
      </c>
      <c r="I80" s="129">
        <f>IF('3g CPIH'!E$16="-","-",'3h OC '!$E$8*('3g CPIH'!E$16/'3g CPIH'!$G$16))</f>
        <v>76.885573385518597</v>
      </c>
      <c r="J80" s="129">
        <f>IF('3g CPIH'!F$16="-","-",'3h OC '!$E$8*('3g CPIH'!F$16/'3g CPIH'!$G$16))</f>
        <v>77.345048923679059</v>
      </c>
      <c r="K80" s="129">
        <f>IF('3g CPIH'!G$16="-","-",'3h OC '!$E$8*('3g CPIH'!G$16/'3g CPIH'!$G$16))</f>
        <v>78.263999999999996</v>
      </c>
      <c r="L80" s="129">
        <f>IF('3g CPIH'!H$16="-","-",'3h OC '!$E$8*('3g CPIH'!H$16/'3g CPIH'!$G$16))</f>
        <v>79.259530332681024</v>
      </c>
      <c r="M80" s="129">
        <f>IF('3g CPIH'!I$16="-","-",'3h OC '!$E$8*('3g CPIH'!I$16/'3g CPIH'!$G$16))</f>
        <v>80.408219178082177</v>
      </c>
      <c r="N80" s="129">
        <f>IF('3g CPIH'!J$16="-","-",'3h OC '!$E$8*('3g CPIH'!J$16/'3g CPIH'!$G$16))</f>
        <v>81.097432485322898</v>
      </c>
      <c r="O80" s="30"/>
      <c r="P80" s="129">
        <f>IF('3g CPIH'!L$16="-","-",'3h OC '!$E$8*('3g CPIH'!L$16/'3g CPIH'!$G$16))</f>
        <v>81.097432485322898</v>
      </c>
      <c r="Q80" s="129">
        <f>IF('3g CPIH'!M$16="-","-",'3h OC '!$E$8*('3g CPIH'!M$16/'3g CPIH'!$G$16))</f>
        <v>82.016383561643835</v>
      </c>
      <c r="R80" s="129">
        <f>IF('3g CPIH'!N$16="-","-",'3h OC '!$E$8*('3g CPIH'!N$16/'3g CPIH'!$G$16))</f>
        <v>82.62901761252445</v>
      </c>
      <c r="S80" s="129">
        <f>IF('3g CPIH'!O$16="-","-",'3h OC '!$E$8*('3g CPIH'!O$16/'3g CPIH'!$G$16))</f>
        <v>83.088493150684926</v>
      </c>
      <c r="T80" s="129">
        <f>IF('3g CPIH'!P$16="-","-",'3h OC '!$E$8*('3g CPIH'!P$16/'3g CPIH'!$G$16))</f>
        <v>83.318230919765156</v>
      </c>
      <c r="U80" s="129">
        <f>IF('3g CPIH'!Q$16="-","-",'3h OC '!$E$8*('3g CPIH'!Q$16/'3g CPIH'!$G$16))</f>
        <v>83.777706457925632</v>
      </c>
      <c r="V80" s="129">
        <f>IF('3g CPIH'!R$16="-","-",'3h OC '!$E$8*('3g CPIH'!R$16/'3g CPIH'!$G$16))</f>
        <v>85.309291585127198</v>
      </c>
      <c r="W80" s="129" t="str">
        <f>IF('3g CPIH'!S$16="-","-",'3h OC '!$E$8*('3g CPIH'!S$16/'3g CPIH'!$G$16))</f>
        <v>-</v>
      </c>
      <c r="X80" s="129" t="str">
        <f>IF('3g CPIH'!T$16="-","-",'3h OC '!$E$8*('3g CPIH'!T$16/'3g CPIH'!$G$16))</f>
        <v>-</v>
      </c>
      <c r="Y80" s="129" t="str">
        <f>IF('3g CPIH'!U$16="-","-",'3h OC '!$E$8*('3g CPIH'!U$16/'3g CPIH'!$G$16))</f>
        <v>-</v>
      </c>
      <c r="Z80" s="129" t="str">
        <f>IF('3g CPIH'!V$16="-","-",'3h OC '!$E$8*('3g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SMNCC'!G$48="-","-",'3i SMNCC'!G$48)</f>
        <v>0</v>
      </c>
      <c r="L81" s="129">
        <f>IF('3i SMNCC'!H$48="-","-",'3i SMNCC'!H$48)</f>
        <v>-0.18995111249132623</v>
      </c>
      <c r="M81" s="129">
        <f>IF('3i SMNCC'!I$48="-","-",'3i SMNCC'!I$48)</f>
        <v>2.3898870370752556</v>
      </c>
      <c r="N81" s="129">
        <f>IF('3i SMNCC'!J$48="-","-",'3i SMNCC'!J$48)</f>
        <v>2.4654814606041811</v>
      </c>
      <c r="O81" s="30"/>
      <c r="P81" s="129">
        <f>IF('3i SMNCC'!L$48="-","-",'3i SMNCC'!L$48)</f>
        <v>2.4654814606041811</v>
      </c>
      <c r="Q81" s="129">
        <f>IF('3i SMNCC'!M$48="-","-",'3i SMNCC'!M$48)</f>
        <v>4.8850955964817686</v>
      </c>
      <c r="R81" s="129">
        <f>IF('3i SMNCC'!N$48="-","-",'3i SMNCC'!N$48)</f>
        <v>4.7480163427765101</v>
      </c>
      <c r="S81" s="129">
        <f>IF('3i SMNCC'!O$48="-","-",'3i SMNCC'!O$48)</f>
        <v>7.093641997338695</v>
      </c>
      <c r="T81" s="129">
        <f>IF('3i SMNCC'!P$48="-","-",'3i SMNCC'!P$48)</f>
        <v>6.2155900817178944</v>
      </c>
      <c r="U81" s="129">
        <f>IF('3i SMNCC'!Q$48="-","-",'3i SMNCC'!Q$48)</f>
        <v>5.8459595331056082</v>
      </c>
      <c r="V81" s="129">
        <f>IF('3i SMNCC'!R$48="-","-",'3i SMNCC'!R$48)</f>
        <v>6.2696858243973583</v>
      </c>
      <c r="W81" s="129" t="str">
        <f>IF('3i SMNCC'!S$48="-","-",'3i SMNCC'!S$48)</f>
        <v>-</v>
      </c>
      <c r="X81" s="129" t="str">
        <f>IF('3i SMNCC'!T$48="-","-",'3i SMNCC'!T$48)</f>
        <v>-</v>
      </c>
      <c r="Y81" s="129" t="str">
        <f>IF('3i SMNCC'!U$48="-","-",'3i SMNCC'!U$48)</f>
        <v>-</v>
      </c>
      <c r="Z81" s="129" t="str">
        <f>IF('3i SMNCC'!V$48="-","-",'3i SMNCC'!V$48)</f>
        <v>-</v>
      </c>
      <c r="AA81" s="28"/>
    </row>
    <row r="82" spans="1:27" s="29" customFormat="1" ht="11.25" customHeight="1" x14ac:dyDescent="0.25">
      <c r="A82" s="256"/>
      <c r="B82" s="132" t="s">
        <v>349</v>
      </c>
      <c r="C82" s="132" t="s">
        <v>389</v>
      </c>
      <c r="D82" s="134" t="s">
        <v>321</v>
      </c>
      <c r="E82" s="131"/>
      <c r="F82" s="30"/>
      <c r="G82" s="129">
        <f>IF('3g CPIH'!C$16="-","-",'3j PAAC PAP'!$G$12*('3g CPIH'!C$16/'3g CPIH'!$G$16))</f>
        <v>23.857918590998043</v>
      </c>
      <c r="H82" s="129">
        <f>IF('3g CPIH'!D$16="-","-",'3j PAAC PAP'!$G$12*('3g CPIH'!D$16/'3g CPIH'!$G$16))</f>
        <v>23.905682191780819</v>
      </c>
      <c r="I82" s="129">
        <f>IF('3g CPIH'!E$16="-","-",'3j PAAC PAP'!$G$12*('3g CPIH'!E$16/'3g CPIH'!$G$16))</f>
        <v>23.977327592954992</v>
      </c>
      <c r="J82" s="129">
        <f>IF('3g CPIH'!F$16="-","-",'3j PAAC PAP'!$G$12*('3g CPIH'!F$16/'3g CPIH'!$G$16))</f>
        <v>24.120618395303325</v>
      </c>
      <c r="K82" s="129">
        <f>IF('3g CPIH'!G$16="-","-",'3j PAAC PAP'!$G$12*('3g CPIH'!G$16/'3g CPIH'!$G$16))</f>
        <v>24.4072</v>
      </c>
      <c r="L82" s="129">
        <f>IF('3g CPIH'!H$16="-","-",'3j PAAC PAP'!$G$12*('3g CPIH'!H$16/'3g CPIH'!$G$16))</f>
        <v>24.717663405088064</v>
      </c>
      <c r="M82" s="129">
        <f>IF('3g CPIH'!I$16="-","-",'3j PAAC PAP'!$G$12*('3g CPIH'!I$16/'3g CPIH'!$G$16))</f>
        <v>25.075890410958902</v>
      </c>
      <c r="N82" s="129">
        <f>IF('3g CPIH'!J$16="-","-",'3j PAAC PAP'!$G$12*('3g CPIH'!J$16/'3g CPIH'!$G$16))</f>
        <v>25.290826614481411</v>
      </c>
      <c r="O82" s="30"/>
      <c r="P82" s="129">
        <f>IF('3g CPIH'!L$16="-","-",'3j PAAC PAP'!$G$12*('3g CPIH'!L$16/'3g CPIH'!$G$16))</f>
        <v>25.290826614481411</v>
      </c>
      <c r="Q82" s="129">
        <f>IF('3g CPIH'!M$16="-","-",'3j PAAC PAP'!$G$12*('3g CPIH'!M$16/'3g CPIH'!$G$16))</f>
        <v>25.577408219178082</v>
      </c>
      <c r="R82" s="129">
        <f>IF('3g CPIH'!N$16="-","-",'3j PAAC PAP'!$G$12*('3g CPIH'!N$16/'3g CPIH'!$G$16))</f>
        <v>25.768462622309197</v>
      </c>
      <c r="S82" s="129">
        <f>IF('3g CPIH'!O$16="-","-",'3j PAAC PAP'!$G$12*('3g CPIH'!O$16/'3g CPIH'!$G$16))</f>
        <v>25.911753424657533</v>
      </c>
      <c r="T82" s="129">
        <f>IF('3g CPIH'!P$16="-","-",'3j PAAC PAP'!$G$12*('3g CPIH'!P$16/'3g CPIH'!$G$16))</f>
        <v>25.983398825831699</v>
      </c>
      <c r="U82" s="129">
        <f>IF('3g CPIH'!Q$16="-","-",'3j PAAC PAP'!$G$12*('3g CPIH'!Q$16/'3g CPIH'!$G$16))</f>
        <v>26.126689628180038</v>
      </c>
      <c r="V82" s="129">
        <f>IF('3g CPIH'!R$16="-","-",'3j PAAC PAP'!$G$12*('3g CPIH'!R$16/'3g CPIH'!$G$16))</f>
        <v>26.604325636007829</v>
      </c>
      <c r="W82" s="129" t="str">
        <f>IF('3g CPIH'!S$16="-","-",'3j PAAC PAP'!$G$12*('3g CPIH'!S$16/'3g CPIH'!$G$16))</f>
        <v>-</v>
      </c>
      <c r="X82" s="129" t="str">
        <f>IF('3g CPIH'!T$16="-","-",'3j PAAC PAP'!$G$12*('3g CPIH'!T$16/'3g CPIH'!$G$16))</f>
        <v>-</v>
      </c>
      <c r="Y82" s="129" t="str">
        <f>IF('3g CPIH'!U$16="-","-",'3j PAAC PAP'!$G$12*('3g CPIH'!U$16/'3g CPIH'!$G$16))</f>
        <v>-</v>
      </c>
      <c r="Z82" s="129" t="str">
        <f>IF('3g CPIH'!V$16="-","-",'3j PAAC PAP'!$G$12*('3g CPIH'!V$16/'3g CPIH'!$G$16))</f>
        <v>-</v>
      </c>
      <c r="AA82" s="28"/>
    </row>
    <row r="83" spans="1:27" s="29" customFormat="1" ht="11.25" customHeight="1" x14ac:dyDescent="0.25">
      <c r="A83" s="256"/>
      <c r="B83" s="132" t="s">
        <v>349</v>
      </c>
      <c r="C83" s="132" t="s">
        <v>404</v>
      </c>
      <c r="D83" s="134" t="s">
        <v>321</v>
      </c>
      <c r="E83" s="131"/>
      <c r="F83" s="30"/>
      <c r="G83" s="129">
        <f>IF(G75="-","-",SUM(G75:G81)*'3j PAAC PAP'!$G$30)</f>
        <v>0</v>
      </c>
      <c r="H83" s="129">
        <f>IF(H75="-","-",SUM(H75:H81)*'3j PAAC PAP'!$G$30)</f>
        <v>0</v>
      </c>
      <c r="I83" s="129">
        <f>IF(I75="-","-",SUM(I75:I81)*'3j PAAC PAP'!$G$30)</f>
        <v>0</v>
      </c>
      <c r="J83" s="129">
        <f>IF(J75="-","-",SUM(J75:J81)*'3j PAAC PAP'!$G$30)</f>
        <v>0</v>
      </c>
      <c r="K83" s="129">
        <f>IF(K75="-","-",SUM(K75:K81)*'3j PAAC PAP'!$G$30)</f>
        <v>0</v>
      </c>
      <c r="L83" s="129">
        <f>IF(L75="-","-",SUM(L75:L81)*'3j PAAC PAP'!$G$30)</f>
        <v>0</v>
      </c>
      <c r="M83" s="129">
        <f>IF(M75="-","-",SUM(M75:M81)*'3j PAAC PAP'!$G$30)</f>
        <v>0</v>
      </c>
      <c r="N83" s="129">
        <f>IF(N75="-","-",SUM(N75:N81)*'3j PAAC PAP'!$G$30)</f>
        <v>0</v>
      </c>
      <c r="O83" s="30"/>
      <c r="P83" s="129">
        <f>IF(P75="-","-",SUM(P75:P81)*'3j PAAC PAP'!$G$30)</f>
        <v>0</v>
      </c>
      <c r="Q83" s="129">
        <f>IF(Q75="-","-",SUM(Q75:Q81)*'3j PAAC PAP'!$G$30)</f>
        <v>0</v>
      </c>
      <c r="R83" s="129">
        <f>IF(R75="-","-",SUM(R75:R81)*'3j PAAC PAP'!$G$30)</f>
        <v>0</v>
      </c>
      <c r="S83" s="129">
        <f>IF(S75="-","-",SUM(S75:S81)*'3j PAAC PAP'!$G$30)</f>
        <v>0</v>
      </c>
      <c r="T83" s="129">
        <f>IF(T75="-","-",SUM(T75:T81)*'3j PAAC PAP'!$G$30)</f>
        <v>0</v>
      </c>
      <c r="U83" s="129">
        <f>IF(U75="-","-",SUM(U75:U81)*'3j PAAC PAP'!$G$30)</f>
        <v>0</v>
      </c>
      <c r="V83" s="129">
        <f>IF(V75="-","-",SUM(V75:V81)*'3j PAAC PAP'!$G$30)</f>
        <v>0</v>
      </c>
      <c r="W83" s="129" t="str">
        <f>IF(W75="-","-",SUM(W75:W81)*'3j PAAC PAP'!$G$30)</f>
        <v>-</v>
      </c>
      <c r="X83" s="129" t="str">
        <f>IF(X75="-","-",SUM(X75:X81)*'3j PAAC PAP'!$G$30)</f>
        <v>-</v>
      </c>
      <c r="Y83" s="129" t="str">
        <f>IF(Y75="-","-",SUM(Y75:Y81)*'3j PAAC PAP'!$G$30)</f>
        <v>-</v>
      </c>
      <c r="Z83" s="129" t="str">
        <f>IF(Z75="-","-",SUM(Z75:Z81)*'3j PAAC PAP'!$G$30)</f>
        <v>-</v>
      </c>
      <c r="AA83" s="28"/>
    </row>
    <row r="84" spans="1:27" s="29" customFormat="1" ht="11.25" customHeight="1" x14ac:dyDescent="0.25">
      <c r="A84" s="256"/>
      <c r="B84" s="132" t="s">
        <v>388</v>
      </c>
      <c r="C84" s="132" t="s">
        <v>515</v>
      </c>
      <c r="D84" s="134" t="s">
        <v>321</v>
      </c>
      <c r="E84" s="131"/>
      <c r="F84" s="30"/>
      <c r="G84" s="129">
        <f>IF(G75="-","-",SUM(G75:G83)*'3k EBIT'!$E$8)</f>
        <v>9.4515994571045443</v>
      </c>
      <c r="H84" s="129">
        <f>IF(H75="-","-",SUM(H75:H83)*'3k EBIT'!$E$8)</f>
        <v>9.0873089626755696</v>
      </c>
      <c r="I84" s="129">
        <f>IF(I75="-","-",SUM(I75:I83)*'3k EBIT'!$E$8)</f>
        <v>9.4013334203829242</v>
      </c>
      <c r="J84" s="129">
        <f>IF(J75="-","-",SUM(J75:J83)*'3k EBIT'!$E$8)</f>
        <v>9.2356441264946714</v>
      </c>
      <c r="K84" s="129">
        <f>IF(K75="-","-",SUM(K75:K83)*'3k EBIT'!$E$8)</f>
        <v>9.8379650517672204</v>
      </c>
      <c r="L84" s="129">
        <f>IF(L75="-","-",SUM(L75:L83)*'3k EBIT'!$E$8)</f>
        <v>9.731398569267883</v>
      </c>
      <c r="M84" s="129">
        <f>IF(M75="-","-",SUM(M75:M83)*'3k EBIT'!$E$8)</f>
        <v>10.349594889348058</v>
      </c>
      <c r="N84" s="129">
        <f>IF(N75="-","-",SUM(N75:N83)*'3k EBIT'!$E$8)</f>
        <v>10.683828131958299</v>
      </c>
      <c r="O84" s="30"/>
      <c r="P84" s="129">
        <f>IF(P75="-","-",SUM(P75:P83)*'3k EBIT'!$E$8)</f>
        <v>10.683828131958299</v>
      </c>
      <c r="Q84" s="129">
        <f>IF(Q75="-","-",SUM(Q75:Q83)*'3k EBIT'!$E$8)</f>
        <v>11.820402404297401</v>
      </c>
      <c r="R84" s="129">
        <f>IF(R75="-","-",SUM(R75:R83)*'3k EBIT'!$E$8)</f>
        <v>11.441052233027158</v>
      </c>
      <c r="S84" s="129">
        <f>IF(S75="-","-",SUM(S75:S83)*'3k EBIT'!$E$8)</f>
        <v>11.526291576506109</v>
      </c>
      <c r="T84" s="129">
        <f>IF(T75="-","-",SUM(T75:T83)*'3k EBIT'!$E$8)</f>
        <v>11.075986688740324</v>
      </c>
      <c r="U84" s="129">
        <f>IF(U75="-","-",SUM(U75:U83)*'3k EBIT'!$E$8)</f>
        <v>11.923672070709735</v>
      </c>
      <c r="V84" s="129">
        <f>IF(V75="-","-",SUM(V75:V83)*'3k EBIT'!$E$8)</f>
        <v>13.031736768883531</v>
      </c>
      <c r="W84" s="129" t="str">
        <f>IF(W75="-","-",SUM(W75:W83)*'3k EBIT'!$E$8)</f>
        <v>-</v>
      </c>
      <c r="X84" s="129" t="str">
        <f>IF(X75="-","-",SUM(X75:X83)*'3k EBIT'!$E$8)</f>
        <v>-</v>
      </c>
      <c r="Y84" s="129" t="str">
        <f>IF(Y75="-","-",SUM(Y75:Y83)*'3k EBIT'!$E$8)</f>
        <v>-</v>
      </c>
      <c r="Z84" s="129" t="str">
        <f>IF(Z75="-","-",SUM(Z75:Z83)*'3k EBIT'!$E$8)</f>
        <v>-</v>
      </c>
      <c r="AA84" s="28"/>
    </row>
    <row r="85" spans="1:27" s="29" customFormat="1" ht="12.4" customHeight="1" x14ac:dyDescent="0.25">
      <c r="A85" s="256"/>
      <c r="B85" s="132" t="s">
        <v>292</v>
      </c>
      <c r="C85" s="177" t="s">
        <v>516</v>
      </c>
      <c r="D85" s="134" t="s">
        <v>321</v>
      </c>
      <c r="E85" s="130"/>
      <c r="F85" s="30"/>
      <c r="G85" s="129">
        <f>IF(G75="-","-",SUM(G75:G78,G80:G84)*'3l HAP'!$E$9)</f>
        <v>5.3909011307572321</v>
      </c>
      <c r="H85" s="129">
        <f>IF(H75="-","-",SUM(H75:H78,H80:H84)*'3l HAP'!$E$9)</f>
        <v>5.0993000930743326</v>
      </c>
      <c r="I85" s="129">
        <f>IF(I75="-","-",SUM(I75:I78,I80:I84)*'3l HAP'!$E$9)</f>
        <v>5.1269134022306764</v>
      </c>
      <c r="J85" s="129">
        <f>IF(J75="-","-",SUM(J75:J78,J80:J84)*'3l HAP'!$E$9)</f>
        <v>5.007424940237887</v>
      </c>
      <c r="K85" s="129">
        <f>IF(K75="-","-",SUM(K75:K78,K80:K84)*'3l HAP'!$E$9)</f>
        <v>5.6219093914601288</v>
      </c>
      <c r="L85" s="129">
        <f>IF(L75="-","-",SUM(L75:L78,L80:L84)*'3l HAP'!$E$9)</f>
        <v>5.5267405664446585</v>
      </c>
      <c r="M85" s="129">
        <f>IF(M75="-","-",SUM(M75:M78,M80:M84)*'3l HAP'!$E$9)</f>
        <v>6.1373287621407808</v>
      </c>
      <c r="N85" s="129">
        <f>IF(N75="-","-",SUM(N75:N78,N80:N84)*'3l HAP'!$E$9)</f>
        <v>6.4005904585063478</v>
      </c>
      <c r="O85" s="30"/>
      <c r="P85" s="129">
        <f>IF(P75="-","-",SUM(P75:P78,P80:P84)*'3l HAP'!$E$9)</f>
        <v>6.4005904585063478</v>
      </c>
      <c r="Q85" s="129">
        <f>IF(Q75="-","-",SUM(Q75:Q78,Q80:Q84)*'3l HAP'!$E$9)</f>
        <v>7.1665671843231866</v>
      </c>
      <c r="R85" s="129">
        <f>IF(R75="-","-",SUM(R75:R78,R80:R84)*'3l HAP'!$E$9)</f>
        <v>6.8504581592336651</v>
      </c>
      <c r="S85" s="129">
        <f>IF(S75="-","-",SUM(S75:S78,S80:S84)*'3l HAP'!$E$9)</f>
        <v>6.8598253741900228</v>
      </c>
      <c r="T85" s="129">
        <f>IF(T75="-","-",SUM(T75:T78,T80:T84)*'3l HAP'!$E$9)</f>
        <v>6.4647407117128965</v>
      </c>
      <c r="U85" s="129">
        <f>IF(U75="-","-",SUM(U75:U78,U80:U84)*'3l HAP'!$E$9)</f>
        <v>7.003131251972837</v>
      </c>
      <c r="V85" s="129">
        <f>IF(V75="-","-",SUM(V75:V78,V80:V84)*'3l HAP'!$E$9)</f>
        <v>7.8564685554620715</v>
      </c>
      <c r="W85" s="129" t="str">
        <f>IF(W75="-","-",SUM(W75:W78,W80:W84)*'3l HAP'!$E$9)</f>
        <v>-</v>
      </c>
      <c r="X85" s="129" t="str">
        <f>IF(X75="-","-",SUM(X75:X78,X80:X84)*'3l HAP'!$E$9)</f>
        <v>-</v>
      </c>
      <c r="Y85" s="129" t="str">
        <f>IF(Y75="-","-",SUM(Y75:Y78,Y80:Y84)*'3l HAP'!$E$9)</f>
        <v>-</v>
      </c>
      <c r="Z85" s="129" t="str">
        <f>IF(Z75="-","-",SUM(Z75:Z78,Z80:Z84)*'3l HAP'!$E$9)</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502.84329866223931</v>
      </c>
      <c r="H86" s="129">
        <f t="shared" si="10"/>
        <v>483.37852162677268</v>
      </c>
      <c r="I86" s="129">
        <f t="shared" si="10"/>
        <v>499.93373114639121</v>
      </c>
      <c r="J86" s="129">
        <f t="shared" si="10"/>
        <v>491.0937571344046</v>
      </c>
      <c r="K86" s="129">
        <f t="shared" si="10"/>
        <v>523.40932982154311</v>
      </c>
      <c r="L86" s="129">
        <f t="shared" si="10"/>
        <v>517.70540107643353</v>
      </c>
      <c r="M86" s="129">
        <f t="shared" si="10"/>
        <v>550.85262425805934</v>
      </c>
      <c r="N86" s="129">
        <f t="shared" si="10"/>
        <v>568.7071019836028</v>
      </c>
      <c r="O86" s="30"/>
      <c r="P86" s="129">
        <f t="shared" ref="P86:Z86" si="11">IF(P75="-","-",SUM(P75:P85))</f>
        <v>568.7071019836028</v>
      </c>
      <c r="Q86" s="129">
        <f t="shared" si="11"/>
        <v>629.29275254490938</v>
      </c>
      <c r="R86" s="129">
        <f t="shared" si="11"/>
        <v>609.01085327883436</v>
      </c>
      <c r="S86" s="129">
        <f t="shared" si="11"/>
        <v>613.50649987645556</v>
      </c>
      <c r="T86" s="129">
        <f t="shared" si="11"/>
        <v>589.41116775259718</v>
      </c>
      <c r="U86" s="129">
        <f t="shared" si="11"/>
        <v>634.56455996816658</v>
      </c>
      <c r="V86" s="129">
        <f t="shared" si="11"/>
        <v>693.73706782349529</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DF'!H19="-","-",'3a DF'!H19)</f>
        <v>190.52852232458511</v>
      </c>
      <c r="H87" s="38">
        <f>'3a DF'!I19</f>
        <v>170.67514878889466</v>
      </c>
      <c r="I87" s="38">
        <f>'3a DF'!J19</f>
        <v>153.74374078324823</v>
      </c>
      <c r="J87" s="38">
        <f>'3a DF'!K19</f>
        <v>146.10500859206456</v>
      </c>
      <c r="K87" s="38">
        <f>'3a DF'!L19</f>
        <v>170.91860796531387</v>
      </c>
      <c r="L87" s="38">
        <f>'3a DF'!M19</f>
        <v>164.29390120304842</v>
      </c>
      <c r="M87" s="38">
        <f>'3a DF'!N19</f>
        <v>174.21769516624019</v>
      </c>
      <c r="N87" s="38">
        <f>'3a DF'!O19</f>
        <v>193.85334461847489</v>
      </c>
      <c r="O87" s="30"/>
      <c r="P87" s="38">
        <f>'3a DF'!Q19</f>
        <v>193.85334461847489</v>
      </c>
      <c r="Q87" s="38">
        <f>'3a DF'!R19</f>
        <v>226.01322976441469</v>
      </c>
      <c r="R87" s="38">
        <f>'3a DF'!S19</f>
        <v>201.72940985350638</v>
      </c>
      <c r="S87" s="38">
        <f>'3a DF'!T19</f>
        <v>184.18509410627877</v>
      </c>
      <c r="T87" s="38">
        <f>'3a DF'!U19</f>
        <v>154.17558280250668</v>
      </c>
      <c r="U87" s="38">
        <f>'3a DF'!V19</f>
        <v>182.68218190723979</v>
      </c>
      <c r="V87" s="38">
        <f>'3a DF'!W19</f>
        <v>252.11581447317729</v>
      </c>
      <c r="W87" s="38" t="str">
        <f>'3a DF'!X19</f>
        <v>-</v>
      </c>
      <c r="X87" s="38" t="str">
        <f>'3a DF'!Y19</f>
        <v>-</v>
      </c>
      <c r="Y87" s="38" t="str">
        <f>'3a DF'!Z19</f>
        <v>-</v>
      </c>
      <c r="Z87" s="38" t="str">
        <f>'3a DF'!AA19</f>
        <v>-</v>
      </c>
      <c r="AA87" s="28"/>
    </row>
    <row r="88" spans="1:27" s="29" customFormat="1" ht="11.5" x14ac:dyDescent="0.25">
      <c r="A88" s="256"/>
      <c r="B88" s="135" t="s">
        <v>350</v>
      </c>
      <c r="C88" s="135" t="s">
        <v>300</v>
      </c>
      <c r="D88" s="133" t="s">
        <v>322</v>
      </c>
      <c r="E88" s="128"/>
      <c r="F88" s="30"/>
      <c r="G88" s="38">
        <f>IF('3b CM'!G19="-","-",'3b CM'!G19)</f>
        <v>5.643104482248941E-2</v>
      </c>
      <c r="H88" s="38">
        <f>'3b CM'!H19</f>
        <v>8.4646567233734107E-2</v>
      </c>
      <c r="I88" s="38">
        <f>'3b CM'!I19</f>
        <v>0.26654283838250331</v>
      </c>
      <c r="J88" s="38">
        <f>'3b CM'!J19</f>
        <v>0.27106079146789858</v>
      </c>
      <c r="K88" s="38">
        <f>'3b CM'!K19</f>
        <v>3.4814488497071223</v>
      </c>
      <c r="L88" s="38">
        <f>'3b CM'!L19</f>
        <v>3.3773571778543388</v>
      </c>
      <c r="M88" s="38">
        <f>'3b CM'!M19</f>
        <v>11.713543315665916</v>
      </c>
      <c r="N88" s="38">
        <f>'3b CM'!N19</f>
        <v>11.135227466332141</v>
      </c>
      <c r="O88" s="30"/>
      <c r="P88" s="38">
        <f>'3b CM'!P19</f>
        <v>11.135227466332141</v>
      </c>
      <c r="Q88" s="38">
        <f>'3b CM'!Q19</f>
        <v>14.908847907513994</v>
      </c>
      <c r="R88" s="38">
        <f>'3b CM'!R19</f>
        <v>14.840341561805861</v>
      </c>
      <c r="S88" s="38">
        <f>'3b CM'!S19</f>
        <v>17.65520814469221</v>
      </c>
      <c r="T88" s="38">
        <f>'3b CM'!T19</f>
        <v>18.715390910050182</v>
      </c>
      <c r="U88" s="38">
        <f>'3b CM'!U19</f>
        <v>14.157233676645898</v>
      </c>
      <c r="V88" s="38">
        <f>'3b CM'!V19</f>
        <v>14.520299552346499</v>
      </c>
      <c r="W88" s="38" t="str">
        <f>'3b CM'!W19</f>
        <v>-</v>
      </c>
      <c r="X88" s="38" t="str">
        <f>'3b CM'!X19</f>
        <v>-</v>
      </c>
      <c r="Y88" s="38" t="str">
        <f>'3b CM'!Y19</f>
        <v>-</v>
      </c>
      <c r="Z88" s="38" t="str">
        <f>'3b CM'!Z19</f>
        <v>-</v>
      </c>
      <c r="AA88" s="28"/>
    </row>
    <row r="89" spans="1:27" s="29" customFormat="1" ht="11.5" x14ac:dyDescent="0.25">
      <c r="A89" s="256"/>
      <c r="B89" s="135" t="s">
        <v>596</v>
      </c>
      <c r="C89" s="135" t="s">
        <v>597</v>
      </c>
      <c r="D89" s="133" t="s">
        <v>322</v>
      </c>
      <c r="E89" s="128"/>
      <c r="F89" s="30"/>
      <c r="G89" s="38" t="str">
        <f>IF('3c AA'!J89="-","-",'3c AA'!J89)</f>
        <v>-</v>
      </c>
      <c r="H89" s="38" t="str">
        <f>IF('3c AA'!K89="-","-",'3c AA'!K89)</f>
        <v>-</v>
      </c>
      <c r="I89" s="38" t="str">
        <f>IF('3c AA'!L89="-","-",'3c AA'!L89)</f>
        <v>-</v>
      </c>
      <c r="J89" s="38" t="str">
        <f>IF('3c AA'!M89="-","-",'3c AA'!M89)</f>
        <v>-</v>
      </c>
      <c r="K89" s="38" t="str">
        <f>IF('3c AA'!N89="-","-",'3c AA'!N89)</f>
        <v>-</v>
      </c>
      <c r="L89" s="38" t="str">
        <f>IF('3c AA'!O89="-","-",'3c AA'!O89)</f>
        <v>-</v>
      </c>
      <c r="M89" s="38" t="str">
        <f>IF('3c AA'!P89="-","-",'3c AA'!P89)</f>
        <v>-</v>
      </c>
      <c r="N89" s="38" t="str">
        <f>IF('3c AA'!Q89="-","-",'3c AA'!Q89)</f>
        <v>-</v>
      </c>
      <c r="O89" s="30"/>
      <c r="P89" s="38" t="str">
        <f>IF('3c AA'!S89="-","-",'3c AA'!S89)</f>
        <v>-</v>
      </c>
      <c r="Q89" s="38" t="str">
        <f>IF('3c AA'!T89="-","-",'3c AA'!T89)</f>
        <v>-</v>
      </c>
      <c r="R89" s="38" t="str">
        <f>IF('3c AA'!U89="-","-",'3c AA'!U89)</f>
        <v>-</v>
      </c>
      <c r="S89" s="38" t="str">
        <f>IF('3c AA'!V89="-","-",'3c AA'!V89)</f>
        <v>-</v>
      </c>
      <c r="T89" s="38">
        <f>IF('3c AA'!W89="-","-",'3c AA'!W89)</f>
        <v>0</v>
      </c>
      <c r="U89" s="38">
        <f>IF('3c AA'!X89="-","-",'3c AA'!X89)</f>
        <v>0</v>
      </c>
      <c r="V89" s="38">
        <f>IF('3c AA'!Y89="-","-",'3c AA'!Y89)</f>
        <v>0</v>
      </c>
      <c r="W89" s="38" t="str">
        <f>IF('3c AA'!Z89="-","-",'3c AA'!Z89)</f>
        <v>-</v>
      </c>
      <c r="X89" s="38" t="str">
        <f>IF('3c AA'!AA89="-","-",'3c AA'!AA89)</f>
        <v>-</v>
      </c>
      <c r="Y89" s="38" t="str">
        <f>IF('3c AA'!AB89="-","-",'3c AA'!AB89)</f>
        <v>-</v>
      </c>
      <c r="Z89" s="38" t="str">
        <f>IF('3c AA'!AC89="-","-",'3c AA'!AC89)</f>
        <v>-</v>
      </c>
      <c r="AA89" s="28"/>
    </row>
    <row r="90" spans="1:27" s="29" customFormat="1" ht="11.5" x14ac:dyDescent="0.25">
      <c r="A90" s="256"/>
      <c r="B90" s="135" t="s">
        <v>2</v>
      </c>
      <c r="C90" s="135" t="s">
        <v>342</v>
      </c>
      <c r="D90" s="133" t="s">
        <v>322</v>
      </c>
      <c r="E90" s="128"/>
      <c r="F90" s="30"/>
      <c r="G90" s="38">
        <f>IF('3d PC'!G20="-","-",'3d PC'!G20)</f>
        <v>68.695530607737979</v>
      </c>
      <c r="H90" s="38">
        <f>'3d PC'!H20</f>
        <v>68.675373133833617</v>
      </c>
      <c r="I90" s="38">
        <f>'3d PC'!I20</f>
        <v>86.631082482246995</v>
      </c>
      <c r="J90" s="38">
        <f>'3d PC'!J20</f>
        <v>85.627481433975092</v>
      </c>
      <c r="K90" s="38">
        <f>'3d PC'!K20</f>
        <v>97.922728265618431</v>
      </c>
      <c r="L90" s="38">
        <f>'3d PC'!L20</f>
        <v>97.105569267855799</v>
      </c>
      <c r="M90" s="38">
        <f>'3d PC'!M20</f>
        <v>118.42842982944278</v>
      </c>
      <c r="N90" s="38">
        <f>'3d PC'!N20</f>
        <v>116.31870460793152</v>
      </c>
      <c r="O90" s="30"/>
      <c r="P90" s="38">
        <f>'3d PC'!P20</f>
        <v>116.31870460793152</v>
      </c>
      <c r="Q90" s="38">
        <f>'3d PC'!Q20</f>
        <v>130.07256983289048</v>
      </c>
      <c r="R90" s="38">
        <f>'3d PC'!R20</f>
        <v>132.02467194812445</v>
      </c>
      <c r="S90" s="38">
        <f>'3d PC'!S20</f>
        <v>143.87286494762401</v>
      </c>
      <c r="T90" s="38">
        <f>'3d PC'!T20</f>
        <v>146.35074438742399</v>
      </c>
      <c r="U90" s="38">
        <f>'3d PC'!U20</f>
        <v>157.95842843271831</v>
      </c>
      <c r="V90" s="38">
        <f>'3d PC'!V20</f>
        <v>143.88459563687533</v>
      </c>
      <c r="W90" s="38" t="str">
        <f>'3d PC'!W20</f>
        <v>-</v>
      </c>
      <c r="X90" s="38" t="str">
        <f>'3d PC'!X20</f>
        <v>-</v>
      </c>
      <c r="Y90" s="38" t="str">
        <f>'3d PC'!Y20</f>
        <v>-</v>
      </c>
      <c r="Z90" s="38" t="str">
        <f>'3d PC'!Z20</f>
        <v>-</v>
      </c>
      <c r="AA90" s="28"/>
    </row>
    <row r="91" spans="1:27" s="29" customFormat="1" ht="11.5" x14ac:dyDescent="0.25">
      <c r="A91" s="256"/>
      <c r="B91" s="135" t="s">
        <v>352</v>
      </c>
      <c r="C91" s="135" t="s">
        <v>343</v>
      </c>
      <c r="D91" s="133" t="s">
        <v>322</v>
      </c>
      <c r="E91" s="128"/>
      <c r="F91" s="30"/>
      <c r="G91" s="38">
        <f>IF('3e NC-Elec'!H34="-","-",'3e NC-Elec'!H34)</f>
        <v>124.32510980430499</v>
      </c>
      <c r="H91" s="38">
        <f>'3e NC-Elec'!I34</f>
        <v>125.0721377222405</v>
      </c>
      <c r="I91" s="38">
        <f>'3e NC-Elec'!J34</f>
        <v>133.59697691662672</v>
      </c>
      <c r="J91" s="38">
        <f>'3e NC-Elec'!K34</f>
        <v>133.03511119724311</v>
      </c>
      <c r="K91" s="38">
        <f>'3e NC-Elec'!L34</f>
        <v>121.99631967072624</v>
      </c>
      <c r="L91" s="38">
        <f>'3e NC-Elec'!M34</f>
        <v>122.89186726683339</v>
      </c>
      <c r="M91" s="38">
        <f>'3e NC-Elec'!N34</f>
        <v>123.93080072985816</v>
      </c>
      <c r="N91" s="38">
        <f>'3e NC-Elec'!O34</f>
        <v>123.53427285580439</v>
      </c>
      <c r="O91" s="30"/>
      <c r="P91" s="38">
        <f>'3e NC-Elec'!Q34</f>
        <v>123.53427285580439</v>
      </c>
      <c r="Q91" s="38">
        <f>'3e NC-Elec'!R34</f>
        <v>133.33143061945938</v>
      </c>
      <c r="R91" s="38">
        <f>'3e NC-Elec'!S34</f>
        <v>135.05132602163874</v>
      </c>
      <c r="S91" s="38">
        <f>'3e NC-Elec'!T34</f>
        <v>127.4839788274648</v>
      </c>
      <c r="T91" s="38">
        <f>'3e NC-Elec'!U34</f>
        <v>130.93145688650176</v>
      </c>
      <c r="U91" s="38">
        <f>'3e NC-Elec'!V34</f>
        <v>135.04068919638456</v>
      </c>
      <c r="V91" s="38">
        <f>'3e NC-Elec'!W34</f>
        <v>135.10262390648938</v>
      </c>
      <c r="W91" s="38" t="str">
        <f>'3e NC-Elec'!X34</f>
        <v>-</v>
      </c>
      <c r="X91" s="38" t="str">
        <f>'3e NC-Elec'!Y34</f>
        <v>-</v>
      </c>
      <c r="Y91" s="38" t="str">
        <f>'3e NC-Elec'!Z34</f>
        <v>-</v>
      </c>
      <c r="Z91" s="38" t="str">
        <f>'3e NC-Elec'!AA34</f>
        <v>-</v>
      </c>
      <c r="AA91" s="28"/>
    </row>
    <row r="92" spans="1:27" s="29" customFormat="1" ht="11.5" x14ac:dyDescent="0.25">
      <c r="A92" s="256"/>
      <c r="B92" s="135" t="s">
        <v>349</v>
      </c>
      <c r="C92" s="135" t="s">
        <v>344</v>
      </c>
      <c r="D92" s="133" t="s">
        <v>322</v>
      </c>
      <c r="E92" s="128"/>
      <c r="F92" s="30"/>
      <c r="G92" s="38">
        <f>IF('3g CPIH'!C$16="-","-",'3h OC '!$E$8*('3g CPIH'!C$16/'3g CPIH'!$G$16))</f>
        <v>76.502677103718199</v>
      </c>
      <c r="H92" s="38">
        <f>IF('3g CPIH'!D$16="-","-",'3h OC '!$E$8*('3g CPIH'!D$16/'3g CPIH'!$G$16))</f>
        <v>76.655835616438353</v>
      </c>
      <c r="I92" s="38">
        <f>IF('3g CPIH'!E$16="-","-",'3h OC '!$E$8*('3g CPIH'!E$16/'3g CPIH'!$G$16))</f>
        <v>76.885573385518597</v>
      </c>
      <c r="J92" s="38">
        <f>IF('3g CPIH'!F$16="-","-",'3h OC '!$E$8*('3g CPIH'!F$16/'3g CPIH'!$G$16))</f>
        <v>77.345048923679059</v>
      </c>
      <c r="K92" s="38">
        <f>IF('3g CPIH'!G$16="-","-",'3h OC '!$E$8*('3g CPIH'!G$16/'3g CPIH'!$G$16))</f>
        <v>78.263999999999996</v>
      </c>
      <c r="L92" s="38">
        <f>IF('3g CPIH'!H$16="-","-",'3h OC '!$E$8*('3g CPIH'!H$16/'3g CPIH'!$G$16))</f>
        <v>79.259530332681024</v>
      </c>
      <c r="M92" s="38">
        <f>IF('3g CPIH'!I$16="-","-",'3h OC '!$E$8*('3g CPIH'!I$16/'3g CPIH'!$G$16))</f>
        <v>80.408219178082177</v>
      </c>
      <c r="N92" s="38">
        <f>IF('3g CPIH'!J$16="-","-",'3h OC '!$E$8*('3g CPIH'!J$16/'3g CPIH'!$G$16))</f>
        <v>81.097432485322898</v>
      </c>
      <c r="O92" s="30"/>
      <c r="P92" s="38">
        <f>IF('3g CPIH'!L$16="-","-",'3h OC '!$E$8*('3g CPIH'!L$16/'3g CPIH'!$G$16))</f>
        <v>81.097432485322898</v>
      </c>
      <c r="Q92" s="38">
        <f>IF('3g CPIH'!M$16="-","-",'3h OC '!$E$8*('3g CPIH'!M$16/'3g CPIH'!$G$16))</f>
        <v>82.016383561643835</v>
      </c>
      <c r="R92" s="38">
        <f>IF('3g CPIH'!N$16="-","-",'3h OC '!$E$8*('3g CPIH'!N$16/'3g CPIH'!$G$16))</f>
        <v>82.62901761252445</v>
      </c>
      <c r="S92" s="38">
        <f>IF('3g CPIH'!O$16="-","-",'3h OC '!$E$8*('3g CPIH'!O$16/'3g CPIH'!$G$16))</f>
        <v>83.088493150684926</v>
      </c>
      <c r="T92" s="38">
        <f>IF('3g CPIH'!P$16="-","-",'3h OC '!$E$8*('3g CPIH'!P$16/'3g CPIH'!$G$16))</f>
        <v>83.318230919765156</v>
      </c>
      <c r="U92" s="38">
        <f>IF('3g CPIH'!Q$16="-","-",'3h OC '!$E$8*('3g CPIH'!Q$16/'3g CPIH'!$G$16))</f>
        <v>83.777706457925632</v>
      </c>
      <c r="V92" s="38">
        <f>IF('3g CPIH'!R$16="-","-",'3h OC '!$E$8*('3g CPIH'!R$16/'3g CPIH'!$G$16))</f>
        <v>85.309291585127198</v>
      </c>
      <c r="W92" s="38" t="str">
        <f>IF('3g CPIH'!S$16="-","-",'3h OC '!$E$8*('3g CPIH'!S$16/'3g CPIH'!$G$16))</f>
        <v>-</v>
      </c>
      <c r="X92" s="38" t="str">
        <f>IF('3g CPIH'!T$16="-","-",'3h OC '!$E$8*('3g CPIH'!T$16/'3g CPIH'!$G$16))</f>
        <v>-</v>
      </c>
      <c r="Y92" s="38" t="str">
        <f>IF('3g CPIH'!U$16="-","-",'3h OC '!$E$8*('3g CPIH'!U$16/'3g CPIH'!$G$16))</f>
        <v>-</v>
      </c>
      <c r="Z92" s="38" t="str">
        <f>IF('3g CPIH'!V$16="-","-",'3h OC '!$E$8*('3g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SMNCC'!G$48="-","-",'3i SMNCC'!G$48)</f>
        <v>0</v>
      </c>
      <c r="L93" s="38">
        <f>IF('3i SMNCC'!H$48="-","-",'3i SMNCC'!H$48)</f>
        <v>-0.18995111249132623</v>
      </c>
      <c r="M93" s="38">
        <f>IF('3i SMNCC'!I$48="-","-",'3i SMNCC'!I$48)</f>
        <v>2.3898870370752556</v>
      </c>
      <c r="N93" s="38">
        <f>IF('3i SMNCC'!J$48="-","-",'3i SMNCC'!J$48)</f>
        <v>2.4654814606041811</v>
      </c>
      <c r="O93" s="30"/>
      <c r="P93" s="38">
        <f>IF('3i SMNCC'!L$48="-","-",'3i SMNCC'!L$48)</f>
        <v>2.4654814606041811</v>
      </c>
      <c r="Q93" s="38">
        <f>IF('3i SMNCC'!M$48="-","-",'3i SMNCC'!M$48)</f>
        <v>4.8850955964817686</v>
      </c>
      <c r="R93" s="38">
        <f>IF('3i SMNCC'!N$48="-","-",'3i SMNCC'!N$48)</f>
        <v>4.7480163427765101</v>
      </c>
      <c r="S93" s="38">
        <f>IF('3i SMNCC'!O$48="-","-",'3i SMNCC'!O$48)</f>
        <v>7.093641997338695</v>
      </c>
      <c r="T93" s="38">
        <f>IF('3i SMNCC'!P$48="-","-",'3i SMNCC'!P$48)</f>
        <v>6.2155900817178944</v>
      </c>
      <c r="U93" s="38">
        <f>IF('3i SMNCC'!Q$48="-","-",'3i SMNCC'!Q$48)</f>
        <v>5.8459595331056082</v>
      </c>
      <c r="V93" s="38">
        <f>IF('3i SMNCC'!R$48="-","-",'3i SMNCC'!R$48)</f>
        <v>6.2696858243973583</v>
      </c>
      <c r="W93" s="38" t="str">
        <f>IF('3i SMNCC'!S$48="-","-",'3i SMNCC'!S$48)</f>
        <v>-</v>
      </c>
      <c r="X93" s="38" t="str">
        <f>IF('3i SMNCC'!T$48="-","-",'3i SMNCC'!T$48)</f>
        <v>-</v>
      </c>
      <c r="Y93" s="38" t="str">
        <f>IF('3i SMNCC'!U$48="-","-",'3i SMNCC'!U$48)</f>
        <v>-</v>
      </c>
      <c r="Z93" s="38" t="str">
        <f>IF('3i SMNCC'!V$48="-","-",'3i SMNCC'!V$48)</f>
        <v>-</v>
      </c>
      <c r="AA93" s="28"/>
    </row>
    <row r="94" spans="1:27" s="29" customFormat="1" ht="11.25" customHeight="1" x14ac:dyDescent="0.25">
      <c r="A94" s="256"/>
      <c r="B94" s="135" t="s">
        <v>349</v>
      </c>
      <c r="C94" s="135" t="s">
        <v>389</v>
      </c>
      <c r="D94" s="133" t="s">
        <v>322</v>
      </c>
      <c r="E94" s="128"/>
      <c r="F94" s="30"/>
      <c r="G94" s="38">
        <f>IF('3g CPIH'!C$16="-","-",'3j PAAC PAP'!$G$12*('3g CPIH'!C$16/'3g CPIH'!$G$16))</f>
        <v>23.857918590998043</v>
      </c>
      <c r="H94" s="38">
        <f>IF('3g CPIH'!D$16="-","-",'3j PAAC PAP'!$G$12*('3g CPIH'!D$16/'3g CPIH'!$G$16))</f>
        <v>23.905682191780819</v>
      </c>
      <c r="I94" s="38">
        <f>IF('3g CPIH'!E$16="-","-",'3j PAAC PAP'!$G$12*('3g CPIH'!E$16/'3g CPIH'!$G$16))</f>
        <v>23.977327592954992</v>
      </c>
      <c r="J94" s="38">
        <f>IF('3g CPIH'!F$16="-","-",'3j PAAC PAP'!$G$12*('3g CPIH'!F$16/'3g CPIH'!$G$16))</f>
        <v>24.120618395303325</v>
      </c>
      <c r="K94" s="38">
        <f>IF('3g CPIH'!G$16="-","-",'3j PAAC PAP'!$G$12*('3g CPIH'!G$16/'3g CPIH'!$G$16))</f>
        <v>24.4072</v>
      </c>
      <c r="L94" s="38">
        <f>IF('3g CPIH'!H$16="-","-",'3j PAAC PAP'!$G$12*('3g CPIH'!H$16/'3g CPIH'!$G$16))</f>
        <v>24.717663405088064</v>
      </c>
      <c r="M94" s="38">
        <f>IF('3g CPIH'!I$16="-","-",'3j PAAC PAP'!$G$12*('3g CPIH'!I$16/'3g CPIH'!$G$16))</f>
        <v>25.075890410958902</v>
      </c>
      <c r="N94" s="38">
        <f>IF('3g CPIH'!J$16="-","-",'3j PAAC PAP'!$G$12*('3g CPIH'!J$16/'3g CPIH'!$G$16))</f>
        <v>25.290826614481411</v>
      </c>
      <c r="O94" s="30"/>
      <c r="P94" s="38">
        <f>IF('3g CPIH'!L$16="-","-",'3j PAAC PAP'!$G$12*('3g CPIH'!L$16/'3g CPIH'!$G$16))</f>
        <v>25.290826614481411</v>
      </c>
      <c r="Q94" s="38">
        <f>IF('3g CPIH'!M$16="-","-",'3j PAAC PAP'!$G$12*('3g CPIH'!M$16/'3g CPIH'!$G$16))</f>
        <v>25.577408219178082</v>
      </c>
      <c r="R94" s="38">
        <f>IF('3g CPIH'!N$16="-","-",'3j PAAC PAP'!$G$12*('3g CPIH'!N$16/'3g CPIH'!$G$16))</f>
        <v>25.768462622309197</v>
      </c>
      <c r="S94" s="38">
        <f>IF('3g CPIH'!O$16="-","-",'3j PAAC PAP'!$G$12*('3g CPIH'!O$16/'3g CPIH'!$G$16))</f>
        <v>25.911753424657533</v>
      </c>
      <c r="T94" s="38">
        <f>IF('3g CPIH'!P$16="-","-",'3j PAAC PAP'!$G$12*('3g CPIH'!P$16/'3g CPIH'!$G$16))</f>
        <v>25.983398825831699</v>
      </c>
      <c r="U94" s="38">
        <f>IF('3g CPIH'!Q$16="-","-",'3j PAAC PAP'!$G$12*('3g CPIH'!Q$16/'3g CPIH'!$G$16))</f>
        <v>26.126689628180038</v>
      </c>
      <c r="V94" s="38">
        <f>IF('3g CPIH'!R$16="-","-",'3j PAAC PAP'!$G$12*('3g CPIH'!R$16/'3g CPIH'!$G$16))</f>
        <v>26.604325636007829</v>
      </c>
      <c r="W94" s="38" t="str">
        <f>IF('3g CPIH'!S$16="-","-",'3j PAAC PAP'!$G$12*('3g CPIH'!S$16/'3g CPIH'!$G$16))</f>
        <v>-</v>
      </c>
      <c r="X94" s="38" t="str">
        <f>IF('3g CPIH'!T$16="-","-",'3j PAAC PAP'!$G$12*('3g CPIH'!T$16/'3g CPIH'!$G$16))</f>
        <v>-</v>
      </c>
      <c r="Y94" s="38" t="str">
        <f>IF('3g CPIH'!U$16="-","-",'3j PAAC PAP'!$G$12*('3g CPIH'!U$16/'3g CPIH'!$G$16))</f>
        <v>-</v>
      </c>
      <c r="Z94" s="38" t="str">
        <f>IF('3g CPIH'!V$16="-","-",'3j PAAC PAP'!$G$12*('3g CPIH'!V$16/'3g CPIH'!$G$16))</f>
        <v>-</v>
      </c>
      <c r="AA94" s="28"/>
    </row>
    <row r="95" spans="1:27" s="29" customFormat="1" ht="11.25" customHeight="1" x14ac:dyDescent="0.25">
      <c r="A95" s="256"/>
      <c r="B95" s="135" t="s">
        <v>349</v>
      </c>
      <c r="C95" s="135" t="s">
        <v>404</v>
      </c>
      <c r="D95" s="133" t="s">
        <v>322</v>
      </c>
      <c r="E95" s="128"/>
      <c r="F95" s="30"/>
      <c r="G95" s="38">
        <f>IF(G87="-","-",SUM(G87:G93)*'3j PAAC PAP'!$G$30)</f>
        <v>0</v>
      </c>
      <c r="H95" s="38">
        <f>IF(H87="-","-",SUM(H87:H93)*'3j PAAC PAP'!$G$30)</f>
        <v>0</v>
      </c>
      <c r="I95" s="38">
        <f>IF(I87="-","-",SUM(I87:I93)*'3j PAAC PAP'!$G$30)</f>
        <v>0</v>
      </c>
      <c r="J95" s="38">
        <f>IF(J87="-","-",SUM(J87:J93)*'3j PAAC PAP'!$G$30)</f>
        <v>0</v>
      </c>
      <c r="K95" s="38">
        <f>IF(K87="-","-",SUM(K87:K93)*'3j PAAC PAP'!$G$30)</f>
        <v>0</v>
      </c>
      <c r="L95" s="38">
        <f>IF(L87="-","-",SUM(L87:L93)*'3j PAAC PAP'!$G$30)</f>
        <v>0</v>
      </c>
      <c r="M95" s="38">
        <f>IF(M87="-","-",SUM(M87:M93)*'3j PAAC PAP'!$G$30)</f>
        <v>0</v>
      </c>
      <c r="N95" s="38">
        <f>IF(N87="-","-",SUM(N87:N93)*'3j PAAC PAP'!$G$30)</f>
        <v>0</v>
      </c>
      <c r="O95" s="30"/>
      <c r="P95" s="38">
        <f>IF(P87="-","-",SUM(P87:P93)*'3j PAAC PAP'!$G$30)</f>
        <v>0</v>
      </c>
      <c r="Q95" s="38">
        <f>IF(Q87="-","-",SUM(Q87:Q93)*'3j PAAC PAP'!$G$30)</f>
        <v>0</v>
      </c>
      <c r="R95" s="38">
        <f>IF(R87="-","-",SUM(R87:R93)*'3j PAAC PAP'!$G$30)</f>
        <v>0</v>
      </c>
      <c r="S95" s="38">
        <f>IF(S87="-","-",SUM(S87:S93)*'3j PAAC PAP'!$G$30)</f>
        <v>0</v>
      </c>
      <c r="T95" s="38">
        <f>IF(T87="-","-",SUM(T87:T93)*'3j PAAC PAP'!$G$30)</f>
        <v>0</v>
      </c>
      <c r="U95" s="38">
        <f>IF(U87="-","-",SUM(U87:U93)*'3j PAAC PAP'!$G$30)</f>
        <v>0</v>
      </c>
      <c r="V95" s="38">
        <f>IF(V87="-","-",SUM(V87:V93)*'3j PAAC PAP'!$G$30)</f>
        <v>0</v>
      </c>
      <c r="W95" s="38" t="str">
        <f>IF(W87="-","-",SUM(W87:W93)*'3j PAAC PAP'!$G$30)</f>
        <v>-</v>
      </c>
      <c r="X95" s="38" t="str">
        <f>IF(X87="-","-",SUM(X87:X93)*'3j PAAC PAP'!$G$30)</f>
        <v>-</v>
      </c>
      <c r="Y95" s="38" t="str">
        <f>IF(Y87="-","-",SUM(Y87:Y93)*'3j PAAC PAP'!$G$30)</f>
        <v>-</v>
      </c>
      <c r="Z95" s="38" t="str">
        <f>IF(Z87="-","-",SUM(Z87:Z93)*'3j PAAC PAP'!$G$30)</f>
        <v>-</v>
      </c>
      <c r="AA95" s="28"/>
    </row>
    <row r="96" spans="1:27" s="29" customFormat="1" ht="11.25" customHeight="1" x14ac:dyDescent="0.25">
      <c r="A96" s="256"/>
      <c r="B96" s="135" t="s">
        <v>388</v>
      </c>
      <c r="C96" s="135" t="s">
        <v>515</v>
      </c>
      <c r="D96" s="133" t="s">
        <v>322</v>
      </c>
      <c r="E96" s="128"/>
      <c r="F96" s="30"/>
      <c r="G96" s="38">
        <f>IF(G87="-","-",SUM(G87:G95)*'3k EBIT'!$E$8)</f>
        <v>9.3734571577743999</v>
      </c>
      <c r="H96" s="38">
        <f>IF(H87="-","-",SUM(H87:H95)*'3k EBIT'!$E$8)</f>
        <v>9.0074529836275268</v>
      </c>
      <c r="I96" s="38">
        <f>IF(I87="-","-",SUM(I87:I95)*'3k EBIT'!$E$8)</f>
        <v>9.2017608937722066</v>
      </c>
      <c r="J96" s="38">
        <f>IF(J87="-","-",SUM(J87:J95)*'3k EBIT'!$E$8)</f>
        <v>9.0352558505357425</v>
      </c>
      <c r="K96" s="38">
        <f>IF(K87="-","-",SUM(K87:K95)*'3k EBIT'!$E$8)</f>
        <v>9.6257082224244499</v>
      </c>
      <c r="L96" s="38">
        <f>IF(L87="-","-",SUM(L87:L95)*'3k EBIT'!$E$8)</f>
        <v>9.5185185982915659</v>
      </c>
      <c r="M96" s="38">
        <f>IF(M87="-","-",SUM(M87:M95)*'3k EBIT'!$E$8)</f>
        <v>10.38443337104472</v>
      </c>
      <c r="N96" s="38">
        <f>IF(N87="-","-",SUM(N87:N95)*'3k EBIT'!$E$8)</f>
        <v>10.723970378830172</v>
      </c>
      <c r="O96" s="30"/>
      <c r="P96" s="38">
        <f>IF(P87="-","-",SUM(P87:P95)*'3k EBIT'!$E$8)</f>
        <v>10.723970378830172</v>
      </c>
      <c r="Q96" s="38">
        <f>IF(Q87="-","-",SUM(Q87:Q95)*'3k EBIT'!$E$8)</f>
        <v>11.946278571834643</v>
      </c>
      <c r="R96" s="38">
        <f>IF(R87="-","-",SUM(R87:R95)*'3k EBIT'!$E$8)</f>
        <v>11.558652851805295</v>
      </c>
      <c r="S96" s="38">
        <f>IF(S87="-","-",SUM(S87:S95)*'3k EBIT'!$E$8)</f>
        <v>11.413388758108415</v>
      </c>
      <c r="T96" s="38">
        <f>IF(T87="-","-",SUM(T87:T95)*'3k EBIT'!$E$8)</f>
        <v>10.956291566753627</v>
      </c>
      <c r="U96" s="38">
        <f>IF(U87="-","-",SUM(U87:U95)*'3k EBIT'!$E$8)</f>
        <v>11.729045598902047</v>
      </c>
      <c r="V96" s="38">
        <f>IF(V87="-","-",SUM(V87:V95)*'3k EBIT'!$E$8)</f>
        <v>12.856606937948104</v>
      </c>
      <c r="W96" s="38" t="str">
        <f>IF(W87="-","-",SUM(W87:W95)*'3k EBIT'!$E$8)</f>
        <v>-</v>
      </c>
      <c r="X96" s="38" t="str">
        <f>IF(X87="-","-",SUM(X87:X95)*'3k EBIT'!$E$8)</f>
        <v>-</v>
      </c>
      <c r="Y96" s="38" t="str">
        <f>IF(Y87="-","-",SUM(Y87:Y95)*'3k EBIT'!$E$8)</f>
        <v>-</v>
      </c>
      <c r="Z96" s="38" t="str">
        <f>IF(Z87="-","-",SUM(Z87:Z95)*'3k EBIT'!$E$8)</f>
        <v>-</v>
      </c>
      <c r="AA96" s="28"/>
    </row>
    <row r="97" spans="1:27" s="29" customFormat="1" ht="11.25" customHeight="1" x14ac:dyDescent="0.25">
      <c r="A97" s="256"/>
      <c r="B97" s="135" t="s">
        <v>292</v>
      </c>
      <c r="C97" s="179" t="s">
        <v>516</v>
      </c>
      <c r="D97" s="133" t="s">
        <v>322</v>
      </c>
      <c r="E97" s="127"/>
      <c r="F97" s="30"/>
      <c r="G97" s="38">
        <f>IF(G87="-","-",SUM(G87:G90,G92:G96)*'3l HAP'!$E$9)</f>
        <v>5.402741833722704</v>
      </c>
      <c r="H97" s="38">
        <f>IF(H87="-","-",SUM(H87:H90,H92:H96)*'3l HAP'!$E$9)</f>
        <v>5.1097696032249607</v>
      </c>
      <c r="I97" s="38">
        <f>IF(I87="-","-",SUM(I87:I90,I92:I96)*'3l HAP'!$E$9)</f>
        <v>5.1346869555984247</v>
      </c>
      <c r="J97" s="38">
        <f>IF(J87="-","-",SUM(J87:J90,J92:J96)*'3l HAP'!$E$9)</f>
        <v>5.0146080036440424</v>
      </c>
      <c r="K97" s="38">
        <f>IF(K87="-","-",SUM(K87:K90,K92:K96)*'3l HAP'!$E$9)</f>
        <v>5.6312169296501589</v>
      </c>
      <c r="L97" s="38">
        <f>IF(L87="-","-",SUM(L87:L90,L92:L96)*'3l HAP'!$E$9)</f>
        <v>5.5355071836797523</v>
      </c>
      <c r="M97" s="38">
        <f>IF(M87="-","-",SUM(M87:M90,M92:M96)*'3l HAP'!$E$9)</f>
        <v>6.1875515773348937</v>
      </c>
      <c r="N97" s="38">
        <f>IF(N87="-","-",SUM(N87:N90,N92:N96)*'3l HAP'!$E$9)</f>
        <v>6.4549971039197791</v>
      </c>
      <c r="O97" s="30"/>
      <c r="P97" s="38">
        <f>IF(P87="-","-",SUM(P87:P90,P92:P96)*'3l HAP'!$E$9)</f>
        <v>6.4549971039197791</v>
      </c>
      <c r="Q97" s="38">
        <f>IF(Q87="-","-",SUM(Q87:Q90,Q92:Q96)*'3l HAP'!$E$9)</f>
        <v>7.2534414887793925</v>
      </c>
      <c r="R97" s="38">
        <f>IF(R87="-","-",SUM(R87:R90,R92:R96)*'3l HAP'!$E$9)</f>
        <v>6.9295644042601472</v>
      </c>
      <c r="S97" s="38">
        <f>IF(S87="-","-",SUM(S87:S90,S92:S96)*'3l HAP'!$E$9)</f>
        <v>6.9284205283547191</v>
      </c>
      <c r="T97" s="38">
        <f>IF(T87="-","-",SUM(T87:T90,T92:T96)*'3l HAP'!$E$9)</f>
        <v>6.525716675022375</v>
      </c>
      <c r="U97" s="38">
        <f>IF(U87="-","-",SUM(U87:U90,U92:U96)*'3l HAP'!$E$9)</f>
        <v>7.0610211474814966</v>
      </c>
      <c r="V97" s="38">
        <f>IF(V87="-","-",SUM(V87:V90,V92:V96)*'3l HAP'!$E$9)</f>
        <v>7.9289890322353225</v>
      </c>
      <c r="W97" s="38" t="str">
        <f>IF(W87="-","-",SUM(W87:W90,W92:W96)*'3l HAP'!$E$9)</f>
        <v>-</v>
      </c>
      <c r="X97" s="38" t="str">
        <f>IF(X87="-","-",SUM(X87:X90,X92:X96)*'3l HAP'!$E$9)</f>
        <v>-</v>
      </c>
      <c r="Y97" s="38" t="str">
        <f>IF(Y87="-","-",SUM(Y87:Y90,Y92:Y96)*'3l HAP'!$E$9)</f>
        <v>-</v>
      </c>
      <c r="Z97" s="38" t="str">
        <f>IF(Z87="-","-",SUM(Z87:Z90,Z92:Z96)*'3l HAP'!$E$9)</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498.74238846766394</v>
      </c>
      <c r="H98" s="38">
        <f t="shared" si="12"/>
        <v>479.18604660727414</v>
      </c>
      <c r="I98" s="38">
        <f t="shared" si="12"/>
        <v>489.43769184834861</v>
      </c>
      <c r="J98" s="38">
        <f t="shared" si="12"/>
        <v>480.55419318791292</v>
      </c>
      <c r="K98" s="38">
        <f t="shared" si="12"/>
        <v>512.24722990344026</v>
      </c>
      <c r="L98" s="38">
        <f t="shared" si="12"/>
        <v>506.50996332284103</v>
      </c>
      <c r="M98" s="38">
        <f t="shared" si="12"/>
        <v>552.73645061570301</v>
      </c>
      <c r="N98" s="38">
        <f t="shared" si="12"/>
        <v>570.87425759170139</v>
      </c>
      <c r="O98" s="30"/>
      <c r="P98" s="38">
        <f t="shared" ref="P98:Z98" si="13">IF(P87="-","-",SUM(P87:P97))</f>
        <v>570.87425759170139</v>
      </c>
      <c r="Q98" s="38">
        <f t="shared" si="13"/>
        <v>636.00468556219619</v>
      </c>
      <c r="R98" s="38">
        <f t="shared" si="13"/>
        <v>615.27946321875106</v>
      </c>
      <c r="S98" s="38">
        <f t="shared" si="13"/>
        <v>607.63284388520412</v>
      </c>
      <c r="T98" s="38">
        <f t="shared" si="13"/>
        <v>583.17240305557345</v>
      </c>
      <c r="U98" s="38">
        <f t="shared" si="13"/>
        <v>624.37895557858349</v>
      </c>
      <c r="V98" s="38">
        <f t="shared" si="13"/>
        <v>684.59223258460429</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DF'!H20="-","-",'3a DF'!H20)</f>
        <v>187.24517511052142</v>
      </c>
      <c r="H99" s="129">
        <f>'3a DF'!I20</f>
        <v>167.73393155040034</v>
      </c>
      <c r="I99" s="129">
        <f>'3a DF'!J20</f>
        <v>151.09429976086713</v>
      </c>
      <c r="J99" s="129">
        <f>'3a DF'!K20</f>
        <v>143.58720460624312</v>
      </c>
      <c r="K99" s="129">
        <f>'3a DF'!L20</f>
        <v>167.97319523420305</v>
      </c>
      <c r="L99" s="129">
        <f>'3a DF'!M20</f>
        <v>161.46265097226299</v>
      </c>
      <c r="M99" s="129">
        <f>'3a DF'!N20</f>
        <v>172.88073643829014</v>
      </c>
      <c r="N99" s="129">
        <f>'3a DF'!O20</f>
        <v>192.36570054889472</v>
      </c>
      <c r="O99" s="30"/>
      <c r="P99" s="129">
        <f>'3a DF'!Q20</f>
        <v>192.36570054889472</v>
      </c>
      <c r="Q99" s="129">
        <f>'3a DF'!R20</f>
        <v>224.82422972020103</v>
      </c>
      <c r="R99" s="129">
        <f>'3a DF'!S20</f>
        <v>201.55502468762299</v>
      </c>
      <c r="S99" s="129">
        <f>'3a DF'!T20</f>
        <v>185.40828624805357</v>
      </c>
      <c r="T99" s="129">
        <f>'3a DF'!U20</f>
        <v>155.74321244654092</v>
      </c>
      <c r="U99" s="129">
        <f>'3a DF'!V20</f>
        <v>186.74043687430571</v>
      </c>
      <c r="V99" s="129">
        <f>'3a DF'!W20</f>
        <v>257.20041348729342</v>
      </c>
      <c r="W99" s="129" t="str">
        <f>'3a DF'!X20</f>
        <v>-</v>
      </c>
      <c r="X99" s="129" t="str">
        <f>'3a DF'!Y20</f>
        <v>-</v>
      </c>
      <c r="Y99" s="129" t="str">
        <f>'3a DF'!Z20</f>
        <v>-</v>
      </c>
      <c r="Z99" s="129" t="str">
        <f>'3a DF'!AA20</f>
        <v>-</v>
      </c>
      <c r="AA99" s="28"/>
    </row>
    <row r="100" spans="1:27" s="29" customFormat="1" ht="11.5" x14ac:dyDescent="0.25">
      <c r="A100" s="256"/>
      <c r="B100" s="132" t="s">
        <v>350</v>
      </c>
      <c r="C100" s="132" t="s">
        <v>300</v>
      </c>
      <c r="D100" s="134" t="s">
        <v>323</v>
      </c>
      <c r="E100" s="131"/>
      <c r="F100" s="30"/>
      <c r="G100" s="129">
        <f>IF('3b CM'!G20="-","-",'3b CM'!G20)</f>
        <v>5.5253264395159783E-2</v>
      </c>
      <c r="H100" s="129">
        <f>'3b CM'!H20</f>
        <v>8.2879896592739671E-2</v>
      </c>
      <c r="I100" s="129">
        <f>'3b CM'!I20</f>
        <v>0.26097978458686133</v>
      </c>
      <c r="J100" s="129">
        <f>'3b CM'!J20</f>
        <v>0.26540344282564671</v>
      </c>
      <c r="K100" s="129">
        <f>'3b CM'!K20</f>
        <v>3.4087870316097875</v>
      </c>
      <c r="L100" s="129">
        <f>'3b CM'!L20</f>
        <v>3.3068678719644566</v>
      </c>
      <c r="M100" s="129">
        <f>'3b CM'!M20</f>
        <v>11.616376346884401</v>
      </c>
      <c r="N100" s="129">
        <f>'3b CM'!N20</f>
        <v>11.042857781904621</v>
      </c>
      <c r="O100" s="30"/>
      <c r="P100" s="129">
        <f>'3b CM'!P20</f>
        <v>11.042857781904621</v>
      </c>
      <c r="Q100" s="129">
        <f>'3b CM'!Q20</f>
        <v>14.854031497940696</v>
      </c>
      <c r="R100" s="129">
        <f>'3b CM'!R20</f>
        <v>14.922944451951974</v>
      </c>
      <c r="S100" s="129">
        <f>'3b CM'!S20</f>
        <v>17.771247126179681</v>
      </c>
      <c r="T100" s="129">
        <f>'3b CM'!T20</f>
        <v>18.924922297892913</v>
      </c>
      <c r="U100" s="129">
        <f>'3b CM'!U20</f>
        <v>14.605282700767461</v>
      </c>
      <c r="V100" s="129">
        <f>'3b CM'!V20</f>
        <v>14.897124543379949</v>
      </c>
      <c r="W100" s="129" t="str">
        <f>'3b CM'!W20</f>
        <v>-</v>
      </c>
      <c r="X100" s="129" t="str">
        <f>'3b CM'!X20</f>
        <v>-</v>
      </c>
      <c r="Y100" s="129" t="str">
        <f>'3b CM'!Y20</f>
        <v>-</v>
      </c>
      <c r="Z100" s="129" t="str">
        <f>'3b CM'!Z20</f>
        <v>-</v>
      </c>
      <c r="AA100" s="28"/>
    </row>
    <row r="101" spans="1:27" s="29" customFormat="1" ht="11.5" x14ac:dyDescent="0.25">
      <c r="A101" s="256"/>
      <c r="B101" s="132" t="s">
        <v>596</v>
      </c>
      <c r="C101" s="132" t="s">
        <v>597</v>
      </c>
      <c r="D101" s="134" t="s">
        <v>323</v>
      </c>
      <c r="E101" s="131"/>
      <c r="F101" s="30"/>
      <c r="G101" s="129" t="str">
        <f>IF('3c AA'!J90="-","-",'3c AA'!J90)</f>
        <v>-</v>
      </c>
      <c r="H101" s="129" t="str">
        <f>IF('3c AA'!K90="-","-",'3c AA'!K90)</f>
        <v>-</v>
      </c>
      <c r="I101" s="129" t="str">
        <f>IF('3c AA'!L90="-","-",'3c AA'!L90)</f>
        <v>-</v>
      </c>
      <c r="J101" s="129" t="str">
        <f>IF('3c AA'!M90="-","-",'3c AA'!M90)</f>
        <v>-</v>
      </c>
      <c r="K101" s="129" t="str">
        <f>IF('3c AA'!N90="-","-",'3c AA'!N90)</f>
        <v>-</v>
      </c>
      <c r="L101" s="129" t="str">
        <f>IF('3c AA'!O90="-","-",'3c AA'!O90)</f>
        <v>-</v>
      </c>
      <c r="M101" s="129" t="str">
        <f>IF('3c AA'!P90="-","-",'3c AA'!P90)</f>
        <v>-</v>
      </c>
      <c r="N101" s="129" t="str">
        <f>IF('3c AA'!Q90="-","-",'3c AA'!Q90)</f>
        <v>-</v>
      </c>
      <c r="O101" s="30"/>
      <c r="P101" s="129" t="str">
        <f>IF('3c AA'!S90="-","-",'3c AA'!S90)</f>
        <v>-</v>
      </c>
      <c r="Q101" s="129" t="str">
        <f>IF('3c AA'!T90="-","-",'3c AA'!T90)</f>
        <v>-</v>
      </c>
      <c r="R101" s="129" t="str">
        <f>IF('3c AA'!U90="-","-",'3c AA'!U90)</f>
        <v>-</v>
      </c>
      <c r="S101" s="129" t="str">
        <f>IF('3c AA'!V90="-","-",'3c AA'!V90)</f>
        <v>-</v>
      </c>
      <c r="T101" s="129">
        <f>IF('3c AA'!W90="-","-",'3c AA'!W90)</f>
        <v>0</v>
      </c>
      <c r="U101" s="129">
        <f>IF('3c AA'!X90="-","-",'3c AA'!X90)</f>
        <v>0</v>
      </c>
      <c r="V101" s="129">
        <f>IF('3c AA'!Y90="-","-",'3c AA'!Y90)</f>
        <v>0</v>
      </c>
      <c r="W101" s="129" t="str">
        <f>IF('3c AA'!Z90="-","-",'3c AA'!Z90)</f>
        <v>-</v>
      </c>
      <c r="X101" s="129" t="str">
        <f>IF('3c AA'!AA90="-","-",'3c AA'!AA90)</f>
        <v>-</v>
      </c>
      <c r="Y101" s="129" t="str">
        <f>IF('3c AA'!AB90="-","-",'3c AA'!AB90)</f>
        <v>-</v>
      </c>
      <c r="Z101" s="129" t="str">
        <f>IF('3c AA'!AC90="-","-",'3c AA'!AC90)</f>
        <v>-</v>
      </c>
      <c r="AA101" s="28"/>
    </row>
    <row r="102" spans="1:27" s="29" customFormat="1" ht="11.5" x14ac:dyDescent="0.25">
      <c r="A102" s="256"/>
      <c r="B102" s="132" t="s">
        <v>2</v>
      </c>
      <c r="C102" s="132" t="s">
        <v>342</v>
      </c>
      <c r="D102" s="134" t="s">
        <v>323</v>
      </c>
      <c r="E102" s="131"/>
      <c r="F102" s="30"/>
      <c r="G102" s="129">
        <f>IF('3d PC'!G21="-","-",'3d PC'!G21)</f>
        <v>68.680424464545325</v>
      </c>
      <c r="H102" s="129">
        <f>'3d PC'!H21</f>
        <v>68.660471828680869</v>
      </c>
      <c r="I102" s="129">
        <f>'3d PC'!I21</f>
        <v>86.566135709071048</v>
      </c>
      <c r="J102" s="129">
        <f>'3d PC'!J21</f>
        <v>85.577943591331319</v>
      </c>
      <c r="K102" s="129">
        <f>'3d PC'!K21</f>
        <v>97.753778348648396</v>
      </c>
      <c r="L102" s="129">
        <f>'3d PC'!L21</f>
        <v>96.956376497034555</v>
      </c>
      <c r="M102" s="129">
        <f>'3d PC'!M21</f>
        <v>118.2945873792935</v>
      </c>
      <c r="N102" s="129">
        <f>'3d PC'!N21</f>
        <v>116.20121158181396</v>
      </c>
      <c r="O102" s="30"/>
      <c r="P102" s="129">
        <f>'3d PC'!P21</f>
        <v>116.20121158181396</v>
      </c>
      <c r="Q102" s="129">
        <f>'3d PC'!Q21</f>
        <v>129.95115124635566</v>
      </c>
      <c r="R102" s="129">
        <f>'3d PC'!R21</f>
        <v>131.99242410436682</v>
      </c>
      <c r="S102" s="129">
        <f>'3d PC'!S21</f>
        <v>144.05153576569356</v>
      </c>
      <c r="T102" s="129">
        <f>'3d PC'!T21</f>
        <v>146.66349539908231</v>
      </c>
      <c r="U102" s="129">
        <f>'3d PC'!U21</f>
        <v>158.77253425968291</v>
      </c>
      <c r="V102" s="129">
        <f>'3d PC'!V21</f>
        <v>144.34891414186512</v>
      </c>
      <c r="W102" s="129" t="str">
        <f>'3d PC'!W21</f>
        <v>-</v>
      </c>
      <c r="X102" s="129" t="str">
        <f>'3d PC'!X21</f>
        <v>-</v>
      </c>
      <c r="Y102" s="129" t="str">
        <f>'3d PC'!Y21</f>
        <v>-</v>
      </c>
      <c r="Z102" s="129" t="str">
        <f>'3d PC'!Z21</f>
        <v>-</v>
      </c>
      <c r="AA102" s="28"/>
    </row>
    <row r="103" spans="1:27" s="29" customFormat="1" ht="11.5" x14ac:dyDescent="0.25">
      <c r="A103" s="256"/>
      <c r="B103" s="132" t="s">
        <v>352</v>
      </c>
      <c r="C103" s="132" t="s">
        <v>343</v>
      </c>
      <c r="D103" s="134" t="s">
        <v>323</v>
      </c>
      <c r="E103" s="131"/>
      <c r="F103" s="30"/>
      <c r="G103" s="129">
        <f>IF('3e NC-Elec'!H35="-","-",'3e NC-Elec'!H35)</f>
        <v>122.08500414815211</v>
      </c>
      <c r="H103" s="129">
        <f>'3e NC-Elec'!I35</f>
        <v>122.81915865478281</v>
      </c>
      <c r="I103" s="129">
        <f>'3e NC-Elec'!J35</f>
        <v>131.63855203118507</v>
      </c>
      <c r="J103" s="129">
        <f>'3e NC-Elec'!K35</f>
        <v>131.08636885288198</v>
      </c>
      <c r="K103" s="129">
        <f>'3e NC-Elec'!L35</f>
        <v>129.90344141849408</v>
      </c>
      <c r="L103" s="129">
        <f>'3e NC-Elec'!M35</f>
        <v>130.78355618770024</v>
      </c>
      <c r="M103" s="129">
        <f>'3e NC-Elec'!N35</f>
        <v>127.01235937375483</v>
      </c>
      <c r="N103" s="129">
        <f>'3e NC-Elec'!O35</f>
        <v>126.61887448222694</v>
      </c>
      <c r="O103" s="30"/>
      <c r="P103" s="129">
        <f>'3e NC-Elec'!Q35</f>
        <v>126.61887448222694</v>
      </c>
      <c r="Q103" s="129">
        <f>'3e NC-Elec'!R35</f>
        <v>129.45364098727072</v>
      </c>
      <c r="R103" s="129">
        <f>'3e NC-Elec'!S35</f>
        <v>131.52644467740498</v>
      </c>
      <c r="S103" s="129">
        <f>'3e NC-Elec'!T35</f>
        <v>125.83975465699035</v>
      </c>
      <c r="T103" s="129">
        <f>'3e NC-Elec'!U35</f>
        <v>129.65130343621664</v>
      </c>
      <c r="U103" s="129">
        <f>'3e NC-Elec'!V35</f>
        <v>143.66772165993581</v>
      </c>
      <c r="V103" s="129">
        <f>'3e NC-Elec'!W35</f>
        <v>143.70230923154</v>
      </c>
      <c r="W103" s="129" t="str">
        <f>'3e NC-Elec'!X35</f>
        <v>-</v>
      </c>
      <c r="X103" s="129" t="str">
        <f>'3e NC-Elec'!Y35</f>
        <v>-</v>
      </c>
      <c r="Y103" s="129" t="str">
        <f>'3e NC-Elec'!Z35</f>
        <v>-</v>
      </c>
      <c r="Z103" s="129" t="str">
        <f>'3e NC-Elec'!AA35</f>
        <v>-</v>
      </c>
      <c r="AA103" s="28"/>
    </row>
    <row r="104" spans="1:27" s="29" customFormat="1" ht="11.25" customHeight="1" x14ac:dyDescent="0.25">
      <c r="A104" s="256"/>
      <c r="B104" s="132" t="s">
        <v>349</v>
      </c>
      <c r="C104" s="132" t="s">
        <v>344</v>
      </c>
      <c r="D104" s="134" t="s">
        <v>323</v>
      </c>
      <c r="E104" s="131"/>
      <c r="F104" s="30"/>
      <c r="G104" s="129">
        <f>IF('3g CPIH'!C$16="-","-",'3h OC '!$E$8*('3g CPIH'!C$16/'3g CPIH'!$G$16))</f>
        <v>76.502677103718199</v>
      </c>
      <c r="H104" s="129">
        <f>IF('3g CPIH'!D$16="-","-",'3h OC '!$E$8*('3g CPIH'!D$16/'3g CPIH'!$G$16))</f>
        <v>76.655835616438353</v>
      </c>
      <c r="I104" s="129">
        <f>IF('3g CPIH'!E$16="-","-",'3h OC '!$E$8*('3g CPIH'!E$16/'3g CPIH'!$G$16))</f>
        <v>76.885573385518597</v>
      </c>
      <c r="J104" s="129">
        <f>IF('3g CPIH'!F$16="-","-",'3h OC '!$E$8*('3g CPIH'!F$16/'3g CPIH'!$G$16))</f>
        <v>77.345048923679059</v>
      </c>
      <c r="K104" s="129">
        <f>IF('3g CPIH'!G$16="-","-",'3h OC '!$E$8*('3g CPIH'!G$16/'3g CPIH'!$G$16))</f>
        <v>78.263999999999996</v>
      </c>
      <c r="L104" s="129">
        <f>IF('3g CPIH'!H$16="-","-",'3h OC '!$E$8*('3g CPIH'!H$16/'3g CPIH'!$G$16))</f>
        <v>79.259530332681024</v>
      </c>
      <c r="M104" s="129">
        <f>IF('3g CPIH'!I$16="-","-",'3h OC '!$E$8*('3g CPIH'!I$16/'3g CPIH'!$G$16))</f>
        <v>80.408219178082177</v>
      </c>
      <c r="N104" s="129">
        <f>IF('3g CPIH'!J$16="-","-",'3h OC '!$E$8*('3g CPIH'!J$16/'3g CPIH'!$G$16))</f>
        <v>81.097432485322898</v>
      </c>
      <c r="O104" s="30"/>
      <c r="P104" s="129">
        <f>IF('3g CPIH'!L$16="-","-",'3h OC '!$E$8*('3g CPIH'!L$16/'3g CPIH'!$G$16))</f>
        <v>81.097432485322898</v>
      </c>
      <c r="Q104" s="129">
        <f>IF('3g CPIH'!M$16="-","-",'3h OC '!$E$8*('3g CPIH'!M$16/'3g CPIH'!$G$16))</f>
        <v>82.016383561643835</v>
      </c>
      <c r="R104" s="129">
        <f>IF('3g CPIH'!N$16="-","-",'3h OC '!$E$8*('3g CPIH'!N$16/'3g CPIH'!$G$16))</f>
        <v>82.62901761252445</v>
      </c>
      <c r="S104" s="129">
        <f>IF('3g CPIH'!O$16="-","-",'3h OC '!$E$8*('3g CPIH'!O$16/'3g CPIH'!$G$16))</f>
        <v>83.088493150684926</v>
      </c>
      <c r="T104" s="129">
        <f>IF('3g CPIH'!P$16="-","-",'3h OC '!$E$8*('3g CPIH'!P$16/'3g CPIH'!$G$16))</f>
        <v>83.318230919765156</v>
      </c>
      <c r="U104" s="129">
        <f>IF('3g CPIH'!Q$16="-","-",'3h OC '!$E$8*('3g CPIH'!Q$16/'3g CPIH'!$G$16))</f>
        <v>83.777706457925632</v>
      </c>
      <c r="V104" s="129">
        <f>IF('3g CPIH'!R$16="-","-",'3h OC '!$E$8*('3g CPIH'!R$16/'3g CPIH'!$G$16))</f>
        <v>85.309291585127198</v>
      </c>
      <c r="W104" s="129" t="str">
        <f>IF('3g CPIH'!S$16="-","-",'3h OC '!$E$8*('3g CPIH'!S$16/'3g CPIH'!$G$16))</f>
        <v>-</v>
      </c>
      <c r="X104" s="129" t="str">
        <f>IF('3g CPIH'!T$16="-","-",'3h OC '!$E$8*('3g CPIH'!T$16/'3g CPIH'!$G$16))</f>
        <v>-</v>
      </c>
      <c r="Y104" s="129" t="str">
        <f>IF('3g CPIH'!U$16="-","-",'3h OC '!$E$8*('3g CPIH'!U$16/'3g CPIH'!$G$16))</f>
        <v>-</v>
      </c>
      <c r="Z104" s="129" t="str">
        <f>IF('3g CPIH'!V$16="-","-",'3h OC '!$E$8*('3g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SMNCC'!G$48="-","-",'3i SMNCC'!G$48)</f>
        <v>0</v>
      </c>
      <c r="L105" s="129">
        <f>IF('3i SMNCC'!H$48="-","-",'3i SMNCC'!H$48)</f>
        <v>-0.18995111249132623</v>
      </c>
      <c r="M105" s="129">
        <f>IF('3i SMNCC'!I$48="-","-",'3i SMNCC'!I$48)</f>
        <v>2.3898870370752556</v>
      </c>
      <c r="N105" s="129">
        <f>IF('3i SMNCC'!J$48="-","-",'3i SMNCC'!J$48)</f>
        <v>2.4654814606041811</v>
      </c>
      <c r="O105" s="30"/>
      <c r="P105" s="129">
        <f>IF('3i SMNCC'!L$48="-","-",'3i SMNCC'!L$48)</f>
        <v>2.4654814606041811</v>
      </c>
      <c r="Q105" s="129">
        <f>IF('3i SMNCC'!M$48="-","-",'3i SMNCC'!M$48)</f>
        <v>4.8850955964817686</v>
      </c>
      <c r="R105" s="129">
        <f>IF('3i SMNCC'!N$48="-","-",'3i SMNCC'!N$48)</f>
        <v>4.7480163427765101</v>
      </c>
      <c r="S105" s="129">
        <f>IF('3i SMNCC'!O$48="-","-",'3i SMNCC'!O$48)</f>
        <v>7.093641997338695</v>
      </c>
      <c r="T105" s="129">
        <f>IF('3i SMNCC'!P$48="-","-",'3i SMNCC'!P$48)</f>
        <v>6.2155900817178944</v>
      </c>
      <c r="U105" s="129">
        <f>IF('3i SMNCC'!Q$48="-","-",'3i SMNCC'!Q$48)</f>
        <v>5.8459595331056082</v>
      </c>
      <c r="V105" s="129">
        <f>IF('3i SMNCC'!R$48="-","-",'3i SMNCC'!R$48)</f>
        <v>6.2696858243973583</v>
      </c>
      <c r="W105" s="129" t="str">
        <f>IF('3i SMNCC'!S$48="-","-",'3i SMNCC'!S$48)</f>
        <v>-</v>
      </c>
      <c r="X105" s="129" t="str">
        <f>IF('3i SMNCC'!T$48="-","-",'3i SMNCC'!T$48)</f>
        <v>-</v>
      </c>
      <c r="Y105" s="129" t="str">
        <f>IF('3i SMNCC'!U$48="-","-",'3i SMNCC'!U$48)</f>
        <v>-</v>
      </c>
      <c r="Z105" s="129" t="str">
        <f>IF('3i SMNCC'!V$48="-","-",'3i SMNCC'!V$48)</f>
        <v>-</v>
      </c>
      <c r="AA105" s="28"/>
    </row>
    <row r="106" spans="1:27" s="29" customFormat="1" ht="11.25" customHeight="1" x14ac:dyDescent="0.25">
      <c r="A106" s="256"/>
      <c r="B106" s="132" t="s">
        <v>349</v>
      </c>
      <c r="C106" s="132" t="s">
        <v>389</v>
      </c>
      <c r="D106" s="134" t="s">
        <v>323</v>
      </c>
      <c r="E106" s="131"/>
      <c r="F106" s="30"/>
      <c r="G106" s="129">
        <f>IF('3g CPIH'!C$16="-","-",'3j PAAC PAP'!$G$12*('3g CPIH'!C$16/'3g CPIH'!$G$16))</f>
        <v>23.857918590998043</v>
      </c>
      <c r="H106" s="129">
        <f>IF('3g CPIH'!D$16="-","-",'3j PAAC PAP'!$G$12*('3g CPIH'!D$16/'3g CPIH'!$G$16))</f>
        <v>23.905682191780819</v>
      </c>
      <c r="I106" s="129">
        <f>IF('3g CPIH'!E$16="-","-",'3j PAAC PAP'!$G$12*('3g CPIH'!E$16/'3g CPIH'!$G$16))</f>
        <v>23.977327592954992</v>
      </c>
      <c r="J106" s="129">
        <f>IF('3g CPIH'!F$16="-","-",'3j PAAC PAP'!$G$12*('3g CPIH'!F$16/'3g CPIH'!$G$16))</f>
        <v>24.120618395303325</v>
      </c>
      <c r="K106" s="129">
        <f>IF('3g CPIH'!G$16="-","-",'3j PAAC PAP'!$G$12*('3g CPIH'!G$16/'3g CPIH'!$G$16))</f>
        <v>24.4072</v>
      </c>
      <c r="L106" s="129">
        <f>IF('3g CPIH'!H$16="-","-",'3j PAAC PAP'!$G$12*('3g CPIH'!H$16/'3g CPIH'!$G$16))</f>
        <v>24.717663405088064</v>
      </c>
      <c r="M106" s="129">
        <f>IF('3g CPIH'!I$16="-","-",'3j PAAC PAP'!$G$12*('3g CPIH'!I$16/'3g CPIH'!$G$16))</f>
        <v>25.075890410958902</v>
      </c>
      <c r="N106" s="129">
        <f>IF('3g CPIH'!J$16="-","-",'3j PAAC PAP'!$G$12*('3g CPIH'!J$16/'3g CPIH'!$G$16))</f>
        <v>25.290826614481411</v>
      </c>
      <c r="O106" s="30"/>
      <c r="P106" s="129">
        <f>IF('3g CPIH'!L$16="-","-",'3j PAAC PAP'!$G$12*('3g CPIH'!L$16/'3g CPIH'!$G$16))</f>
        <v>25.290826614481411</v>
      </c>
      <c r="Q106" s="129">
        <f>IF('3g CPIH'!M$16="-","-",'3j PAAC PAP'!$G$12*('3g CPIH'!M$16/'3g CPIH'!$G$16))</f>
        <v>25.577408219178082</v>
      </c>
      <c r="R106" s="129">
        <f>IF('3g CPIH'!N$16="-","-",'3j PAAC PAP'!$G$12*('3g CPIH'!N$16/'3g CPIH'!$G$16))</f>
        <v>25.768462622309197</v>
      </c>
      <c r="S106" s="129">
        <f>IF('3g CPIH'!O$16="-","-",'3j PAAC PAP'!$G$12*('3g CPIH'!O$16/'3g CPIH'!$G$16))</f>
        <v>25.911753424657533</v>
      </c>
      <c r="T106" s="129">
        <f>IF('3g CPIH'!P$16="-","-",'3j PAAC PAP'!$G$12*('3g CPIH'!P$16/'3g CPIH'!$G$16))</f>
        <v>25.983398825831699</v>
      </c>
      <c r="U106" s="129">
        <f>IF('3g CPIH'!Q$16="-","-",'3j PAAC PAP'!$G$12*('3g CPIH'!Q$16/'3g CPIH'!$G$16))</f>
        <v>26.126689628180038</v>
      </c>
      <c r="V106" s="129">
        <f>IF('3g CPIH'!R$16="-","-",'3j PAAC PAP'!$G$12*('3g CPIH'!R$16/'3g CPIH'!$G$16))</f>
        <v>26.604325636007829</v>
      </c>
      <c r="W106" s="129" t="str">
        <f>IF('3g CPIH'!S$16="-","-",'3j PAAC PAP'!$G$12*('3g CPIH'!S$16/'3g CPIH'!$G$16))</f>
        <v>-</v>
      </c>
      <c r="X106" s="129" t="str">
        <f>IF('3g CPIH'!T$16="-","-",'3j PAAC PAP'!$G$12*('3g CPIH'!T$16/'3g CPIH'!$G$16))</f>
        <v>-</v>
      </c>
      <c r="Y106" s="129" t="str">
        <f>IF('3g CPIH'!U$16="-","-",'3j PAAC PAP'!$G$12*('3g CPIH'!U$16/'3g CPIH'!$G$16))</f>
        <v>-</v>
      </c>
      <c r="Z106" s="129" t="str">
        <f>IF('3g CPIH'!V$16="-","-",'3j PAAC PAP'!$G$12*('3g CPIH'!V$16/'3g CPIH'!$G$16))</f>
        <v>-</v>
      </c>
      <c r="AA106" s="28"/>
    </row>
    <row r="107" spans="1:27" s="29" customFormat="1" ht="11.25" customHeight="1" x14ac:dyDescent="0.25">
      <c r="A107" s="256"/>
      <c r="B107" s="132" t="s">
        <v>349</v>
      </c>
      <c r="C107" s="132" t="s">
        <v>404</v>
      </c>
      <c r="D107" s="134" t="s">
        <v>323</v>
      </c>
      <c r="E107" s="131"/>
      <c r="F107" s="30"/>
      <c r="G107" s="129">
        <f>IF(G99="-","-",SUM(G99:G105)*'3j PAAC PAP'!$G$30)</f>
        <v>0</v>
      </c>
      <c r="H107" s="129">
        <f>IF(H99="-","-",SUM(H99:H105)*'3j PAAC PAP'!$G$30)</f>
        <v>0</v>
      </c>
      <c r="I107" s="129">
        <f>IF(I99="-","-",SUM(I99:I105)*'3j PAAC PAP'!$G$30)</f>
        <v>0</v>
      </c>
      <c r="J107" s="129">
        <f>IF(J99="-","-",SUM(J99:J105)*'3j PAAC PAP'!$G$30)</f>
        <v>0</v>
      </c>
      <c r="K107" s="129">
        <f>IF(K99="-","-",SUM(K99:K105)*'3j PAAC PAP'!$G$30)</f>
        <v>0</v>
      </c>
      <c r="L107" s="129">
        <f>IF(L99="-","-",SUM(L99:L105)*'3j PAAC PAP'!$G$30)</f>
        <v>0</v>
      </c>
      <c r="M107" s="129">
        <f>IF(M99="-","-",SUM(M99:M105)*'3j PAAC PAP'!$G$30)</f>
        <v>0</v>
      </c>
      <c r="N107" s="129">
        <f>IF(N99="-","-",SUM(N99:N105)*'3j PAAC PAP'!$G$30)</f>
        <v>0</v>
      </c>
      <c r="O107" s="30"/>
      <c r="P107" s="129">
        <f>IF(P99="-","-",SUM(P99:P105)*'3j PAAC PAP'!$G$30)</f>
        <v>0</v>
      </c>
      <c r="Q107" s="129">
        <f>IF(Q99="-","-",SUM(Q99:Q105)*'3j PAAC PAP'!$G$30)</f>
        <v>0</v>
      </c>
      <c r="R107" s="129">
        <f>IF(R99="-","-",SUM(R99:R105)*'3j PAAC PAP'!$G$30)</f>
        <v>0</v>
      </c>
      <c r="S107" s="129">
        <f>IF(S99="-","-",SUM(S99:S105)*'3j PAAC PAP'!$G$30)</f>
        <v>0</v>
      </c>
      <c r="T107" s="129">
        <f>IF(T99="-","-",SUM(T99:T105)*'3j PAAC PAP'!$G$30)</f>
        <v>0</v>
      </c>
      <c r="U107" s="129">
        <f>IF(U99="-","-",SUM(U99:U105)*'3j PAAC PAP'!$G$30)</f>
        <v>0</v>
      </c>
      <c r="V107" s="129">
        <f>IF(V99="-","-",SUM(V99:V105)*'3j PAAC PAP'!$G$30)</f>
        <v>0</v>
      </c>
      <c r="W107" s="129" t="str">
        <f>IF(W99="-","-",SUM(W99:W105)*'3j PAAC PAP'!$G$30)</f>
        <v>-</v>
      </c>
      <c r="X107" s="129" t="str">
        <f>IF(X99="-","-",SUM(X99:X105)*'3j PAAC PAP'!$G$30)</f>
        <v>-</v>
      </c>
      <c r="Y107" s="129" t="str">
        <f>IF(Y99="-","-",SUM(Y99:Y105)*'3j PAAC PAP'!$G$30)</f>
        <v>-</v>
      </c>
      <c r="Z107" s="129" t="str">
        <f>IF(Z99="-","-",SUM(Z99:Z105)*'3j PAAC PAP'!$G$30)</f>
        <v>-</v>
      </c>
      <c r="AA107" s="28"/>
    </row>
    <row r="108" spans="1:27" s="29" customFormat="1" ht="11.25" customHeight="1" x14ac:dyDescent="0.25">
      <c r="A108" s="256"/>
      <c r="B108" s="132" t="s">
        <v>388</v>
      </c>
      <c r="C108" s="132" t="s">
        <v>515</v>
      </c>
      <c r="D108" s="134" t="s">
        <v>323</v>
      </c>
      <c r="E108" s="131"/>
      <c r="F108" s="30"/>
      <c r="G108" s="129">
        <f>IF(G99="-","-",SUM(G99:G107)*'3k EBIT'!$E$8)</f>
        <v>9.2661635355513727</v>
      </c>
      <c r="H108" s="129">
        <f>IF(H99="-","-",SUM(H99:H107)*'3k EBIT'!$E$8)</f>
        <v>8.9065289642186762</v>
      </c>
      <c r="I108" s="129">
        <f>IF(I99="-","-",SUM(I99:I107)*'3k EBIT'!$E$8)</f>
        <v>9.1111501125407095</v>
      </c>
      <c r="J108" s="129">
        <f>IF(J99="-","-",SUM(J99:J107)*'3k EBIT'!$E$8)</f>
        <v>8.9476787607479391</v>
      </c>
      <c r="K108" s="129">
        <f>IF(K99="-","-",SUM(K99:K107)*'3k EBIT'!$E$8)</f>
        <v>9.7171270665742782</v>
      </c>
      <c r="L108" s="129">
        <f>IF(L99="-","-",SUM(L99:L107)*'3k EBIT'!$E$8)</f>
        <v>9.6122743723793214</v>
      </c>
      <c r="M108" s="129">
        <f>IF(M99="-","-",SUM(M99:M107)*'3k EBIT'!$E$8)</f>
        <v>10.413748591790922</v>
      </c>
      <c r="N108" s="129">
        <f>IF(N99="-","-",SUM(N99:N107)*'3k EBIT'!$E$8)</f>
        <v>10.750835631813256</v>
      </c>
      <c r="O108" s="30"/>
      <c r="P108" s="129">
        <f>IF(P99="-","-",SUM(P99:P107)*'3k EBIT'!$E$8)</f>
        <v>10.750835631813256</v>
      </c>
      <c r="Q108" s="129">
        <f>IF(Q99="-","-",SUM(Q99:Q107)*'3k EBIT'!$E$8)</f>
        <v>11.844731669977461</v>
      </c>
      <c r="R108" s="129">
        <f>IF(R99="-","-",SUM(R99:R107)*'3k EBIT'!$E$8)</f>
        <v>11.4879807345758</v>
      </c>
      <c r="S108" s="129">
        <f>IF(S99="-","-",SUM(S99:S107)*'3k EBIT'!$E$8)</f>
        <v>11.41094214917438</v>
      </c>
      <c r="T108" s="129">
        <f>IF(T99="-","-",SUM(T99:T107)*'3k EBIT'!$E$8)</f>
        <v>10.971974971187695</v>
      </c>
      <c r="U108" s="129">
        <f>IF(U99="-","-",SUM(U99:U107)*'3k EBIT'!$E$8)</f>
        <v>11.999179661014079</v>
      </c>
      <c r="V108" s="129">
        <f>IF(V99="-","-",SUM(V99:V107)*'3k EBIT'!$E$8)</f>
        <v>13.137935424260064</v>
      </c>
      <c r="W108" s="129" t="str">
        <f>IF(W99="-","-",SUM(W99:W107)*'3k EBIT'!$E$8)</f>
        <v>-</v>
      </c>
      <c r="X108" s="129" t="str">
        <f>IF(X99="-","-",SUM(X99:X107)*'3k EBIT'!$E$8)</f>
        <v>-</v>
      </c>
      <c r="Y108" s="129" t="str">
        <f>IF(Y99="-","-",SUM(Y99:Y107)*'3k EBIT'!$E$8)</f>
        <v>-</v>
      </c>
      <c r="Z108" s="129" t="str">
        <f>IF(Z99="-","-",SUM(Z99:Z107)*'3k EBIT'!$E$8)</f>
        <v>-</v>
      </c>
      <c r="AA108" s="28"/>
    </row>
    <row r="109" spans="1:27" s="29" customFormat="1" ht="11.25" customHeight="1" x14ac:dyDescent="0.25">
      <c r="A109" s="256"/>
      <c r="B109" s="132" t="s">
        <v>292</v>
      </c>
      <c r="C109" s="177" t="s">
        <v>516</v>
      </c>
      <c r="D109" s="134" t="s">
        <v>323</v>
      </c>
      <c r="E109" s="130"/>
      <c r="F109" s="30"/>
      <c r="G109" s="129">
        <f>IF(G99="-","-",SUM(G99:G102,G104:G108)*'3l HAP'!$E$9)</f>
        <v>5.3528610483129091</v>
      </c>
      <c r="H109" s="129">
        <f>IF(H99="-","-",SUM(H99:H102,H104:H108)*'3l HAP'!$E$9)</f>
        <v>5.0649855772344052</v>
      </c>
      <c r="I109" s="129">
        <f>IF(I99="-","-",SUM(I99:I102,I104:I108)*'3l HAP'!$E$9)</f>
        <v>5.0935375227650415</v>
      </c>
      <c r="J109" s="129">
        <f>IF(J99="-","-",SUM(J99:J102,J104:J108)*'3l HAP'!$E$9)</f>
        <v>4.9756545065204287</v>
      </c>
      <c r="K109" s="129">
        <f>IF(K99="-","-",SUM(K99:K102,K104:K108)*'3l HAP'!$E$9)</f>
        <v>5.5858941677380409</v>
      </c>
      <c r="L109" s="129">
        <f>IF(L99="-","-",SUM(L99:L102,L104:L108)*'3l HAP'!$E$9)</f>
        <v>5.4922111620541143</v>
      </c>
      <c r="M109" s="129">
        <f>IF(M99="-","-",SUM(M99:M102,M104:M108)*'3l HAP'!$E$9)</f>
        <v>6.1650241598433562</v>
      </c>
      <c r="N109" s="129">
        <f>IF(N99="-","-",SUM(N99:N102,N104:N108)*'3l HAP'!$E$9)</f>
        <v>6.4305372413208888</v>
      </c>
      <c r="O109" s="30"/>
      <c r="P109" s="129">
        <f>IF(P99="-","-",SUM(P99:P102,P104:P108)*'3l HAP'!$E$9)</f>
        <v>6.4305372413208888</v>
      </c>
      <c r="Q109" s="129">
        <f>IF(Q99="-","-",SUM(Q99:Q102,Q104:Q108)*'3l HAP'!$E$9)</f>
        <v>7.2319663343639489</v>
      </c>
      <c r="R109" s="129">
        <f>IF(R99="-","-",SUM(R99:R102,R104:R108)*'3l HAP'!$E$9)</f>
        <v>6.9267137688122649</v>
      </c>
      <c r="S109" s="129">
        <f>IF(S99="-","-",SUM(S99:S102,S104:S108)*'3l HAP'!$E$9)</f>
        <v>6.9506083098763556</v>
      </c>
      <c r="T109" s="129">
        <f>IF(T99="-","-",SUM(T99:T102,T104:T108)*'3l HAP'!$E$9)</f>
        <v>6.5565446979760935</v>
      </c>
      <c r="U109" s="129">
        <f>IF(U99="-","-",SUM(U99:U102,U104:U108)*'3l HAP'!$E$9)</f>
        <v>7.1428723004324421</v>
      </c>
      <c r="V109" s="129">
        <f>IF(V99="-","-",SUM(V99:V102,V104:V108)*'3l HAP'!$E$9)</f>
        <v>8.0198667586943664</v>
      </c>
      <c r="W109" s="129" t="str">
        <f>IF(W99="-","-",SUM(W99:W102,W104:W108)*'3l HAP'!$E$9)</f>
        <v>-</v>
      </c>
      <c r="X109" s="129" t="str">
        <f>IF(X99="-","-",SUM(X99:X102,X104:X108)*'3l HAP'!$E$9)</f>
        <v>-</v>
      </c>
      <c r="Y109" s="129" t="str">
        <f>IF(Y99="-","-",SUM(Y99:Y102,Y104:Y108)*'3l HAP'!$E$9)</f>
        <v>-</v>
      </c>
      <c r="Z109" s="129" t="str">
        <f>IF(Z99="-","-",SUM(Z99:Z102,Z104:Z108)*'3l HAP'!$E$9)</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493.0454772661945</v>
      </c>
      <c r="H110" s="129">
        <f t="shared" si="14"/>
        <v>473.82947428012903</v>
      </c>
      <c r="I110" s="129">
        <f t="shared" si="14"/>
        <v>484.62755589948938</v>
      </c>
      <c r="J110" s="129">
        <f t="shared" si="14"/>
        <v>475.90592107953285</v>
      </c>
      <c r="K110" s="129">
        <f t="shared" si="14"/>
        <v>517.01342326726763</v>
      </c>
      <c r="L110" s="129">
        <f t="shared" si="14"/>
        <v>511.40117968867344</v>
      </c>
      <c r="M110" s="129">
        <f t="shared" si="14"/>
        <v>554.25682891597353</v>
      </c>
      <c r="N110" s="129">
        <f t="shared" si="14"/>
        <v>572.26375782838284</v>
      </c>
      <c r="O110" s="30"/>
      <c r="P110" s="129">
        <f t="shared" ref="P110:Z110" si="15">IF(P99="-","-",SUM(P99:P109))</f>
        <v>572.26375782838284</v>
      </c>
      <c r="Q110" s="129">
        <f t="shared" si="15"/>
        <v>630.63863883341321</v>
      </c>
      <c r="R110" s="129">
        <f t="shared" si="15"/>
        <v>611.55702900234508</v>
      </c>
      <c r="S110" s="129">
        <f t="shared" si="15"/>
        <v>607.52626282864901</v>
      </c>
      <c r="T110" s="129">
        <f t="shared" si="15"/>
        <v>584.02867307621125</v>
      </c>
      <c r="U110" s="129">
        <f t="shared" si="15"/>
        <v>638.67838307534987</v>
      </c>
      <c r="V110" s="129">
        <f t="shared" si="15"/>
        <v>699.48986663256528</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DF'!H21="-","-",'3a DF'!H21)</f>
        <v>189.40527294156934</v>
      </c>
      <c r="H111" s="38">
        <f>'3a DF'!I21</f>
        <v>169.66894376912001</v>
      </c>
      <c r="I111" s="38">
        <f>'3a DF'!J21</f>
        <v>152.83735385560954</v>
      </c>
      <c r="J111" s="38">
        <f>'3a DF'!K21</f>
        <v>145.24365534818136</v>
      </c>
      <c r="K111" s="38">
        <f>'3a DF'!L21</f>
        <v>169.91096764668541</v>
      </c>
      <c r="L111" s="38">
        <f>'3a DF'!M21</f>
        <v>163.32531644257256</v>
      </c>
      <c r="M111" s="38">
        <f>'3a DF'!N21</f>
        <v>173.27160644268815</v>
      </c>
      <c r="N111" s="38">
        <f>'3a DF'!O21</f>
        <v>192.80062455355045</v>
      </c>
      <c r="O111" s="30"/>
      <c r="P111" s="38">
        <f>'3a DF'!Q21</f>
        <v>192.80062455355045</v>
      </c>
      <c r="Q111" s="38">
        <f>'3a DF'!R21</f>
        <v>225.27605178730428</v>
      </c>
      <c r="R111" s="38">
        <f>'3a DF'!S21</f>
        <v>201.06500723158197</v>
      </c>
      <c r="S111" s="38">
        <f>'3a DF'!T21</f>
        <v>185.50448506228201</v>
      </c>
      <c r="T111" s="38">
        <f>'3a DF'!U21</f>
        <v>155.28382858281989</v>
      </c>
      <c r="U111" s="38">
        <f>'3a DF'!V21</f>
        <v>185.69883153945824</v>
      </c>
      <c r="V111" s="38">
        <f>'3a DF'!W21</f>
        <v>256.2864914619941</v>
      </c>
      <c r="W111" s="38" t="str">
        <f>'3a DF'!X21</f>
        <v>-</v>
      </c>
      <c r="X111" s="38" t="str">
        <f>'3a DF'!Y21</f>
        <v>-</v>
      </c>
      <c r="Y111" s="38" t="str">
        <f>'3a DF'!Z21</f>
        <v>-</v>
      </c>
      <c r="Z111" s="38" t="str">
        <f>'3a DF'!AA21</f>
        <v>-</v>
      </c>
      <c r="AA111" s="28"/>
    </row>
    <row r="112" spans="1:27" s="29" customFormat="1" ht="11.5" x14ac:dyDescent="0.25">
      <c r="A112" s="256"/>
      <c r="B112" s="135" t="s">
        <v>350</v>
      </c>
      <c r="C112" s="135" t="s">
        <v>300</v>
      </c>
      <c r="D112" s="133" t="s">
        <v>324</v>
      </c>
      <c r="E112" s="128"/>
      <c r="F112" s="30"/>
      <c r="G112" s="38">
        <f>IF('3b CM'!G21="-","-",'3b CM'!G21)</f>
        <v>5.6123797754490334E-2</v>
      </c>
      <c r="H112" s="38">
        <f>'3b CM'!H21</f>
        <v>8.4185696631735515E-2</v>
      </c>
      <c r="I112" s="38">
        <f>'3b CM'!I21</f>
        <v>0.26509160695755307</v>
      </c>
      <c r="J112" s="38">
        <f>'3b CM'!J21</f>
        <v>0.26958496138731097</v>
      </c>
      <c r="K112" s="38">
        <f>'3b CM'!K21</f>
        <v>3.4624935928121627</v>
      </c>
      <c r="L112" s="38">
        <f>'3b CM'!L21</f>
        <v>3.3589686632743669</v>
      </c>
      <c r="M112" s="38">
        <f>'3b CM'!M21</f>
        <v>11.735460395993773</v>
      </c>
      <c r="N112" s="38">
        <f>'3b CM'!N21</f>
        <v>11.156062466320758</v>
      </c>
      <c r="O112" s="30"/>
      <c r="P112" s="38">
        <f>'3b CM'!P21</f>
        <v>11.156062466320758</v>
      </c>
      <c r="Q112" s="38">
        <f>'3b CM'!Q21</f>
        <v>15.031064537267056</v>
      </c>
      <c r="R112" s="38">
        <f>'3b CM'!R21</f>
        <v>14.962039383766744</v>
      </c>
      <c r="S112" s="38">
        <f>'3b CM'!S21</f>
        <v>17.868079612309856</v>
      </c>
      <c r="T112" s="38">
        <f>'3b CM'!T21</f>
        <v>18.940999076748088</v>
      </c>
      <c r="U112" s="38">
        <f>'3b CM'!U21</f>
        <v>14.547213097256693</v>
      </c>
      <c r="V112" s="38">
        <f>'3b CM'!V21</f>
        <v>14.919835332417646</v>
      </c>
      <c r="W112" s="38" t="str">
        <f>'3b CM'!W21</f>
        <v>-</v>
      </c>
      <c r="X112" s="38" t="str">
        <f>'3b CM'!X21</f>
        <v>-</v>
      </c>
      <c r="Y112" s="38" t="str">
        <f>'3b CM'!Y21</f>
        <v>-</v>
      </c>
      <c r="Z112" s="38" t="str">
        <f>'3b CM'!Z21</f>
        <v>-</v>
      </c>
      <c r="AA112" s="28"/>
    </row>
    <row r="113" spans="1:27" s="29" customFormat="1" ht="12.4" customHeight="1" x14ac:dyDescent="0.25">
      <c r="A113" s="256"/>
      <c r="B113" s="135" t="s">
        <v>596</v>
      </c>
      <c r="C113" s="135" t="s">
        <v>597</v>
      </c>
      <c r="D113" s="133" t="s">
        <v>324</v>
      </c>
      <c r="E113" s="128"/>
      <c r="F113" s="30"/>
      <c r="G113" s="38" t="str">
        <f>IF('3c AA'!J91="-","-",'3c AA'!J91)</f>
        <v>-</v>
      </c>
      <c r="H113" s="38" t="str">
        <f>IF('3c AA'!K91="-","-",'3c AA'!K91)</f>
        <v>-</v>
      </c>
      <c r="I113" s="38" t="str">
        <f>IF('3c AA'!L91="-","-",'3c AA'!L91)</f>
        <v>-</v>
      </c>
      <c r="J113" s="38" t="str">
        <f>IF('3c AA'!M91="-","-",'3c AA'!M91)</f>
        <v>-</v>
      </c>
      <c r="K113" s="38" t="str">
        <f>IF('3c AA'!N91="-","-",'3c AA'!N91)</f>
        <v>-</v>
      </c>
      <c r="L113" s="38" t="str">
        <f>IF('3c AA'!O91="-","-",'3c AA'!O91)</f>
        <v>-</v>
      </c>
      <c r="M113" s="38" t="str">
        <f>IF('3c AA'!P91="-","-",'3c AA'!P91)</f>
        <v>-</v>
      </c>
      <c r="N113" s="38" t="str">
        <f>IF('3c AA'!Q91="-","-",'3c AA'!Q91)</f>
        <v>-</v>
      </c>
      <c r="O113" s="30"/>
      <c r="P113" s="38" t="str">
        <f>IF('3c AA'!S91="-","-",'3c AA'!S91)</f>
        <v>-</v>
      </c>
      <c r="Q113" s="38" t="str">
        <f>IF('3c AA'!T91="-","-",'3c AA'!T91)</f>
        <v>-</v>
      </c>
      <c r="R113" s="38" t="str">
        <f>IF('3c AA'!U91="-","-",'3c AA'!U91)</f>
        <v>-</v>
      </c>
      <c r="S113" s="38" t="str">
        <f>IF('3c AA'!V91="-","-",'3c AA'!V91)</f>
        <v>-</v>
      </c>
      <c r="T113" s="38">
        <f>IF('3c AA'!W91="-","-",'3c AA'!W91)</f>
        <v>0</v>
      </c>
      <c r="U113" s="38">
        <f>IF('3c AA'!X91="-","-",'3c AA'!X91)</f>
        <v>0</v>
      </c>
      <c r="V113" s="38">
        <f>IF('3c AA'!Y91="-","-",'3c AA'!Y91)</f>
        <v>0</v>
      </c>
      <c r="W113" s="38" t="str">
        <f>IF('3c AA'!Z91="-","-",'3c AA'!Z91)</f>
        <v>-</v>
      </c>
      <c r="X113" s="38" t="str">
        <f>IF('3c AA'!AA91="-","-",'3c AA'!AA91)</f>
        <v>-</v>
      </c>
      <c r="Y113" s="38" t="str">
        <f>IF('3c AA'!AB91="-","-",'3c AA'!AB91)</f>
        <v>-</v>
      </c>
      <c r="Z113" s="38" t="str">
        <f>IF('3c AA'!AC91="-","-",'3c AA'!AC91)</f>
        <v>-</v>
      </c>
      <c r="AA113" s="28"/>
    </row>
    <row r="114" spans="1:27" s="29" customFormat="1" ht="12.4" customHeight="1" x14ac:dyDescent="0.25">
      <c r="A114" s="256"/>
      <c r="B114" s="135" t="s">
        <v>2</v>
      </c>
      <c r="C114" s="135" t="s">
        <v>342</v>
      </c>
      <c r="D114" s="133" t="s">
        <v>324</v>
      </c>
      <c r="E114" s="128"/>
      <c r="F114" s="30"/>
      <c r="G114" s="38">
        <f>IF('3d PC'!G22="-","-",'3d PC'!G22)</f>
        <v>68.69036253949163</v>
      </c>
      <c r="H114" s="38">
        <f>'3d PC'!H22</f>
        <v>68.670275144610898</v>
      </c>
      <c r="I114" s="38">
        <f>'3d PC'!I22</f>
        <v>86.608863685659017</v>
      </c>
      <c r="J114" s="38">
        <f>'3d PC'!J22</f>
        <v>85.61053410109416</v>
      </c>
      <c r="K114" s="38">
        <f>'3d PC'!K22</f>
        <v>97.864929465818818</v>
      </c>
      <c r="L114" s="38">
        <f>'3d PC'!L22</f>
        <v>97.054529489388273</v>
      </c>
      <c r="M114" s="38">
        <f>'3d PC'!M22</f>
        <v>118.3338046878049</v>
      </c>
      <c r="N114" s="38">
        <f>'3d PC'!N22</f>
        <v>116.23565093546705</v>
      </c>
      <c r="O114" s="30"/>
      <c r="P114" s="38">
        <f>'3d PC'!P22</f>
        <v>116.23565093546705</v>
      </c>
      <c r="Q114" s="38">
        <f>'3d PC'!Q22</f>
        <v>129.9972077079583</v>
      </c>
      <c r="R114" s="38">
        <f>'3d PC'!R22</f>
        <v>131.94617077366865</v>
      </c>
      <c r="S114" s="38">
        <f>'3d PC'!S22</f>
        <v>144.07190092659567</v>
      </c>
      <c r="T114" s="38">
        <f>'3d PC'!T22</f>
        <v>146.57072572450906</v>
      </c>
      <c r="U114" s="38">
        <f>'3d PC'!U22</f>
        <v>158.56374101048422</v>
      </c>
      <c r="V114" s="38">
        <f>'3d PC'!V22</f>
        <v>144.26828208331008</v>
      </c>
      <c r="W114" s="38" t="str">
        <f>'3d PC'!W22</f>
        <v>-</v>
      </c>
      <c r="X114" s="38" t="str">
        <f>'3d PC'!X22</f>
        <v>-</v>
      </c>
      <c r="Y114" s="38" t="str">
        <f>'3d PC'!Y22</f>
        <v>-</v>
      </c>
      <c r="Z114" s="38" t="str">
        <f>'3d PC'!Z22</f>
        <v>-</v>
      </c>
      <c r="AA114" s="28"/>
    </row>
    <row r="115" spans="1:27" s="29" customFormat="1" ht="11.25" customHeight="1" x14ac:dyDescent="0.25">
      <c r="A115" s="256"/>
      <c r="B115" s="135" t="s">
        <v>352</v>
      </c>
      <c r="C115" s="135" t="s">
        <v>343</v>
      </c>
      <c r="D115" s="133" t="s">
        <v>324</v>
      </c>
      <c r="E115" s="128"/>
      <c r="F115" s="30"/>
      <c r="G115" s="38">
        <f>IF('3e NC-Elec'!H36="-","-",'3e NC-Elec'!H36)</f>
        <v>126.64580966174836</v>
      </c>
      <c r="H115" s="38">
        <f>'3e NC-Elec'!I36</f>
        <v>127.38843352176289</v>
      </c>
      <c r="I115" s="38">
        <f>'3e NC-Elec'!J36</f>
        <v>149.60666824538114</v>
      </c>
      <c r="J115" s="38">
        <f>'3e NC-Elec'!K36</f>
        <v>149.04811497137283</v>
      </c>
      <c r="K115" s="38">
        <f>'3e NC-Elec'!L36</f>
        <v>143.38312656502399</v>
      </c>
      <c r="L115" s="38">
        <f>'3e NC-Elec'!M36</f>
        <v>144.27339451442779</v>
      </c>
      <c r="M115" s="38">
        <f>'3e NC-Elec'!N36</f>
        <v>137.73524696211223</v>
      </c>
      <c r="N115" s="38">
        <f>'3e NC-Elec'!O36</f>
        <v>137.34087243160866</v>
      </c>
      <c r="O115" s="30"/>
      <c r="P115" s="38">
        <f>'3e NC-Elec'!Q36</f>
        <v>137.34087243160866</v>
      </c>
      <c r="Q115" s="38">
        <f>'3e NC-Elec'!R36</f>
        <v>148.52565262962443</v>
      </c>
      <c r="R115" s="38">
        <f>'3e NC-Elec'!S36</f>
        <v>150.33871528754304</v>
      </c>
      <c r="S115" s="38">
        <f>'3e NC-Elec'!T36</f>
        <v>153.12925724504447</v>
      </c>
      <c r="T115" s="38">
        <f>'3e NC-Elec'!U36</f>
        <v>156.7653905842445</v>
      </c>
      <c r="U115" s="38">
        <f>'3e NC-Elec'!V36</f>
        <v>169.29258863282755</v>
      </c>
      <c r="V115" s="38">
        <f>'3e NC-Elec'!W36</f>
        <v>169.72139964752859</v>
      </c>
      <c r="W115" s="38" t="str">
        <f>'3e NC-Elec'!X36</f>
        <v>-</v>
      </c>
      <c r="X115" s="38" t="str">
        <f>'3e NC-Elec'!Y36</f>
        <v>-</v>
      </c>
      <c r="Y115" s="38" t="str">
        <f>'3e NC-Elec'!Z36</f>
        <v>-</v>
      </c>
      <c r="Z115" s="38" t="str">
        <f>'3e NC-Elec'!AA36</f>
        <v>-</v>
      </c>
      <c r="AA115" s="28"/>
    </row>
    <row r="116" spans="1:27" s="29" customFormat="1" ht="11.25" customHeight="1" x14ac:dyDescent="0.25">
      <c r="A116" s="256"/>
      <c r="B116" s="135" t="s">
        <v>349</v>
      </c>
      <c r="C116" s="135" t="s">
        <v>344</v>
      </c>
      <c r="D116" s="133" t="s">
        <v>324</v>
      </c>
      <c r="E116" s="128"/>
      <c r="F116" s="30"/>
      <c r="G116" s="38">
        <f>IF('3g CPIH'!C$16="-","-",'3h OC '!$E$8*('3g CPIH'!C$16/'3g CPIH'!$G$16))</f>
        <v>76.502677103718199</v>
      </c>
      <c r="H116" s="38">
        <f>IF('3g CPIH'!D$16="-","-",'3h OC '!$E$8*('3g CPIH'!D$16/'3g CPIH'!$G$16))</f>
        <v>76.655835616438353</v>
      </c>
      <c r="I116" s="38">
        <f>IF('3g CPIH'!E$16="-","-",'3h OC '!$E$8*('3g CPIH'!E$16/'3g CPIH'!$G$16))</f>
        <v>76.885573385518597</v>
      </c>
      <c r="J116" s="38">
        <f>IF('3g CPIH'!F$16="-","-",'3h OC '!$E$8*('3g CPIH'!F$16/'3g CPIH'!$G$16))</f>
        <v>77.345048923679059</v>
      </c>
      <c r="K116" s="38">
        <f>IF('3g CPIH'!G$16="-","-",'3h OC '!$E$8*('3g CPIH'!G$16/'3g CPIH'!$G$16))</f>
        <v>78.263999999999996</v>
      </c>
      <c r="L116" s="38">
        <f>IF('3g CPIH'!H$16="-","-",'3h OC '!$E$8*('3g CPIH'!H$16/'3g CPIH'!$G$16))</f>
        <v>79.259530332681024</v>
      </c>
      <c r="M116" s="38">
        <f>IF('3g CPIH'!I$16="-","-",'3h OC '!$E$8*('3g CPIH'!I$16/'3g CPIH'!$G$16))</f>
        <v>80.408219178082177</v>
      </c>
      <c r="N116" s="38">
        <f>IF('3g CPIH'!J$16="-","-",'3h OC '!$E$8*('3g CPIH'!J$16/'3g CPIH'!$G$16))</f>
        <v>81.097432485322898</v>
      </c>
      <c r="O116" s="30"/>
      <c r="P116" s="38">
        <f>IF('3g CPIH'!L$16="-","-",'3h OC '!$E$8*('3g CPIH'!L$16/'3g CPIH'!$G$16))</f>
        <v>81.097432485322898</v>
      </c>
      <c r="Q116" s="38">
        <f>IF('3g CPIH'!M$16="-","-",'3h OC '!$E$8*('3g CPIH'!M$16/'3g CPIH'!$G$16))</f>
        <v>82.016383561643835</v>
      </c>
      <c r="R116" s="38">
        <f>IF('3g CPIH'!N$16="-","-",'3h OC '!$E$8*('3g CPIH'!N$16/'3g CPIH'!$G$16))</f>
        <v>82.62901761252445</v>
      </c>
      <c r="S116" s="38">
        <f>IF('3g CPIH'!O$16="-","-",'3h OC '!$E$8*('3g CPIH'!O$16/'3g CPIH'!$G$16))</f>
        <v>83.088493150684926</v>
      </c>
      <c r="T116" s="38">
        <f>IF('3g CPIH'!P$16="-","-",'3h OC '!$E$8*('3g CPIH'!P$16/'3g CPIH'!$G$16))</f>
        <v>83.318230919765156</v>
      </c>
      <c r="U116" s="38">
        <f>IF('3g CPIH'!Q$16="-","-",'3h OC '!$E$8*('3g CPIH'!Q$16/'3g CPIH'!$G$16))</f>
        <v>83.777706457925632</v>
      </c>
      <c r="V116" s="38">
        <f>IF('3g CPIH'!R$16="-","-",'3h OC '!$E$8*('3g CPIH'!R$16/'3g CPIH'!$G$16))</f>
        <v>85.309291585127198</v>
      </c>
      <c r="W116" s="38" t="str">
        <f>IF('3g CPIH'!S$16="-","-",'3h OC '!$E$8*('3g CPIH'!S$16/'3g CPIH'!$G$16))</f>
        <v>-</v>
      </c>
      <c r="X116" s="38" t="str">
        <f>IF('3g CPIH'!T$16="-","-",'3h OC '!$E$8*('3g CPIH'!T$16/'3g CPIH'!$G$16))</f>
        <v>-</v>
      </c>
      <c r="Y116" s="38" t="str">
        <f>IF('3g CPIH'!U$16="-","-",'3h OC '!$E$8*('3g CPIH'!U$16/'3g CPIH'!$G$16))</f>
        <v>-</v>
      </c>
      <c r="Z116" s="38" t="str">
        <f>IF('3g CPIH'!V$16="-","-",'3h OC '!$E$8*('3g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SMNCC'!G$48="-","-",'3i SMNCC'!G$48)</f>
        <v>0</v>
      </c>
      <c r="L117" s="38">
        <f>IF('3i SMNCC'!H$48="-","-",'3i SMNCC'!H$48)</f>
        <v>-0.18995111249132623</v>
      </c>
      <c r="M117" s="38">
        <f>IF('3i SMNCC'!I$48="-","-",'3i SMNCC'!I$48)</f>
        <v>2.3898870370752556</v>
      </c>
      <c r="N117" s="38">
        <f>IF('3i SMNCC'!J$48="-","-",'3i SMNCC'!J$48)</f>
        <v>2.4654814606041811</v>
      </c>
      <c r="O117" s="30"/>
      <c r="P117" s="38">
        <f>IF('3i SMNCC'!L$48="-","-",'3i SMNCC'!L$48)</f>
        <v>2.4654814606041811</v>
      </c>
      <c r="Q117" s="38">
        <f>IF('3i SMNCC'!M$48="-","-",'3i SMNCC'!M$48)</f>
        <v>4.8850955964817686</v>
      </c>
      <c r="R117" s="38">
        <f>IF('3i SMNCC'!N$48="-","-",'3i SMNCC'!N$48)</f>
        <v>4.7480163427765101</v>
      </c>
      <c r="S117" s="38">
        <f>IF('3i SMNCC'!O$48="-","-",'3i SMNCC'!O$48)</f>
        <v>7.093641997338695</v>
      </c>
      <c r="T117" s="38">
        <f>IF('3i SMNCC'!P$48="-","-",'3i SMNCC'!P$48)</f>
        <v>6.2155900817178944</v>
      </c>
      <c r="U117" s="38">
        <f>IF('3i SMNCC'!Q$48="-","-",'3i SMNCC'!Q$48)</f>
        <v>5.8459595331056082</v>
      </c>
      <c r="V117" s="38">
        <f>IF('3i SMNCC'!R$48="-","-",'3i SMNCC'!R$48)</f>
        <v>6.2696858243973583</v>
      </c>
      <c r="W117" s="38" t="str">
        <f>IF('3i SMNCC'!S$48="-","-",'3i SMNCC'!S$48)</f>
        <v>-</v>
      </c>
      <c r="X117" s="38" t="str">
        <f>IF('3i SMNCC'!T$48="-","-",'3i SMNCC'!T$48)</f>
        <v>-</v>
      </c>
      <c r="Y117" s="38" t="str">
        <f>IF('3i SMNCC'!U$48="-","-",'3i SMNCC'!U$48)</f>
        <v>-</v>
      </c>
      <c r="Z117" s="38" t="str">
        <f>IF('3i SMNCC'!V$48="-","-",'3i SMNCC'!V$48)</f>
        <v>-</v>
      </c>
      <c r="AA117" s="28"/>
    </row>
    <row r="118" spans="1:27" s="29" customFormat="1" ht="11.25" customHeight="1" x14ac:dyDescent="0.25">
      <c r="A118" s="256"/>
      <c r="B118" s="135" t="s">
        <v>349</v>
      </c>
      <c r="C118" s="135" t="s">
        <v>389</v>
      </c>
      <c r="D118" s="133" t="s">
        <v>324</v>
      </c>
      <c r="E118" s="128"/>
      <c r="F118" s="30"/>
      <c r="G118" s="38">
        <f>IF('3g CPIH'!C$16="-","-",'3j PAAC PAP'!$G$12*('3g CPIH'!C$16/'3g CPIH'!$G$16))</f>
        <v>23.857918590998043</v>
      </c>
      <c r="H118" s="38">
        <f>IF('3g CPIH'!D$16="-","-",'3j PAAC PAP'!$G$12*('3g CPIH'!D$16/'3g CPIH'!$G$16))</f>
        <v>23.905682191780819</v>
      </c>
      <c r="I118" s="38">
        <f>IF('3g CPIH'!E$16="-","-",'3j PAAC PAP'!$G$12*('3g CPIH'!E$16/'3g CPIH'!$G$16))</f>
        <v>23.977327592954992</v>
      </c>
      <c r="J118" s="38">
        <f>IF('3g CPIH'!F$16="-","-",'3j PAAC PAP'!$G$12*('3g CPIH'!F$16/'3g CPIH'!$G$16))</f>
        <v>24.120618395303325</v>
      </c>
      <c r="K118" s="38">
        <f>IF('3g CPIH'!G$16="-","-",'3j PAAC PAP'!$G$12*('3g CPIH'!G$16/'3g CPIH'!$G$16))</f>
        <v>24.4072</v>
      </c>
      <c r="L118" s="38">
        <f>IF('3g CPIH'!H$16="-","-",'3j PAAC PAP'!$G$12*('3g CPIH'!H$16/'3g CPIH'!$G$16))</f>
        <v>24.717663405088064</v>
      </c>
      <c r="M118" s="38">
        <f>IF('3g CPIH'!I$16="-","-",'3j PAAC PAP'!$G$12*('3g CPIH'!I$16/'3g CPIH'!$G$16))</f>
        <v>25.075890410958902</v>
      </c>
      <c r="N118" s="38">
        <f>IF('3g CPIH'!J$16="-","-",'3j PAAC PAP'!$G$12*('3g CPIH'!J$16/'3g CPIH'!$G$16))</f>
        <v>25.290826614481411</v>
      </c>
      <c r="O118" s="30"/>
      <c r="P118" s="38">
        <f>IF('3g CPIH'!L$16="-","-",'3j PAAC PAP'!$G$12*('3g CPIH'!L$16/'3g CPIH'!$G$16))</f>
        <v>25.290826614481411</v>
      </c>
      <c r="Q118" s="38">
        <f>IF('3g CPIH'!M$16="-","-",'3j PAAC PAP'!$G$12*('3g CPIH'!M$16/'3g CPIH'!$G$16))</f>
        <v>25.577408219178082</v>
      </c>
      <c r="R118" s="38">
        <f>IF('3g CPIH'!N$16="-","-",'3j PAAC PAP'!$G$12*('3g CPIH'!N$16/'3g CPIH'!$G$16))</f>
        <v>25.768462622309197</v>
      </c>
      <c r="S118" s="38">
        <f>IF('3g CPIH'!O$16="-","-",'3j PAAC PAP'!$G$12*('3g CPIH'!O$16/'3g CPIH'!$G$16))</f>
        <v>25.911753424657533</v>
      </c>
      <c r="T118" s="38">
        <f>IF('3g CPIH'!P$16="-","-",'3j PAAC PAP'!$G$12*('3g CPIH'!P$16/'3g CPIH'!$G$16))</f>
        <v>25.983398825831699</v>
      </c>
      <c r="U118" s="38">
        <f>IF('3g CPIH'!Q$16="-","-",'3j PAAC PAP'!$G$12*('3g CPIH'!Q$16/'3g CPIH'!$G$16))</f>
        <v>26.126689628180038</v>
      </c>
      <c r="V118" s="38">
        <f>IF('3g CPIH'!R$16="-","-",'3j PAAC PAP'!$G$12*('3g CPIH'!R$16/'3g CPIH'!$G$16))</f>
        <v>26.604325636007829</v>
      </c>
      <c r="W118" s="38" t="str">
        <f>IF('3g CPIH'!S$16="-","-",'3j PAAC PAP'!$G$12*('3g CPIH'!S$16/'3g CPIH'!$G$16))</f>
        <v>-</v>
      </c>
      <c r="X118" s="38" t="str">
        <f>IF('3g CPIH'!T$16="-","-",'3j PAAC PAP'!$G$12*('3g CPIH'!T$16/'3g CPIH'!$G$16))</f>
        <v>-</v>
      </c>
      <c r="Y118" s="38" t="str">
        <f>IF('3g CPIH'!U$16="-","-",'3j PAAC PAP'!$G$12*('3g CPIH'!U$16/'3g CPIH'!$G$16))</f>
        <v>-</v>
      </c>
      <c r="Z118" s="38" t="str">
        <f>IF('3g CPIH'!V$16="-","-",'3j PAAC PAP'!$G$12*('3g CPIH'!V$16/'3g CPIH'!$G$16))</f>
        <v>-</v>
      </c>
      <c r="AA118" s="28"/>
    </row>
    <row r="119" spans="1:27" s="29" customFormat="1" ht="11.25" customHeight="1" x14ac:dyDescent="0.25">
      <c r="A119" s="256"/>
      <c r="B119" s="135" t="s">
        <v>349</v>
      </c>
      <c r="C119" s="135" t="s">
        <v>404</v>
      </c>
      <c r="D119" s="133" t="s">
        <v>324</v>
      </c>
      <c r="E119" s="128"/>
      <c r="F119" s="30"/>
      <c r="G119" s="38">
        <f>IF(G111="-","-",SUM(G111:G117)*'3j PAAC PAP'!$G$30)</f>
        <v>0</v>
      </c>
      <c r="H119" s="38">
        <f>IF(H111="-","-",SUM(H111:H117)*'3j PAAC PAP'!$G$30)</f>
        <v>0</v>
      </c>
      <c r="I119" s="38">
        <f>IF(I111="-","-",SUM(I111:I117)*'3j PAAC PAP'!$G$30)</f>
        <v>0</v>
      </c>
      <c r="J119" s="38">
        <f>IF(J111="-","-",SUM(J111:J117)*'3j PAAC PAP'!$G$30)</f>
        <v>0</v>
      </c>
      <c r="K119" s="38">
        <f>IF(K111="-","-",SUM(K111:K117)*'3j PAAC PAP'!$G$30)</f>
        <v>0</v>
      </c>
      <c r="L119" s="38">
        <f>IF(L111="-","-",SUM(L111:L117)*'3j PAAC PAP'!$G$30)</f>
        <v>0</v>
      </c>
      <c r="M119" s="38">
        <f>IF(M111="-","-",SUM(M111:M117)*'3j PAAC PAP'!$G$30)</f>
        <v>0</v>
      </c>
      <c r="N119" s="38">
        <f>IF(N111="-","-",SUM(N111:N117)*'3j PAAC PAP'!$G$30)</f>
        <v>0</v>
      </c>
      <c r="O119" s="30"/>
      <c r="P119" s="38">
        <f>IF(P111="-","-",SUM(P111:P117)*'3j PAAC PAP'!$G$30)</f>
        <v>0</v>
      </c>
      <c r="Q119" s="38">
        <f>IF(Q111="-","-",SUM(Q111:Q117)*'3j PAAC PAP'!$G$30)</f>
        <v>0</v>
      </c>
      <c r="R119" s="38">
        <f>IF(R111="-","-",SUM(R111:R117)*'3j PAAC PAP'!$G$30)</f>
        <v>0</v>
      </c>
      <c r="S119" s="38">
        <f>IF(S111="-","-",SUM(S111:S117)*'3j PAAC PAP'!$G$30)</f>
        <v>0</v>
      </c>
      <c r="T119" s="38">
        <f>IF(T111="-","-",SUM(T111:T117)*'3j PAAC PAP'!$G$30)</f>
        <v>0</v>
      </c>
      <c r="U119" s="38">
        <f>IF(U111="-","-",SUM(U111:U117)*'3j PAAC PAP'!$G$30)</f>
        <v>0</v>
      </c>
      <c r="V119" s="38">
        <f>IF(V111="-","-",SUM(V111:V117)*'3j PAAC PAP'!$G$30)</f>
        <v>0</v>
      </c>
      <c r="W119" s="38" t="str">
        <f>IF(W111="-","-",SUM(W111:W117)*'3j PAAC PAP'!$G$30)</f>
        <v>-</v>
      </c>
      <c r="X119" s="38" t="str">
        <f>IF(X111="-","-",SUM(X111:X117)*'3j PAAC PAP'!$G$30)</f>
        <v>-</v>
      </c>
      <c r="Y119" s="38" t="str">
        <f>IF(Y111="-","-",SUM(Y111:Y117)*'3j PAAC PAP'!$G$30)</f>
        <v>-</v>
      </c>
      <c r="Z119" s="38" t="str">
        <f>IF(Z111="-","-",SUM(Z111:Z117)*'3j PAAC PAP'!$G$30)</f>
        <v>-</v>
      </c>
      <c r="AA119" s="28"/>
    </row>
    <row r="120" spans="1:27" s="29" customFormat="1" ht="11.25" customHeight="1" x14ac:dyDescent="0.25">
      <c r="A120" s="256"/>
      <c r="B120" s="135" t="s">
        <v>388</v>
      </c>
      <c r="C120" s="135" t="s">
        <v>515</v>
      </c>
      <c r="D120" s="133" t="s">
        <v>324</v>
      </c>
      <c r="E120" s="128"/>
      <c r="F120" s="30"/>
      <c r="G120" s="38">
        <f>IF(G111="-","-",SUM(G111:G119)*'3k EBIT'!$E$8)</f>
        <v>9.3965433326561048</v>
      </c>
      <c r="H120" s="38">
        <f>IF(H111="-","-",SUM(H111:H119)*'3k EBIT'!$E$8)</f>
        <v>9.0327191578525969</v>
      </c>
      <c r="I120" s="38">
        <f>IF(I111="-","-",SUM(I111:I119)*'3k EBIT'!$E$8)</f>
        <v>9.4938232523104631</v>
      </c>
      <c r="J120" s="38">
        <f>IF(J111="-","-",SUM(J111:J119)*'3k EBIT'!$E$8)</f>
        <v>9.3283561981853182</v>
      </c>
      <c r="K120" s="38">
        <f>IF(K111="-","-",SUM(K111:K119)*'3k EBIT'!$E$8)</f>
        <v>10.018925348091953</v>
      </c>
      <c r="L120" s="38">
        <f>IF(L111="-","-",SUM(L111:L119)*'3k EBIT'!$E$8)</f>
        <v>9.9125317812023326</v>
      </c>
      <c r="M120" s="38">
        <f>IF(M111="-","-",SUM(M111:M119)*'3k EBIT'!$E$8)</f>
        <v>10.632065829541807</v>
      </c>
      <c r="N120" s="38">
        <f>IF(N111="-","-",SUM(N111:N119)*'3k EBIT'!$E$8)</f>
        <v>10.969782465948381</v>
      </c>
      <c r="O120" s="30"/>
      <c r="P120" s="38">
        <f>IF(P111="-","-",SUM(P111:P119)*'3k EBIT'!$E$8)</f>
        <v>10.969782465948381</v>
      </c>
      <c r="Q120" s="38">
        <f>IF(Q111="-","-",SUM(Q111:Q119)*'3k EBIT'!$E$8)</f>
        <v>12.227190078716218</v>
      </c>
      <c r="R120" s="38">
        <f>IF(R111="-","-",SUM(R111:R119)*'3k EBIT'!$E$8)</f>
        <v>11.842707489794776</v>
      </c>
      <c r="S120" s="38">
        <f>IF(S111="-","-",SUM(S111:S119)*'3k EBIT'!$E$8)</f>
        <v>11.943618297961509</v>
      </c>
      <c r="T120" s="38">
        <f>IF(T111="-","-",SUM(T111:T119)*'3k EBIT'!$E$8)</f>
        <v>11.486737876393883</v>
      </c>
      <c r="U120" s="38">
        <f>IF(U111="-","-",SUM(U111:U119)*'3k EBIT'!$E$8)</f>
        <v>12.470139672688445</v>
      </c>
      <c r="V120" s="38">
        <f>IF(V111="-","-",SUM(V111:V119)*'3k EBIT'!$E$8)</f>
        <v>13.623050506502921</v>
      </c>
      <c r="W120" s="38" t="str">
        <f>IF(W111="-","-",SUM(W111:W119)*'3k EBIT'!$E$8)</f>
        <v>-</v>
      </c>
      <c r="X120" s="38" t="str">
        <f>IF(X111="-","-",SUM(X111:X119)*'3k EBIT'!$E$8)</f>
        <v>-</v>
      </c>
      <c r="Y120" s="38" t="str">
        <f>IF(Y111="-","-",SUM(Y111:Y119)*'3k EBIT'!$E$8)</f>
        <v>-</v>
      </c>
      <c r="Z120" s="38" t="str">
        <f>IF(Z111="-","-",SUM(Z111:Z119)*'3k EBIT'!$E$8)</f>
        <v>-</v>
      </c>
      <c r="AA120" s="28"/>
    </row>
    <row r="121" spans="1:27" s="29" customFormat="1" ht="11.5" x14ac:dyDescent="0.25">
      <c r="A121" s="256"/>
      <c r="B121" s="135" t="s">
        <v>292</v>
      </c>
      <c r="C121" s="179" t="s">
        <v>516</v>
      </c>
      <c r="D121" s="133" t="s">
        <v>324</v>
      </c>
      <c r="E121" s="127"/>
      <c r="F121" s="30"/>
      <c r="G121" s="38">
        <f>IF(G111="-","-",SUM(G111:G114,G116:G120)*'3l HAP'!$E$9)</f>
        <v>5.3865541801008963</v>
      </c>
      <c r="H121" s="38">
        <f>IF(H111="-","-",SUM(H111:H114,H116:H120)*'3l HAP'!$E$9)</f>
        <v>5.0953262903205765</v>
      </c>
      <c r="I121" s="38">
        <f>IF(I111="-","-",SUM(I111:I114,I116:I120)*'3l HAP'!$E$9)</f>
        <v>5.1253460767020886</v>
      </c>
      <c r="J121" s="38">
        <f>IF(J111="-","-",SUM(J111:J114,J116:J120)*'3l HAP'!$E$9)</f>
        <v>5.0060184794613667</v>
      </c>
      <c r="K121" s="38">
        <f>IF(K111="-","-",SUM(K111:K114,K116:K120)*'3l HAP'!$E$9)</f>
        <v>5.6210974035379522</v>
      </c>
      <c r="L121" s="38">
        <f>IF(L111="-","-",SUM(L111:L114,L116:L120)*'3l HAP'!$E$9)</f>
        <v>5.5260783815741146</v>
      </c>
      <c r="M121" s="38">
        <f>IF(M111="-","-",SUM(M111:M114,M116:M120)*'3l HAP'!$E$9)</f>
        <v>6.1762609604325842</v>
      </c>
      <c r="N121" s="38">
        <f>IF(N111="-","-",SUM(N111:N114,N116:N120)*'3l HAP'!$E$9)</f>
        <v>6.4422722206329972</v>
      </c>
      <c r="O121" s="30"/>
      <c r="P121" s="38">
        <f>IF(P111="-","-",SUM(P111:P114,P116:P120)*'3l HAP'!$E$9)</f>
        <v>6.4422722206329972</v>
      </c>
      <c r="Q121" s="38">
        <f>IF(Q111="-","-",SUM(Q111:Q114,Q116:Q120)*'3l HAP'!$E$9)</f>
        <v>7.247447288193853</v>
      </c>
      <c r="R121" s="38">
        <f>IF(R111="-","-",SUM(R111:R114,R116:R120)*'3l HAP'!$E$9)</f>
        <v>6.9246281715434783</v>
      </c>
      <c r="S121" s="38">
        <f>IF(S111="-","-",SUM(S111:S114,S116:S120)*'3l HAP'!$E$9)</f>
        <v>6.9615315589600657</v>
      </c>
      <c r="T121" s="38">
        <f>IF(T111="-","-",SUM(T111:T114,T116:T120)*'3l HAP'!$E$9)</f>
        <v>6.55623264183627</v>
      </c>
      <c r="U121" s="38">
        <f>IF(U111="-","-",SUM(U111:U114,U116:U120)*'3l HAP'!$E$9)</f>
        <v>7.1306103432293471</v>
      </c>
      <c r="V121" s="38">
        <f>IF(V111="-","-",SUM(V111:V114,V116:V120)*'3l HAP'!$E$9)</f>
        <v>8.0127405709340742</v>
      </c>
      <c r="W121" s="38" t="str">
        <f>IF(W111="-","-",SUM(W111:W114,W116:W120)*'3l HAP'!$E$9)</f>
        <v>-</v>
      </c>
      <c r="X121" s="38" t="str">
        <f>IF(X111="-","-",SUM(X111:X114,X116:X120)*'3l HAP'!$E$9)</f>
        <v>-</v>
      </c>
      <c r="Y121" s="38" t="str">
        <f>IF(Y111="-","-",SUM(Y111:Y114,Y116:Y120)*'3l HAP'!$E$9)</f>
        <v>-</v>
      </c>
      <c r="Z121" s="38" t="str">
        <f>IF(Z111="-","-",SUM(Z111:Z114,Z116:Z120)*'3l HAP'!$E$9)</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499.94126214803708</v>
      </c>
      <c r="H122" s="38">
        <f t="shared" si="16"/>
        <v>480.50140138851793</v>
      </c>
      <c r="I122" s="38">
        <f t="shared" si="16"/>
        <v>504.80004770109343</v>
      </c>
      <c r="J122" s="38">
        <f t="shared" si="16"/>
        <v>495.97193137866481</v>
      </c>
      <c r="K122" s="38">
        <f t="shared" si="16"/>
        <v>532.93274002197029</v>
      </c>
      <c r="L122" s="38">
        <f t="shared" si="16"/>
        <v>527.23806189771722</v>
      </c>
      <c r="M122" s="38">
        <f t="shared" si="16"/>
        <v>565.75844190468979</v>
      </c>
      <c r="N122" s="38">
        <f t="shared" si="16"/>
        <v>583.79900563393676</v>
      </c>
      <c r="O122" s="30"/>
      <c r="P122" s="38">
        <f t="shared" ref="P122:Z122" si="17">IF(P111="-","-",SUM(P111:P121))</f>
        <v>583.79900563393676</v>
      </c>
      <c r="Q122" s="38">
        <f t="shared" si="17"/>
        <v>650.7835014063678</v>
      </c>
      <c r="R122" s="38">
        <f t="shared" si="17"/>
        <v>630.2247649155089</v>
      </c>
      <c r="S122" s="38">
        <f t="shared" si="17"/>
        <v>635.57276127583464</v>
      </c>
      <c r="T122" s="38">
        <f t="shared" si="17"/>
        <v>611.12113431386649</v>
      </c>
      <c r="U122" s="38">
        <f t="shared" si="17"/>
        <v>663.45347991515598</v>
      </c>
      <c r="V122" s="38">
        <f t="shared" si="17"/>
        <v>725.01510264821968</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DF'!H22="-","-",'3a DF'!H22)</f>
        <v>188.33994439502237</v>
      </c>
      <c r="H123" s="129">
        <f>'3a DF'!I22</f>
        <v>168.71462414299489</v>
      </c>
      <c r="I123" s="129">
        <f>'3a DF'!J22</f>
        <v>151.9777051588633</v>
      </c>
      <c r="J123" s="129">
        <f>'3a DF'!K22</f>
        <v>144.42671815396196</v>
      </c>
      <c r="K123" s="129">
        <f>'3a DF'!L22</f>
        <v>168.95528673350788</v>
      </c>
      <c r="L123" s="129">
        <f>'3a DF'!M22</f>
        <v>162.40667717093112</v>
      </c>
      <c r="M123" s="129">
        <f>'3a DF'!N22</f>
        <v>170.88780289009142</v>
      </c>
      <c r="N123" s="129">
        <f>'3a DF'!O22</f>
        <v>190.14814834472833</v>
      </c>
      <c r="O123" s="30"/>
      <c r="P123" s="129">
        <f>'3a DF'!Q22</f>
        <v>190.14814834472833</v>
      </c>
      <c r="Q123" s="129">
        <f>'3a DF'!R22</f>
        <v>223.22619269655343</v>
      </c>
      <c r="R123" s="129">
        <f>'3a DF'!S22</f>
        <v>199.23472939316446</v>
      </c>
      <c r="S123" s="129">
        <f>'3a DF'!T22</f>
        <v>182.90890675865472</v>
      </c>
      <c r="T123" s="129">
        <f>'3a DF'!U22</f>
        <v>153.10454645201898</v>
      </c>
      <c r="U123" s="129">
        <f>'3a DF'!V22</f>
        <v>183.72407493082196</v>
      </c>
      <c r="V123" s="129">
        <f>'3a DF'!W22</f>
        <v>253.56482343178985</v>
      </c>
      <c r="W123" s="129" t="str">
        <f>'3a DF'!X22</f>
        <v>-</v>
      </c>
      <c r="X123" s="129" t="str">
        <f>'3a DF'!Y22</f>
        <v>-</v>
      </c>
      <c r="Y123" s="129" t="str">
        <f>'3a DF'!Z22</f>
        <v>-</v>
      </c>
      <c r="Z123" s="129" t="str">
        <f>'3a DF'!AA22</f>
        <v>-</v>
      </c>
      <c r="AA123" s="28"/>
    </row>
    <row r="124" spans="1:27" s="29" customFormat="1" ht="11.5" x14ac:dyDescent="0.25">
      <c r="A124" s="256"/>
      <c r="B124" s="132" t="s">
        <v>350</v>
      </c>
      <c r="C124" s="132" t="s">
        <v>300</v>
      </c>
      <c r="D124" s="134" t="s">
        <v>325</v>
      </c>
      <c r="E124" s="131"/>
      <c r="F124" s="30"/>
      <c r="G124" s="129">
        <f>IF('3b CM'!G22="-","-",'3b CM'!G22)</f>
        <v>5.5509303618492253E-2</v>
      </c>
      <c r="H124" s="129">
        <f>'3b CM'!H22</f>
        <v>8.3263955427738387E-2</v>
      </c>
      <c r="I124" s="129">
        <f>'3b CM'!I22</f>
        <v>0.26218914410765282</v>
      </c>
      <c r="J124" s="129">
        <f>'3b CM'!J22</f>
        <v>0.26663330122613599</v>
      </c>
      <c r="K124" s="129">
        <f>'3b CM'!K22</f>
        <v>3.4245830790222476</v>
      </c>
      <c r="L124" s="129">
        <f>'3b CM'!L22</f>
        <v>3.3221916341144282</v>
      </c>
      <c r="M124" s="129">
        <f>'3b CM'!M22</f>
        <v>11.406239831446058</v>
      </c>
      <c r="N124" s="129">
        <f>'3b CM'!N22</f>
        <v>10.843096033018703</v>
      </c>
      <c r="O124" s="30"/>
      <c r="P124" s="129">
        <f>'3b CM'!P22</f>
        <v>10.843096033018703</v>
      </c>
      <c r="Q124" s="129">
        <f>'3b CM'!Q22</f>
        <v>14.698769655470986</v>
      </c>
      <c r="R124" s="129">
        <f>'3b CM'!R22</f>
        <v>14.631288012720409</v>
      </c>
      <c r="S124" s="129">
        <f>'3b CM'!S22</f>
        <v>17.304138631284552</v>
      </c>
      <c r="T124" s="129">
        <f>'3b CM'!T22</f>
        <v>18.342620772054598</v>
      </c>
      <c r="U124" s="129">
        <f>'3b CM'!U22</f>
        <v>14.162511060001705</v>
      </c>
      <c r="V124" s="129">
        <f>'3b CM'!V22</f>
        <v>14.525225694644554</v>
      </c>
      <c r="W124" s="129" t="str">
        <f>'3b CM'!W22</f>
        <v>-</v>
      </c>
      <c r="X124" s="129" t="str">
        <f>'3b CM'!X22</f>
        <v>-</v>
      </c>
      <c r="Y124" s="129" t="str">
        <f>'3b CM'!Y22</f>
        <v>-</v>
      </c>
      <c r="Z124" s="129" t="str">
        <f>'3b CM'!Z22</f>
        <v>-</v>
      </c>
      <c r="AA124" s="28"/>
    </row>
    <row r="125" spans="1:27" s="29" customFormat="1" ht="11.25" customHeight="1" x14ac:dyDescent="0.25">
      <c r="A125" s="256"/>
      <c r="B125" s="132" t="s">
        <v>596</v>
      </c>
      <c r="C125" s="132" t="s">
        <v>597</v>
      </c>
      <c r="D125" s="134" t="s">
        <v>325</v>
      </c>
      <c r="E125" s="131"/>
      <c r="F125" s="30"/>
      <c r="G125" s="129" t="str">
        <f>IF('3c AA'!J92="-","-",'3c AA'!J92)</f>
        <v>-</v>
      </c>
      <c r="H125" s="129" t="str">
        <f>IF('3c AA'!K92="-","-",'3c AA'!K92)</f>
        <v>-</v>
      </c>
      <c r="I125" s="129" t="str">
        <f>IF('3c AA'!L92="-","-",'3c AA'!L92)</f>
        <v>-</v>
      </c>
      <c r="J125" s="129" t="str">
        <f>IF('3c AA'!M92="-","-",'3c AA'!M92)</f>
        <v>-</v>
      </c>
      <c r="K125" s="129" t="str">
        <f>IF('3c AA'!N92="-","-",'3c AA'!N92)</f>
        <v>-</v>
      </c>
      <c r="L125" s="129" t="str">
        <f>IF('3c AA'!O92="-","-",'3c AA'!O92)</f>
        <v>-</v>
      </c>
      <c r="M125" s="129" t="str">
        <f>IF('3c AA'!P92="-","-",'3c AA'!P92)</f>
        <v>-</v>
      </c>
      <c r="N125" s="129" t="str">
        <f>IF('3c AA'!Q92="-","-",'3c AA'!Q92)</f>
        <v>-</v>
      </c>
      <c r="O125" s="30"/>
      <c r="P125" s="129" t="str">
        <f>IF('3c AA'!S92="-","-",'3c AA'!S92)</f>
        <v>-</v>
      </c>
      <c r="Q125" s="129" t="str">
        <f>IF('3c AA'!T92="-","-",'3c AA'!T92)</f>
        <v>-</v>
      </c>
      <c r="R125" s="129" t="str">
        <f>IF('3c AA'!U92="-","-",'3c AA'!U92)</f>
        <v>-</v>
      </c>
      <c r="S125" s="129" t="str">
        <f>IF('3c AA'!V92="-","-",'3c AA'!V92)</f>
        <v>-</v>
      </c>
      <c r="T125" s="129">
        <f>IF('3c AA'!W92="-","-",'3c AA'!W92)</f>
        <v>0</v>
      </c>
      <c r="U125" s="129">
        <f>IF('3c AA'!X92="-","-",'3c AA'!X92)</f>
        <v>0</v>
      </c>
      <c r="V125" s="129">
        <f>IF('3c AA'!Y92="-","-",'3c AA'!Y92)</f>
        <v>0</v>
      </c>
      <c r="W125" s="129" t="str">
        <f>IF('3c AA'!Z92="-","-",'3c AA'!Z92)</f>
        <v>-</v>
      </c>
      <c r="X125" s="129" t="str">
        <f>IF('3c AA'!AA92="-","-",'3c AA'!AA92)</f>
        <v>-</v>
      </c>
      <c r="Y125" s="129" t="str">
        <f>IF('3c AA'!AB92="-","-",'3c AA'!AB92)</f>
        <v>-</v>
      </c>
      <c r="Z125" s="129" t="str">
        <f>IF('3c AA'!AC92="-","-",'3c AA'!AC92)</f>
        <v>-</v>
      </c>
      <c r="AA125" s="28"/>
    </row>
    <row r="126" spans="1:27" s="29" customFormat="1" ht="11.25" customHeight="1" x14ac:dyDescent="0.25">
      <c r="A126" s="256"/>
      <c r="B126" s="132" t="s">
        <v>2</v>
      </c>
      <c r="C126" s="132" t="s">
        <v>342</v>
      </c>
      <c r="D126" s="134" t="s">
        <v>325</v>
      </c>
      <c r="E126" s="131"/>
      <c r="F126" s="30"/>
      <c r="G126" s="129">
        <f>IF('3d PC'!G23="-","-",'3d PC'!G23)</f>
        <v>68.685461585914183</v>
      </c>
      <c r="H126" s="129">
        <f>'3d PC'!H23</f>
        <v>68.665440646443344</v>
      </c>
      <c r="I126" s="129">
        <f>'3d PC'!I23</f>
        <v>86.587791236570553</v>
      </c>
      <c r="J126" s="129">
        <f>'3d PC'!J23</f>
        <v>85.594461317532918</v>
      </c>
      <c r="K126" s="129">
        <f>'3d PC'!K23</f>
        <v>97.810111750512519</v>
      </c>
      <c r="L126" s="129">
        <f>'3d PC'!L23</f>
        <v>97.006122251460653</v>
      </c>
      <c r="M126" s="129">
        <f>'3d PC'!M23</f>
        <v>118.12075448242457</v>
      </c>
      <c r="N126" s="129">
        <f>'3d PC'!N23</f>
        <v>116.0523145499679</v>
      </c>
      <c r="O126" s="30"/>
      <c r="P126" s="129">
        <f>'3d PC'!P23</f>
        <v>116.0523145499679</v>
      </c>
      <c r="Q126" s="129">
        <f>'3d PC'!Q23</f>
        <v>129.81246897330871</v>
      </c>
      <c r="R126" s="129">
        <f>'3d PC'!R23</f>
        <v>131.75532105738503</v>
      </c>
      <c r="S126" s="129">
        <f>'3d PC'!S23</f>
        <v>143.65154499228004</v>
      </c>
      <c r="T126" s="129">
        <f>'3d PC'!T23</f>
        <v>146.10571491873148</v>
      </c>
      <c r="U126" s="129">
        <f>'3d PC'!U23</f>
        <v>158.14697296486676</v>
      </c>
      <c r="V126" s="129">
        <f>'3d PC'!V23</f>
        <v>143.99882732306122</v>
      </c>
      <c r="W126" s="129" t="str">
        <f>'3d PC'!W23</f>
        <v>-</v>
      </c>
      <c r="X126" s="129" t="str">
        <f>'3d PC'!X23</f>
        <v>-</v>
      </c>
      <c r="Y126" s="129" t="str">
        <f>'3d PC'!Y23</f>
        <v>-</v>
      </c>
      <c r="Z126" s="129" t="str">
        <f>'3d PC'!Z23</f>
        <v>-</v>
      </c>
      <c r="AA126" s="28"/>
    </row>
    <row r="127" spans="1:27" s="29" customFormat="1" ht="11.25" customHeight="1" x14ac:dyDescent="0.25">
      <c r="A127" s="256"/>
      <c r="B127" s="132" t="s">
        <v>352</v>
      </c>
      <c r="C127" s="132" t="s">
        <v>343</v>
      </c>
      <c r="D127" s="134" t="s">
        <v>325</v>
      </c>
      <c r="E127" s="131"/>
      <c r="F127" s="30"/>
      <c r="G127" s="129">
        <f>IF('3e NC-Elec'!H37="-","-",'3e NC-Elec'!H37)</f>
        <v>133.00294880673735</v>
      </c>
      <c r="H127" s="129">
        <f>'3e NC-Elec'!I37</f>
        <v>133.74139570596756</v>
      </c>
      <c r="I127" s="129">
        <f>'3e NC-Elec'!J37</f>
        <v>156.96665379217561</v>
      </c>
      <c r="J127" s="129">
        <f>'3e NC-Elec'!K37</f>
        <v>156.4112421558753</v>
      </c>
      <c r="K127" s="129">
        <f>'3e NC-Elec'!L37</f>
        <v>144.20689140703877</v>
      </c>
      <c r="L127" s="129">
        <f>'3e NC-Elec'!M37</f>
        <v>145.09215195698718</v>
      </c>
      <c r="M127" s="129">
        <f>'3e NC-Elec'!N37</f>
        <v>142.17653819584098</v>
      </c>
      <c r="N127" s="129">
        <f>'3e NC-Elec'!O37</f>
        <v>141.78758931715748</v>
      </c>
      <c r="O127" s="30"/>
      <c r="P127" s="129">
        <f>'3e NC-Elec'!Q37</f>
        <v>141.78758931715748</v>
      </c>
      <c r="Q127" s="129">
        <f>'3e NC-Elec'!R37</f>
        <v>148.3579160263908</v>
      </c>
      <c r="R127" s="129">
        <f>'3e NC-Elec'!S37</f>
        <v>150.03354492109565</v>
      </c>
      <c r="S127" s="129">
        <f>'3e NC-Elec'!T37</f>
        <v>148.74758381711479</v>
      </c>
      <c r="T127" s="129">
        <f>'3e NC-Elec'!U37</f>
        <v>152.14622597535489</v>
      </c>
      <c r="U127" s="129">
        <f>'3e NC-Elec'!V37</f>
        <v>164.92111763830758</v>
      </c>
      <c r="V127" s="129">
        <f>'3e NC-Elec'!W37</f>
        <v>165.09133340490354</v>
      </c>
      <c r="W127" s="129" t="str">
        <f>'3e NC-Elec'!X37</f>
        <v>-</v>
      </c>
      <c r="X127" s="129" t="str">
        <f>'3e NC-Elec'!Y37</f>
        <v>-</v>
      </c>
      <c r="Y127" s="129" t="str">
        <f>'3e NC-Elec'!Z37</f>
        <v>-</v>
      </c>
      <c r="Z127" s="129" t="str">
        <f>'3e NC-Elec'!AA37</f>
        <v>-</v>
      </c>
      <c r="AA127" s="28"/>
    </row>
    <row r="128" spans="1:27" s="29" customFormat="1" ht="12.4" customHeight="1" x14ac:dyDescent="0.25">
      <c r="A128" s="256"/>
      <c r="B128" s="132" t="s">
        <v>349</v>
      </c>
      <c r="C128" s="132" t="s">
        <v>344</v>
      </c>
      <c r="D128" s="134" t="s">
        <v>325</v>
      </c>
      <c r="E128" s="131"/>
      <c r="F128" s="30"/>
      <c r="G128" s="129">
        <f>IF('3g CPIH'!C$16="-","-",'3h OC '!$E$8*('3g CPIH'!C$16/'3g CPIH'!$G$16))</f>
        <v>76.502677103718199</v>
      </c>
      <c r="H128" s="129">
        <f>IF('3g CPIH'!D$16="-","-",'3h OC '!$E$8*('3g CPIH'!D$16/'3g CPIH'!$G$16))</f>
        <v>76.655835616438353</v>
      </c>
      <c r="I128" s="129">
        <f>IF('3g CPIH'!E$16="-","-",'3h OC '!$E$8*('3g CPIH'!E$16/'3g CPIH'!$G$16))</f>
        <v>76.885573385518597</v>
      </c>
      <c r="J128" s="129">
        <f>IF('3g CPIH'!F$16="-","-",'3h OC '!$E$8*('3g CPIH'!F$16/'3g CPIH'!$G$16))</f>
        <v>77.345048923679059</v>
      </c>
      <c r="K128" s="129">
        <f>IF('3g CPIH'!G$16="-","-",'3h OC '!$E$8*('3g CPIH'!G$16/'3g CPIH'!$G$16))</f>
        <v>78.263999999999996</v>
      </c>
      <c r="L128" s="129">
        <f>IF('3g CPIH'!H$16="-","-",'3h OC '!$E$8*('3g CPIH'!H$16/'3g CPIH'!$G$16))</f>
        <v>79.259530332681024</v>
      </c>
      <c r="M128" s="129">
        <f>IF('3g CPIH'!I$16="-","-",'3h OC '!$E$8*('3g CPIH'!I$16/'3g CPIH'!$G$16))</f>
        <v>80.408219178082177</v>
      </c>
      <c r="N128" s="129">
        <f>IF('3g CPIH'!J$16="-","-",'3h OC '!$E$8*('3g CPIH'!J$16/'3g CPIH'!$G$16))</f>
        <v>81.097432485322898</v>
      </c>
      <c r="O128" s="30"/>
      <c r="P128" s="129">
        <f>IF('3g CPIH'!L$16="-","-",'3h OC '!$E$8*('3g CPIH'!L$16/'3g CPIH'!$G$16))</f>
        <v>81.097432485322898</v>
      </c>
      <c r="Q128" s="129">
        <f>IF('3g CPIH'!M$16="-","-",'3h OC '!$E$8*('3g CPIH'!M$16/'3g CPIH'!$G$16))</f>
        <v>82.016383561643835</v>
      </c>
      <c r="R128" s="129">
        <f>IF('3g CPIH'!N$16="-","-",'3h OC '!$E$8*('3g CPIH'!N$16/'3g CPIH'!$G$16))</f>
        <v>82.62901761252445</v>
      </c>
      <c r="S128" s="129">
        <f>IF('3g CPIH'!O$16="-","-",'3h OC '!$E$8*('3g CPIH'!O$16/'3g CPIH'!$G$16))</f>
        <v>83.088493150684926</v>
      </c>
      <c r="T128" s="129">
        <f>IF('3g CPIH'!P$16="-","-",'3h OC '!$E$8*('3g CPIH'!P$16/'3g CPIH'!$G$16))</f>
        <v>83.318230919765156</v>
      </c>
      <c r="U128" s="129">
        <f>IF('3g CPIH'!Q$16="-","-",'3h OC '!$E$8*('3g CPIH'!Q$16/'3g CPIH'!$G$16))</f>
        <v>83.777706457925632</v>
      </c>
      <c r="V128" s="129">
        <f>IF('3g CPIH'!R$16="-","-",'3h OC '!$E$8*('3g CPIH'!R$16/'3g CPIH'!$G$16))</f>
        <v>85.309291585127198</v>
      </c>
      <c r="W128" s="129" t="str">
        <f>IF('3g CPIH'!S$16="-","-",'3h OC '!$E$8*('3g CPIH'!S$16/'3g CPIH'!$G$16))</f>
        <v>-</v>
      </c>
      <c r="X128" s="129" t="str">
        <f>IF('3g CPIH'!T$16="-","-",'3h OC '!$E$8*('3g CPIH'!T$16/'3g CPIH'!$G$16))</f>
        <v>-</v>
      </c>
      <c r="Y128" s="129" t="str">
        <f>IF('3g CPIH'!U$16="-","-",'3h OC '!$E$8*('3g CPIH'!U$16/'3g CPIH'!$G$16))</f>
        <v>-</v>
      </c>
      <c r="Z128" s="129" t="str">
        <f>IF('3g CPIH'!V$16="-","-",'3h OC '!$E$8*('3g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SMNCC'!G$48="-","-",'3i SMNCC'!G$48)</f>
        <v>0</v>
      </c>
      <c r="L129" s="129">
        <f>IF('3i SMNCC'!H$48="-","-",'3i SMNCC'!H$48)</f>
        <v>-0.18995111249132623</v>
      </c>
      <c r="M129" s="129">
        <f>IF('3i SMNCC'!I$48="-","-",'3i SMNCC'!I$48)</f>
        <v>2.3898870370752556</v>
      </c>
      <c r="N129" s="129">
        <f>IF('3i SMNCC'!J$48="-","-",'3i SMNCC'!J$48)</f>
        <v>2.4654814606041811</v>
      </c>
      <c r="O129" s="30"/>
      <c r="P129" s="129">
        <f>IF('3i SMNCC'!L$48="-","-",'3i SMNCC'!L$48)</f>
        <v>2.4654814606041811</v>
      </c>
      <c r="Q129" s="129">
        <f>IF('3i SMNCC'!M$48="-","-",'3i SMNCC'!M$48)</f>
        <v>4.8850955964817686</v>
      </c>
      <c r="R129" s="129">
        <f>IF('3i SMNCC'!N$48="-","-",'3i SMNCC'!N$48)</f>
        <v>4.7480163427765101</v>
      </c>
      <c r="S129" s="129">
        <f>IF('3i SMNCC'!O$48="-","-",'3i SMNCC'!O$48)</f>
        <v>7.093641997338695</v>
      </c>
      <c r="T129" s="129">
        <f>IF('3i SMNCC'!P$48="-","-",'3i SMNCC'!P$48)</f>
        <v>6.2155900817178944</v>
      </c>
      <c r="U129" s="129">
        <f>IF('3i SMNCC'!Q$48="-","-",'3i SMNCC'!Q$48)</f>
        <v>5.8459595331056082</v>
      </c>
      <c r="V129" s="129">
        <f>IF('3i SMNCC'!R$48="-","-",'3i SMNCC'!R$48)</f>
        <v>6.2696858243973583</v>
      </c>
      <c r="W129" s="129" t="str">
        <f>IF('3i SMNCC'!S$48="-","-",'3i SMNCC'!S$48)</f>
        <v>-</v>
      </c>
      <c r="X129" s="129" t="str">
        <f>IF('3i SMNCC'!T$48="-","-",'3i SMNCC'!T$48)</f>
        <v>-</v>
      </c>
      <c r="Y129" s="129" t="str">
        <f>IF('3i SMNCC'!U$48="-","-",'3i SMNCC'!U$48)</f>
        <v>-</v>
      </c>
      <c r="Z129" s="129" t="str">
        <f>IF('3i SMNCC'!V$48="-","-",'3i SMNCC'!V$48)</f>
        <v>-</v>
      </c>
      <c r="AA129" s="28"/>
    </row>
    <row r="130" spans="1:27" s="29" customFormat="1" ht="11.25" customHeight="1" x14ac:dyDescent="0.25">
      <c r="A130" s="256"/>
      <c r="B130" s="132" t="s">
        <v>349</v>
      </c>
      <c r="C130" s="132" t="s">
        <v>389</v>
      </c>
      <c r="D130" s="134" t="s">
        <v>325</v>
      </c>
      <c r="E130" s="131"/>
      <c r="F130" s="30"/>
      <c r="G130" s="129">
        <f>IF('3g CPIH'!C$16="-","-",'3j PAAC PAP'!$G$12*('3g CPIH'!C$16/'3g CPIH'!$G$16))</f>
        <v>23.857918590998043</v>
      </c>
      <c r="H130" s="129">
        <f>IF('3g CPIH'!D$16="-","-",'3j PAAC PAP'!$G$12*('3g CPIH'!D$16/'3g CPIH'!$G$16))</f>
        <v>23.905682191780819</v>
      </c>
      <c r="I130" s="129">
        <f>IF('3g CPIH'!E$16="-","-",'3j PAAC PAP'!$G$12*('3g CPIH'!E$16/'3g CPIH'!$G$16))</f>
        <v>23.977327592954992</v>
      </c>
      <c r="J130" s="129">
        <f>IF('3g CPIH'!F$16="-","-",'3j PAAC PAP'!$G$12*('3g CPIH'!F$16/'3g CPIH'!$G$16))</f>
        <v>24.120618395303325</v>
      </c>
      <c r="K130" s="129">
        <f>IF('3g CPIH'!G$16="-","-",'3j PAAC PAP'!$G$12*('3g CPIH'!G$16/'3g CPIH'!$G$16))</f>
        <v>24.4072</v>
      </c>
      <c r="L130" s="129">
        <f>IF('3g CPIH'!H$16="-","-",'3j PAAC PAP'!$G$12*('3g CPIH'!H$16/'3g CPIH'!$G$16))</f>
        <v>24.717663405088064</v>
      </c>
      <c r="M130" s="129">
        <f>IF('3g CPIH'!I$16="-","-",'3j PAAC PAP'!$G$12*('3g CPIH'!I$16/'3g CPIH'!$G$16))</f>
        <v>25.075890410958902</v>
      </c>
      <c r="N130" s="129">
        <f>IF('3g CPIH'!J$16="-","-",'3j PAAC PAP'!$G$12*('3g CPIH'!J$16/'3g CPIH'!$G$16))</f>
        <v>25.290826614481411</v>
      </c>
      <c r="O130" s="30"/>
      <c r="P130" s="129">
        <f>IF('3g CPIH'!L$16="-","-",'3j PAAC PAP'!$G$12*('3g CPIH'!L$16/'3g CPIH'!$G$16))</f>
        <v>25.290826614481411</v>
      </c>
      <c r="Q130" s="129">
        <f>IF('3g CPIH'!M$16="-","-",'3j PAAC PAP'!$G$12*('3g CPIH'!M$16/'3g CPIH'!$G$16))</f>
        <v>25.577408219178082</v>
      </c>
      <c r="R130" s="129">
        <f>IF('3g CPIH'!N$16="-","-",'3j PAAC PAP'!$G$12*('3g CPIH'!N$16/'3g CPIH'!$G$16))</f>
        <v>25.768462622309197</v>
      </c>
      <c r="S130" s="129">
        <f>IF('3g CPIH'!O$16="-","-",'3j PAAC PAP'!$G$12*('3g CPIH'!O$16/'3g CPIH'!$G$16))</f>
        <v>25.911753424657533</v>
      </c>
      <c r="T130" s="129">
        <f>IF('3g CPIH'!P$16="-","-",'3j PAAC PAP'!$G$12*('3g CPIH'!P$16/'3g CPIH'!$G$16))</f>
        <v>25.983398825831699</v>
      </c>
      <c r="U130" s="129">
        <f>IF('3g CPIH'!Q$16="-","-",'3j PAAC PAP'!$G$12*('3g CPIH'!Q$16/'3g CPIH'!$G$16))</f>
        <v>26.126689628180038</v>
      </c>
      <c r="V130" s="129">
        <f>IF('3g CPIH'!R$16="-","-",'3j PAAC PAP'!$G$12*('3g CPIH'!R$16/'3g CPIH'!$G$16))</f>
        <v>26.604325636007829</v>
      </c>
      <c r="W130" s="129" t="str">
        <f>IF('3g CPIH'!S$16="-","-",'3j PAAC PAP'!$G$12*('3g CPIH'!S$16/'3g CPIH'!$G$16))</f>
        <v>-</v>
      </c>
      <c r="X130" s="129" t="str">
        <f>IF('3g CPIH'!T$16="-","-",'3j PAAC PAP'!$G$12*('3g CPIH'!T$16/'3g CPIH'!$G$16))</f>
        <v>-</v>
      </c>
      <c r="Y130" s="129" t="str">
        <f>IF('3g CPIH'!U$16="-","-",'3j PAAC PAP'!$G$12*('3g CPIH'!U$16/'3g CPIH'!$G$16))</f>
        <v>-</v>
      </c>
      <c r="Z130" s="129" t="str">
        <f>IF('3g CPIH'!V$16="-","-",'3j PAAC PAP'!$G$12*('3g CPIH'!V$16/'3g CPIH'!$G$16))</f>
        <v>-</v>
      </c>
      <c r="AA130" s="28"/>
    </row>
    <row r="131" spans="1:27" s="29" customFormat="1" ht="11.25" customHeight="1" x14ac:dyDescent="0.25">
      <c r="A131" s="256"/>
      <c r="B131" s="132" t="s">
        <v>349</v>
      </c>
      <c r="C131" s="132" t="s">
        <v>404</v>
      </c>
      <c r="D131" s="134" t="s">
        <v>325</v>
      </c>
      <c r="E131" s="131"/>
      <c r="F131" s="30"/>
      <c r="G131" s="129">
        <f>IF(G123="-","-",SUM(G123:G129)*'3j PAAC PAP'!$G$30)</f>
        <v>0</v>
      </c>
      <c r="H131" s="129">
        <f>IF(H123="-","-",SUM(H123:H129)*'3j PAAC PAP'!$G$30)</f>
        <v>0</v>
      </c>
      <c r="I131" s="129">
        <f>IF(I123="-","-",SUM(I123:I129)*'3j PAAC PAP'!$G$30)</f>
        <v>0</v>
      </c>
      <c r="J131" s="129">
        <f>IF(J123="-","-",SUM(J123:J129)*'3j PAAC PAP'!$G$30)</f>
        <v>0</v>
      </c>
      <c r="K131" s="129">
        <f>IF(K123="-","-",SUM(K123:K129)*'3j PAAC PAP'!$G$30)</f>
        <v>0</v>
      </c>
      <c r="L131" s="129">
        <f>IF(L123="-","-",SUM(L123:L129)*'3j PAAC PAP'!$G$30)</f>
        <v>0</v>
      </c>
      <c r="M131" s="129">
        <f>IF(M123="-","-",SUM(M123:M129)*'3j PAAC PAP'!$G$30)</f>
        <v>0</v>
      </c>
      <c r="N131" s="129">
        <f>IF(N123="-","-",SUM(N123:N129)*'3j PAAC PAP'!$G$30)</f>
        <v>0</v>
      </c>
      <c r="O131" s="30"/>
      <c r="P131" s="129">
        <f>IF(P123="-","-",SUM(P123:P129)*'3j PAAC PAP'!$G$30)</f>
        <v>0</v>
      </c>
      <c r="Q131" s="129">
        <f>IF(Q123="-","-",SUM(Q123:Q129)*'3j PAAC PAP'!$G$30)</f>
        <v>0</v>
      </c>
      <c r="R131" s="129">
        <f>IF(R123="-","-",SUM(R123:R129)*'3j PAAC PAP'!$G$30)</f>
        <v>0</v>
      </c>
      <c r="S131" s="129">
        <f>IF(S123="-","-",SUM(S123:S129)*'3j PAAC PAP'!$G$30)</f>
        <v>0</v>
      </c>
      <c r="T131" s="129">
        <f>IF(T123="-","-",SUM(T123:T129)*'3j PAAC PAP'!$G$30)</f>
        <v>0</v>
      </c>
      <c r="U131" s="129">
        <f>IF(U123="-","-",SUM(U123:U129)*'3j PAAC PAP'!$G$30)</f>
        <v>0</v>
      </c>
      <c r="V131" s="129">
        <f>IF(V123="-","-",SUM(V123:V129)*'3j PAAC PAP'!$G$30)</f>
        <v>0</v>
      </c>
      <c r="W131" s="129" t="str">
        <f>IF(W123="-","-",SUM(W123:W129)*'3j PAAC PAP'!$G$30)</f>
        <v>-</v>
      </c>
      <c r="X131" s="129" t="str">
        <f>IF(X123="-","-",SUM(X123:X129)*'3j PAAC PAP'!$G$30)</f>
        <v>-</v>
      </c>
      <c r="Y131" s="129" t="str">
        <f>IF(Y123="-","-",SUM(Y123:Y129)*'3j PAAC PAP'!$G$30)</f>
        <v>-</v>
      </c>
      <c r="Z131" s="129" t="str">
        <f>IF(Z123="-","-",SUM(Z123:Z129)*'3j PAAC PAP'!$G$30)</f>
        <v>-</v>
      </c>
      <c r="AA131" s="28"/>
    </row>
    <row r="132" spans="1:27" s="29" customFormat="1" ht="11.5" x14ac:dyDescent="0.25">
      <c r="A132" s="256"/>
      <c r="B132" s="132" t="s">
        <v>388</v>
      </c>
      <c r="C132" s="132" t="s">
        <v>515</v>
      </c>
      <c r="D132" s="134" t="s">
        <v>325</v>
      </c>
      <c r="E132" s="131"/>
      <c r="F132" s="30"/>
      <c r="G132" s="129">
        <f>IF(G123="-","-",SUM(G123:G131)*'3k EBIT'!$E$8)</f>
        <v>9.4989282971354161</v>
      </c>
      <c r="H132" s="129">
        <f>IF(H123="-","-",SUM(H123:H131)*'3k EBIT'!$E$8)</f>
        <v>9.1371685800733324</v>
      </c>
      <c r="I132" s="129">
        <f>IF(I123="-","-",SUM(I123:I131)*'3k EBIT'!$E$8)</f>
        <v>9.6192574303277727</v>
      </c>
      <c r="J132" s="129">
        <f>IF(J123="-","-",SUM(J123:J131)*'3k EBIT'!$E$8)</f>
        <v>9.4547743404911042</v>
      </c>
      <c r="K132" s="129">
        <f>IF(K123="-","-",SUM(K123:K131)*'3k EBIT'!$E$8)</f>
        <v>10.014574437284537</v>
      </c>
      <c r="L132" s="129">
        <f>IF(L123="-","-",SUM(L123:L131)*'3k EBIT'!$E$8)</f>
        <v>9.9089474210517192</v>
      </c>
      <c r="M132" s="129">
        <f>IF(M123="-","-",SUM(M123:M131)*'3k EBIT'!$E$8)</f>
        <v>10.661412550678005</v>
      </c>
      <c r="N132" s="129">
        <f>IF(N123="-","-",SUM(N123:N131)*'3k EBIT'!$E$8)</f>
        <v>10.994920926380681</v>
      </c>
      <c r="O132" s="30"/>
      <c r="P132" s="129">
        <f>IF(P123="-","-",SUM(P123:P131)*'3k EBIT'!$E$8)</f>
        <v>10.994920926380681</v>
      </c>
      <c r="Q132" s="129">
        <f>IF(Q123="-","-",SUM(Q123:Q131)*'3k EBIT'!$E$8)</f>
        <v>12.174225778231804</v>
      </c>
      <c r="R132" s="129">
        <f>IF(R123="-","-",SUM(R123:R131)*'3k EBIT'!$E$8)</f>
        <v>11.791245759103546</v>
      </c>
      <c r="S132" s="129">
        <f>IF(S123="-","-",SUM(S123:S131)*'3k EBIT'!$E$8)</f>
        <v>11.78941902376839</v>
      </c>
      <c r="T132" s="129">
        <f>IF(T123="-","-",SUM(T123:T131)*'3k EBIT'!$E$8)</f>
        <v>11.334469839647955</v>
      </c>
      <c r="U132" s="129">
        <f>IF(U123="-","-",SUM(U123:U131)*'3k EBIT'!$E$8)</f>
        <v>12.33170306390544</v>
      </c>
      <c r="V132" s="129">
        <f>IF(V123="-","-",SUM(V123:V131)*'3k EBIT'!$E$8)</f>
        <v>13.467800517845875</v>
      </c>
      <c r="W132" s="129" t="str">
        <f>IF(W123="-","-",SUM(W123:W131)*'3k EBIT'!$E$8)</f>
        <v>-</v>
      </c>
      <c r="X132" s="129" t="str">
        <f>IF(X123="-","-",SUM(X123:X131)*'3k EBIT'!$E$8)</f>
        <v>-</v>
      </c>
      <c r="Y132" s="129" t="str">
        <f>IF(Y123="-","-",SUM(Y123:Y131)*'3k EBIT'!$E$8)</f>
        <v>-</v>
      </c>
      <c r="Z132" s="129" t="str">
        <f>IF(Z123="-","-",SUM(Z123:Z131)*'3k EBIT'!$E$8)</f>
        <v>-</v>
      </c>
      <c r="AA132" s="28"/>
    </row>
    <row r="133" spans="1:27" s="29" customFormat="1" ht="11.5" x14ac:dyDescent="0.25">
      <c r="A133" s="256"/>
      <c r="B133" s="132" t="s">
        <v>292</v>
      </c>
      <c r="C133" s="177" t="s">
        <v>516</v>
      </c>
      <c r="D133" s="134" t="s">
        <v>325</v>
      </c>
      <c r="E133" s="130"/>
      <c r="F133" s="30"/>
      <c r="G133" s="129">
        <f>IF(G123="-","-",SUM(G123:G126,G128:G132)*'3l HAP'!$E$9)</f>
        <v>5.3723749714458711</v>
      </c>
      <c r="H133" s="129">
        <f>IF(H123="-","-",SUM(H123:H126,H128:H132)*'3l HAP'!$E$9)</f>
        <v>5.0827990635645737</v>
      </c>
      <c r="I133" s="129">
        <f>IF(I123="-","-",SUM(I123:I126,I128:I132)*'3l HAP'!$E$9)</f>
        <v>5.1142454252476881</v>
      </c>
      <c r="J133" s="129">
        <f>IF(J123="-","-",SUM(J123:J126,J128:J132)*'3l HAP'!$E$9)</f>
        <v>4.9956300531417588</v>
      </c>
      <c r="K133" s="129">
        <f>IF(K123="-","-",SUM(K123:K126,K128:K132)*'3l HAP'!$E$9)</f>
        <v>5.6056839436007895</v>
      </c>
      <c r="L133" s="129">
        <f>IF(L123="-","-",SUM(L123:L126,L128:L132)*'3l HAP'!$E$9)</f>
        <v>5.5113289225266175</v>
      </c>
      <c r="M133" s="129">
        <f>IF(M123="-","-",SUM(M123:M126,M128:M132)*'3l HAP'!$E$9)</f>
        <v>6.1338499716206538</v>
      </c>
      <c r="N133" s="129">
        <f>IF(N123="-","-",SUM(N123:N126,N128:N132)*'3l HAP'!$E$9)</f>
        <v>6.3965389990887545</v>
      </c>
      <c r="O133" s="30"/>
      <c r="P133" s="129">
        <f>IF(P123="-","-",SUM(P123:P126,P128:P132)*'3l HAP'!$E$9)</f>
        <v>6.3965389990887545</v>
      </c>
      <c r="Q133" s="129">
        <f>IF(Q123="-","-",SUM(Q123:Q126,Q128:Q132)*'3l HAP'!$E$9)</f>
        <v>7.2090899617443966</v>
      </c>
      <c r="R133" s="129">
        <f>IF(R123="-","-",SUM(R123:R126,R128:R132)*'3l HAP'!$E$9)</f>
        <v>6.8894408609925595</v>
      </c>
      <c r="S133" s="129">
        <f>IF(S123="-","-",SUM(S123:S126,S128:S132)*'3l HAP'!$E$9)</f>
        <v>6.9068609743056912</v>
      </c>
      <c r="T133" s="129">
        <f>IF(T123="-","-",SUM(T123:T126,T128:T132)*'3l HAP'!$E$9)</f>
        <v>6.5065273358668101</v>
      </c>
      <c r="U133" s="129">
        <f>IF(U123="-","-",SUM(U123:U126,U128:U132)*'3l HAP'!$E$9)</f>
        <v>7.0879367578497749</v>
      </c>
      <c r="V133" s="129">
        <f>IF(V123="-","-",SUM(V123:V126,V128:V132)*'3l HAP'!$E$9)</f>
        <v>7.9608970473684852</v>
      </c>
      <c r="W133" s="129" t="str">
        <f>IF(W123="-","-",SUM(W123:W126,W128:W132)*'3l HAP'!$E$9)</f>
        <v>-</v>
      </c>
      <c r="X133" s="129" t="str">
        <f>IF(X123="-","-",SUM(X123:X126,X128:X132)*'3l HAP'!$E$9)</f>
        <v>-</v>
      </c>
      <c r="Y133" s="129" t="str">
        <f>IF(Y123="-","-",SUM(Y123:Y126,Y128:Y132)*'3l HAP'!$E$9)</f>
        <v>-</v>
      </c>
      <c r="Z133" s="129" t="str">
        <f>IF(Z123="-","-",SUM(Z123:Z126,Z128:Z132)*'3l HAP'!$E$9)</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505.31576305458998</v>
      </c>
      <c r="H134" s="129">
        <f t="shared" si="18"/>
        <v>485.98620990269058</v>
      </c>
      <c r="I134" s="129">
        <f t="shared" si="18"/>
        <v>511.39074316576614</v>
      </c>
      <c r="J134" s="129">
        <f t="shared" si="18"/>
        <v>502.61512664121159</v>
      </c>
      <c r="K134" s="129">
        <f t="shared" si="18"/>
        <v>532.68833135096668</v>
      </c>
      <c r="L134" s="129">
        <f t="shared" si="18"/>
        <v>527.03466198234946</v>
      </c>
      <c r="M134" s="129">
        <f t="shared" si="18"/>
        <v>567.26059454821802</v>
      </c>
      <c r="N134" s="129">
        <f t="shared" si="18"/>
        <v>585.0763487307504</v>
      </c>
      <c r="O134" s="30"/>
      <c r="P134" s="129">
        <f t="shared" ref="P134:Z134" si="19">IF(P123="-","-",SUM(P123:P133))</f>
        <v>585.0763487307504</v>
      </c>
      <c r="Q134" s="129">
        <f t="shared" si="19"/>
        <v>647.95755046900376</v>
      </c>
      <c r="R134" s="129">
        <f t="shared" si="19"/>
        <v>627.48106658207178</v>
      </c>
      <c r="S134" s="129">
        <f t="shared" si="19"/>
        <v>627.40234277008926</v>
      </c>
      <c r="T134" s="129">
        <f t="shared" si="19"/>
        <v>603.0573251209895</v>
      </c>
      <c r="U134" s="129">
        <f t="shared" si="19"/>
        <v>656.12467203496465</v>
      </c>
      <c r="V134" s="129">
        <f t="shared" si="19"/>
        <v>716.7922104651459</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DF'!H23="-","-",'3a DF'!H23)</f>
        <v>185.23093543690067</v>
      </c>
      <c r="H135" s="38">
        <f>'3a DF'!I23</f>
        <v>165.92957883828487</v>
      </c>
      <c r="I135" s="38">
        <f>'3a DF'!J23</f>
        <v>149.46894341800464</v>
      </c>
      <c r="J135" s="38">
        <f>'3a DF'!K23</f>
        <v>142.04260382295737</v>
      </c>
      <c r="K135" s="38">
        <f>'3a DF'!L23</f>
        <v>166.1662687072799</v>
      </c>
      <c r="L135" s="38">
        <f>'3a DF'!M23</f>
        <v>159.72575987638109</v>
      </c>
      <c r="M135" s="38">
        <f>'3a DF'!N23</f>
        <v>170.1263549005819</v>
      </c>
      <c r="N135" s="38">
        <f>'3a DF'!O23</f>
        <v>189.3008794184658</v>
      </c>
      <c r="O135" s="30"/>
      <c r="P135" s="38">
        <f>'3a DF'!Q23</f>
        <v>189.3008794184658</v>
      </c>
      <c r="Q135" s="38">
        <f>'3a DF'!R23</f>
        <v>222.91527530957737</v>
      </c>
      <c r="R135" s="38">
        <f>'3a DF'!S23</f>
        <v>198.95675727811133</v>
      </c>
      <c r="S135" s="38">
        <f>'3a DF'!T23</f>
        <v>183.21491861663296</v>
      </c>
      <c r="T135" s="38">
        <f>'3a DF'!U23</f>
        <v>153.36143967381125</v>
      </c>
      <c r="U135" s="38">
        <f>'3a DF'!V23</f>
        <v>183.62510238424454</v>
      </c>
      <c r="V135" s="38">
        <f>'3a DF'!W23</f>
        <v>253.42893744783137</v>
      </c>
      <c r="W135" s="38" t="str">
        <f>'3a DF'!X23</f>
        <v>-</v>
      </c>
      <c r="X135" s="38" t="str">
        <f>'3a DF'!Y23</f>
        <v>-</v>
      </c>
      <c r="Y135" s="38" t="str">
        <f>'3a DF'!Z23</f>
        <v>-</v>
      </c>
      <c r="Z135" s="38" t="str">
        <f>'3a DF'!AA23</f>
        <v>-</v>
      </c>
      <c r="AA135" s="28"/>
    </row>
    <row r="136" spans="1:27" s="29" customFormat="1" ht="11.25" customHeight="1" x14ac:dyDescent="0.25">
      <c r="A136" s="256"/>
      <c r="B136" s="135" t="s">
        <v>350</v>
      </c>
      <c r="C136" s="135" t="s">
        <v>300</v>
      </c>
      <c r="D136" s="133" t="s">
        <v>326</v>
      </c>
      <c r="E136" s="128"/>
      <c r="F136" s="30"/>
      <c r="G136" s="38">
        <f>IF('3b CM'!G23="-","-",'3b CM'!G23)</f>
        <v>5.438273103582917E-2</v>
      </c>
      <c r="H136" s="38">
        <f>'3b CM'!H23</f>
        <v>8.1574096553743758E-2</v>
      </c>
      <c r="I136" s="38">
        <f>'3b CM'!I23</f>
        <v>0.25686796221616925</v>
      </c>
      <c r="J136" s="38">
        <f>'3b CM'!J23</f>
        <v>0.26122192426398211</v>
      </c>
      <c r="K136" s="38">
        <f>'3b CM'!K23</f>
        <v>3.3550804704074078</v>
      </c>
      <c r="L136" s="38">
        <f>'3b CM'!L23</f>
        <v>3.2547670806545437</v>
      </c>
      <c r="M136" s="38">
        <f>'3b CM'!M23</f>
        <v>11.3739039895618</v>
      </c>
      <c r="N136" s="38">
        <f>'3b CM'!N23</f>
        <v>10.812356661934036</v>
      </c>
      <c r="O136" s="30"/>
      <c r="P136" s="38">
        <f>'3b CM'!P23</f>
        <v>10.812356661934036</v>
      </c>
      <c r="Q136" s="38">
        <f>'3b CM'!Q23</f>
        <v>14.653510570211337</v>
      </c>
      <c r="R136" s="38">
        <f>'3b CM'!R23</f>
        <v>14.586379343382038</v>
      </c>
      <c r="S136" s="38">
        <f>'3b CM'!S23</f>
        <v>17.393529431054528</v>
      </c>
      <c r="T136" s="38">
        <f>'3b CM'!T23</f>
        <v>18.438069360462734</v>
      </c>
      <c r="U136" s="38">
        <f>'3b CM'!U23</f>
        <v>14.162946170779563</v>
      </c>
      <c r="V136" s="38">
        <f>'3b CM'!V23</f>
        <v>14.52557607956934</v>
      </c>
      <c r="W136" s="38" t="str">
        <f>'3b CM'!W23</f>
        <v>-</v>
      </c>
      <c r="X136" s="38" t="str">
        <f>'3b CM'!X23</f>
        <v>-</v>
      </c>
      <c r="Y136" s="38" t="str">
        <f>'3b CM'!Y23</f>
        <v>-</v>
      </c>
      <c r="Z136" s="38" t="str">
        <f>'3b CM'!Z23</f>
        <v>-</v>
      </c>
      <c r="AA136" s="28"/>
    </row>
    <row r="137" spans="1:27" s="29" customFormat="1" ht="11.25" customHeight="1" x14ac:dyDescent="0.25">
      <c r="A137" s="256"/>
      <c r="B137" s="135" t="s">
        <v>596</v>
      </c>
      <c r="C137" s="135" t="s">
        <v>597</v>
      </c>
      <c r="D137" s="133" t="s">
        <v>326</v>
      </c>
      <c r="E137" s="128"/>
      <c r="F137" s="30"/>
      <c r="G137" s="38" t="str">
        <f>IF('3c AA'!J93="-","-",'3c AA'!J93)</f>
        <v>-</v>
      </c>
      <c r="H137" s="38" t="str">
        <f>IF('3c AA'!K93="-","-",'3c AA'!K93)</f>
        <v>-</v>
      </c>
      <c r="I137" s="38" t="str">
        <f>IF('3c AA'!L93="-","-",'3c AA'!L93)</f>
        <v>-</v>
      </c>
      <c r="J137" s="38" t="str">
        <f>IF('3c AA'!M93="-","-",'3c AA'!M93)</f>
        <v>-</v>
      </c>
      <c r="K137" s="38" t="str">
        <f>IF('3c AA'!N93="-","-",'3c AA'!N93)</f>
        <v>-</v>
      </c>
      <c r="L137" s="38" t="str">
        <f>IF('3c AA'!O93="-","-",'3c AA'!O93)</f>
        <v>-</v>
      </c>
      <c r="M137" s="38" t="str">
        <f>IF('3c AA'!P93="-","-",'3c AA'!P93)</f>
        <v>-</v>
      </c>
      <c r="N137" s="38" t="str">
        <f>IF('3c AA'!Q93="-","-",'3c AA'!Q93)</f>
        <v>-</v>
      </c>
      <c r="O137" s="30"/>
      <c r="P137" s="38" t="str">
        <f>IF('3c AA'!S93="-","-",'3c AA'!S93)</f>
        <v>-</v>
      </c>
      <c r="Q137" s="38" t="str">
        <f>IF('3c AA'!T93="-","-",'3c AA'!T93)</f>
        <v>-</v>
      </c>
      <c r="R137" s="38" t="str">
        <f>IF('3c AA'!U93="-","-",'3c AA'!U93)</f>
        <v>-</v>
      </c>
      <c r="S137" s="38" t="str">
        <f>IF('3c AA'!V93="-","-",'3c AA'!V93)</f>
        <v>-</v>
      </c>
      <c r="T137" s="38">
        <f>IF('3c AA'!W93="-","-",'3c AA'!W93)</f>
        <v>0</v>
      </c>
      <c r="U137" s="38">
        <f>IF('3c AA'!X93="-","-",'3c AA'!X93)</f>
        <v>0</v>
      </c>
      <c r="V137" s="38">
        <f>IF('3c AA'!Y93="-","-",'3c AA'!Y93)</f>
        <v>0</v>
      </c>
      <c r="W137" s="38" t="str">
        <f>IF('3c AA'!Z93="-","-",'3c AA'!Z93)</f>
        <v>-</v>
      </c>
      <c r="X137" s="38" t="str">
        <f>IF('3c AA'!AA93="-","-",'3c AA'!AA93)</f>
        <v>-</v>
      </c>
      <c r="Y137" s="38" t="str">
        <f>IF('3c AA'!AB93="-","-",'3c AA'!AB93)</f>
        <v>-</v>
      </c>
      <c r="Z137" s="38" t="str">
        <f>IF('3c AA'!AC93="-","-",'3c AA'!AC93)</f>
        <v>-</v>
      </c>
      <c r="AA137" s="28"/>
    </row>
    <row r="138" spans="1:27" s="29" customFormat="1" ht="11.25" customHeight="1" x14ac:dyDescent="0.25">
      <c r="A138" s="256"/>
      <c r="B138" s="135" t="s">
        <v>2</v>
      </c>
      <c r="C138" s="135" t="s">
        <v>342</v>
      </c>
      <c r="D138" s="133" t="s">
        <v>326</v>
      </c>
      <c r="E138" s="128"/>
      <c r="F138" s="30"/>
      <c r="G138" s="38">
        <f>IF('3d PC'!G24="-","-",'3d PC'!G24)</f>
        <v>68.671157560696429</v>
      </c>
      <c r="H138" s="38">
        <f>'3d PC'!H24</f>
        <v>68.651330582572669</v>
      </c>
      <c r="I138" s="38">
        <f>'3d PC'!I24</f>
        <v>86.526293005382186</v>
      </c>
      <c r="J138" s="38">
        <f>'3d PC'!J24</f>
        <v>85.547553838481548</v>
      </c>
      <c r="K138" s="38">
        <f>'3d PC'!K24</f>
        <v>97.650132706506909</v>
      </c>
      <c r="L138" s="38">
        <f>'3d PC'!L24</f>
        <v>96.864851293844183</v>
      </c>
      <c r="M138" s="38">
        <f>'3d PC'!M24</f>
        <v>118.04461733557049</v>
      </c>
      <c r="N138" s="38">
        <f>'3d PC'!N24</f>
        <v>115.98549101536402</v>
      </c>
      <c r="O138" s="30"/>
      <c r="P138" s="38">
        <f>'3d PC'!P24</f>
        <v>115.98549101536402</v>
      </c>
      <c r="Q138" s="38">
        <f>'3d PC'!Q24</f>
        <v>129.77988250465026</v>
      </c>
      <c r="R138" s="38">
        <f>'3d PC'!R24</f>
        <v>131.72160686941143</v>
      </c>
      <c r="S138" s="38">
        <f>'3d PC'!S24</f>
        <v>143.69711937439382</v>
      </c>
      <c r="T138" s="38">
        <f>'3d PC'!T24</f>
        <v>146.15604262973034</v>
      </c>
      <c r="U138" s="38">
        <f>'3d PC'!U24</f>
        <v>158.11846911845339</v>
      </c>
      <c r="V138" s="38">
        <f>'3d PC'!V24</f>
        <v>143.97827810880719</v>
      </c>
      <c r="W138" s="38" t="str">
        <f>'3d PC'!W24</f>
        <v>-</v>
      </c>
      <c r="X138" s="38" t="str">
        <f>'3d PC'!X24</f>
        <v>-</v>
      </c>
      <c r="Y138" s="38" t="str">
        <f>'3d PC'!Y24</f>
        <v>-</v>
      </c>
      <c r="Z138" s="38" t="str">
        <f>'3d PC'!Z24</f>
        <v>-</v>
      </c>
      <c r="AA138" s="28"/>
    </row>
    <row r="139" spans="1:27" s="29" customFormat="1" ht="11.25" customHeight="1" x14ac:dyDescent="0.25">
      <c r="A139" s="256"/>
      <c r="B139" s="135" t="s">
        <v>352</v>
      </c>
      <c r="C139" s="135" t="s">
        <v>343</v>
      </c>
      <c r="D139" s="133" t="s">
        <v>326</v>
      </c>
      <c r="E139" s="128"/>
      <c r="F139" s="30"/>
      <c r="G139" s="38">
        <f>IF('3e NC-Elec'!H38="-","-",'3e NC-Elec'!H38)</f>
        <v>146.64933375988156</v>
      </c>
      <c r="H139" s="38">
        <f>'3e NC-Elec'!I38</f>
        <v>147.37559079661511</v>
      </c>
      <c r="I139" s="38">
        <f>'3e NC-Elec'!J38</f>
        <v>168.50890410403383</v>
      </c>
      <c r="J139" s="38">
        <f>'3e NC-Elec'!K38</f>
        <v>167.96266088794439</v>
      </c>
      <c r="K139" s="38">
        <f>'3e NC-Elec'!L38</f>
        <v>163.90927532597712</v>
      </c>
      <c r="L139" s="38">
        <f>'3e NC-Elec'!M38</f>
        <v>164.77992249696916</v>
      </c>
      <c r="M139" s="38">
        <f>'3e NC-Elec'!N38</f>
        <v>154.51850663243908</v>
      </c>
      <c r="N139" s="38">
        <f>'3e NC-Elec'!O38</f>
        <v>154.13129084609272</v>
      </c>
      <c r="O139" s="30"/>
      <c r="P139" s="38">
        <f>'3e NC-Elec'!Q38</f>
        <v>154.13129084609272</v>
      </c>
      <c r="Q139" s="38">
        <f>'3e NC-Elec'!R38</f>
        <v>157.80897045798051</v>
      </c>
      <c r="R139" s="38">
        <f>'3e NC-Elec'!S38</f>
        <v>159.5898556194345</v>
      </c>
      <c r="S139" s="38">
        <f>'3e NC-Elec'!T38</f>
        <v>159.35873765525906</v>
      </c>
      <c r="T139" s="38">
        <f>'3e NC-Elec'!U38</f>
        <v>162.95162465860261</v>
      </c>
      <c r="U139" s="38">
        <f>'3e NC-Elec'!V38</f>
        <v>179.95385902974789</v>
      </c>
      <c r="V139" s="38">
        <f>'3e NC-Elec'!W38</f>
        <v>180.2644378989944</v>
      </c>
      <c r="W139" s="38" t="str">
        <f>'3e NC-Elec'!X38</f>
        <v>-</v>
      </c>
      <c r="X139" s="38" t="str">
        <f>'3e NC-Elec'!Y38</f>
        <v>-</v>
      </c>
      <c r="Y139" s="38" t="str">
        <f>'3e NC-Elec'!Z38</f>
        <v>-</v>
      </c>
      <c r="Z139" s="38" t="str">
        <f>'3e NC-Elec'!AA38</f>
        <v>-</v>
      </c>
      <c r="AA139" s="28"/>
    </row>
    <row r="140" spans="1:27" s="29" customFormat="1" ht="11.25" customHeight="1" x14ac:dyDescent="0.25">
      <c r="A140" s="256"/>
      <c r="B140" s="135" t="s">
        <v>349</v>
      </c>
      <c r="C140" s="135" t="s">
        <v>344</v>
      </c>
      <c r="D140" s="133" t="s">
        <v>326</v>
      </c>
      <c r="E140" s="128"/>
      <c r="F140" s="30"/>
      <c r="G140" s="38">
        <f>IF('3g CPIH'!C$16="-","-",'3h OC '!$E$8*('3g CPIH'!C$16/'3g CPIH'!$G$16))</f>
        <v>76.502677103718199</v>
      </c>
      <c r="H140" s="38">
        <f>IF('3g CPIH'!D$16="-","-",'3h OC '!$E$8*('3g CPIH'!D$16/'3g CPIH'!$G$16))</f>
        <v>76.655835616438353</v>
      </c>
      <c r="I140" s="38">
        <f>IF('3g CPIH'!E$16="-","-",'3h OC '!$E$8*('3g CPIH'!E$16/'3g CPIH'!$G$16))</f>
        <v>76.885573385518597</v>
      </c>
      <c r="J140" s="38">
        <f>IF('3g CPIH'!F$16="-","-",'3h OC '!$E$8*('3g CPIH'!F$16/'3g CPIH'!$G$16))</f>
        <v>77.345048923679059</v>
      </c>
      <c r="K140" s="38">
        <f>IF('3g CPIH'!G$16="-","-",'3h OC '!$E$8*('3g CPIH'!G$16/'3g CPIH'!$G$16))</f>
        <v>78.263999999999996</v>
      </c>
      <c r="L140" s="38">
        <f>IF('3g CPIH'!H$16="-","-",'3h OC '!$E$8*('3g CPIH'!H$16/'3g CPIH'!$G$16))</f>
        <v>79.259530332681024</v>
      </c>
      <c r="M140" s="38">
        <f>IF('3g CPIH'!I$16="-","-",'3h OC '!$E$8*('3g CPIH'!I$16/'3g CPIH'!$G$16))</f>
        <v>80.408219178082177</v>
      </c>
      <c r="N140" s="38">
        <f>IF('3g CPIH'!J$16="-","-",'3h OC '!$E$8*('3g CPIH'!J$16/'3g CPIH'!$G$16))</f>
        <v>81.097432485322898</v>
      </c>
      <c r="O140" s="30"/>
      <c r="P140" s="38">
        <f>IF('3g CPIH'!L$16="-","-",'3h OC '!$E$8*('3g CPIH'!L$16/'3g CPIH'!$G$16))</f>
        <v>81.097432485322898</v>
      </c>
      <c r="Q140" s="38">
        <f>IF('3g CPIH'!M$16="-","-",'3h OC '!$E$8*('3g CPIH'!M$16/'3g CPIH'!$G$16))</f>
        <v>82.016383561643835</v>
      </c>
      <c r="R140" s="38">
        <f>IF('3g CPIH'!N$16="-","-",'3h OC '!$E$8*('3g CPIH'!N$16/'3g CPIH'!$G$16))</f>
        <v>82.62901761252445</v>
      </c>
      <c r="S140" s="38">
        <f>IF('3g CPIH'!O$16="-","-",'3h OC '!$E$8*('3g CPIH'!O$16/'3g CPIH'!$G$16))</f>
        <v>83.088493150684926</v>
      </c>
      <c r="T140" s="38">
        <f>IF('3g CPIH'!P$16="-","-",'3h OC '!$E$8*('3g CPIH'!P$16/'3g CPIH'!$G$16))</f>
        <v>83.318230919765156</v>
      </c>
      <c r="U140" s="38">
        <f>IF('3g CPIH'!Q$16="-","-",'3h OC '!$E$8*('3g CPIH'!Q$16/'3g CPIH'!$G$16))</f>
        <v>83.777706457925632</v>
      </c>
      <c r="V140" s="38">
        <f>IF('3g CPIH'!R$16="-","-",'3h OC '!$E$8*('3g CPIH'!R$16/'3g CPIH'!$G$16))</f>
        <v>85.309291585127198</v>
      </c>
      <c r="W140" s="38" t="str">
        <f>IF('3g CPIH'!S$16="-","-",'3h OC '!$E$8*('3g CPIH'!S$16/'3g CPIH'!$G$16))</f>
        <v>-</v>
      </c>
      <c r="X140" s="38" t="str">
        <f>IF('3g CPIH'!T$16="-","-",'3h OC '!$E$8*('3g CPIH'!T$16/'3g CPIH'!$G$16))</f>
        <v>-</v>
      </c>
      <c r="Y140" s="38" t="str">
        <f>IF('3g CPIH'!U$16="-","-",'3h OC '!$E$8*('3g CPIH'!U$16/'3g CPIH'!$G$16))</f>
        <v>-</v>
      </c>
      <c r="Z140" s="38" t="str">
        <f>IF('3g CPIH'!V$16="-","-",'3h OC '!$E$8*('3g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SMNCC'!G$48="-","-",'3i SMNCC'!G$48)</f>
        <v>0</v>
      </c>
      <c r="L141" s="38">
        <f>IF('3i SMNCC'!H$48="-","-",'3i SMNCC'!H$48)</f>
        <v>-0.18995111249132623</v>
      </c>
      <c r="M141" s="38">
        <f>IF('3i SMNCC'!I$48="-","-",'3i SMNCC'!I$48)</f>
        <v>2.3898870370752556</v>
      </c>
      <c r="N141" s="38">
        <f>IF('3i SMNCC'!J$48="-","-",'3i SMNCC'!J$48)</f>
        <v>2.4654814606041811</v>
      </c>
      <c r="O141" s="30"/>
      <c r="P141" s="38">
        <f>IF('3i SMNCC'!L$48="-","-",'3i SMNCC'!L$48)</f>
        <v>2.4654814606041811</v>
      </c>
      <c r="Q141" s="38">
        <f>IF('3i SMNCC'!M$48="-","-",'3i SMNCC'!M$48)</f>
        <v>4.8850955964817686</v>
      </c>
      <c r="R141" s="38">
        <f>IF('3i SMNCC'!N$48="-","-",'3i SMNCC'!N$48)</f>
        <v>4.7480163427765101</v>
      </c>
      <c r="S141" s="38">
        <f>IF('3i SMNCC'!O$48="-","-",'3i SMNCC'!O$48)</f>
        <v>7.093641997338695</v>
      </c>
      <c r="T141" s="38">
        <f>IF('3i SMNCC'!P$48="-","-",'3i SMNCC'!P$48)</f>
        <v>6.2155900817178944</v>
      </c>
      <c r="U141" s="38">
        <f>IF('3i SMNCC'!Q$48="-","-",'3i SMNCC'!Q$48)</f>
        <v>5.8459595331056082</v>
      </c>
      <c r="V141" s="38">
        <f>IF('3i SMNCC'!R$48="-","-",'3i SMNCC'!R$48)</f>
        <v>6.2696858243973583</v>
      </c>
      <c r="W141" s="38" t="str">
        <f>IF('3i SMNCC'!S$48="-","-",'3i SMNCC'!S$48)</f>
        <v>-</v>
      </c>
      <c r="X141" s="38" t="str">
        <f>IF('3i SMNCC'!T$48="-","-",'3i SMNCC'!T$48)</f>
        <v>-</v>
      </c>
      <c r="Y141" s="38" t="str">
        <f>IF('3i SMNCC'!U$48="-","-",'3i SMNCC'!U$48)</f>
        <v>-</v>
      </c>
      <c r="Z141" s="38" t="str">
        <f>IF('3i SMNCC'!V$48="-","-",'3i SMNCC'!V$48)</f>
        <v>-</v>
      </c>
      <c r="AA141" s="28"/>
    </row>
    <row r="142" spans="1:27" s="29" customFormat="1" ht="12.4" customHeight="1" x14ac:dyDescent="0.25">
      <c r="A142" s="256"/>
      <c r="B142" s="135" t="s">
        <v>349</v>
      </c>
      <c r="C142" s="135" t="s">
        <v>389</v>
      </c>
      <c r="D142" s="133" t="s">
        <v>326</v>
      </c>
      <c r="E142" s="128"/>
      <c r="F142" s="30"/>
      <c r="G142" s="38">
        <f>IF('3g CPIH'!C$16="-","-",'3j PAAC PAP'!$G$12*('3g CPIH'!C$16/'3g CPIH'!$G$16))</f>
        <v>23.857918590998043</v>
      </c>
      <c r="H142" s="38">
        <f>IF('3g CPIH'!D$16="-","-",'3j PAAC PAP'!$G$12*('3g CPIH'!D$16/'3g CPIH'!$G$16))</f>
        <v>23.905682191780819</v>
      </c>
      <c r="I142" s="38">
        <f>IF('3g CPIH'!E$16="-","-",'3j PAAC PAP'!$G$12*('3g CPIH'!E$16/'3g CPIH'!$G$16))</f>
        <v>23.977327592954992</v>
      </c>
      <c r="J142" s="38">
        <f>IF('3g CPIH'!F$16="-","-",'3j PAAC PAP'!$G$12*('3g CPIH'!F$16/'3g CPIH'!$G$16))</f>
        <v>24.120618395303325</v>
      </c>
      <c r="K142" s="38">
        <f>IF('3g CPIH'!G$16="-","-",'3j PAAC PAP'!$G$12*('3g CPIH'!G$16/'3g CPIH'!$G$16))</f>
        <v>24.4072</v>
      </c>
      <c r="L142" s="38">
        <f>IF('3g CPIH'!H$16="-","-",'3j PAAC PAP'!$G$12*('3g CPIH'!H$16/'3g CPIH'!$G$16))</f>
        <v>24.717663405088064</v>
      </c>
      <c r="M142" s="38">
        <f>IF('3g CPIH'!I$16="-","-",'3j PAAC PAP'!$G$12*('3g CPIH'!I$16/'3g CPIH'!$G$16))</f>
        <v>25.075890410958902</v>
      </c>
      <c r="N142" s="38">
        <f>IF('3g CPIH'!J$16="-","-",'3j PAAC PAP'!$G$12*('3g CPIH'!J$16/'3g CPIH'!$G$16))</f>
        <v>25.290826614481411</v>
      </c>
      <c r="O142" s="30"/>
      <c r="P142" s="38">
        <f>IF('3g CPIH'!L$16="-","-",'3j PAAC PAP'!$G$12*('3g CPIH'!L$16/'3g CPIH'!$G$16))</f>
        <v>25.290826614481411</v>
      </c>
      <c r="Q142" s="38">
        <f>IF('3g CPIH'!M$16="-","-",'3j PAAC PAP'!$G$12*('3g CPIH'!M$16/'3g CPIH'!$G$16))</f>
        <v>25.577408219178082</v>
      </c>
      <c r="R142" s="38">
        <f>IF('3g CPIH'!N$16="-","-",'3j PAAC PAP'!$G$12*('3g CPIH'!N$16/'3g CPIH'!$G$16))</f>
        <v>25.768462622309197</v>
      </c>
      <c r="S142" s="38">
        <f>IF('3g CPIH'!O$16="-","-",'3j PAAC PAP'!$G$12*('3g CPIH'!O$16/'3g CPIH'!$G$16))</f>
        <v>25.911753424657533</v>
      </c>
      <c r="T142" s="38">
        <f>IF('3g CPIH'!P$16="-","-",'3j PAAC PAP'!$G$12*('3g CPIH'!P$16/'3g CPIH'!$G$16))</f>
        <v>25.983398825831699</v>
      </c>
      <c r="U142" s="38">
        <f>IF('3g CPIH'!Q$16="-","-",'3j PAAC PAP'!$G$12*('3g CPIH'!Q$16/'3g CPIH'!$G$16))</f>
        <v>26.126689628180038</v>
      </c>
      <c r="V142" s="38">
        <f>IF('3g CPIH'!R$16="-","-",'3j PAAC PAP'!$G$12*('3g CPIH'!R$16/'3g CPIH'!$G$16))</f>
        <v>26.604325636007829</v>
      </c>
      <c r="W142" s="38" t="str">
        <f>IF('3g CPIH'!S$16="-","-",'3j PAAC PAP'!$G$12*('3g CPIH'!S$16/'3g CPIH'!$G$16))</f>
        <v>-</v>
      </c>
      <c r="X142" s="38" t="str">
        <f>IF('3g CPIH'!T$16="-","-",'3j PAAC PAP'!$G$12*('3g CPIH'!T$16/'3g CPIH'!$G$16))</f>
        <v>-</v>
      </c>
      <c r="Y142" s="38" t="str">
        <f>IF('3g CPIH'!U$16="-","-",'3j PAAC PAP'!$G$12*('3g CPIH'!U$16/'3g CPIH'!$G$16))</f>
        <v>-</v>
      </c>
      <c r="Z142" s="38" t="str">
        <f>IF('3g CPIH'!V$16="-","-",'3j PAAC PAP'!$G$12*('3g CPIH'!V$16/'3g CPIH'!$G$16))</f>
        <v>-</v>
      </c>
      <c r="AA142" s="28"/>
    </row>
    <row r="143" spans="1:27" s="29" customFormat="1" ht="11.25" customHeight="1" x14ac:dyDescent="0.25">
      <c r="A143" s="256"/>
      <c r="B143" s="135" t="s">
        <v>349</v>
      </c>
      <c r="C143" s="135" t="s">
        <v>404</v>
      </c>
      <c r="D143" s="133" t="s">
        <v>326</v>
      </c>
      <c r="E143" s="128"/>
      <c r="F143" s="30"/>
      <c r="G143" s="38">
        <f>IF(G135="-","-",SUM(G135:G141)*'3j PAAC PAP'!$G$30)</f>
        <v>0</v>
      </c>
      <c r="H143" s="38">
        <f>IF(H135="-","-",SUM(H135:H141)*'3j PAAC PAP'!$G$30)</f>
        <v>0</v>
      </c>
      <c r="I143" s="38">
        <f>IF(I135="-","-",SUM(I135:I141)*'3j PAAC PAP'!$G$30)</f>
        <v>0</v>
      </c>
      <c r="J143" s="38">
        <f>IF(J135="-","-",SUM(J135:J141)*'3j PAAC PAP'!$G$30)</f>
        <v>0</v>
      </c>
      <c r="K143" s="38">
        <f>IF(K135="-","-",SUM(K135:K141)*'3j PAAC PAP'!$G$30)</f>
        <v>0</v>
      </c>
      <c r="L143" s="38">
        <f>IF(L135="-","-",SUM(L135:L141)*'3j PAAC PAP'!$G$30)</f>
        <v>0</v>
      </c>
      <c r="M143" s="38">
        <f>IF(M135="-","-",SUM(M135:M141)*'3j PAAC PAP'!$G$30)</f>
        <v>0</v>
      </c>
      <c r="N143" s="38">
        <f>IF(N135="-","-",SUM(N135:N141)*'3j PAAC PAP'!$G$30)</f>
        <v>0</v>
      </c>
      <c r="O143" s="30"/>
      <c r="P143" s="38">
        <f>IF(P135="-","-",SUM(P135:P141)*'3j PAAC PAP'!$G$30)</f>
        <v>0</v>
      </c>
      <c r="Q143" s="38">
        <f>IF(Q135="-","-",SUM(Q135:Q141)*'3j PAAC PAP'!$G$30)</f>
        <v>0</v>
      </c>
      <c r="R143" s="38">
        <f>IF(R135="-","-",SUM(R135:R141)*'3j PAAC PAP'!$G$30)</f>
        <v>0</v>
      </c>
      <c r="S143" s="38">
        <f>IF(S135="-","-",SUM(S135:S141)*'3j PAAC PAP'!$G$30)</f>
        <v>0</v>
      </c>
      <c r="T143" s="38">
        <f>IF(T135="-","-",SUM(T135:T141)*'3j PAAC PAP'!$G$30)</f>
        <v>0</v>
      </c>
      <c r="U143" s="38">
        <f>IF(U135="-","-",SUM(U135:U141)*'3j PAAC PAP'!$G$30)</f>
        <v>0</v>
      </c>
      <c r="V143" s="38">
        <f>IF(V135="-","-",SUM(V135:V141)*'3j PAAC PAP'!$G$30)</f>
        <v>0</v>
      </c>
      <c r="W143" s="38" t="str">
        <f>IF(W135="-","-",SUM(W135:W141)*'3j PAAC PAP'!$G$30)</f>
        <v>-</v>
      </c>
      <c r="X143" s="38" t="str">
        <f>IF(X135="-","-",SUM(X135:X141)*'3j PAAC PAP'!$G$30)</f>
        <v>-</v>
      </c>
      <c r="Y143" s="38" t="str">
        <f>IF(Y135="-","-",SUM(Y135:Y141)*'3j PAAC PAP'!$G$30)</f>
        <v>-</v>
      </c>
      <c r="Z143" s="38" t="str">
        <f>IF(Z135="-","-",SUM(Z135:Z141)*'3j PAAC PAP'!$G$30)</f>
        <v>-</v>
      </c>
      <c r="AA143" s="28"/>
    </row>
    <row r="144" spans="1:27" s="29" customFormat="1" ht="11.5" x14ac:dyDescent="0.25">
      <c r="A144" s="256"/>
      <c r="B144" s="135" t="s">
        <v>388</v>
      </c>
      <c r="C144" s="135" t="s">
        <v>515</v>
      </c>
      <c r="D144" s="133" t="s">
        <v>326</v>
      </c>
      <c r="E144" s="128"/>
      <c r="F144" s="30"/>
      <c r="G144" s="38">
        <f>IF(G135="-","-",SUM(G135:G143)*'3k EBIT'!$E$8)</f>
        <v>9.7027173355888134</v>
      </c>
      <c r="H144" s="38">
        <f>IF(H135="-","-",SUM(H135:H143)*'3k EBIT'!$E$8)</f>
        <v>9.3469889002236535</v>
      </c>
      <c r="I144" s="38">
        <f>IF(I135="-","-",SUM(I135:I143)*'3k EBIT'!$E$8)</f>
        <v>9.7929238785783639</v>
      </c>
      <c r="J144" s="38">
        <f>IF(J135="-","-",SUM(J135:J143)*'3k EBIT'!$E$8)</f>
        <v>9.6313133805276525</v>
      </c>
      <c r="K144" s="38">
        <f>IF(K135="-","-",SUM(K135:K143)*'3k EBIT'!$E$8)</f>
        <v>10.337707907246598</v>
      </c>
      <c r="L144" s="38">
        <f>IF(L135="-","-",SUM(L135:L143)*'3k EBIT'!$E$8)</f>
        <v>10.23429414005072</v>
      </c>
      <c r="M144" s="38">
        <f>IF(M135="-","-",SUM(M135:M143)*'3k EBIT'!$E$8)</f>
        <v>10.883603165851333</v>
      </c>
      <c r="N144" s="38">
        <f>IF(N135="-","-",SUM(N135:N143)*'3k EBIT'!$E$8)</f>
        <v>11.21569423467187</v>
      </c>
      <c r="O144" s="30"/>
      <c r="P144" s="38">
        <f>IF(P135="-","-",SUM(P135:P143)*'3k EBIT'!$E$8)</f>
        <v>11.21569423467187</v>
      </c>
      <c r="Q144" s="38">
        <f>IF(Q135="-","-",SUM(Q135:Q143)*'3k EBIT'!$E$8)</f>
        <v>12.349744239823597</v>
      </c>
      <c r="R144" s="38">
        <f>IF(R135="-","-",SUM(R135:R143)*'3k EBIT'!$E$8)</f>
        <v>11.969425853284205</v>
      </c>
      <c r="S144" s="38">
        <f>IF(S135="-","-",SUM(S135:S143)*'3k EBIT'!$E$8)</f>
        <v>12.003476694613617</v>
      </c>
      <c r="T144" s="38">
        <f>IF(T135="-","-",SUM(T135:T143)*'3k EBIT'!$E$8)</f>
        <v>11.551547704631682</v>
      </c>
      <c r="U144" s="38">
        <f>IF(U135="-","-",SUM(U135:U143)*'3k EBIT'!$E$8)</f>
        <v>12.620396663620955</v>
      </c>
      <c r="V144" s="38">
        <f>IF(V135="-","-",SUM(V135:V143)*'3k EBIT'!$E$8)</f>
        <v>13.75865015502367</v>
      </c>
      <c r="W144" s="38" t="str">
        <f>IF(W135="-","-",SUM(W135:W143)*'3k EBIT'!$E$8)</f>
        <v>-</v>
      </c>
      <c r="X144" s="38" t="str">
        <f>IF(X135="-","-",SUM(X135:X143)*'3k EBIT'!$E$8)</f>
        <v>-</v>
      </c>
      <c r="Y144" s="38" t="str">
        <f>IF(Y135="-","-",SUM(Y135:Y143)*'3k EBIT'!$E$8)</f>
        <v>-</v>
      </c>
      <c r="Z144" s="38" t="str">
        <f>IF(Z135="-","-",SUM(Z135:Z143)*'3k EBIT'!$E$8)</f>
        <v>-</v>
      </c>
      <c r="AA144" s="28"/>
    </row>
    <row r="145" spans="1:27" s="29" customFormat="1" ht="11.5" x14ac:dyDescent="0.25">
      <c r="A145" s="256"/>
      <c r="B145" s="135" t="s">
        <v>292</v>
      </c>
      <c r="C145" s="179" t="s">
        <v>516</v>
      </c>
      <c r="D145" s="133" t="s">
        <v>326</v>
      </c>
      <c r="E145" s="127"/>
      <c r="F145" s="30"/>
      <c r="G145" s="38">
        <f>IF(G135="-","-",SUM(G135:G138,G140:G144)*'3l HAP'!$E$9)</f>
        <v>5.3296137272196109</v>
      </c>
      <c r="H145" s="38">
        <f>IF(H135="-","-",SUM(H135:H138,H140:H144)*'3l HAP'!$E$9)</f>
        <v>5.0448638678967299</v>
      </c>
      <c r="I145" s="38">
        <f>IF(I135="-","-",SUM(I135:I138,I140:I144)*'3l HAP'!$E$9)</f>
        <v>5.079078992041711</v>
      </c>
      <c r="J145" s="38">
        <f>IF(J135="-","-",SUM(J135:J138,J140:J144)*'3l HAP'!$E$9)</f>
        <v>4.9625429429358032</v>
      </c>
      <c r="K145" s="38">
        <f>IF(K135="-","-",SUM(K135:K138,K140:K144)*'3l HAP'!$E$9)</f>
        <v>5.5662210869364852</v>
      </c>
      <c r="L145" s="38">
        <f>IF(L135="-","-",SUM(L135:L138,L140:L144)*'3l HAP'!$E$9)</f>
        <v>5.4737855027523059</v>
      </c>
      <c r="M145" s="38">
        <f>IF(M135="-","-",SUM(M135:M138,M140:M144)*'3l HAP'!$E$9)</f>
        <v>6.1243665513748793</v>
      </c>
      <c r="N145" s="38">
        <f>IF(N135="-","-",SUM(N135:N138,N140:N144)*'3l HAP'!$E$9)</f>
        <v>6.3859380582438501</v>
      </c>
      <c r="O145" s="30"/>
      <c r="P145" s="38">
        <f>IF(P135="-","-",SUM(P135:P138,P140:P144)*'3l HAP'!$E$9)</f>
        <v>6.3859380582438501</v>
      </c>
      <c r="Q145" s="38">
        <f>IF(Q135="-","-",SUM(Q135:Q138,Q140:Q144)*'3l HAP'!$E$9)</f>
        <v>7.2059678493229313</v>
      </c>
      <c r="R145" s="38">
        <f>IF(R135="-","-",SUM(R135:R138,R140:R144)*'3l HAP'!$E$9)</f>
        <v>6.886828688761061</v>
      </c>
      <c r="S145" s="38">
        <f>IF(S135="-","-",SUM(S135:S138,S140:S144)*'3l HAP'!$E$9)</f>
        <v>6.9164513375051548</v>
      </c>
      <c r="T145" s="38">
        <f>IF(T135="-","-",SUM(T135:T138,T140:T144)*'3l HAP'!$E$9)</f>
        <v>6.5156010573479133</v>
      </c>
      <c r="U145" s="38">
        <f>IF(U135="-","-",SUM(U135:U138,U140:U144)*'3l HAP'!$E$9)</f>
        <v>7.0903035094303295</v>
      </c>
      <c r="V145" s="38">
        <f>IF(V135="-","-",SUM(V135:V138,V140:V144)*'3l HAP'!$E$9)</f>
        <v>7.9628701391550614</v>
      </c>
      <c r="W145" s="38" t="str">
        <f>IF(W135="-","-",SUM(W135:W138,W140:W144)*'3l HAP'!$E$9)</f>
        <v>-</v>
      </c>
      <c r="X145" s="38" t="str">
        <f>IF(X135="-","-",SUM(X135:X138,X140:X144)*'3l HAP'!$E$9)</f>
        <v>-</v>
      </c>
      <c r="Y145" s="38" t="str">
        <f>IF(Y135="-","-",SUM(Y135:Y138,Y140:Y144)*'3l HAP'!$E$9)</f>
        <v>-</v>
      </c>
      <c r="Z145" s="38" t="str">
        <f>IF(Z135="-","-",SUM(Z135:Z138,Z140:Z144)*'3l HAP'!$E$9)</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515.99873624603913</v>
      </c>
      <c r="H146" s="38">
        <f t="shared" si="20"/>
        <v>496.99144489036598</v>
      </c>
      <c r="I146" s="38">
        <f t="shared" si="20"/>
        <v>520.49591233873048</v>
      </c>
      <c r="J146" s="38">
        <f t="shared" si="20"/>
        <v>511.87356411609318</v>
      </c>
      <c r="K146" s="38">
        <f t="shared" si="20"/>
        <v>549.65588620435437</v>
      </c>
      <c r="L146" s="38">
        <f t="shared" si="20"/>
        <v>544.12062301592982</v>
      </c>
      <c r="M146" s="38">
        <f t="shared" si="20"/>
        <v>578.9453492014959</v>
      </c>
      <c r="N146" s="38">
        <f t="shared" si="20"/>
        <v>596.68539079518087</v>
      </c>
      <c r="O146" s="30"/>
      <c r="P146" s="38">
        <f t="shared" ref="P146:Z146" si="21">IF(P135="-","-",SUM(P135:P145))</f>
        <v>596.68539079518087</v>
      </c>
      <c r="Q146" s="38">
        <f t="shared" si="21"/>
        <v>657.19223830886972</v>
      </c>
      <c r="R146" s="38">
        <f t="shared" si="21"/>
        <v>636.85635022999475</v>
      </c>
      <c r="S146" s="38">
        <f t="shared" si="21"/>
        <v>638.67812168214027</v>
      </c>
      <c r="T146" s="38">
        <f t="shared" si="21"/>
        <v>614.49154491190131</v>
      </c>
      <c r="U146" s="38">
        <f t="shared" si="21"/>
        <v>671.32143249548801</v>
      </c>
      <c r="V146" s="38">
        <f t="shared" si="21"/>
        <v>732.1020528749134</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DF'!H24="-","-",'3a DF'!H24)</f>
        <v>192.09598177382938</v>
      </c>
      <c r="H147" s="129">
        <f>'3a DF'!I24</f>
        <v>172.07927648303888</v>
      </c>
      <c r="I147" s="129">
        <f>'3a DF'!J24</f>
        <v>155.00857544586276</v>
      </c>
      <c r="J147" s="129">
        <f>'3a DF'!K24</f>
        <v>147.30700015482594</v>
      </c>
      <c r="K147" s="129">
        <f>'3a DF'!L24</f>
        <v>172.32473857420243</v>
      </c>
      <c r="L147" s="129">
        <f>'3a DF'!M24</f>
        <v>165.64553099974208</v>
      </c>
      <c r="M147" s="129">
        <f>'3a DF'!N24</f>
        <v>173.49631561246233</v>
      </c>
      <c r="N147" s="129">
        <f>'3a DF'!O24</f>
        <v>193.05066014313621</v>
      </c>
      <c r="O147" s="30"/>
      <c r="P147" s="129">
        <f>'3a DF'!Q24</f>
        <v>193.05066014313621</v>
      </c>
      <c r="Q147" s="129">
        <f>'3a DF'!R24</f>
        <v>224.95750014390049</v>
      </c>
      <c r="R147" s="129">
        <f>'3a DF'!S24</f>
        <v>200.78593148732648</v>
      </c>
      <c r="S147" s="129">
        <f>'3a DF'!T24</f>
        <v>185.37337933017616</v>
      </c>
      <c r="T147" s="129">
        <f>'3a DF'!U24</f>
        <v>155.17157242313954</v>
      </c>
      <c r="U147" s="129">
        <f>'3a DF'!V24</f>
        <v>184.22611982952537</v>
      </c>
      <c r="V147" s="129">
        <f>'3a DF'!W24</f>
        <v>254.24213333190744</v>
      </c>
      <c r="W147" s="129" t="str">
        <f>'3a DF'!X24</f>
        <v>-</v>
      </c>
      <c r="X147" s="129" t="str">
        <f>'3a DF'!Y24</f>
        <v>-</v>
      </c>
      <c r="Y147" s="129" t="str">
        <f>'3a DF'!Z24</f>
        <v>-</v>
      </c>
      <c r="Z147" s="129" t="str">
        <f>'3a DF'!AA24</f>
        <v>-</v>
      </c>
      <c r="AA147" s="28"/>
    </row>
    <row r="148" spans="1:27" s="29" customFormat="1" ht="11.25" customHeight="1" x14ac:dyDescent="0.25">
      <c r="A148" s="256"/>
      <c r="B148" s="132" t="s">
        <v>350</v>
      </c>
      <c r="C148" s="132" t="s">
        <v>300</v>
      </c>
      <c r="D148" s="134" t="s">
        <v>327</v>
      </c>
      <c r="E148" s="131"/>
      <c r="F148" s="30"/>
      <c r="G148" s="129">
        <f>IF('3b CM'!G24="-","-",'3b CM'!G24)</f>
        <v>5.7352786026486517E-2</v>
      </c>
      <c r="H148" s="129">
        <f>'3b CM'!H24</f>
        <v>8.6029179039729772E-2</v>
      </c>
      <c r="I148" s="129">
        <f>'3b CM'!I24</f>
        <v>0.27089653265735369</v>
      </c>
      <c r="J148" s="129">
        <f>'3b CM'!J24</f>
        <v>0.27548828170966105</v>
      </c>
      <c r="K148" s="129">
        <f>'3b CM'!K24</f>
        <v>3.5383146203919931</v>
      </c>
      <c r="L148" s="129">
        <f>'3b CM'!L24</f>
        <v>3.4325227215942462</v>
      </c>
      <c r="M148" s="129">
        <f>'3b CM'!M24</f>
        <v>11.674347723612401</v>
      </c>
      <c r="N148" s="129">
        <f>'3b CM'!N24</f>
        <v>11.097967021611735</v>
      </c>
      <c r="O148" s="30"/>
      <c r="P148" s="129">
        <f>'3b CM'!P24</f>
        <v>11.097967021611735</v>
      </c>
      <c r="Q148" s="129">
        <f>'3b CM'!Q24</f>
        <v>14.924114124512787</v>
      </c>
      <c r="R148" s="129">
        <f>'3b CM'!R24</f>
        <v>14.855519100112103</v>
      </c>
      <c r="S148" s="129">
        <f>'3b CM'!S24</f>
        <v>17.828049148755994</v>
      </c>
      <c r="T148" s="129">
        <f>'3b CM'!T24</f>
        <v>18.898269679832435</v>
      </c>
      <c r="U148" s="129">
        <f>'3b CM'!U24</f>
        <v>14.390054921947449</v>
      </c>
      <c r="V148" s="129">
        <f>'3b CM'!V24</f>
        <v>14.759098709543119</v>
      </c>
      <c r="W148" s="129" t="str">
        <f>'3b CM'!W24</f>
        <v>-</v>
      </c>
      <c r="X148" s="129" t="str">
        <f>'3b CM'!X24</f>
        <v>-</v>
      </c>
      <c r="Y148" s="129" t="str">
        <f>'3b CM'!Y24</f>
        <v>-</v>
      </c>
      <c r="Z148" s="129" t="str">
        <f>'3b CM'!Z24</f>
        <v>-</v>
      </c>
      <c r="AA148" s="28"/>
    </row>
    <row r="149" spans="1:27" s="29" customFormat="1" ht="11.25" customHeight="1" x14ac:dyDescent="0.25">
      <c r="A149" s="256"/>
      <c r="B149" s="132" t="s">
        <v>596</v>
      </c>
      <c r="C149" s="132" t="s">
        <v>597</v>
      </c>
      <c r="D149" s="134" t="s">
        <v>327</v>
      </c>
      <c r="E149" s="131"/>
      <c r="F149" s="30"/>
      <c r="G149" s="129" t="str">
        <f>IF('3c AA'!J94="-","-",'3c AA'!J94)</f>
        <v>-</v>
      </c>
      <c r="H149" s="129" t="str">
        <f>IF('3c AA'!K94="-","-",'3c AA'!K94)</f>
        <v>-</v>
      </c>
      <c r="I149" s="129" t="str">
        <f>IF('3c AA'!L94="-","-",'3c AA'!L94)</f>
        <v>-</v>
      </c>
      <c r="J149" s="129" t="str">
        <f>IF('3c AA'!M94="-","-",'3c AA'!M94)</f>
        <v>-</v>
      </c>
      <c r="K149" s="129" t="str">
        <f>IF('3c AA'!N94="-","-",'3c AA'!N94)</f>
        <v>-</v>
      </c>
      <c r="L149" s="129" t="str">
        <f>IF('3c AA'!O94="-","-",'3c AA'!O94)</f>
        <v>-</v>
      </c>
      <c r="M149" s="129" t="str">
        <f>IF('3c AA'!P94="-","-",'3c AA'!P94)</f>
        <v>-</v>
      </c>
      <c r="N149" s="129" t="str">
        <f>IF('3c AA'!Q94="-","-",'3c AA'!Q94)</f>
        <v>-</v>
      </c>
      <c r="O149" s="30"/>
      <c r="P149" s="129" t="str">
        <f>IF('3c AA'!S94="-","-",'3c AA'!S94)</f>
        <v>-</v>
      </c>
      <c r="Q149" s="129" t="str">
        <f>IF('3c AA'!T94="-","-",'3c AA'!T94)</f>
        <v>-</v>
      </c>
      <c r="R149" s="129" t="str">
        <f>IF('3c AA'!U94="-","-",'3c AA'!U94)</f>
        <v>-</v>
      </c>
      <c r="S149" s="129" t="str">
        <f>IF('3c AA'!V94="-","-",'3c AA'!V94)</f>
        <v>-</v>
      </c>
      <c r="T149" s="129">
        <f>IF('3c AA'!W94="-","-",'3c AA'!W94)</f>
        <v>0</v>
      </c>
      <c r="U149" s="129">
        <f>IF('3c AA'!X94="-","-",'3c AA'!X94)</f>
        <v>0</v>
      </c>
      <c r="V149" s="129">
        <f>IF('3c AA'!Y94="-","-",'3c AA'!Y94)</f>
        <v>0</v>
      </c>
      <c r="W149" s="129" t="str">
        <f>IF('3c AA'!Z94="-","-",'3c AA'!Z94)</f>
        <v>-</v>
      </c>
      <c r="X149" s="129" t="str">
        <f>IF('3c AA'!AA94="-","-",'3c AA'!AA94)</f>
        <v>-</v>
      </c>
      <c r="Y149" s="129" t="str">
        <f>IF('3c AA'!AB94="-","-",'3c AA'!AB94)</f>
        <v>-</v>
      </c>
      <c r="Z149" s="129" t="str">
        <f>IF('3c AA'!AC94="-","-",'3c AA'!AC94)</f>
        <v>-</v>
      </c>
      <c r="AA149" s="28"/>
    </row>
    <row r="150" spans="1:27" s="29" customFormat="1" ht="11.25" customHeight="1" x14ac:dyDescent="0.25">
      <c r="A150" s="256"/>
      <c r="B150" s="132" t="s">
        <v>2</v>
      </c>
      <c r="C150" s="132" t="s">
        <v>342</v>
      </c>
      <c r="D150" s="134" t="s">
        <v>327</v>
      </c>
      <c r="E150" s="131"/>
      <c r="F150" s="30"/>
      <c r="G150" s="129">
        <f>IF('3d PC'!G25="-","-",'3d PC'!G25)</f>
        <v>68.702741762601519</v>
      </c>
      <c r="H150" s="129">
        <f>'3d PC'!H25</f>
        <v>68.682486507202356</v>
      </c>
      <c r="I150" s="129">
        <f>'3d PC'!I25</f>
        <v>86.662087390754721</v>
      </c>
      <c r="J150" s="129">
        <f>'3d PC'!J25</f>
        <v>85.651130147878007</v>
      </c>
      <c r="K150" s="129">
        <f>'3d PC'!K25</f>
        <v>98.003383912654513</v>
      </c>
      <c r="L150" s="129">
        <f>'3d PC'!L25</f>
        <v>97.176792925729728</v>
      </c>
      <c r="M150" s="129">
        <f>'3d PC'!M25</f>
        <v>118.3614900691685</v>
      </c>
      <c r="N150" s="129">
        <f>'3d PC'!N25</f>
        <v>116.26070250661417</v>
      </c>
      <c r="O150" s="30"/>
      <c r="P150" s="129">
        <f>'3d PC'!P25</f>
        <v>116.26070250661417</v>
      </c>
      <c r="Q150" s="129">
        <f>'3d PC'!Q25</f>
        <v>129.97624509196049</v>
      </c>
      <c r="R150" s="129">
        <f>'3d PC'!R25</f>
        <v>131.92508239547553</v>
      </c>
      <c r="S150" s="129">
        <f>'3d PC'!S25</f>
        <v>144.06161739471855</v>
      </c>
      <c r="T150" s="129">
        <f>'3d PC'!T25</f>
        <v>146.55910392399349</v>
      </c>
      <c r="U150" s="129">
        <f>'3d PC'!U25</f>
        <v>158.28587132667712</v>
      </c>
      <c r="V150" s="129">
        <f>'3d PC'!V25</f>
        <v>144.09659312607445</v>
      </c>
      <c r="W150" s="129" t="str">
        <f>'3d PC'!W25</f>
        <v>-</v>
      </c>
      <c r="X150" s="129" t="str">
        <f>'3d PC'!X25</f>
        <v>-</v>
      </c>
      <c r="Y150" s="129" t="str">
        <f>'3d PC'!Y25</f>
        <v>-</v>
      </c>
      <c r="Z150" s="129" t="str">
        <f>'3d PC'!Z25</f>
        <v>-</v>
      </c>
      <c r="AA150" s="28"/>
    </row>
    <row r="151" spans="1:27" s="29" customFormat="1" ht="11.25" customHeight="1" x14ac:dyDescent="0.25">
      <c r="A151" s="256"/>
      <c r="B151" s="132" t="s">
        <v>352</v>
      </c>
      <c r="C151" s="132" t="s">
        <v>343</v>
      </c>
      <c r="D151" s="134" t="s">
        <v>327</v>
      </c>
      <c r="E151" s="131"/>
      <c r="F151" s="30"/>
      <c r="G151" s="129">
        <f>IF('3e NC-Elec'!H39="-","-",'3e NC-Elec'!H39)</f>
        <v>121.21758563954305</v>
      </c>
      <c r="H151" s="129">
        <f>'3e NC-Elec'!I39</f>
        <v>121.97075928282472</v>
      </c>
      <c r="I151" s="129">
        <f>'3e NC-Elec'!J39</f>
        <v>126.71847162785441</v>
      </c>
      <c r="J151" s="129">
        <f>'3e NC-Elec'!K39</f>
        <v>126.15198349435502</v>
      </c>
      <c r="K151" s="129">
        <f>'3e NC-Elec'!L39</f>
        <v>119.60689069991193</v>
      </c>
      <c r="L151" s="129">
        <f>'3e NC-Elec'!M39</f>
        <v>120.50980587817759</v>
      </c>
      <c r="M151" s="129">
        <f>'3e NC-Elec'!N39</f>
        <v>117.59310327280225</v>
      </c>
      <c r="N151" s="129">
        <f>'3e NC-Elec'!O39</f>
        <v>117.19821729339398</v>
      </c>
      <c r="O151" s="30"/>
      <c r="P151" s="129">
        <f>'3e NC-Elec'!Q39</f>
        <v>117.19821729339398</v>
      </c>
      <c r="Q151" s="129">
        <f>'3e NC-Elec'!R39</f>
        <v>123.23637403721483</v>
      </c>
      <c r="R151" s="129">
        <f>'3e NC-Elec'!S39</f>
        <v>124.94307359762612</v>
      </c>
      <c r="S151" s="129">
        <f>'3e NC-Elec'!T39</f>
        <v>128.14007136188857</v>
      </c>
      <c r="T151" s="129">
        <f>'3e NC-Elec'!U39</f>
        <v>131.59930251104529</v>
      </c>
      <c r="U151" s="129">
        <f>'3e NC-Elec'!V39</f>
        <v>138.95385945208281</v>
      </c>
      <c r="V151" s="129">
        <f>'3e NC-Elec'!W39</f>
        <v>138.91608638410327</v>
      </c>
      <c r="W151" s="129" t="str">
        <f>'3e NC-Elec'!X39</f>
        <v>-</v>
      </c>
      <c r="X151" s="129" t="str">
        <f>'3e NC-Elec'!Y39</f>
        <v>-</v>
      </c>
      <c r="Y151" s="129" t="str">
        <f>'3e NC-Elec'!Z39</f>
        <v>-</v>
      </c>
      <c r="Z151" s="129" t="str">
        <f>'3e NC-Elec'!AA39</f>
        <v>-</v>
      </c>
      <c r="AA151" s="28"/>
    </row>
    <row r="152" spans="1:27" s="29" customFormat="1" ht="11.25" customHeight="1" x14ac:dyDescent="0.25">
      <c r="A152" s="256"/>
      <c r="B152" s="132" t="s">
        <v>349</v>
      </c>
      <c r="C152" s="132" t="s">
        <v>344</v>
      </c>
      <c r="D152" s="134" t="s">
        <v>327</v>
      </c>
      <c r="E152" s="131"/>
      <c r="F152" s="30"/>
      <c r="G152" s="129">
        <f>IF('3g CPIH'!C$16="-","-",'3h OC '!$E$8*('3g CPIH'!C$16/'3g CPIH'!$G$16))</f>
        <v>76.502677103718199</v>
      </c>
      <c r="H152" s="129">
        <f>IF('3g CPIH'!D$16="-","-",'3h OC '!$E$8*('3g CPIH'!D$16/'3g CPIH'!$G$16))</f>
        <v>76.655835616438353</v>
      </c>
      <c r="I152" s="129">
        <f>IF('3g CPIH'!E$16="-","-",'3h OC '!$E$8*('3g CPIH'!E$16/'3g CPIH'!$G$16))</f>
        <v>76.885573385518597</v>
      </c>
      <c r="J152" s="129">
        <f>IF('3g CPIH'!F$16="-","-",'3h OC '!$E$8*('3g CPIH'!F$16/'3g CPIH'!$G$16))</f>
        <v>77.345048923679059</v>
      </c>
      <c r="K152" s="129">
        <f>IF('3g CPIH'!G$16="-","-",'3h OC '!$E$8*('3g CPIH'!G$16/'3g CPIH'!$G$16))</f>
        <v>78.263999999999996</v>
      </c>
      <c r="L152" s="129">
        <f>IF('3g CPIH'!H$16="-","-",'3h OC '!$E$8*('3g CPIH'!H$16/'3g CPIH'!$G$16))</f>
        <v>79.259530332681024</v>
      </c>
      <c r="M152" s="129">
        <f>IF('3g CPIH'!I$16="-","-",'3h OC '!$E$8*('3g CPIH'!I$16/'3g CPIH'!$G$16))</f>
        <v>80.408219178082177</v>
      </c>
      <c r="N152" s="129">
        <f>IF('3g CPIH'!J$16="-","-",'3h OC '!$E$8*('3g CPIH'!J$16/'3g CPIH'!$G$16))</f>
        <v>81.097432485322898</v>
      </c>
      <c r="O152" s="30"/>
      <c r="P152" s="129">
        <f>IF('3g CPIH'!L$16="-","-",'3h OC '!$E$8*('3g CPIH'!L$16/'3g CPIH'!$G$16))</f>
        <v>81.097432485322898</v>
      </c>
      <c r="Q152" s="129">
        <f>IF('3g CPIH'!M$16="-","-",'3h OC '!$E$8*('3g CPIH'!M$16/'3g CPIH'!$G$16))</f>
        <v>82.016383561643835</v>
      </c>
      <c r="R152" s="129">
        <f>IF('3g CPIH'!N$16="-","-",'3h OC '!$E$8*('3g CPIH'!N$16/'3g CPIH'!$G$16))</f>
        <v>82.62901761252445</v>
      </c>
      <c r="S152" s="129">
        <f>IF('3g CPIH'!O$16="-","-",'3h OC '!$E$8*('3g CPIH'!O$16/'3g CPIH'!$G$16))</f>
        <v>83.088493150684926</v>
      </c>
      <c r="T152" s="129">
        <f>IF('3g CPIH'!P$16="-","-",'3h OC '!$E$8*('3g CPIH'!P$16/'3g CPIH'!$G$16))</f>
        <v>83.318230919765156</v>
      </c>
      <c r="U152" s="129">
        <f>IF('3g CPIH'!Q$16="-","-",'3h OC '!$E$8*('3g CPIH'!Q$16/'3g CPIH'!$G$16))</f>
        <v>83.777706457925632</v>
      </c>
      <c r="V152" s="129">
        <f>IF('3g CPIH'!R$16="-","-",'3h OC '!$E$8*('3g CPIH'!R$16/'3g CPIH'!$G$16))</f>
        <v>85.309291585127198</v>
      </c>
      <c r="W152" s="129" t="str">
        <f>IF('3g CPIH'!S$16="-","-",'3h OC '!$E$8*('3g CPIH'!S$16/'3g CPIH'!$G$16))</f>
        <v>-</v>
      </c>
      <c r="X152" s="129" t="str">
        <f>IF('3g CPIH'!T$16="-","-",'3h OC '!$E$8*('3g CPIH'!T$16/'3g CPIH'!$G$16))</f>
        <v>-</v>
      </c>
      <c r="Y152" s="129" t="str">
        <f>IF('3g CPIH'!U$16="-","-",'3h OC '!$E$8*('3g CPIH'!U$16/'3g CPIH'!$G$16))</f>
        <v>-</v>
      </c>
      <c r="Z152" s="129" t="str">
        <f>IF('3g CPIH'!V$16="-","-",'3h OC '!$E$8*('3g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SMNCC'!G$48="-","-",'3i SMNCC'!G$48)</f>
        <v>0</v>
      </c>
      <c r="L153" s="129">
        <f>IF('3i SMNCC'!H$48="-","-",'3i SMNCC'!H$48)</f>
        <v>-0.18995111249132623</v>
      </c>
      <c r="M153" s="129">
        <f>IF('3i SMNCC'!I$48="-","-",'3i SMNCC'!I$48)</f>
        <v>2.3898870370752556</v>
      </c>
      <c r="N153" s="129">
        <f>IF('3i SMNCC'!J$48="-","-",'3i SMNCC'!J$48)</f>
        <v>2.4654814606041811</v>
      </c>
      <c r="O153" s="30"/>
      <c r="P153" s="129">
        <f>IF('3i SMNCC'!L$48="-","-",'3i SMNCC'!L$48)</f>
        <v>2.4654814606041811</v>
      </c>
      <c r="Q153" s="129">
        <f>IF('3i SMNCC'!M$48="-","-",'3i SMNCC'!M$48)</f>
        <v>4.8850955964817686</v>
      </c>
      <c r="R153" s="129">
        <f>IF('3i SMNCC'!N$48="-","-",'3i SMNCC'!N$48)</f>
        <v>4.7480163427765101</v>
      </c>
      <c r="S153" s="129">
        <f>IF('3i SMNCC'!O$48="-","-",'3i SMNCC'!O$48)</f>
        <v>7.093641997338695</v>
      </c>
      <c r="T153" s="129">
        <f>IF('3i SMNCC'!P$48="-","-",'3i SMNCC'!P$48)</f>
        <v>6.2155900817178944</v>
      </c>
      <c r="U153" s="129">
        <f>IF('3i SMNCC'!Q$48="-","-",'3i SMNCC'!Q$48)</f>
        <v>5.8459595331056082</v>
      </c>
      <c r="V153" s="129">
        <f>IF('3i SMNCC'!R$48="-","-",'3i SMNCC'!R$48)</f>
        <v>6.2696858243973583</v>
      </c>
      <c r="W153" s="129" t="str">
        <f>IF('3i SMNCC'!S$48="-","-",'3i SMNCC'!S$48)</f>
        <v>-</v>
      </c>
      <c r="X153" s="129" t="str">
        <f>IF('3i SMNCC'!T$48="-","-",'3i SMNCC'!T$48)</f>
        <v>-</v>
      </c>
      <c r="Y153" s="129" t="str">
        <f>IF('3i SMNCC'!U$48="-","-",'3i SMNCC'!U$48)</f>
        <v>-</v>
      </c>
      <c r="Z153" s="129" t="str">
        <f>IF('3i SMNCC'!V$48="-","-",'3i SMNCC'!V$48)</f>
        <v>-</v>
      </c>
      <c r="AA153" s="28"/>
    </row>
    <row r="154" spans="1:27" s="29" customFormat="1" ht="11.25" customHeight="1" x14ac:dyDescent="0.25">
      <c r="A154" s="256"/>
      <c r="B154" s="132" t="s">
        <v>349</v>
      </c>
      <c r="C154" s="132" t="s">
        <v>389</v>
      </c>
      <c r="D154" s="134" t="s">
        <v>327</v>
      </c>
      <c r="E154" s="131"/>
      <c r="F154" s="30"/>
      <c r="G154" s="129">
        <f>IF('3g CPIH'!C$16="-","-",'3j PAAC PAP'!$G$12*('3g CPIH'!C$16/'3g CPIH'!$G$16))</f>
        <v>23.857918590998043</v>
      </c>
      <c r="H154" s="129">
        <f>IF('3g CPIH'!D$16="-","-",'3j PAAC PAP'!$G$12*('3g CPIH'!D$16/'3g CPIH'!$G$16))</f>
        <v>23.905682191780819</v>
      </c>
      <c r="I154" s="129">
        <f>IF('3g CPIH'!E$16="-","-",'3j PAAC PAP'!$G$12*('3g CPIH'!E$16/'3g CPIH'!$G$16))</f>
        <v>23.977327592954992</v>
      </c>
      <c r="J154" s="129">
        <f>IF('3g CPIH'!F$16="-","-",'3j PAAC PAP'!$G$12*('3g CPIH'!F$16/'3g CPIH'!$G$16))</f>
        <v>24.120618395303325</v>
      </c>
      <c r="K154" s="129">
        <f>IF('3g CPIH'!G$16="-","-",'3j PAAC PAP'!$G$12*('3g CPIH'!G$16/'3g CPIH'!$G$16))</f>
        <v>24.4072</v>
      </c>
      <c r="L154" s="129">
        <f>IF('3g CPIH'!H$16="-","-",'3j PAAC PAP'!$G$12*('3g CPIH'!H$16/'3g CPIH'!$G$16))</f>
        <v>24.717663405088064</v>
      </c>
      <c r="M154" s="129">
        <f>IF('3g CPIH'!I$16="-","-",'3j PAAC PAP'!$G$12*('3g CPIH'!I$16/'3g CPIH'!$G$16))</f>
        <v>25.075890410958902</v>
      </c>
      <c r="N154" s="129">
        <f>IF('3g CPIH'!J$16="-","-",'3j PAAC PAP'!$G$12*('3g CPIH'!J$16/'3g CPIH'!$G$16))</f>
        <v>25.290826614481411</v>
      </c>
      <c r="O154" s="30"/>
      <c r="P154" s="129">
        <f>IF('3g CPIH'!L$16="-","-",'3j PAAC PAP'!$G$12*('3g CPIH'!L$16/'3g CPIH'!$G$16))</f>
        <v>25.290826614481411</v>
      </c>
      <c r="Q154" s="129">
        <f>IF('3g CPIH'!M$16="-","-",'3j PAAC PAP'!$G$12*('3g CPIH'!M$16/'3g CPIH'!$G$16))</f>
        <v>25.577408219178082</v>
      </c>
      <c r="R154" s="129">
        <f>IF('3g CPIH'!N$16="-","-",'3j PAAC PAP'!$G$12*('3g CPIH'!N$16/'3g CPIH'!$G$16))</f>
        <v>25.768462622309197</v>
      </c>
      <c r="S154" s="129">
        <f>IF('3g CPIH'!O$16="-","-",'3j PAAC PAP'!$G$12*('3g CPIH'!O$16/'3g CPIH'!$G$16))</f>
        <v>25.911753424657533</v>
      </c>
      <c r="T154" s="129">
        <f>IF('3g CPIH'!P$16="-","-",'3j PAAC PAP'!$G$12*('3g CPIH'!P$16/'3g CPIH'!$G$16))</f>
        <v>25.983398825831699</v>
      </c>
      <c r="U154" s="129">
        <f>IF('3g CPIH'!Q$16="-","-",'3j PAAC PAP'!$G$12*('3g CPIH'!Q$16/'3g CPIH'!$G$16))</f>
        <v>26.126689628180038</v>
      </c>
      <c r="V154" s="129">
        <f>IF('3g CPIH'!R$16="-","-",'3j PAAC PAP'!$G$12*('3g CPIH'!R$16/'3g CPIH'!$G$16))</f>
        <v>26.604325636007829</v>
      </c>
      <c r="W154" s="129" t="str">
        <f>IF('3g CPIH'!S$16="-","-",'3j PAAC PAP'!$G$12*('3g CPIH'!S$16/'3g CPIH'!$G$16))</f>
        <v>-</v>
      </c>
      <c r="X154" s="129" t="str">
        <f>IF('3g CPIH'!T$16="-","-",'3j PAAC PAP'!$G$12*('3g CPIH'!T$16/'3g CPIH'!$G$16))</f>
        <v>-</v>
      </c>
      <c r="Y154" s="129" t="str">
        <f>IF('3g CPIH'!U$16="-","-",'3j PAAC PAP'!$G$12*('3g CPIH'!U$16/'3g CPIH'!$G$16))</f>
        <v>-</v>
      </c>
      <c r="Z154" s="129" t="str">
        <f>IF('3g CPIH'!V$16="-","-",'3j PAAC PAP'!$G$12*('3g CPIH'!V$16/'3g CPIH'!$G$16))</f>
        <v>-</v>
      </c>
      <c r="AA154" s="28"/>
    </row>
    <row r="155" spans="1:27" s="29" customFormat="1" ht="11.5" x14ac:dyDescent="0.25">
      <c r="A155" s="256"/>
      <c r="B155" s="132" t="s">
        <v>349</v>
      </c>
      <c r="C155" s="132" t="s">
        <v>404</v>
      </c>
      <c r="D155" s="134" t="s">
        <v>327</v>
      </c>
      <c r="E155" s="131"/>
      <c r="F155" s="30"/>
      <c r="G155" s="129">
        <f>IF(G147="-","-",SUM(G147:G153)*'3j PAAC PAP'!$G$30)</f>
        <v>0</v>
      </c>
      <c r="H155" s="129">
        <f>IF(H147="-","-",SUM(H147:H153)*'3j PAAC PAP'!$G$30)</f>
        <v>0</v>
      </c>
      <c r="I155" s="129">
        <f>IF(I147="-","-",SUM(I147:I153)*'3j PAAC PAP'!$G$30)</f>
        <v>0</v>
      </c>
      <c r="J155" s="129">
        <f>IF(J147="-","-",SUM(J147:J153)*'3j PAAC PAP'!$G$30)</f>
        <v>0</v>
      </c>
      <c r="K155" s="129">
        <f>IF(K147="-","-",SUM(K147:K153)*'3j PAAC PAP'!$G$30)</f>
        <v>0</v>
      </c>
      <c r="L155" s="129">
        <f>IF(L147="-","-",SUM(L147:L153)*'3j PAAC PAP'!$G$30)</f>
        <v>0</v>
      </c>
      <c r="M155" s="129">
        <f>IF(M147="-","-",SUM(M147:M153)*'3j PAAC PAP'!$G$30)</f>
        <v>0</v>
      </c>
      <c r="N155" s="129">
        <f>IF(N147="-","-",SUM(N147:N153)*'3j PAAC PAP'!$G$30)</f>
        <v>0</v>
      </c>
      <c r="O155" s="30"/>
      <c r="P155" s="129">
        <f>IF(P147="-","-",SUM(P147:P153)*'3j PAAC PAP'!$G$30)</f>
        <v>0</v>
      </c>
      <c r="Q155" s="129">
        <f>IF(Q147="-","-",SUM(Q147:Q153)*'3j PAAC PAP'!$G$30)</f>
        <v>0</v>
      </c>
      <c r="R155" s="129">
        <f>IF(R147="-","-",SUM(R147:R153)*'3j PAAC PAP'!$G$30)</f>
        <v>0</v>
      </c>
      <c r="S155" s="129">
        <f>IF(S147="-","-",SUM(S147:S153)*'3j PAAC PAP'!$G$30)</f>
        <v>0</v>
      </c>
      <c r="T155" s="129">
        <f>IF(T147="-","-",SUM(T147:T153)*'3j PAAC PAP'!$G$30)</f>
        <v>0</v>
      </c>
      <c r="U155" s="129">
        <f>IF(U147="-","-",SUM(U147:U153)*'3j PAAC PAP'!$G$30)</f>
        <v>0</v>
      </c>
      <c r="V155" s="129">
        <f>IF(V147="-","-",SUM(V147:V153)*'3j PAAC PAP'!$G$30)</f>
        <v>0</v>
      </c>
      <c r="W155" s="129" t="str">
        <f>IF(W147="-","-",SUM(W147:W153)*'3j PAAC PAP'!$G$30)</f>
        <v>-</v>
      </c>
      <c r="X155" s="129" t="str">
        <f>IF(X147="-","-",SUM(X147:X153)*'3j PAAC PAP'!$G$30)</f>
        <v>-</v>
      </c>
      <c r="Y155" s="129" t="str">
        <f>IF(Y147="-","-",SUM(Y147:Y153)*'3j PAAC PAP'!$G$30)</f>
        <v>-</v>
      </c>
      <c r="Z155" s="129" t="str">
        <f>IF(Z147="-","-",SUM(Z147:Z153)*'3j PAAC PAP'!$G$30)</f>
        <v>-</v>
      </c>
      <c r="AA155" s="28"/>
    </row>
    <row r="156" spans="1:27" s="29" customFormat="1" ht="11.5" x14ac:dyDescent="0.25">
      <c r="A156" s="256"/>
      <c r="B156" s="132" t="s">
        <v>388</v>
      </c>
      <c r="C156" s="132" t="s">
        <v>515</v>
      </c>
      <c r="D156" s="134" t="s">
        <v>327</v>
      </c>
      <c r="E156" s="182"/>
      <c r="F156" s="30"/>
      <c r="G156" s="129">
        <f>IF(G147="-","-",SUM(G147:G155)*'3k EBIT'!$E$8)</f>
        <v>9.3437867022952883</v>
      </c>
      <c r="H156" s="129">
        <f>IF(H147="-","-",SUM(H147:H155)*'3k EBIT'!$E$8)</f>
        <v>8.9747451814339723</v>
      </c>
      <c r="I156" s="129">
        <f>IF(I147="-","-",SUM(I147:I155)*'3k EBIT'!$E$8)</f>
        <v>9.0937201465034772</v>
      </c>
      <c r="J156" s="129">
        <f>IF(J147="-","-",SUM(J147:J155)*'3k EBIT'!$E$8)</f>
        <v>8.925767385695643</v>
      </c>
      <c r="K156" s="129">
        <f>IF(K147="-","-",SUM(K147:K155)*'3k EBIT'!$E$8)</f>
        <v>9.6093272145690918</v>
      </c>
      <c r="L156" s="129">
        <f>IF(L147="-","-",SUM(L147:L155)*'3k EBIT'!$E$8)</f>
        <v>9.5010091052752994</v>
      </c>
      <c r="M156" s="129">
        <f>IF(M147="-","-",SUM(M147:M155)*'3k EBIT'!$E$8)</f>
        <v>10.245657537995006</v>
      </c>
      <c r="N156" s="129">
        <f>IF(N147="-","-",SUM(N147:N155)*'3k EBIT'!$E$8)</f>
        <v>10.583862216787388</v>
      </c>
      <c r="O156" s="30"/>
      <c r="P156" s="129">
        <f>IF(P147="-","-",SUM(P147:P155)*'3k EBIT'!$E$8)</f>
        <v>10.583862216787388</v>
      </c>
      <c r="Q156" s="129">
        <f>IF(Q147="-","-",SUM(Q147:Q155)*'3k EBIT'!$E$8)</f>
        <v>11.728740203168112</v>
      </c>
      <c r="R156" s="129">
        <f>IF(R147="-","-",SUM(R147:R155)*'3k EBIT'!$E$8)</f>
        <v>11.342968037967056</v>
      </c>
      <c r="S156" s="129">
        <f>IF(S147="-","-",SUM(S147:S155)*'3k EBIT'!$E$8)</f>
        <v>11.456114008493614</v>
      </c>
      <c r="T156" s="129">
        <f>IF(T147="-","-",SUM(T147:T155)*'3k EBIT'!$E$8)</f>
        <v>10.996094231299622</v>
      </c>
      <c r="U156" s="129">
        <f>IF(U147="-","-",SUM(U147:U155)*'3k EBIT'!$E$8)</f>
        <v>11.845590065942435</v>
      </c>
      <c r="V156" s="129">
        <f>IF(V147="-","-",SUM(V147:V155)*'3k EBIT'!$E$8)</f>
        <v>12.980379652317808</v>
      </c>
      <c r="W156" s="129" t="str">
        <f>IF(W147="-","-",SUM(W147:W155)*'3k EBIT'!$E$8)</f>
        <v>-</v>
      </c>
      <c r="X156" s="129" t="str">
        <f>IF(X147="-","-",SUM(X147:X155)*'3k EBIT'!$E$8)</f>
        <v>-</v>
      </c>
      <c r="Y156" s="129" t="str">
        <f>IF(Y147="-","-",SUM(Y147:Y155)*'3k EBIT'!$E$8)</f>
        <v>-</v>
      </c>
      <c r="Z156" s="129" t="str">
        <f>IF(Z147="-","-",SUM(Z147:Z155)*'3k EBIT'!$E$8)</f>
        <v>-</v>
      </c>
      <c r="AA156" s="28"/>
    </row>
    <row r="157" spans="1:27" s="29" customFormat="1" ht="11.5" x14ac:dyDescent="0.25">
      <c r="A157" s="256"/>
      <c r="B157" s="132" t="s">
        <v>292</v>
      </c>
      <c r="C157" s="177" t="s">
        <v>516</v>
      </c>
      <c r="D157" s="134" t="s">
        <v>327</v>
      </c>
      <c r="E157" s="134"/>
      <c r="F157" s="30"/>
      <c r="G157" s="129">
        <f>IF(G147="-","-",SUM(G147:G150,G152:G156)*'3l HAP'!$E$9)</f>
        <v>5.4253756761117451</v>
      </c>
      <c r="H157" s="129">
        <f>IF(H147="-","-",SUM(H147:H150,H152:H156)*'3l HAP'!$E$9)</f>
        <v>5.1299729515819541</v>
      </c>
      <c r="I157" s="129">
        <f>IF(I147="-","-",SUM(I147:I150,I152:I156)*'3l HAP'!$E$9)</f>
        <v>5.1521412606163421</v>
      </c>
      <c r="J157" s="129">
        <f>IF(J147="-","-",SUM(J147:J150,J152:J156)*'3l HAP'!$E$9)</f>
        <v>5.0310144052055907</v>
      </c>
      <c r="K157" s="129">
        <f>IF(K147="-","-",SUM(K147:K150,K152:K156)*'3l HAP'!$E$9)</f>
        <v>5.6535777046357376</v>
      </c>
      <c r="L157" s="129">
        <f>IF(L147="-","-",SUM(L147:L150,L152:L156)*'3l HAP'!$E$9)</f>
        <v>5.5568905033467217</v>
      </c>
      <c r="M157" s="129">
        <f>IF(M147="-","-",SUM(M147:M150,M152:M156)*'3l HAP'!$E$9)</f>
        <v>6.1734041146229188</v>
      </c>
      <c r="N157" s="129">
        <f>IF(N147="-","-",SUM(N147:N150,N152:N156)*'3l HAP'!$E$9)</f>
        <v>6.4397989379793374</v>
      </c>
      <c r="O157" s="30"/>
      <c r="P157" s="129">
        <f>IF(P147="-","-",SUM(P147:P150,P152:P156)*'3l HAP'!$E$9)</f>
        <v>6.4397989379793374</v>
      </c>
      <c r="Q157" s="129">
        <f>IF(Q147="-","-",SUM(Q147:Q150,Q152:Q156)*'3l HAP'!$E$9)</f>
        <v>7.233612794300921</v>
      </c>
      <c r="R157" s="129">
        <f>IF(R147="-","-",SUM(R147:R150,R152:R156)*'3l HAP'!$E$9)</f>
        <v>6.9113572198395117</v>
      </c>
      <c r="S157" s="129">
        <f>IF(S147="-","-",SUM(S147:S150,S152:S156)*'3l HAP'!$E$9)</f>
        <v>6.9517378424271001</v>
      </c>
      <c r="T157" s="129">
        <f>IF(T147="-","-",SUM(T147:T150,T152:T156)*'3l HAP'!$E$9)</f>
        <v>6.5466098299129731</v>
      </c>
      <c r="U157" s="129">
        <f>IF(U147="-","-",SUM(U147:U150,U152:U156)*'3l HAP'!$E$9)</f>
        <v>7.0935350974065292</v>
      </c>
      <c r="V157" s="129">
        <f>IF(V147="-","-",SUM(V147:V150,V152:V156)*'3l HAP'!$E$9)</f>
        <v>7.9685327366569574</v>
      </c>
      <c r="W157" s="129" t="str">
        <f>IF(W147="-","-",SUM(W147:W150,W152:W156)*'3l HAP'!$E$9)</f>
        <v>-</v>
      </c>
      <c r="X157" s="129" t="str">
        <f>IF(X147="-","-",SUM(X147:X150,X152:X156)*'3l HAP'!$E$9)</f>
        <v>-</v>
      </c>
      <c r="Y157" s="129" t="str">
        <f>IF(Y147="-","-",SUM(Y147:Y150,Y152:Y156)*'3l HAP'!$E$9)</f>
        <v>-</v>
      </c>
      <c r="Z157" s="129" t="str">
        <f>IF(Z147="-","-",SUM(Z147:Z150,Z152:Z156)*'3l HAP'!$E$9)</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497.20342003512371</v>
      </c>
      <c r="H158" s="129">
        <f t="shared" si="22"/>
        <v>477.48478739334081</v>
      </c>
      <c r="I158" s="129">
        <f t="shared" si="22"/>
        <v>483.76879338272272</v>
      </c>
      <c r="J158" s="129">
        <f t="shared" si="22"/>
        <v>474.80805118865231</v>
      </c>
      <c r="K158" s="129">
        <f t="shared" si="22"/>
        <v>511.4074327263657</v>
      </c>
      <c r="L158" s="129">
        <f t="shared" si="22"/>
        <v>505.60979475914343</v>
      </c>
      <c r="M158" s="129">
        <f t="shared" si="22"/>
        <v>545.4183149567798</v>
      </c>
      <c r="N158" s="129">
        <f t="shared" si="22"/>
        <v>563.48494867993134</v>
      </c>
      <c r="O158" s="30"/>
      <c r="P158" s="129">
        <f t="shared" ref="P158:Z158" si="23">IF(P147="-","-",SUM(P147:P157))</f>
        <v>563.48494867993134</v>
      </c>
      <c r="Q158" s="129">
        <f t="shared" si="23"/>
        <v>624.53547377236123</v>
      </c>
      <c r="R158" s="129">
        <f t="shared" si="23"/>
        <v>603.90942841595688</v>
      </c>
      <c r="S158" s="129">
        <f t="shared" si="23"/>
        <v>609.90485765914116</v>
      </c>
      <c r="T158" s="129">
        <f t="shared" si="23"/>
        <v>585.28817242653804</v>
      </c>
      <c r="U158" s="129">
        <f t="shared" si="23"/>
        <v>630.5453863127932</v>
      </c>
      <c r="V158" s="129">
        <f t="shared" si="23"/>
        <v>691.14612698613541</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DF'!H25="-","-",'3a DF'!H25)</f>
        <v>190.81465531518339</v>
      </c>
      <c r="H159" s="38">
        <f>'3a DF'!I25</f>
        <v>170.93146626907006</v>
      </c>
      <c r="I159" s="38">
        <f>'3a DF'!J25</f>
        <v>153.97463091874792</v>
      </c>
      <c r="J159" s="38">
        <f>'3a DF'!K25</f>
        <v>146.32442698958207</v>
      </c>
      <c r="K159" s="38">
        <f>'3a DF'!L25</f>
        <v>171.17529106897376</v>
      </c>
      <c r="L159" s="38">
        <f>'3a DF'!M25</f>
        <v>164.54063541751003</v>
      </c>
      <c r="M159" s="38">
        <f>'3a DF'!N25</f>
        <v>173.63261023395609</v>
      </c>
      <c r="N159" s="38">
        <f>'3a DF'!O25</f>
        <v>193.20231619738985</v>
      </c>
      <c r="O159" s="30"/>
      <c r="P159" s="38">
        <f>'3a DF'!Q25</f>
        <v>193.20231619738985</v>
      </c>
      <c r="Q159" s="38">
        <f>'3a DF'!R25</f>
        <v>225.18223120063152</v>
      </c>
      <c r="R159" s="38">
        <f>'3a DF'!S25</f>
        <v>200.99163382551481</v>
      </c>
      <c r="S159" s="38">
        <f>'3a DF'!T25</f>
        <v>183.79322460993532</v>
      </c>
      <c r="T159" s="38">
        <f>'3a DF'!U25</f>
        <v>153.84976282475452</v>
      </c>
      <c r="U159" s="38">
        <f>'3a DF'!V25</f>
        <v>184.19265659207929</v>
      </c>
      <c r="V159" s="38">
        <f>'3a DF'!W25</f>
        <v>254.18953506839404</v>
      </c>
      <c r="W159" s="38" t="str">
        <f>'3a DF'!X25</f>
        <v>-</v>
      </c>
      <c r="X159" s="38" t="str">
        <f>'3a DF'!Y25</f>
        <v>-</v>
      </c>
      <c r="Y159" s="38" t="str">
        <f>'3a DF'!Z25</f>
        <v>-</v>
      </c>
      <c r="Z159" s="38" t="str">
        <f>'3a DF'!AA25</f>
        <v>-</v>
      </c>
      <c r="AA159" s="28"/>
    </row>
    <row r="160" spans="1:27" s="29" customFormat="1" ht="11.25" customHeight="1" x14ac:dyDescent="0.25">
      <c r="A160" s="256"/>
      <c r="B160" s="135" t="s">
        <v>350</v>
      </c>
      <c r="C160" s="135" t="s">
        <v>300</v>
      </c>
      <c r="D160" s="133" t="s">
        <v>328</v>
      </c>
      <c r="E160" s="181"/>
      <c r="F160" s="30"/>
      <c r="G160" s="38">
        <f>IF('3b CM'!G25="-","-",'3b CM'!G25)</f>
        <v>5.699433111382092E-2</v>
      </c>
      <c r="H160" s="38">
        <f>'3b CM'!H25</f>
        <v>8.5491496670731373E-2</v>
      </c>
      <c r="I160" s="38">
        <f>'3b CM'!I25</f>
        <v>0.26920342932824498</v>
      </c>
      <c r="J160" s="38">
        <f>'3b CM'!J25</f>
        <v>0.27376647994897541</v>
      </c>
      <c r="K160" s="38">
        <f>'3b CM'!K25</f>
        <v>3.5162001540145398</v>
      </c>
      <c r="L160" s="38">
        <f>'3b CM'!L25</f>
        <v>3.411069454584279</v>
      </c>
      <c r="M160" s="38">
        <f>'3b CM'!M25</f>
        <v>11.796224299080484</v>
      </c>
      <c r="N160" s="38">
        <f>'3b CM'!N25</f>
        <v>11.213826361017571</v>
      </c>
      <c r="O160" s="30"/>
      <c r="P160" s="38">
        <f>'3b CM'!P25</f>
        <v>11.213826361017571</v>
      </c>
      <c r="Q160" s="38">
        <f>'3b CM'!Q25</f>
        <v>15.043725244660884</v>
      </c>
      <c r="R160" s="38">
        <f>'3b CM'!R25</f>
        <v>14.975042557017401</v>
      </c>
      <c r="S160" s="38">
        <f>'3b CM'!S25</f>
        <v>17.81652010215473</v>
      </c>
      <c r="T160" s="38">
        <f>'3b CM'!T25</f>
        <v>18.886863590805135</v>
      </c>
      <c r="U160" s="38">
        <f>'3b CM'!U25</f>
        <v>14.373497403545668</v>
      </c>
      <c r="V160" s="38">
        <f>'3b CM'!V25</f>
        <v>14.742481122034583</v>
      </c>
      <c r="W160" s="38" t="str">
        <f>'3b CM'!W25</f>
        <v>-</v>
      </c>
      <c r="X160" s="38" t="str">
        <f>'3b CM'!X25</f>
        <v>-</v>
      </c>
      <c r="Y160" s="38" t="str">
        <f>'3b CM'!Y25</f>
        <v>-</v>
      </c>
      <c r="Z160" s="38" t="str">
        <f>'3b CM'!Z25</f>
        <v>-</v>
      </c>
      <c r="AA160" s="28"/>
    </row>
    <row r="161" spans="1:27" s="29" customFormat="1" ht="11.25" customHeight="1" x14ac:dyDescent="0.25">
      <c r="A161" s="256"/>
      <c r="B161" s="135" t="s">
        <v>596</v>
      </c>
      <c r="C161" s="135" t="s">
        <v>597</v>
      </c>
      <c r="D161" s="133" t="s">
        <v>328</v>
      </c>
      <c r="E161" s="181"/>
      <c r="F161" s="30"/>
      <c r="G161" s="38" t="str">
        <f>IF('3c AA'!J95="-","-",'3c AA'!J95)</f>
        <v>-</v>
      </c>
      <c r="H161" s="38" t="str">
        <f>IF('3c AA'!K95="-","-",'3c AA'!K95)</f>
        <v>-</v>
      </c>
      <c r="I161" s="38" t="str">
        <f>IF('3c AA'!L95="-","-",'3c AA'!L95)</f>
        <v>-</v>
      </c>
      <c r="J161" s="38" t="str">
        <f>IF('3c AA'!M95="-","-",'3c AA'!M95)</f>
        <v>-</v>
      </c>
      <c r="K161" s="38" t="str">
        <f>IF('3c AA'!N95="-","-",'3c AA'!N95)</f>
        <v>-</v>
      </c>
      <c r="L161" s="38" t="str">
        <f>IF('3c AA'!O95="-","-",'3c AA'!O95)</f>
        <v>-</v>
      </c>
      <c r="M161" s="38" t="str">
        <f>IF('3c AA'!P95="-","-",'3c AA'!P95)</f>
        <v>-</v>
      </c>
      <c r="N161" s="38" t="str">
        <f>IF('3c AA'!Q95="-","-",'3c AA'!Q95)</f>
        <v>-</v>
      </c>
      <c r="O161" s="30"/>
      <c r="P161" s="38" t="str">
        <f>IF('3c AA'!S95="-","-",'3c AA'!S95)</f>
        <v>-</v>
      </c>
      <c r="Q161" s="38" t="str">
        <f>IF('3c AA'!T95="-","-",'3c AA'!T95)</f>
        <v>-</v>
      </c>
      <c r="R161" s="38" t="str">
        <f>IF('3c AA'!U95="-","-",'3c AA'!U95)</f>
        <v>-</v>
      </c>
      <c r="S161" s="38" t="str">
        <f>IF('3c AA'!V95="-","-",'3c AA'!V95)</f>
        <v>-</v>
      </c>
      <c r="T161" s="38">
        <f>IF('3c AA'!W95="-","-",'3c AA'!W95)</f>
        <v>0</v>
      </c>
      <c r="U161" s="38">
        <f>IF('3c AA'!X95="-","-",'3c AA'!X95)</f>
        <v>0</v>
      </c>
      <c r="V161" s="38">
        <f>IF('3c AA'!Y95="-","-",'3c AA'!Y95)</f>
        <v>0</v>
      </c>
      <c r="W161" s="38" t="str">
        <f>IF('3c AA'!Z95="-","-",'3c AA'!Z95)</f>
        <v>-</v>
      </c>
      <c r="X161" s="38" t="str">
        <f>IF('3c AA'!AA95="-","-",'3c AA'!AA95)</f>
        <v>-</v>
      </c>
      <c r="Y161" s="38" t="str">
        <f>IF('3c AA'!AB95="-","-",'3c AA'!AB95)</f>
        <v>-</v>
      </c>
      <c r="Z161" s="38" t="str">
        <f>IF('3c AA'!AC95="-","-",'3c AA'!AC95)</f>
        <v>-</v>
      </c>
      <c r="AA161" s="28"/>
    </row>
    <row r="162" spans="1:27" s="29" customFormat="1" ht="11.25" customHeight="1" x14ac:dyDescent="0.25">
      <c r="A162" s="256"/>
      <c r="B162" s="135" t="s">
        <v>2</v>
      </c>
      <c r="C162" s="135" t="s">
        <v>342</v>
      </c>
      <c r="D162" s="133" t="s">
        <v>328</v>
      </c>
      <c r="E162" s="181"/>
      <c r="F162" s="30"/>
      <c r="G162" s="38">
        <f>IF('3d PC'!G26="-","-",'3d PC'!G26)</f>
        <v>68.696846532777627</v>
      </c>
      <c r="H162" s="38">
        <f>'3d PC'!H26</f>
        <v>68.676671216342328</v>
      </c>
      <c r="I162" s="38">
        <f>'3d PC'!I26</f>
        <v>86.636741851488935</v>
      </c>
      <c r="J162" s="38">
        <f>'3d PC'!J26</f>
        <v>85.631797942264583</v>
      </c>
      <c r="K162" s="38">
        <f>'3d PC'!K26</f>
        <v>97.937451136388688</v>
      </c>
      <c r="L162" s="38">
        <f>'3d PC'!L26</f>
        <v>97.118570378104408</v>
      </c>
      <c r="M162" s="38">
        <f>'3d PC'!M26</f>
        <v>118.38200017246123</v>
      </c>
      <c r="N162" s="38">
        <f>'3d PC'!N26</f>
        <v>116.27969685512001</v>
      </c>
      <c r="O162" s="30"/>
      <c r="P162" s="38">
        <f>'3d PC'!P26</f>
        <v>116.27969685512001</v>
      </c>
      <c r="Q162" s="38">
        <f>'3d PC'!Q26</f>
        <v>130.00479031786008</v>
      </c>
      <c r="R162" s="38">
        <f>'3d PC'!R26</f>
        <v>131.95510964851496</v>
      </c>
      <c r="S162" s="38">
        <f>'3d PC'!S26</f>
        <v>143.81812836712012</v>
      </c>
      <c r="T162" s="38">
        <f>'3d PC'!T26</f>
        <v>146.29104596880782</v>
      </c>
      <c r="U162" s="38">
        <f>'3d PC'!U26</f>
        <v>158.28710669896509</v>
      </c>
      <c r="V162" s="38">
        <f>'3d PC'!V26</f>
        <v>144.09913232076272</v>
      </c>
      <c r="W162" s="38" t="str">
        <f>'3d PC'!W26</f>
        <v>-</v>
      </c>
      <c r="X162" s="38" t="str">
        <f>'3d PC'!X26</f>
        <v>-</v>
      </c>
      <c r="Y162" s="38" t="str">
        <f>'3d PC'!Y26</f>
        <v>-</v>
      </c>
      <c r="Z162" s="38" t="str">
        <f>'3d PC'!Z26</f>
        <v>-</v>
      </c>
      <c r="AA162" s="28"/>
    </row>
    <row r="163" spans="1:27" s="29" customFormat="1" ht="11.25" customHeight="1" x14ac:dyDescent="0.25">
      <c r="A163" s="256"/>
      <c r="B163" s="135" t="s">
        <v>352</v>
      </c>
      <c r="C163" s="135" t="s">
        <v>343</v>
      </c>
      <c r="D163" s="133" t="s">
        <v>328</v>
      </c>
      <c r="E163" s="181"/>
      <c r="F163" s="30"/>
      <c r="G163" s="38">
        <f>IF('3e NC-Elec'!H40="-","-",'3e NC-Elec'!H40)</f>
        <v>123.95014913709178</v>
      </c>
      <c r="H163" s="38">
        <f>'3e NC-Elec'!I40</f>
        <v>124.69829893079482</v>
      </c>
      <c r="I163" s="38">
        <f>'3e NC-Elec'!J40</f>
        <v>139.99637776476746</v>
      </c>
      <c r="J163" s="38">
        <f>'3e NC-Elec'!K40</f>
        <v>139.43366824353919</v>
      </c>
      <c r="K163" s="38">
        <f>'3e NC-Elec'!L40</f>
        <v>124.74872860420707</v>
      </c>
      <c r="L163" s="38">
        <f>'3e NC-Elec'!M40</f>
        <v>125.64562112079527</v>
      </c>
      <c r="M163" s="38">
        <f>'3e NC-Elec'!N40</f>
        <v>125.42362347896896</v>
      </c>
      <c r="N163" s="38">
        <f>'3e NC-Elec'!O40</f>
        <v>125.02842728643076</v>
      </c>
      <c r="O163" s="30"/>
      <c r="P163" s="38">
        <f>'3e NC-Elec'!Q40</f>
        <v>125.02842728643076</v>
      </c>
      <c r="Q163" s="38">
        <f>'3e NC-Elec'!R40</f>
        <v>131.25157687445429</v>
      </c>
      <c r="R163" s="38">
        <f>'3e NC-Elec'!S40</f>
        <v>132.83894954125657</v>
      </c>
      <c r="S163" s="38">
        <f>'3e NC-Elec'!T40</f>
        <v>133.01102223905909</v>
      </c>
      <c r="T163" s="38">
        <f>'3e NC-Elec'!U40</f>
        <v>136.241410413018</v>
      </c>
      <c r="U163" s="38">
        <f>'3e NC-Elec'!V40</f>
        <v>141.39509699663142</v>
      </c>
      <c r="V163" s="38">
        <f>'3e NC-Elec'!W40</f>
        <v>141.41349489867699</v>
      </c>
      <c r="W163" s="38" t="str">
        <f>'3e NC-Elec'!X40</f>
        <v>-</v>
      </c>
      <c r="X163" s="38" t="str">
        <f>'3e NC-Elec'!Y40</f>
        <v>-</v>
      </c>
      <c r="Y163" s="38" t="str">
        <f>'3e NC-Elec'!Z40</f>
        <v>-</v>
      </c>
      <c r="Z163" s="38" t="str">
        <f>'3e NC-Elec'!AA40</f>
        <v>-</v>
      </c>
      <c r="AA163" s="28"/>
    </row>
    <row r="164" spans="1:27" s="29" customFormat="1" ht="11.25" customHeight="1" x14ac:dyDescent="0.25">
      <c r="A164" s="256"/>
      <c r="B164" s="135" t="s">
        <v>349</v>
      </c>
      <c r="C164" s="135" t="s">
        <v>344</v>
      </c>
      <c r="D164" s="133" t="s">
        <v>328</v>
      </c>
      <c r="E164" s="181"/>
      <c r="F164" s="30"/>
      <c r="G164" s="38">
        <f>IF('3g CPIH'!C$16="-","-",'3h OC '!$E$8*('3g CPIH'!C$16/'3g CPIH'!$G$16))</f>
        <v>76.502677103718199</v>
      </c>
      <c r="H164" s="38">
        <f>IF('3g CPIH'!D$16="-","-",'3h OC '!$E$8*('3g CPIH'!D$16/'3g CPIH'!$G$16))</f>
        <v>76.655835616438353</v>
      </c>
      <c r="I164" s="38">
        <f>IF('3g CPIH'!E$16="-","-",'3h OC '!$E$8*('3g CPIH'!E$16/'3g CPIH'!$G$16))</f>
        <v>76.885573385518597</v>
      </c>
      <c r="J164" s="38">
        <f>IF('3g CPIH'!F$16="-","-",'3h OC '!$E$8*('3g CPIH'!F$16/'3g CPIH'!$G$16))</f>
        <v>77.345048923679059</v>
      </c>
      <c r="K164" s="38">
        <f>IF('3g CPIH'!G$16="-","-",'3h OC '!$E$8*('3g CPIH'!G$16/'3g CPIH'!$G$16))</f>
        <v>78.263999999999996</v>
      </c>
      <c r="L164" s="38">
        <f>IF('3g CPIH'!H$16="-","-",'3h OC '!$E$8*('3g CPIH'!H$16/'3g CPIH'!$G$16))</f>
        <v>79.259530332681024</v>
      </c>
      <c r="M164" s="38">
        <f>IF('3g CPIH'!I$16="-","-",'3h OC '!$E$8*('3g CPIH'!I$16/'3g CPIH'!$G$16))</f>
        <v>80.408219178082177</v>
      </c>
      <c r="N164" s="38">
        <f>IF('3g CPIH'!J$16="-","-",'3h OC '!$E$8*('3g CPIH'!J$16/'3g CPIH'!$G$16))</f>
        <v>81.097432485322898</v>
      </c>
      <c r="O164" s="30"/>
      <c r="P164" s="38">
        <f>IF('3g CPIH'!L$16="-","-",'3h OC '!$E$8*('3g CPIH'!L$16/'3g CPIH'!$G$16))</f>
        <v>81.097432485322898</v>
      </c>
      <c r="Q164" s="38">
        <f>IF('3g CPIH'!M$16="-","-",'3h OC '!$E$8*('3g CPIH'!M$16/'3g CPIH'!$G$16))</f>
        <v>82.016383561643835</v>
      </c>
      <c r="R164" s="38">
        <f>IF('3g CPIH'!N$16="-","-",'3h OC '!$E$8*('3g CPIH'!N$16/'3g CPIH'!$G$16))</f>
        <v>82.62901761252445</v>
      </c>
      <c r="S164" s="38">
        <f>IF('3g CPIH'!O$16="-","-",'3h OC '!$E$8*('3g CPIH'!O$16/'3g CPIH'!$G$16))</f>
        <v>83.088493150684926</v>
      </c>
      <c r="T164" s="38">
        <f>IF('3g CPIH'!P$16="-","-",'3h OC '!$E$8*('3g CPIH'!P$16/'3g CPIH'!$G$16))</f>
        <v>83.318230919765156</v>
      </c>
      <c r="U164" s="38">
        <f>IF('3g CPIH'!Q$16="-","-",'3h OC '!$E$8*('3g CPIH'!Q$16/'3g CPIH'!$G$16))</f>
        <v>83.777706457925632</v>
      </c>
      <c r="V164" s="38">
        <f>IF('3g CPIH'!R$16="-","-",'3h OC '!$E$8*('3g CPIH'!R$16/'3g CPIH'!$G$16))</f>
        <v>85.309291585127198</v>
      </c>
      <c r="W164" s="38" t="str">
        <f>IF('3g CPIH'!S$16="-","-",'3h OC '!$E$8*('3g CPIH'!S$16/'3g CPIH'!$G$16))</f>
        <v>-</v>
      </c>
      <c r="X164" s="38" t="str">
        <f>IF('3g CPIH'!T$16="-","-",'3h OC '!$E$8*('3g CPIH'!T$16/'3g CPIH'!$G$16))</f>
        <v>-</v>
      </c>
      <c r="Y164" s="38" t="str">
        <f>IF('3g CPIH'!U$16="-","-",'3h OC '!$E$8*('3g CPIH'!U$16/'3g CPIH'!$G$16))</f>
        <v>-</v>
      </c>
      <c r="Z164" s="38" t="str">
        <f>IF('3g CPIH'!V$16="-","-",'3h OC '!$E$8*('3g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SMNCC'!G$48="-","-",'3i SMNCC'!G$48)</f>
        <v>0</v>
      </c>
      <c r="L165" s="38">
        <f>IF('3i SMNCC'!H$48="-","-",'3i SMNCC'!H$48)</f>
        <v>-0.18995111249132623</v>
      </c>
      <c r="M165" s="38">
        <f>IF('3i SMNCC'!I$48="-","-",'3i SMNCC'!I$48)</f>
        <v>2.3898870370752556</v>
      </c>
      <c r="N165" s="38">
        <f>IF('3i SMNCC'!J$48="-","-",'3i SMNCC'!J$48)</f>
        <v>2.4654814606041811</v>
      </c>
      <c r="O165" s="30"/>
      <c r="P165" s="38">
        <f>IF('3i SMNCC'!L$48="-","-",'3i SMNCC'!L$48)</f>
        <v>2.4654814606041811</v>
      </c>
      <c r="Q165" s="38">
        <f>IF('3i SMNCC'!M$48="-","-",'3i SMNCC'!M$48)</f>
        <v>4.8850955964817686</v>
      </c>
      <c r="R165" s="38">
        <f>IF('3i SMNCC'!N$48="-","-",'3i SMNCC'!N$48)</f>
        <v>4.7480163427765101</v>
      </c>
      <c r="S165" s="38">
        <f>IF('3i SMNCC'!O$48="-","-",'3i SMNCC'!O$48)</f>
        <v>7.093641997338695</v>
      </c>
      <c r="T165" s="38">
        <f>IF('3i SMNCC'!P$48="-","-",'3i SMNCC'!P$48)</f>
        <v>6.2155900817178944</v>
      </c>
      <c r="U165" s="38">
        <f>IF('3i SMNCC'!Q$48="-","-",'3i SMNCC'!Q$48)</f>
        <v>5.8459595331056082</v>
      </c>
      <c r="V165" s="38">
        <f>IF('3i SMNCC'!R$48="-","-",'3i SMNCC'!R$48)</f>
        <v>6.2696858243973583</v>
      </c>
      <c r="W165" s="38" t="str">
        <f>IF('3i SMNCC'!S$48="-","-",'3i SMNCC'!S$48)</f>
        <v>-</v>
      </c>
      <c r="X165" s="38" t="str">
        <f>IF('3i SMNCC'!T$48="-","-",'3i SMNCC'!T$48)</f>
        <v>-</v>
      </c>
      <c r="Y165" s="38" t="str">
        <f>IF('3i SMNCC'!U$48="-","-",'3i SMNCC'!U$48)</f>
        <v>-</v>
      </c>
      <c r="Z165" s="38" t="str">
        <f>IF('3i SMNCC'!V$48="-","-",'3i SMNCC'!V$48)</f>
        <v>-</v>
      </c>
      <c r="AA165" s="28"/>
    </row>
    <row r="166" spans="1:27" s="29" customFormat="1" ht="11.5" x14ac:dyDescent="0.25">
      <c r="A166" s="256"/>
      <c r="B166" s="135" t="s">
        <v>349</v>
      </c>
      <c r="C166" s="135" t="s">
        <v>389</v>
      </c>
      <c r="D166" s="133" t="s">
        <v>328</v>
      </c>
      <c r="E166" s="181"/>
      <c r="F166" s="30"/>
      <c r="G166" s="38">
        <f>IF('3g CPIH'!C$16="-","-",'3j PAAC PAP'!$G$12*('3g CPIH'!C$16/'3g CPIH'!$G$16))</f>
        <v>23.857918590998043</v>
      </c>
      <c r="H166" s="38">
        <f>IF('3g CPIH'!D$16="-","-",'3j PAAC PAP'!$G$12*('3g CPIH'!D$16/'3g CPIH'!$G$16))</f>
        <v>23.905682191780819</v>
      </c>
      <c r="I166" s="38">
        <f>IF('3g CPIH'!E$16="-","-",'3j PAAC PAP'!$G$12*('3g CPIH'!E$16/'3g CPIH'!$G$16))</f>
        <v>23.977327592954992</v>
      </c>
      <c r="J166" s="38">
        <f>IF('3g CPIH'!F$16="-","-",'3j PAAC PAP'!$G$12*('3g CPIH'!F$16/'3g CPIH'!$G$16))</f>
        <v>24.120618395303325</v>
      </c>
      <c r="K166" s="38">
        <f>IF('3g CPIH'!G$16="-","-",'3j PAAC PAP'!$G$12*('3g CPIH'!G$16/'3g CPIH'!$G$16))</f>
        <v>24.4072</v>
      </c>
      <c r="L166" s="38">
        <f>IF('3g CPIH'!H$16="-","-",'3j PAAC PAP'!$G$12*('3g CPIH'!H$16/'3g CPIH'!$G$16))</f>
        <v>24.717663405088064</v>
      </c>
      <c r="M166" s="38">
        <f>IF('3g CPIH'!I$16="-","-",'3j PAAC PAP'!$G$12*('3g CPIH'!I$16/'3g CPIH'!$G$16))</f>
        <v>25.075890410958902</v>
      </c>
      <c r="N166" s="38">
        <f>IF('3g CPIH'!J$16="-","-",'3j PAAC PAP'!$G$12*('3g CPIH'!J$16/'3g CPIH'!$G$16))</f>
        <v>25.290826614481411</v>
      </c>
      <c r="O166" s="30"/>
      <c r="P166" s="38">
        <f>IF('3g CPIH'!L$16="-","-",'3j PAAC PAP'!$G$12*('3g CPIH'!L$16/'3g CPIH'!$G$16))</f>
        <v>25.290826614481411</v>
      </c>
      <c r="Q166" s="38">
        <f>IF('3g CPIH'!M$16="-","-",'3j PAAC PAP'!$G$12*('3g CPIH'!M$16/'3g CPIH'!$G$16))</f>
        <v>25.577408219178082</v>
      </c>
      <c r="R166" s="38">
        <f>IF('3g CPIH'!N$16="-","-",'3j PAAC PAP'!$G$12*('3g CPIH'!N$16/'3g CPIH'!$G$16))</f>
        <v>25.768462622309197</v>
      </c>
      <c r="S166" s="38">
        <f>IF('3g CPIH'!O$16="-","-",'3j PAAC PAP'!$G$12*('3g CPIH'!O$16/'3g CPIH'!$G$16))</f>
        <v>25.911753424657533</v>
      </c>
      <c r="T166" s="38">
        <f>IF('3g CPIH'!P$16="-","-",'3j PAAC PAP'!$G$12*('3g CPIH'!P$16/'3g CPIH'!$G$16))</f>
        <v>25.983398825831699</v>
      </c>
      <c r="U166" s="38">
        <f>IF('3g CPIH'!Q$16="-","-",'3j PAAC PAP'!$G$12*('3g CPIH'!Q$16/'3g CPIH'!$G$16))</f>
        <v>26.126689628180038</v>
      </c>
      <c r="V166" s="38">
        <f>IF('3g CPIH'!R$16="-","-",'3j PAAC PAP'!$G$12*('3g CPIH'!R$16/'3g CPIH'!$G$16))</f>
        <v>26.604325636007829</v>
      </c>
      <c r="W166" s="38" t="str">
        <f>IF('3g CPIH'!S$16="-","-",'3j PAAC PAP'!$G$12*('3g CPIH'!S$16/'3g CPIH'!$G$16))</f>
        <v>-</v>
      </c>
      <c r="X166" s="38" t="str">
        <f>IF('3g CPIH'!T$16="-","-",'3j PAAC PAP'!$G$12*('3g CPIH'!T$16/'3g CPIH'!$G$16))</f>
        <v>-</v>
      </c>
      <c r="Y166" s="38" t="str">
        <f>IF('3g CPIH'!U$16="-","-",'3j PAAC PAP'!$G$12*('3g CPIH'!U$16/'3g CPIH'!$G$16))</f>
        <v>-</v>
      </c>
      <c r="Z166" s="38" t="str">
        <f>IF('3g CPIH'!V$16="-","-",'3j PAAC PAP'!$G$12*('3g CPIH'!V$16/'3g CPIH'!$G$16))</f>
        <v>-</v>
      </c>
      <c r="AA166" s="28"/>
    </row>
    <row r="167" spans="1:27" s="29" customFormat="1" ht="11.5" x14ac:dyDescent="0.25">
      <c r="A167" s="256"/>
      <c r="B167" s="135" t="s">
        <v>349</v>
      </c>
      <c r="C167" s="135" t="s">
        <v>404</v>
      </c>
      <c r="D167" s="133" t="s">
        <v>328</v>
      </c>
      <c r="E167" s="181"/>
      <c r="F167" s="30"/>
      <c r="G167" s="38">
        <f>IF(G159="-","-",SUM(G159:G165)*'3j PAAC PAP'!$G$30)</f>
        <v>0</v>
      </c>
      <c r="H167" s="38">
        <f>IF(H159="-","-",SUM(H159:H165)*'3j PAAC PAP'!$G$30)</f>
        <v>0</v>
      </c>
      <c r="I167" s="38">
        <f>IF(I159="-","-",SUM(I159:I165)*'3j PAAC PAP'!$G$30)</f>
        <v>0</v>
      </c>
      <c r="J167" s="38">
        <f>IF(J159="-","-",SUM(J159:J165)*'3j PAAC PAP'!$G$30)</f>
        <v>0</v>
      </c>
      <c r="K167" s="38">
        <f>IF(K159="-","-",SUM(K159:K165)*'3j PAAC PAP'!$G$30)</f>
        <v>0</v>
      </c>
      <c r="L167" s="38">
        <f>IF(L159="-","-",SUM(L159:L165)*'3j PAAC PAP'!$G$30)</f>
        <v>0</v>
      </c>
      <c r="M167" s="38">
        <f>IF(M159="-","-",SUM(M159:M165)*'3j PAAC PAP'!$G$30)</f>
        <v>0</v>
      </c>
      <c r="N167" s="38">
        <f>IF(N159="-","-",SUM(N159:N165)*'3j PAAC PAP'!$G$30)</f>
        <v>0</v>
      </c>
      <c r="O167" s="30"/>
      <c r="P167" s="38">
        <f>IF(P159="-","-",SUM(P159:P165)*'3j PAAC PAP'!$G$30)</f>
        <v>0</v>
      </c>
      <c r="Q167" s="38">
        <f>IF(Q159="-","-",SUM(Q159:Q165)*'3j PAAC PAP'!$G$30)</f>
        <v>0</v>
      </c>
      <c r="R167" s="38">
        <f>IF(R159="-","-",SUM(R159:R165)*'3j PAAC PAP'!$G$30)</f>
        <v>0</v>
      </c>
      <c r="S167" s="38">
        <f>IF(S159="-","-",SUM(S159:S165)*'3j PAAC PAP'!$G$30)</f>
        <v>0</v>
      </c>
      <c r="T167" s="38">
        <f>IF(T159="-","-",SUM(T159:T165)*'3j PAAC PAP'!$G$30)</f>
        <v>0</v>
      </c>
      <c r="U167" s="38">
        <f>IF(U159="-","-",SUM(U159:U165)*'3j PAAC PAP'!$G$30)</f>
        <v>0</v>
      </c>
      <c r="V167" s="38">
        <f>IF(V159="-","-",SUM(V159:V165)*'3j PAAC PAP'!$G$30)</f>
        <v>0</v>
      </c>
      <c r="W167" s="38" t="str">
        <f>IF(W159="-","-",SUM(W159:W165)*'3j PAAC PAP'!$G$30)</f>
        <v>-</v>
      </c>
      <c r="X167" s="38" t="str">
        <f>IF(X159="-","-",SUM(X159:X165)*'3j PAAC PAP'!$G$30)</f>
        <v>-</v>
      </c>
      <c r="Y167" s="38" t="str">
        <f>IF(Y159="-","-",SUM(Y159:Y165)*'3j PAAC PAP'!$G$30)</f>
        <v>-</v>
      </c>
      <c r="Z167" s="38" t="str">
        <f>IF(Z159="-","-",SUM(Z159:Z165)*'3j PAAC PAP'!$G$30)</f>
        <v>-</v>
      </c>
      <c r="AA167" s="28"/>
    </row>
    <row r="168" spans="1:27" s="29" customFormat="1" ht="11.5" x14ac:dyDescent="0.25">
      <c r="A168" s="256"/>
      <c r="B168" s="135" t="s">
        <v>388</v>
      </c>
      <c r="C168" s="135" t="s">
        <v>515</v>
      </c>
      <c r="D168" s="133" t="s">
        <v>328</v>
      </c>
      <c r="E168" s="181"/>
      <c r="F168" s="30"/>
      <c r="G168" s="38">
        <f>IF(G159="-","-",SUM(G159:G167)*'3k EBIT'!$E$8)</f>
        <v>9.3717731398987798</v>
      </c>
      <c r="H168" s="38">
        <f>IF(H159="-","-",SUM(H159:H167)*'3k EBIT'!$E$8)</f>
        <v>9.0052183367262089</v>
      </c>
      <c r="I168" s="38">
        <f>IF(I159="-","-",SUM(I159:I167)*'3k EBIT'!$E$8)</f>
        <v>9.330337510532269</v>
      </c>
      <c r="J168" s="38">
        <f>IF(J159="-","-",SUM(J159:J167)*'3k EBIT'!$E$8)</f>
        <v>9.1635688048385777</v>
      </c>
      <c r="K168" s="38">
        <f>IF(K159="-","-",SUM(K159:K167)*'3k EBIT'!$E$8)</f>
        <v>9.6849465328226962</v>
      </c>
      <c r="L168" s="38">
        <f>IF(L159="-","-",SUM(L159:L167)*'3k EBIT'!$E$8)</f>
        <v>9.5775367960797926</v>
      </c>
      <c r="M168" s="38">
        <f>IF(M159="-","-",SUM(M159:M167)*'3k EBIT'!$E$8)</f>
        <v>10.402716552771373</v>
      </c>
      <c r="N168" s="38">
        <f>IF(N159="-","-",SUM(N159:N167)*'3k EBIT'!$E$8)</f>
        <v>10.741066844618782</v>
      </c>
      <c r="O168" s="30"/>
      <c r="P168" s="38">
        <f>IF(P159="-","-",SUM(P159:P167)*'3k EBIT'!$E$8)</f>
        <v>10.741066844618782</v>
      </c>
      <c r="Q168" s="38">
        <f>IF(Q159="-","-",SUM(Q159:Q167)*'3k EBIT'!$E$8)</f>
        <v>11.891200734936785</v>
      </c>
      <c r="R168" s="38">
        <f>IF(R159="-","-",SUM(R159:R167)*'3k EBIT'!$E$8)</f>
        <v>11.502775904279535</v>
      </c>
      <c r="S168" s="38">
        <f>IF(S159="-","-",SUM(S159:S167)*'3k EBIT'!$E$8)</f>
        <v>11.514910958399929</v>
      </c>
      <c r="T168" s="38">
        <f>IF(T159="-","-",SUM(T159:T167)*'3k EBIT'!$E$8)</f>
        <v>11.054989109235194</v>
      </c>
      <c r="U168" s="38">
        <f>IF(U159="-","-",SUM(U159:U167)*'3k EBIT'!$E$8)</f>
        <v>11.891927079396464</v>
      </c>
      <c r="V168" s="38">
        <f>IF(V159="-","-",SUM(V159:V167)*'3k EBIT'!$E$8)</f>
        <v>13.027458066948199</v>
      </c>
      <c r="W168" s="38" t="str">
        <f>IF(W159="-","-",SUM(W159:W167)*'3k EBIT'!$E$8)</f>
        <v>-</v>
      </c>
      <c r="X168" s="38" t="str">
        <f>IF(X159="-","-",SUM(X159:X167)*'3k EBIT'!$E$8)</f>
        <v>-</v>
      </c>
      <c r="Y168" s="38" t="str">
        <f>IF(Y159="-","-",SUM(Y159:Y167)*'3k EBIT'!$E$8)</f>
        <v>-</v>
      </c>
      <c r="Z168" s="38" t="str">
        <f>IF(Z159="-","-",SUM(Z159:Z167)*'3k EBIT'!$E$8)</f>
        <v>-</v>
      </c>
      <c r="AA168" s="28"/>
    </row>
    <row r="169" spans="1:27" s="29" customFormat="1" ht="11.25" customHeight="1" x14ac:dyDescent="0.25">
      <c r="A169" s="256"/>
      <c r="B169" s="135" t="s">
        <v>292</v>
      </c>
      <c r="C169" s="136" t="s">
        <v>516</v>
      </c>
      <c r="D169" s="133" t="s">
        <v>328</v>
      </c>
      <c r="E169" s="127"/>
      <c r="F169" s="30"/>
      <c r="G169" s="38">
        <f>IF(G159="-","-",SUM(G159:G162,G164:G168)*'3l HAP'!$E$9)</f>
        <v>5.4069339646654333</v>
      </c>
      <c r="H169" s="38">
        <f>IF(H159="-","-",SUM(H159:H162,H164:H168)*'3l HAP'!$E$9)</f>
        <v>5.1135210058248246</v>
      </c>
      <c r="I169" s="38">
        <f>IF(I159="-","-",SUM(I159:I162,I164:I168)*'3l HAP'!$E$9)</f>
        <v>5.1400717208553672</v>
      </c>
      <c r="J169" s="38">
        <f>IF(J159="-","-",SUM(J159:J162,J164:J168)*'3l HAP'!$E$9)</f>
        <v>5.0198019503489624</v>
      </c>
      <c r="K169" s="38">
        <f>IF(K159="-","-",SUM(K159:K162,K164:K168)*'3l HAP'!$E$9)</f>
        <v>5.6365666864706956</v>
      </c>
      <c r="L169" s="38">
        <f>IF(L159="-","-",SUM(L159:L162,L164:L168)*'3l HAP'!$E$9)</f>
        <v>5.5406676354462556</v>
      </c>
      <c r="M169" s="38">
        <f>IF(M159="-","-",SUM(M159:M162,M164:M168)*'3l HAP'!$E$9)</f>
        <v>6.1797837885752873</v>
      </c>
      <c r="N169" s="38">
        <f>IF(N159="-","-",SUM(N159:N162,N164:N168)*'3l HAP'!$E$9)</f>
        <v>6.4462953600704589</v>
      </c>
      <c r="O169" s="30"/>
      <c r="P169" s="38">
        <f>IF(P159="-","-",SUM(P159:P162,P164:P168)*'3l HAP'!$E$9)</f>
        <v>6.4462953600704589</v>
      </c>
      <c r="Q169" s="38">
        <f>IF(Q159="-","-",SUM(Q159:Q162,Q164:Q168)*'3l HAP'!$E$9)</f>
        <v>7.241450823410629</v>
      </c>
      <c r="R169" s="38">
        <f>IF(R159="-","-",SUM(R159:R162,R164:R168)*'3l HAP'!$E$9)</f>
        <v>6.918898226687908</v>
      </c>
      <c r="S169" s="38">
        <f>IF(S159="-","-",SUM(S159:S162,S164:S168)*'3l HAP'!$E$9)</f>
        <v>6.9257299236872738</v>
      </c>
      <c r="T169" s="38">
        <f>IF(T159="-","-",SUM(T159:T162,T164:T168)*'3l HAP'!$E$9)</f>
        <v>6.524027862419552</v>
      </c>
      <c r="U169" s="38">
        <f>IF(U159="-","-",SUM(U159:U162,U164:U168)*'3l HAP'!$E$9)</f>
        <v>7.0934992508198089</v>
      </c>
      <c r="V169" s="38">
        <f>IF(V159="-","-",SUM(V159:V162,V164:V168)*'3l HAP'!$E$9)</f>
        <v>7.9682457988001794</v>
      </c>
      <c r="W169" s="38" t="str">
        <f>IF(W159="-","-",SUM(W159:W162,W164:W168)*'3l HAP'!$E$9)</f>
        <v>-</v>
      </c>
      <c r="X169" s="38" t="str">
        <f>IF(X159="-","-",SUM(X159:X162,X164:X168)*'3l HAP'!$E$9)</f>
        <v>-</v>
      </c>
      <c r="Y169" s="38" t="str">
        <f>IF(Y159="-","-",SUM(Y159:Y162,Y164:Y168)*'3l HAP'!$E$9)</f>
        <v>-</v>
      </c>
      <c r="Z169" s="38" t="str">
        <f>IF(Z159="-","-",SUM(Z159:Z162,Z164:Z168)*'3l HAP'!$E$9)</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498.65794811544708</v>
      </c>
      <c r="H170" s="38">
        <f t="shared" si="24"/>
        <v>479.07218506364819</v>
      </c>
      <c r="I170" s="38">
        <f t="shared" si="24"/>
        <v>496.21026417419375</v>
      </c>
      <c r="J170" s="38">
        <f t="shared" si="24"/>
        <v>487.31269772950481</v>
      </c>
      <c r="K170" s="38">
        <f t="shared" si="24"/>
        <v>515.3703841828775</v>
      </c>
      <c r="L170" s="38">
        <f t="shared" si="24"/>
        <v>509.62134342779785</v>
      </c>
      <c r="M170" s="38">
        <f t="shared" si="24"/>
        <v>553.69095515192976</v>
      </c>
      <c r="N170" s="38">
        <f t="shared" si="24"/>
        <v>571.76536946505598</v>
      </c>
      <c r="O170" s="30"/>
      <c r="P170" s="38">
        <f t="shared" ref="P170:Z170" si="25">IF(P159="-","-",SUM(P159:P169))</f>
        <v>571.76536946505598</v>
      </c>
      <c r="Q170" s="38">
        <f t="shared" si="25"/>
        <v>633.09386257325787</v>
      </c>
      <c r="R170" s="38">
        <f t="shared" si="25"/>
        <v>612.32790628088151</v>
      </c>
      <c r="S170" s="38">
        <f t="shared" si="25"/>
        <v>612.97342477303766</v>
      </c>
      <c r="T170" s="38">
        <f t="shared" si="25"/>
        <v>588.36531959635499</v>
      </c>
      <c r="U170" s="38">
        <f t="shared" si="25"/>
        <v>632.98413964064923</v>
      </c>
      <c r="V170" s="38">
        <f t="shared" si="25"/>
        <v>693.62365032114894</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DF'!H26="-","-",'3a DF'!H26)</f>
        <v>190.88202538701998</v>
      </c>
      <c r="H171" s="129">
        <f>'3a DF'!I26</f>
        <v>170.99181627280879</v>
      </c>
      <c r="I171" s="129">
        <f>'3a DF'!J26</f>
        <v>154.0289940489219</v>
      </c>
      <c r="J171" s="129">
        <f>'3a DF'!K26</f>
        <v>146.37608909667466</v>
      </c>
      <c r="K171" s="129">
        <f>'3a DF'!L26</f>
        <v>171.23572715883759</v>
      </c>
      <c r="L171" s="129">
        <f>'3a DF'!M26</f>
        <v>164.59872903935371</v>
      </c>
      <c r="M171" s="129">
        <f>'3a DF'!N26</f>
        <v>171.60428014369325</v>
      </c>
      <c r="N171" s="129">
        <f>'3a DF'!O26</f>
        <v>190.94537799365256</v>
      </c>
      <c r="O171" s="30"/>
      <c r="P171" s="129">
        <f>'3a DF'!Q26</f>
        <v>190.94537799365256</v>
      </c>
      <c r="Q171" s="129">
        <f>'3a DF'!R26</f>
        <v>220.28334141228603</v>
      </c>
      <c r="R171" s="129">
        <f>'3a DF'!S26</f>
        <v>195.69560821631683</v>
      </c>
      <c r="S171" s="129">
        <f>'3a DF'!T26</f>
        <v>178.0007472485604</v>
      </c>
      <c r="T171" s="129">
        <f>'3a DF'!U26</f>
        <v>150.24798368486609</v>
      </c>
      <c r="U171" s="129">
        <f>'3a DF'!V26</f>
        <v>179.00868844199979</v>
      </c>
      <c r="V171" s="129">
        <f>'3a DF'!W26</f>
        <v>248.59218213770555</v>
      </c>
      <c r="W171" s="129" t="str">
        <f>'3a DF'!X26</f>
        <v>-</v>
      </c>
      <c r="X171" s="129" t="str">
        <f>'3a DF'!Y26</f>
        <v>-</v>
      </c>
      <c r="Y171" s="129" t="str">
        <f>'3a DF'!Z26</f>
        <v>-</v>
      </c>
      <c r="Z171" s="129" t="str">
        <f>'3a DF'!AA26</f>
        <v>-</v>
      </c>
      <c r="AA171" s="28"/>
    </row>
    <row r="172" spans="1:27" s="29" customFormat="1" ht="11.25" customHeight="1" x14ac:dyDescent="0.25">
      <c r="A172" s="256"/>
      <c r="B172" s="132" t="s">
        <v>350</v>
      </c>
      <c r="C172" s="178" t="s">
        <v>300</v>
      </c>
      <c r="D172" s="134" t="s">
        <v>329</v>
      </c>
      <c r="E172" s="131"/>
      <c r="F172" s="30"/>
      <c r="G172" s="129">
        <f>IF('3b CM'!G26="-","-",'3b CM'!G26)</f>
        <v>5.6072589909823813E-2</v>
      </c>
      <c r="H172" s="129">
        <f>'3b CM'!H26</f>
        <v>8.4108884864735722E-2</v>
      </c>
      <c r="I172" s="129">
        <f>'3b CM'!I26</f>
        <v>0.26484973505339465</v>
      </c>
      <c r="J172" s="129">
        <f>'3b CM'!J26</f>
        <v>0.26933898970721293</v>
      </c>
      <c r="K172" s="129">
        <f>'3b CM'!K26</f>
        <v>3.459334383329669</v>
      </c>
      <c r="L172" s="129">
        <f>'3b CM'!L26</f>
        <v>3.3559039108443711</v>
      </c>
      <c r="M172" s="129">
        <f>'3b CM'!M26</f>
        <v>11.38196650616657</v>
      </c>
      <c r="N172" s="129">
        <f>'3b CM'!N26</f>
        <v>10.820021119555937</v>
      </c>
      <c r="O172" s="30"/>
      <c r="P172" s="129">
        <f>'3b CM'!P26</f>
        <v>10.820021119555937</v>
      </c>
      <c r="Q172" s="129">
        <f>'3b CM'!Q26</f>
        <v>14.328685699058877</v>
      </c>
      <c r="R172" s="129">
        <f>'3b CM'!R26</f>
        <v>14.185156414919366</v>
      </c>
      <c r="S172" s="129">
        <f>'3b CM'!S26</f>
        <v>16.817862047615261</v>
      </c>
      <c r="T172" s="129">
        <f>'3b CM'!T26</f>
        <v>17.877519256298584</v>
      </c>
      <c r="U172" s="129">
        <f>'3b CM'!U26</f>
        <v>13.501244945734562</v>
      </c>
      <c r="V172" s="129">
        <f>'3b CM'!V26</f>
        <v>13.924125614936395</v>
      </c>
      <c r="W172" s="129" t="str">
        <f>'3b CM'!W26</f>
        <v>-</v>
      </c>
      <c r="X172" s="129" t="str">
        <f>'3b CM'!X26</f>
        <v>-</v>
      </c>
      <c r="Y172" s="129" t="str">
        <f>'3b CM'!Y26</f>
        <v>-</v>
      </c>
      <c r="Z172" s="129" t="str">
        <f>'3b CM'!Z26</f>
        <v>-</v>
      </c>
      <c r="AA172" s="28"/>
    </row>
    <row r="173" spans="1:27" s="29" customFormat="1" ht="11.25" customHeight="1" x14ac:dyDescent="0.25">
      <c r="A173" s="256"/>
      <c r="B173" s="132" t="s">
        <v>596</v>
      </c>
      <c r="C173" s="178" t="s">
        <v>597</v>
      </c>
      <c r="D173" s="134" t="s">
        <v>329</v>
      </c>
      <c r="E173" s="131"/>
      <c r="F173" s="30"/>
      <c r="G173" s="129" t="str">
        <f>IF('3c AA'!J96="-","-",'3c AA'!J96)</f>
        <v>-</v>
      </c>
      <c r="H173" s="129" t="str">
        <f>IF('3c AA'!K96="-","-",'3c AA'!K96)</f>
        <v>-</v>
      </c>
      <c r="I173" s="129" t="str">
        <f>IF('3c AA'!L96="-","-",'3c AA'!L96)</f>
        <v>-</v>
      </c>
      <c r="J173" s="129" t="str">
        <f>IF('3c AA'!M96="-","-",'3c AA'!M96)</f>
        <v>-</v>
      </c>
      <c r="K173" s="129" t="str">
        <f>IF('3c AA'!N96="-","-",'3c AA'!N96)</f>
        <v>-</v>
      </c>
      <c r="L173" s="129" t="str">
        <f>IF('3c AA'!O96="-","-",'3c AA'!O96)</f>
        <v>-</v>
      </c>
      <c r="M173" s="129" t="str">
        <f>IF('3c AA'!P96="-","-",'3c AA'!P96)</f>
        <v>-</v>
      </c>
      <c r="N173" s="129" t="str">
        <f>IF('3c AA'!Q96="-","-",'3c AA'!Q96)</f>
        <v>-</v>
      </c>
      <c r="O173" s="30"/>
      <c r="P173" s="129" t="str">
        <f>IF('3c AA'!S96="-","-",'3c AA'!S96)</f>
        <v>-</v>
      </c>
      <c r="Q173" s="129" t="str">
        <f>IF('3c AA'!T96="-","-",'3c AA'!T96)</f>
        <v>-</v>
      </c>
      <c r="R173" s="129" t="str">
        <f>IF('3c AA'!U96="-","-",'3c AA'!U96)</f>
        <v>-</v>
      </c>
      <c r="S173" s="129" t="str">
        <f>IF('3c AA'!V96="-","-",'3c AA'!V96)</f>
        <v>-</v>
      </c>
      <c r="T173" s="129">
        <f>IF('3c AA'!W96="-","-",'3c AA'!W96)</f>
        <v>0</v>
      </c>
      <c r="U173" s="129">
        <f>IF('3c AA'!X96="-","-",'3c AA'!X96)</f>
        <v>0</v>
      </c>
      <c r="V173" s="129">
        <f>IF('3c AA'!Y96="-","-",'3c AA'!Y96)</f>
        <v>0</v>
      </c>
      <c r="W173" s="129" t="str">
        <f>IF('3c AA'!Z96="-","-",'3c AA'!Z96)</f>
        <v>-</v>
      </c>
      <c r="X173" s="129" t="str">
        <f>IF('3c AA'!AA96="-","-",'3c AA'!AA96)</f>
        <v>-</v>
      </c>
      <c r="Y173" s="129" t="str">
        <f>IF('3c AA'!AB96="-","-",'3c AA'!AB96)</f>
        <v>-</v>
      </c>
      <c r="Z173" s="129" t="str">
        <f>IF('3c AA'!AC96="-","-",'3c AA'!AC96)</f>
        <v>-</v>
      </c>
      <c r="AA173" s="28"/>
    </row>
    <row r="174" spans="1:27" s="29" customFormat="1" ht="11.25" customHeight="1" x14ac:dyDescent="0.25">
      <c r="A174" s="256"/>
      <c r="B174" s="132" t="s">
        <v>2</v>
      </c>
      <c r="C174" s="178" t="s">
        <v>342</v>
      </c>
      <c r="D174" s="134" t="s">
        <v>329</v>
      </c>
      <c r="E174" s="131"/>
      <c r="F174" s="30"/>
      <c r="G174" s="129">
        <f>IF('3d PC'!G27="-","-",'3d PC'!G27)</f>
        <v>68.697157313013491</v>
      </c>
      <c r="H174" s="129">
        <f>'3d PC'!H27</f>
        <v>68.676977780389578</v>
      </c>
      <c r="I174" s="129">
        <f>'3d PC'!I27</f>
        <v>86.638075303725927</v>
      </c>
      <c r="J174" s="129">
        <f>'3d PC'!J27</f>
        <v>85.632815258881649</v>
      </c>
      <c r="K174" s="129">
        <f>'3d PC'!K27</f>
        <v>97.940918651094151</v>
      </c>
      <c r="L174" s="129">
        <f>'3d PC'!L27</f>
        <v>97.121632485490977</v>
      </c>
      <c r="M174" s="129">
        <f>'3d PC'!M27</f>
        <v>118.20051942227433</v>
      </c>
      <c r="N174" s="129">
        <f>'3d PC'!N27</f>
        <v>116.12349457950175</v>
      </c>
      <c r="O174" s="30"/>
      <c r="P174" s="129">
        <f>'3d PC'!P27</f>
        <v>116.12349457950175</v>
      </c>
      <c r="Q174" s="129">
        <f>'3d PC'!Q27</f>
        <v>129.5743879868638</v>
      </c>
      <c r="R174" s="129">
        <f>'3d PC'!R27</f>
        <v>131.41347519919506</v>
      </c>
      <c r="S174" s="129">
        <f>'3d PC'!S27</f>
        <v>142.89787628597503</v>
      </c>
      <c r="T174" s="129">
        <f>'3d PC'!T27</f>
        <v>145.54340038409359</v>
      </c>
      <c r="U174" s="129">
        <f>'3d PC'!U27</f>
        <v>157.23599869542505</v>
      </c>
      <c r="V174" s="129">
        <f>'3d PC'!V27</f>
        <v>143.58421753322577</v>
      </c>
      <c r="W174" s="129" t="str">
        <f>'3d PC'!W27</f>
        <v>-</v>
      </c>
      <c r="X174" s="129" t="str">
        <f>'3d PC'!X27</f>
        <v>-</v>
      </c>
      <c r="Y174" s="129" t="str">
        <f>'3d PC'!Y27</f>
        <v>-</v>
      </c>
      <c r="Z174" s="129" t="str">
        <f>'3d PC'!Z27</f>
        <v>-</v>
      </c>
      <c r="AA174" s="28"/>
    </row>
    <row r="175" spans="1:27" s="29" customFormat="1" ht="11.25" customHeight="1" x14ac:dyDescent="0.25">
      <c r="A175" s="256"/>
      <c r="B175" s="132" t="s">
        <v>352</v>
      </c>
      <c r="C175" s="178" t="s">
        <v>343</v>
      </c>
      <c r="D175" s="134" t="s">
        <v>329</v>
      </c>
      <c r="E175" s="131"/>
      <c r="F175" s="30"/>
      <c r="G175" s="129">
        <f>IF('3e NC-Elec'!H41="-","-",'3e NC-Elec'!H41)</f>
        <v>148.83755254249516</v>
      </c>
      <c r="H175" s="129">
        <f>'3e NC-Elec'!I41</f>
        <v>149.58596648207978</v>
      </c>
      <c r="I175" s="129">
        <f>'3e NC-Elec'!J41</f>
        <v>178.77397635531861</v>
      </c>
      <c r="J175" s="129">
        <f>'3e NC-Elec'!K41</f>
        <v>178.21106816077142</v>
      </c>
      <c r="K175" s="129">
        <f>'3e NC-Elec'!L41</f>
        <v>169.86460557365865</v>
      </c>
      <c r="L175" s="129">
        <f>'3e NC-Elec'!M41</f>
        <v>170.76181475205237</v>
      </c>
      <c r="M175" s="129">
        <f>'3e NC-Elec'!N41</f>
        <v>155.43898208447044</v>
      </c>
      <c r="N175" s="129">
        <f>'3e NC-Elec'!O41</f>
        <v>155.04840246901301</v>
      </c>
      <c r="O175" s="30"/>
      <c r="P175" s="129">
        <f>'3e NC-Elec'!Q41</f>
        <v>155.04840246901301</v>
      </c>
      <c r="Q175" s="129">
        <f>'3e NC-Elec'!R41</f>
        <v>154.32708952990532</v>
      </c>
      <c r="R175" s="129">
        <f>'3e NC-Elec'!S41</f>
        <v>155.68171664214671</v>
      </c>
      <c r="S175" s="129">
        <f>'3e NC-Elec'!T41</f>
        <v>164.73860302391074</v>
      </c>
      <c r="T175" s="129">
        <f>'3e NC-Elec'!U41</f>
        <v>168.02581593101917</v>
      </c>
      <c r="U175" s="129">
        <f>'3e NC-Elec'!V41</f>
        <v>169.61393814062509</v>
      </c>
      <c r="V175" s="129">
        <f>'3e NC-Elec'!W41</f>
        <v>169.77779074667174</v>
      </c>
      <c r="W175" s="129" t="str">
        <f>'3e NC-Elec'!X41</f>
        <v>-</v>
      </c>
      <c r="X175" s="129" t="str">
        <f>'3e NC-Elec'!Y41</f>
        <v>-</v>
      </c>
      <c r="Y175" s="129" t="str">
        <f>'3e NC-Elec'!Z41</f>
        <v>-</v>
      </c>
      <c r="Z175" s="129" t="str">
        <f>'3e NC-Elec'!AA41</f>
        <v>-</v>
      </c>
      <c r="AA175" s="28"/>
    </row>
    <row r="176" spans="1:27" s="29" customFormat="1" ht="11.25" customHeight="1" x14ac:dyDescent="0.25">
      <c r="A176" s="256"/>
      <c r="B176" s="132" t="s">
        <v>349</v>
      </c>
      <c r="C176" s="178" t="s">
        <v>344</v>
      </c>
      <c r="D176" s="134" t="s">
        <v>329</v>
      </c>
      <c r="E176" s="131"/>
      <c r="F176" s="30"/>
      <c r="G176" s="129">
        <f>IF('3g CPIH'!C$16="-","-",'3h OC '!$E$8*('3g CPIH'!C$16/'3g CPIH'!$G$16))</f>
        <v>76.502677103718199</v>
      </c>
      <c r="H176" s="129">
        <f>IF('3g CPIH'!D$16="-","-",'3h OC '!$E$8*('3g CPIH'!D$16/'3g CPIH'!$G$16))</f>
        <v>76.655835616438353</v>
      </c>
      <c r="I176" s="129">
        <f>IF('3g CPIH'!E$16="-","-",'3h OC '!$E$8*('3g CPIH'!E$16/'3g CPIH'!$G$16))</f>
        <v>76.885573385518597</v>
      </c>
      <c r="J176" s="129">
        <f>IF('3g CPIH'!F$16="-","-",'3h OC '!$E$8*('3g CPIH'!F$16/'3g CPIH'!$G$16))</f>
        <v>77.345048923679059</v>
      </c>
      <c r="K176" s="129">
        <f>IF('3g CPIH'!G$16="-","-",'3h OC '!$E$8*('3g CPIH'!G$16/'3g CPIH'!$G$16))</f>
        <v>78.263999999999996</v>
      </c>
      <c r="L176" s="129">
        <f>IF('3g CPIH'!H$16="-","-",'3h OC '!$E$8*('3g CPIH'!H$16/'3g CPIH'!$G$16))</f>
        <v>79.259530332681024</v>
      </c>
      <c r="M176" s="129">
        <f>IF('3g CPIH'!I$16="-","-",'3h OC '!$E$8*('3g CPIH'!I$16/'3g CPIH'!$G$16))</f>
        <v>80.408219178082177</v>
      </c>
      <c r="N176" s="129">
        <f>IF('3g CPIH'!J$16="-","-",'3h OC '!$E$8*('3g CPIH'!J$16/'3g CPIH'!$G$16))</f>
        <v>81.097432485322898</v>
      </c>
      <c r="O176" s="30"/>
      <c r="P176" s="129">
        <f>IF('3g CPIH'!L$16="-","-",'3h OC '!$E$8*('3g CPIH'!L$16/'3g CPIH'!$G$16))</f>
        <v>81.097432485322898</v>
      </c>
      <c r="Q176" s="129">
        <f>IF('3g CPIH'!M$16="-","-",'3h OC '!$E$8*('3g CPIH'!M$16/'3g CPIH'!$G$16))</f>
        <v>82.016383561643835</v>
      </c>
      <c r="R176" s="129">
        <f>IF('3g CPIH'!N$16="-","-",'3h OC '!$E$8*('3g CPIH'!N$16/'3g CPIH'!$G$16))</f>
        <v>82.62901761252445</v>
      </c>
      <c r="S176" s="129">
        <f>IF('3g CPIH'!O$16="-","-",'3h OC '!$E$8*('3g CPIH'!O$16/'3g CPIH'!$G$16))</f>
        <v>83.088493150684926</v>
      </c>
      <c r="T176" s="129">
        <f>IF('3g CPIH'!P$16="-","-",'3h OC '!$E$8*('3g CPIH'!P$16/'3g CPIH'!$G$16))</f>
        <v>83.318230919765156</v>
      </c>
      <c r="U176" s="129">
        <f>IF('3g CPIH'!Q$16="-","-",'3h OC '!$E$8*('3g CPIH'!Q$16/'3g CPIH'!$G$16))</f>
        <v>83.777706457925632</v>
      </c>
      <c r="V176" s="129">
        <f>IF('3g CPIH'!R$16="-","-",'3h OC '!$E$8*('3g CPIH'!R$16/'3g CPIH'!$G$16))</f>
        <v>85.309291585127198</v>
      </c>
      <c r="W176" s="129" t="str">
        <f>IF('3g CPIH'!S$16="-","-",'3h OC '!$E$8*('3g CPIH'!S$16/'3g CPIH'!$G$16))</f>
        <v>-</v>
      </c>
      <c r="X176" s="129" t="str">
        <f>IF('3g CPIH'!T$16="-","-",'3h OC '!$E$8*('3g CPIH'!T$16/'3g CPIH'!$G$16))</f>
        <v>-</v>
      </c>
      <c r="Y176" s="129" t="str">
        <f>IF('3g CPIH'!U$16="-","-",'3h OC '!$E$8*('3g CPIH'!U$16/'3g CPIH'!$G$16))</f>
        <v>-</v>
      </c>
      <c r="Z176" s="129" t="str">
        <f>IF('3g CPIH'!V$16="-","-",'3h OC '!$E$8*('3g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SMNCC'!G$48="-","-",'3i SMNCC'!G$48)</f>
        <v>0</v>
      </c>
      <c r="L177" s="129">
        <f>IF('3i SMNCC'!H$48="-","-",'3i SMNCC'!H$48)</f>
        <v>-0.18995111249132623</v>
      </c>
      <c r="M177" s="129">
        <f>IF('3i SMNCC'!I$48="-","-",'3i SMNCC'!I$48)</f>
        <v>2.3898870370752556</v>
      </c>
      <c r="N177" s="129">
        <f>IF('3i SMNCC'!J$48="-","-",'3i SMNCC'!J$48)</f>
        <v>2.4654814606041811</v>
      </c>
      <c r="O177" s="30"/>
      <c r="P177" s="129">
        <f>IF('3i SMNCC'!L$48="-","-",'3i SMNCC'!L$48)</f>
        <v>2.4654814606041811</v>
      </c>
      <c r="Q177" s="129">
        <f>IF('3i SMNCC'!M$48="-","-",'3i SMNCC'!M$48)</f>
        <v>4.8850955964817686</v>
      </c>
      <c r="R177" s="129">
        <f>IF('3i SMNCC'!N$48="-","-",'3i SMNCC'!N$48)</f>
        <v>4.7480163427765101</v>
      </c>
      <c r="S177" s="129">
        <f>IF('3i SMNCC'!O$48="-","-",'3i SMNCC'!O$48)</f>
        <v>7.093641997338695</v>
      </c>
      <c r="T177" s="129">
        <f>IF('3i SMNCC'!P$48="-","-",'3i SMNCC'!P$48)</f>
        <v>6.2155900817178944</v>
      </c>
      <c r="U177" s="129">
        <f>IF('3i SMNCC'!Q$48="-","-",'3i SMNCC'!Q$48)</f>
        <v>5.8459595331056082</v>
      </c>
      <c r="V177" s="129">
        <f>IF('3i SMNCC'!R$48="-","-",'3i SMNCC'!R$48)</f>
        <v>6.2696858243973583</v>
      </c>
      <c r="W177" s="129" t="str">
        <f>IF('3i SMNCC'!S$48="-","-",'3i SMNCC'!S$48)</f>
        <v>-</v>
      </c>
      <c r="X177" s="129" t="str">
        <f>IF('3i SMNCC'!T$48="-","-",'3i SMNCC'!T$48)</f>
        <v>-</v>
      </c>
      <c r="Y177" s="129" t="str">
        <f>IF('3i SMNCC'!U$48="-","-",'3i SMNCC'!U$48)</f>
        <v>-</v>
      </c>
      <c r="Z177" s="129" t="str">
        <f>IF('3i SMNCC'!V$48="-","-",'3i SMNCC'!V$48)</f>
        <v>-</v>
      </c>
      <c r="AA177" s="28"/>
    </row>
    <row r="178" spans="1:27" s="29" customFormat="1" ht="12.4" customHeight="1" x14ac:dyDescent="0.25">
      <c r="A178" s="256"/>
      <c r="B178" s="132" t="s">
        <v>349</v>
      </c>
      <c r="C178" s="178" t="s">
        <v>389</v>
      </c>
      <c r="D178" s="134" t="s">
        <v>329</v>
      </c>
      <c r="E178" s="131"/>
      <c r="F178" s="30"/>
      <c r="G178" s="129">
        <f>IF('3g CPIH'!C$16="-","-",'3j PAAC PAP'!$G$12*('3g CPIH'!C$16/'3g CPIH'!$G$16))</f>
        <v>23.857918590998043</v>
      </c>
      <c r="H178" s="129">
        <f>IF('3g CPIH'!D$16="-","-",'3j PAAC PAP'!$G$12*('3g CPIH'!D$16/'3g CPIH'!$G$16))</f>
        <v>23.905682191780819</v>
      </c>
      <c r="I178" s="129">
        <f>IF('3g CPIH'!E$16="-","-",'3j PAAC PAP'!$G$12*('3g CPIH'!E$16/'3g CPIH'!$G$16))</f>
        <v>23.977327592954992</v>
      </c>
      <c r="J178" s="129">
        <f>IF('3g CPIH'!F$16="-","-",'3j PAAC PAP'!$G$12*('3g CPIH'!F$16/'3g CPIH'!$G$16))</f>
        <v>24.120618395303325</v>
      </c>
      <c r="K178" s="129">
        <f>IF('3g CPIH'!G$16="-","-",'3j PAAC PAP'!$G$12*('3g CPIH'!G$16/'3g CPIH'!$G$16))</f>
        <v>24.4072</v>
      </c>
      <c r="L178" s="129">
        <f>IF('3g CPIH'!H$16="-","-",'3j PAAC PAP'!$G$12*('3g CPIH'!H$16/'3g CPIH'!$G$16))</f>
        <v>24.717663405088064</v>
      </c>
      <c r="M178" s="129">
        <f>IF('3g CPIH'!I$16="-","-",'3j PAAC PAP'!$G$12*('3g CPIH'!I$16/'3g CPIH'!$G$16))</f>
        <v>25.075890410958902</v>
      </c>
      <c r="N178" s="129">
        <f>IF('3g CPIH'!J$16="-","-",'3j PAAC PAP'!$G$12*('3g CPIH'!J$16/'3g CPIH'!$G$16))</f>
        <v>25.290826614481411</v>
      </c>
      <c r="O178" s="30"/>
      <c r="P178" s="129">
        <f>IF('3g CPIH'!L$16="-","-",'3j PAAC PAP'!$G$12*('3g CPIH'!L$16/'3g CPIH'!$G$16))</f>
        <v>25.290826614481411</v>
      </c>
      <c r="Q178" s="129">
        <f>IF('3g CPIH'!M$16="-","-",'3j PAAC PAP'!$G$12*('3g CPIH'!M$16/'3g CPIH'!$G$16))</f>
        <v>25.577408219178082</v>
      </c>
      <c r="R178" s="129">
        <f>IF('3g CPIH'!N$16="-","-",'3j PAAC PAP'!$G$12*('3g CPIH'!N$16/'3g CPIH'!$G$16))</f>
        <v>25.768462622309197</v>
      </c>
      <c r="S178" s="129">
        <f>IF('3g CPIH'!O$16="-","-",'3j PAAC PAP'!$G$12*('3g CPIH'!O$16/'3g CPIH'!$G$16))</f>
        <v>25.911753424657533</v>
      </c>
      <c r="T178" s="129">
        <f>IF('3g CPIH'!P$16="-","-",'3j PAAC PAP'!$G$12*('3g CPIH'!P$16/'3g CPIH'!$G$16))</f>
        <v>25.983398825831699</v>
      </c>
      <c r="U178" s="129">
        <f>IF('3g CPIH'!Q$16="-","-",'3j PAAC PAP'!$G$12*('3g CPIH'!Q$16/'3g CPIH'!$G$16))</f>
        <v>26.126689628180038</v>
      </c>
      <c r="V178" s="129">
        <f>IF('3g CPIH'!R$16="-","-",'3j PAAC PAP'!$G$12*('3g CPIH'!R$16/'3g CPIH'!$G$16))</f>
        <v>26.604325636007829</v>
      </c>
      <c r="W178" s="129" t="str">
        <f>IF('3g CPIH'!S$16="-","-",'3j PAAC PAP'!$G$12*('3g CPIH'!S$16/'3g CPIH'!$G$16))</f>
        <v>-</v>
      </c>
      <c r="X178" s="129" t="str">
        <f>IF('3g CPIH'!T$16="-","-",'3j PAAC PAP'!$G$12*('3g CPIH'!T$16/'3g CPIH'!$G$16))</f>
        <v>-</v>
      </c>
      <c r="Y178" s="129" t="str">
        <f>IF('3g CPIH'!U$16="-","-",'3j PAAC PAP'!$G$12*('3g CPIH'!U$16/'3g CPIH'!$G$16))</f>
        <v>-</v>
      </c>
      <c r="Z178" s="129" t="str">
        <f>IF('3g CPIH'!V$16="-","-",'3j PAAC PAP'!$G$12*('3g CPIH'!V$16/'3g CPIH'!$G$16))</f>
        <v>-</v>
      </c>
      <c r="AA178" s="28"/>
    </row>
    <row r="179" spans="1:27" s="29" customFormat="1" ht="11.25" customHeight="1" x14ac:dyDescent="0.25">
      <c r="A179" s="256"/>
      <c r="B179" s="132" t="s">
        <v>349</v>
      </c>
      <c r="C179" s="132" t="s">
        <v>404</v>
      </c>
      <c r="D179" s="134" t="s">
        <v>329</v>
      </c>
      <c r="E179" s="131"/>
      <c r="F179" s="30"/>
      <c r="G179" s="129">
        <f>IF(G171="-","-",SUM(G171:G177)*'3j PAAC PAP'!$G$30)</f>
        <v>0</v>
      </c>
      <c r="H179" s="129">
        <f>IF(H171="-","-",SUM(H171:H177)*'3j PAAC PAP'!$G$30)</f>
        <v>0</v>
      </c>
      <c r="I179" s="129">
        <f>IF(I171="-","-",SUM(I171:I177)*'3j PAAC PAP'!$G$30)</f>
        <v>0</v>
      </c>
      <c r="J179" s="129">
        <f>IF(J171="-","-",SUM(J171:J177)*'3j PAAC PAP'!$G$30)</f>
        <v>0</v>
      </c>
      <c r="K179" s="129">
        <f>IF(K171="-","-",SUM(K171:K177)*'3j PAAC PAP'!$G$30)</f>
        <v>0</v>
      </c>
      <c r="L179" s="129">
        <f>IF(L171="-","-",SUM(L171:L177)*'3j PAAC PAP'!$G$30)</f>
        <v>0</v>
      </c>
      <c r="M179" s="129">
        <f>IF(M171="-","-",SUM(M171:M177)*'3j PAAC PAP'!$G$30)</f>
        <v>0</v>
      </c>
      <c r="N179" s="129">
        <f>IF(N171="-","-",SUM(N171:N177)*'3j PAAC PAP'!$G$30)</f>
        <v>0</v>
      </c>
      <c r="O179" s="30"/>
      <c r="P179" s="129">
        <f>IF(P171="-","-",SUM(P171:P177)*'3j PAAC PAP'!$G$30)</f>
        <v>0</v>
      </c>
      <c r="Q179" s="129">
        <f>IF(Q171="-","-",SUM(Q171:Q177)*'3j PAAC PAP'!$G$30)</f>
        <v>0</v>
      </c>
      <c r="R179" s="129">
        <f>IF(R171="-","-",SUM(R171:R177)*'3j PAAC PAP'!$G$30)</f>
        <v>0</v>
      </c>
      <c r="S179" s="129">
        <f>IF(S171="-","-",SUM(S171:S177)*'3j PAAC PAP'!$G$30)</f>
        <v>0</v>
      </c>
      <c r="T179" s="129">
        <f>IF(T171="-","-",SUM(T171:T177)*'3j PAAC PAP'!$G$30)</f>
        <v>0</v>
      </c>
      <c r="U179" s="129">
        <f>IF(U171="-","-",SUM(U171:U177)*'3j PAAC PAP'!$G$30)</f>
        <v>0</v>
      </c>
      <c r="V179" s="129">
        <f>IF(V171="-","-",SUM(V171:V177)*'3j PAAC PAP'!$G$30)</f>
        <v>0</v>
      </c>
      <c r="W179" s="129" t="str">
        <f>IF(W171="-","-",SUM(W171:W177)*'3j PAAC PAP'!$G$30)</f>
        <v>-</v>
      </c>
      <c r="X179" s="129" t="str">
        <f>IF(X171="-","-",SUM(X171:X177)*'3j PAAC PAP'!$G$30)</f>
        <v>-</v>
      </c>
      <c r="Y179" s="129" t="str">
        <f>IF(Y171="-","-",SUM(Y171:Y177)*'3j PAAC PAP'!$G$30)</f>
        <v>-</v>
      </c>
      <c r="Z179" s="129" t="str">
        <f>IF(Z171="-","-",SUM(Z171:Z177)*'3j PAAC PAP'!$G$30)</f>
        <v>-</v>
      </c>
      <c r="AA179" s="28"/>
    </row>
    <row r="180" spans="1:27" x14ac:dyDescent="0.25">
      <c r="A180" s="256"/>
      <c r="B180" s="132" t="s">
        <v>388</v>
      </c>
      <c r="C180" s="178" t="s">
        <v>515</v>
      </c>
      <c r="D180" s="134" t="s">
        <v>329</v>
      </c>
      <c r="E180" s="131"/>
      <c r="F180" s="30"/>
      <c r="G180" s="129">
        <f>IF(G171="-","-",SUM(G171:G179)*'3k EBIT'!$E$8)</f>
        <v>9.8550853595139323</v>
      </c>
      <c r="H180" s="129">
        <f>IF(H171="-","-",SUM(H171:H179)*'3k EBIT'!$E$8)</f>
        <v>9.4883906998389183</v>
      </c>
      <c r="I180" s="129">
        <f>IF(I171="-","-",SUM(I171:I179)*'3k EBIT'!$E$8)</f>
        <v>10.082376449091484</v>
      </c>
      <c r="J180" s="129">
        <f>IF(J171="-","-",SUM(J171:J179)*'3k EBIT'!$E$8)</f>
        <v>9.9155440298829358</v>
      </c>
      <c r="K180" s="129">
        <f>IF(K171="-","-",SUM(K171:K179)*'3k EBIT'!$E$8)</f>
        <v>10.558887146733706</v>
      </c>
      <c r="L180" s="129">
        <f>IF(L171="-","-",SUM(L171:L179)*'3k EBIT'!$E$8)</f>
        <v>10.451463252242554</v>
      </c>
      <c r="M180" s="129">
        <f>IF(M171="-","-",SUM(M171:M179)*'3k EBIT'!$E$8)</f>
        <v>10.933231056951739</v>
      </c>
      <c r="N180" s="129">
        <f>IF(N171="-","-",SUM(N171:N179)*'3k EBIT'!$E$8)</f>
        <v>11.268128799234249</v>
      </c>
      <c r="O180" s="30"/>
      <c r="P180" s="129">
        <f>IF(P171="-","-",SUM(P171:P179)*'3k EBIT'!$E$8)</f>
        <v>11.268128799234249</v>
      </c>
      <c r="Q180" s="129">
        <f>IF(Q171="-","-",SUM(Q171:Q179)*'3k EBIT'!$E$8)</f>
        <v>12.221060648360931</v>
      </c>
      <c r="R180" s="129">
        <f>IF(R171="-","-",SUM(R171:R179)*'3k EBIT'!$E$8)</f>
        <v>11.816832302676044</v>
      </c>
      <c r="S180" s="129">
        <f>IF(S171="-","-",SUM(S171:S179)*'3k EBIT'!$E$8)</f>
        <v>11.980056589997886</v>
      </c>
      <c r="T180" s="129">
        <f>IF(T171="-","-",SUM(T171:T179)*'3k EBIT'!$E$8)</f>
        <v>11.566800836171014</v>
      </c>
      <c r="U180" s="129">
        <f>IF(U171="-","-",SUM(U171:U179)*'3k EBIT'!$E$8)</f>
        <v>12.300814854127143</v>
      </c>
      <c r="V180" s="129">
        <f>IF(V171="-","-",SUM(V171:V179)*'3k EBIT'!$E$8)</f>
        <v>13.442585438304095</v>
      </c>
      <c r="W180" s="129" t="str">
        <f>IF(W171="-","-",SUM(W171:W179)*'3k EBIT'!$E$8)</f>
        <v>-</v>
      </c>
      <c r="X180" s="129" t="str">
        <f>IF(X171="-","-",SUM(X171:X179)*'3k EBIT'!$E$8)</f>
        <v>-</v>
      </c>
      <c r="Y180" s="129" t="str">
        <f>IF(Y171="-","-",SUM(Y171:Y179)*'3k EBIT'!$E$8)</f>
        <v>-</v>
      </c>
      <c r="Z180" s="129" t="str">
        <f>IF(Z171="-","-",SUM(Z171:Z179)*'3k EBIT'!$E$8)</f>
        <v>-</v>
      </c>
    </row>
    <row r="181" spans="1:27" x14ac:dyDescent="0.25">
      <c r="A181" s="256"/>
      <c r="B181" s="132" t="s">
        <v>292</v>
      </c>
      <c r="C181" s="176" t="s">
        <v>516</v>
      </c>
      <c r="D181" s="134" t="s">
        <v>329</v>
      </c>
      <c r="E181" s="130"/>
      <c r="F181" s="30"/>
      <c r="G181" s="129">
        <f>IF(G171="-","-",SUM(G171:G174,G176:G180)*'3l HAP'!$E$9)</f>
        <v>5.414987559015044</v>
      </c>
      <c r="H181" s="129">
        <f>IF(H171="-","-",SUM(H171:H174,H176:H180)*'3l HAP'!$E$9)</f>
        <v>5.1214629623826617</v>
      </c>
      <c r="I181" s="129">
        <f>IF(I171="-","-",SUM(I171:I174,I176:I180)*'3l HAP'!$E$9)</f>
        <v>5.1518340341800135</v>
      </c>
      <c r="J181" s="129">
        <f>IF(J171="-","-",SUM(J171:J174,J176:J180)*'3l HAP'!$E$9)</f>
        <v>5.0315180761767397</v>
      </c>
      <c r="K181" s="129">
        <f>IF(K171="-","-",SUM(K171:K174,K176:K180)*'3l HAP'!$E$9)</f>
        <v>5.6494650919248679</v>
      </c>
      <c r="L181" s="129">
        <f>IF(L171="-","-",SUM(L171:L174,L176:L180)*'3l HAP'!$E$9)</f>
        <v>5.5535504949966983</v>
      </c>
      <c r="M181" s="129">
        <f>IF(M171="-","-",SUM(M171:M174,M176:M180)*'3l HAP'!$E$9)</f>
        <v>6.1491320625699153</v>
      </c>
      <c r="N181" s="129">
        <f>IF(N171="-","-",SUM(N171:N174,N176:N180)*'3l HAP'!$E$9)</f>
        <v>6.4129155818495001</v>
      </c>
      <c r="O181" s="30"/>
      <c r="P181" s="129">
        <f>IF(P171="-","-",SUM(P171:P174,P176:P180)*'3l HAP'!$E$9)</f>
        <v>6.4129155818495001</v>
      </c>
      <c r="Q181" s="129">
        <f>IF(Q171="-","-",SUM(Q171:Q174,Q176:Q180)*'3l HAP'!$E$9)</f>
        <v>7.1577852424966295</v>
      </c>
      <c r="R181" s="129">
        <f>IF(R171="-","-",SUM(R171:R174,R176:R180)*'3l HAP'!$E$9)</f>
        <v>6.8264624224936137</v>
      </c>
      <c r="S181" s="129">
        <f>IF(S171="-","-",SUM(S171:S174,S176:S180)*'3l HAP'!$E$9)</f>
        <v>6.819637696535052</v>
      </c>
      <c r="T181" s="129">
        <f>IF(T171="-","-",SUM(T171:T174,T176:T180)*'3l HAP'!$E$9)</f>
        <v>6.453063560119201</v>
      </c>
      <c r="U181" s="129">
        <f>IF(U171="-","-",SUM(U171:U174,U176:U180)*'3l HAP'!$E$9)</f>
        <v>6.9954273785296843</v>
      </c>
      <c r="V181" s="129">
        <f>IF(V171="-","-",SUM(V171:V174,V176:V180)*'3l HAP'!$E$9)</f>
        <v>7.8728524240022386</v>
      </c>
      <c r="W181" s="129" t="str">
        <f>IF(W171="-","-",SUM(W171:W174,W176:W180)*'3l HAP'!$E$9)</f>
        <v>-</v>
      </c>
      <c r="X181" s="129" t="str">
        <f>IF(X171="-","-",SUM(X171:X174,X176:X180)*'3l HAP'!$E$9)</f>
        <v>-</v>
      </c>
      <c r="Y181" s="129" t="str">
        <f>IF(Y171="-","-",SUM(Y171:Y174,Y176:Y180)*'3l HAP'!$E$9)</f>
        <v>-</v>
      </c>
      <c r="Z181" s="129" t="str">
        <f>IF(Z171="-","-",SUM(Z171:Z174,Z176:Z180)*'3l HAP'!$E$9)</f>
        <v>-</v>
      </c>
    </row>
    <row r="182" spans="1:27" x14ac:dyDescent="0.25">
      <c r="A182" s="256"/>
      <c r="B182" s="132" t="s">
        <v>44</v>
      </c>
      <c r="C182" s="178" t="str">
        <f>B182&amp;"_"&amp;D182</f>
        <v>Total_Northern Scotland</v>
      </c>
      <c r="D182" s="134" t="s">
        <v>329</v>
      </c>
      <c r="E182" s="131"/>
      <c r="F182" s="30"/>
      <c r="G182" s="129">
        <f t="shared" ref="G182:N182" si="26">IF(G171="-","-",SUM(G171:G181))</f>
        <v>524.10347644568367</v>
      </c>
      <c r="H182" s="129">
        <f t="shared" si="26"/>
        <v>504.51024089058376</v>
      </c>
      <c r="I182" s="129">
        <f t="shared" si="26"/>
        <v>535.80300690476497</v>
      </c>
      <c r="J182" s="129">
        <f t="shared" si="26"/>
        <v>526.90204093107707</v>
      </c>
      <c r="K182" s="129">
        <f t="shared" si="26"/>
        <v>561.3801380055786</v>
      </c>
      <c r="L182" s="129">
        <f t="shared" si="26"/>
        <v>555.63033656025834</v>
      </c>
      <c r="M182" s="129">
        <f t="shared" si="26"/>
        <v>581.58210790224257</v>
      </c>
      <c r="N182" s="129">
        <f t="shared" si="26"/>
        <v>599.47208110321549</v>
      </c>
      <c r="O182" s="30"/>
      <c r="P182" s="129">
        <f t="shared" ref="P182:Z182" si="27">IF(P171="-","-",SUM(P171:P181))</f>
        <v>599.47208110321549</v>
      </c>
      <c r="Q182" s="129">
        <f t="shared" si="27"/>
        <v>650.37123789627526</v>
      </c>
      <c r="R182" s="129">
        <f t="shared" si="27"/>
        <v>628.76474777535782</v>
      </c>
      <c r="S182" s="129">
        <f t="shared" si="27"/>
        <v>637.34867146527552</v>
      </c>
      <c r="T182" s="129">
        <f t="shared" si="27"/>
        <v>615.2318034798825</v>
      </c>
      <c r="U182" s="129">
        <f t="shared" si="27"/>
        <v>654.4064680756527</v>
      </c>
      <c r="V182" s="129">
        <f t="shared" si="27"/>
        <v>715.37705694037811</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189.5451268505233</v>
      </c>
      <c r="H183" s="38">
        <f t="shared" si="28"/>
        <v>169.79422467944352</v>
      </c>
      <c r="I183" s="38">
        <f t="shared" si="28"/>
        <v>152.950206581613</v>
      </c>
      <c r="J183" s="38">
        <f t="shared" si="28"/>
        <v>145.35090100526227</v>
      </c>
      <c r="K183" s="38">
        <f t="shared" si="28"/>
        <v>170.03642726367752</v>
      </c>
      <c r="L183" s="38">
        <f t="shared" si="28"/>
        <v>163.44591331709927</v>
      </c>
      <c r="M183" s="38">
        <f t="shared" si="28"/>
        <v>173.1580607671678</v>
      </c>
      <c r="N183" s="38">
        <f t="shared" si="28"/>
        <v>192.6742814232181</v>
      </c>
      <c r="O183" s="30"/>
      <c r="P183" s="38">
        <f t="shared" ref="P183:Z185" si="29">IF(P15="-","-",AVERAGE(P15,P27,P39,P51,P63,P75,P87,P99,P111,P123,P135,P147,P159,P171))</f>
        <v>192.6742814232181</v>
      </c>
      <c r="Q183" s="38">
        <f t="shared" si="29"/>
        <v>224.78348842636913</v>
      </c>
      <c r="R183" s="38">
        <f t="shared" si="29"/>
        <v>200.62671806184008</v>
      </c>
      <c r="S183" s="38">
        <f t="shared" si="29"/>
        <v>184.21027679335489</v>
      </c>
      <c r="T183" s="38">
        <f t="shared" si="29"/>
        <v>154.3252669413111</v>
      </c>
      <c r="U183" s="38">
        <f t="shared" si="29"/>
        <v>184.19217666026648</v>
      </c>
      <c r="V183" s="38">
        <f t="shared" si="29"/>
        <v>254.27549552827523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5.6162549708796881E-2</v>
      </c>
      <c r="H184" s="38">
        <f t="shared" si="28"/>
        <v>8.4243824563195346E-2</v>
      </c>
      <c r="I184" s="38">
        <f t="shared" si="28"/>
        <v>0.26527464549469565</v>
      </c>
      <c r="J184" s="38">
        <f t="shared" si="28"/>
        <v>0.26977110246335001</v>
      </c>
      <c r="K184" s="38">
        <f t="shared" si="28"/>
        <v>3.4648843503671367</v>
      </c>
      <c r="L184" s="38">
        <f t="shared" si="28"/>
        <v>3.3612879396840958</v>
      </c>
      <c r="M184" s="38">
        <f t="shared" si="28"/>
        <v>11.652403061262774</v>
      </c>
      <c r="N184" s="38">
        <f t="shared" si="28"/>
        <v>11.077105801368656</v>
      </c>
      <c r="O184" s="30"/>
      <c r="P184" s="38">
        <f t="shared" si="29"/>
        <v>11.077105801368656</v>
      </c>
      <c r="Q184" s="38">
        <f t="shared" si="29"/>
        <v>14.883230646022749</v>
      </c>
      <c r="R184" s="38">
        <f t="shared" si="29"/>
        <v>14.819176551301227</v>
      </c>
      <c r="S184" s="38">
        <f t="shared" si="29"/>
        <v>17.646102036866232</v>
      </c>
      <c r="T184" s="38">
        <f t="shared" si="29"/>
        <v>18.715424771732444</v>
      </c>
      <c r="U184" s="38">
        <f t="shared" si="29"/>
        <v>14.308593954183147</v>
      </c>
      <c r="V184" s="38">
        <f t="shared" si="29"/>
        <v>14.67492004669276</v>
      </c>
      <c r="W184" s="38" t="str">
        <f t="shared" si="29"/>
        <v>-</v>
      </c>
      <c r="X184" s="38" t="str">
        <f t="shared" si="29"/>
        <v>-</v>
      </c>
      <c r="Y184" s="38" t="str">
        <f t="shared" si="29"/>
        <v>-</v>
      </c>
      <c r="Z184" s="38" t="str">
        <f t="shared" si="29"/>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0</v>
      </c>
      <c r="V185" s="38">
        <f t="shared" si="28"/>
        <v>0</v>
      </c>
      <c r="W185" s="38" t="str">
        <f t="shared" si="29"/>
        <v>-</v>
      </c>
      <c r="X185" s="38" t="str">
        <f t="shared" si="29"/>
        <v>-</v>
      </c>
      <c r="Y185" s="38" t="str">
        <f t="shared" si="29"/>
        <v>-</v>
      </c>
      <c r="Z185" s="38" t="str">
        <f t="shared" si="29"/>
        <v>-</v>
      </c>
      <c r="AA185" s="28"/>
    </row>
    <row r="186" spans="1:27" s="29" customFormat="1" ht="11.5" x14ac:dyDescent="0.25">
      <c r="A186" s="256"/>
      <c r="B186" s="135" t="s">
        <v>2</v>
      </c>
      <c r="C186" s="135" t="s">
        <v>342</v>
      </c>
      <c r="D186" s="133" t="s">
        <v>291</v>
      </c>
      <c r="E186" s="128"/>
      <c r="F186" s="30"/>
      <c r="G186" s="38">
        <f t="shared" ref="G186:N194" si="30">IF(G18="-","-",AVERAGE(G18,G30,G42,G54,G66,G78,G90,G102,G114,G126,G138,G150,G162,G174))</f>
        <v>68.691006025834241</v>
      </c>
      <c r="H186" s="38">
        <f t="shared" si="30"/>
        <v>68.670909905229934</v>
      </c>
      <c r="I186" s="38">
        <f t="shared" si="30"/>
        <v>86.611630129917302</v>
      </c>
      <c r="J186" s="38">
        <f t="shared" si="30"/>
        <v>85.612644205010028</v>
      </c>
      <c r="K186" s="38">
        <f t="shared" si="30"/>
        <v>97.872125918163235</v>
      </c>
      <c r="L186" s="38">
        <f t="shared" si="30"/>
        <v>97.060884386883117</v>
      </c>
      <c r="M186" s="38">
        <f t="shared" si="30"/>
        <v>118.32747921691032</v>
      </c>
      <c r="N186" s="38">
        <f t="shared" si="30"/>
        <v>116.23082485051968</v>
      </c>
      <c r="O186" s="30"/>
      <c r="P186" s="38">
        <f t="shared" ref="P186:Z194" si="31">IF(P18="-","-",AVERAGE(P18,P30,P42,P54,P66,P78,P90,P102,P114,P126,P138,P150,P162,P174))</f>
        <v>116.23082485051968</v>
      </c>
      <c r="Q186" s="38">
        <f t="shared" si="31"/>
        <v>129.95702823945112</v>
      </c>
      <c r="R186" s="38">
        <f t="shared" si="31"/>
        <v>131.90480608382356</v>
      </c>
      <c r="S186" s="38">
        <f t="shared" si="31"/>
        <v>143.86971317294169</v>
      </c>
      <c r="T186" s="38">
        <f t="shared" si="31"/>
        <v>146.37460328886968</v>
      </c>
      <c r="U186" s="38">
        <f t="shared" si="31"/>
        <v>158.26269332995687</v>
      </c>
      <c r="V186" s="38">
        <f t="shared" si="31"/>
        <v>144.08494500767361</v>
      </c>
      <c r="W186" s="38" t="str">
        <f t="shared" si="31"/>
        <v>-</v>
      </c>
      <c r="X186" s="38" t="str">
        <f t="shared" si="31"/>
        <v>-</v>
      </c>
      <c r="Y186" s="38" t="str">
        <f t="shared" si="31"/>
        <v>-</v>
      </c>
      <c r="Z186" s="38" t="str">
        <f t="shared" si="31"/>
        <v>-</v>
      </c>
      <c r="AA186" s="28"/>
    </row>
    <row r="187" spans="1:27" s="29" customFormat="1" ht="11.5" x14ac:dyDescent="0.25">
      <c r="A187" s="256"/>
      <c r="B187" s="135" t="s">
        <v>352</v>
      </c>
      <c r="C187" s="135" t="s">
        <v>343</v>
      </c>
      <c r="D187" s="133" t="s">
        <v>291</v>
      </c>
      <c r="E187" s="128"/>
      <c r="F187" s="30"/>
      <c r="G187" s="38">
        <f t="shared" si="30"/>
        <v>127.99845935686922</v>
      </c>
      <c r="H187" s="38">
        <f t="shared" si="30"/>
        <v>128.74163155879677</v>
      </c>
      <c r="I187" s="38">
        <f t="shared" si="30"/>
        <v>142.60110367858115</v>
      </c>
      <c r="J187" s="38">
        <f t="shared" si="30"/>
        <v>142.04213797751888</v>
      </c>
      <c r="K187" s="38">
        <f t="shared" si="30"/>
        <v>134.94626558994401</v>
      </c>
      <c r="L187" s="38">
        <f t="shared" si="30"/>
        <v>135.83719089936108</v>
      </c>
      <c r="M187" s="38">
        <f t="shared" si="30"/>
        <v>131.67837067324322</v>
      </c>
      <c r="N187" s="38">
        <f t="shared" si="30"/>
        <v>131.2842545781717</v>
      </c>
      <c r="O187" s="30"/>
      <c r="P187" s="38">
        <f t="shared" si="31"/>
        <v>131.2842545781717</v>
      </c>
      <c r="Q187" s="38">
        <f t="shared" si="31"/>
        <v>138.51639149164146</v>
      </c>
      <c r="R187" s="38">
        <f t="shared" si="31"/>
        <v>140.23783389769395</v>
      </c>
      <c r="S187" s="38">
        <f t="shared" si="31"/>
        <v>140.5199304149771</v>
      </c>
      <c r="T187" s="38">
        <f t="shared" si="31"/>
        <v>144.00471246533911</v>
      </c>
      <c r="U187" s="38">
        <f t="shared" si="31"/>
        <v>153.15544286240794</v>
      </c>
      <c r="V187" s="38">
        <f t="shared" si="31"/>
        <v>153.27044256757927</v>
      </c>
      <c r="W187" s="38" t="str">
        <f t="shared" si="31"/>
        <v>-</v>
      </c>
      <c r="X187" s="38" t="str">
        <f t="shared" si="31"/>
        <v>-</v>
      </c>
      <c r="Y187" s="38" t="str">
        <f t="shared" si="31"/>
        <v>-</v>
      </c>
      <c r="Z187" s="38" t="str">
        <f t="shared" si="31"/>
        <v>-</v>
      </c>
      <c r="AA187" s="28"/>
    </row>
    <row r="188" spans="1:27" s="29" customFormat="1" ht="11.5" x14ac:dyDescent="0.25">
      <c r="A188" s="256"/>
      <c r="B188" s="135" t="s">
        <v>349</v>
      </c>
      <c r="C188" s="135" t="s">
        <v>344</v>
      </c>
      <c r="D188" s="133" t="s">
        <v>291</v>
      </c>
      <c r="E188" s="128"/>
      <c r="F188" s="30"/>
      <c r="G188" s="38">
        <f t="shared" si="30"/>
        <v>76.502677103718185</v>
      </c>
      <c r="H188" s="38">
        <f t="shared" si="30"/>
        <v>76.655835616438353</v>
      </c>
      <c r="I188" s="38">
        <f t="shared" si="30"/>
        <v>76.885573385518583</v>
      </c>
      <c r="J188" s="38">
        <f t="shared" si="30"/>
        <v>77.345048923679073</v>
      </c>
      <c r="K188" s="38">
        <f t="shared" si="30"/>
        <v>78.263999999999996</v>
      </c>
      <c r="L188" s="38">
        <f t="shared" si="30"/>
        <v>79.259530332681024</v>
      </c>
      <c r="M188" s="38">
        <f t="shared" si="30"/>
        <v>80.408219178082177</v>
      </c>
      <c r="N188" s="38">
        <f t="shared" si="30"/>
        <v>81.097432485322898</v>
      </c>
      <c r="O188" s="30"/>
      <c r="P188" s="38">
        <f t="shared" si="31"/>
        <v>81.097432485322898</v>
      </c>
      <c r="Q188" s="38">
        <f t="shared" si="31"/>
        <v>82.016383561643821</v>
      </c>
      <c r="R188" s="38">
        <f t="shared" si="31"/>
        <v>82.629017612524436</v>
      </c>
      <c r="S188" s="38">
        <f t="shared" si="31"/>
        <v>83.088493150684926</v>
      </c>
      <c r="T188" s="38">
        <f t="shared" si="31"/>
        <v>83.318230919765156</v>
      </c>
      <c r="U188" s="38">
        <f t="shared" si="31"/>
        <v>83.777706457925646</v>
      </c>
      <c r="V188" s="38">
        <f t="shared" si="31"/>
        <v>85.309291585127184</v>
      </c>
      <c r="W188" s="38" t="str">
        <f t="shared" si="31"/>
        <v>-</v>
      </c>
      <c r="X188" s="38" t="str">
        <f t="shared" si="31"/>
        <v>-</v>
      </c>
      <c r="Y188" s="38" t="str">
        <f t="shared" si="31"/>
        <v>-</v>
      </c>
      <c r="Z188" s="38" t="str">
        <f t="shared" si="31"/>
        <v>-</v>
      </c>
      <c r="AA188" s="28"/>
    </row>
    <row r="189" spans="1:27" s="29" customFormat="1" ht="11.5" x14ac:dyDescent="0.25">
      <c r="A189" s="256"/>
      <c r="B189" s="135" t="s">
        <v>349</v>
      </c>
      <c r="C189" s="135" t="s">
        <v>43</v>
      </c>
      <c r="D189" s="133" t="s">
        <v>291</v>
      </c>
      <c r="E189" s="128"/>
      <c r="F189" s="30"/>
      <c r="G189" s="38" t="str">
        <f t="shared" ref="G189:N189" si="32">IF(G21="-","-",AVERAGE(G21,G33,G45,G57,G69,G81,G93,G105,G117,G129,G141,G153,G165,G177))</f>
        <v>-</v>
      </c>
      <c r="H189" s="38" t="str">
        <f t="shared" si="32"/>
        <v>-</v>
      </c>
      <c r="I189" s="38" t="str">
        <f t="shared" si="32"/>
        <v>-</v>
      </c>
      <c r="J189" s="38" t="str">
        <f t="shared" si="32"/>
        <v>-</v>
      </c>
      <c r="K189" s="38">
        <f t="shared" si="32"/>
        <v>0</v>
      </c>
      <c r="L189" s="38">
        <f t="shared" si="32"/>
        <v>-0.18995111249132623</v>
      </c>
      <c r="M189" s="38">
        <f t="shared" si="32"/>
        <v>2.3898870370752552</v>
      </c>
      <c r="N189" s="38">
        <f t="shared" si="32"/>
        <v>2.4654814606041811</v>
      </c>
      <c r="O189" s="30"/>
      <c r="P189" s="38">
        <f t="shared" ref="P189:Z189" si="33">IF(P21="-","-",AVERAGE(P21,P33,P45,P57,P69,P81,P93,P105,P117,P129,P141,P153,P165,P177))</f>
        <v>2.4654814606041811</v>
      </c>
      <c r="Q189" s="38">
        <f t="shared" si="33"/>
        <v>4.8850955964817686</v>
      </c>
      <c r="R189" s="38">
        <f t="shared" si="33"/>
        <v>4.7480163427765101</v>
      </c>
      <c r="S189" s="38">
        <f t="shared" si="33"/>
        <v>7.0936419973386942</v>
      </c>
      <c r="T189" s="38">
        <f t="shared" si="33"/>
        <v>6.2155900817178926</v>
      </c>
      <c r="U189" s="38">
        <f t="shared" si="33"/>
        <v>5.8459595331056082</v>
      </c>
      <c r="V189" s="38">
        <f t="shared" si="33"/>
        <v>6.2696858243973574</v>
      </c>
      <c r="W189" s="38" t="str">
        <f t="shared" si="33"/>
        <v>-</v>
      </c>
      <c r="X189" s="38" t="str">
        <f t="shared" si="33"/>
        <v>-</v>
      </c>
      <c r="Y189" s="38" t="str">
        <f t="shared" si="33"/>
        <v>-</v>
      </c>
      <c r="Z189" s="38" t="str">
        <f t="shared" si="33"/>
        <v>-</v>
      </c>
      <c r="AA189" s="28"/>
    </row>
    <row r="190" spans="1:27" s="29" customFormat="1" ht="11.5" x14ac:dyDescent="0.25">
      <c r="A190" s="256"/>
      <c r="B190" s="135" t="s">
        <v>349</v>
      </c>
      <c r="C190" s="135" t="s">
        <v>389</v>
      </c>
      <c r="D190" s="133" t="s">
        <v>291</v>
      </c>
      <c r="E190" s="128"/>
      <c r="F190" s="30"/>
      <c r="G190" s="38">
        <f t="shared" ref="G190:N190" si="34">IF(G22="-","-",AVERAGE(G22,G34,G46,G58,G70,G82,G94,G106,G118,G130,G142,G154,G166,G178))</f>
        <v>23.85791859099805</v>
      </c>
      <c r="H190" s="38">
        <f t="shared" si="34"/>
        <v>23.905682191780819</v>
      </c>
      <c r="I190" s="38">
        <f t="shared" si="34"/>
        <v>23.977327592954996</v>
      </c>
      <c r="J190" s="38">
        <f t="shared" si="34"/>
        <v>24.120618395303325</v>
      </c>
      <c r="K190" s="38">
        <f t="shared" si="34"/>
        <v>24.407199999999992</v>
      </c>
      <c r="L190" s="38">
        <f t="shared" si="34"/>
        <v>24.717663405088064</v>
      </c>
      <c r="M190" s="38">
        <f t="shared" si="34"/>
        <v>25.075890410958895</v>
      </c>
      <c r="N190" s="38">
        <f t="shared" si="34"/>
        <v>25.290826614481411</v>
      </c>
      <c r="O190" s="30"/>
      <c r="P190" s="38">
        <f t="shared" ref="P190:Z190" si="35">IF(P22="-","-",AVERAGE(P22,P34,P46,P58,P70,P82,P94,P106,P118,P130,P142,P154,P166,P178))</f>
        <v>25.290826614481411</v>
      </c>
      <c r="Q190" s="38">
        <f t="shared" si="35"/>
        <v>25.577408219178089</v>
      </c>
      <c r="R190" s="38">
        <f t="shared" si="35"/>
        <v>25.76846262230919</v>
      </c>
      <c r="S190" s="38">
        <f t="shared" si="35"/>
        <v>25.911753424657544</v>
      </c>
      <c r="T190" s="38">
        <f t="shared" si="35"/>
        <v>25.983398825831703</v>
      </c>
      <c r="U190" s="38">
        <f t="shared" si="35"/>
        <v>26.126689628180035</v>
      </c>
      <c r="V190" s="38">
        <f t="shared" si="35"/>
        <v>26.60432563600784</v>
      </c>
      <c r="W190" s="38" t="str">
        <f t="shared" si="35"/>
        <v>-</v>
      </c>
      <c r="X190" s="38" t="str">
        <f t="shared" si="35"/>
        <v>-</v>
      </c>
      <c r="Y190" s="38" t="str">
        <f t="shared" si="35"/>
        <v>-</v>
      </c>
      <c r="Z190" s="38" t="str">
        <f t="shared" si="35"/>
        <v>-</v>
      </c>
      <c r="AA190" s="28"/>
    </row>
    <row r="191" spans="1:27" s="29" customFormat="1" ht="11.5" x14ac:dyDescent="0.25">
      <c r="A191" s="256"/>
      <c r="B191" s="135" t="s">
        <v>349</v>
      </c>
      <c r="C191" s="135" t="s">
        <v>404</v>
      </c>
      <c r="D191" s="133" t="s">
        <v>291</v>
      </c>
      <c r="E191" s="128"/>
      <c r="F191" s="30"/>
      <c r="G191" s="38">
        <f t="shared" ref="G191:N191" si="36">IF(G23="-","-",AVERAGE(G23,G35,G47,G59,G71,G83,G95,G107,G119,G131,G143,G155,G167,G179))</f>
        <v>0</v>
      </c>
      <c r="H191" s="38">
        <f t="shared" si="36"/>
        <v>0</v>
      </c>
      <c r="I191" s="38">
        <f t="shared" si="36"/>
        <v>0</v>
      </c>
      <c r="J191" s="38">
        <f t="shared" si="36"/>
        <v>0</v>
      </c>
      <c r="K191" s="38">
        <f t="shared" si="36"/>
        <v>0</v>
      </c>
      <c r="L191" s="38">
        <f t="shared" si="36"/>
        <v>0</v>
      </c>
      <c r="M191" s="38">
        <f t="shared" si="36"/>
        <v>0</v>
      </c>
      <c r="N191" s="38">
        <f t="shared" si="36"/>
        <v>0</v>
      </c>
      <c r="O191" s="30"/>
      <c r="P191" s="38">
        <f t="shared" ref="P191:Z191" si="37">IF(P23="-","-",AVERAGE(P23,P35,P47,P59,P71,P83,P95,P107,P119,P131,P143,P155,P167,P179))</f>
        <v>0</v>
      </c>
      <c r="Q191" s="38">
        <f t="shared" si="37"/>
        <v>0</v>
      </c>
      <c r="R191" s="38">
        <f t="shared" si="37"/>
        <v>0</v>
      </c>
      <c r="S191" s="38">
        <f t="shared" si="37"/>
        <v>0</v>
      </c>
      <c r="T191" s="38">
        <f t="shared" si="37"/>
        <v>0</v>
      </c>
      <c r="U191" s="38">
        <f t="shared" si="37"/>
        <v>0</v>
      </c>
      <c r="V191" s="38">
        <f t="shared" si="37"/>
        <v>0</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ref="G192:N192" si="38">IF(G24="-","-",AVERAGE(G24,G36,G48,G60,G72,G84,G96,G108,G120,G132,G144,G156,G168,G180))</f>
        <v>9.4254633560511589</v>
      </c>
      <c r="H192" s="38">
        <f t="shared" si="38"/>
        <v>9.0613677579704621</v>
      </c>
      <c r="I192" s="38">
        <f t="shared" si="38"/>
        <v>9.3603823349606987</v>
      </c>
      <c r="J192" s="38">
        <f t="shared" si="38"/>
        <v>9.1947860433276993</v>
      </c>
      <c r="K192" s="38">
        <f t="shared" si="38"/>
        <v>9.8581358116698379</v>
      </c>
      <c r="L192" s="38">
        <f t="shared" si="38"/>
        <v>9.7516431112517381</v>
      </c>
      <c r="M192" s="38">
        <f t="shared" si="38"/>
        <v>10.510825930756157</v>
      </c>
      <c r="N192" s="38">
        <f t="shared" si="38"/>
        <v>10.848408173314684</v>
      </c>
      <c r="O192" s="30"/>
      <c r="P192" s="38">
        <f t="shared" ref="P192:Z192" si="39">IF(P24="-","-",AVERAGE(P24,P36,P48,P60,P72,P84,P96,P108,P120,P132,P144,P156,P168,P180))</f>
        <v>10.848408173314684</v>
      </c>
      <c r="Q192" s="38">
        <f t="shared" si="39"/>
        <v>12.020149299069502</v>
      </c>
      <c r="R192" s="38">
        <f t="shared" si="39"/>
        <v>11.635016715744504</v>
      </c>
      <c r="S192" s="38">
        <f t="shared" si="39"/>
        <v>11.66611939607022</v>
      </c>
      <c r="T192" s="38">
        <f t="shared" si="39"/>
        <v>11.212856218241175</v>
      </c>
      <c r="U192" s="38">
        <f t="shared" si="39"/>
        <v>12.117962274667267</v>
      </c>
      <c r="V192" s="38">
        <f t="shared" si="39"/>
        <v>13.25718500879935</v>
      </c>
      <c r="W192" s="38" t="str">
        <f t="shared" si="39"/>
        <v>-</v>
      </c>
      <c r="X192" s="38" t="str">
        <f t="shared" si="39"/>
        <v>-</v>
      </c>
      <c r="Y192" s="38" t="str">
        <f t="shared" si="39"/>
        <v>-</v>
      </c>
      <c r="Z192" s="38" t="str">
        <f t="shared" si="39"/>
        <v>-</v>
      </c>
      <c r="AA192" s="28"/>
    </row>
    <row r="193" spans="1:27" s="29" customFormat="1" ht="11.5" x14ac:dyDescent="0.25">
      <c r="A193" s="256"/>
      <c r="B193" s="135" t="s">
        <v>292</v>
      </c>
      <c r="C193" s="135" t="s">
        <v>516</v>
      </c>
      <c r="D193" s="133" t="s">
        <v>291</v>
      </c>
      <c r="E193" s="128"/>
      <c r="F193" s="30"/>
      <c r="G193" s="38">
        <f t="shared" ref="G193:N193" si="40">IF(G25="-","-",AVERAGE(G25,G37,G49,G61,G73,G85,G97,G109,G121,G133,G145,G157,G169,G181))</f>
        <v>5.3890351878953231</v>
      </c>
      <c r="H193" s="38">
        <f t="shared" si="40"/>
        <v>5.0975901168642173</v>
      </c>
      <c r="I193" s="38">
        <f t="shared" si="40"/>
        <v>5.1250878283701935</v>
      </c>
      <c r="J193" s="38">
        <f t="shared" si="40"/>
        <v>5.0056666818123441</v>
      </c>
      <c r="K193" s="38">
        <f t="shared" si="40"/>
        <v>5.6207205045277151</v>
      </c>
      <c r="L193" s="38">
        <f t="shared" si="40"/>
        <v>5.5256154679774498</v>
      </c>
      <c r="M193" s="38">
        <f t="shared" si="40"/>
        <v>6.1715148111820071</v>
      </c>
      <c r="N193" s="38">
        <f t="shared" si="40"/>
        <v>6.4374187266020755</v>
      </c>
      <c r="O193" s="30"/>
      <c r="P193" s="38">
        <f t="shared" ref="P193:Z193" si="41">IF(P25="-","-",AVERAGE(P25,P37,P49,P61,P73,P85,P97,P109,P121,P133,P145,P157,P169,P181))</f>
        <v>6.4374187266020755</v>
      </c>
      <c r="Q193" s="38">
        <f t="shared" si="41"/>
        <v>7.2344516803714729</v>
      </c>
      <c r="R193" s="38">
        <f t="shared" si="41"/>
        <v>6.9124731040322684</v>
      </c>
      <c r="S193" s="38">
        <f t="shared" si="41"/>
        <v>6.9323099896887967</v>
      </c>
      <c r="T193" s="38">
        <f t="shared" si="41"/>
        <v>6.5320143775059956</v>
      </c>
      <c r="U193" s="38">
        <f t="shared" si="41"/>
        <v>7.0954939178943306</v>
      </c>
      <c r="V193" s="38">
        <f t="shared" si="41"/>
        <v>7.9716708998939252</v>
      </c>
      <c r="W193" s="38" t="str">
        <f t="shared" si="41"/>
        <v>-</v>
      </c>
      <c r="X193" s="38" t="str">
        <f t="shared" si="41"/>
        <v>-</v>
      </c>
      <c r="Y193" s="38" t="str">
        <f t="shared" si="41"/>
        <v>-</v>
      </c>
      <c r="Z193" s="38" t="str">
        <f t="shared" si="41"/>
        <v>-</v>
      </c>
      <c r="AA193" s="28"/>
    </row>
    <row r="194" spans="1:27" s="29" customFormat="1" ht="11.5" x14ac:dyDescent="0.25">
      <c r="A194" s="256"/>
      <c r="B194" s="135" t="s">
        <v>44</v>
      </c>
      <c r="C194" s="135" t="str">
        <f>B194&amp;"_"&amp;D194</f>
        <v>Total_GB average</v>
      </c>
      <c r="D194" s="127" t="s">
        <v>291</v>
      </c>
      <c r="E194" s="128"/>
      <c r="F194" s="30"/>
      <c r="G194" s="38">
        <f t="shared" si="30"/>
        <v>501.46584902159827</v>
      </c>
      <c r="H194" s="38">
        <f t="shared" si="30"/>
        <v>482.01148565108724</v>
      </c>
      <c r="I194" s="38">
        <f t="shared" si="30"/>
        <v>497.77658617741065</v>
      </c>
      <c r="J194" s="38">
        <f t="shared" si="30"/>
        <v>488.94157433437692</v>
      </c>
      <c r="K194" s="38">
        <f t="shared" si="30"/>
        <v>524.46975943834934</v>
      </c>
      <c r="L194" s="38">
        <f t="shared" si="30"/>
        <v>518.76977774753448</v>
      </c>
      <c r="M194" s="38">
        <f t="shared" si="30"/>
        <v>559.37265108663848</v>
      </c>
      <c r="N194" s="38">
        <f t="shared" si="30"/>
        <v>577.40603411360348</v>
      </c>
      <c r="O194" s="30"/>
      <c r="P194" s="38">
        <f t="shared" si="31"/>
        <v>577.40603411360348</v>
      </c>
      <c r="Q194" s="38">
        <f t="shared" si="31"/>
        <v>639.87362716022903</v>
      </c>
      <c r="R194" s="38">
        <f t="shared" si="31"/>
        <v>619.28152099204578</v>
      </c>
      <c r="S194" s="38">
        <f t="shared" si="31"/>
        <v>620.93834037658019</v>
      </c>
      <c r="T194" s="38">
        <f t="shared" si="31"/>
        <v>596.68209789031425</v>
      </c>
      <c r="U194" s="38">
        <f t="shared" si="31"/>
        <v>644.88271861858743</v>
      </c>
      <c r="V194" s="38">
        <f t="shared" si="31"/>
        <v>705.71796210444666</v>
      </c>
      <c r="W194" s="38" t="str">
        <f t="shared" si="31"/>
        <v>-</v>
      </c>
      <c r="X194" s="38" t="str">
        <f t="shared" si="31"/>
        <v>-</v>
      </c>
      <c r="Y194" s="38" t="str">
        <f t="shared" si="31"/>
        <v>-</v>
      </c>
      <c r="Z194" s="38" t="str">
        <f t="shared" si="31"/>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sheetPr>
  <dimension ref="A1:M149"/>
  <sheetViews>
    <sheetView workbookViewId="0"/>
  </sheetViews>
  <sheetFormatPr defaultColWidth="0" defaultRowHeight="13.5" zeroHeight="1" x14ac:dyDescent="0.3"/>
  <cols>
    <col min="1" max="1" width="9" style="263" customWidth="1"/>
    <col min="2" max="2" width="23.23046875" style="258" customWidth="1"/>
    <col min="3" max="3" width="18.765625" style="258" customWidth="1"/>
    <col min="4" max="4" width="78.765625" style="258" customWidth="1"/>
    <col min="5" max="13" width="9" style="258" customWidth="1"/>
    <col min="14" max="16384" width="9" style="258" hidden="1"/>
  </cols>
  <sheetData>
    <row r="1" spans="1:13" x14ac:dyDescent="0.3">
      <c r="B1" s="263"/>
      <c r="C1" s="263"/>
      <c r="D1" s="263"/>
      <c r="E1" s="263"/>
      <c r="F1" s="263"/>
      <c r="G1" s="263"/>
      <c r="H1" s="263"/>
      <c r="I1" s="263"/>
      <c r="J1" s="263"/>
      <c r="K1" s="263"/>
      <c r="L1" s="263"/>
      <c r="M1" s="263"/>
    </row>
    <row r="2" spans="1:13" s="184" customFormat="1" x14ac:dyDescent="0.3">
      <c r="B2" s="184" t="s">
        <v>394</v>
      </c>
    </row>
    <row r="3" spans="1:13" x14ac:dyDescent="0.3">
      <c r="A3" s="258"/>
      <c r="B3" s="263"/>
      <c r="C3" s="263"/>
      <c r="D3" s="263"/>
      <c r="E3" s="263"/>
      <c r="F3" s="263"/>
      <c r="G3" s="263"/>
      <c r="H3" s="263"/>
      <c r="I3" s="263"/>
      <c r="J3" s="263"/>
      <c r="K3" s="263"/>
      <c r="L3" s="263"/>
      <c r="M3" s="263"/>
    </row>
    <row r="4" spans="1:13" ht="27" customHeight="1" x14ac:dyDescent="0.3">
      <c r="B4" s="440" t="s">
        <v>463</v>
      </c>
      <c r="C4" s="441"/>
      <c r="D4" s="441"/>
      <c r="E4" s="441"/>
      <c r="F4" s="441"/>
      <c r="G4" s="441"/>
      <c r="H4" s="441"/>
      <c r="I4" s="441"/>
      <c r="J4" s="263"/>
      <c r="K4" s="263"/>
      <c r="L4" s="263"/>
      <c r="M4" s="263"/>
    </row>
    <row r="5" spans="1:13" x14ac:dyDescent="0.3">
      <c r="B5" s="263"/>
      <c r="C5" s="263"/>
      <c r="D5" s="263"/>
      <c r="E5" s="263"/>
      <c r="F5" s="263"/>
      <c r="G5" s="263"/>
      <c r="H5" s="263"/>
      <c r="I5" s="263"/>
      <c r="J5" s="263"/>
      <c r="K5" s="263"/>
      <c r="L5" s="263"/>
      <c r="M5" s="263"/>
    </row>
    <row r="6" spans="1:13" x14ac:dyDescent="0.3">
      <c r="B6" s="263"/>
      <c r="C6" s="263"/>
      <c r="D6" s="263"/>
      <c r="E6" s="263"/>
      <c r="F6" s="263"/>
      <c r="G6" s="263"/>
      <c r="H6" s="263"/>
      <c r="I6" s="263"/>
      <c r="J6" s="263"/>
      <c r="K6" s="263"/>
      <c r="L6" s="263"/>
      <c r="M6" s="263"/>
    </row>
    <row r="7" spans="1:13" ht="31.5" customHeight="1" x14ac:dyDescent="0.3">
      <c r="B7" s="442" t="s">
        <v>624</v>
      </c>
      <c r="C7" s="443"/>
      <c r="D7" s="443"/>
      <c r="E7" s="443"/>
      <c r="F7" s="443"/>
      <c r="G7" s="443"/>
      <c r="H7" s="443"/>
      <c r="I7" s="443"/>
      <c r="J7" s="263"/>
      <c r="K7" s="263"/>
      <c r="L7" s="263"/>
      <c r="M7" s="263"/>
    </row>
    <row r="8" spans="1:13" x14ac:dyDescent="0.3">
      <c r="B8" s="263"/>
      <c r="C8" s="263"/>
      <c r="D8" s="263"/>
      <c r="E8" s="263"/>
      <c r="F8" s="263"/>
      <c r="G8" s="263"/>
      <c r="H8" s="263"/>
      <c r="I8" s="263"/>
      <c r="J8" s="263"/>
      <c r="K8" s="263"/>
      <c r="L8" s="263"/>
      <c r="M8" s="263"/>
    </row>
    <row r="9" spans="1:13" ht="27" customHeight="1" x14ac:dyDescent="0.3">
      <c r="B9" s="444" t="s">
        <v>551</v>
      </c>
      <c r="C9" s="445"/>
      <c r="D9" s="445"/>
      <c r="E9" s="445"/>
      <c r="F9" s="445"/>
      <c r="G9" s="445"/>
      <c r="H9" s="445"/>
      <c r="I9" s="445"/>
      <c r="J9" s="263"/>
      <c r="K9" s="263"/>
      <c r="L9" s="263"/>
      <c r="M9" s="263"/>
    </row>
    <row r="10" spans="1:13" ht="12.4" customHeight="1" x14ac:dyDescent="0.3">
      <c r="B10" s="263"/>
      <c r="C10" s="263"/>
      <c r="D10" s="263"/>
      <c r="E10" s="449"/>
      <c r="F10" s="449"/>
      <c r="G10" s="449"/>
      <c r="H10" s="449"/>
      <c r="I10" s="449"/>
      <c r="J10" s="263"/>
      <c r="K10" s="263"/>
      <c r="L10" s="263"/>
      <c r="M10" s="263"/>
    </row>
    <row r="11" spans="1:13" x14ac:dyDescent="0.3">
      <c r="B11" s="259"/>
      <c r="C11" s="260" t="s">
        <v>409</v>
      </c>
      <c r="D11" s="261"/>
      <c r="E11" s="449"/>
      <c r="F11" s="449"/>
      <c r="G11" s="449"/>
      <c r="H11" s="449"/>
      <c r="I11" s="449"/>
      <c r="J11" s="263"/>
      <c r="K11" s="263"/>
      <c r="L11" s="263"/>
      <c r="M11" s="263"/>
    </row>
    <row r="12" spans="1:13" x14ac:dyDescent="0.3">
      <c r="B12" s="262"/>
      <c r="C12" s="260" t="s">
        <v>410</v>
      </c>
      <c r="D12" s="261"/>
      <c r="E12" s="449"/>
      <c r="F12" s="449"/>
      <c r="G12" s="449"/>
      <c r="H12" s="449"/>
      <c r="I12" s="449"/>
      <c r="J12" s="263"/>
      <c r="K12" s="263"/>
      <c r="L12" s="263"/>
      <c r="M12" s="263"/>
    </row>
    <row r="13" spans="1:13" x14ac:dyDescent="0.3">
      <c r="B13" s="263"/>
      <c r="C13" s="263"/>
      <c r="D13" s="263"/>
      <c r="E13" s="449"/>
      <c r="F13" s="449"/>
      <c r="G13" s="449"/>
      <c r="H13" s="449"/>
      <c r="I13" s="449"/>
      <c r="J13" s="263"/>
      <c r="K13" s="263"/>
      <c r="L13" s="263"/>
      <c r="M13" s="263"/>
    </row>
    <row r="14" spans="1:13" x14ac:dyDescent="0.3">
      <c r="C14" s="263"/>
      <c r="D14" s="263"/>
      <c r="E14" s="449"/>
      <c r="F14" s="449"/>
      <c r="G14" s="449"/>
      <c r="H14" s="449"/>
      <c r="I14" s="449"/>
      <c r="J14" s="263"/>
      <c r="K14" s="263"/>
      <c r="L14" s="263"/>
      <c r="M14" s="263"/>
    </row>
    <row r="15" spans="1:13" x14ac:dyDescent="0.3">
      <c r="B15" s="266" t="s">
        <v>535</v>
      </c>
      <c r="C15" s="257"/>
      <c r="D15" s="257"/>
      <c r="E15" s="449"/>
      <c r="F15" s="449"/>
      <c r="G15" s="449"/>
      <c r="H15" s="449"/>
      <c r="I15" s="449"/>
      <c r="J15" s="263"/>
      <c r="K15" s="263"/>
      <c r="L15" s="263"/>
      <c r="M15" s="263"/>
    </row>
    <row r="16" spans="1:13" x14ac:dyDescent="0.3">
      <c r="B16" s="266"/>
      <c r="C16" s="257"/>
      <c r="D16" s="257"/>
      <c r="E16" s="449"/>
      <c r="F16" s="449"/>
      <c r="G16" s="449"/>
      <c r="H16" s="449"/>
      <c r="I16" s="449"/>
      <c r="J16" s="263"/>
      <c r="K16" s="263"/>
      <c r="L16" s="263"/>
      <c r="M16" s="263"/>
    </row>
    <row r="17" spans="1:13" x14ac:dyDescent="0.3">
      <c r="B17" s="266" t="s">
        <v>536</v>
      </c>
      <c r="C17" s="257"/>
      <c r="D17" s="257"/>
      <c r="E17" s="449"/>
      <c r="F17" s="449"/>
      <c r="G17" s="449"/>
      <c r="H17" s="449"/>
      <c r="I17" s="449"/>
      <c r="J17" s="263"/>
      <c r="K17" s="263"/>
      <c r="L17" s="263"/>
      <c r="M17" s="263"/>
    </row>
    <row r="18" spans="1:13" x14ac:dyDescent="0.3">
      <c r="B18" s="266"/>
      <c r="C18" s="257"/>
      <c r="D18" s="257"/>
      <c r="E18" s="449"/>
      <c r="F18" s="449"/>
      <c r="G18" s="449"/>
      <c r="H18" s="449"/>
      <c r="I18" s="449"/>
      <c r="J18" s="263"/>
      <c r="K18" s="263"/>
      <c r="L18" s="263"/>
      <c r="M18" s="263"/>
    </row>
    <row r="19" spans="1:13" s="184" customFormat="1" x14ac:dyDescent="0.3">
      <c r="B19" s="184" t="s">
        <v>462</v>
      </c>
    </row>
    <row r="20" spans="1:13" s="267" customFormat="1" x14ac:dyDescent="0.3"/>
    <row r="21" spans="1:13" s="267" customFormat="1" x14ac:dyDescent="0.3"/>
    <row r="22" spans="1:13" s="267" customFormat="1" x14ac:dyDescent="0.3">
      <c r="D22" s="446" t="s">
        <v>529</v>
      </c>
    </row>
    <row r="23" spans="1:13" s="267" customFormat="1" x14ac:dyDescent="0.3">
      <c r="D23" s="447"/>
    </row>
    <row r="24" spans="1:13" s="267" customFormat="1" ht="25.15" customHeight="1" x14ac:dyDescent="0.3">
      <c r="D24" s="448"/>
    </row>
    <row r="25" spans="1:13" s="267" customFormat="1" x14ac:dyDescent="0.3">
      <c r="D25" s="268"/>
    </row>
    <row r="26" spans="1:13" s="267" customFormat="1" ht="12.75" customHeight="1" x14ac:dyDescent="0.3">
      <c r="A26" s="267" t="s">
        <v>444</v>
      </c>
      <c r="B26" s="453" t="s">
        <v>528</v>
      </c>
      <c r="D26" s="446" t="s">
        <v>553</v>
      </c>
    </row>
    <row r="27" spans="1:13" s="267" customFormat="1" ht="27.75" customHeight="1" x14ac:dyDescent="0.3">
      <c r="B27" s="454"/>
      <c r="D27" s="447"/>
    </row>
    <row r="28" spans="1:13" s="267" customFormat="1" x14ac:dyDescent="0.3">
      <c r="B28" s="454"/>
      <c r="D28" s="448"/>
    </row>
    <row r="29" spans="1:13" s="267" customFormat="1" x14ac:dyDescent="0.3">
      <c r="B29" s="454"/>
      <c r="D29" s="268"/>
    </row>
    <row r="30" spans="1:13" s="267" customFormat="1" x14ac:dyDescent="0.3">
      <c r="B30" s="454"/>
      <c r="D30" s="446" t="s">
        <v>554</v>
      </c>
    </row>
    <row r="31" spans="1:13" s="267" customFormat="1" ht="12.75" customHeight="1" x14ac:dyDescent="0.3">
      <c r="B31" s="454"/>
      <c r="D31" s="447"/>
      <c r="G31" s="431" t="s">
        <v>552</v>
      </c>
      <c r="H31" s="432"/>
      <c r="I31" s="432"/>
      <c r="J31" s="432"/>
      <c r="K31" s="433"/>
    </row>
    <row r="32" spans="1:13" s="267" customFormat="1" x14ac:dyDescent="0.3">
      <c r="B32" s="454"/>
      <c r="D32" s="448"/>
      <c r="G32" s="434"/>
      <c r="H32" s="435"/>
      <c r="I32" s="435"/>
      <c r="J32" s="435"/>
      <c r="K32" s="436"/>
    </row>
    <row r="33" spans="2:11" s="267" customFormat="1" x14ac:dyDescent="0.3">
      <c r="B33" s="454"/>
      <c r="D33" s="268"/>
      <c r="G33" s="434"/>
      <c r="H33" s="435"/>
      <c r="I33" s="435"/>
      <c r="J33" s="435"/>
      <c r="K33" s="436"/>
    </row>
    <row r="34" spans="2:11" s="267" customFormat="1" x14ac:dyDescent="0.3">
      <c r="B34" s="454"/>
      <c r="D34" s="446" t="s">
        <v>555</v>
      </c>
      <c r="G34" s="434"/>
      <c r="H34" s="435"/>
      <c r="I34" s="435"/>
      <c r="J34" s="435"/>
      <c r="K34" s="436"/>
    </row>
    <row r="35" spans="2:11" s="267" customFormat="1" x14ac:dyDescent="0.3">
      <c r="B35" s="454"/>
      <c r="D35" s="447"/>
      <c r="G35" s="437"/>
      <c r="H35" s="438"/>
      <c r="I35" s="438"/>
      <c r="J35" s="438"/>
      <c r="K35" s="439"/>
    </row>
    <row r="36" spans="2:11" s="267" customFormat="1" x14ac:dyDescent="0.3">
      <c r="B36" s="454"/>
      <c r="D36" s="448"/>
    </row>
    <row r="37" spans="2:11" s="267" customFormat="1" x14ac:dyDescent="0.3">
      <c r="B37" s="454"/>
      <c r="D37" s="268"/>
    </row>
    <row r="38" spans="2:11" s="267" customFormat="1" x14ac:dyDescent="0.3">
      <c r="B38" s="455"/>
      <c r="D38" s="446" t="s">
        <v>556</v>
      </c>
    </row>
    <row r="39" spans="2:11" s="267" customFormat="1" x14ac:dyDescent="0.3">
      <c r="D39" s="447"/>
    </row>
    <row r="40" spans="2:11" s="267" customFormat="1" x14ac:dyDescent="0.3">
      <c r="D40" s="448"/>
    </row>
    <row r="41" spans="2:11" s="267" customFormat="1" x14ac:dyDescent="0.3">
      <c r="D41" s="268"/>
    </row>
    <row r="42" spans="2:11" s="267" customFormat="1" x14ac:dyDescent="0.3">
      <c r="D42" s="446" t="s">
        <v>530</v>
      </c>
    </row>
    <row r="43" spans="2:11" s="267" customFormat="1" x14ac:dyDescent="0.3">
      <c r="D43" s="447"/>
    </row>
    <row r="44" spans="2:11" s="263" customFormat="1" x14ac:dyDescent="0.3">
      <c r="D44" s="448"/>
    </row>
    <row r="45" spans="2:11" s="263" customFormat="1" x14ac:dyDescent="0.3">
      <c r="D45" s="400"/>
    </row>
    <row r="46" spans="2:11" s="263" customFormat="1" x14ac:dyDescent="0.3">
      <c r="D46" s="405" t="s">
        <v>621</v>
      </c>
    </row>
    <row r="47" spans="2:11" s="263" customFormat="1" x14ac:dyDescent="0.3">
      <c r="D47" s="406" t="s">
        <v>604</v>
      </c>
    </row>
    <row r="48" spans="2:11" s="263" customFormat="1" x14ac:dyDescent="0.3">
      <c r="D48" s="404"/>
    </row>
    <row r="49" spans="2:13" x14ac:dyDescent="0.3">
      <c r="B49" s="263"/>
      <c r="C49" s="263"/>
      <c r="D49" s="263"/>
      <c r="E49" s="263"/>
      <c r="F49" s="263"/>
      <c r="G49" s="263"/>
      <c r="H49" s="263"/>
      <c r="I49" s="263"/>
      <c r="J49" s="263"/>
      <c r="K49" s="263"/>
      <c r="L49" s="263"/>
      <c r="M49" s="263"/>
    </row>
    <row r="50" spans="2:13" x14ac:dyDescent="0.3">
      <c r="B50" s="263"/>
      <c r="C50" s="263"/>
      <c r="D50" s="263"/>
      <c r="E50" s="263"/>
      <c r="F50" s="263"/>
      <c r="G50" s="263"/>
      <c r="H50" s="263"/>
      <c r="I50" s="263"/>
      <c r="J50" s="263"/>
      <c r="K50" s="263"/>
      <c r="L50" s="263"/>
      <c r="M50" s="263"/>
    </row>
    <row r="51" spans="2:13" s="184" customFormat="1" x14ac:dyDescent="0.3">
      <c r="B51" s="184" t="s">
        <v>534</v>
      </c>
    </row>
    <row r="52" spans="2:13" x14ac:dyDescent="0.3">
      <c r="B52" s="263"/>
      <c r="C52" s="263"/>
      <c r="D52" s="263"/>
      <c r="E52" s="263"/>
      <c r="F52" s="263"/>
      <c r="G52" s="263"/>
      <c r="H52" s="263"/>
      <c r="I52" s="263"/>
      <c r="J52" s="263"/>
      <c r="K52" s="263"/>
      <c r="L52" s="263"/>
      <c r="M52" s="263"/>
    </row>
    <row r="53" spans="2:13" x14ac:dyDescent="0.3">
      <c r="B53" s="263"/>
      <c r="C53" s="263"/>
      <c r="D53" s="263"/>
      <c r="E53" s="263"/>
      <c r="F53" s="263"/>
      <c r="G53" s="263"/>
      <c r="H53" s="263"/>
      <c r="I53" s="263"/>
      <c r="J53" s="263"/>
      <c r="K53" s="263"/>
      <c r="L53" s="263"/>
      <c r="M53" s="263"/>
    </row>
    <row r="54" spans="2:13" x14ac:dyDescent="0.3">
      <c r="B54" s="263"/>
      <c r="C54" s="263"/>
      <c r="D54" s="263"/>
      <c r="E54" s="263"/>
      <c r="F54" s="263"/>
      <c r="G54" s="263"/>
      <c r="H54" s="263"/>
      <c r="I54" s="263"/>
      <c r="J54" s="263"/>
      <c r="K54" s="263"/>
      <c r="L54" s="263"/>
      <c r="M54" s="263"/>
    </row>
    <row r="55" spans="2:13" x14ac:dyDescent="0.3">
      <c r="B55" s="263"/>
      <c r="C55" s="263"/>
      <c r="D55" s="263"/>
      <c r="E55" s="263"/>
      <c r="F55" s="263"/>
      <c r="G55" s="263"/>
      <c r="H55" s="263"/>
      <c r="I55" s="263"/>
      <c r="J55" s="263"/>
      <c r="K55" s="263"/>
      <c r="L55" s="263"/>
      <c r="M55" s="263"/>
    </row>
    <row r="56" spans="2:13" x14ac:dyDescent="0.3">
      <c r="B56" s="263"/>
      <c r="C56" s="263"/>
      <c r="D56" s="263"/>
      <c r="E56" s="263"/>
      <c r="F56" s="263"/>
      <c r="G56" s="263"/>
      <c r="H56" s="263"/>
      <c r="I56" s="263"/>
      <c r="J56" s="263"/>
      <c r="K56" s="263"/>
      <c r="L56" s="263"/>
      <c r="M56" s="263"/>
    </row>
    <row r="57" spans="2:13" x14ac:dyDescent="0.3">
      <c r="B57" s="263"/>
      <c r="C57" s="263"/>
      <c r="D57" s="263"/>
      <c r="E57" s="263"/>
      <c r="F57" s="263"/>
      <c r="G57" s="263"/>
      <c r="H57" s="263"/>
      <c r="I57" s="263"/>
      <c r="J57" s="263"/>
      <c r="K57" s="263"/>
      <c r="L57" s="263"/>
      <c r="M57" s="263"/>
    </row>
    <row r="58" spans="2:13" x14ac:dyDescent="0.3">
      <c r="B58" s="263"/>
      <c r="C58" s="263"/>
      <c r="D58" s="263"/>
      <c r="E58" s="263"/>
      <c r="F58" s="263"/>
      <c r="G58" s="263"/>
      <c r="H58" s="263"/>
      <c r="I58" s="263"/>
      <c r="J58" s="263"/>
      <c r="K58" s="263"/>
      <c r="L58" s="263"/>
      <c r="M58" s="263"/>
    </row>
    <row r="59" spans="2:13" x14ac:dyDescent="0.3">
      <c r="B59" s="263"/>
      <c r="C59" s="263"/>
      <c r="D59" s="263"/>
      <c r="E59" s="263"/>
      <c r="F59" s="263"/>
      <c r="G59" s="263"/>
      <c r="H59" s="263"/>
      <c r="I59" s="263"/>
      <c r="J59" s="263"/>
      <c r="K59" s="263"/>
      <c r="L59" s="263"/>
      <c r="M59" s="263"/>
    </row>
    <row r="60" spans="2:13" x14ac:dyDescent="0.3">
      <c r="B60" s="263"/>
      <c r="C60" s="263"/>
      <c r="D60" s="263"/>
      <c r="E60" s="263"/>
      <c r="F60" s="263"/>
      <c r="G60" s="263"/>
      <c r="H60" s="263"/>
      <c r="I60" s="263"/>
      <c r="J60" s="263"/>
      <c r="K60" s="263"/>
      <c r="L60" s="263"/>
      <c r="M60" s="263"/>
    </row>
    <row r="61" spans="2:13" x14ac:dyDescent="0.3">
      <c r="B61" s="263"/>
      <c r="C61" s="263"/>
      <c r="D61" s="263"/>
      <c r="E61" s="263"/>
      <c r="F61" s="263"/>
      <c r="G61" s="263"/>
      <c r="H61" s="263"/>
      <c r="I61" s="263"/>
      <c r="J61" s="263"/>
      <c r="K61" s="263"/>
      <c r="L61" s="263"/>
      <c r="M61" s="263"/>
    </row>
    <row r="62" spans="2:13" x14ac:dyDescent="0.3">
      <c r="B62" s="263"/>
      <c r="C62" s="263"/>
      <c r="D62" s="263"/>
      <c r="E62" s="263"/>
      <c r="F62" s="263"/>
      <c r="G62" s="263"/>
      <c r="H62" s="263"/>
      <c r="I62" s="263"/>
      <c r="J62" s="263"/>
      <c r="K62" s="263"/>
      <c r="L62" s="263"/>
      <c r="M62" s="263"/>
    </row>
    <row r="63" spans="2:13" x14ac:dyDescent="0.3">
      <c r="B63" s="263"/>
      <c r="C63" s="263"/>
      <c r="D63" s="263"/>
      <c r="E63" s="263"/>
      <c r="F63" s="263"/>
      <c r="G63" s="263"/>
      <c r="H63" s="263"/>
      <c r="I63" s="263"/>
      <c r="J63" s="263"/>
      <c r="K63" s="263"/>
      <c r="L63" s="263"/>
      <c r="M63" s="263"/>
    </row>
    <row r="64" spans="2:13" x14ac:dyDescent="0.3">
      <c r="B64" s="263"/>
      <c r="C64" s="263"/>
      <c r="D64" s="263"/>
      <c r="E64" s="263"/>
      <c r="F64" s="263"/>
      <c r="G64" s="263"/>
      <c r="H64" s="263"/>
      <c r="I64" s="263"/>
      <c r="J64" s="263"/>
      <c r="K64" s="263"/>
      <c r="L64" s="263"/>
      <c r="M64" s="263"/>
    </row>
    <row r="65" spans="2:13" x14ac:dyDescent="0.3">
      <c r="B65" s="263"/>
      <c r="C65" s="263"/>
      <c r="D65" s="263"/>
      <c r="E65" s="263"/>
      <c r="F65" s="263"/>
      <c r="G65" s="263"/>
      <c r="H65" s="263"/>
      <c r="I65" s="263"/>
      <c r="J65" s="263"/>
      <c r="K65" s="263"/>
      <c r="L65" s="263"/>
      <c r="M65" s="263"/>
    </row>
    <row r="66" spans="2:13" x14ac:dyDescent="0.3">
      <c r="B66" s="263"/>
      <c r="C66" s="263"/>
      <c r="D66" s="263"/>
      <c r="E66" s="263"/>
      <c r="F66" s="263"/>
      <c r="G66" s="263"/>
      <c r="H66" s="263"/>
      <c r="I66" s="263"/>
      <c r="J66" s="263"/>
      <c r="K66" s="263"/>
      <c r="L66" s="263"/>
      <c r="M66" s="263"/>
    </row>
    <row r="67" spans="2:13" ht="29.25" customHeight="1" x14ac:dyDescent="0.3">
      <c r="B67" s="263"/>
      <c r="C67" s="263"/>
      <c r="D67" s="263"/>
      <c r="E67" s="263"/>
      <c r="F67" s="263"/>
      <c r="G67" s="263"/>
      <c r="H67" s="263"/>
      <c r="I67" s="263"/>
      <c r="J67" s="263"/>
      <c r="K67" s="263"/>
      <c r="L67" s="263"/>
      <c r="M67" s="263"/>
    </row>
    <row r="68" spans="2:13" x14ac:dyDescent="0.3">
      <c r="B68" s="263"/>
      <c r="C68" s="263"/>
      <c r="D68" s="263"/>
      <c r="E68" s="263"/>
      <c r="F68" s="263"/>
      <c r="G68" s="263"/>
      <c r="H68" s="263"/>
      <c r="I68" s="263"/>
      <c r="J68" s="263"/>
      <c r="K68" s="263"/>
      <c r="L68" s="263"/>
      <c r="M68" s="263"/>
    </row>
    <row r="69" spans="2:13" x14ac:dyDescent="0.3">
      <c r="B69" s="263"/>
      <c r="C69" s="263"/>
      <c r="D69" s="263"/>
      <c r="E69" s="263"/>
      <c r="F69" s="263"/>
      <c r="G69" s="263"/>
      <c r="H69" s="263"/>
      <c r="I69" s="263"/>
      <c r="J69" s="263"/>
      <c r="K69" s="263"/>
      <c r="L69" s="263"/>
      <c r="M69" s="263"/>
    </row>
    <row r="70" spans="2:13" x14ac:dyDescent="0.3">
      <c r="B70" s="263"/>
      <c r="C70" s="263"/>
      <c r="D70" s="263"/>
      <c r="E70" s="263"/>
      <c r="F70" s="263"/>
      <c r="G70" s="263"/>
      <c r="H70" s="263"/>
      <c r="I70" s="263"/>
      <c r="J70" s="263"/>
      <c r="K70" s="263"/>
      <c r="L70" s="263"/>
      <c r="M70" s="263"/>
    </row>
    <row r="71" spans="2:13" x14ac:dyDescent="0.3">
      <c r="B71" s="263"/>
      <c r="C71" s="263"/>
      <c r="D71" s="263"/>
      <c r="E71" s="263"/>
      <c r="F71" s="263"/>
      <c r="G71" s="263"/>
      <c r="H71" s="263"/>
      <c r="I71" s="263"/>
      <c r="J71" s="263"/>
      <c r="K71" s="263"/>
      <c r="L71" s="263"/>
      <c r="M71" s="263"/>
    </row>
    <row r="72" spans="2:13" x14ac:dyDescent="0.3">
      <c r="B72" s="263"/>
      <c r="C72" s="263"/>
      <c r="D72" s="263"/>
      <c r="E72" s="263"/>
      <c r="F72" s="263"/>
      <c r="G72" s="263"/>
      <c r="H72" s="263"/>
      <c r="I72" s="263"/>
      <c r="J72" s="263"/>
      <c r="K72" s="263"/>
      <c r="L72" s="263"/>
      <c r="M72" s="263"/>
    </row>
    <row r="73" spans="2:13" x14ac:dyDescent="0.3">
      <c r="B73" s="263"/>
      <c r="C73" s="263"/>
      <c r="D73" s="263"/>
      <c r="E73" s="263"/>
      <c r="F73" s="263"/>
      <c r="G73" s="263"/>
      <c r="H73" s="263"/>
      <c r="I73" s="263"/>
      <c r="J73" s="263"/>
      <c r="K73" s="263"/>
      <c r="L73" s="263"/>
      <c r="M73" s="263"/>
    </row>
    <row r="74" spans="2:13" x14ac:dyDescent="0.3">
      <c r="B74" s="263"/>
      <c r="C74" s="263"/>
      <c r="D74" s="263"/>
      <c r="E74" s="263"/>
      <c r="F74" s="263"/>
      <c r="G74" s="263"/>
      <c r="H74" s="263"/>
      <c r="I74" s="263"/>
      <c r="J74" s="263"/>
      <c r="K74" s="263"/>
      <c r="L74" s="263"/>
      <c r="M74" s="263"/>
    </row>
    <row r="75" spans="2:13" x14ac:dyDescent="0.3">
      <c r="B75" s="263"/>
      <c r="C75" s="263"/>
      <c r="D75" s="263"/>
      <c r="E75" s="263"/>
      <c r="F75" s="263"/>
      <c r="G75" s="263"/>
      <c r="H75" s="263"/>
      <c r="I75" s="263"/>
      <c r="J75" s="263"/>
      <c r="K75" s="263"/>
      <c r="L75" s="263"/>
      <c r="M75" s="263"/>
    </row>
    <row r="76" spans="2:13" x14ac:dyDescent="0.3">
      <c r="B76" s="263"/>
      <c r="C76" s="263"/>
      <c r="D76" s="263"/>
      <c r="E76" s="263"/>
      <c r="F76" s="263"/>
      <c r="G76" s="263"/>
      <c r="H76" s="263"/>
      <c r="I76" s="263"/>
      <c r="J76" s="263"/>
      <c r="K76" s="263"/>
      <c r="L76" s="263"/>
      <c r="M76" s="263"/>
    </row>
    <row r="77" spans="2:13" x14ac:dyDescent="0.3">
      <c r="B77" s="263"/>
      <c r="C77" s="263"/>
      <c r="D77" s="263"/>
      <c r="E77" s="263"/>
      <c r="F77" s="263"/>
      <c r="G77" s="263"/>
      <c r="H77" s="263"/>
      <c r="I77" s="263"/>
      <c r="J77" s="263"/>
      <c r="K77" s="263"/>
      <c r="L77" s="263"/>
      <c r="M77" s="263"/>
    </row>
    <row r="78" spans="2:13" x14ac:dyDescent="0.3">
      <c r="B78" s="263"/>
      <c r="C78" s="263"/>
      <c r="D78" s="263"/>
      <c r="E78" s="263"/>
      <c r="F78" s="263"/>
      <c r="G78" s="263"/>
      <c r="H78" s="263"/>
      <c r="I78" s="263"/>
      <c r="J78" s="263"/>
      <c r="K78" s="263"/>
      <c r="L78" s="263"/>
      <c r="M78" s="263"/>
    </row>
    <row r="79" spans="2:13" x14ac:dyDescent="0.3">
      <c r="B79" s="263"/>
      <c r="C79" s="263"/>
      <c r="D79" s="263"/>
      <c r="E79" s="263"/>
      <c r="F79" s="263"/>
      <c r="G79" s="263"/>
      <c r="H79" s="263"/>
      <c r="I79" s="263"/>
      <c r="J79" s="263"/>
      <c r="K79" s="263"/>
      <c r="L79" s="263"/>
      <c r="M79" s="263"/>
    </row>
    <row r="80" spans="2:13" x14ac:dyDescent="0.3">
      <c r="B80" s="263"/>
      <c r="C80" s="263"/>
      <c r="D80" s="263"/>
      <c r="E80" s="263"/>
      <c r="F80" s="263"/>
      <c r="G80" s="263"/>
      <c r="H80" s="263"/>
      <c r="I80" s="263"/>
      <c r="J80" s="263"/>
      <c r="K80" s="263"/>
      <c r="L80" s="263"/>
      <c r="M80" s="263"/>
    </row>
    <row r="81" spans="2:13" x14ac:dyDescent="0.3">
      <c r="B81" s="263"/>
      <c r="C81" s="263"/>
      <c r="D81" s="263"/>
      <c r="E81" s="263"/>
      <c r="F81" s="263"/>
      <c r="G81" s="263"/>
      <c r="H81" s="263"/>
      <c r="I81" s="263"/>
      <c r="J81" s="263"/>
      <c r="K81" s="263"/>
      <c r="L81" s="263"/>
      <c r="M81" s="263"/>
    </row>
    <row r="82" spans="2:13" x14ac:dyDescent="0.3">
      <c r="B82" s="263"/>
      <c r="C82" s="263"/>
      <c r="D82" s="263"/>
      <c r="E82" s="263"/>
      <c r="F82" s="263"/>
      <c r="G82" s="263"/>
      <c r="H82" s="263"/>
      <c r="I82" s="263"/>
      <c r="J82" s="263"/>
      <c r="K82" s="263"/>
      <c r="L82" s="263"/>
      <c r="M82" s="263"/>
    </row>
    <row r="83" spans="2:13" x14ac:dyDescent="0.3">
      <c r="B83" s="263"/>
      <c r="C83" s="263"/>
      <c r="D83" s="263"/>
      <c r="E83" s="263"/>
      <c r="F83" s="263"/>
      <c r="G83" s="263"/>
      <c r="H83" s="263"/>
      <c r="I83" s="263"/>
      <c r="J83" s="263"/>
      <c r="K83" s="263"/>
      <c r="L83" s="263"/>
      <c r="M83" s="263"/>
    </row>
    <row r="84" spans="2:13" x14ac:dyDescent="0.3">
      <c r="B84" s="263"/>
      <c r="C84" s="263"/>
      <c r="D84" s="263"/>
      <c r="E84" s="263"/>
      <c r="F84" s="263"/>
      <c r="G84" s="263"/>
      <c r="H84" s="263"/>
      <c r="I84" s="263"/>
      <c r="J84" s="263"/>
      <c r="K84" s="263"/>
      <c r="L84" s="263"/>
      <c r="M84" s="263"/>
    </row>
    <row r="85" spans="2:13" x14ac:dyDescent="0.3">
      <c r="B85" s="263"/>
      <c r="C85" s="263"/>
      <c r="D85" s="263"/>
      <c r="E85" s="263"/>
      <c r="F85" s="263"/>
      <c r="G85" s="263"/>
      <c r="H85" s="263"/>
      <c r="I85" s="263"/>
      <c r="J85" s="263"/>
      <c r="K85" s="263"/>
      <c r="L85" s="263"/>
      <c r="M85" s="263"/>
    </row>
    <row r="86" spans="2:13" x14ac:dyDescent="0.3">
      <c r="B86" s="263"/>
      <c r="C86" s="263"/>
      <c r="D86" s="263"/>
      <c r="E86" s="263"/>
      <c r="F86" s="263"/>
      <c r="G86" s="263"/>
      <c r="H86" s="263"/>
      <c r="I86" s="263"/>
      <c r="J86" s="263"/>
      <c r="K86" s="263"/>
      <c r="L86" s="263"/>
      <c r="M86" s="263"/>
    </row>
    <row r="87" spans="2:13" x14ac:dyDescent="0.3">
      <c r="B87" s="263"/>
      <c r="C87" s="263"/>
      <c r="D87" s="263"/>
      <c r="E87" s="263"/>
      <c r="F87" s="263"/>
      <c r="G87" s="263"/>
      <c r="H87" s="263"/>
      <c r="I87" s="263"/>
      <c r="J87" s="263"/>
      <c r="K87" s="263"/>
      <c r="L87" s="263"/>
      <c r="M87" s="263"/>
    </row>
    <row r="88" spans="2:13" x14ac:dyDescent="0.3">
      <c r="B88" s="263"/>
      <c r="C88" s="263"/>
      <c r="D88" s="263"/>
      <c r="E88" s="263"/>
      <c r="F88" s="263"/>
      <c r="G88" s="263"/>
      <c r="H88" s="263"/>
      <c r="I88" s="263"/>
      <c r="J88" s="263"/>
      <c r="K88" s="263"/>
      <c r="L88" s="263"/>
      <c r="M88" s="263"/>
    </row>
    <row r="89" spans="2:13" x14ac:dyDescent="0.3">
      <c r="B89" s="263"/>
      <c r="C89" s="263"/>
      <c r="D89" s="263"/>
      <c r="E89" s="263"/>
      <c r="F89" s="263"/>
      <c r="G89" s="263"/>
      <c r="H89" s="263"/>
      <c r="I89" s="263"/>
      <c r="J89" s="263"/>
      <c r="K89" s="263"/>
      <c r="L89" s="263"/>
      <c r="M89" s="263"/>
    </row>
    <row r="90" spans="2:13" x14ac:dyDescent="0.3">
      <c r="B90" s="263"/>
      <c r="C90" s="263"/>
      <c r="D90" s="263"/>
      <c r="E90" s="263"/>
      <c r="F90" s="263"/>
      <c r="G90" s="263"/>
      <c r="H90" s="263"/>
      <c r="I90" s="263"/>
      <c r="J90" s="263"/>
      <c r="K90" s="263"/>
      <c r="L90" s="263"/>
      <c r="M90" s="263"/>
    </row>
    <row r="91" spans="2:13" x14ac:dyDescent="0.3">
      <c r="B91" s="263"/>
      <c r="C91" s="263"/>
      <c r="D91" s="263"/>
      <c r="E91" s="263"/>
      <c r="F91" s="263"/>
      <c r="G91" s="263"/>
      <c r="H91" s="263"/>
      <c r="I91" s="263"/>
      <c r="J91" s="263"/>
      <c r="K91" s="263"/>
      <c r="L91" s="263"/>
      <c r="M91" s="263"/>
    </row>
    <row r="92" spans="2:13" x14ac:dyDescent="0.3">
      <c r="B92" s="263"/>
      <c r="C92" s="263"/>
      <c r="D92" s="263"/>
      <c r="E92" s="263"/>
      <c r="F92" s="263"/>
      <c r="G92" s="263"/>
      <c r="H92" s="263"/>
      <c r="I92" s="263"/>
      <c r="J92" s="263"/>
      <c r="K92" s="263"/>
      <c r="L92" s="263"/>
      <c r="M92" s="263"/>
    </row>
    <row r="93" spans="2:13" x14ac:dyDescent="0.3">
      <c r="B93" s="263"/>
      <c r="C93" s="263"/>
      <c r="D93" s="263"/>
      <c r="E93" s="263"/>
      <c r="F93" s="263"/>
      <c r="G93" s="263"/>
      <c r="H93" s="263"/>
      <c r="I93" s="263"/>
      <c r="J93" s="263"/>
      <c r="K93" s="263"/>
      <c r="L93" s="263"/>
      <c r="M93" s="263"/>
    </row>
    <row r="94" spans="2:13" x14ac:dyDescent="0.3">
      <c r="B94" s="263"/>
      <c r="C94" s="263"/>
      <c r="D94" s="263"/>
      <c r="E94" s="263"/>
      <c r="F94" s="263"/>
      <c r="G94" s="263"/>
      <c r="H94" s="263"/>
      <c r="I94" s="263"/>
      <c r="J94" s="263"/>
      <c r="K94" s="263"/>
      <c r="L94" s="263"/>
      <c r="M94" s="263"/>
    </row>
    <row r="95" spans="2:13" x14ac:dyDescent="0.3">
      <c r="B95" s="263"/>
      <c r="C95" s="263"/>
      <c r="D95" s="263"/>
      <c r="E95" s="263"/>
      <c r="F95" s="263"/>
      <c r="G95" s="263"/>
      <c r="H95" s="263"/>
      <c r="I95" s="263"/>
      <c r="J95" s="263"/>
      <c r="K95" s="263"/>
      <c r="L95" s="263"/>
      <c r="M95" s="263"/>
    </row>
    <row r="96" spans="2:13" x14ac:dyDescent="0.3">
      <c r="B96" s="263"/>
      <c r="C96" s="263"/>
      <c r="D96" s="263"/>
      <c r="E96" s="263"/>
      <c r="F96" s="263"/>
      <c r="G96" s="263"/>
      <c r="H96" s="263"/>
      <c r="I96" s="263"/>
      <c r="J96" s="263"/>
      <c r="K96" s="263"/>
      <c r="L96" s="263"/>
      <c r="M96" s="263"/>
    </row>
    <row r="97" spans="2:13" x14ac:dyDescent="0.3">
      <c r="B97" s="263"/>
      <c r="C97" s="263"/>
      <c r="D97" s="263"/>
      <c r="E97" s="263"/>
      <c r="F97" s="263"/>
      <c r="G97" s="263"/>
      <c r="H97" s="263"/>
      <c r="I97" s="263"/>
      <c r="J97" s="263"/>
      <c r="K97" s="263"/>
      <c r="L97" s="263"/>
      <c r="M97" s="263"/>
    </row>
    <row r="98" spans="2:13" x14ac:dyDescent="0.3">
      <c r="B98" s="263"/>
      <c r="C98" s="263"/>
      <c r="D98" s="263"/>
      <c r="E98" s="263"/>
      <c r="F98" s="263"/>
      <c r="G98" s="263"/>
      <c r="H98" s="263"/>
      <c r="I98" s="263"/>
      <c r="J98" s="263"/>
      <c r="K98" s="263"/>
      <c r="L98" s="263"/>
      <c r="M98" s="263"/>
    </row>
    <row r="99" spans="2:13" x14ac:dyDescent="0.3">
      <c r="B99" s="263"/>
      <c r="C99" s="263"/>
      <c r="D99" s="263"/>
      <c r="E99" s="263"/>
      <c r="F99" s="263"/>
      <c r="G99" s="263"/>
      <c r="H99" s="263"/>
      <c r="I99" s="263"/>
      <c r="J99" s="263"/>
      <c r="K99" s="263"/>
      <c r="L99" s="263"/>
      <c r="M99" s="263"/>
    </row>
    <row r="100" spans="2:13" x14ac:dyDescent="0.3">
      <c r="B100" s="263"/>
      <c r="C100" s="263"/>
      <c r="D100" s="263"/>
      <c r="E100" s="263"/>
      <c r="F100" s="263"/>
      <c r="G100" s="263"/>
      <c r="H100" s="263"/>
      <c r="I100" s="263"/>
      <c r="J100" s="263"/>
      <c r="K100" s="263"/>
      <c r="L100" s="263"/>
      <c r="M100" s="263"/>
    </row>
    <row r="101" spans="2:13" x14ac:dyDescent="0.3">
      <c r="B101" s="263"/>
      <c r="C101" s="263"/>
      <c r="D101" s="263"/>
      <c r="E101" s="263"/>
      <c r="F101" s="263"/>
      <c r="G101" s="263"/>
      <c r="H101" s="263"/>
      <c r="I101" s="263"/>
      <c r="J101" s="263"/>
      <c r="K101" s="263"/>
      <c r="L101" s="263"/>
      <c r="M101" s="263"/>
    </row>
    <row r="102" spans="2:13" x14ac:dyDescent="0.3">
      <c r="B102" s="263"/>
      <c r="C102" s="263"/>
      <c r="D102" s="263"/>
      <c r="E102" s="263"/>
      <c r="F102" s="263"/>
      <c r="G102" s="263"/>
      <c r="H102" s="263"/>
      <c r="I102" s="263"/>
      <c r="J102" s="263"/>
      <c r="K102" s="263"/>
      <c r="L102" s="263"/>
      <c r="M102" s="263"/>
    </row>
    <row r="103" spans="2:13" s="184" customFormat="1" x14ac:dyDescent="0.3">
      <c r="B103" s="184" t="s">
        <v>531</v>
      </c>
    </row>
    <row r="104" spans="2:13" x14ac:dyDescent="0.3">
      <c r="B104" s="263"/>
      <c r="C104" s="263"/>
      <c r="D104" s="263"/>
      <c r="E104" s="263"/>
      <c r="F104" s="263"/>
      <c r="G104" s="263"/>
      <c r="H104" s="263"/>
      <c r="I104" s="263"/>
      <c r="J104" s="263"/>
      <c r="K104" s="263"/>
      <c r="L104" s="263"/>
      <c r="M104" s="263"/>
    </row>
    <row r="105" spans="2:13" x14ac:dyDescent="0.3">
      <c r="B105" s="264" t="s">
        <v>411</v>
      </c>
      <c r="C105" s="264" t="s">
        <v>412</v>
      </c>
      <c r="D105" s="264" t="s">
        <v>394</v>
      </c>
      <c r="E105" s="263"/>
      <c r="F105" s="263"/>
      <c r="G105" s="263"/>
      <c r="H105" s="263"/>
      <c r="I105" s="263"/>
      <c r="J105" s="263"/>
      <c r="K105" s="263"/>
      <c r="L105" s="263"/>
      <c r="M105" s="263"/>
    </row>
    <row r="106" spans="2:13" x14ac:dyDescent="0.3">
      <c r="B106" s="265" t="s">
        <v>413</v>
      </c>
      <c r="C106" s="265" t="s">
        <v>348</v>
      </c>
      <c r="D106" s="271" t="s">
        <v>557</v>
      </c>
      <c r="E106" s="263"/>
      <c r="F106" s="263"/>
      <c r="G106" s="263"/>
      <c r="H106" s="263"/>
      <c r="I106" s="263"/>
      <c r="J106" s="263"/>
      <c r="K106" s="263"/>
      <c r="L106" s="263"/>
      <c r="M106" s="263"/>
    </row>
    <row r="107" spans="2:13" x14ac:dyDescent="0.3">
      <c r="B107" s="265" t="s">
        <v>414</v>
      </c>
      <c r="C107" s="265" t="s">
        <v>348</v>
      </c>
      <c r="D107" s="271" t="s">
        <v>445</v>
      </c>
      <c r="E107" s="263"/>
      <c r="F107" s="263"/>
      <c r="G107" s="263"/>
      <c r="H107" s="263"/>
      <c r="I107" s="263"/>
      <c r="J107" s="263"/>
      <c r="K107" s="263"/>
      <c r="L107" s="263"/>
      <c r="M107" s="263"/>
    </row>
    <row r="108" spans="2:13" x14ac:dyDescent="0.3">
      <c r="B108" s="450" t="s">
        <v>415</v>
      </c>
      <c r="C108" s="451"/>
      <c r="D108" s="452"/>
      <c r="E108" s="263"/>
      <c r="F108" s="263"/>
      <c r="G108" s="263"/>
      <c r="H108" s="263"/>
      <c r="I108" s="263"/>
      <c r="J108" s="263"/>
      <c r="K108" s="263"/>
      <c r="L108" s="263"/>
      <c r="M108" s="263"/>
    </row>
    <row r="109" spans="2:13" ht="40.9" customHeight="1" x14ac:dyDescent="0.3">
      <c r="B109" s="269" t="s">
        <v>424</v>
      </c>
      <c r="C109" s="269" t="s">
        <v>301</v>
      </c>
      <c r="D109" s="270" t="s">
        <v>525</v>
      </c>
      <c r="E109" s="263"/>
      <c r="F109" s="263"/>
      <c r="G109" s="263"/>
      <c r="H109" s="263"/>
      <c r="I109" s="263"/>
      <c r="J109" s="263"/>
      <c r="K109" s="263"/>
      <c r="L109" s="263"/>
      <c r="M109" s="263"/>
    </row>
    <row r="110" spans="2:13" ht="27" x14ac:dyDescent="0.3">
      <c r="B110" s="317" t="s">
        <v>452</v>
      </c>
      <c r="C110" s="269" t="s">
        <v>301</v>
      </c>
      <c r="D110" s="270" t="s">
        <v>526</v>
      </c>
      <c r="E110" s="263"/>
      <c r="F110" s="263"/>
      <c r="G110" s="263"/>
      <c r="H110" s="263"/>
      <c r="I110" s="263"/>
      <c r="J110" s="263"/>
      <c r="K110" s="263"/>
      <c r="L110" s="263"/>
      <c r="M110" s="263"/>
    </row>
    <row r="111" spans="2:13" x14ac:dyDescent="0.3">
      <c r="B111" s="450" t="s">
        <v>425</v>
      </c>
      <c r="C111" s="451"/>
      <c r="D111" s="452"/>
      <c r="E111" s="263"/>
      <c r="F111" s="263"/>
      <c r="G111" s="263"/>
      <c r="H111" s="263"/>
      <c r="I111" s="263"/>
      <c r="J111" s="263"/>
      <c r="K111" s="263"/>
      <c r="L111" s="263"/>
      <c r="M111" s="263"/>
    </row>
    <row r="112" spans="2:13" ht="12.65" customHeight="1" x14ac:dyDescent="0.3">
      <c r="B112" s="407" t="s">
        <v>599</v>
      </c>
      <c r="C112" s="408" t="s">
        <v>427</v>
      </c>
      <c r="D112" s="456" t="s">
        <v>527</v>
      </c>
      <c r="E112" s="263"/>
      <c r="F112" s="263"/>
      <c r="G112" s="263"/>
      <c r="H112" s="263"/>
      <c r="I112" s="263"/>
      <c r="J112" s="263"/>
      <c r="K112" s="263"/>
      <c r="L112" s="263"/>
      <c r="M112" s="263"/>
    </row>
    <row r="113" spans="2:13" ht="12.65" customHeight="1" x14ac:dyDescent="0.3">
      <c r="B113" s="407" t="s">
        <v>509</v>
      </c>
      <c r="C113" s="408" t="s">
        <v>427</v>
      </c>
      <c r="D113" s="457"/>
      <c r="E113" s="263"/>
      <c r="F113" s="263"/>
      <c r="G113" s="263"/>
      <c r="H113" s="263"/>
      <c r="I113" s="263"/>
      <c r="J113" s="263"/>
      <c r="K113" s="263"/>
      <c r="L113" s="263"/>
      <c r="M113" s="263"/>
    </row>
    <row r="114" spans="2:13" ht="12.65" customHeight="1" x14ac:dyDescent="0.3">
      <c r="B114" s="407" t="s">
        <v>591</v>
      </c>
      <c r="C114" s="408" t="s">
        <v>427</v>
      </c>
      <c r="D114" s="457"/>
      <c r="E114" s="263"/>
      <c r="F114" s="263"/>
      <c r="G114" s="263"/>
      <c r="H114" s="263"/>
      <c r="I114" s="263"/>
      <c r="J114" s="263"/>
      <c r="K114" s="263"/>
      <c r="L114" s="263"/>
      <c r="M114" s="263"/>
    </row>
    <row r="115" spans="2:13" ht="12.65" customHeight="1" x14ac:dyDescent="0.3">
      <c r="B115" s="407" t="s">
        <v>603</v>
      </c>
      <c r="C115" s="408" t="s">
        <v>427</v>
      </c>
      <c r="D115" s="457"/>
      <c r="E115" s="263"/>
      <c r="F115" s="263"/>
      <c r="G115" s="263"/>
      <c r="H115" s="263"/>
      <c r="I115" s="263"/>
      <c r="J115" s="263"/>
      <c r="K115" s="263"/>
      <c r="L115" s="263"/>
      <c r="M115" s="263"/>
    </row>
    <row r="116" spans="2:13" ht="12.65" customHeight="1" x14ac:dyDescent="0.3">
      <c r="B116" s="409" t="s">
        <v>511</v>
      </c>
      <c r="C116" s="408" t="s">
        <v>427</v>
      </c>
      <c r="D116" s="457"/>
      <c r="E116" s="263"/>
      <c r="F116" s="263"/>
      <c r="G116" s="263"/>
      <c r="H116" s="263"/>
      <c r="I116" s="263"/>
      <c r="J116" s="263"/>
      <c r="K116" s="263"/>
      <c r="L116" s="263"/>
      <c r="M116" s="263"/>
    </row>
    <row r="117" spans="2:13" ht="12.65" customHeight="1" x14ac:dyDescent="0.3">
      <c r="B117" s="409" t="s">
        <v>595</v>
      </c>
      <c r="C117" s="408" t="s">
        <v>427</v>
      </c>
      <c r="D117" s="457"/>
      <c r="E117" s="263"/>
      <c r="F117" s="263"/>
      <c r="G117" s="263"/>
      <c r="H117" s="263"/>
      <c r="I117" s="263"/>
      <c r="J117" s="263"/>
      <c r="K117" s="263"/>
      <c r="L117" s="263"/>
      <c r="M117" s="263"/>
    </row>
    <row r="118" spans="2:13" ht="12.65" customHeight="1" x14ac:dyDescent="0.3">
      <c r="B118" s="407" t="s">
        <v>601</v>
      </c>
      <c r="C118" s="408" t="s">
        <v>427</v>
      </c>
      <c r="D118" s="457"/>
      <c r="E118" s="263"/>
      <c r="F118" s="263"/>
      <c r="G118" s="263"/>
      <c r="H118" s="263"/>
      <c r="I118" s="263"/>
      <c r="J118" s="263"/>
      <c r="K118" s="263"/>
      <c r="L118" s="263"/>
      <c r="M118" s="263"/>
    </row>
    <row r="119" spans="2:13" ht="12.65" customHeight="1" x14ac:dyDescent="0.3">
      <c r="B119" s="407" t="s">
        <v>510</v>
      </c>
      <c r="C119" s="408" t="s">
        <v>427</v>
      </c>
      <c r="D119" s="457"/>
      <c r="E119" s="263"/>
      <c r="F119" s="263"/>
      <c r="G119" s="263"/>
      <c r="H119" s="263"/>
      <c r="I119" s="263"/>
      <c r="J119" s="263"/>
      <c r="K119" s="263"/>
      <c r="L119" s="263"/>
      <c r="M119" s="263"/>
    </row>
    <row r="120" spans="2:13" ht="12.65" customHeight="1" x14ac:dyDescent="0.3">
      <c r="B120" s="407" t="s">
        <v>593</v>
      </c>
      <c r="C120" s="408" t="s">
        <v>427</v>
      </c>
      <c r="D120" s="457"/>
      <c r="E120" s="263"/>
      <c r="F120" s="263"/>
      <c r="G120" s="263"/>
      <c r="H120" s="263"/>
      <c r="I120" s="263"/>
      <c r="J120" s="263"/>
      <c r="K120" s="263"/>
      <c r="L120" s="263"/>
      <c r="M120" s="263"/>
    </row>
    <row r="121" spans="2:13" ht="12.65" customHeight="1" x14ac:dyDescent="0.3">
      <c r="B121" s="408" t="s">
        <v>598</v>
      </c>
      <c r="C121" s="408" t="s">
        <v>427</v>
      </c>
      <c r="D121" s="457"/>
      <c r="E121" s="263"/>
      <c r="F121" s="263"/>
      <c r="G121" s="263"/>
      <c r="H121" s="263"/>
      <c r="I121" s="263"/>
      <c r="J121" s="263"/>
      <c r="K121" s="263"/>
      <c r="L121" s="263"/>
      <c r="M121" s="263"/>
    </row>
    <row r="122" spans="2:13" ht="12.65" customHeight="1" x14ac:dyDescent="0.3">
      <c r="B122" s="408" t="s">
        <v>390</v>
      </c>
      <c r="C122" s="408" t="s">
        <v>427</v>
      </c>
      <c r="D122" s="457"/>
      <c r="E122" s="263"/>
      <c r="F122" s="263"/>
      <c r="G122" s="263"/>
      <c r="H122" s="263"/>
      <c r="I122" s="263"/>
      <c r="J122" s="263"/>
      <c r="K122" s="263"/>
      <c r="L122" s="263"/>
      <c r="M122" s="263"/>
    </row>
    <row r="123" spans="2:13" ht="12.65" customHeight="1" x14ac:dyDescent="0.3">
      <c r="B123" s="408" t="s">
        <v>590</v>
      </c>
      <c r="C123" s="408" t="s">
        <v>427</v>
      </c>
      <c r="D123" s="457"/>
      <c r="E123" s="263"/>
      <c r="F123" s="263"/>
      <c r="G123" s="263"/>
      <c r="H123" s="263"/>
      <c r="I123" s="263"/>
      <c r="J123" s="263"/>
      <c r="K123" s="263"/>
      <c r="L123" s="263"/>
      <c r="M123" s="263"/>
    </row>
    <row r="124" spans="2:13" ht="12.65" customHeight="1" x14ac:dyDescent="0.3">
      <c r="B124" s="408" t="s">
        <v>602</v>
      </c>
      <c r="C124" s="408" t="s">
        <v>427</v>
      </c>
      <c r="D124" s="457"/>
      <c r="E124" s="263"/>
      <c r="F124" s="263"/>
      <c r="G124" s="263"/>
      <c r="H124" s="263"/>
      <c r="I124" s="263"/>
      <c r="J124" s="263"/>
      <c r="K124" s="263"/>
      <c r="L124" s="263"/>
      <c r="M124" s="263"/>
    </row>
    <row r="125" spans="2:13" ht="12.65" customHeight="1" x14ac:dyDescent="0.3">
      <c r="B125" s="410" t="s">
        <v>392</v>
      </c>
      <c r="C125" s="408" t="s">
        <v>427</v>
      </c>
      <c r="D125" s="457"/>
      <c r="E125" s="263"/>
      <c r="F125" s="263"/>
      <c r="G125" s="263"/>
      <c r="H125" s="263"/>
      <c r="I125" s="263"/>
      <c r="J125" s="263"/>
      <c r="K125" s="263"/>
      <c r="L125" s="263"/>
      <c r="M125" s="263"/>
    </row>
    <row r="126" spans="2:13" ht="12.65" customHeight="1" x14ac:dyDescent="0.3">
      <c r="B126" s="410" t="s">
        <v>594</v>
      </c>
      <c r="C126" s="408" t="s">
        <v>427</v>
      </c>
      <c r="D126" s="457"/>
      <c r="E126" s="263"/>
      <c r="F126" s="263"/>
      <c r="G126" s="263"/>
      <c r="H126" s="263"/>
      <c r="I126" s="263"/>
      <c r="J126" s="263"/>
      <c r="K126" s="263"/>
      <c r="L126" s="263"/>
      <c r="M126" s="263"/>
    </row>
    <row r="127" spans="2:13" ht="12.65" customHeight="1" x14ac:dyDescent="0.3">
      <c r="B127" s="408" t="s">
        <v>600</v>
      </c>
      <c r="C127" s="408" t="s">
        <v>427</v>
      </c>
      <c r="D127" s="457"/>
      <c r="E127" s="263"/>
      <c r="F127" s="263"/>
      <c r="G127" s="263"/>
      <c r="H127" s="263"/>
      <c r="I127" s="263"/>
      <c r="J127" s="263"/>
      <c r="K127" s="263"/>
      <c r="L127" s="263"/>
      <c r="M127" s="263"/>
    </row>
    <row r="128" spans="2:13" ht="12.65" customHeight="1" x14ac:dyDescent="0.3">
      <c r="B128" s="408" t="s">
        <v>391</v>
      </c>
      <c r="C128" s="408" t="s">
        <v>427</v>
      </c>
      <c r="D128" s="457"/>
      <c r="E128" s="263"/>
      <c r="F128" s="263"/>
      <c r="G128" s="263"/>
      <c r="H128" s="263"/>
      <c r="I128" s="263"/>
      <c r="J128" s="263"/>
      <c r="K128" s="263"/>
      <c r="L128" s="263"/>
      <c r="M128" s="263"/>
    </row>
    <row r="129" spans="2:13" ht="12.65" customHeight="1" x14ac:dyDescent="0.3">
      <c r="B129" s="408" t="s">
        <v>592</v>
      </c>
      <c r="C129" s="408" t="s">
        <v>427</v>
      </c>
      <c r="D129" s="458"/>
      <c r="E129" s="263"/>
      <c r="F129" s="263"/>
      <c r="G129" s="263"/>
      <c r="H129" s="263"/>
      <c r="I129" s="263"/>
      <c r="J129" s="263"/>
      <c r="K129" s="263"/>
      <c r="L129" s="263"/>
      <c r="M129" s="263"/>
    </row>
    <row r="130" spans="2:13" x14ac:dyDescent="0.3">
      <c r="B130" s="450" t="s">
        <v>426</v>
      </c>
      <c r="C130" s="451"/>
      <c r="D130" s="452"/>
      <c r="E130" s="263"/>
      <c r="F130" s="263"/>
      <c r="G130" s="263"/>
      <c r="H130" s="263"/>
      <c r="I130" s="263"/>
      <c r="J130" s="263"/>
      <c r="K130" s="263"/>
      <c r="L130" s="263"/>
      <c r="M130" s="263"/>
    </row>
    <row r="131" spans="2:13" x14ac:dyDescent="0.3">
      <c r="B131" s="411" t="s">
        <v>428</v>
      </c>
      <c r="C131" s="411" t="s">
        <v>431</v>
      </c>
      <c r="D131" s="412" t="s">
        <v>455</v>
      </c>
      <c r="E131" s="263"/>
      <c r="F131" s="263"/>
      <c r="G131" s="263"/>
      <c r="H131" s="263"/>
      <c r="I131" s="263"/>
      <c r="J131" s="263"/>
      <c r="K131" s="263"/>
      <c r="L131" s="263"/>
      <c r="M131" s="263"/>
    </row>
    <row r="132" spans="2:13" ht="15.75" customHeight="1" x14ac:dyDescent="0.3">
      <c r="B132" s="411" t="s">
        <v>429</v>
      </c>
      <c r="C132" s="411" t="s">
        <v>431</v>
      </c>
      <c r="D132" s="412" t="s">
        <v>456</v>
      </c>
      <c r="E132" s="263"/>
      <c r="F132" s="263"/>
      <c r="G132" s="263"/>
      <c r="H132" s="263"/>
      <c r="I132" s="263"/>
      <c r="J132" s="263"/>
      <c r="K132" s="263"/>
      <c r="L132" s="263"/>
      <c r="M132" s="263"/>
    </row>
    <row r="133" spans="2:13" ht="15.75" customHeight="1" x14ac:dyDescent="0.3">
      <c r="B133" s="412" t="s">
        <v>607</v>
      </c>
      <c r="C133" s="412" t="s">
        <v>431</v>
      </c>
      <c r="D133" s="412" t="s">
        <v>622</v>
      </c>
      <c r="E133" s="263"/>
      <c r="F133" s="263"/>
      <c r="G133" s="263"/>
      <c r="H133" s="263"/>
      <c r="I133" s="263"/>
      <c r="J133" s="263"/>
      <c r="K133" s="263"/>
      <c r="L133" s="263"/>
      <c r="M133" s="263"/>
    </row>
    <row r="134" spans="2:13" ht="16.5" customHeight="1" x14ac:dyDescent="0.3">
      <c r="B134" s="412" t="s">
        <v>608</v>
      </c>
      <c r="C134" s="411" t="s">
        <v>431</v>
      </c>
      <c r="D134" s="412" t="s">
        <v>524</v>
      </c>
      <c r="E134" s="263"/>
      <c r="F134" s="263"/>
      <c r="G134" s="263"/>
      <c r="H134" s="263"/>
      <c r="I134" s="263"/>
      <c r="J134" s="263"/>
      <c r="K134" s="263"/>
      <c r="L134" s="263"/>
      <c r="M134" s="263"/>
    </row>
    <row r="135" spans="2:13" ht="24" customHeight="1" x14ac:dyDescent="0.3">
      <c r="B135" s="412" t="s">
        <v>609</v>
      </c>
      <c r="C135" s="411" t="s">
        <v>431</v>
      </c>
      <c r="D135" s="412" t="s">
        <v>523</v>
      </c>
      <c r="E135" s="263"/>
      <c r="F135" s="263"/>
      <c r="G135" s="263"/>
      <c r="H135" s="263"/>
      <c r="I135" s="263"/>
      <c r="J135" s="263"/>
      <c r="K135" s="263"/>
      <c r="L135" s="263"/>
      <c r="M135" s="263"/>
    </row>
    <row r="136" spans="2:13" x14ac:dyDescent="0.3">
      <c r="B136" s="412" t="s">
        <v>610</v>
      </c>
      <c r="C136" s="411" t="s">
        <v>431</v>
      </c>
      <c r="D136" s="412" t="s">
        <v>522</v>
      </c>
      <c r="E136" s="263"/>
      <c r="F136" s="263"/>
      <c r="G136" s="263"/>
      <c r="H136" s="263"/>
      <c r="I136" s="263"/>
      <c r="J136" s="263"/>
      <c r="K136" s="263"/>
      <c r="L136" s="263"/>
      <c r="M136" s="263"/>
    </row>
    <row r="137" spans="2:13" ht="27" x14ac:dyDescent="0.3">
      <c r="B137" s="412" t="s">
        <v>611</v>
      </c>
      <c r="C137" s="411" t="s">
        <v>431</v>
      </c>
      <c r="D137" s="412" t="s">
        <v>521</v>
      </c>
      <c r="E137" s="263"/>
      <c r="F137" s="263"/>
      <c r="G137" s="263"/>
      <c r="H137" s="263"/>
      <c r="I137" s="263"/>
      <c r="J137" s="263"/>
      <c r="K137" s="263"/>
      <c r="L137" s="263"/>
      <c r="M137" s="263"/>
    </row>
    <row r="138" spans="2:13" x14ac:dyDescent="0.3">
      <c r="B138" s="412" t="s">
        <v>612</v>
      </c>
      <c r="C138" s="411" t="s">
        <v>431</v>
      </c>
      <c r="D138" s="412" t="s">
        <v>520</v>
      </c>
      <c r="E138" s="263"/>
      <c r="F138" s="263"/>
      <c r="G138" s="263"/>
      <c r="H138" s="263"/>
      <c r="I138" s="263"/>
      <c r="J138" s="263"/>
      <c r="K138" s="263"/>
      <c r="L138" s="263"/>
      <c r="M138" s="263"/>
    </row>
    <row r="139" spans="2:13" ht="16.5" customHeight="1" x14ac:dyDescent="0.3">
      <c r="B139" s="412" t="s">
        <v>613</v>
      </c>
      <c r="C139" s="411" t="s">
        <v>431</v>
      </c>
      <c r="D139" s="412" t="s">
        <v>446</v>
      </c>
      <c r="E139" s="263"/>
      <c r="F139" s="263"/>
      <c r="G139" s="263"/>
      <c r="H139" s="263"/>
      <c r="I139" s="263"/>
      <c r="J139" s="263"/>
      <c r="K139" s="263"/>
      <c r="L139" s="263"/>
      <c r="M139" s="263"/>
    </row>
    <row r="140" spans="2:13" ht="27" x14ac:dyDescent="0.3">
      <c r="B140" s="412" t="s">
        <v>614</v>
      </c>
      <c r="C140" s="411" t="s">
        <v>431</v>
      </c>
      <c r="D140" s="412" t="s">
        <v>519</v>
      </c>
      <c r="E140" s="263"/>
      <c r="F140" s="263"/>
      <c r="G140" s="263"/>
      <c r="H140" s="263"/>
      <c r="I140" s="263"/>
      <c r="J140" s="263"/>
      <c r="K140" s="263"/>
      <c r="L140" s="263"/>
      <c r="M140" s="263"/>
    </row>
    <row r="141" spans="2:13" x14ac:dyDescent="0.3">
      <c r="B141" s="412" t="s">
        <v>615</v>
      </c>
      <c r="C141" s="412" t="s">
        <v>616</v>
      </c>
      <c r="D141" s="412" t="s">
        <v>517</v>
      </c>
      <c r="E141" s="263"/>
      <c r="F141" s="263"/>
      <c r="G141" s="263"/>
      <c r="H141" s="263"/>
      <c r="I141" s="263"/>
      <c r="J141" s="263"/>
      <c r="K141" s="263"/>
      <c r="L141" s="263"/>
      <c r="M141" s="263"/>
    </row>
    <row r="142" spans="2:13" ht="16.5" customHeight="1" x14ac:dyDescent="0.3">
      <c r="B142" s="412" t="s">
        <v>430</v>
      </c>
      <c r="C142" s="411" t="s">
        <v>431</v>
      </c>
      <c r="D142" s="412" t="s">
        <v>518</v>
      </c>
      <c r="E142" s="263"/>
      <c r="F142" s="263"/>
      <c r="G142" s="263"/>
      <c r="H142" s="263"/>
      <c r="I142" s="263"/>
      <c r="J142" s="263"/>
      <c r="K142" s="263"/>
      <c r="L142" s="263"/>
      <c r="M142" s="263"/>
    </row>
    <row r="143" spans="2:13" x14ac:dyDescent="0.3">
      <c r="B143" s="263"/>
      <c r="C143" s="263"/>
      <c r="D143" s="263"/>
      <c r="E143" s="263"/>
      <c r="F143" s="263"/>
      <c r="G143" s="263"/>
      <c r="H143" s="263"/>
      <c r="I143" s="263"/>
      <c r="J143" s="263"/>
      <c r="K143" s="263"/>
      <c r="L143" s="263"/>
      <c r="M143" s="263"/>
    </row>
    <row r="144" spans="2:13" x14ac:dyDescent="0.3">
      <c r="B144" s="263"/>
      <c r="C144" s="263"/>
      <c r="D144" s="263"/>
      <c r="E144" s="263"/>
      <c r="F144" s="263"/>
      <c r="G144" s="263"/>
      <c r="H144" s="263"/>
      <c r="I144" s="263"/>
      <c r="J144" s="263"/>
      <c r="K144" s="263"/>
      <c r="L144" s="263"/>
      <c r="M144" s="263"/>
    </row>
    <row r="145" spans="2:13" x14ac:dyDescent="0.3">
      <c r="B145" s="263"/>
      <c r="C145" s="263"/>
      <c r="D145" s="263"/>
      <c r="E145" s="263"/>
      <c r="F145" s="263"/>
      <c r="G145" s="263"/>
      <c r="H145" s="263"/>
      <c r="I145" s="263"/>
      <c r="J145" s="263"/>
      <c r="K145" s="263"/>
      <c r="L145" s="263"/>
      <c r="M145" s="263"/>
    </row>
    <row r="146" spans="2:13" x14ac:dyDescent="0.3">
      <c r="B146" s="263"/>
      <c r="C146" s="263"/>
      <c r="D146" s="263"/>
      <c r="E146" s="263"/>
      <c r="F146" s="263"/>
      <c r="G146" s="263"/>
      <c r="H146" s="263"/>
      <c r="I146" s="263"/>
      <c r="J146" s="263"/>
      <c r="K146" s="263"/>
      <c r="L146" s="263"/>
      <c r="M146" s="263"/>
    </row>
    <row r="147" spans="2:13" x14ac:dyDescent="0.3">
      <c r="B147" s="263"/>
      <c r="C147" s="263"/>
      <c r="D147" s="263"/>
      <c r="E147" s="263"/>
      <c r="F147" s="263"/>
      <c r="G147" s="263"/>
      <c r="H147" s="263"/>
      <c r="I147" s="263"/>
      <c r="J147" s="263"/>
      <c r="K147" s="263"/>
      <c r="L147" s="263"/>
      <c r="M147" s="263"/>
    </row>
    <row r="148" spans="2:13" x14ac:dyDescent="0.3">
      <c r="B148" s="263"/>
      <c r="C148" s="263"/>
      <c r="D148" s="263"/>
      <c r="E148" s="263"/>
      <c r="F148" s="263"/>
      <c r="G148" s="263"/>
      <c r="H148" s="263"/>
      <c r="I148" s="263"/>
      <c r="J148" s="263"/>
      <c r="K148" s="263"/>
      <c r="L148" s="263"/>
      <c r="M148" s="263"/>
    </row>
    <row r="149" spans="2:13" x14ac:dyDescent="0.3"/>
  </sheetData>
  <mergeCells count="16">
    <mergeCell ref="B108:D108"/>
    <mergeCell ref="B111:D111"/>
    <mergeCell ref="B130:D130"/>
    <mergeCell ref="D38:D40"/>
    <mergeCell ref="D42:D44"/>
    <mergeCell ref="B26:B38"/>
    <mergeCell ref="D112:D129"/>
    <mergeCell ref="G31:K35"/>
    <mergeCell ref="B4:I4"/>
    <mergeCell ref="B7:I7"/>
    <mergeCell ref="B9:I9"/>
    <mergeCell ref="D22:D24"/>
    <mergeCell ref="D26:D28"/>
    <mergeCell ref="D30:D32"/>
    <mergeCell ref="D34:D36"/>
    <mergeCell ref="E10:I18"/>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c r="G6" s="75"/>
      <c r="I6" s="76"/>
      <c r="J6" s="76"/>
      <c r="K6" s="76"/>
      <c r="L6" s="76"/>
      <c r="M6" s="76"/>
      <c r="N6" s="76"/>
      <c r="O6" s="76"/>
      <c r="P6" s="76"/>
      <c r="Q6" s="76"/>
    </row>
    <row r="7" spans="1:27" ht="14.65" customHeight="1" x14ac:dyDescent="0.25">
      <c r="B7" s="79" t="s">
        <v>467</v>
      </c>
      <c r="C7" s="81" t="s">
        <v>513</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DF'!H$41="-","-",'3a DF'!H$41)</f>
        <v>253.14985164432846</v>
      </c>
      <c r="H15" s="38">
        <f>IF('3a DF'!I$41="-","-",'3a DF'!I$41)</f>
        <v>213.57444115975193</v>
      </c>
      <c r="I15" s="38">
        <f>IF('3a DF'!J$41="-","-",'3a DF'!J$41)</f>
        <v>174.74989531236287</v>
      </c>
      <c r="J15" s="38">
        <f>IF('3a DF'!K$41="-","-",'3a DF'!K$41)</f>
        <v>160.26701947738721</v>
      </c>
      <c r="K15" s="38">
        <f>IF('3a DF'!L$41="-","-",'3a DF'!L$41)</f>
        <v>200.74683223176862</v>
      </c>
      <c r="L15" s="38">
        <f>IF('3a DF'!M$41="-","-",'3a DF'!M$41)</f>
        <v>199.05760849983216</v>
      </c>
      <c r="M15" s="38">
        <f>IF('3a DF'!N$41="-","-",'3a DF'!N$41)</f>
        <v>215.77106184657606</v>
      </c>
      <c r="N15" s="38">
        <f>IF('3a DF'!O$41="-","-",'3a DF'!O$41)</f>
        <v>243.35846990910571</v>
      </c>
      <c r="O15" s="30"/>
      <c r="P15" s="38">
        <f>IF('3a DF'!Q$41="-","-",'3a DF'!Q$41)</f>
        <v>243.35846990910571</v>
      </c>
      <c r="Q15" s="38">
        <f>IF('3a DF'!R$41="-","-",'3a DF'!R$41)</f>
        <v>281.17733015023742</v>
      </c>
      <c r="R15" s="38">
        <f>IF('3a DF'!S$41="-","-",'3a DF'!S$41)</f>
        <v>230.77888190073497</v>
      </c>
      <c r="S15" s="38">
        <f>IF('3a DF'!T$41="-","-",'3a DF'!T$41)</f>
        <v>206.31785050021912</v>
      </c>
      <c r="T15" s="38">
        <f>IF('3a DF'!U$41="-","-",'3a DF'!U$41)</f>
        <v>145.13269789847291</v>
      </c>
      <c r="U15" s="38">
        <f>IF('3a DF'!V$41="-","-",'3a DF'!V$41)</f>
        <v>187.06626878827944</v>
      </c>
      <c r="V15" s="38">
        <f>IF('3a DF'!W$41="-","-",'3a DF'!W$41)</f>
        <v>276.51257875872909</v>
      </c>
      <c r="W15" s="38" t="str">
        <f>IF('3a DF'!X$41="-","-",'3a DF'!X$41)</f>
        <v>-</v>
      </c>
      <c r="X15" s="38" t="str">
        <f>IF('3a DF'!Y$41="-","-",'3a DF'!Y$41)</f>
        <v>-</v>
      </c>
      <c r="Y15" s="38" t="str">
        <f>IF('3a DF'!Z$41="-","-",'3a DF'!Z$41)</f>
        <v>-</v>
      </c>
      <c r="Z15" s="38" t="str">
        <f>IF('3a DF'!AA$41="-","-",'3a DF'!AA$41)</f>
        <v>-</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AA'!J251="-","-",'3c AA'!J251)</f>
        <v>-</v>
      </c>
      <c r="H17" s="38" t="str">
        <f>IF('3c AA'!K251="-","-",'3c AA'!K251)</f>
        <v>-</v>
      </c>
      <c r="I17" s="38" t="str">
        <f>IF('3c AA'!L251="-","-",'3c AA'!L251)</f>
        <v>-</v>
      </c>
      <c r="J17" s="38" t="str">
        <f>IF('3c AA'!M251="-","-",'3c AA'!M251)</f>
        <v>-</v>
      </c>
      <c r="K17" s="38" t="str">
        <f>IF('3c AA'!N251="-","-",'3c AA'!N251)</f>
        <v>-</v>
      </c>
      <c r="L17" s="38" t="str">
        <f>IF('3c AA'!O251="-","-",'3c AA'!O251)</f>
        <v>-</v>
      </c>
      <c r="M17" s="38" t="str">
        <f>IF('3c AA'!P251="-","-",'3c AA'!P251)</f>
        <v>-</v>
      </c>
      <c r="N17" s="38" t="str">
        <f>IF('3c AA'!Q251="-","-",'3c AA'!Q251)</f>
        <v>-</v>
      </c>
      <c r="O17" s="30"/>
      <c r="P17" s="38" t="str">
        <f>IF('3c AA'!S251="-","-",'3c AA'!S251)</f>
        <v>-</v>
      </c>
      <c r="Q17" s="38" t="str">
        <f>IF('3c AA'!T251="-","-",'3c AA'!T251)</f>
        <v>-</v>
      </c>
      <c r="R17" s="38" t="str">
        <f>IF('3c AA'!U251="-","-",'3c AA'!U251)</f>
        <v>-</v>
      </c>
      <c r="S17" s="38" t="str">
        <f>IF('3c AA'!V251="-","-",'3c AA'!V251)</f>
        <v>-</v>
      </c>
      <c r="T17" s="38">
        <f>IF('3c AA'!W251="-","-",'3c AA'!W251)</f>
        <v>0</v>
      </c>
      <c r="U17" s="38">
        <f>IF('3c AA'!X251="-","-",'3c AA'!X251)</f>
        <v>0</v>
      </c>
      <c r="V17" s="38">
        <f>IF('3c AA'!Y251="-","-",'3c AA'!Y251)</f>
        <v>0</v>
      </c>
      <c r="W17" s="38" t="str">
        <f>IF('3c AA'!Z251="-","-",'3c AA'!Z251)</f>
        <v>-</v>
      </c>
      <c r="X17" s="38" t="str">
        <f>IF('3c AA'!AA251="-","-",'3c AA'!AA251)</f>
        <v>-</v>
      </c>
      <c r="Y17" s="38" t="str">
        <f>IF('3c AA'!AB251="-","-",'3c AA'!AB251)</f>
        <v>-</v>
      </c>
      <c r="Z17" s="38" t="str">
        <f>IF('3c AA'!AC251="-","-",'3c AA'!AC251)</f>
        <v>-</v>
      </c>
      <c r="AA17" s="28"/>
    </row>
    <row r="18" spans="1:27" s="29" customFormat="1" ht="11.25" customHeight="1" x14ac:dyDescent="0.25">
      <c r="A18" s="256"/>
      <c r="B18" s="135" t="s">
        <v>2</v>
      </c>
      <c r="C18" s="135" t="s">
        <v>342</v>
      </c>
      <c r="D18" s="127" t="s">
        <v>315</v>
      </c>
      <c r="E18" s="128"/>
      <c r="F18" s="30"/>
      <c r="G18" s="38">
        <f>IF('3d PC'!G$42="-","-",'3d PC'!G$42)</f>
        <v>21.926269106402124</v>
      </c>
      <c r="H18" s="38">
        <f>IF('3d PC'!H$42="-","-",'3d PC'!H$42)</f>
        <v>21.926269106402124</v>
      </c>
      <c r="I18" s="38">
        <f>IF('3d PC'!I$42="-","-",'3d PC'!I$42)</f>
        <v>22.64764819235609</v>
      </c>
      <c r="J18" s="38">
        <f>IF('3d PC'!J$42="-","-",'3d PC'!J$42)</f>
        <v>22.505107470829557</v>
      </c>
      <c r="K18" s="38">
        <f>IF('3d PC'!K$42="-","-",'3d PC'!K$42)</f>
        <v>19.106297226763825</v>
      </c>
      <c r="L18" s="38">
        <f>IF('3d PC'!L$42="-","-",'3d PC'!L$42)</f>
        <v>19.106297226763825</v>
      </c>
      <c r="M18" s="38">
        <f>IF('3d PC'!M$42="-","-",'3d PC'!M$42)</f>
        <v>20.852393125569616</v>
      </c>
      <c r="N18" s="38">
        <f>IF('3d PC'!N$42="-","-",'3d PC'!N$42)</f>
        <v>20.849370287873604</v>
      </c>
      <c r="O18" s="30"/>
      <c r="P18" s="38">
        <f>IF('3d PC'!P$42="-","-",'3d PC'!P$42)</f>
        <v>20.849370287873604</v>
      </c>
      <c r="Q18" s="38">
        <f>IF('3d PC'!Q$42="-","-",'3d PC'!Q$42)</f>
        <v>21.503193401206047</v>
      </c>
      <c r="R18" s="38">
        <f>IF('3d PC'!R$42="-","-",'3d PC'!R$42)</f>
        <v>21.819481548965161</v>
      </c>
      <c r="S18" s="38">
        <f>IF('3d PC'!S$42="-","-",'3d PC'!S$42)</f>
        <v>25.256715910577427</v>
      </c>
      <c r="T18" s="38">
        <f>IF('3d PC'!T$42="-","-",'3d PC'!T$42)</f>
        <v>24.167303215101221</v>
      </c>
      <c r="U18" s="38">
        <f>IF('3d PC'!U$42="-","-",'3d PC'!U$42)</f>
        <v>23.962512789411701</v>
      </c>
      <c r="V18" s="38">
        <f>IF('3d PC'!V$42="-","-",'3d PC'!V$42)</f>
        <v>23.858648398084732</v>
      </c>
      <c r="W18" s="38" t="str">
        <f>IF('3d PC'!W$42="-","-",'3d PC'!W$42)</f>
        <v>-</v>
      </c>
      <c r="X18" s="38" t="str">
        <f>IF('3d PC'!X$42="-","-",'3d PC'!X$42)</f>
        <v>-</v>
      </c>
      <c r="Y18" s="38" t="str">
        <f>IF('3d PC'!Y$42="-","-",'3d PC'!Y$42)</f>
        <v>-</v>
      </c>
      <c r="Z18" s="38" t="str">
        <f>IF('3d PC'!Z$42="-","-",'3d PC'!Z$42)</f>
        <v>-</v>
      </c>
      <c r="AA18" s="28"/>
    </row>
    <row r="19" spans="1:27" s="29" customFormat="1" ht="11.25" customHeight="1" x14ac:dyDescent="0.25">
      <c r="A19" s="256"/>
      <c r="B19" s="135" t="s">
        <v>352</v>
      </c>
      <c r="C19" s="135" t="s">
        <v>343</v>
      </c>
      <c r="D19" s="127" t="s">
        <v>315</v>
      </c>
      <c r="E19" s="128"/>
      <c r="F19" s="30"/>
      <c r="G19" s="38">
        <f>IF('3f NC-Gas'!F44="-","-",'3f NC-Gas'!F44)</f>
        <v>122.92606294287481</v>
      </c>
      <c r="H19" s="38">
        <f>IF('3f NC-Gas'!G44="-","-",'3f NC-Gas'!G44)</f>
        <v>122.80606294058597</v>
      </c>
      <c r="I19" s="38">
        <f>IF('3f NC-Gas'!H44="-","-",'3f NC-Gas'!H44)</f>
        <v>119.11310513845872</v>
      </c>
      <c r="J19" s="38">
        <f>IF('3f NC-Gas'!I44="-","-",'3f NC-Gas'!I44)</f>
        <v>118.76510513182116</v>
      </c>
      <c r="K19" s="38">
        <f>IF('3f NC-Gas'!J44="-","-",'3f NC-Gas'!J44)</f>
        <v>118.84904344104548</v>
      </c>
      <c r="L19" s="38">
        <f>IF('3f NC-Gas'!K44="-","-",'3f NC-Gas'!K44)</f>
        <v>118.87304344150324</v>
      </c>
      <c r="M19" s="38">
        <f>IF('3f NC-Gas'!L44="-","-",'3f NC-Gas'!L44)</f>
        <v>122.22659483103664</v>
      </c>
      <c r="N19" s="38">
        <f>IF('3f NC-Gas'!M44="-","-",'3f NC-Gas'!M44)</f>
        <v>122.29859483240992</v>
      </c>
      <c r="O19" s="30"/>
      <c r="P19" s="38">
        <f>IF('3f NC-Gas'!O44="-","-",'3f NC-Gas'!O44)</f>
        <v>122.29859483240992</v>
      </c>
      <c r="Q19" s="38">
        <f>IF('3f NC-Gas'!P44="-","-",'3f NC-Gas'!P44)</f>
        <v>124.98284395407399</v>
      </c>
      <c r="R19" s="38">
        <f>IF('3f NC-Gas'!Q44="-","-",'3f NC-Gas'!Q44)</f>
        <v>124.53884394560535</v>
      </c>
      <c r="S19" s="38">
        <f>IF('3f NC-Gas'!R44="-","-",'3f NC-Gas'!R44)</f>
        <v>124.38335679735634</v>
      </c>
      <c r="T19" s="38">
        <f>IF('3f NC-Gas'!S44="-","-",'3f NC-Gas'!S44)</f>
        <v>121.71935674654456</v>
      </c>
      <c r="U19" s="38">
        <f>IF('3f NC-Gas'!T44="-","-",'3f NC-Gas'!T44)</f>
        <v>122.4395384114551</v>
      </c>
      <c r="V19" s="38">
        <f>IF('3f NC-Gas'!U44="-","-",'3f NC-Gas'!U44)</f>
        <v>122.00753840321536</v>
      </c>
      <c r="W19" s="38" t="str">
        <f>IF('3f NC-Gas'!V44="-","-",'3f NC-Gas'!V44)</f>
        <v>-</v>
      </c>
      <c r="X19" s="38" t="str">
        <f>IF('3f NC-Gas'!W44="-","-",'3f NC-Gas'!W44)</f>
        <v>-</v>
      </c>
      <c r="Y19" s="38" t="str">
        <f>IF('3f NC-Gas'!X44="-","-",'3f NC-Gas'!X44)</f>
        <v>-</v>
      </c>
      <c r="Z19" s="38" t="str">
        <f>IF('3f NC-Gas'!Y44="-","-",'3f NC-Gas'!Y44)</f>
        <v>-</v>
      </c>
      <c r="AA19" s="28"/>
    </row>
    <row r="20" spans="1:27" s="29" customFormat="1" ht="11.25" customHeight="1" x14ac:dyDescent="0.25">
      <c r="A20" s="256"/>
      <c r="B20" s="135" t="s">
        <v>349</v>
      </c>
      <c r="C20" s="135" t="s">
        <v>344</v>
      </c>
      <c r="D20" s="127" t="s">
        <v>315</v>
      </c>
      <c r="E20" s="128"/>
      <c r="F20" s="30"/>
      <c r="G20" s="38">
        <f>IF('3g CPIH'!C$16="-","-",'3h OC '!$E$12*('3g CPIH'!C$16/'3g CPIH'!$G$16))</f>
        <v>87.194616340508801</v>
      </c>
      <c r="H20" s="38">
        <f>IF('3g CPIH'!D$16="-","-",'3h OC '!$E$12*('3g CPIH'!D$16/'3g CPIH'!$G$16))</f>
        <v>87.369180136986301</v>
      </c>
      <c r="I20" s="38">
        <f>IF('3g CPIH'!E$16="-","-",'3h OC '!$E$12*('3g CPIH'!E$16/'3g CPIH'!$G$16))</f>
        <v>87.631025831702544</v>
      </c>
      <c r="J20" s="38">
        <f>IF('3g CPIH'!F$16="-","-",'3h OC '!$E$12*('3g CPIH'!F$16/'3g CPIH'!$G$16))</f>
        <v>88.15471722113503</v>
      </c>
      <c r="K20" s="38">
        <f>IF('3g CPIH'!G$16="-","-",'3h OC '!$E$12*('3g CPIH'!G$16/'3g CPIH'!$G$16))</f>
        <v>89.202100000000002</v>
      </c>
      <c r="L20" s="38">
        <f>IF('3g CPIH'!H$16="-","-",'3h OC '!$E$12*('3g CPIH'!H$16/'3g CPIH'!$G$16))</f>
        <v>90.33676467710373</v>
      </c>
      <c r="M20" s="38">
        <f>IF('3g CPIH'!I$16="-","-",'3h OC '!$E$12*('3g CPIH'!I$16/'3g CPIH'!$G$16))</f>
        <v>91.645993150684916</v>
      </c>
      <c r="N20" s="38">
        <f>IF('3g CPIH'!J$16="-","-",'3h OC '!$E$12*('3g CPIH'!J$16/'3g CPIH'!$G$16))</f>
        <v>92.431530234833673</v>
      </c>
      <c r="O20" s="30"/>
      <c r="P20" s="38">
        <f>IF('3g CPIH'!L$16="-","-",'3h OC '!$E$12*('3g CPIH'!L$16/'3g CPIH'!$G$16))</f>
        <v>92.431530234833673</v>
      </c>
      <c r="Q20" s="38">
        <f>IF('3g CPIH'!M$16="-","-",'3h OC '!$E$12*('3g CPIH'!M$16/'3g CPIH'!$G$16))</f>
        <v>93.47891301369863</v>
      </c>
      <c r="R20" s="38">
        <f>IF('3g CPIH'!N$16="-","-",'3h OC '!$E$12*('3g CPIH'!N$16/'3g CPIH'!$G$16))</f>
        <v>94.177168199608616</v>
      </c>
      <c r="S20" s="38">
        <f>IF('3g CPIH'!O$16="-","-",'3h OC '!$E$12*('3g CPIH'!O$16/'3g CPIH'!$G$16))</f>
        <v>94.700859589041102</v>
      </c>
      <c r="T20" s="38">
        <f>IF('3g CPIH'!P$16="-","-",'3h OC '!$E$12*('3g CPIH'!P$16/'3g CPIH'!$G$16))</f>
        <v>94.96270528375733</v>
      </c>
      <c r="U20" s="38">
        <f>IF('3g CPIH'!Q$16="-","-",'3h OC '!$E$12*('3g CPIH'!Q$16/'3g CPIH'!$G$16))</f>
        <v>95.48639667318983</v>
      </c>
      <c r="V20" s="38">
        <f>IF('3g CPIH'!R$16="-","-",'3h OC '!$E$12*('3g CPIH'!R$16/'3g CPIH'!$G$16))</f>
        <v>97.232034637964787</v>
      </c>
      <c r="W20" s="38" t="str">
        <f>IF('3g CPIH'!S$16="-","-",'3h OC '!$E$12*('3g CPIH'!S$16/'3g CPIH'!$G$16))</f>
        <v>-</v>
      </c>
      <c r="X20" s="38" t="str">
        <f>IF('3g CPIH'!T$16="-","-",'3h OC '!$E$12*('3g CPIH'!T$16/'3g CPIH'!$G$16))</f>
        <v>-</v>
      </c>
      <c r="Y20" s="38" t="str">
        <f>IF('3g CPIH'!U$16="-","-",'3h OC '!$E$12*('3g CPIH'!U$16/'3g CPIH'!$G$16))</f>
        <v>-</v>
      </c>
      <c r="Z20" s="38" t="str">
        <f>IF('3g CPIH'!V$16="-","-",'3h OC '!$E$12*('3g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SMNCC'!G$49="-","-",'3i SMNCC'!G$49)</f>
        <v>0</v>
      </c>
      <c r="L21" s="38">
        <f>IF('3i SMNCC'!H$49="-","-",'3i SMNCC'!H$49)</f>
        <v>-0.14839729644435984</v>
      </c>
      <c r="M21" s="38">
        <f>IF('3i SMNCC'!I$49="-","-",'3i SMNCC'!I$49)</f>
        <v>1.899695256253338</v>
      </c>
      <c r="N21" s="38">
        <f>IF('3i SMNCC'!J$49="-","-",'3i SMNCC'!J$49)</f>
        <v>1.9653659209909353</v>
      </c>
      <c r="O21" s="30"/>
      <c r="P21" s="38">
        <f>IF('3i SMNCC'!L$49="-","-",'3i SMNCC'!L$49)</f>
        <v>1.9653659209909353</v>
      </c>
      <c r="Q21" s="38">
        <f>IF('3i SMNCC'!M$49="-","-",'3i SMNCC'!M$49)</f>
        <v>3.94070969375099</v>
      </c>
      <c r="R21" s="38">
        <f>IF('3i SMNCC'!N$49="-","-",'3i SMNCC'!N$49)</f>
        <v>3.6877871322225353</v>
      </c>
      <c r="S21" s="38">
        <f>IF('3i SMNCC'!O$49="-","-",'3i SMNCC'!O$49)</f>
        <v>5.396909444486452</v>
      </c>
      <c r="T21" s="38">
        <f>IF('3i SMNCC'!P$49="-","-",'3i SMNCC'!P$49)</f>
        <v>4.6837637900821658</v>
      </c>
      <c r="U21" s="38">
        <f>IF('3i SMNCC'!Q$49="-","-",'3i SMNCC'!Q$49)</f>
        <v>4.418895268958277</v>
      </c>
      <c r="V21" s="38">
        <f>IF('3i SMNCC'!R$49="-","-",'3i SMNCC'!R$49)</f>
        <v>-1.4350963821646188</v>
      </c>
      <c r="W21" s="38" t="str">
        <f>IF('3i SMNCC'!S$49="-","-",'3i SMNCC'!S$49)</f>
        <v>-</v>
      </c>
      <c r="X21" s="38" t="str">
        <f>IF('3i SMNCC'!T$49="-","-",'3i SMNCC'!T$49)</f>
        <v>-</v>
      </c>
      <c r="Y21" s="38" t="str">
        <f>IF('3i SMNCC'!U$49="-","-",'3i SMNCC'!U$49)</f>
        <v>-</v>
      </c>
      <c r="Z21" s="38" t="str">
        <f>IF('3i SMNCC'!V$49="-","-",'3i SMNCC'!V$49)</f>
        <v>-</v>
      </c>
      <c r="AA21" s="28"/>
    </row>
    <row r="22" spans="1:27" s="29" customFormat="1" ht="11.25" customHeight="1" x14ac:dyDescent="0.25">
      <c r="A22" s="256"/>
      <c r="B22" s="135" t="s">
        <v>349</v>
      </c>
      <c r="C22" s="135" t="s">
        <v>389</v>
      </c>
      <c r="D22" s="127" t="s">
        <v>315</v>
      </c>
      <c r="E22" s="128"/>
      <c r="F22" s="30"/>
      <c r="G22" s="38">
        <f>IF('3g CPIH'!C$16="-","-",'3j PAAC PAP'!$G$24*('3g CPIH'!C$16/'3g CPIH'!$G$16))</f>
        <v>38.769117710371823</v>
      </c>
      <c r="H22" s="38">
        <f>IF('3g CPIH'!D$16="-","-",'3j PAAC PAP'!$G$24*('3g CPIH'!D$16/'3g CPIH'!$G$16))</f>
        <v>38.846733561643838</v>
      </c>
      <c r="I22" s="38">
        <f>IF('3g CPIH'!E$16="-","-",'3j PAAC PAP'!$G$24*('3g CPIH'!E$16/'3g CPIH'!$G$16))</f>
        <v>38.963157338551866</v>
      </c>
      <c r="J22" s="38">
        <f>IF('3g CPIH'!F$16="-","-",'3j PAAC PAP'!$G$24*('3g CPIH'!F$16/'3g CPIH'!$G$16))</f>
        <v>39.19600489236791</v>
      </c>
      <c r="K22" s="38">
        <f>IF('3g CPIH'!G$16="-","-",'3j PAAC PAP'!$G$24*('3g CPIH'!G$16/'3g CPIH'!$G$16))</f>
        <v>39.661700000000003</v>
      </c>
      <c r="L22" s="38">
        <f>IF('3g CPIH'!H$16="-","-",'3j PAAC PAP'!$G$24*('3g CPIH'!H$16/'3g CPIH'!$G$16))</f>
        <v>40.166203033268111</v>
      </c>
      <c r="M22" s="38">
        <f>IF('3g CPIH'!I$16="-","-",'3j PAAC PAP'!$G$24*('3g CPIH'!I$16/'3g CPIH'!$G$16))</f>
        <v>40.748321917808219</v>
      </c>
      <c r="N22" s="38">
        <f>IF('3g CPIH'!J$16="-","-",'3j PAAC PAP'!$G$24*('3g CPIH'!J$16/'3g CPIH'!$G$16))</f>
        <v>41.097593248532299</v>
      </c>
      <c r="O22" s="30"/>
      <c r="P22" s="38">
        <f>IF('3g CPIH'!L$16="-","-",'3j PAAC PAP'!$G$24*('3g CPIH'!L$16/'3g CPIH'!$G$16))</f>
        <v>41.097593248532299</v>
      </c>
      <c r="Q22" s="38">
        <f>IF('3g CPIH'!M$16="-","-",'3j PAAC PAP'!$G$24*('3g CPIH'!M$16/'3g CPIH'!$G$16))</f>
        <v>41.563288356164385</v>
      </c>
      <c r="R22" s="38">
        <f>IF('3g CPIH'!N$16="-","-",'3j PAAC PAP'!$G$24*('3g CPIH'!N$16/'3g CPIH'!$G$16))</f>
        <v>41.87375176125245</v>
      </c>
      <c r="S22" s="38">
        <f>IF('3g CPIH'!O$16="-","-",'3j PAAC PAP'!$G$24*('3g CPIH'!O$16/'3g CPIH'!$G$16))</f>
        <v>42.1065993150685</v>
      </c>
      <c r="T22" s="38">
        <f>IF('3g CPIH'!P$16="-","-",'3j PAAC PAP'!$G$24*('3g CPIH'!P$16/'3g CPIH'!$G$16))</f>
        <v>42.223023091976515</v>
      </c>
      <c r="U22" s="38">
        <f>IF('3g CPIH'!Q$16="-","-",'3j PAAC PAP'!$G$24*('3g CPIH'!Q$16/'3g CPIH'!$G$16))</f>
        <v>42.455870645792565</v>
      </c>
      <c r="V22" s="38">
        <f>IF('3g CPIH'!R$16="-","-",'3j PAAC PAP'!$G$24*('3g CPIH'!R$16/'3g CPIH'!$G$16))</f>
        <v>43.232029158512731</v>
      </c>
      <c r="W22" s="38" t="str">
        <f>IF('3g CPIH'!S$16="-","-",'3j PAAC PAP'!$G$24*('3g CPIH'!S$16/'3g CPIH'!$G$16))</f>
        <v>-</v>
      </c>
      <c r="X22" s="38" t="str">
        <f>IF('3g CPIH'!T$16="-","-",'3j PAAC PAP'!$G$24*('3g CPIH'!T$16/'3g CPIH'!$G$16))</f>
        <v>-</v>
      </c>
      <c r="Y22" s="38" t="str">
        <f>IF('3g CPIH'!U$16="-","-",'3j PAAC PAP'!$G$24*('3g CPIH'!U$16/'3g CPIH'!$G$16))</f>
        <v>-</v>
      </c>
      <c r="Z22" s="38" t="str">
        <f>IF('3g CPIH'!V$16="-","-",'3j PAAC PAP'!$G$24*('3g CPIH'!V$16/'3g CPIH'!$G$16))</f>
        <v>-</v>
      </c>
      <c r="AA22" s="28"/>
    </row>
    <row r="23" spans="1:27" s="29" customFormat="1" ht="11.5" x14ac:dyDescent="0.25">
      <c r="A23" s="256"/>
      <c r="B23" s="135" t="s">
        <v>349</v>
      </c>
      <c r="C23" s="135" t="s">
        <v>404</v>
      </c>
      <c r="D23" s="127" t="s">
        <v>315</v>
      </c>
      <c r="E23" s="128"/>
      <c r="F23" s="30"/>
      <c r="G23" s="38">
        <f>IF(G15="-","-",SUM(G15:G21)*'3j PAAC PAP'!$G$42)</f>
        <v>0</v>
      </c>
      <c r="H23" s="38">
        <f>IF(H15="-","-",SUM(H15:H21)*'3j PAAC PAP'!$G$42)</f>
        <v>0</v>
      </c>
      <c r="I23" s="38">
        <f>IF(I15="-","-",SUM(I15:I21)*'3j PAAC PAP'!$G$42)</f>
        <v>0</v>
      </c>
      <c r="J23" s="38">
        <f>IF(J15="-","-",SUM(J15:J21)*'3j PAAC PAP'!$G$42)</f>
        <v>0</v>
      </c>
      <c r="K23" s="38">
        <f>IF(K15="-","-",SUM(K15:K21)*'3j PAAC PAP'!$G$42)</f>
        <v>0</v>
      </c>
      <c r="L23" s="38">
        <f>IF(L15="-","-",SUM(L15:L21)*'3j PAAC PAP'!$G$42)</f>
        <v>0</v>
      </c>
      <c r="M23" s="38">
        <f>IF(M15="-","-",SUM(M15:M21)*'3j PAAC PAP'!$G$42)</f>
        <v>0</v>
      </c>
      <c r="N23" s="38">
        <f>IF(N15="-","-",SUM(N15:N21)*'3j PAAC PAP'!$G$42)</f>
        <v>0</v>
      </c>
      <c r="O23" s="30"/>
      <c r="P23" s="38">
        <f>IF(P15="-","-",SUM(P15:P21)*'3j PAAC PAP'!$G$42)</f>
        <v>0</v>
      </c>
      <c r="Q23" s="38">
        <f>IF(Q15="-","-",SUM(Q15:Q21)*'3j PAAC PAP'!$G$42)</f>
        <v>0</v>
      </c>
      <c r="R23" s="38">
        <f>IF(R15="-","-",SUM(R15:R21)*'3j PAAC PAP'!$G$42)</f>
        <v>0</v>
      </c>
      <c r="S23" s="38">
        <f>IF(S15="-","-",SUM(S15:S21)*'3j PAAC PAP'!$G$42)</f>
        <v>0</v>
      </c>
      <c r="T23" s="38">
        <f>IF(T15="-","-",SUM(T15:T21)*'3j PAAC PAP'!$G$42)</f>
        <v>0</v>
      </c>
      <c r="U23" s="38">
        <f>IF(U15="-","-",SUM(U15:U21)*'3j PAAC PAP'!$G$42)</f>
        <v>0</v>
      </c>
      <c r="V23" s="38">
        <f>IF(V15="-","-",SUM(V15:V21)*'3j PAAC PAP'!$G$42)</f>
        <v>0</v>
      </c>
      <c r="W23" s="38" t="str">
        <f>IF(W15="-","-",SUM(W15:W21)*'3j PAAC PAP'!$G$42)</f>
        <v>-</v>
      </c>
      <c r="X23" s="38" t="str">
        <f>IF(X15="-","-",SUM(X15:X21)*'3j PAAC PAP'!$G$42)</f>
        <v>-</v>
      </c>
      <c r="Y23" s="38" t="str">
        <f>IF(Y15="-","-",SUM(Y15:Y21)*'3j PAAC PAP'!$G$42)</f>
        <v>-</v>
      </c>
      <c r="Z23" s="38" t="str">
        <f>IF(Z15="-","-",SUM(Z15:Z21)*'3j PAAC PAP'!$G$42)</f>
        <v>-</v>
      </c>
      <c r="AA23" s="28"/>
    </row>
    <row r="24" spans="1:27" s="29" customFormat="1" ht="11.5" x14ac:dyDescent="0.25">
      <c r="A24" s="256"/>
      <c r="B24" s="135" t="s">
        <v>388</v>
      </c>
      <c r="C24" s="135" t="s">
        <v>515</v>
      </c>
      <c r="D24" s="127" t="s">
        <v>315</v>
      </c>
      <c r="E24" s="128"/>
      <c r="F24" s="30"/>
      <c r="G24" s="38">
        <f>IF(G18="-","-",SUM(G15:G23)*'3k EBIT'!$E$12)</f>
        <v>10.148171894875205</v>
      </c>
      <c r="H24" s="38">
        <f>IF(H18="-","-",SUM(H15:H23)*'3k EBIT'!$E$12)</f>
        <v>9.3842353999832078</v>
      </c>
      <c r="I24" s="38">
        <f>IF(I18="-","-",SUM(I15:I23)*'3k EBIT'!$E$12)</f>
        <v>8.5820543825625535</v>
      </c>
      <c r="J24" s="38">
        <f>IF(J18="-","-",SUM(J15:J23)*'3k EBIT'!$E$12)</f>
        <v>8.3067018968204991</v>
      </c>
      <c r="K24" s="38">
        <f>IF(K18="-","-",SUM(K15:K23)*'3k EBIT'!$E$12)</f>
        <v>9.0558177631190251</v>
      </c>
      <c r="L24" s="38">
        <f>IF(L18="-","-",SUM(L15:L23)*'3k EBIT'!$E$12)</f>
        <v>9.0524389512646923</v>
      </c>
      <c r="M24" s="38">
        <f>IF(M18="-","-",SUM(M15:M23)*'3k EBIT'!$E$12)</f>
        <v>9.5512141565577249</v>
      </c>
      <c r="N24" s="38">
        <f>IF(N18="-","-",SUM(N15:N23)*'3k EBIT'!$E$12)</f>
        <v>10.110113904432795</v>
      </c>
      <c r="O24" s="30"/>
      <c r="P24" s="38">
        <f>IF(P18="-","-",SUM(P15:P23)*'3k EBIT'!$E$12)</f>
        <v>10.110113904432795</v>
      </c>
      <c r="Q24" s="38">
        <f>IF(Q18="-","-",SUM(Q15:Q23)*'3k EBIT'!$E$12)</f>
        <v>10.974805123326941</v>
      </c>
      <c r="R24" s="38">
        <f>IF(R18="-","-",SUM(R15:R23)*'3k EBIT'!$E$12)</f>
        <v>10.01085271181112</v>
      </c>
      <c r="S24" s="38">
        <f>IF(S18="-","-",SUM(S15:S23)*'3k EBIT'!$E$12)</f>
        <v>9.6484072628711122</v>
      </c>
      <c r="T24" s="38">
        <f>IF(T18="-","-",SUM(T15:T23)*'3k EBIT'!$E$12)</f>
        <v>8.3841912473023026</v>
      </c>
      <c r="U24" s="38">
        <f>IF(U18="-","-",SUM(U15:U23)*'3k EBIT'!$E$12)</f>
        <v>9.2158654185530189</v>
      </c>
      <c r="V24" s="38">
        <f>IF(V18="-","-",SUM(V15:V23)*'3k EBIT'!$E$12)</f>
        <v>10.873344972247059</v>
      </c>
      <c r="W24" s="38" t="str">
        <f>IF(W18="-","-",SUM(W15:W23)*'3k EBIT'!$E$12)</f>
        <v>-</v>
      </c>
      <c r="X24" s="38" t="str">
        <f>IF(X18="-","-",SUM(X15:X23)*'3k EBIT'!$E$12)</f>
        <v>-</v>
      </c>
      <c r="Y24" s="38" t="str">
        <f>IF(Y18="-","-",SUM(Y15:Y23)*'3k EBIT'!$E$12)</f>
        <v>-</v>
      </c>
      <c r="Z24" s="38" t="str">
        <f>IF(Z18="-","-",SUM(Z15:Z23)*'3k EBIT'!$E$12)</f>
        <v>-</v>
      </c>
      <c r="AA24" s="28"/>
    </row>
    <row r="25" spans="1:27" s="29" customFormat="1" ht="11.5" x14ac:dyDescent="0.25">
      <c r="A25" s="256"/>
      <c r="B25" s="135" t="s">
        <v>292</v>
      </c>
      <c r="C25" s="179" t="s">
        <v>516</v>
      </c>
      <c r="D25" s="127" t="s">
        <v>315</v>
      </c>
      <c r="E25" s="127"/>
      <c r="F25" s="30"/>
      <c r="G25" s="38">
        <f>IF(G20="-","-",SUM(G15:G18,G20:G24)*'3l HAP'!$E$13)</f>
        <v>6.0202038988632562</v>
      </c>
      <c r="H25" s="38">
        <f>IF(H20="-","-",SUM(H15:H18,H20:H24)*'3l HAP'!$E$13)</f>
        <v>5.433287681959559</v>
      </c>
      <c r="I25" s="38">
        <f>IF(I20="-","-",SUM(I15:I18,I20:I24)*'3l HAP'!$E$13)</f>
        <v>4.869212728463383</v>
      </c>
      <c r="J25" s="38">
        <f>IF(J20="-","-",SUM(J15:J18,J20:J24)*'3l HAP'!$E$13)</f>
        <v>4.6621270555839862</v>
      </c>
      <c r="K25" s="38">
        <f>IF(K20="-","-",SUM(K15:K18,K20:K24)*'3l HAP'!$E$13)</f>
        <v>5.238150792072199</v>
      </c>
      <c r="L25" s="38">
        <f>IF(L20="-","-",SUM(L15:L18,L20:L24)*'3l HAP'!$E$13)</f>
        <v>5.2351957678588699</v>
      </c>
      <c r="M25" s="38">
        <f>IF(M20="-","-",SUM(M15:M18,M20:M24)*'3l HAP'!$E$13)</f>
        <v>5.570441935877958</v>
      </c>
      <c r="N25" s="38">
        <f>IF(N20="-","-",SUM(N15:N18,N20:N24)*'3l HAP'!$E$13)</f>
        <v>6.000063985367964</v>
      </c>
      <c r="O25" s="30"/>
      <c r="P25" s="38">
        <f>IF(P20="-","-",SUM(P15:P18,P20:P24)*'3l HAP'!$E$13)</f>
        <v>6.000063985367964</v>
      </c>
      <c r="Q25" s="38">
        <f>IF(Q20="-","-",SUM(Q15:Q18,Q20:Q24)*'3l HAP'!$E$13)</f>
        <v>6.627076468009685</v>
      </c>
      <c r="R25" s="38">
        <f>IF(R20="-","-",SUM(R15:R18,R20:R24)*'3l HAP'!$E$13)</f>
        <v>5.8907759443705228</v>
      </c>
      <c r="S25" s="38">
        <f>IF(S20="-","-",SUM(S15:S18,S20:S24)*'3l HAP'!$E$13)</f>
        <v>5.6137597145479621</v>
      </c>
      <c r="T25" s="38">
        <f>IF(T20="-","-",SUM(T15:T18,T20:T24)*'3l HAP'!$E$13)</f>
        <v>4.6785854951553034</v>
      </c>
      <c r="U25" s="38">
        <f>IF(U20="-","-",SUM(U15:U18,U20:U24)*'3l HAP'!$E$13)</f>
        <v>5.3089116581220503</v>
      </c>
      <c r="V25" s="38">
        <f>IF(V20="-","-",SUM(V15:V18,V20:V24)*'3l HAP'!$E$13)</f>
        <v>6.5924548924545352</v>
      </c>
      <c r="W25" s="38" t="str">
        <f>IF(W20="-","-",SUM(W15:W18,W20:W24)*'3l HAP'!$E$13)</f>
        <v>-</v>
      </c>
      <c r="X25" s="38" t="str">
        <f>IF(X20="-","-",SUM(X15:X18,X20:X24)*'3l HAP'!$E$13)</f>
        <v>-</v>
      </c>
      <c r="Y25" s="38" t="str">
        <f>IF(Y20="-","-",SUM(Y15:Y18,Y20:Y24)*'3l HAP'!$E$13)</f>
        <v>-</v>
      </c>
      <c r="Z25" s="38" t="str">
        <f>IF(Z20="-","-",SUM(Z15:Z18,Z20:Z24)*'3l HAP'!$E$13)</f>
        <v>-</v>
      </c>
      <c r="AA25" s="28"/>
    </row>
    <row r="26" spans="1:27" s="29" customFormat="1" ht="11.25" customHeight="1" x14ac:dyDescent="0.25">
      <c r="A26" s="256"/>
      <c r="B26" s="135" t="s">
        <v>44</v>
      </c>
      <c r="C26" s="135" t="str">
        <f>B26&amp;"_"&amp;D26</f>
        <v>Total_Eastern</v>
      </c>
      <c r="D26" s="127" t="s">
        <v>315</v>
      </c>
      <c r="E26" s="128"/>
      <c r="F26" s="30"/>
      <c r="G26" s="38">
        <f t="shared" ref="G26:N26" si="0">IF(G15="-","-",SUM(G15:G25))</f>
        <v>540.13429353822437</v>
      </c>
      <c r="H26" s="38">
        <f t="shared" si="0"/>
        <v>499.34020998731285</v>
      </c>
      <c r="I26" s="38">
        <f t="shared" si="0"/>
        <v>456.55609892445801</v>
      </c>
      <c r="J26" s="38">
        <f t="shared" si="0"/>
        <v>441.85678314594537</v>
      </c>
      <c r="K26" s="38">
        <f t="shared" si="0"/>
        <v>481.85994145476911</v>
      </c>
      <c r="L26" s="38">
        <f t="shared" si="0"/>
        <v>481.67915430115028</v>
      </c>
      <c r="M26" s="38">
        <f t="shared" si="0"/>
        <v>508.26571622036442</v>
      </c>
      <c r="N26" s="38">
        <f t="shared" si="0"/>
        <v>538.1111023235469</v>
      </c>
      <c r="O26" s="30"/>
      <c r="P26" s="38">
        <f t="shared" ref="P26:Z26" si="1">IF(P15="-","-",SUM(P15:P25))</f>
        <v>538.1111023235469</v>
      </c>
      <c r="Q26" s="38">
        <f t="shared" si="1"/>
        <v>584.24816016046827</v>
      </c>
      <c r="R26" s="38">
        <f t="shared" si="1"/>
        <v>532.7775431445707</v>
      </c>
      <c r="S26" s="38">
        <f t="shared" si="1"/>
        <v>513.42445853416791</v>
      </c>
      <c r="T26" s="38">
        <f t="shared" si="1"/>
        <v>445.95162676839226</v>
      </c>
      <c r="U26" s="38">
        <f t="shared" si="1"/>
        <v>490.35425965376197</v>
      </c>
      <c r="V26" s="38">
        <f t="shared" si="1"/>
        <v>578.87353283904372</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DF'!H$41="-","-",'3a DF'!H$41)</f>
        <v>253.14985164432846</v>
      </c>
      <c r="H27" s="129">
        <f>IF('3a DF'!I$41="-","-",'3a DF'!I$41)</f>
        <v>213.57444115975193</v>
      </c>
      <c r="I27" s="129">
        <f>IF('3a DF'!J$41="-","-",'3a DF'!J$41)</f>
        <v>174.74989531236287</v>
      </c>
      <c r="J27" s="129">
        <f>IF('3a DF'!K$41="-","-",'3a DF'!K$41)</f>
        <v>160.26701947738721</v>
      </c>
      <c r="K27" s="129">
        <f>IF('3a DF'!L$41="-","-",'3a DF'!L$41)</f>
        <v>200.74683223176862</v>
      </c>
      <c r="L27" s="129">
        <f>IF('3a DF'!M$41="-","-",'3a DF'!M$41)</f>
        <v>199.05760849983216</v>
      </c>
      <c r="M27" s="129">
        <f>IF('3a DF'!N$41="-","-",'3a DF'!N$41)</f>
        <v>215.77106184657606</v>
      </c>
      <c r="N27" s="129">
        <f>IF('3a DF'!O$41="-","-",'3a DF'!O$41)</f>
        <v>243.35846990910571</v>
      </c>
      <c r="O27" s="30"/>
      <c r="P27" s="129">
        <f>IF('3a DF'!Q$41="-","-",'3a DF'!Q$41)</f>
        <v>243.35846990910571</v>
      </c>
      <c r="Q27" s="129">
        <f>IF('3a DF'!R$41="-","-",'3a DF'!R$41)</f>
        <v>281.17733015023742</v>
      </c>
      <c r="R27" s="129">
        <f>IF('3a DF'!S$41="-","-",'3a DF'!S$41)</f>
        <v>230.77888190073497</v>
      </c>
      <c r="S27" s="129">
        <f>IF('3a DF'!T$41="-","-",'3a DF'!T$41)</f>
        <v>206.31785050021912</v>
      </c>
      <c r="T27" s="129">
        <f>IF('3a DF'!U$41="-","-",'3a DF'!U$41)</f>
        <v>145.13269789847291</v>
      </c>
      <c r="U27" s="129">
        <f>IF('3a DF'!V$41="-","-",'3a DF'!V$41)</f>
        <v>187.06626878827944</v>
      </c>
      <c r="V27" s="129">
        <f>IF('3a DF'!W$41="-","-",'3a DF'!W$41)</f>
        <v>276.51257875872909</v>
      </c>
      <c r="W27" s="129" t="str">
        <f>IF('3a DF'!X$41="-","-",'3a DF'!X$41)</f>
        <v>-</v>
      </c>
      <c r="X27" s="129" t="str">
        <f>IF('3a DF'!Y$41="-","-",'3a DF'!Y$41)</f>
        <v>-</v>
      </c>
      <c r="Y27" s="129" t="str">
        <f>IF('3a DF'!Z$41="-","-",'3a DF'!Z$41)</f>
        <v>-</v>
      </c>
      <c r="Z27" s="129" t="str">
        <f>IF('3a DF'!AA$41="-","-",'3a DF'!AA$41)</f>
        <v>-</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AA'!J252="-","-",'3c AA'!J252)</f>
        <v>-</v>
      </c>
      <c r="H29" s="129" t="str">
        <f>IF('3c AA'!K252="-","-",'3c AA'!K252)</f>
        <v>-</v>
      </c>
      <c r="I29" s="129" t="str">
        <f>IF('3c AA'!L252="-","-",'3c AA'!L252)</f>
        <v>-</v>
      </c>
      <c r="J29" s="129" t="str">
        <f>IF('3c AA'!M252="-","-",'3c AA'!M252)</f>
        <v>-</v>
      </c>
      <c r="K29" s="129" t="str">
        <f>IF('3c AA'!N252="-","-",'3c AA'!N252)</f>
        <v>-</v>
      </c>
      <c r="L29" s="129" t="str">
        <f>IF('3c AA'!O252="-","-",'3c AA'!O252)</f>
        <v>-</v>
      </c>
      <c r="M29" s="129" t="str">
        <f>IF('3c AA'!P252="-","-",'3c AA'!P252)</f>
        <v>-</v>
      </c>
      <c r="N29" s="129" t="str">
        <f>IF('3c AA'!Q252="-","-",'3c AA'!Q252)</f>
        <v>-</v>
      </c>
      <c r="O29" s="30"/>
      <c r="P29" s="129" t="str">
        <f>IF('3c AA'!S252="-","-",'3c AA'!S252)</f>
        <v>-</v>
      </c>
      <c r="Q29" s="129" t="str">
        <f>IF('3c AA'!T252="-","-",'3c AA'!T252)</f>
        <v>-</v>
      </c>
      <c r="R29" s="129" t="str">
        <f>IF('3c AA'!U252="-","-",'3c AA'!U252)</f>
        <v>-</v>
      </c>
      <c r="S29" s="129" t="str">
        <f>IF('3c AA'!V252="-","-",'3c AA'!V252)</f>
        <v>-</v>
      </c>
      <c r="T29" s="129">
        <f>IF('3c AA'!W252="-","-",'3c AA'!W252)</f>
        <v>0</v>
      </c>
      <c r="U29" s="129">
        <f>IF('3c AA'!X252="-","-",'3c AA'!X252)</f>
        <v>0</v>
      </c>
      <c r="V29" s="129">
        <f>IF('3c AA'!Y252="-","-",'3c AA'!Y252)</f>
        <v>0</v>
      </c>
      <c r="W29" s="129" t="str">
        <f>IF('3c AA'!Z252="-","-",'3c AA'!Z252)</f>
        <v>-</v>
      </c>
      <c r="X29" s="129" t="str">
        <f>IF('3c AA'!AA252="-","-",'3c AA'!AA252)</f>
        <v>-</v>
      </c>
      <c r="Y29" s="129" t="str">
        <f>IF('3c AA'!AB252="-","-",'3c AA'!AB252)</f>
        <v>-</v>
      </c>
      <c r="Z29" s="129" t="str">
        <f>IF('3c AA'!AC252="-","-",'3c AA'!AC252)</f>
        <v>-</v>
      </c>
      <c r="AA29" s="28"/>
    </row>
    <row r="30" spans="1:27" s="29" customFormat="1" ht="12.4" customHeight="1" x14ac:dyDescent="0.25">
      <c r="A30" s="256"/>
      <c r="B30" s="132" t="s">
        <v>2</v>
      </c>
      <c r="C30" s="132" t="s">
        <v>342</v>
      </c>
      <c r="D30" s="130" t="s">
        <v>317</v>
      </c>
      <c r="E30" s="131"/>
      <c r="F30" s="30"/>
      <c r="G30" s="129">
        <f>IF('3d PC'!G$42="-","-",'3d PC'!G$42)</f>
        <v>21.926269106402124</v>
      </c>
      <c r="H30" s="129">
        <f>IF('3d PC'!H$42="-","-",'3d PC'!H$42)</f>
        <v>21.926269106402124</v>
      </c>
      <c r="I30" s="129">
        <f>IF('3d PC'!I$42="-","-",'3d PC'!I$42)</f>
        <v>22.64764819235609</v>
      </c>
      <c r="J30" s="129">
        <f>IF('3d PC'!J$42="-","-",'3d PC'!J$42)</f>
        <v>22.505107470829557</v>
      </c>
      <c r="K30" s="129">
        <f>IF('3d PC'!K$42="-","-",'3d PC'!K$42)</f>
        <v>19.106297226763825</v>
      </c>
      <c r="L30" s="129">
        <f>IF('3d PC'!L$42="-","-",'3d PC'!L$42)</f>
        <v>19.106297226763825</v>
      </c>
      <c r="M30" s="129">
        <f>IF('3d PC'!M$42="-","-",'3d PC'!M$42)</f>
        <v>20.852393125569616</v>
      </c>
      <c r="N30" s="129">
        <f>IF('3d PC'!N$42="-","-",'3d PC'!N$42)</f>
        <v>20.849370287873604</v>
      </c>
      <c r="O30" s="30"/>
      <c r="P30" s="129">
        <f>IF('3d PC'!P$42="-","-",'3d PC'!P$42)</f>
        <v>20.849370287873604</v>
      </c>
      <c r="Q30" s="129">
        <f>IF('3d PC'!Q$42="-","-",'3d PC'!Q$42)</f>
        <v>21.503193401206047</v>
      </c>
      <c r="R30" s="129">
        <f>IF('3d PC'!R$42="-","-",'3d PC'!R$42)</f>
        <v>21.819481548965161</v>
      </c>
      <c r="S30" s="129">
        <f>IF('3d PC'!S$42="-","-",'3d PC'!S$42)</f>
        <v>25.256715910577427</v>
      </c>
      <c r="T30" s="129">
        <f>IF('3d PC'!T$42="-","-",'3d PC'!T$42)</f>
        <v>24.167303215101221</v>
      </c>
      <c r="U30" s="129">
        <f>IF('3d PC'!U$42="-","-",'3d PC'!U$42)</f>
        <v>23.962512789411701</v>
      </c>
      <c r="V30" s="129">
        <f>IF('3d PC'!V$42="-","-",'3d PC'!V$42)</f>
        <v>23.858648398084732</v>
      </c>
      <c r="W30" s="129" t="str">
        <f>IF('3d PC'!W$42="-","-",'3d PC'!W$42)</f>
        <v>-</v>
      </c>
      <c r="X30" s="129" t="str">
        <f>IF('3d PC'!X$42="-","-",'3d PC'!X$42)</f>
        <v>-</v>
      </c>
      <c r="Y30" s="129" t="str">
        <f>IF('3d PC'!Y$42="-","-",'3d PC'!Y$42)</f>
        <v>-</v>
      </c>
      <c r="Z30" s="129" t="str">
        <f>IF('3d PC'!Z$42="-","-",'3d PC'!Z$42)</f>
        <v>-</v>
      </c>
      <c r="AA30" s="28"/>
    </row>
    <row r="31" spans="1:27" s="29" customFormat="1" ht="11.25" customHeight="1" x14ac:dyDescent="0.25">
      <c r="A31" s="256"/>
      <c r="B31" s="132" t="s">
        <v>352</v>
      </c>
      <c r="C31" s="132" t="s">
        <v>343</v>
      </c>
      <c r="D31" s="130" t="s">
        <v>317</v>
      </c>
      <c r="E31" s="131"/>
      <c r="F31" s="30"/>
      <c r="G31" s="129">
        <f>IF('3f NC-Gas'!F45="-","-",'3f NC-Gas'!F45)</f>
        <v>114.22216973903926</v>
      </c>
      <c r="H31" s="129">
        <f>IF('3f NC-Gas'!G45="-","-",'3f NC-Gas'!G45)</f>
        <v>114.10216973889621</v>
      </c>
      <c r="I31" s="129">
        <f>IF('3f NC-Gas'!H45="-","-",'3f NC-Gas'!H45)</f>
        <v>111.57868109024282</v>
      </c>
      <c r="J31" s="129">
        <f>IF('3f NC-Gas'!I45="-","-",'3f NC-Gas'!I45)</f>
        <v>111.23068108982798</v>
      </c>
      <c r="K31" s="129">
        <f>IF('3f NC-Gas'!J45="-","-",'3f NC-Gas'!J45)</f>
        <v>114.15671534102684</v>
      </c>
      <c r="L31" s="129">
        <f>IF('3f NC-Gas'!K45="-","-",'3f NC-Gas'!K45)</f>
        <v>114.18071534105545</v>
      </c>
      <c r="M31" s="129">
        <f>IF('3f NC-Gas'!L45="-","-",'3f NC-Gas'!L45)</f>
        <v>117.87067745578749</v>
      </c>
      <c r="N31" s="129">
        <f>IF('3f NC-Gas'!M45="-","-",'3f NC-Gas'!M45)</f>
        <v>117.94267745587331</v>
      </c>
      <c r="O31" s="30"/>
      <c r="P31" s="129">
        <f>IF('3f NC-Gas'!O45="-","-",'3f NC-Gas'!O45)</f>
        <v>117.94267745587331</v>
      </c>
      <c r="Q31" s="129">
        <f>IF('3f NC-Gas'!P45="-","-",'3f NC-Gas'!P45)</f>
        <v>118.99587434009605</v>
      </c>
      <c r="R31" s="129">
        <f>IF('3f NC-Gas'!Q45="-","-",'3f NC-Gas'!Q45)</f>
        <v>118.55187433956675</v>
      </c>
      <c r="S31" s="129">
        <f>IF('3f NC-Gas'!R45="-","-",'3f NC-Gas'!R45)</f>
        <v>118.06617531126528</v>
      </c>
      <c r="T31" s="129">
        <f>IF('3f NC-Gas'!S45="-","-",'3f NC-Gas'!S45)</f>
        <v>115.40217530808954</v>
      </c>
      <c r="U31" s="129">
        <f>IF('3f NC-Gas'!T45="-","-",'3f NC-Gas'!T45)</f>
        <v>114.79642864771901</v>
      </c>
      <c r="V31" s="129">
        <f>IF('3f NC-Gas'!U45="-","-",'3f NC-Gas'!U45)</f>
        <v>114.36442864720404</v>
      </c>
      <c r="W31" s="129" t="str">
        <f>IF('3f NC-Gas'!V45="-","-",'3f NC-Gas'!V45)</f>
        <v>-</v>
      </c>
      <c r="X31" s="129" t="str">
        <f>IF('3f NC-Gas'!W45="-","-",'3f NC-Gas'!W45)</f>
        <v>-</v>
      </c>
      <c r="Y31" s="129" t="str">
        <f>IF('3f NC-Gas'!X45="-","-",'3f NC-Gas'!X45)</f>
        <v>-</v>
      </c>
      <c r="Z31" s="129" t="str">
        <f>IF('3f NC-Gas'!Y45="-","-",'3f NC-Gas'!Y45)</f>
        <v>-</v>
      </c>
      <c r="AA31" s="28"/>
    </row>
    <row r="32" spans="1:27" s="29" customFormat="1" ht="11.25" customHeight="1" x14ac:dyDescent="0.25">
      <c r="A32" s="256"/>
      <c r="B32" s="132" t="s">
        <v>349</v>
      </c>
      <c r="C32" s="132" t="s">
        <v>344</v>
      </c>
      <c r="D32" s="130" t="s">
        <v>317</v>
      </c>
      <c r="E32" s="131"/>
      <c r="F32" s="30"/>
      <c r="G32" s="129">
        <f>IF('3g CPIH'!C$16="-","-",'3h OC '!$E$12*('3g CPIH'!C$16/'3g CPIH'!$G$16))</f>
        <v>87.194616340508801</v>
      </c>
      <c r="H32" s="129">
        <f>IF('3g CPIH'!D$16="-","-",'3h OC '!$E$12*('3g CPIH'!D$16/'3g CPIH'!$G$16))</f>
        <v>87.369180136986301</v>
      </c>
      <c r="I32" s="129">
        <f>IF('3g CPIH'!E$16="-","-",'3h OC '!$E$12*('3g CPIH'!E$16/'3g CPIH'!$G$16))</f>
        <v>87.631025831702544</v>
      </c>
      <c r="J32" s="129">
        <f>IF('3g CPIH'!F$16="-","-",'3h OC '!$E$12*('3g CPIH'!F$16/'3g CPIH'!$G$16))</f>
        <v>88.15471722113503</v>
      </c>
      <c r="K32" s="129">
        <f>IF('3g CPIH'!G$16="-","-",'3h OC '!$E$12*('3g CPIH'!G$16/'3g CPIH'!$G$16))</f>
        <v>89.202100000000002</v>
      </c>
      <c r="L32" s="129">
        <f>IF('3g CPIH'!H$16="-","-",'3h OC '!$E$12*('3g CPIH'!H$16/'3g CPIH'!$G$16))</f>
        <v>90.33676467710373</v>
      </c>
      <c r="M32" s="129">
        <f>IF('3g CPIH'!I$16="-","-",'3h OC '!$E$12*('3g CPIH'!I$16/'3g CPIH'!$G$16))</f>
        <v>91.645993150684916</v>
      </c>
      <c r="N32" s="129">
        <f>IF('3g CPIH'!J$16="-","-",'3h OC '!$E$12*('3g CPIH'!J$16/'3g CPIH'!$G$16))</f>
        <v>92.431530234833673</v>
      </c>
      <c r="O32" s="30"/>
      <c r="P32" s="129">
        <f>IF('3g CPIH'!L$16="-","-",'3h OC '!$E$12*('3g CPIH'!L$16/'3g CPIH'!$G$16))</f>
        <v>92.431530234833673</v>
      </c>
      <c r="Q32" s="129">
        <f>IF('3g CPIH'!M$16="-","-",'3h OC '!$E$12*('3g CPIH'!M$16/'3g CPIH'!$G$16))</f>
        <v>93.47891301369863</v>
      </c>
      <c r="R32" s="129">
        <f>IF('3g CPIH'!N$16="-","-",'3h OC '!$E$12*('3g CPIH'!N$16/'3g CPIH'!$G$16))</f>
        <v>94.177168199608616</v>
      </c>
      <c r="S32" s="129">
        <f>IF('3g CPIH'!O$16="-","-",'3h OC '!$E$12*('3g CPIH'!O$16/'3g CPIH'!$G$16))</f>
        <v>94.700859589041102</v>
      </c>
      <c r="T32" s="129">
        <f>IF('3g CPIH'!P$16="-","-",'3h OC '!$E$12*('3g CPIH'!P$16/'3g CPIH'!$G$16))</f>
        <v>94.96270528375733</v>
      </c>
      <c r="U32" s="129">
        <f>IF('3g CPIH'!Q$16="-","-",'3h OC '!$E$12*('3g CPIH'!Q$16/'3g CPIH'!$G$16))</f>
        <v>95.48639667318983</v>
      </c>
      <c r="V32" s="129">
        <f>IF('3g CPIH'!R$16="-","-",'3h OC '!$E$12*('3g CPIH'!R$16/'3g CPIH'!$G$16))</f>
        <v>97.232034637964787</v>
      </c>
      <c r="W32" s="129" t="str">
        <f>IF('3g CPIH'!S$16="-","-",'3h OC '!$E$12*('3g CPIH'!S$16/'3g CPIH'!$G$16))</f>
        <v>-</v>
      </c>
      <c r="X32" s="129" t="str">
        <f>IF('3g CPIH'!T$16="-","-",'3h OC '!$E$12*('3g CPIH'!T$16/'3g CPIH'!$G$16))</f>
        <v>-</v>
      </c>
      <c r="Y32" s="129" t="str">
        <f>IF('3g CPIH'!U$16="-","-",'3h OC '!$E$12*('3g CPIH'!U$16/'3g CPIH'!$G$16))</f>
        <v>-</v>
      </c>
      <c r="Z32" s="129" t="str">
        <f>IF('3g CPIH'!V$16="-","-",'3h OC '!$E$12*('3g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SMNCC'!G$49="-","-",'3i SMNCC'!G$49)</f>
        <v>0</v>
      </c>
      <c r="L33" s="129">
        <f>IF('3i SMNCC'!H$49="-","-",'3i SMNCC'!H$49)</f>
        <v>-0.14839729644435984</v>
      </c>
      <c r="M33" s="129">
        <f>IF('3i SMNCC'!I$49="-","-",'3i SMNCC'!I$49)</f>
        <v>1.899695256253338</v>
      </c>
      <c r="N33" s="129">
        <f>IF('3i SMNCC'!J$49="-","-",'3i SMNCC'!J$49)</f>
        <v>1.9653659209909353</v>
      </c>
      <c r="O33" s="30"/>
      <c r="P33" s="129">
        <f>IF('3i SMNCC'!L$49="-","-",'3i SMNCC'!L$49)</f>
        <v>1.9653659209909353</v>
      </c>
      <c r="Q33" s="129">
        <f>IF('3i SMNCC'!M$49="-","-",'3i SMNCC'!M$49)</f>
        <v>3.94070969375099</v>
      </c>
      <c r="R33" s="129">
        <f>IF('3i SMNCC'!N$49="-","-",'3i SMNCC'!N$49)</f>
        <v>3.6877871322225353</v>
      </c>
      <c r="S33" s="129">
        <f>IF('3i SMNCC'!O$49="-","-",'3i SMNCC'!O$49)</f>
        <v>5.396909444486452</v>
      </c>
      <c r="T33" s="129">
        <f>IF('3i SMNCC'!P$49="-","-",'3i SMNCC'!P$49)</f>
        <v>4.6837637900821658</v>
      </c>
      <c r="U33" s="129">
        <f>IF('3i SMNCC'!Q$49="-","-",'3i SMNCC'!Q$49)</f>
        <v>4.418895268958277</v>
      </c>
      <c r="V33" s="129">
        <f>IF('3i SMNCC'!R$49="-","-",'3i SMNCC'!R$49)</f>
        <v>-1.4350963821646188</v>
      </c>
      <c r="W33" s="129" t="str">
        <f>IF('3i SMNCC'!S$49="-","-",'3i SMNCC'!S$49)</f>
        <v>-</v>
      </c>
      <c r="X33" s="129" t="str">
        <f>IF('3i SMNCC'!T$49="-","-",'3i SMNCC'!T$49)</f>
        <v>-</v>
      </c>
      <c r="Y33" s="129" t="str">
        <f>IF('3i SMNCC'!U$49="-","-",'3i SMNCC'!U$49)</f>
        <v>-</v>
      </c>
      <c r="Z33" s="129" t="str">
        <f>IF('3i SMNCC'!V$49="-","-",'3i SMNCC'!V$49)</f>
        <v>-</v>
      </c>
      <c r="AA33" s="28"/>
    </row>
    <row r="34" spans="1:27" s="29" customFormat="1" ht="11.5" x14ac:dyDescent="0.25">
      <c r="A34" s="256"/>
      <c r="B34" s="132" t="s">
        <v>349</v>
      </c>
      <c r="C34" s="132" t="s">
        <v>389</v>
      </c>
      <c r="D34" s="130" t="s">
        <v>317</v>
      </c>
      <c r="E34" s="131"/>
      <c r="F34" s="30"/>
      <c r="G34" s="129">
        <f>IF('3g CPIH'!C$16="-","-",'3j PAAC PAP'!$G$24*('3g CPIH'!C$16/'3g CPIH'!$G$16))</f>
        <v>38.769117710371823</v>
      </c>
      <c r="H34" s="129">
        <f>IF('3g CPIH'!D$16="-","-",'3j PAAC PAP'!$G$24*('3g CPIH'!D$16/'3g CPIH'!$G$16))</f>
        <v>38.846733561643838</v>
      </c>
      <c r="I34" s="129">
        <f>IF('3g CPIH'!E$16="-","-",'3j PAAC PAP'!$G$24*('3g CPIH'!E$16/'3g CPIH'!$G$16))</f>
        <v>38.963157338551866</v>
      </c>
      <c r="J34" s="129">
        <f>IF('3g CPIH'!F$16="-","-",'3j PAAC PAP'!$G$24*('3g CPIH'!F$16/'3g CPIH'!$G$16))</f>
        <v>39.19600489236791</v>
      </c>
      <c r="K34" s="129">
        <f>IF('3g CPIH'!G$16="-","-",'3j PAAC PAP'!$G$24*('3g CPIH'!G$16/'3g CPIH'!$G$16))</f>
        <v>39.661700000000003</v>
      </c>
      <c r="L34" s="129">
        <f>IF('3g CPIH'!H$16="-","-",'3j PAAC PAP'!$G$24*('3g CPIH'!H$16/'3g CPIH'!$G$16))</f>
        <v>40.166203033268111</v>
      </c>
      <c r="M34" s="129">
        <f>IF('3g CPIH'!I$16="-","-",'3j PAAC PAP'!$G$24*('3g CPIH'!I$16/'3g CPIH'!$G$16))</f>
        <v>40.748321917808219</v>
      </c>
      <c r="N34" s="129">
        <f>IF('3g CPIH'!J$16="-","-",'3j PAAC PAP'!$G$24*('3g CPIH'!J$16/'3g CPIH'!$G$16))</f>
        <v>41.097593248532299</v>
      </c>
      <c r="O34" s="30"/>
      <c r="P34" s="129">
        <f>IF('3g CPIH'!L$16="-","-",'3j PAAC PAP'!$G$24*('3g CPIH'!L$16/'3g CPIH'!$G$16))</f>
        <v>41.097593248532299</v>
      </c>
      <c r="Q34" s="129">
        <f>IF('3g CPIH'!M$16="-","-",'3j PAAC PAP'!$G$24*('3g CPIH'!M$16/'3g CPIH'!$G$16))</f>
        <v>41.563288356164385</v>
      </c>
      <c r="R34" s="129">
        <f>IF('3g CPIH'!N$16="-","-",'3j PAAC PAP'!$G$24*('3g CPIH'!N$16/'3g CPIH'!$G$16))</f>
        <v>41.87375176125245</v>
      </c>
      <c r="S34" s="129">
        <f>IF('3g CPIH'!O$16="-","-",'3j PAAC PAP'!$G$24*('3g CPIH'!O$16/'3g CPIH'!$G$16))</f>
        <v>42.1065993150685</v>
      </c>
      <c r="T34" s="129">
        <f>IF('3g CPIH'!P$16="-","-",'3j PAAC PAP'!$G$24*('3g CPIH'!P$16/'3g CPIH'!$G$16))</f>
        <v>42.223023091976515</v>
      </c>
      <c r="U34" s="129">
        <f>IF('3g CPIH'!Q$16="-","-",'3j PAAC PAP'!$G$24*('3g CPIH'!Q$16/'3g CPIH'!$G$16))</f>
        <v>42.455870645792565</v>
      </c>
      <c r="V34" s="129">
        <f>IF('3g CPIH'!R$16="-","-",'3j PAAC PAP'!$G$24*('3g CPIH'!R$16/'3g CPIH'!$G$16))</f>
        <v>43.232029158512731</v>
      </c>
      <c r="W34" s="129" t="str">
        <f>IF('3g CPIH'!S$16="-","-",'3j PAAC PAP'!$G$24*('3g CPIH'!S$16/'3g CPIH'!$G$16))</f>
        <v>-</v>
      </c>
      <c r="X34" s="129" t="str">
        <f>IF('3g CPIH'!T$16="-","-",'3j PAAC PAP'!$G$24*('3g CPIH'!T$16/'3g CPIH'!$G$16))</f>
        <v>-</v>
      </c>
      <c r="Y34" s="129" t="str">
        <f>IF('3g CPIH'!U$16="-","-",'3j PAAC PAP'!$G$24*('3g CPIH'!U$16/'3g CPIH'!$G$16))</f>
        <v>-</v>
      </c>
      <c r="Z34" s="129" t="str">
        <f>IF('3g CPIH'!V$16="-","-",'3j PAAC PAP'!$G$24*('3g CPIH'!V$16/'3g CPIH'!$G$16))</f>
        <v>-</v>
      </c>
      <c r="AA34" s="28"/>
    </row>
    <row r="35" spans="1:27" s="29" customFormat="1" ht="11.5" x14ac:dyDescent="0.25">
      <c r="A35" s="256"/>
      <c r="B35" s="132" t="s">
        <v>349</v>
      </c>
      <c r="C35" s="132" t="s">
        <v>404</v>
      </c>
      <c r="D35" s="130" t="s">
        <v>317</v>
      </c>
      <c r="E35" s="131"/>
      <c r="F35" s="30"/>
      <c r="G35" s="129">
        <f>IF(G27="-","-",SUM(G27:G33)*'3j PAAC PAP'!$G$42)</f>
        <v>0</v>
      </c>
      <c r="H35" s="129">
        <f>IF(H27="-","-",SUM(H27:H33)*'3j PAAC PAP'!$G$42)</f>
        <v>0</v>
      </c>
      <c r="I35" s="129">
        <f>IF(I27="-","-",SUM(I27:I33)*'3j PAAC PAP'!$G$42)</f>
        <v>0</v>
      </c>
      <c r="J35" s="129">
        <f>IF(J27="-","-",SUM(J27:J33)*'3j PAAC PAP'!$G$42)</f>
        <v>0</v>
      </c>
      <c r="K35" s="129">
        <f>IF(K27="-","-",SUM(K27:K33)*'3j PAAC PAP'!$G$42)</f>
        <v>0</v>
      </c>
      <c r="L35" s="129">
        <f>IF(L27="-","-",SUM(L27:L33)*'3j PAAC PAP'!$G$42)</f>
        <v>0</v>
      </c>
      <c r="M35" s="129">
        <f>IF(M27="-","-",SUM(M27:M33)*'3j PAAC PAP'!$G$42)</f>
        <v>0</v>
      </c>
      <c r="N35" s="129">
        <f>IF(N27="-","-",SUM(N27:N33)*'3j PAAC PAP'!$G$42)</f>
        <v>0</v>
      </c>
      <c r="O35" s="30"/>
      <c r="P35" s="129">
        <f>IF(P27="-","-",SUM(P27:P33)*'3j PAAC PAP'!$G$42)</f>
        <v>0</v>
      </c>
      <c r="Q35" s="129">
        <f>IF(Q27="-","-",SUM(Q27:Q33)*'3j PAAC PAP'!$G$42)</f>
        <v>0</v>
      </c>
      <c r="R35" s="129">
        <f>IF(R27="-","-",SUM(R27:R33)*'3j PAAC PAP'!$G$42)</f>
        <v>0</v>
      </c>
      <c r="S35" s="129">
        <f>IF(S27="-","-",SUM(S27:S33)*'3j PAAC PAP'!$G$42)</f>
        <v>0</v>
      </c>
      <c r="T35" s="129">
        <f>IF(T27="-","-",SUM(T27:T33)*'3j PAAC PAP'!$G$42)</f>
        <v>0</v>
      </c>
      <c r="U35" s="129">
        <f>IF(U27="-","-",SUM(U27:U33)*'3j PAAC PAP'!$G$42)</f>
        <v>0</v>
      </c>
      <c r="V35" s="129">
        <f>IF(V27="-","-",SUM(V27:V33)*'3j PAAC PAP'!$G$42)</f>
        <v>0</v>
      </c>
      <c r="W35" s="129" t="str">
        <f>IF(W27="-","-",SUM(W27:W33)*'3j PAAC PAP'!$G$42)</f>
        <v>-</v>
      </c>
      <c r="X35" s="129" t="str">
        <f>IF(X27="-","-",SUM(X27:X33)*'3j PAAC PAP'!$G$42)</f>
        <v>-</v>
      </c>
      <c r="Y35" s="129" t="str">
        <f>IF(Y27="-","-",SUM(Y27:Y33)*'3j PAAC PAP'!$G$42)</f>
        <v>-</v>
      </c>
      <c r="Z35" s="129" t="str">
        <f>IF(Z27="-","-",SUM(Z27:Z33)*'3j PAAC PAP'!$G$42)</f>
        <v>-</v>
      </c>
      <c r="AA35" s="28"/>
    </row>
    <row r="36" spans="1:27" s="29" customFormat="1" ht="11.5" x14ac:dyDescent="0.25">
      <c r="A36" s="256"/>
      <c r="B36" s="132" t="s">
        <v>388</v>
      </c>
      <c r="C36" s="132" t="s">
        <v>515</v>
      </c>
      <c r="D36" s="130" t="s">
        <v>317</v>
      </c>
      <c r="E36" s="131"/>
      <c r="F36" s="30"/>
      <c r="G36" s="129">
        <f>IF(G30="-","-",SUM(G27:G35)*'3k EBIT'!$E$12)</f>
        <v>9.9795948913033179</v>
      </c>
      <c r="H36" s="129">
        <f>IF(H30="-","-",SUM(H27:H35)*'3k EBIT'!$E$12)</f>
        <v>9.2156583964528807</v>
      </c>
      <c r="I36" s="129">
        <f>IF(I30="-","-",SUM(I27:I35)*'3k EBIT'!$E$12)</f>
        <v>8.4361276575967068</v>
      </c>
      <c r="J36" s="129">
        <f>IF(J30="-","-",SUM(J27:J35)*'3k EBIT'!$E$12)</f>
        <v>8.1607751719751764</v>
      </c>
      <c r="K36" s="129">
        <f>IF(K30="-","-",SUM(K27:K35)*'3k EBIT'!$E$12)</f>
        <v>8.9649367524778647</v>
      </c>
      <c r="L36" s="129">
        <f>IF(L30="-","-",SUM(L27:L35)*'3k EBIT'!$E$12)</f>
        <v>8.9615579406152204</v>
      </c>
      <c r="M36" s="129">
        <f>IF(M30="-","-",SUM(M27:M35)*'3k EBIT'!$E$12)</f>
        <v>9.4668487488338968</v>
      </c>
      <c r="N36" s="129">
        <f>IF(N30="-","-",SUM(N27:N35)*'3k EBIT'!$E$12)</f>
        <v>10.025748496684034</v>
      </c>
      <c r="O36" s="30"/>
      <c r="P36" s="129">
        <f>IF(P30="-","-",SUM(P27:P35)*'3k EBIT'!$E$12)</f>
        <v>10.025748496684034</v>
      </c>
      <c r="Q36" s="129">
        <f>IF(Q30="-","-",SUM(Q27:Q35)*'3k EBIT'!$E$12)</f>
        <v>10.858849495843415</v>
      </c>
      <c r="R36" s="129">
        <f>IF(R30="-","-",SUM(R27:R35)*'3k EBIT'!$E$12)</f>
        <v>9.8948970844813644</v>
      </c>
      <c r="S36" s="129">
        <f>IF(S30="-","-",SUM(S27:S35)*'3k EBIT'!$E$12)</f>
        <v>9.5260560918485009</v>
      </c>
      <c r="T36" s="129">
        <f>IF(T30="-","-",SUM(T27:T35)*'3k EBIT'!$E$12)</f>
        <v>8.2618400772023062</v>
      </c>
      <c r="U36" s="129">
        <f>IF(U30="-","-",SUM(U27:U35)*'3k EBIT'!$E$12)</f>
        <v>9.0678336686489782</v>
      </c>
      <c r="V36" s="129">
        <f>IF(V30="-","-",SUM(V27:V35)*'3k EBIT'!$E$12)</f>
        <v>10.725313222492629</v>
      </c>
      <c r="W36" s="129" t="str">
        <f>IF(W30="-","-",SUM(W27:W35)*'3k EBIT'!$E$12)</f>
        <v>-</v>
      </c>
      <c r="X36" s="129" t="str">
        <f>IF(X30="-","-",SUM(X27:X35)*'3k EBIT'!$E$12)</f>
        <v>-</v>
      </c>
      <c r="Y36" s="129" t="str">
        <f>IF(Y30="-","-",SUM(Y27:Y35)*'3k EBIT'!$E$12)</f>
        <v>-</v>
      </c>
      <c r="Z36" s="129" t="str">
        <f>IF(Z30="-","-",SUM(Z27:Z35)*'3k EBIT'!$E$12)</f>
        <v>-</v>
      </c>
      <c r="AA36" s="28"/>
    </row>
    <row r="37" spans="1:27" s="29" customFormat="1" ht="11.25" customHeight="1" x14ac:dyDescent="0.25">
      <c r="A37" s="256"/>
      <c r="B37" s="132" t="s">
        <v>292</v>
      </c>
      <c r="C37" s="177" t="s">
        <v>516</v>
      </c>
      <c r="D37" s="130" t="s">
        <v>317</v>
      </c>
      <c r="E37" s="130"/>
      <c r="F37" s="30"/>
      <c r="G37" s="129">
        <f>IF(G32="-","-",SUM(G27:G30,G32:G36)*'3l HAP'!$E$13)</f>
        <v>6.0177357629539605</v>
      </c>
      <c r="H37" s="129">
        <f>IF(H32="-","-",SUM(H27:H30,H32:H36)*'3l HAP'!$E$13)</f>
        <v>5.4308195460508717</v>
      </c>
      <c r="I37" s="129">
        <f>IF(I32="-","-",SUM(I27:I30,I32:I36)*'3l HAP'!$E$13)</f>
        <v>4.8670762152831584</v>
      </c>
      <c r="J37" s="129">
        <f>IF(J32="-","-",SUM(J27:J30,J32:J36)*'3l HAP'!$E$13)</f>
        <v>4.6599905424055263</v>
      </c>
      <c r="K37" s="129">
        <f>IF(K32="-","-",SUM(K27:K30,K32:K36)*'3l HAP'!$E$13)</f>
        <v>5.2368202031954016</v>
      </c>
      <c r="L37" s="129">
        <f>IF(L32="-","-",SUM(L27:L30,L32:L36)*'3l HAP'!$E$13)</f>
        <v>5.2338651789819508</v>
      </c>
      <c r="M37" s="129">
        <f>IF(M32="-","-",SUM(M27:M30,M32:M36)*'3l HAP'!$E$13)</f>
        <v>5.5692067419434741</v>
      </c>
      <c r="N37" s="129">
        <f>IF(N32="-","-",SUM(N27:N30,N32:N36)*'3l HAP'!$E$13)</f>
        <v>5.9988287914331142</v>
      </c>
      <c r="O37" s="30"/>
      <c r="P37" s="129">
        <f>IF(P32="-","-",SUM(P27:P30,P32:P36)*'3l HAP'!$E$13)</f>
        <v>5.9988287914331142</v>
      </c>
      <c r="Q37" s="129">
        <f>IF(Q32="-","-",SUM(Q27:Q30,Q32:Q36)*'3l HAP'!$E$13)</f>
        <v>6.6253787616676991</v>
      </c>
      <c r="R37" s="129">
        <f>IF(R32="-","-",SUM(R27:R30,R32:R36)*'3l HAP'!$E$13)</f>
        <v>5.8890782380307876</v>
      </c>
      <c r="S37" s="129">
        <f>IF(S32="-","-",SUM(S27:S30,S32:S36)*'3l HAP'!$E$13)</f>
        <v>5.6119683710530195</v>
      </c>
      <c r="T37" s="129">
        <f>IF(T32="-","-",SUM(T27:T30,T32:T36)*'3l HAP'!$E$13)</f>
        <v>4.6767941516738691</v>
      </c>
      <c r="U37" s="129">
        <f>IF(U32="-","-",SUM(U27:U30,U32:U36)*'3l HAP'!$E$13)</f>
        <v>5.3067443252717057</v>
      </c>
      <c r="V37" s="129">
        <f>IF(V32="-","-",SUM(V27:V30,V32:V36)*'3l HAP'!$E$13)</f>
        <v>6.5902875596063799</v>
      </c>
      <c r="W37" s="129" t="str">
        <f>IF(W32="-","-",SUM(W27:W30,W32:W36)*'3l HAP'!$E$13)</f>
        <v>-</v>
      </c>
      <c r="X37" s="129" t="str">
        <f>IF(X32="-","-",SUM(X27:X30,X32:X36)*'3l HAP'!$E$13)</f>
        <v>-</v>
      </c>
      <c r="Y37" s="129" t="str">
        <f>IF(Y32="-","-",SUM(Y27:Y30,Y32:Y36)*'3l HAP'!$E$13)</f>
        <v>-</v>
      </c>
      <c r="Z37" s="129" t="str">
        <f>IF(Z32="-","-",SUM(Z27:Z30,Z32:Z36)*'3l HAP'!$E$13)</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531.25935519490781</v>
      </c>
      <c r="H38" s="129">
        <f t="shared" si="2"/>
        <v>490.46527164618408</v>
      </c>
      <c r="I38" s="129">
        <f t="shared" si="2"/>
        <v>448.87361163809607</v>
      </c>
      <c r="J38" s="129">
        <f t="shared" si="2"/>
        <v>434.1742958659284</v>
      </c>
      <c r="K38" s="129">
        <f t="shared" si="2"/>
        <v>477.07540175523258</v>
      </c>
      <c r="L38" s="129">
        <f t="shared" si="2"/>
        <v>476.89461460117604</v>
      </c>
      <c r="M38" s="129">
        <f t="shared" si="2"/>
        <v>503.82419824345692</v>
      </c>
      <c r="N38" s="129">
        <f t="shared" si="2"/>
        <v>533.66958434532671</v>
      </c>
      <c r="O38" s="30"/>
      <c r="P38" s="129">
        <f t="shared" ref="P38:Z38" si="3">IF(P27="-","-",SUM(P27:P37))</f>
        <v>533.66958434532671</v>
      </c>
      <c r="Q38" s="129">
        <f t="shared" si="3"/>
        <v>578.14353721266468</v>
      </c>
      <c r="R38" s="129">
        <f t="shared" si="3"/>
        <v>526.67292020486263</v>
      </c>
      <c r="S38" s="129">
        <f t="shared" si="3"/>
        <v>506.98313453355934</v>
      </c>
      <c r="T38" s="129">
        <f t="shared" si="3"/>
        <v>439.51030281635582</v>
      </c>
      <c r="U38" s="129">
        <f t="shared" si="3"/>
        <v>482.56095080727152</v>
      </c>
      <c r="V38" s="129">
        <f t="shared" si="3"/>
        <v>571.08022400042978</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DF'!H$41="-","-",'3a DF'!H$41)</f>
        <v>253.14985164432846</v>
      </c>
      <c r="H39" s="38">
        <f>IF('3a DF'!I$41="-","-",'3a DF'!I$41)</f>
        <v>213.57444115975193</v>
      </c>
      <c r="I39" s="38">
        <f>IF('3a DF'!J$41="-","-",'3a DF'!J$41)</f>
        <v>174.74989531236287</v>
      </c>
      <c r="J39" s="38">
        <f>IF('3a DF'!K$41="-","-",'3a DF'!K$41)</f>
        <v>160.26701947738721</v>
      </c>
      <c r="K39" s="38">
        <f>IF('3a DF'!L$41="-","-",'3a DF'!L$41)</f>
        <v>200.74683223176862</v>
      </c>
      <c r="L39" s="38">
        <f>IF('3a DF'!M$41="-","-",'3a DF'!M$41)</f>
        <v>199.05760849983216</v>
      </c>
      <c r="M39" s="38">
        <f>IF('3a DF'!N$41="-","-",'3a DF'!N$41)</f>
        <v>215.77106184657606</v>
      </c>
      <c r="N39" s="38">
        <f>IF('3a DF'!O$41="-","-",'3a DF'!O$41)</f>
        <v>243.35846990910571</v>
      </c>
      <c r="O39" s="30"/>
      <c r="P39" s="38">
        <f>IF('3a DF'!Q$41="-","-",'3a DF'!Q$41)</f>
        <v>243.35846990910571</v>
      </c>
      <c r="Q39" s="38">
        <f>IF('3a DF'!R$41="-","-",'3a DF'!R$41)</f>
        <v>281.17733015023742</v>
      </c>
      <c r="R39" s="38">
        <f>IF('3a DF'!S$41="-","-",'3a DF'!S$41)</f>
        <v>230.77888190073497</v>
      </c>
      <c r="S39" s="38">
        <f>IF('3a DF'!T$41="-","-",'3a DF'!T$41)</f>
        <v>206.31785050021912</v>
      </c>
      <c r="T39" s="38">
        <f>IF('3a DF'!U$41="-","-",'3a DF'!U$41)</f>
        <v>145.13269789847291</v>
      </c>
      <c r="U39" s="38">
        <f>IF('3a DF'!V$41="-","-",'3a DF'!V$41)</f>
        <v>187.06626878827944</v>
      </c>
      <c r="V39" s="38">
        <f>IF('3a DF'!W$41="-","-",'3a DF'!W$41)</f>
        <v>276.51257875872909</v>
      </c>
      <c r="W39" s="38" t="str">
        <f>IF('3a DF'!X$41="-","-",'3a DF'!X$41)</f>
        <v>-</v>
      </c>
      <c r="X39" s="38" t="str">
        <f>IF('3a DF'!Y$41="-","-",'3a DF'!Y$41)</f>
        <v>-</v>
      </c>
      <c r="Y39" s="38" t="str">
        <f>IF('3a DF'!Z$41="-","-",'3a DF'!Z$41)</f>
        <v>-</v>
      </c>
      <c r="Z39" s="38" t="str">
        <f>IF('3a DF'!AA$41="-","-",'3a DF'!AA$41)</f>
        <v>-</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AA'!J253="-","-",'3c AA'!J253)</f>
        <v>-</v>
      </c>
      <c r="H41" s="38" t="str">
        <f>IF('3c AA'!K253="-","-",'3c AA'!K253)</f>
        <v>-</v>
      </c>
      <c r="I41" s="38" t="str">
        <f>IF('3c AA'!L253="-","-",'3c AA'!L253)</f>
        <v>-</v>
      </c>
      <c r="J41" s="38" t="str">
        <f>IF('3c AA'!M253="-","-",'3c AA'!M253)</f>
        <v>-</v>
      </c>
      <c r="K41" s="38" t="str">
        <f>IF('3c AA'!N253="-","-",'3c AA'!N253)</f>
        <v>-</v>
      </c>
      <c r="L41" s="38" t="str">
        <f>IF('3c AA'!O253="-","-",'3c AA'!O253)</f>
        <v>-</v>
      </c>
      <c r="M41" s="38" t="str">
        <f>IF('3c AA'!P253="-","-",'3c AA'!P253)</f>
        <v>-</v>
      </c>
      <c r="N41" s="38" t="str">
        <f>IF('3c AA'!Q253="-","-",'3c AA'!Q253)</f>
        <v>-</v>
      </c>
      <c r="O41" s="30"/>
      <c r="P41" s="38" t="str">
        <f>IF('3c AA'!S253="-","-",'3c AA'!S253)</f>
        <v>-</v>
      </c>
      <c r="Q41" s="38" t="str">
        <f>IF('3c AA'!T253="-","-",'3c AA'!T253)</f>
        <v>-</v>
      </c>
      <c r="R41" s="38" t="str">
        <f>IF('3c AA'!U253="-","-",'3c AA'!U253)</f>
        <v>-</v>
      </c>
      <c r="S41" s="38" t="str">
        <f>IF('3c AA'!V253="-","-",'3c AA'!V253)</f>
        <v>-</v>
      </c>
      <c r="T41" s="38">
        <f>IF('3c AA'!W253="-","-",'3c AA'!W253)</f>
        <v>0</v>
      </c>
      <c r="U41" s="38">
        <f>IF('3c AA'!X253="-","-",'3c AA'!X253)</f>
        <v>0</v>
      </c>
      <c r="V41" s="38">
        <f>IF('3c AA'!Y253="-","-",'3c AA'!Y253)</f>
        <v>0</v>
      </c>
      <c r="W41" s="38" t="str">
        <f>IF('3c AA'!Z253="-","-",'3c AA'!Z253)</f>
        <v>-</v>
      </c>
      <c r="X41" s="38" t="str">
        <f>IF('3c AA'!AA253="-","-",'3c AA'!AA253)</f>
        <v>-</v>
      </c>
      <c r="Y41" s="38" t="str">
        <f>IF('3c AA'!AB253="-","-",'3c AA'!AB253)</f>
        <v>-</v>
      </c>
      <c r="Z41" s="38" t="str">
        <f>IF('3c AA'!AC253="-","-",'3c AA'!AC253)</f>
        <v>-</v>
      </c>
      <c r="AA41" s="28"/>
    </row>
    <row r="42" spans="1:27" s="29" customFormat="1" ht="11.25" customHeight="1" x14ac:dyDescent="0.25">
      <c r="A42" s="256"/>
      <c r="B42" s="135" t="s">
        <v>2</v>
      </c>
      <c r="C42" s="135" t="s">
        <v>342</v>
      </c>
      <c r="D42" s="127" t="s">
        <v>318</v>
      </c>
      <c r="E42" s="128"/>
      <c r="F42" s="30"/>
      <c r="G42" s="38">
        <f>IF('3d PC'!G$42="-","-",'3d PC'!G$42)</f>
        <v>21.926269106402124</v>
      </c>
      <c r="H42" s="38">
        <f>IF('3d PC'!H$42="-","-",'3d PC'!H$42)</f>
        <v>21.926269106402124</v>
      </c>
      <c r="I42" s="38">
        <f>IF('3d PC'!I$42="-","-",'3d PC'!I$42)</f>
        <v>22.64764819235609</v>
      </c>
      <c r="J42" s="38">
        <f>IF('3d PC'!J$42="-","-",'3d PC'!J$42)</f>
        <v>22.505107470829557</v>
      </c>
      <c r="K42" s="38">
        <f>IF('3d PC'!K$42="-","-",'3d PC'!K$42)</f>
        <v>19.106297226763825</v>
      </c>
      <c r="L42" s="38">
        <f>IF('3d PC'!L$42="-","-",'3d PC'!L$42)</f>
        <v>19.106297226763825</v>
      </c>
      <c r="M42" s="38">
        <f>IF('3d PC'!M$42="-","-",'3d PC'!M$42)</f>
        <v>20.852393125569616</v>
      </c>
      <c r="N42" s="38">
        <f>IF('3d PC'!N$42="-","-",'3d PC'!N$42)</f>
        <v>20.849370287873604</v>
      </c>
      <c r="O42" s="30"/>
      <c r="P42" s="38">
        <f>IF('3d PC'!P$42="-","-",'3d PC'!P$42)</f>
        <v>20.849370287873604</v>
      </c>
      <c r="Q42" s="38">
        <f>IF('3d PC'!Q$42="-","-",'3d PC'!Q$42)</f>
        <v>21.503193401206047</v>
      </c>
      <c r="R42" s="38">
        <f>IF('3d PC'!R$42="-","-",'3d PC'!R$42)</f>
        <v>21.819481548965161</v>
      </c>
      <c r="S42" s="38">
        <f>IF('3d PC'!S$42="-","-",'3d PC'!S$42)</f>
        <v>25.256715910577427</v>
      </c>
      <c r="T42" s="38">
        <f>IF('3d PC'!T$42="-","-",'3d PC'!T$42)</f>
        <v>24.167303215101221</v>
      </c>
      <c r="U42" s="38">
        <f>IF('3d PC'!U$42="-","-",'3d PC'!U$42)</f>
        <v>23.962512789411701</v>
      </c>
      <c r="V42" s="38">
        <f>IF('3d PC'!V$42="-","-",'3d PC'!V$42)</f>
        <v>23.858648398084732</v>
      </c>
      <c r="W42" s="38" t="str">
        <f>IF('3d PC'!W$42="-","-",'3d PC'!W$42)</f>
        <v>-</v>
      </c>
      <c r="X42" s="38" t="str">
        <f>IF('3d PC'!X$42="-","-",'3d PC'!X$42)</f>
        <v>-</v>
      </c>
      <c r="Y42" s="38" t="str">
        <f>IF('3d PC'!Y$42="-","-",'3d PC'!Y$42)</f>
        <v>-</v>
      </c>
      <c r="Z42" s="38" t="str">
        <f>IF('3d PC'!Z$42="-","-",'3d PC'!Z$42)</f>
        <v>-</v>
      </c>
      <c r="AA42" s="28"/>
    </row>
    <row r="43" spans="1:27" s="29" customFormat="1" ht="11.25" customHeight="1" x14ac:dyDescent="0.25">
      <c r="A43" s="256"/>
      <c r="B43" s="135" t="s">
        <v>352</v>
      </c>
      <c r="C43" s="135" t="s">
        <v>343</v>
      </c>
      <c r="D43" s="127" t="s">
        <v>318</v>
      </c>
      <c r="E43" s="128"/>
      <c r="F43" s="30"/>
      <c r="G43" s="38">
        <f>IF('3f NC-Gas'!F46="-","-",'3f NC-Gas'!F46)</f>
        <v>134.42796169637757</v>
      </c>
      <c r="H43" s="38">
        <f>IF('3f NC-Gas'!G46="-","-",'3f NC-Gas'!G46)</f>
        <v>134.3079617029311</v>
      </c>
      <c r="I43" s="38">
        <f>IF('3f NC-Gas'!H46="-","-",'3f NC-Gas'!H46)</f>
        <v>136.01413156004517</v>
      </c>
      <c r="J43" s="38">
        <f>IF('3f NC-Gas'!I46="-","-",'3f NC-Gas'!I46)</f>
        <v>135.66613157905041</v>
      </c>
      <c r="K43" s="38">
        <f>IF('3f NC-Gas'!J46="-","-",'3f NC-Gas'!J46)</f>
        <v>131.33897376654295</v>
      </c>
      <c r="L43" s="38">
        <f>IF('3f NC-Gas'!K46="-","-",'3f NC-Gas'!K46)</f>
        <v>131.36297376523225</v>
      </c>
      <c r="M43" s="38">
        <f>IF('3f NC-Gas'!L46="-","-",'3f NC-Gas'!L46)</f>
        <v>136.4264001474786</v>
      </c>
      <c r="N43" s="38">
        <f>IF('3f NC-Gas'!M46="-","-",'3f NC-Gas'!M46)</f>
        <v>136.49840014354649</v>
      </c>
      <c r="O43" s="30"/>
      <c r="P43" s="38">
        <f>IF('3f NC-Gas'!O46="-","-",'3f NC-Gas'!O46)</f>
        <v>136.49840014354649</v>
      </c>
      <c r="Q43" s="38">
        <f>IF('3f NC-Gas'!P46="-","-",'3f NC-Gas'!P46)</f>
        <v>143.82679144338769</v>
      </c>
      <c r="R43" s="38">
        <f>IF('3f NC-Gas'!Q46="-","-",'3f NC-Gas'!Q46)</f>
        <v>143.38279146763577</v>
      </c>
      <c r="S43" s="38">
        <f>IF('3f NC-Gas'!R46="-","-",'3f NC-Gas'!R46)</f>
        <v>143.97192263725503</v>
      </c>
      <c r="T43" s="38">
        <f>IF('3f NC-Gas'!S46="-","-",'3f NC-Gas'!S46)</f>
        <v>141.30792278274342</v>
      </c>
      <c r="U43" s="38">
        <f>IF('3f NC-Gas'!T46="-","-",'3f NC-Gas'!T46)</f>
        <v>137.10011798842874</v>
      </c>
      <c r="V43" s="38">
        <f>IF('3f NC-Gas'!U46="-","-",'3f NC-Gas'!U46)</f>
        <v>136.66811801202144</v>
      </c>
      <c r="W43" s="38" t="str">
        <f>IF('3f NC-Gas'!V46="-","-",'3f NC-Gas'!V46)</f>
        <v>-</v>
      </c>
      <c r="X43" s="38" t="str">
        <f>IF('3f NC-Gas'!W46="-","-",'3f NC-Gas'!W46)</f>
        <v>-</v>
      </c>
      <c r="Y43" s="38" t="str">
        <f>IF('3f NC-Gas'!X46="-","-",'3f NC-Gas'!X46)</f>
        <v>-</v>
      </c>
      <c r="Z43" s="38" t="str">
        <f>IF('3f NC-Gas'!Y46="-","-",'3f NC-Gas'!Y46)</f>
        <v>-</v>
      </c>
      <c r="AA43" s="28"/>
    </row>
    <row r="44" spans="1:27" s="29" customFormat="1" ht="12.4" customHeight="1" x14ac:dyDescent="0.25">
      <c r="A44" s="256"/>
      <c r="B44" s="135" t="s">
        <v>349</v>
      </c>
      <c r="C44" s="135" t="s">
        <v>344</v>
      </c>
      <c r="D44" s="127" t="s">
        <v>318</v>
      </c>
      <c r="E44" s="128"/>
      <c r="F44" s="30"/>
      <c r="G44" s="38">
        <f>IF('3g CPIH'!C$16="-","-",'3h OC '!$E$12*('3g CPIH'!C$16/'3g CPIH'!$G$16))</f>
        <v>87.194616340508801</v>
      </c>
      <c r="H44" s="38">
        <f>IF('3g CPIH'!D$16="-","-",'3h OC '!$E$12*('3g CPIH'!D$16/'3g CPIH'!$G$16))</f>
        <v>87.369180136986301</v>
      </c>
      <c r="I44" s="38">
        <f>IF('3g CPIH'!E$16="-","-",'3h OC '!$E$12*('3g CPIH'!E$16/'3g CPIH'!$G$16))</f>
        <v>87.631025831702544</v>
      </c>
      <c r="J44" s="38">
        <f>IF('3g CPIH'!F$16="-","-",'3h OC '!$E$12*('3g CPIH'!F$16/'3g CPIH'!$G$16))</f>
        <v>88.15471722113503</v>
      </c>
      <c r="K44" s="38">
        <f>IF('3g CPIH'!G$16="-","-",'3h OC '!$E$12*('3g CPIH'!G$16/'3g CPIH'!$G$16))</f>
        <v>89.202100000000002</v>
      </c>
      <c r="L44" s="38">
        <f>IF('3g CPIH'!H$16="-","-",'3h OC '!$E$12*('3g CPIH'!H$16/'3g CPIH'!$G$16))</f>
        <v>90.33676467710373</v>
      </c>
      <c r="M44" s="38">
        <f>IF('3g CPIH'!I$16="-","-",'3h OC '!$E$12*('3g CPIH'!I$16/'3g CPIH'!$G$16))</f>
        <v>91.645993150684916</v>
      </c>
      <c r="N44" s="38">
        <f>IF('3g CPIH'!J$16="-","-",'3h OC '!$E$12*('3g CPIH'!J$16/'3g CPIH'!$G$16))</f>
        <v>92.431530234833673</v>
      </c>
      <c r="O44" s="30"/>
      <c r="P44" s="38">
        <f>IF('3g CPIH'!L$16="-","-",'3h OC '!$E$12*('3g CPIH'!L$16/'3g CPIH'!$G$16))</f>
        <v>92.431530234833673</v>
      </c>
      <c r="Q44" s="38">
        <f>IF('3g CPIH'!M$16="-","-",'3h OC '!$E$12*('3g CPIH'!M$16/'3g CPIH'!$G$16))</f>
        <v>93.47891301369863</v>
      </c>
      <c r="R44" s="38">
        <f>IF('3g CPIH'!N$16="-","-",'3h OC '!$E$12*('3g CPIH'!N$16/'3g CPIH'!$G$16))</f>
        <v>94.177168199608616</v>
      </c>
      <c r="S44" s="38">
        <f>IF('3g CPIH'!O$16="-","-",'3h OC '!$E$12*('3g CPIH'!O$16/'3g CPIH'!$G$16))</f>
        <v>94.700859589041102</v>
      </c>
      <c r="T44" s="38">
        <f>IF('3g CPIH'!P$16="-","-",'3h OC '!$E$12*('3g CPIH'!P$16/'3g CPIH'!$G$16))</f>
        <v>94.96270528375733</v>
      </c>
      <c r="U44" s="38">
        <f>IF('3g CPIH'!Q$16="-","-",'3h OC '!$E$12*('3g CPIH'!Q$16/'3g CPIH'!$G$16))</f>
        <v>95.48639667318983</v>
      </c>
      <c r="V44" s="38">
        <f>IF('3g CPIH'!R$16="-","-",'3h OC '!$E$12*('3g CPIH'!R$16/'3g CPIH'!$G$16))</f>
        <v>97.232034637964787</v>
      </c>
      <c r="W44" s="38" t="str">
        <f>IF('3g CPIH'!S$16="-","-",'3h OC '!$E$12*('3g CPIH'!S$16/'3g CPIH'!$G$16))</f>
        <v>-</v>
      </c>
      <c r="X44" s="38" t="str">
        <f>IF('3g CPIH'!T$16="-","-",'3h OC '!$E$12*('3g CPIH'!T$16/'3g CPIH'!$G$16))</f>
        <v>-</v>
      </c>
      <c r="Y44" s="38" t="str">
        <f>IF('3g CPIH'!U$16="-","-",'3h OC '!$E$12*('3g CPIH'!U$16/'3g CPIH'!$G$16))</f>
        <v>-</v>
      </c>
      <c r="Z44" s="38" t="str">
        <f>IF('3g CPIH'!V$16="-","-",'3h OC '!$E$12*('3g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SMNCC'!G$49="-","-",'3i SMNCC'!G$49)</f>
        <v>0</v>
      </c>
      <c r="L45" s="38">
        <f>IF('3i SMNCC'!H$49="-","-",'3i SMNCC'!H$49)</f>
        <v>-0.14839729644435984</v>
      </c>
      <c r="M45" s="38">
        <f>IF('3i SMNCC'!I$49="-","-",'3i SMNCC'!I$49)</f>
        <v>1.899695256253338</v>
      </c>
      <c r="N45" s="38">
        <f>IF('3i SMNCC'!J$49="-","-",'3i SMNCC'!J$49)</f>
        <v>1.9653659209909353</v>
      </c>
      <c r="O45" s="30"/>
      <c r="P45" s="38">
        <f>IF('3i SMNCC'!L$49="-","-",'3i SMNCC'!L$49)</f>
        <v>1.9653659209909353</v>
      </c>
      <c r="Q45" s="38">
        <f>IF('3i SMNCC'!M$49="-","-",'3i SMNCC'!M$49)</f>
        <v>3.94070969375099</v>
      </c>
      <c r="R45" s="38">
        <f>IF('3i SMNCC'!N$49="-","-",'3i SMNCC'!N$49)</f>
        <v>3.6877871322225353</v>
      </c>
      <c r="S45" s="38">
        <f>IF('3i SMNCC'!O$49="-","-",'3i SMNCC'!O$49)</f>
        <v>5.396909444486452</v>
      </c>
      <c r="T45" s="38">
        <f>IF('3i SMNCC'!P$49="-","-",'3i SMNCC'!P$49)</f>
        <v>4.6837637900821658</v>
      </c>
      <c r="U45" s="38">
        <f>IF('3i SMNCC'!Q$49="-","-",'3i SMNCC'!Q$49)</f>
        <v>4.418895268958277</v>
      </c>
      <c r="V45" s="38">
        <f>IF('3i SMNCC'!R$49="-","-",'3i SMNCC'!R$49)</f>
        <v>-1.4350963821646188</v>
      </c>
      <c r="W45" s="38" t="str">
        <f>IF('3i SMNCC'!S$49="-","-",'3i SMNCC'!S$49)</f>
        <v>-</v>
      </c>
      <c r="X45" s="38" t="str">
        <f>IF('3i SMNCC'!T$49="-","-",'3i SMNCC'!T$49)</f>
        <v>-</v>
      </c>
      <c r="Y45" s="38" t="str">
        <f>IF('3i SMNCC'!U$49="-","-",'3i SMNCC'!U$49)</f>
        <v>-</v>
      </c>
      <c r="Z45" s="38" t="str">
        <f>IF('3i SMNCC'!V$49="-","-",'3i SMNCC'!V$49)</f>
        <v>-</v>
      </c>
      <c r="AA45" s="28"/>
    </row>
    <row r="46" spans="1:27" s="29" customFormat="1" ht="11.5" x14ac:dyDescent="0.25">
      <c r="A46" s="256"/>
      <c r="B46" s="135" t="s">
        <v>349</v>
      </c>
      <c r="C46" s="135" t="s">
        <v>389</v>
      </c>
      <c r="D46" s="127" t="s">
        <v>318</v>
      </c>
      <c r="E46" s="128"/>
      <c r="F46" s="30"/>
      <c r="G46" s="38">
        <f>IF('3g CPIH'!C$16="-","-",'3j PAAC PAP'!$G$24*('3g CPIH'!C$16/'3g CPIH'!$G$16))</f>
        <v>38.769117710371823</v>
      </c>
      <c r="H46" s="38">
        <f>IF('3g CPIH'!D$16="-","-",'3j PAAC PAP'!$G$24*('3g CPIH'!D$16/'3g CPIH'!$G$16))</f>
        <v>38.846733561643838</v>
      </c>
      <c r="I46" s="38">
        <f>IF('3g CPIH'!E$16="-","-",'3j PAAC PAP'!$G$24*('3g CPIH'!E$16/'3g CPIH'!$G$16))</f>
        <v>38.963157338551866</v>
      </c>
      <c r="J46" s="38">
        <f>IF('3g CPIH'!F$16="-","-",'3j PAAC PAP'!$G$24*('3g CPIH'!F$16/'3g CPIH'!$G$16))</f>
        <v>39.19600489236791</v>
      </c>
      <c r="K46" s="38">
        <f>IF('3g CPIH'!G$16="-","-",'3j PAAC PAP'!$G$24*('3g CPIH'!G$16/'3g CPIH'!$G$16))</f>
        <v>39.661700000000003</v>
      </c>
      <c r="L46" s="38">
        <f>IF('3g CPIH'!H$16="-","-",'3j PAAC PAP'!$G$24*('3g CPIH'!H$16/'3g CPIH'!$G$16))</f>
        <v>40.166203033268111</v>
      </c>
      <c r="M46" s="38">
        <f>IF('3g CPIH'!I$16="-","-",'3j PAAC PAP'!$G$24*('3g CPIH'!I$16/'3g CPIH'!$G$16))</f>
        <v>40.748321917808219</v>
      </c>
      <c r="N46" s="38">
        <f>IF('3g CPIH'!J$16="-","-",'3j PAAC PAP'!$G$24*('3g CPIH'!J$16/'3g CPIH'!$G$16))</f>
        <v>41.097593248532299</v>
      </c>
      <c r="O46" s="30"/>
      <c r="P46" s="38">
        <f>IF('3g CPIH'!L$16="-","-",'3j PAAC PAP'!$G$24*('3g CPIH'!L$16/'3g CPIH'!$G$16))</f>
        <v>41.097593248532299</v>
      </c>
      <c r="Q46" s="38">
        <f>IF('3g CPIH'!M$16="-","-",'3j PAAC PAP'!$G$24*('3g CPIH'!M$16/'3g CPIH'!$G$16))</f>
        <v>41.563288356164385</v>
      </c>
      <c r="R46" s="38">
        <f>IF('3g CPIH'!N$16="-","-",'3j PAAC PAP'!$G$24*('3g CPIH'!N$16/'3g CPIH'!$G$16))</f>
        <v>41.87375176125245</v>
      </c>
      <c r="S46" s="38">
        <f>IF('3g CPIH'!O$16="-","-",'3j PAAC PAP'!$G$24*('3g CPIH'!O$16/'3g CPIH'!$G$16))</f>
        <v>42.1065993150685</v>
      </c>
      <c r="T46" s="38">
        <f>IF('3g CPIH'!P$16="-","-",'3j PAAC PAP'!$G$24*('3g CPIH'!P$16/'3g CPIH'!$G$16))</f>
        <v>42.223023091976515</v>
      </c>
      <c r="U46" s="38">
        <f>IF('3g CPIH'!Q$16="-","-",'3j PAAC PAP'!$G$24*('3g CPIH'!Q$16/'3g CPIH'!$G$16))</f>
        <v>42.455870645792565</v>
      </c>
      <c r="V46" s="38">
        <f>IF('3g CPIH'!R$16="-","-",'3j PAAC PAP'!$G$24*('3g CPIH'!R$16/'3g CPIH'!$G$16))</f>
        <v>43.232029158512731</v>
      </c>
      <c r="W46" s="38" t="str">
        <f>IF('3g CPIH'!S$16="-","-",'3j PAAC PAP'!$G$24*('3g CPIH'!S$16/'3g CPIH'!$G$16))</f>
        <v>-</v>
      </c>
      <c r="X46" s="38" t="str">
        <f>IF('3g CPIH'!T$16="-","-",'3j PAAC PAP'!$G$24*('3g CPIH'!T$16/'3g CPIH'!$G$16))</f>
        <v>-</v>
      </c>
      <c r="Y46" s="38" t="str">
        <f>IF('3g CPIH'!U$16="-","-",'3j PAAC PAP'!$G$24*('3g CPIH'!U$16/'3g CPIH'!$G$16))</f>
        <v>-</v>
      </c>
      <c r="Z46" s="38" t="str">
        <f>IF('3g CPIH'!V$16="-","-",'3j PAAC PAP'!$G$24*('3g CPIH'!V$16/'3g CPIH'!$G$16))</f>
        <v>-</v>
      </c>
      <c r="AA46" s="28"/>
    </row>
    <row r="47" spans="1:27" s="29" customFormat="1" ht="11.5" x14ac:dyDescent="0.25">
      <c r="A47" s="256"/>
      <c r="B47" s="135" t="s">
        <v>349</v>
      </c>
      <c r="C47" s="135" t="s">
        <v>404</v>
      </c>
      <c r="D47" s="127" t="s">
        <v>318</v>
      </c>
      <c r="E47" s="128"/>
      <c r="F47" s="30"/>
      <c r="G47" s="38">
        <f>IF(G39="-","-",SUM(G39:G45)*'3j PAAC PAP'!$G$42)</f>
        <v>0</v>
      </c>
      <c r="H47" s="38">
        <f>IF(H39="-","-",SUM(H39:H45)*'3j PAAC PAP'!$G$42)</f>
        <v>0</v>
      </c>
      <c r="I47" s="38">
        <f>IF(I39="-","-",SUM(I39:I45)*'3j PAAC PAP'!$G$42)</f>
        <v>0</v>
      </c>
      <c r="J47" s="38">
        <f>IF(J39="-","-",SUM(J39:J45)*'3j PAAC PAP'!$G$42)</f>
        <v>0</v>
      </c>
      <c r="K47" s="38">
        <f>IF(K39="-","-",SUM(K39:K45)*'3j PAAC PAP'!$G$42)</f>
        <v>0</v>
      </c>
      <c r="L47" s="38">
        <f>IF(L39="-","-",SUM(L39:L45)*'3j PAAC PAP'!$G$42)</f>
        <v>0</v>
      </c>
      <c r="M47" s="38">
        <f>IF(M39="-","-",SUM(M39:M45)*'3j PAAC PAP'!$G$42)</f>
        <v>0</v>
      </c>
      <c r="N47" s="38">
        <f>IF(N39="-","-",SUM(N39:N45)*'3j PAAC PAP'!$G$42)</f>
        <v>0</v>
      </c>
      <c r="O47" s="30"/>
      <c r="P47" s="38">
        <f>IF(P39="-","-",SUM(P39:P45)*'3j PAAC PAP'!$G$42)</f>
        <v>0</v>
      </c>
      <c r="Q47" s="38">
        <f>IF(Q39="-","-",SUM(Q39:Q45)*'3j PAAC PAP'!$G$42)</f>
        <v>0</v>
      </c>
      <c r="R47" s="38">
        <f>IF(R39="-","-",SUM(R39:R45)*'3j PAAC PAP'!$G$42)</f>
        <v>0</v>
      </c>
      <c r="S47" s="38">
        <f>IF(S39="-","-",SUM(S39:S45)*'3j PAAC PAP'!$G$42)</f>
        <v>0</v>
      </c>
      <c r="T47" s="38">
        <f>IF(T39="-","-",SUM(T39:T45)*'3j PAAC PAP'!$G$42)</f>
        <v>0</v>
      </c>
      <c r="U47" s="38">
        <f>IF(U39="-","-",SUM(U39:U45)*'3j PAAC PAP'!$G$42)</f>
        <v>0</v>
      </c>
      <c r="V47" s="38">
        <f>IF(V39="-","-",SUM(V39:V45)*'3j PAAC PAP'!$G$42)</f>
        <v>0</v>
      </c>
      <c r="W47" s="38" t="str">
        <f>IF(W39="-","-",SUM(W39:W45)*'3j PAAC PAP'!$G$42)</f>
        <v>-</v>
      </c>
      <c r="X47" s="38" t="str">
        <f>IF(X39="-","-",SUM(X39:X45)*'3j PAAC PAP'!$G$42)</f>
        <v>-</v>
      </c>
      <c r="Y47" s="38" t="str">
        <f>IF(Y39="-","-",SUM(Y39:Y45)*'3j PAAC PAP'!$G$42)</f>
        <v>-</v>
      </c>
      <c r="Z47" s="38" t="str">
        <f>IF(Z39="-","-",SUM(Z39:Z45)*'3j PAAC PAP'!$G$42)</f>
        <v>-</v>
      </c>
      <c r="AA47" s="28"/>
    </row>
    <row r="48" spans="1:27" s="29" customFormat="1" ht="11.25" customHeight="1" x14ac:dyDescent="0.25">
      <c r="A48" s="256"/>
      <c r="B48" s="135" t="s">
        <v>388</v>
      </c>
      <c r="C48" s="135" t="s">
        <v>515</v>
      </c>
      <c r="D48" s="133" t="s">
        <v>318</v>
      </c>
      <c r="E48" s="128"/>
      <c r="F48" s="30"/>
      <c r="G48" s="38">
        <f>IF(G42="-","-",SUM(G39:G47)*'3k EBIT'!$E$12)</f>
        <v>10.370940669933047</v>
      </c>
      <c r="H48" s="38">
        <f>IF(H42="-","-",SUM(H39:H47)*'3k EBIT'!$E$12)</f>
        <v>9.6070041752123085</v>
      </c>
      <c r="I48" s="38">
        <f>IF(I42="-","-",SUM(I39:I47)*'3k EBIT'!$E$12)</f>
        <v>8.9093934622958404</v>
      </c>
      <c r="J48" s="38">
        <f>IF(J42="-","-",SUM(J39:J47)*'3k EBIT'!$E$12)</f>
        <v>8.6340409770504358</v>
      </c>
      <c r="K48" s="38">
        <f>IF(K42="-","-",SUM(K39:K47)*'3k EBIT'!$E$12)</f>
        <v>9.2977227336632584</v>
      </c>
      <c r="L48" s="38">
        <f>IF(L42="-","-",SUM(L39:L47)*'3k EBIT'!$E$12)</f>
        <v>9.2943439217746757</v>
      </c>
      <c r="M48" s="38">
        <f>IF(M42="-","-",SUM(M39:M47)*'3k EBIT'!$E$12)</f>
        <v>9.8262359859265711</v>
      </c>
      <c r="N48" s="38">
        <f>IF(N42="-","-",SUM(N39:N47)*'3k EBIT'!$E$12)</f>
        <v>10.38513573369889</v>
      </c>
      <c r="O48" s="30"/>
      <c r="P48" s="38">
        <f>IF(P42="-","-",SUM(P39:P47)*'3k EBIT'!$E$12)</f>
        <v>10.38513573369889</v>
      </c>
      <c r="Q48" s="38">
        <f>IF(Q42="-","-",SUM(Q39:Q47)*'3k EBIT'!$E$12)</f>
        <v>11.339774698299967</v>
      </c>
      <c r="R48" s="38">
        <f>IF(R42="-","-",SUM(R39:R47)*'3k EBIT'!$E$12)</f>
        <v>10.375822287417806</v>
      </c>
      <c r="S48" s="38">
        <f>IF(S42="-","-",SUM(S39:S47)*'3k EBIT'!$E$12)</f>
        <v>10.027798606058271</v>
      </c>
      <c r="T48" s="38">
        <f>IF(T42="-","-",SUM(T39:T47)*'3k EBIT'!$E$12)</f>
        <v>8.7635825942914014</v>
      </c>
      <c r="U48" s="38">
        <f>IF(U42="-","-",SUM(U39:U47)*'3k EBIT'!$E$12)</f>
        <v>9.4998115237998455</v>
      </c>
      <c r="V48" s="38">
        <f>IF(V42="-","-",SUM(V39:V47)*'3k EBIT'!$E$12)</f>
        <v>11.157291078110415</v>
      </c>
      <c r="W48" s="38" t="str">
        <f>IF(W42="-","-",SUM(W39:W47)*'3k EBIT'!$E$12)</f>
        <v>-</v>
      </c>
      <c r="X48" s="38" t="str">
        <f>IF(X42="-","-",SUM(X39:X47)*'3k EBIT'!$E$12)</f>
        <v>-</v>
      </c>
      <c r="Y48" s="38" t="str">
        <f>IF(Y42="-","-",SUM(Y39:Y47)*'3k EBIT'!$E$12)</f>
        <v>-</v>
      </c>
      <c r="Z48" s="38" t="str">
        <f>IF(Z42="-","-",SUM(Z39:Z47)*'3k EBIT'!$E$12)</f>
        <v>-</v>
      </c>
      <c r="AA48" s="28"/>
    </row>
    <row r="49" spans="1:27" s="29" customFormat="1" ht="11.25" customHeight="1" x14ac:dyDescent="0.25">
      <c r="A49" s="256"/>
      <c r="B49" s="135" t="s">
        <v>292</v>
      </c>
      <c r="C49" s="179" t="s">
        <v>516</v>
      </c>
      <c r="D49" s="133" t="s">
        <v>318</v>
      </c>
      <c r="E49" s="127"/>
      <c r="F49" s="30"/>
      <c r="G49" s="38">
        <f>IF(G44="-","-",SUM(G39:G42,G44:G48)*'3l HAP'!$E$13)</f>
        <v>6.0234654564988785</v>
      </c>
      <c r="H49" s="38">
        <f>IF(H44="-","-",SUM(H39:H42,H44:H48)*'3l HAP'!$E$13)</f>
        <v>5.4365492395976878</v>
      </c>
      <c r="I49" s="38">
        <f>IF(I44="-","-",SUM(I39:I42,I44:I48)*'3l HAP'!$E$13)</f>
        <v>4.8740052999297578</v>
      </c>
      <c r="J49" s="38">
        <f>IF(J44="-","-",SUM(J39:J42,J44:J48)*'3l HAP'!$E$13)</f>
        <v>4.6669196270576334</v>
      </c>
      <c r="K49" s="38">
        <f>IF(K44="-","-",SUM(K39:K42,K44:K48)*'3l HAP'!$E$13)</f>
        <v>5.2416925227459368</v>
      </c>
      <c r="L49" s="38">
        <f>IF(L44="-","-",SUM(L39:L42,L44:L48)*'3l HAP'!$E$13)</f>
        <v>5.2387374985321067</v>
      </c>
      <c r="M49" s="38">
        <f>IF(M44="-","-",SUM(M39:M42,M44:M48)*'3l HAP'!$E$13)</f>
        <v>5.5744685304817478</v>
      </c>
      <c r="N49" s="38">
        <f>IF(N44="-","-",SUM(N39:N42,N44:N48)*'3l HAP'!$E$13)</f>
        <v>6.0040905799702493</v>
      </c>
      <c r="O49" s="30"/>
      <c r="P49" s="38">
        <f>IF(P44="-","-",SUM(P39:P42,P44:P48)*'3l HAP'!$E$13)</f>
        <v>6.0040905799702493</v>
      </c>
      <c r="Q49" s="38">
        <f>IF(Q44="-","-",SUM(Q39:Q42,Q44:Q48)*'3l HAP'!$E$13)</f>
        <v>6.6324199875568652</v>
      </c>
      <c r="R49" s="38">
        <f>IF(R44="-","-",SUM(R39:R42,R44:R48)*'3l HAP'!$E$13)</f>
        <v>5.8961194639269801</v>
      </c>
      <c r="S49" s="38">
        <f>IF(S44="-","-",SUM(S39:S42,S44:S48)*'3l HAP'!$E$13)</f>
        <v>5.6193143832035659</v>
      </c>
      <c r="T49" s="38">
        <f>IF(T44="-","-",SUM(T39:T42,T44:T48)*'3l HAP'!$E$13)</f>
        <v>4.6841401638665703</v>
      </c>
      <c r="U49" s="38">
        <f>IF(U44="-","-",SUM(U39:U42,U44:U48)*'3l HAP'!$E$13)</f>
        <v>5.3130689130489692</v>
      </c>
      <c r="V49" s="38">
        <f>IF(V44="-","-",SUM(V39:V42,V44:V48)*'3l HAP'!$E$13)</f>
        <v>6.5966121473904797</v>
      </c>
      <c r="W49" s="38" t="str">
        <f>IF(W44="-","-",SUM(W39:W42,W44:W48)*'3l HAP'!$E$13)</f>
        <v>-</v>
      </c>
      <c r="X49" s="38" t="str">
        <f>IF(X44="-","-",SUM(X39:X42,X44:X48)*'3l HAP'!$E$13)</f>
        <v>-</v>
      </c>
      <c r="Y49" s="38" t="str">
        <f>IF(Y44="-","-",SUM(Y39:Y42,Y44:Y48)*'3l HAP'!$E$13)</f>
        <v>-</v>
      </c>
      <c r="Z49" s="38" t="str">
        <f>IF(Z44="-","-",SUM(Z39:Z42,Z44:Z48)*'3l HAP'!$E$13)</f>
        <v>-</v>
      </c>
      <c r="AA49" s="28"/>
    </row>
    <row r="50" spans="1:27" s="29" customFormat="1" ht="11.25" customHeight="1" x14ac:dyDescent="0.25">
      <c r="A50" s="256"/>
      <c r="B50" s="135" t="s">
        <v>44</v>
      </c>
      <c r="C50" s="135" t="str">
        <f>B50&amp;"_"&amp;D50</f>
        <v>Total_London</v>
      </c>
      <c r="D50" s="133" t="s">
        <v>318</v>
      </c>
      <c r="E50" s="128"/>
      <c r="F50" s="30"/>
      <c r="G50" s="38">
        <f t="shared" ref="G50:N50" si="4">IF(G39="-","-",SUM(G39:G49))</f>
        <v>551.86222262442072</v>
      </c>
      <c r="H50" s="38">
        <f t="shared" si="4"/>
        <v>511.06813908252525</v>
      </c>
      <c r="I50" s="38">
        <f t="shared" si="4"/>
        <v>473.78925699724419</v>
      </c>
      <c r="J50" s="38">
        <f t="shared" si="4"/>
        <v>459.08994124487816</v>
      </c>
      <c r="K50" s="38">
        <f t="shared" si="4"/>
        <v>494.59531848148453</v>
      </c>
      <c r="L50" s="38">
        <f t="shared" si="4"/>
        <v>494.41453132606244</v>
      </c>
      <c r="M50" s="38">
        <f t="shared" si="4"/>
        <v>522.74456996077902</v>
      </c>
      <c r="N50" s="38">
        <f t="shared" si="4"/>
        <v>552.58995605855193</v>
      </c>
      <c r="O50" s="30"/>
      <c r="P50" s="38">
        <f t="shared" ref="P50:Z50" si="5">IF(P39="-","-",SUM(P39:P49))</f>
        <v>552.58995605855193</v>
      </c>
      <c r="Q50" s="38">
        <f t="shared" si="5"/>
        <v>603.46242074430211</v>
      </c>
      <c r="R50" s="38">
        <f t="shared" si="5"/>
        <v>551.99180376176434</v>
      </c>
      <c r="S50" s="38">
        <f t="shared" si="5"/>
        <v>533.39797038590939</v>
      </c>
      <c r="T50" s="38">
        <f t="shared" si="5"/>
        <v>465.92513882029147</v>
      </c>
      <c r="U50" s="38">
        <f t="shared" si="5"/>
        <v>505.30294259090942</v>
      </c>
      <c r="V50" s="38">
        <f t="shared" si="5"/>
        <v>593.82221580864916</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DF'!H$41="-","-",'3a DF'!H$41)</f>
        <v>253.14985164432846</v>
      </c>
      <c r="H51" s="129">
        <f>IF('3a DF'!I$41="-","-",'3a DF'!I$41)</f>
        <v>213.57444115975193</v>
      </c>
      <c r="I51" s="129">
        <f>IF('3a DF'!J$41="-","-",'3a DF'!J$41)</f>
        <v>174.74989531236287</v>
      </c>
      <c r="J51" s="129">
        <f>IF('3a DF'!K$41="-","-",'3a DF'!K$41)</f>
        <v>160.26701947738721</v>
      </c>
      <c r="K51" s="129">
        <f>IF('3a DF'!L$41="-","-",'3a DF'!L$41)</f>
        <v>200.74683223176862</v>
      </c>
      <c r="L51" s="129">
        <f>IF('3a DF'!M$41="-","-",'3a DF'!M$41)</f>
        <v>199.05760849983216</v>
      </c>
      <c r="M51" s="129">
        <f>IF('3a DF'!N$41="-","-",'3a DF'!N$41)</f>
        <v>215.77106184657606</v>
      </c>
      <c r="N51" s="129">
        <f>IF('3a DF'!O$41="-","-",'3a DF'!O$41)</f>
        <v>243.35846990910571</v>
      </c>
      <c r="O51" s="30"/>
      <c r="P51" s="129">
        <f>IF('3a DF'!Q$41="-","-",'3a DF'!Q$41)</f>
        <v>243.35846990910571</v>
      </c>
      <c r="Q51" s="129">
        <f>IF('3a DF'!R$41="-","-",'3a DF'!R$41)</f>
        <v>281.17733015023742</v>
      </c>
      <c r="R51" s="129">
        <f>IF('3a DF'!S$41="-","-",'3a DF'!S$41)</f>
        <v>230.77888190073497</v>
      </c>
      <c r="S51" s="129">
        <f>IF('3a DF'!T$41="-","-",'3a DF'!T$41)</f>
        <v>206.31785050021912</v>
      </c>
      <c r="T51" s="129">
        <f>IF('3a DF'!U$41="-","-",'3a DF'!U$41)</f>
        <v>145.13269789847291</v>
      </c>
      <c r="U51" s="129">
        <f>IF('3a DF'!V$41="-","-",'3a DF'!V$41)</f>
        <v>187.06626878827944</v>
      </c>
      <c r="V51" s="129">
        <f>IF('3a DF'!W$41="-","-",'3a DF'!W$41)</f>
        <v>276.51257875872909</v>
      </c>
      <c r="W51" s="129" t="str">
        <f>IF('3a DF'!X$41="-","-",'3a DF'!X$41)</f>
        <v>-</v>
      </c>
      <c r="X51" s="129" t="str">
        <f>IF('3a DF'!Y$41="-","-",'3a DF'!Y$41)</f>
        <v>-</v>
      </c>
      <c r="Y51" s="129" t="str">
        <f>IF('3a DF'!Z$41="-","-",'3a DF'!Z$41)</f>
        <v>-</v>
      </c>
      <c r="Z51" s="129" t="str">
        <f>IF('3a DF'!AA$41="-","-",'3a DF'!AA$41)</f>
        <v>-</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AA'!J254="-","-",'3c AA'!J254)</f>
        <v>-</v>
      </c>
      <c r="H53" s="129" t="str">
        <f>IF('3c AA'!K254="-","-",'3c AA'!K254)</f>
        <v>-</v>
      </c>
      <c r="I53" s="129" t="str">
        <f>IF('3c AA'!L254="-","-",'3c AA'!L254)</f>
        <v>-</v>
      </c>
      <c r="J53" s="129" t="str">
        <f>IF('3c AA'!M254="-","-",'3c AA'!M254)</f>
        <v>-</v>
      </c>
      <c r="K53" s="129" t="str">
        <f>IF('3c AA'!N254="-","-",'3c AA'!N254)</f>
        <v>-</v>
      </c>
      <c r="L53" s="129" t="str">
        <f>IF('3c AA'!O254="-","-",'3c AA'!O254)</f>
        <v>-</v>
      </c>
      <c r="M53" s="129" t="str">
        <f>IF('3c AA'!P254="-","-",'3c AA'!P254)</f>
        <v>-</v>
      </c>
      <c r="N53" s="129" t="str">
        <f>IF('3c AA'!Q254="-","-",'3c AA'!Q254)</f>
        <v>-</v>
      </c>
      <c r="O53" s="30"/>
      <c r="P53" s="129" t="str">
        <f>IF('3c AA'!S254="-","-",'3c AA'!S254)</f>
        <v>-</v>
      </c>
      <c r="Q53" s="129" t="str">
        <f>IF('3c AA'!T254="-","-",'3c AA'!T254)</f>
        <v>-</v>
      </c>
      <c r="R53" s="129" t="str">
        <f>IF('3c AA'!U254="-","-",'3c AA'!U254)</f>
        <v>-</v>
      </c>
      <c r="S53" s="129" t="str">
        <f>IF('3c AA'!V254="-","-",'3c AA'!V254)</f>
        <v>-</v>
      </c>
      <c r="T53" s="129">
        <f>IF('3c AA'!W254="-","-",'3c AA'!W254)</f>
        <v>0</v>
      </c>
      <c r="U53" s="129">
        <f>IF('3c AA'!X254="-","-",'3c AA'!X254)</f>
        <v>0</v>
      </c>
      <c r="V53" s="129">
        <f>IF('3c AA'!Y254="-","-",'3c AA'!Y254)</f>
        <v>0</v>
      </c>
      <c r="W53" s="129" t="str">
        <f>IF('3c AA'!Z254="-","-",'3c AA'!Z254)</f>
        <v>-</v>
      </c>
      <c r="X53" s="129" t="str">
        <f>IF('3c AA'!AA254="-","-",'3c AA'!AA254)</f>
        <v>-</v>
      </c>
      <c r="Y53" s="129" t="str">
        <f>IF('3c AA'!AB254="-","-",'3c AA'!AB254)</f>
        <v>-</v>
      </c>
      <c r="Z53" s="129" t="str">
        <f>IF('3c AA'!AC254="-","-",'3c AA'!AC254)</f>
        <v>-</v>
      </c>
      <c r="AA53" s="28"/>
    </row>
    <row r="54" spans="1:27" s="29" customFormat="1" ht="11.25" customHeight="1" x14ac:dyDescent="0.25">
      <c r="A54" s="256"/>
      <c r="B54" s="132" t="s">
        <v>2</v>
      </c>
      <c r="C54" s="132" t="s">
        <v>342</v>
      </c>
      <c r="D54" s="134" t="s">
        <v>319</v>
      </c>
      <c r="E54" s="131"/>
      <c r="F54" s="30"/>
      <c r="G54" s="129">
        <f>IF('3d PC'!G$42="-","-",'3d PC'!G$42)</f>
        <v>21.926269106402124</v>
      </c>
      <c r="H54" s="129">
        <f>IF('3d PC'!H$42="-","-",'3d PC'!H$42)</f>
        <v>21.926269106402124</v>
      </c>
      <c r="I54" s="129">
        <f>IF('3d PC'!I$42="-","-",'3d PC'!I$42)</f>
        <v>22.64764819235609</v>
      </c>
      <c r="J54" s="129">
        <f>IF('3d PC'!J$42="-","-",'3d PC'!J$42)</f>
        <v>22.505107470829557</v>
      </c>
      <c r="K54" s="129">
        <f>IF('3d PC'!K$42="-","-",'3d PC'!K$42)</f>
        <v>19.106297226763825</v>
      </c>
      <c r="L54" s="129">
        <f>IF('3d PC'!L$42="-","-",'3d PC'!L$42)</f>
        <v>19.106297226763825</v>
      </c>
      <c r="M54" s="129">
        <f>IF('3d PC'!M$42="-","-",'3d PC'!M$42)</f>
        <v>20.852393125569616</v>
      </c>
      <c r="N54" s="129">
        <f>IF('3d PC'!N$42="-","-",'3d PC'!N$42)</f>
        <v>20.849370287873604</v>
      </c>
      <c r="O54" s="30"/>
      <c r="P54" s="129">
        <f>IF('3d PC'!P$42="-","-",'3d PC'!P$42)</f>
        <v>20.849370287873604</v>
      </c>
      <c r="Q54" s="129">
        <f>IF('3d PC'!Q$42="-","-",'3d PC'!Q$42)</f>
        <v>21.503193401206047</v>
      </c>
      <c r="R54" s="129">
        <f>IF('3d PC'!R$42="-","-",'3d PC'!R$42)</f>
        <v>21.819481548965161</v>
      </c>
      <c r="S54" s="129">
        <f>IF('3d PC'!S$42="-","-",'3d PC'!S$42)</f>
        <v>25.256715910577427</v>
      </c>
      <c r="T54" s="129">
        <f>IF('3d PC'!T$42="-","-",'3d PC'!T$42)</f>
        <v>24.167303215101221</v>
      </c>
      <c r="U54" s="129">
        <f>IF('3d PC'!U$42="-","-",'3d PC'!U$42)</f>
        <v>23.962512789411701</v>
      </c>
      <c r="V54" s="129">
        <f>IF('3d PC'!V$42="-","-",'3d PC'!V$42)</f>
        <v>23.858648398084732</v>
      </c>
      <c r="W54" s="129" t="str">
        <f>IF('3d PC'!W$42="-","-",'3d PC'!W$42)</f>
        <v>-</v>
      </c>
      <c r="X54" s="129" t="str">
        <f>IF('3d PC'!X$42="-","-",'3d PC'!X$42)</f>
        <v>-</v>
      </c>
      <c r="Y54" s="129" t="str">
        <f>IF('3d PC'!Y$42="-","-",'3d PC'!Y$42)</f>
        <v>-</v>
      </c>
      <c r="Z54" s="129" t="str">
        <f>IF('3d PC'!Z$42="-","-",'3d PC'!Z$42)</f>
        <v>-</v>
      </c>
      <c r="AA54" s="28"/>
    </row>
    <row r="55" spans="1:27" s="29" customFormat="1" ht="11.25" customHeight="1" x14ac:dyDescent="0.25">
      <c r="A55" s="256"/>
      <c r="B55" s="132" t="s">
        <v>352</v>
      </c>
      <c r="C55" s="132" t="s">
        <v>343</v>
      </c>
      <c r="D55" s="134" t="s">
        <v>319</v>
      </c>
      <c r="E55" s="131"/>
      <c r="F55" s="30"/>
      <c r="G55" s="129">
        <f>IF('3f NC-Gas'!F47="-","-",'3f NC-Gas'!F47)</f>
        <v>122.99212443422789</v>
      </c>
      <c r="H55" s="129">
        <f>IF('3f NC-Gas'!G47="-","-",'3f NC-Gas'!G47)</f>
        <v>122.87212443243976</v>
      </c>
      <c r="I55" s="129">
        <f>IF('3f NC-Gas'!H47="-","-",'3f NC-Gas'!H47)</f>
        <v>127.01512339606452</v>
      </c>
      <c r="J55" s="129">
        <f>IF('3f NC-Gas'!I47="-","-",'3f NC-Gas'!I47)</f>
        <v>126.66712339087893</v>
      </c>
      <c r="K55" s="129">
        <f>IF('3f NC-Gas'!J47="-","-",'3f NC-Gas'!J47)</f>
        <v>122.67142956032195</v>
      </c>
      <c r="L55" s="129">
        <f>IF('3f NC-Gas'!K47="-","-",'3f NC-Gas'!K47)</f>
        <v>122.69542956067959</v>
      </c>
      <c r="M55" s="129">
        <f>IF('3f NC-Gas'!L47="-","-",'3f NC-Gas'!L47)</f>
        <v>126.47670472145521</v>
      </c>
      <c r="N55" s="129">
        <f>IF('3f NC-Gas'!M47="-","-",'3f NC-Gas'!M47)</f>
        <v>126.54870472252809</v>
      </c>
      <c r="O55" s="30"/>
      <c r="P55" s="129">
        <f>IF('3f NC-Gas'!O47="-","-",'3f NC-Gas'!O47)</f>
        <v>126.54870472252809</v>
      </c>
      <c r="Q55" s="129">
        <f>IF('3f NC-Gas'!P47="-","-",'3f NC-Gas'!P47)</f>
        <v>133.92510482284666</v>
      </c>
      <c r="R55" s="129">
        <f>IF('3f NC-Gas'!Q47="-","-",'3f NC-Gas'!Q47)</f>
        <v>133.48110481623056</v>
      </c>
      <c r="S55" s="129">
        <f>IF('3f NC-Gas'!R47="-","-",'3f NC-Gas'!R47)</f>
        <v>133.46260491701702</v>
      </c>
      <c r="T55" s="129">
        <f>IF('3f NC-Gas'!S47="-","-",'3f NC-Gas'!S47)</f>
        <v>130.79860487732032</v>
      </c>
      <c r="U55" s="129">
        <f>IF('3f NC-Gas'!T47="-","-",'3f NC-Gas'!T47)</f>
        <v>123.5205609513242</v>
      </c>
      <c r="V55" s="129">
        <f>IF('3f NC-Gas'!U47="-","-",'3f NC-Gas'!U47)</f>
        <v>123.08856094488691</v>
      </c>
      <c r="W55" s="129" t="str">
        <f>IF('3f NC-Gas'!V47="-","-",'3f NC-Gas'!V47)</f>
        <v>-</v>
      </c>
      <c r="X55" s="129" t="str">
        <f>IF('3f NC-Gas'!W47="-","-",'3f NC-Gas'!W47)</f>
        <v>-</v>
      </c>
      <c r="Y55" s="129" t="str">
        <f>IF('3f NC-Gas'!X47="-","-",'3f NC-Gas'!X47)</f>
        <v>-</v>
      </c>
      <c r="Z55" s="129" t="str">
        <f>IF('3f NC-Gas'!Y47="-","-",'3f NC-Gas'!Y47)</f>
        <v>-</v>
      </c>
      <c r="AA55" s="28"/>
    </row>
    <row r="56" spans="1:27" s="29" customFormat="1" ht="11.5" x14ac:dyDescent="0.25">
      <c r="A56" s="256"/>
      <c r="B56" s="132" t="s">
        <v>349</v>
      </c>
      <c r="C56" s="132" t="s">
        <v>344</v>
      </c>
      <c r="D56" s="134" t="s">
        <v>319</v>
      </c>
      <c r="E56" s="131"/>
      <c r="F56" s="30"/>
      <c r="G56" s="129">
        <f>IF('3g CPIH'!C$16="-","-",'3h OC '!$E$12*('3g CPIH'!C$16/'3g CPIH'!$G$16))</f>
        <v>87.194616340508801</v>
      </c>
      <c r="H56" s="129">
        <f>IF('3g CPIH'!D$16="-","-",'3h OC '!$E$12*('3g CPIH'!D$16/'3g CPIH'!$G$16))</f>
        <v>87.369180136986301</v>
      </c>
      <c r="I56" s="129">
        <f>IF('3g CPIH'!E$16="-","-",'3h OC '!$E$12*('3g CPIH'!E$16/'3g CPIH'!$G$16))</f>
        <v>87.631025831702544</v>
      </c>
      <c r="J56" s="129">
        <f>IF('3g CPIH'!F$16="-","-",'3h OC '!$E$12*('3g CPIH'!F$16/'3g CPIH'!$G$16))</f>
        <v>88.15471722113503</v>
      </c>
      <c r="K56" s="129">
        <f>IF('3g CPIH'!G$16="-","-",'3h OC '!$E$12*('3g CPIH'!G$16/'3g CPIH'!$G$16))</f>
        <v>89.202100000000002</v>
      </c>
      <c r="L56" s="129">
        <f>IF('3g CPIH'!H$16="-","-",'3h OC '!$E$12*('3g CPIH'!H$16/'3g CPIH'!$G$16))</f>
        <v>90.33676467710373</v>
      </c>
      <c r="M56" s="129">
        <f>IF('3g CPIH'!I$16="-","-",'3h OC '!$E$12*('3g CPIH'!I$16/'3g CPIH'!$G$16))</f>
        <v>91.645993150684916</v>
      </c>
      <c r="N56" s="129">
        <f>IF('3g CPIH'!J$16="-","-",'3h OC '!$E$12*('3g CPIH'!J$16/'3g CPIH'!$G$16))</f>
        <v>92.431530234833673</v>
      </c>
      <c r="O56" s="30"/>
      <c r="P56" s="129">
        <f>IF('3g CPIH'!L$16="-","-",'3h OC '!$E$12*('3g CPIH'!L$16/'3g CPIH'!$G$16))</f>
        <v>92.431530234833673</v>
      </c>
      <c r="Q56" s="129">
        <f>IF('3g CPIH'!M$16="-","-",'3h OC '!$E$12*('3g CPIH'!M$16/'3g CPIH'!$G$16))</f>
        <v>93.47891301369863</v>
      </c>
      <c r="R56" s="129">
        <f>IF('3g CPIH'!N$16="-","-",'3h OC '!$E$12*('3g CPIH'!N$16/'3g CPIH'!$G$16))</f>
        <v>94.177168199608616</v>
      </c>
      <c r="S56" s="129">
        <f>IF('3g CPIH'!O$16="-","-",'3h OC '!$E$12*('3g CPIH'!O$16/'3g CPIH'!$G$16))</f>
        <v>94.700859589041102</v>
      </c>
      <c r="T56" s="129">
        <f>IF('3g CPIH'!P$16="-","-",'3h OC '!$E$12*('3g CPIH'!P$16/'3g CPIH'!$G$16))</f>
        <v>94.96270528375733</v>
      </c>
      <c r="U56" s="129">
        <f>IF('3g CPIH'!Q$16="-","-",'3h OC '!$E$12*('3g CPIH'!Q$16/'3g CPIH'!$G$16))</f>
        <v>95.48639667318983</v>
      </c>
      <c r="V56" s="129">
        <f>IF('3g CPIH'!R$16="-","-",'3h OC '!$E$12*('3g CPIH'!R$16/'3g CPIH'!$G$16))</f>
        <v>97.232034637964787</v>
      </c>
      <c r="W56" s="129" t="str">
        <f>IF('3g CPIH'!S$16="-","-",'3h OC '!$E$12*('3g CPIH'!S$16/'3g CPIH'!$G$16))</f>
        <v>-</v>
      </c>
      <c r="X56" s="129" t="str">
        <f>IF('3g CPIH'!T$16="-","-",'3h OC '!$E$12*('3g CPIH'!T$16/'3g CPIH'!$G$16))</f>
        <v>-</v>
      </c>
      <c r="Y56" s="129" t="str">
        <f>IF('3g CPIH'!U$16="-","-",'3h OC '!$E$12*('3g CPIH'!U$16/'3g CPIH'!$G$16))</f>
        <v>-</v>
      </c>
      <c r="Z56" s="129" t="str">
        <f>IF('3g CPIH'!V$16="-","-",'3h OC '!$E$12*('3g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SMNCC'!G$49="-","-",'3i SMNCC'!G$49)</f>
        <v>0</v>
      </c>
      <c r="L57" s="129">
        <f>IF('3i SMNCC'!H$49="-","-",'3i SMNCC'!H$49)</f>
        <v>-0.14839729644435984</v>
      </c>
      <c r="M57" s="129">
        <f>IF('3i SMNCC'!I$49="-","-",'3i SMNCC'!I$49)</f>
        <v>1.899695256253338</v>
      </c>
      <c r="N57" s="129">
        <f>IF('3i SMNCC'!J$49="-","-",'3i SMNCC'!J$49)</f>
        <v>1.9653659209909353</v>
      </c>
      <c r="O57" s="30"/>
      <c r="P57" s="129">
        <f>IF('3i SMNCC'!L$49="-","-",'3i SMNCC'!L$49)</f>
        <v>1.9653659209909353</v>
      </c>
      <c r="Q57" s="129">
        <f>IF('3i SMNCC'!M$49="-","-",'3i SMNCC'!M$49)</f>
        <v>3.94070969375099</v>
      </c>
      <c r="R57" s="129">
        <f>IF('3i SMNCC'!N$49="-","-",'3i SMNCC'!N$49)</f>
        <v>3.6877871322225353</v>
      </c>
      <c r="S57" s="129">
        <f>IF('3i SMNCC'!O$49="-","-",'3i SMNCC'!O$49)</f>
        <v>5.396909444486452</v>
      </c>
      <c r="T57" s="129">
        <f>IF('3i SMNCC'!P$49="-","-",'3i SMNCC'!P$49)</f>
        <v>4.6837637900821658</v>
      </c>
      <c r="U57" s="129">
        <f>IF('3i SMNCC'!Q$49="-","-",'3i SMNCC'!Q$49)</f>
        <v>4.418895268958277</v>
      </c>
      <c r="V57" s="129">
        <f>IF('3i SMNCC'!R$49="-","-",'3i SMNCC'!R$49)</f>
        <v>-1.4350963821646188</v>
      </c>
      <c r="W57" s="129" t="str">
        <f>IF('3i SMNCC'!S$49="-","-",'3i SMNCC'!S$49)</f>
        <v>-</v>
      </c>
      <c r="X57" s="129" t="str">
        <f>IF('3i SMNCC'!T$49="-","-",'3i SMNCC'!T$49)</f>
        <v>-</v>
      </c>
      <c r="Y57" s="129" t="str">
        <f>IF('3i SMNCC'!U$49="-","-",'3i SMNCC'!U$49)</f>
        <v>-</v>
      </c>
      <c r="Z57" s="129" t="str">
        <f>IF('3i SMNCC'!V$49="-","-",'3i SMNCC'!V$49)</f>
        <v>-</v>
      </c>
      <c r="AA57" s="28"/>
    </row>
    <row r="58" spans="1:27" s="29" customFormat="1" ht="12.4" customHeight="1" x14ac:dyDescent="0.25">
      <c r="A58" s="256"/>
      <c r="B58" s="132" t="s">
        <v>349</v>
      </c>
      <c r="C58" s="132" t="s">
        <v>389</v>
      </c>
      <c r="D58" s="134" t="s">
        <v>319</v>
      </c>
      <c r="E58" s="131"/>
      <c r="F58" s="30"/>
      <c r="G58" s="129">
        <f>IF('3g CPIH'!C$16="-","-",'3j PAAC PAP'!$G$24*('3g CPIH'!C$16/'3g CPIH'!$G$16))</f>
        <v>38.769117710371823</v>
      </c>
      <c r="H58" s="129">
        <f>IF('3g CPIH'!D$16="-","-",'3j PAAC PAP'!$G$24*('3g CPIH'!D$16/'3g CPIH'!$G$16))</f>
        <v>38.846733561643838</v>
      </c>
      <c r="I58" s="129">
        <f>IF('3g CPIH'!E$16="-","-",'3j PAAC PAP'!$G$24*('3g CPIH'!E$16/'3g CPIH'!$G$16))</f>
        <v>38.963157338551866</v>
      </c>
      <c r="J58" s="129">
        <f>IF('3g CPIH'!F$16="-","-",'3j PAAC PAP'!$G$24*('3g CPIH'!F$16/'3g CPIH'!$G$16))</f>
        <v>39.19600489236791</v>
      </c>
      <c r="K58" s="129">
        <f>IF('3g CPIH'!G$16="-","-",'3j PAAC PAP'!$G$24*('3g CPIH'!G$16/'3g CPIH'!$G$16))</f>
        <v>39.661700000000003</v>
      </c>
      <c r="L58" s="129">
        <f>IF('3g CPIH'!H$16="-","-",'3j PAAC PAP'!$G$24*('3g CPIH'!H$16/'3g CPIH'!$G$16))</f>
        <v>40.166203033268111</v>
      </c>
      <c r="M58" s="129">
        <f>IF('3g CPIH'!I$16="-","-",'3j PAAC PAP'!$G$24*('3g CPIH'!I$16/'3g CPIH'!$G$16))</f>
        <v>40.748321917808219</v>
      </c>
      <c r="N58" s="129">
        <f>IF('3g CPIH'!J$16="-","-",'3j PAAC PAP'!$G$24*('3g CPIH'!J$16/'3g CPIH'!$G$16))</f>
        <v>41.097593248532299</v>
      </c>
      <c r="O58" s="30"/>
      <c r="P58" s="129">
        <f>IF('3g CPIH'!L$16="-","-",'3j PAAC PAP'!$G$24*('3g CPIH'!L$16/'3g CPIH'!$G$16))</f>
        <v>41.097593248532299</v>
      </c>
      <c r="Q58" s="129">
        <f>IF('3g CPIH'!M$16="-","-",'3j PAAC PAP'!$G$24*('3g CPIH'!M$16/'3g CPIH'!$G$16))</f>
        <v>41.563288356164385</v>
      </c>
      <c r="R58" s="129">
        <f>IF('3g CPIH'!N$16="-","-",'3j PAAC PAP'!$G$24*('3g CPIH'!N$16/'3g CPIH'!$G$16))</f>
        <v>41.87375176125245</v>
      </c>
      <c r="S58" s="129">
        <f>IF('3g CPIH'!O$16="-","-",'3j PAAC PAP'!$G$24*('3g CPIH'!O$16/'3g CPIH'!$G$16))</f>
        <v>42.1065993150685</v>
      </c>
      <c r="T58" s="129">
        <f>IF('3g CPIH'!P$16="-","-",'3j PAAC PAP'!$G$24*('3g CPIH'!P$16/'3g CPIH'!$G$16))</f>
        <v>42.223023091976515</v>
      </c>
      <c r="U58" s="129">
        <f>IF('3g CPIH'!Q$16="-","-",'3j PAAC PAP'!$G$24*('3g CPIH'!Q$16/'3g CPIH'!$G$16))</f>
        <v>42.455870645792565</v>
      </c>
      <c r="V58" s="129">
        <f>IF('3g CPIH'!R$16="-","-",'3j PAAC PAP'!$G$24*('3g CPIH'!R$16/'3g CPIH'!$G$16))</f>
        <v>43.232029158512731</v>
      </c>
      <c r="W58" s="129" t="str">
        <f>IF('3g CPIH'!S$16="-","-",'3j PAAC PAP'!$G$24*('3g CPIH'!S$16/'3g CPIH'!$G$16))</f>
        <v>-</v>
      </c>
      <c r="X58" s="129" t="str">
        <f>IF('3g CPIH'!T$16="-","-",'3j PAAC PAP'!$G$24*('3g CPIH'!T$16/'3g CPIH'!$G$16))</f>
        <v>-</v>
      </c>
      <c r="Y58" s="129" t="str">
        <f>IF('3g CPIH'!U$16="-","-",'3j PAAC PAP'!$G$24*('3g CPIH'!U$16/'3g CPIH'!$G$16))</f>
        <v>-</v>
      </c>
      <c r="Z58" s="129" t="str">
        <f>IF('3g CPIH'!V$16="-","-",'3j PAAC PAP'!$G$24*('3g CPIH'!V$16/'3g CPIH'!$G$16))</f>
        <v>-</v>
      </c>
      <c r="AA58" s="28"/>
    </row>
    <row r="59" spans="1:27" s="29" customFormat="1" ht="11.5" x14ac:dyDescent="0.25">
      <c r="A59" s="256"/>
      <c r="B59" s="132" t="s">
        <v>349</v>
      </c>
      <c r="C59" s="132" t="s">
        <v>404</v>
      </c>
      <c r="D59" s="134" t="s">
        <v>319</v>
      </c>
      <c r="E59" s="131"/>
      <c r="F59" s="30"/>
      <c r="G59" s="129">
        <f>IF(G51="-","-",SUM(G51:G57)*'3j PAAC PAP'!$G$42)</f>
        <v>0</v>
      </c>
      <c r="H59" s="129">
        <f>IF(H51="-","-",SUM(H51:H57)*'3j PAAC PAP'!$G$42)</f>
        <v>0</v>
      </c>
      <c r="I59" s="129">
        <f>IF(I51="-","-",SUM(I51:I57)*'3j PAAC PAP'!$G$42)</f>
        <v>0</v>
      </c>
      <c r="J59" s="129">
        <f>IF(J51="-","-",SUM(J51:J57)*'3j PAAC PAP'!$G$42)</f>
        <v>0</v>
      </c>
      <c r="K59" s="129">
        <f>IF(K51="-","-",SUM(K51:K57)*'3j PAAC PAP'!$G$42)</f>
        <v>0</v>
      </c>
      <c r="L59" s="129">
        <f>IF(L51="-","-",SUM(L51:L57)*'3j PAAC PAP'!$G$42)</f>
        <v>0</v>
      </c>
      <c r="M59" s="129">
        <f>IF(M51="-","-",SUM(M51:M57)*'3j PAAC PAP'!$G$42)</f>
        <v>0</v>
      </c>
      <c r="N59" s="129">
        <f>IF(N51="-","-",SUM(N51:N57)*'3j PAAC PAP'!$G$42)</f>
        <v>0</v>
      </c>
      <c r="O59" s="30"/>
      <c r="P59" s="129">
        <f>IF(P51="-","-",SUM(P51:P57)*'3j PAAC PAP'!$G$42)</f>
        <v>0</v>
      </c>
      <c r="Q59" s="129">
        <f>IF(Q51="-","-",SUM(Q51:Q57)*'3j PAAC PAP'!$G$42)</f>
        <v>0</v>
      </c>
      <c r="R59" s="129">
        <f>IF(R51="-","-",SUM(R51:R57)*'3j PAAC PAP'!$G$42)</f>
        <v>0</v>
      </c>
      <c r="S59" s="129">
        <f>IF(S51="-","-",SUM(S51:S57)*'3j PAAC PAP'!$G$42)</f>
        <v>0</v>
      </c>
      <c r="T59" s="129">
        <f>IF(T51="-","-",SUM(T51:T57)*'3j PAAC PAP'!$G$42)</f>
        <v>0</v>
      </c>
      <c r="U59" s="129">
        <f>IF(U51="-","-",SUM(U51:U57)*'3j PAAC PAP'!$G$42)</f>
        <v>0</v>
      </c>
      <c r="V59" s="129">
        <f>IF(V51="-","-",SUM(V51:V57)*'3j PAAC PAP'!$G$42)</f>
        <v>0</v>
      </c>
      <c r="W59" s="129" t="str">
        <f>IF(W51="-","-",SUM(W51:W57)*'3j PAAC PAP'!$G$42)</f>
        <v>-</v>
      </c>
      <c r="X59" s="129" t="str">
        <f>IF(X51="-","-",SUM(X51:X57)*'3j PAAC PAP'!$G$42)</f>
        <v>-</v>
      </c>
      <c r="Y59" s="129" t="str">
        <f>IF(Y51="-","-",SUM(Y51:Y57)*'3j PAAC PAP'!$G$42)</f>
        <v>-</v>
      </c>
      <c r="Z59" s="129" t="str">
        <f>IF(Z51="-","-",SUM(Z51:Z57)*'3j PAAC PAP'!$G$42)</f>
        <v>-</v>
      </c>
      <c r="AA59" s="28"/>
    </row>
    <row r="60" spans="1:27" s="29" customFormat="1" ht="11.25" customHeight="1" x14ac:dyDescent="0.25">
      <c r="A60" s="256"/>
      <c r="B60" s="132" t="s">
        <v>388</v>
      </c>
      <c r="C60" s="132" t="s">
        <v>515</v>
      </c>
      <c r="D60" s="134" t="s">
        <v>319</v>
      </c>
      <c r="E60" s="131"/>
      <c r="F60" s="30"/>
      <c r="G60" s="129">
        <f>IF(G54="-","-",SUM(G51:G59)*'3k EBIT'!$E$12)</f>
        <v>10.149451373839732</v>
      </c>
      <c r="H60" s="129">
        <f>IF(H54="-","-",SUM(H51:H59)*'3k EBIT'!$E$12)</f>
        <v>9.3855148789574336</v>
      </c>
      <c r="I60" s="129">
        <f>IF(I54="-","-",SUM(I51:I59)*'3k EBIT'!$E$12)</f>
        <v>8.7351006721758626</v>
      </c>
      <c r="J60" s="129">
        <f>IF(J54="-","-",SUM(J51:J59)*'3k EBIT'!$E$12)</f>
        <v>8.4597481864619297</v>
      </c>
      <c r="K60" s="129">
        <f>IF(K54="-","-",SUM(K51:K59)*'3k EBIT'!$E$12)</f>
        <v>9.1298497374771728</v>
      </c>
      <c r="L60" s="129">
        <f>IF(L54="-","-",SUM(L51:L59)*'3k EBIT'!$E$12)</f>
        <v>9.1264709256209002</v>
      </c>
      <c r="M60" s="129">
        <f>IF(M54="-","-",SUM(M51:M59)*'3k EBIT'!$E$12)</f>
        <v>9.6335302849153504</v>
      </c>
      <c r="N60" s="129">
        <f>IF(N54="-","-",SUM(N51:N59)*'3k EBIT'!$E$12)</f>
        <v>10.192430032784605</v>
      </c>
      <c r="O60" s="30"/>
      <c r="P60" s="129">
        <f>IF(P54="-","-",SUM(P51:P59)*'3k EBIT'!$E$12)</f>
        <v>10.192430032784605</v>
      </c>
      <c r="Q60" s="129">
        <f>IF(Q54="-","-",SUM(Q51:Q59)*'3k EBIT'!$E$12)</f>
        <v>11.147998831833331</v>
      </c>
      <c r="R60" s="129">
        <f>IF(R54="-","-",SUM(R51:R59)*'3k EBIT'!$E$12)</f>
        <v>10.184046420353388</v>
      </c>
      <c r="S60" s="129">
        <f>IF(S54="-","-",SUM(S51:S59)*'3k EBIT'!$E$12)</f>
        <v>9.8242541404527</v>
      </c>
      <c r="T60" s="129">
        <f>IF(T54="-","-",SUM(T51:T59)*'3k EBIT'!$E$12)</f>
        <v>8.5600381250991671</v>
      </c>
      <c r="U60" s="129">
        <f>IF(U54="-","-",SUM(U51:U59)*'3k EBIT'!$E$12)</f>
        <v>9.2368026631052036</v>
      </c>
      <c r="V60" s="129">
        <f>IF(V54="-","-",SUM(V51:V59)*'3k EBIT'!$E$12)</f>
        <v>10.894282216834153</v>
      </c>
      <c r="W60" s="129" t="str">
        <f>IF(W54="-","-",SUM(W51:W59)*'3k EBIT'!$E$12)</f>
        <v>-</v>
      </c>
      <c r="X60" s="129" t="str">
        <f>IF(X54="-","-",SUM(X51:X59)*'3k EBIT'!$E$12)</f>
        <v>-</v>
      </c>
      <c r="Y60" s="129" t="str">
        <f>IF(Y54="-","-",SUM(Y51:Y59)*'3k EBIT'!$E$12)</f>
        <v>-</v>
      </c>
      <c r="Z60" s="129" t="str">
        <f>IF(Z54="-","-",SUM(Z51:Z59)*'3k EBIT'!$E$12)</f>
        <v>-</v>
      </c>
      <c r="AA60" s="28"/>
    </row>
    <row r="61" spans="1:27" s="29" customFormat="1" ht="11.25" customHeight="1" x14ac:dyDescent="0.25">
      <c r="A61" s="256"/>
      <c r="B61" s="132" t="s">
        <v>292</v>
      </c>
      <c r="C61" s="177" t="s">
        <v>516</v>
      </c>
      <c r="D61" s="134" t="s">
        <v>319</v>
      </c>
      <c r="E61" s="130"/>
      <c r="F61" s="30"/>
      <c r="G61" s="129">
        <f>IF(G56="-","-",SUM(G51:G54,G56:G60)*'3l HAP'!$E$13)</f>
        <v>6.020222631714776</v>
      </c>
      <c r="H61" s="129">
        <f>IF(H56="-","-",SUM(H51:H54,H56:H60)*'3l HAP'!$E$13)</f>
        <v>5.4333064148112209</v>
      </c>
      <c r="I61" s="129">
        <f>IF(I56="-","-",SUM(I51:I54,I56:I60)*'3l HAP'!$E$13)</f>
        <v>4.8714534791896114</v>
      </c>
      <c r="J61" s="129">
        <f>IF(J56="-","-",SUM(J51:J54,J56:J60)*'3l HAP'!$E$13)</f>
        <v>4.6643678063106266</v>
      </c>
      <c r="K61" s="129">
        <f>IF(K56="-","-",SUM(K51:K54,K56:K60)*'3l HAP'!$E$13)</f>
        <v>5.2392346942087764</v>
      </c>
      <c r="L61" s="129">
        <f>IF(L56="-","-",SUM(L51:L54,L56:L60)*'3l HAP'!$E$13)</f>
        <v>5.2362796699954188</v>
      </c>
      <c r="M61" s="129">
        <f>IF(M56="-","-",SUM(M51:M54,M56:M60)*'3l HAP'!$E$13)</f>
        <v>5.571647126313243</v>
      </c>
      <c r="N61" s="129">
        <f>IF(N56="-","-",SUM(N51:N54,N56:N60)*'3l HAP'!$E$13)</f>
        <v>6.0012691758031629</v>
      </c>
      <c r="O61" s="30"/>
      <c r="P61" s="129">
        <f>IF(P56="-","-",SUM(P51:P54,P56:P60)*'3l HAP'!$E$13)</f>
        <v>6.0012691758031629</v>
      </c>
      <c r="Q61" s="129">
        <f>IF(Q56="-","-",SUM(Q51:Q54,Q56:Q60)*'3l HAP'!$E$13)</f>
        <v>6.629612197095927</v>
      </c>
      <c r="R61" s="129">
        <f>IF(R56="-","-",SUM(R51:R54,R56:R60)*'3l HAP'!$E$13)</f>
        <v>5.8933116734572906</v>
      </c>
      <c r="S61" s="129">
        <f>IF(S56="-","-",SUM(S51:S54,S56:S60)*'3l HAP'!$E$13)</f>
        <v>5.6163342886826335</v>
      </c>
      <c r="T61" s="129">
        <f>IF(T56="-","-",SUM(T51:T54,T56:T60)*'3l HAP'!$E$13)</f>
        <v>4.681160069293127</v>
      </c>
      <c r="U61" s="129">
        <f>IF(U56="-","-",SUM(U51:U54,U56:U60)*'3l HAP'!$E$13)</f>
        <v>5.3092182003195392</v>
      </c>
      <c r="V61" s="129">
        <f>IF(V56="-","-",SUM(V51:V54,V56:V60)*'3l HAP'!$E$13)</f>
        <v>6.5927614346525347</v>
      </c>
      <c r="W61" s="129" t="str">
        <f>IF(W56="-","-",SUM(W51:W54,W56:W60)*'3l HAP'!$E$13)</f>
        <v>-</v>
      </c>
      <c r="X61" s="129" t="str">
        <f>IF(X56="-","-",SUM(X51:X54,X56:X60)*'3l HAP'!$E$13)</f>
        <v>-</v>
      </c>
      <c r="Y61" s="129" t="str">
        <f>IF(Y56="-","-",SUM(Y51:Y54,Y56:Y60)*'3l HAP'!$E$13)</f>
        <v>-</v>
      </c>
      <c r="Z61" s="129" t="str">
        <f>IF(Z56="-","-",SUM(Z51:Z54,Z56:Z60)*'3l HAP'!$E$13)</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540.20165324139361</v>
      </c>
      <c r="H62" s="129">
        <f t="shared" si="6"/>
        <v>499.4075696909926</v>
      </c>
      <c r="I62" s="129">
        <f t="shared" si="6"/>
        <v>464.6134042224034</v>
      </c>
      <c r="J62" s="129">
        <f t="shared" si="6"/>
        <v>449.91408844537114</v>
      </c>
      <c r="K62" s="129">
        <f t="shared" si="6"/>
        <v>485.75744345054039</v>
      </c>
      <c r="L62" s="129">
        <f t="shared" si="6"/>
        <v>485.57665629681935</v>
      </c>
      <c r="M62" s="129">
        <f t="shared" si="6"/>
        <v>512.59934742957591</v>
      </c>
      <c r="N62" s="129">
        <f t="shared" si="6"/>
        <v>542.44473353245212</v>
      </c>
      <c r="O62" s="30"/>
      <c r="P62" s="129">
        <f t="shared" ref="P62:Z62" si="7">IF(P51="-","-",SUM(P51:P61))</f>
        <v>542.44473353245212</v>
      </c>
      <c r="Q62" s="129">
        <f t="shared" si="7"/>
        <v>593.36615046683357</v>
      </c>
      <c r="R62" s="129">
        <f t="shared" si="7"/>
        <v>541.89553345282502</v>
      </c>
      <c r="S62" s="129">
        <f t="shared" si="7"/>
        <v>522.68212810554496</v>
      </c>
      <c r="T62" s="129">
        <f t="shared" si="7"/>
        <v>455.20929635110269</v>
      </c>
      <c r="U62" s="129">
        <f t="shared" si="7"/>
        <v>491.45652598038077</v>
      </c>
      <c r="V62" s="129">
        <f t="shared" si="7"/>
        <v>579.97579916750044</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DF'!H$41="-","-",'3a DF'!H$41)</f>
        <v>253.14985164432846</v>
      </c>
      <c r="H63" s="38">
        <f>IF('3a DF'!I$41="-","-",'3a DF'!I$41)</f>
        <v>213.57444115975193</v>
      </c>
      <c r="I63" s="38">
        <f>IF('3a DF'!J$41="-","-",'3a DF'!J$41)</f>
        <v>174.74989531236287</v>
      </c>
      <c r="J63" s="38">
        <f>IF('3a DF'!K$41="-","-",'3a DF'!K$41)</f>
        <v>160.26701947738721</v>
      </c>
      <c r="K63" s="38">
        <f>IF('3a DF'!L$41="-","-",'3a DF'!L$41)</f>
        <v>200.74683223176862</v>
      </c>
      <c r="L63" s="38">
        <f>IF('3a DF'!M$41="-","-",'3a DF'!M$41)</f>
        <v>199.05760849983216</v>
      </c>
      <c r="M63" s="38">
        <f>IF('3a DF'!N$41="-","-",'3a DF'!N$41)</f>
        <v>215.77106184657606</v>
      </c>
      <c r="N63" s="38">
        <f>IF('3a DF'!O$41="-","-",'3a DF'!O$41)</f>
        <v>243.35846990910571</v>
      </c>
      <c r="O63" s="30"/>
      <c r="P63" s="38">
        <f>IF('3a DF'!Q$41="-","-",'3a DF'!Q$41)</f>
        <v>243.35846990910571</v>
      </c>
      <c r="Q63" s="38">
        <f>IF('3a DF'!R$41="-","-",'3a DF'!R$41)</f>
        <v>281.17733015023742</v>
      </c>
      <c r="R63" s="38">
        <f>IF('3a DF'!S$41="-","-",'3a DF'!S$41)</f>
        <v>230.77888190073497</v>
      </c>
      <c r="S63" s="38">
        <f>IF('3a DF'!T$41="-","-",'3a DF'!T$41)</f>
        <v>206.31785050021912</v>
      </c>
      <c r="T63" s="38">
        <f>IF('3a DF'!U$41="-","-",'3a DF'!U$41)</f>
        <v>145.13269789847291</v>
      </c>
      <c r="U63" s="38">
        <f>IF('3a DF'!V$41="-","-",'3a DF'!V$41)</f>
        <v>187.06626878827944</v>
      </c>
      <c r="V63" s="38">
        <f>IF('3a DF'!W$41="-","-",'3a DF'!W$41)</f>
        <v>276.51257875872909</v>
      </c>
      <c r="W63" s="38" t="str">
        <f>IF('3a DF'!X$41="-","-",'3a DF'!X$41)</f>
        <v>-</v>
      </c>
      <c r="X63" s="38" t="str">
        <f>IF('3a DF'!Y$41="-","-",'3a DF'!Y$41)</f>
        <v>-</v>
      </c>
      <c r="Y63" s="38" t="str">
        <f>IF('3a DF'!Z$41="-","-",'3a DF'!Z$41)</f>
        <v>-</v>
      </c>
      <c r="Z63" s="38" t="str">
        <f>IF('3a DF'!AA$41="-","-",'3a DF'!AA$41)</f>
        <v>-</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AA'!J255="-","-",'3c AA'!J255)</f>
        <v>-</v>
      </c>
      <c r="H65" s="38" t="str">
        <f>IF('3c AA'!K255="-","-",'3c AA'!K255)</f>
        <v>-</v>
      </c>
      <c r="I65" s="38" t="str">
        <f>IF('3c AA'!L255="-","-",'3c AA'!L255)</f>
        <v>-</v>
      </c>
      <c r="J65" s="38" t="str">
        <f>IF('3c AA'!M255="-","-",'3c AA'!M255)</f>
        <v>-</v>
      </c>
      <c r="K65" s="38" t="str">
        <f>IF('3c AA'!N255="-","-",'3c AA'!N255)</f>
        <v>-</v>
      </c>
      <c r="L65" s="38" t="str">
        <f>IF('3c AA'!O255="-","-",'3c AA'!O255)</f>
        <v>-</v>
      </c>
      <c r="M65" s="38" t="str">
        <f>IF('3c AA'!P255="-","-",'3c AA'!P255)</f>
        <v>-</v>
      </c>
      <c r="N65" s="38" t="str">
        <f>IF('3c AA'!Q255="-","-",'3c AA'!Q255)</f>
        <v>-</v>
      </c>
      <c r="O65" s="30"/>
      <c r="P65" s="38" t="str">
        <f>IF('3c AA'!S255="-","-",'3c AA'!S255)</f>
        <v>-</v>
      </c>
      <c r="Q65" s="38" t="str">
        <f>IF('3c AA'!T255="-","-",'3c AA'!T255)</f>
        <v>-</v>
      </c>
      <c r="R65" s="38" t="str">
        <f>IF('3c AA'!U255="-","-",'3c AA'!U255)</f>
        <v>-</v>
      </c>
      <c r="S65" s="38" t="str">
        <f>IF('3c AA'!V255="-","-",'3c AA'!V255)</f>
        <v>-</v>
      </c>
      <c r="T65" s="38">
        <f>IF('3c AA'!W255="-","-",'3c AA'!W255)</f>
        <v>0</v>
      </c>
      <c r="U65" s="38">
        <f>IF('3c AA'!X255="-","-",'3c AA'!X255)</f>
        <v>0</v>
      </c>
      <c r="V65" s="38">
        <f>IF('3c AA'!Y255="-","-",'3c AA'!Y255)</f>
        <v>0</v>
      </c>
      <c r="W65" s="38" t="str">
        <f>IF('3c AA'!Z255="-","-",'3c AA'!Z255)</f>
        <v>-</v>
      </c>
      <c r="X65" s="38" t="str">
        <f>IF('3c AA'!AA255="-","-",'3c AA'!AA255)</f>
        <v>-</v>
      </c>
      <c r="Y65" s="38" t="str">
        <f>IF('3c AA'!AB255="-","-",'3c AA'!AB255)</f>
        <v>-</v>
      </c>
      <c r="Z65" s="38" t="str">
        <f>IF('3c AA'!AC255="-","-",'3c AA'!AC255)</f>
        <v>-</v>
      </c>
      <c r="AA65" s="28"/>
    </row>
    <row r="66" spans="1:27" s="29" customFormat="1" ht="11.25" customHeight="1" x14ac:dyDescent="0.25">
      <c r="A66" s="256"/>
      <c r="B66" s="135" t="s">
        <v>2</v>
      </c>
      <c r="C66" s="135" t="s">
        <v>342</v>
      </c>
      <c r="D66" s="133" t="s">
        <v>320</v>
      </c>
      <c r="E66" s="128"/>
      <c r="F66" s="30"/>
      <c r="G66" s="38">
        <f>IF('3d PC'!G$42="-","-",'3d PC'!G$42)</f>
        <v>21.926269106402124</v>
      </c>
      <c r="H66" s="38">
        <f>IF('3d PC'!H$42="-","-",'3d PC'!H$42)</f>
        <v>21.926269106402124</v>
      </c>
      <c r="I66" s="38">
        <f>IF('3d PC'!I$42="-","-",'3d PC'!I$42)</f>
        <v>22.64764819235609</v>
      </c>
      <c r="J66" s="38">
        <f>IF('3d PC'!J$42="-","-",'3d PC'!J$42)</f>
        <v>22.505107470829557</v>
      </c>
      <c r="K66" s="38">
        <f>IF('3d PC'!K$42="-","-",'3d PC'!K$42)</f>
        <v>19.106297226763825</v>
      </c>
      <c r="L66" s="38">
        <f>IF('3d PC'!L$42="-","-",'3d PC'!L$42)</f>
        <v>19.106297226763825</v>
      </c>
      <c r="M66" s="38">
        <f>IF('3d PC'!M$42="-","-",'3d PC'!M$42)</f>
        <v>20.852393125569616</v>
      </c>
      <c r="N66" s="38">
        <f>IF('3d PC'!N$42="-","-",'3d PC'!N$42)</f>
        <v>20.849370287873604</v>
      </c>
      <c r="O66" s="30"/>
      <c r="P66" s="38">
        <f>IF('3d PC'!P$42="-","-",'3d PC'!P$42)</f>
        <v>20.849370287873604</v>
      </c>
      <c r="Q66" s="38">
        <f>IF('3d PC'!Q$42="-","-",'3d PC'!Q$42)</f>
        <v>21.503193401206047</v>
      </c>
      <c r="R66" s="38">
        <f>IF('3d PC'!R$42="-","-",'3d PC'!R$42)</f>
        <v>21.819481548965161</v>
      </c>
      <c r="S66" s="38">
        <f>IF('3d PC'!S$42="-","-",'3d PC'!S$42)</f>
        <v>25.256715910577427</v>
      </c>
      <c r="T66" s="38">
        <f>IF('3d PC'!T$42="-","-",'3d PC'!T$42)</f>
        <v>24.167303215101221</v>
      </c>
      <c r="U66" s="38">
        <f>IF('3d PC'!U$42="-","-",'3d PC'!U$42)</f>
        <v>23.962512789411701</v>
      </c>
      <c r="V66" s="38">
        <f>IF('3d PC'!V$42="-","-",'3d PC'!V$42)</f>
        <v>23.858648398084732</v>
      </c>
      <c r="W66" s="38" t="str">
        <f>IF('3d PC'!W$42="-","-",'3d PC'!W$42)</f>
        <v>-</v>
      </c>
      <c r="X66" s="38" t="str">
        <f>IF('3d PC'!X$42="-","-",'3d PC'!X$42)</f>
        <v>-</v>
      </c>
      <c r="Y66" s="38" t="str">
        <f>IF('3d PC'!Y$42="-","-",'3d PC'!Y$42)</f>
        <v>-</v>
      </c>
      <c r="Z66" s="38" t="str">
        <f>IF('3d PC'!Z$42="-","-",'3d PC'!Z$42)</f>
        <v>-</v>
      </c>
      <c r="AA66" s="28"/>
    </row>
    <row r="67" spans="1:27" s="29" customFormat="1" ht="11.5" x14ac:dyDescent="0.25">
      <c r="A67" s="256"/>
      <c r="B67" s="135" t="s">
        <v>352</v>
      </c>
      <c r="C67" s="135" t="s">
        <v>343</v>
      </c>
      <c r="D67" s="133" t="s">
        <v>320</v>
      </c>
      <c r="E67" s="128"/>
      <c r="F67" s="30"/>
      <c r="G67" s="38">
        <f>IF('3f NC-Gas'!F48="-","-",'3f NC-Gas'!F48)</f>
        <v>121.65097677363647</v>
      </c>
      <c r="H67" s="38">
        <f>IF('3f NC-Gas'!G48="-","-",'3f NC-Gas'!G48)</f>
        <v>121.53097677344201</v>
      </c>
      <c r="I67" s="38">
        <f>IF('3f NC-Gas'!H48="-","-",'3f NC-Gas'!H48)</f>
        <v>121.41399080369646</v>
      </c>
      <c r="J67" s="38">
        <f>IF('3f NC-Gas'!I48="-","-",'3f NC-Gas'!I48)</f>
        <v>121.06599080313252</v>
      </c>
      <c r="K67" s="38">
        <f>IF('3f NC-Gas'!J48="-","-",'3f NC-Gas'!J48)</f>
        <v>121.93376744124076</v>
      </c>
      <c r="L67" s="38">
        <f>IF('3f NC-Gas'!K48="-","-",'3f NC-Gas'!K48)</f>
        <v>121.95776744127966</v>
      </c>
      <c r="M67" s="38">
        <f>IF('3f NC-Gas'!L48="-","-",'3f NC-Gas'!L48)</f>
        <v>125.68745668211915</v>
      </c>
      <c r="N67" s="38">
        <f>IF('3f NC-Gas'!M48="-","-",'3f NC-Gas'!M48)</f>
        <v>125.75945668223582</v>
      </c>
      <c r="O67" s="30"/>
      <c r="P67" s="38">
        <f>IF('3f NC-Gas'!O48="-","-",'3f NC-Gas'!O48)</f>
        <v>125.75945668223582</v>
      </c>
      <c r="Q67" s="38">
        <f>IF('3f NC-Gas'!P48="-","-",'3f NC-Gas'!P48)</f>
        <v>130.25607066891573</v>
      </c>
      <c r="R67" s="38">
        <f>IF('3f NC-Gas'!Q48="-","-",'3f NC-Gas'!Q48)</f>
        <v>129.81207066819624</v>
      </c>
      <c r="S67" s="38">
        <f>IF('3f NC-Gas'!R48="-","-",'3f NC-Gas'!R48)</f>
        <v>128.72722259193819</v>
      </c>
      <c r="T67" s="38">
        <f>IF('3f NC-Gas'!S48="-","-",'3f NC-Gas'!S48)</f>
        <v>126.06322258762115</v>
      </c>
      <c r="U67" s="38">
        <f>IF('3f NC-Gas'!T48="-","-",'3f NC-Gas'!T48)</f>
        <v>121.44005478738279</v>
      </c>
      <c r="V67" s="38">
        <f>IF('3f NC-Gas'!U48="-","-",'3f NC-Gas'!U48)</f>
        <v>121.00805478668275</v>
      </c>
      <c r="W67" s="38" t="str">
        <f>IF('3f NC-Gas'!V48="-","-",'3f NC-Gas'!V48)</f>
        <v>-</v>
      </c>
      <c r="X67" s="38" t="str">
        <f>IF('3f NC-Gas'!W48="-","-",'3f NC-Gas'!W48)</f>
        <v>-</v>
      </c>
      <c r="Y67" s="38" t="str">
        <f>IF('3f NC-Gas'!X48="-","-",'3f NC-Gas'!X48)</f>
        <v>-</v>
      </c>
      <c r="Z67" s="38" t="str">
        <f>IF('3f NC-Gas'!Y48="-","-",'3f NC-Gas'!Y48)</f>
        <v>-</v>
      </c>
      <c r="AA67" s="28"/>
    </row>
    <row r="68" spans="1:27" s="29" customFormat="1" ht="11.5" x14ac:dyDescent="0.25">
      <c r="A68" s="256"/>
      <c r="B68" s="135" t="s">
        <v>349</v>
      </c>
      <c r="C68" s="135" t="s">
        <v>344</v>
      </c>
      <c r="D68" s="133" t="s">
        <v>320</v>
      </c>
      <c r="E68" s="128"/>
      <c r="F68" s="30"/>
      <c r="G68" s="38">
        <f>IF('3g CPIH'!C$16="-","-",'3h OC '!$E$12*('3g CPIH'!C$16/'3g CPIH'!$G$16))</f>
        <v>87.194616340508801</v>
      </c>
      <c r="H68" s="38">
        <f>IF('3g CPIH'!D$16="-","-",'3h OC '!$E$12*('3g CPIH'!D$16/'3g CPIH'!$G$16))</f>
        <v>87.369180136986301</v>
      </c>
      <c r="I68" s="38">
        <f>IF('3g CPIH'!E$16="-","-",'3h OC '!$E$12*('3g CPIH'!E$16/'3g CPIH'!$G$16))</f>
        <v>87.631025831702544</v>
      </c>
      <c r="J68" s="38">
        <f>IF('3g CPIH'!F$16="-","-",'3h OC '!$E$12*('3g CPIH'!F$16/'3g CPIH'!$G$16))</f>
        <v>88.15471722113503</v>
      </c>
      <c r="K68" s="38">
        <f>IF('3g CPIH'!G$16="-","-",'3h OC '!$E$12*('3g CPIH'!G$16/'3g CPIH'!$G$16))</f>
        <v>89.202100000000002</v>
      </c>
      <c r="L68" s="38">
        <f>IF('3g CPIH'!H$16="-","-",'3h OC '!$E$12*('3g CPIH'!H$16/'3g CPIH'!$G$16))</f>
        <v>90.33676467710373</v>
      </c>
      <c r="M68" s="38">
        <f>IF('3g CPIH'!I$16="-","-",'3h OC '!$E$12*('3g CPIH'!I$16/'3g CPIH'!$G$16))</f>
        <v>91.645993150684916</v>
      </c>
      <c r="N68" s="38">
        <f>IF('3g CPIH'!J$16="-","-",'3h OC '!$E$12*('3g CPIH'!J$16/'3g CPIH'!$G$16))</f>
        <v>92.431530234833673</v>
      </c>
      <c r="O68" s="30"/>
      <c r="P68" s="38">
        <f>IF('3g CPIH'!L$16="-","-",'3h OC '!$E$12*('3g CPIH'!L$16/'3g CPIH'!$G$16))</f>
        <v>92.431530234833673</v>
      </c>
      <c r="Q68" s="38">
        <f>IF('3g CPIH'!M$16="-","-",'3h OC '!$E$12*('3g CPIH'!M$16/'3g CPIH'!$G$16))</f>
        <v>93.47891301369863</v>
      </c>
      <c r="R68" s="38">
        <f>IF('3g CPIH'!N$16="-","-",'3h OC '!$E$12*('3g CPIH'!N$16/'3g CPIH'!$G$16))</f>
        <v>94.177168199608616</v>
      </c>
      <c r="S68" s="38">
        <f>IF('3g CPIH'!O$16="-","-",'3h OC '!$E$12*('3g CPIH'!O$16/'3g CPIH'!$G$16))</f>
        <v>94.700859589041102</v>
      </c>
      <c r="T68" s="38">
        <f>IF('3g CPIH'!P$16="-","-",'3h OC '!$E$12*('3g CPIH'!P$16/'3g CPIH'!$G$16))</f>
        <v>94.96270528375733</v>
      </c>
      <c r="U68" s="38">
        <f>IF('3g CPIH'!Q$16="-","-",'3h OC '!$E$12*('3g CPIH'!Q$16/'3g CPIH'!$G$16))</f>
        <v>95.48639667318983</v>
      </c>
      <c r="V68" s="38">
        <f>IF('3g CPIH'!R$16="-","-",'3h OC '!$E$12*('3g CPIH'!R$16/'3g CPIH'!$G$16))</f>
        <v>97.232034637964787</v>
      </c>
      <c r="W68" s="38" t="str">
        <f>IF('3g CPIH'!S$16="-","-",'3h OC '!$E$12*('3g CPIH'!S$16/'3g CPIH'!$G$16))</f>
        <v>-</v>
      </c>
      <c r="X68" s="38" t="str">
        <f>IF('3g CPIH'!T$16="-","-",'3h OC '!$E$12*('3g CPIH'!T$16/'3g CPIH'!$G$16))</f>
        <v>-</v>
      </c>
      <c r="Y68" s="38" t="str">
        <f>IF('3g CPIH'!U$16="-","-",'3h OC '!$E$12*('3g CPIH'!U$16/'3g CPIH'!$G$16))</f>
        <v>-</v>
      </c>
      <c r="Z68" s="38" t="str">
        <f>IF('3g CPIH'!V$16="-","-",'3h OC '!$E$12*('3g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SMNCC'!G$49="-","-",'3i SMNCC'!G$49)</f>
        <v>0</v>
      </c>
      <c r="L69" s="38">
        <f>IF('3i SMNCC'!H$49="-","-",'3i SMNCC'!H$49)</f>
        <v>-0.14839729644435984</v>
      </c>
      <c r="M69" s="38">
        <f>IF('3i SMNCC'!I$49="-","-",'3i SMNCC'!I$49)</f>
        <v>1.899695256253338</v>
      </c>
      <c r="N69" s="38">
        <f>IF('3i SMNCC'!J$49="-","-",'3i SMNCC'!J$49)</f>
        <v>1.9653659209909353</v>
      </c>
      <c r="O69" s="30"/>
      <c r="P69" s="38">
        <f>IF('3i SMNCC'!L$49="-","-",'3i SMNCC'!L$49)</f>
        <v>1.9653659209909353</v>
      </c>
      <c r="Q69" s="38">
        <f>IF('3i SMNCC'!M$49="-","-",'3i SMNCC'!M$49)</f>
        <v>3.94070969375099</v>
      </c>
      <c r="R69" s="38">
        <f>IF('3i SMNCC'!N$49="-","-",'3i SMNCC'!N$49)</f>
        <v>3.6877871322225353</v>
      </c>
      <c r="S69" s="38">
        <f>IF('3i SMNCC'!O$49="-","-",'3i SMNCC'!O$49)</f>
        <v>5.396909444486452</v>
      </c>
      <c r="T69" s="38">
        <f>IF('3i SMNCC'!P$49="-","-",'3i SMNCC'!P$49)</f>
        <v>4.6837637900821658</v>
      </c>
      <c r="U69" s="38">
        <f>IF('3i SMNCC'!Q$49="-","-",'3i SMNCC'!Q$49)</f>
        <v>4.418895268958277</v>
      </c>
      <c r="V69" s="38">
        <f>IF('3i SMNCC'!R$49="-","-",'3i SMNCC'!R$49)</f>
        <v>-1.4350963821646188</v>
      </c>
      <c r="W69" s="38" t="str">
        <f>IF('3i SMNCC'!S$49="-","-",'3i SMNCC'!S$49)</f>
        <v>-</v>
      </c>
      <c r="X69" s="38" t="str">
        <f>IF('3i SMNCC'!T$49="-","-",'3i SMNCC'!T$49)</f>
        <v>-</v>
      </c>
      <c r="Y69" s="38" t="str">
        <f>IF('3i SMNCC'!U$49="-","-",'3i SMNCC'!U$49)</f>
        <v>-</v>
      </c>
      <c r="Z69" s="38" t="str">
        <f>IF('3i SMNCC'!V$49="-","-",'3i SMNCC'!V$49)</f>
        <v>-</v>
      </c>
      <c r="AA69" s="28"/>
    </row>
    <row r="70" spans="1:27" s="29" customFormat="1" ht="11.5" x14ac:dyDescent="0.25">
      <c r="A70" s="256"/>
      <c r="B70" s="135" t="s">
        <v>349</v>
      </c>
      <c r="C70" s="135" t="s">
        <v>389</v>
      </c>
      <c r="D70" s="133" t="s">
        <v>320</v>
      </c>
      <c r="E70" s="128"/>
      <c r="F70" s="30"/>
      <c r="G70" s="38">
        <f>IF('3g CPIH'!C$16="-","-",'3j PAAC PAP'!$G$24*('3g CPIH'!C$16/'3g CPIH'!$G$16))</f>
        <v>38.769117710371823</v>
      </c>
      <c r="H70" s="38">
        <f>IF('3g CPIH'!D$16="-","-",'3j PAAC PAP'!$G$24*('3g CPIH'!D$16/'3g CPIH'!$G$16))</f>
        <v>38.846733561643838</v>
      </c>
      <c r="I70" s="38">
        <f>IF('3g CPIH'!E$16="-","-",'3j PAAC PAP'!$G$24*('3g CPIH'!E$16/'3g CPIH'!$G$16))</f>
        <v>38.963157338551866</v>
      </c>
      <c r="J70" s="38">
        <f>IF('3g CPIH'!F$16="-","-",'3j PAAC PAP'!$G$24*('3g CPIH'!F$16/'3g CPIH'!$G$16))</f>
        <v>39.19600489236791</v>
      </c>
      <c r="K70" s="38">
        <f>IF('3g CPIH'!G$16="-","-",'3j PAAC PAP'!$G$24*('3g CPIH'!G$16/'3g CPIH'!$G$16))</f>
        <v>39.661700000000003</v>
      </c>
      <c r="L70" s="38">
        <f>IF('3g CPIH'!H$16="-","-",'3j PAAC PAP'!$G$24*('3g CPIH'!H$16/'3g CPIH'!$G$16))</f>
        <v>40.166203033268111</v>
      </c>
      <c r="M70" s="38">
        <f>IF('3g CPIH'!I$16="-","-",'3j PAAC PAP'!$G$24*('3g CPIH'!I$16/'3g CPIH'!$G$16))</f>
        <v>40.748321917808219</v>
      </c>
      <c r="N70" s="38">
        <f>IF('3g CPIH'!J$16="-","-",'3j PAAC PAP'!$G$24*('3g CPIH'!J$16/'3g CPIH'!$G$16))</f>
        <v>41.097593248532299</v>
      </c>
      <c r="O70" s="30"/>
      <c r="P70" s="38">
        <f>IF('3g CPIH'!L$16="-","-",'3j PAAC PAP'!$G$24*('3g CPIH'!L$16/'3g CPIH'!$G$16))</f>
        <v>41.097593248532299</v>
      </c>
      <c r="Q70" s="38">
        <f>IF('3g CPIH'!M$16="-","-",'3j PAAC PAP'!$G$24*('3g CPIH'!M$16/'3g CPIH'!$G$16))</f>
        <v>41.563288356164385</v>
      </c>
      <c r="R70" s="38">
        <f>IF('3g CPIH'!N$16="-","-",'3j PAAC PAP'!$G$24*('3g CPIH'!N$16/'3g CPIH'!$G$16))</f>
        <v>41.87375176125245</v>
      </c>
      <c r="S70" s="38">
        <f>IF('3g CPIH'!O$16="-","-",'3j PAAC PAP'!$G$24*('3g CPIH'!O$16/'3g CPIH'!$G$16))</f>
        <v>42.1065993150685</v>
      </c>
      <c r="T70" s="38">
        <f>IF('3g CPIH'!P$16="-","-",'3j PAAC PAP'!$G$24*('3g CPIH'!P$16/'3g CPIH'!$G$16))</f>
        <v>42.223023091976515</v>
      </c>
      <c r="U70" s="38">
        <f>IF('3g CPIH'!Q$16="-","-",'3j PAAC PAP'!$G$24*('3g CPIH'!Q$16/'3g CPIH'!$G$16))</f>
        <v>42.455870645792565</v>
      </c>
      <c r="V70" s="38">
        <f>IF('3g CPIH'!R$16="-","-",'3j PAAC PAP'!$G$24*('3g CPIH'!R$16/'3g CPIH'!$G$16))</f>
        <v>43.232029158512731</v>
      </c>
      <c r="W70" s="38" t="str">
        <f>IF('3g CPIH'!S$16="-","-",'3j PAAC PAP'!$G$24*('3g CPIH'!S$16/'3g CPIH'!$G$16))</f>
        <v>-</v>
      </c>
      <c r="X70" s="38" t="str">
        <f>IF('3g CPIH'!T$16="-","-",'3j PAAC PAP'!$G$24*('3g CPIH'!T$16/'3g CPIH'!$G$16))</f>
        <v>-</v>
      </c>
      <c r="Y70" s="38" t="str">
        <f>IF('3g CPIH'!U$16="-","-",'3j PAAC PAP'!$G$24*('3g CPIH'!U$16/'3g CPIH'!$G$16))</f>
        <v>-</v>
      </c>
      <c r="Z70" s="38" t="str">
        <f>IF('3g CPIH'!V$16="-","-",'3j PAAC PAP'!$G$24*('3g CPIH'!V$16/'3g CPIH'!$G$16))</f>
        <v>-</v>
      </c>
      <c r="AA70" s="28"/>
    </row>
    <row r="71" spans="1:27" s="29" customFormat="1" ht="11.25" customHeight="1" x14ac:dyDescent="0.25">
      <c r="A71" s="256"/>
      <c r="B71" s="135" t="s">
        <v>349</v>
      </c>
      <c r="C71" s="135" t="s">
        <v>404</v>
      </c>
      <c r="D71" s="133" t="s">
        <v>320</v>
      </c>
      <c r="E71" s="128"/>
      <c r="F71" s="30"/>
      <c r="G71" s="38">
        <f>IF(G63="-","-",SUM(G63:G69)*'3j PAAC PAP'!$G$42)</f>
        <v>0</v>
      </c>
      <c r="H71" s="38">
        <f>IF(H63="-","-",SUM(H63:H69)*'3j PAAC PAP'!$G$42)</f>
        <v>0</v>
      </c>
      <c r="I71" s="38">
        <f>IF(I63="-","-",SUM(I63:I69)*'3j PAAC PAP'!$G$42)</f>
        <v>0</v>
      </c>
      <c r="J71" s="38">
        <f>IF(J63="-","-",SUM(J63:J69)*'3j PAAC PAP'!$G$42)</f>
        <v>0</v>
      </c>
      <c r="K71" s="38">
        <f>IF(K63="-","-",SUM(K63:K69)*'3j PAAC PAP'!$G$42)</f>
        <v>0</v>
      </c>
      <c r="L71" s="38">
        <f>IF(L63="-","-",SUM(L63:L69)*'3j PAAC PAP'!$G$42)</f>
        <v>0</v>
      </c>
      <c r="M71" s="38">
        <f>IF(M63="-","-",SUM(M63:M69)*'3j PAAC PAP'!$G$42)</f>
        <v>0</v>
      </c>
      <c r="N71" s="38">
        <f>IF(N63="-","-",SUM(N63:N69)*'3j PAAC PAP'!$G$42)</f>
        <v>0</v>
      </c>
      <c r="O71" s="30"/>
      <c r="P71" s="38">
        <f>IF(P63="-","-",SUM(P63:P69)*'3j PAAC PAP'!$G$42)</f>
        <v>0</v>
      </c>
      <c r="Q71" s="38">
        <f>IF(Q63="-","-",SUM(Q63:Q69)*'3j PAAC PAP'!$G$42)</f>
        <v>0</v>
      </c>
      <c r="R71" s="38">
        <f>IF(R63="-","-",SUM(R63:R69)*'3j PAAC PAP'!$G$42)</f>
        <v>0</v>
      </c>
      <c r="S71" s="38">
        <f>IF(S63="-","-",SUM(S63:S69)*'3j PAAC PAP'!$G$42)</f>
        <v>0</v>
      </c>
      <c r="T71" s="38">
        <f>IF(T63="-","-",SUM(T63:T69)*'3j PAAC PAP'!$G$42)</f>
        <v>0</v>
      </c>
      <c r="U71" s="38">
        <f>IF(U63="-","-",SUM(U63:U69)*'3j PAAC PAP'!$G$42)</f>
        <v>0</v>
      </c>
      <c r="V71" s="38">
        <f>IF(V63="-","-",SUM(V63:V69)*'3j PAAC PAP'!$G$42)</f>
        <v>0</v>
      </c>
      <c r="W71" s="38" t="str">
        <f>IF(W63="-","-",SUM(W63:W69)*'3j PAAC PAP'!$G$42)</f>
        <v>-</v>
      </c>
      <c r="X71" s="38" t="str">
        <f>IF(X63="-","-",SUM(X63:X69)*'3j PAAC PAP'!$G$42)</f>
        <v>-</v>
      </c>
      <c r="Y71" s="38" t="str">
        <f>IF(Y63="-","-",SUM(Y63:Y69)*'3j PAAC PAP'!$G$42)</f>
        <v>-</v>
      </c>
      <c r="Z71" s="38" t="str">
        <f>IF(Z63="-","-",SUM(Z63:Z69)*'3j PAAC PAP'!$G$42)</f>
        <v>-</v>
      </c>
      <c r="AA71" s="28"/>
    </row>
    <row r="72" spans="1:27" s="29" customFormat="1" ht="11.25" customHeight="1" x14ac:dyDescent="0.25">
      <c r="A72" s="256"/>
      <c r="B72" s="135" t="s">
        <v>388</v>
      </c>
      <c r="C72" s="135" t="s">
        <v>515</v>
      </c>
      <c r="D72" s="133" t="s">
        <v>320</v>
      </c>
      <c r="E72" s="128"/>
      <c r="F72" s="30"/>
      <c r="G72" s="38">
        <f>IF(G66="-","-",SUM(G63:G71)*'3k EBIT'!$E$12)</f>
        <v>10.123476025949397</v>
      </c>
      <c r="H72" s="38">
        <f>IF(H66="-","-",SUM(H63:H71)*'3k EBIT'!$E$12)</f>
        <v>9.3595395310979637</v>
      </c>
      <c r="I72" s="38">
        <f>IF(I66="-","-",SUM(I63:I71)*'3k EBIT'!$E$12)</f>
        <v>8.6266179361268769</v>
      </c>
      <c r="J72" s="38">
        <f>IF(J66="-","-",SUM(J63:J71)*'3k EBIT'!$E$12)</f>
        <v>8.3512654505024564</v>
      </c>
      <c r="K72" s="38">
        <f>IF(K66="-","-",SUM(K63:K71)*'3k EBIT'!$E$12)</f>
        <v>9.1155626975548056</v>
      </c>
      <c r="L72" s="38">
        <f>IF(L66="-","-",SUM(L63:L71)*'3k EBIT'!$E$12)</f>
        <v>9.112183885692362</v>
      </c>
      <c r="M72" s="38">
        <f>IF(M66="-","-",SUM(M63:M71)*'3k EBIT'!$E$12)</f>
        <v>9.61824412888949</v>
      </c>
      <c r="N72" s="38">
        <f>IF(N66="-","-",SUM(N63:N71)*'3k EBIT'!$E$12)</f>
        <v>10.177143876740224</v>
      </c>
      <c r="O72" s="30"/>
      <c r="P72" s="38">
        <f>IF(P66="-","-",SUM(P63:P71)*'3k EBIT'!$E$12)</f>
        <v>10.177143876740224</v>
      </c>
      <c r="Q72" s="38">
        <f>IF(Q66="-","-",SUM(Q63:Q71)*'3k EBIT'!$E$12)</f>
        <v>11.076936978339996</v>
      </c>
      <c r="R72" s="38">
        <f>IF(R66="-","-",SUM(R63:R71)*'3k EBIT'!$E$12)</f>
        <v>10.11298456697426</v>
      </c>
      <c r="S72" s="38">
        <f>IF(S66="-","-",SUM(S63:S71)*'3k EBIT'!$E$12)</f>
        <v>9.7325392555805728</v>
      </c>
      <c r="T72" s="38">
        <f>IF(T66="-","-",SUM(T63:T71)*'3k EBIT'!$E$12)</f>
        <v>8.4683232409122748</v>
      </c>
      <c r="U72" s="38">
        <f>IF(U66="-","-",SUM(U63:U71)*'3k EBIT'!$E$12)</f>
        <v>9.1965074197219856</v>
      </c>
      <c r="V72" s="38">
        <f>IF(V66="-","-",SUM(V63:V71)*'3k EBIT'!$E$12)</f>
        <v>10.853986973562055</v>
      </c>
      <c r="W72" s="38" t="str">
        <f>IF(W66="-","-",SUM(W63:W71)*'3k EBIT'!$E$12)</f>
        <v>-</v>
      </c>
      <c r="X72" s="38" t="str">
        <f>IF(X66="-","-",SUM(X63:X71)*'3k EBIT'!$E$12)</f>
        <v>-</v>
      </c>
      <c r="Y72" s="38" t="str">
        <f>IF(Y66="-","-",SUM(Y63:Y71)*'3k EBIT'!$E$12)</f>
        <v>-</v>
      </c>
      <c r="Z72" s="38" t="str">
        <f>IF(Z66="-","-",SUM(Z63:Z71)*'3k EBIT'!$E$12)</f>
        <v>-</v>
      </c>
      <c r="AA72" s="28"/>
    </row>
    <row r="73" spans="1:27" s="29" customFormat="1" ht="11.25" customHeight="1" x14ac:dyDescent="0.25">
      <c r="A73" s="256"/>
      <c r="B73" s="135" t="s">
        <v>292</v>
      </c>
      <c r="C73" s="179" t="s">
        <v>516</v>
      </c>
      <c r="D73" s="133" t="s">
        <v>320</v>
      </c>
      <c r="E73" s="127"/>
      <c r="F73" s="30"/>
      <c r="G73" s="38">
        <f>IF(G68="-","-",SUM(G63:G66,G68:G72)*'3l HAP'!$E$13)</f>
        <v>6.0198423266463141</v>
      </c>
      <c r="H73" s="38">
        <f>IF(H68="-","-",SUM(H63:H66,H68:H72)*'3l HAP'!$E$13)</f>
        <v>5.4329261097432093</v>
      </c>
      <c r="I73" s="38">
        <f>IF(I68="-","-",SUM(I63:I66,I68:I72)*'3l HAP'!$E$13)</f>
        <v>4.8698651834511182</v>
      </c>
      <c r="J73" s="38">
        <f>IF(J68="-","-",SUM(J63:J66,J68:J72)*'3l HAP'!$E$13)</f>
        <v>4.6627795105734444</v>
      </c>
      <c r="K73" s="38">
        <f>IF(K68="-","-",SUM(K63:K66,K68:K72)*'3l HAP'!$E$13)</f>
        <v>5.2390255176572733</v>
      </c>
      <c r="L73" s="38">
        <f>IF(L68="-","-",SUM(L63:L66,L68:L72)*'3l HAP'!$E$13)</f>
        <v>5.236070493443826</v>
      </c>
      <c r="M73" s="38">
        <f>IF(M68="-","-",SUM(M63:M66,M68:M72)*'3l HAP'!$E$13)</f>
        <v>5.5714233217028681</v>
      </c>
      <c r="N73" s="38">
        <f>IF(N68="-","-",SUM(N63:N66,N68:N72)*'3l HAP'!$E$13)</f>
        <v>6.0010453711925162</v>
      </c>
      <c r="O73" s="30"/>
      <c r="P73" s="38">
        <f>IF(P68="-","-",SUM(P63:P66,P68:P72)*'3l HAP'!$E$13)</f>
        <v>6.0010453711925162</v>
      </c>
      <c r="Q73" s="38">
        <f>IF(Q68="-","-",SUM(Q63:Q66,Q68:Q72)*'3l HAP'!$E$13)</f>
        <v>6.6285717804989313</v>
      </c>
      <c r="R73" s="38">
        <f>IF(R68="-","-",SUM(R63:R66,R68:R72)*'3l HAP'!$E$13)</f>
        <v>5.8922712568619664</v>
      </c>
      <c r="S73" s="38">
        <f>IF(S68="-","-",SUM(S63:S66,S68:S72)*'3l HAP'!$E$13)</f>
        <v>5.614991491053221</v>
      </c>
      <c r="T73" s="38">
        <f>IF(T68="-","-",SUM(T63:T66,T68:T72)*'3l HAP'!$E$13)</f>
        <v>4.6798172716737474</v>
      </c>
      <c r="U73" s="38">
        <f>IF(U68="-","-",SUM(U63:U66,U68:U72)*'3l HAP'!$E$13)</f>
        <v>5.3086282376611651</v>
      </c>
      <c r="V73" s="38">
        <f>IF(V68="-","-",SUM(V63:V66,V68:V72)*'3l HAP'!$E$13)</f>
        <v>6.5921714719957869</v>
      </c>
      <c r="W73" s="38" t="str">
        <f>IF(W68="-","-",SUM(W63:W66,W68:W72)*'3l HAP'!$E$13)</f>
        <v>-</v>
      </c>
      <c r="X73" s="38" t="str">
        <f>IF(X68="-","-",SUM(X63:X66,X68:X72)*'3l HAP'!$E$13)</f>
        <v>-</v>
      </c>
      <c r="Y73" s="38" t="str">
        <f>IF(Y68="-","-",SUM(Y63:Y66,Y68:Y72)*'3l HAP'!$E$13)</f>
        <v>-</v>
      </c>
      <c r="Z73" s="38" t="str">
        <f>IF(Z68="-","-",SUM(Z63:Z66,Z68:Z72)*'3l HAP'!$E$13)</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538.83414992784333</v>
      </c>
      <c r="H74" s="38">
        <f t="shared" si="8"/>
        <v>498.0400663790673</v>
      </c>
      <c r="I74" s="38">
        <f t="shared" si="8"/>
        <v>458.90220059824782</v>
      </c>
      <c r="J74" s="38">
        <f t="shared" si="8"/>
        <v>444.20288482592809</v>
      </c>
      <c r="K74" s="38">
        <f t="shared" si="8"/>
        <v>485.00528511498527</v>
      </c>
      <c r="L74" s="38">
        <f t="shared" si="8"/>
        <v>484.82449796093931</v>
      </c>
      <c r="M74" s="38">
        <f t="shared" si="8"/>
        <v>511.79458942960366</v>
      </c>
      <c r="N74" s="38">
        <f t="shared" si="8"/>
        <v>541.63997553150489</v>
      </c>
      <c r="O74" s="30"/>
      <c r="P74" s="38">
        <f t="shared" ref="P74:Z74" si="9">IF(P63="-","-",SUM(P63:P73))</f>
        <v>541.63997553150489</v>
      </c>
      <c r="Q74" s="38">
        <f t="shared" si="9"/>
        <v>589.62501404281227</v>
      </c>
      <c r="R74" s="38">
        <f t="shared" si="9"/>
        <v>538.15439703481616</v>
      </c>
      <c r="S74" s="38">
        <f t="shared" si="9"/>
        <v>517.85368809796455</v>
      </c>
      <c r="T74" s="38">
        <f t="shared" si="9"/>
        <v>450.38085637959733</v>
      </c>
      <c r="U74" s="38">
        <f t="shared" si="9"/>
        <v>489.33513461039769</v>
      </c>
      <c r="V74" s="38">
        <f t="shared" si="9"/>
        <v>577.85440780336739</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DF'!H$41="-","-",'3a DF'!H$41)</f>
        <v>253.14985164432846</v>
      </c>
      <c r="H75" s="129">
        <f>IF('3a DF'!I$41="-","-",'3a DF'!I$41)</f>
        <v>213.57444115975193</v>
      </c>
      <c r="I75" s="129">
        <f>IF('3a DF'!J$41="-","-",'3a DF'!J$41)</f>
        <v>174.74989531236287</v>
      </c>
      <c r="J75" s="129">
        <f>IF('3a DF'!K$41="-","-",'3a DF'!K$41)</f>
        <v>160.26701947738721</v>
      </c>
      <c r="K75" s="129">
        <f>IF('3a DF'!L$41="-","-",'3a DF'!L$41)</f>
        <v>200.74683223176862</v>
      </c>
      <c r="L75" s="129">
        <f>IF('3a DF'!M$41="-","-",'3a DF'!M$41)</f>
        <v>199.05760849983216</v>
      </c>
      <c r="M75" s="129">
        <f>IF('3a DF'!N$41="-","-",'3a DF'!N$41)</f>
        <v>215.77106184657606</v>
      </c>
      <c r="N75" s="129">
        <f>IF('3a DF'!O$41="-","-",'3a DF'!O$41)</f>
        <v>243.35846990910571</v>
      </c>
      <c r="O75" s="30"/>
      <c r="P75" s="129">
        <f>IF('3a DF'!Q$41="-","-",'3a DF'!Q$41)</f>
        <v>243.35846990910571</v>
      </c>
      <c r="Q75" s="129">
        <f>IF('3a DF'!R$41="-","-",'3a DF'!R$41)</f>
        <v>281.17733015023742</v>
      </c>
      <c r="R75" s="129">
        <f>IF('3a DF'!S$41="-","-",'3a DF'!S$41)</f>
        <v>230.77888190073497</v>
      </c>
      <c r="S75" s="129">
        <f>IF('3a DF'!T$41="-","-",'3a DF'!T$41)</f>
        <v>206.31785050021912</v>
      </c>
      <c r="T75" s="129">
        <f>IF('3a DF'!U$41="-","-",'3a DF'!U$41)</f>
        <v>145.13269789847291</v>
      </c>
      <c r="U75" s="129">
        <f>IF('3a DF'!V$41="-","-",'3a DF'!V$41)</f>
        <v>187.06626878827944</v>
      </c>
      <c r="V75" s="129">
        <f>IF('3a DF'!W$41="-","-",'3a DF'!W$41)</f>
        <v>276.51257875872909</v>
      </c>
      <c r="W75" s="129" t="str">
        <f>IF('3a DF'!X$41="-","-",'3a DF'!X$41)</f>
        <v>-</v>
      </c>
      <c r="X75" s="129" t="str">
        <f>IF('3a DF'!Y$41="-","-",'3a DF'!Y$41)</f>
        <v>-</v>
      </c>
      <c r="Y75" s="129" t="str">
        <f>IF('3a DF'!Z$41="-","-",'3a DF'!Z$41)</f>
        <v>-</v>
      </c>
      <c r="Z75" s="129" t="str">
        <f>IF('3a DF'!AA$41="-","-",'3a DF'!AA$41)</f>
        <v>-</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AA'!J256="-","-",'3c AA'!J256)</f>
        <v>-</v>
      </c>
      <c r="H77" s="129" t="str">
        <f>IF('3c AA'!K256="-","-",'3c AA'!K256)</f>
        <v>-</v>
      </c>
      <c r="I77" s="129" t="str">
        <f>IF('3c AA'!L256="-","-",'3c AA'!L256)</f>
        <v>-</v>
      </c>
      <c r="J77" s="129" t="str">
        <f>IF('3c AA'!M256="-","-",'3c AA'!M256)</f>
        <v>-</v>
      </c>
      <c r="K77" s="129" t="str">
        <f>IF('3c AA'!N256="-","-",'3c AA'!N256)</f>
        <v>-</v>
      </c>
      <c r="L77" s="129" t="str">
        <f>IF('3c AA'!O256="-","-",'3c AA'!O256)</f>
        <v>-</v>
      </c>
      <c r="M77" s="129" t="str">
        <f>IF('3c AA'!P256="-","-",'3c AA'!P256)</f>
        <v>-</v>
      </c>
      <c r="N77" s="129" t="str">
        <f>IF('3c AA'!Q256="-","-",'3c AA'!Q256)</f>
        <v>-</v>
      </c>
      <c r="O77" s="30"/>
      <c r="P77" s="129" t="str">
        <f>IF('3c AA'!S256="-","-",'3c AA'!S256)</f>
        <v>-</v>
      </c>
      <c r="Q77" s="129" t="str">
        <f>IF('3c AA'!T256="-","-",'3c AA'!T256)</f>
        <v>-</v>
      </c>
      <c r="R77" s="129" t="str">
        <f>IF('3c AA'!U256="-","-",'3c AA'!U256)</f>
        <v>-</v>
      </c>
      <c r="S77" s="129" t="str">
        <f>IF('3c AA'!V256="-","-",'3c AA'!V256)</f>
        <v>-</v>
      </c>
      <c r="T77" s="129">
        <f>IF('3c AA'!W256="-","-",'3c AA'!W256)</f>
        <v>0</v>
      </c>
      <c r="U77" s="129">
        <f>IF('3c AA'!X256="-","-",'3c AA'!X256)</f>
        <v>0</v>
      </c>
      <c r="V77" s="129">
        <f>IF('3c AA'!Y256="-","-",'3c AA'!Y256)</f>
        <v>0</v>
      </c>
      <c r="W77" s="129" t="str">
        <f>IF('3c AA'!Z256="-","-",'3c AA'!Z256)</f>
        <v>-</v>
      </c>
      <c r="X77" s="129" t="str">
        <f>IF('3c AA'!AA256="-","-",'3c AA'!AA256)</f>
        <v>-</v>
      </c>
      <c r="Y77" s="129" t="str">
        <f>IF('3c AA'!AB256="-","-",'3c AA'!AB256)</f>
        <v>-</v>
      </c>
      <c r="Z77" s="129" t="str">
        <f>IF('3c AA'!AC256="-","-",'3c AA'!AC256)</f>
        <v>-</v>
      </c>
      <c r="AA77" s="28"/>
    </row>
    <row r="78" spans="1:27" s="29" customFormat="1" ht="11.5" x14ac:dyDescent="0.25">
      <c r="A78" s="256"/>
      <c r="B78" s="132" t="s">
        <v>2</v>
      </c>
      <c r="C78" s="132" t="s">
        <v>342</v>
      </c>
      <c r="D78" s="134" t="s">
        <v>321</v>
      </c>
      <c r="E78" s="131"/>
      <c r="F78" s="30"/>
      <c r="G78" s="129">
        <f>IF('3d PC'!G$42="-","-",'3d PC'!G$42)</f>
        <v>21.926269106402124</v>
      </c>
      <c r="H78" s="129">
        <f>IF('3d PC'!H$42="-","-",'3d PC'!H$42)</f>
        <v>21.926269106402124</v>
      </c>
      <c r="I78" s="129">
        <f>IF('3d PC'!I$42="-","-",'3d PC'!I$42)</f>
        <v>22.64764819235609</v>
      </c>
      <c r="J78" s="129">
        <f>IF('3d PC'!J$42="-","-",'3d PC'!J$42)</f>
        <v>22.505107470829557</v>
      </c>
      <c r="K78" s="129">
        <f>IF('3d PC'!K$42="-","-",'3d PC'!K$42)</f>
        <v>19.106297226763825</v>
      </c>
      <c r="L78" s="129">
        <f>IF('3d PC'!L$42="-","-",'3d PC'!L$42)</f>
        <v>19.106297226763825</v>
      </c>
      <c r="M78" s="129">
        <f>IF('3d PC'!M$42="-","-",'3d PC'!M$42)</f>
        <v>20.852393125569616</v>
      </c>
      <c r="N78" s="129">
        <f>IF('3d PC'!N$42="-","-",'3d PC'!N$42)</f>
        <v>20.849370287873604</v>
      </c>
      <c r="O78" s="30"/>
      <c r="P78" s="129">
        <f>IF('3d PC'!P$42="-","-",'3d PC'!P$42)</f>
        <v>20.849370287873604</v>
      </c>
      <c r="Q78" s="129">
        <f>IF('3d PC'!Q$42="-","-",'3d PC'!Q$42)</f>
        <v>21.503193401206047</v>
      </c>
      <c r="R78" s="129">
        <f>IF('3d PC'!R$42="-","-",'3d PC'!R$42)</f>
        <v>21.819481548965161</v>
      </c>
      <c r="S78" s="129">
        <f>IF('3d PC'!S$42="-","-",'3d PC'!S$42)</f>
        <v>25.256715910577427</v>
      </c>
      <c r="T78" s="129">
        <f>IF('3d PC'!T$42="-","-",'3d PC'!T$42)</f>
        <v>24.167303215101221</v>
      </c>
      <c r="U78" s="129">
        <f>IF('3d PC'!U$42="-","-",'3d PC'!U$42)</f>
        <v>23.962512789411701</v>
      </c>
      <c r="V78" s="129">
        <f>IF('3d PC'!V$42="-","-",'3d PC'!V$42)</f>
        <v>23.858648398084732</v>
      </c>
      <c r="W78" s="129" t="str">
        <f>IF('3d PC'!W$42="-","-",'3d PC'!W$42)</f>
        <v>-</v>
      </c>
      <c r="X78" s="129" t="str">
        <f>IF('3d PC'!X$42="-","-",'3d PC'!X$42)</f>
        <v>-</v>
      </c>
      <c r="Y78" s="129" t="str">
        <f>IF('3d PC'!Y$42="-","-",'3d PC'!Y$42)</f>
        <v>-</v>
      </c>
      <c r="Z78" s="129" t="str">
        <f>IF('3d PC'!Z$42="-","-",'3d PC'!Z$42)</f>
        <v>-</v>
      </c>
      <c r="AA78" s="28"/>
    </row>
    <row r="79" spans="1:27" s="29" customFormat="1" ht="11.5" x14ac:dyDescent="0.25">
      <c r="A79" s="256"/>
      <c r="B79" s="132" t="s">
        <v>352</v>
      </c>
      <c r="C79" s="132" t="s">
        <v>343</v>
      </c>
      <c r="D79" s="134" t="s">
        <v>321</v>
      </c>
      <c r="E79" s="131"/>
      <c r="F79" s="30"/>
      <c r="G79" s="129">
        <f>IF('3f NC-Gas'!F49="-","-",'3f NC-Gas'!F49)</f>
        <v>123.21530141639572</v>
      </c>
      <c r="H79" s="129">
        <f>IF('3f NC-Gas'!G49="-","-",'3f NC-Gas'!G49)</f>
        <v>123.09530141639571</v>
      </c>
      <c r="I79" s="129">
        <f>IF('3f NC-Gas'!H49="-","-",'3f NC-Gas'!H49)</f>
        <v>118.32634141586192</v>
      </c>
      <c r="J79" s="129">
        <f>IF('3f NC-Gas'!I49="-","-",'3f NC-Gas'!I49)</f>
        <v>117.97834141586192</v>
      </c>
      <c r="K79" s="129">
        <f>IF('3f NC-Gas'!J49="-","-",'3f NC-Gas'!J49)</f>
        <v>115.52791571060008</v>
      </c>
      <c r="L79" s="129">
        <f>IF('3f NC-Gas'!K49="-","-",'3f NC-Gas'!K49)</f>
        <v>115.55191571060008</v>
      </c>
      <c r="M79" s="129">
        <f>IF('3f NC-Gas'!L49="-","-",'3f NC-Gas'!L49)</f>
        <v>114.00248669728555</v>
      </c>
      <c r="N79" s="129">
        <f>IF('3f NC-Gas'!M49="-","-",'3f NC-Gas'!M49)</f>
        <v>114.07448669728555</v>
      </c>
      <c r="O79" s="30"/>
      <c r="P79" s="129">
        <f>IF('3f NC-Gas'!O49="-","-",'3f NC-Gas'!O49)</f>
        <v>114.07448669728555</v>
      </c>
      <c r="Q79" s="129">
        <f>IF('3f NC-Gas'!P49="-","-",'3f NC-Gas'!P49)</f>
        <v>122.66333492872354</v>
      </c>
      <c r="R79" s="129">
        <f>IF('3f NC-Gas'!Q49="-","-",'3f NC-Gas'!Q49)</f>
        <v>122.21933492872355</v>
      </c>
      <c r="S79" s="129">
        <f>IF('3f NC-Gas'!R49="-","-",'3f NC-Gas'!R49)</f>
        <v>122.61854888546891</v>
      </c>
      <c r="T79" s="129">
        <f>IF('3f NC-Gas'!S49="-","-",'3f NC-Gas'!S49)</f>
        <v>119.95454888546891</v>
      </c>
      <c r="U79" s="129">
        <f>IF('3f NC-Gas'!T49="-","-",'3f NC-Gas'!T49)</f>
        <v>111.15514265073047</v>
      </c>
      <c r="V79" s="129">
        <f>IF('3f NC-Gas'!U49="-","-",'3f NC-Gas'!U49)</f>
        <v>110.72314265073047</v>
      </c>
      <c r="W79" s="129" t="str">
        <f>IF('3f NC-Gas'!V49="-","-",'3f NC-Gas'!V49)</f>
        <v>-</v>
      </c>
      <c r="X79" s="129" t="str">
        <f>IF('3f NC-Gas'!W49="-","-",'3f NC-Gas'!W49)</f>
        <v>-</v>
      </c>
      <c r="Y79" s="129" t="str">
        <f>IF('3f NC-Gas'!X49="-","-",'3f NC-Gas'!X49)</f>
        <v>-</v>
      </c>
      <c r="Z79" s="129" t="str">
        <f>IF('3f NC-Gas'!Y49="-","-",'3f NC-Gas'!Y49)</f>
        <v>-</v>
      </c>
      <c r="AA79" s="28"/>
    </row>
    <row r="80" spans="1:27" s="29" customFormat="1" ht="11.5" x14ac:dyDescent="0.25">
      <c r="A80" s="256"/>
      <c r="B80" s="132" t="s">
        <v>349</v>
      </c>
      <c r="C80" s="132" t="s">
        <v>344</v>
      </c>
      <c r="D80" s="134" t="s">
        <v>321</v>
      </c>
      <c r="E80" s="131"/>
      <c r="F80" s="30"/>
      <c r="G80" s="129">
        <f>IF('3g CPIH'!C$16="-","-",'3h OC '!$E$12*('3g CPIH'!C$16/'3g CPIH'!$G$16))</f>
        <v>87.194616340508801</v>
      </c>
      <c r="H80" s="129">
        <f>IF('3g CPIH'!D$16="-","-",'3h OC '!$E$12*('3g CPIH'!D$16/'3g CPIH'!$G$16))</f>
        <v>87.369180136986301</v>
      </c>
      <c r="I80" s="129">
        <f>IF('3g CPIH'!E$16="-","-",'3h OC '!$E$12*('3g CPIH'!E$16/'3g CPIH'!$G$16))</f>
        <v>87.631025831702544</v>
      </c>
      <c r="J80" s="129">
        <f>IF('3g CPIH'!F$16="-","-",'3h OC '!$E$12*('3g CPIH'!F$16/'3g CPIH'!$G$16))</f>
        <v>88.15471722113503</v>
      </c>
      <c r="K80" s="129">
        <f>IF('3g CPIH'!G$16="-","-",'3h OC '!$E$12*('3g CPIH'!G$16/'3g CPIH'!$G$16))</f>
        <v>89.202100000000002</v>
      </c>
      <c r="L80" s="129">
        <f>IF('3g CPIH'!H$16="-","-",'3h OC '!$E$12*('3g CPIH'!H$16/'3g CPIH'!$G$16))</f>
        <v>90.33676467710373</v>
      </c>
      <c r="M80" s="129">
        <f>IF('3g CPIH'!I$16="-","-",'3h OC '!$E$12*('3g CPIH'!I$16/'3g CPIH'!$G$16))</f>
        <v>91.645993150684916</v>
      </c>
      <c r="N80" s="129">
        <f>IF('3g CPIH'!J$16="-","-",'3h OC '!$E$12*('3g CPIH'!J$16/'3g CPIH'!$G$16))</f>
        <v>92.431530234833673</v>
      </c>
      <c r="O80" s="30"/>
      <c r="P80" s="129">
        <f>IF('3g CPIH'!L$16="-","-",'3h OC '!$E$12*('3g CPIH'!L$16/'3g CPIH'!$G$16))</f>
        <v>92.431530234833673</v>
      </c>
      <c r="Q80" s="129">
        <f>IF('3g CPIH'!M$16="-","-",'3h OC '!$E$12*('3g CPIH'!M$16/'3g CPIH'!$G$16))</f>
        <v>93.47891301369863</v>
      </c>
      <c r="R80" s="129">
        <f>IF('3g CPIH'!N$16="-","-",'3h OC '!$E$12*('3g CPIH'!N$16/'3g CPIH'!$G$16))</f>
        <v>94.177168199608616</v>
      </c>
      <c r="S80" s="129">
        <f>IF('3g CPIH'!O$16="-","-",'3h OC '!$E$12*('3g CPIH'!O$16/'3g CPIH'!$G$16))</f>
        <v>94.700859589041102</v>
      </c>
      <c r="T80" s="129">
        <f>IF('3g CPIH'!P$16="-","-",'3h OC '!$E$12*('3g CPIH'!P$16/'3g CPIH'!$G$16))</f>
        <v>94.96270528375733</v>
      </c>
      <c r="U80" s="129">
        <f>IF('3g CPIH'!Q$16="-","-",'3h OC '!$E$12*('3g CPIH'!Q$16/'3g CPIH'!$G$16))</f>
        <v>95.48639667318983</v>
      </c>
      <c r="V80" s="129">
        <f>IF('3g CPIH'!R$16="-","-",'3h OC '!$E$12*('3g CPIH'!R$16/'3g CPIH'!$G$16))</f>
        <v>97.232034637964787</v>
      </c>
      <c r="W80" s="129" t="str">
        <f>IF('3g CPIH'!S$16="-","-",'3h OC '!$E$12*('3g CPIH'!S$16/'3g CPIH'!$G$16))</f>
        <v>-</v>
      </c>
      <c r="X80" s="129" t="str">
        <f>IF('3g CPIH'!T$16="-","-",'3h OC '!$E$12*('3g CPIH'!T$16/'3g CPIH'!$G$16))</f>
        <v>-</v>
      </c>
      <c r="Y80" s="129" t="str">
        <f>IF('3g CPIH'!U$16="-","-",'3h OC '!$E$12*('3g CPIH'!U$16/'3g CPIH'!$G$16))</f>
        <v>-</v>
      </c>
      <c r="Z80" s="129" t="str">
        <f>IF('3g CPIH'!V$16="-","-",'3h OC '!$E$12*('3g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SMNCC'!G$49="-","-",'3i SMNCC'!G$49)</f>
        <v>0</v>
      </c>
      <c r="L81" s="129">
        <f>IF('3i SMNCC'!H$49="-","-",'3i SMNCC'!H$49)</f>
        <v>-0.14839729644435984</v>
      </c>
      <c r="M81" s="129">
        <f>IF('3i SMNCC'!I$49="-","-",'3i SMNCC'!I$49)</f>
        <v>1.899695256253338</v>
      </c>
      <c r="N81" s="129">
        <f>IF('3i SMNCC'!J$49="-","-",'3i SMNCC'!J$49)</f>
        <v>1.9653659209909353</v>
      </c>
      <c r="O81" s="30"/>
      <c r="P81" s="129">
        <f>IF('3i SMNCC'!L$49="-","-",'3i SMNCC'!L$49)</f>
        <v>1.9653659209909353</v>
      </c>
      <c r="Q81" s="129">
        <f>IF('3i SMNCC'!M$49="-","-",'3i SMNCC'!M$49)</f>
        <v>3.94070969375099</v>
      </c>
      <c r="R81" s="129">
        <f>IF('3i SMNCC'!N$49="-","-",'3i SMNCC'!N$49)</f>
        <v>3.6877871322225353</v>
      </c>
      <c r="S81" s="129">
        <f>IF('3i SMNCC'!O$49="-","-",'3i SMNCC'!O$49)</f>
        <v>5.396909444486452</v>
      </c>
      <c r="T81" s="129">
        <f>IF('3i SMNCC'!P$49="-","-",'3i SMNCC'!P$49)</f>
        <v>4.6837637900821658</v>
      </c>
      <c r="U81" s="129">
        <f>IF('3i SMNCC'!Q$49="-","-",'3i SMNCC'!Q$49)</f>
        <v>4.418895268958277</v>
      </c>
      <c r="V81" s="129">
        <f>IF('3i SMNCC'!R$49="-","-",'3i SMNCC'!R$49)</f>
        <v>-1.4350963821646188</v>
      </c>
      <c r="W81" s="129" t="str">
        <f>IF('3i SMNCC'!S$49="-","-",'3i SMNCC'!S$49)</f>
        <v>-</v>
      </c>
      <c r="X81" s="129" t="str">
        <f>IF('3i SMNCC'!T$49="-","-",'3i SMNCC'!T$49)</f>
        <v>-</v>
      </c>
      <c r="Y81" s="129" t="str">
        <f>IF('3i SMNCC'!U$49="-","-",'3i SMNCC'!U$49)</f>
        <v>-</v>
      </c>
      <c r="Z81" s="129" t="str">
        <f>IF('3i SMNCC'!V$49="-","-",'3i SMNCC'!V$49)</f>
        <v>-</v>
      </c>
      <c r="AA81" s="28"/>
    </row>
    <row r="82" spans="1:27" s="29" customFormat="1" ht="11.25" customHeight="1" x14ac:dyDescent="0.25">
      <c r="A82" s="256"/>
      <c r="B82" s="132" t="s">
        <v>349</v>
      </c>
      <c r="C82" s="132" t="s">
        <v>389</v>
      </c>
      <c r="D82" s="134" t="s">
        <v>321</v>
      </c>
      <c r="E82" s="131"/>
      <c r="F82" s="30"/>
      <c r="G82" s="129">
        <f>IF('3g CPIH'!C$16="-","-",'3j PAAC PAP'!$G$24*('3g CPIH'!C$16/'3g CPIH'!$G$16))</f>
        <v>38.769117710371823</v>
      </c>
      <c r="H82" s="129">
        <f>IF('3g CPIH'!D$16="-","-",'3j PAAC PAP'!$G$24*('3g CPIH'!D$16/'3g CPIH'!$G$16))</f>
        <v>38.846733561643838</v>
      </c>
      <c r="I82" s="129">
        <f>IF('3g CPIH'!E$16="-","-",'3j PAAC PAP'!$G$24*('3g CPIH'!E$16/'3g CPIH'!$G$16))</f>
        <v>38.963157338551866</v>
      </c>
      <c r="J82" s="129">
        <f>IF('3g CPIH'!F$16="-","-",'3j PAAC PAP'!$G$24*('3g CPIH'!F$16/'3g CPIH'!$G$16))</f>
        <v>39.19600489236791</v>
      </c>
      <c r="K82" s="129">
        <f>IF('3g CPIH'!G$16="-","-",'3j PAAC PAP'!$G$24*('3g CPIH'!G$16/'3g CPIH'!$G$16))</f>
        <v>39.661700000000003</v>
      </c>
      <c r="L82" s="129">
        <f>IF('3g CPIH'!H$16="-","-",'3j PAAC PAP'!$G$24*('3g CPIH'!H$16/'3g CPIH'!$G$16))</f>
        <v>40.166203033268111</v>
      </c>
      <c r="M82" s="129">
        <f>IF('3g CPIH'!I$16="-","-",'3j PAAC PAP'!$G$24*('3g CPIH'!I$16/'3g CPIH'!$G$16))</f>
        <v>40.748321917808219</v>
      </c>
      <c r="N82" s="129">
        <f>IF('3g CPIH'!J$16="-","-",'3j PAAC PAP'!$G$24*('3g CPIH'!J$16/'3g CPIH'!$G$16))</f>
        <v>41.097593248532299</v>
      </c>
      <c r="O82" s="30"/>
      <c r="P82" s="129">
        <f>IF('3g CPIH'!L$16="-","-",'3j PAAC PAP'!$G$24*('3g CPIH'!L$16/'3g CPIH'!$G$16))</f>
        <v>41.097593248532299</v>
      </c>
      <c r="Q82" s="129">
        <f>IF('3g CPIH'!M$16="-","-",'3j PAAC PAP'!$G$24*('3g CPIH'!M$16/'3g CPIH'!$G$16))</f>
        <v>41.563288356164385</v>
      </c>
      <c r="R82" s="129">
        <f>IF('3g CPIH'!N$16="-","-",'3j PAAC PAP'!$G$24*('3g CPIH'!N$16/'3g CPIH'!$G$16))</f>
        <v>41.87375176125245</v>
      </c>
      <c r="S82" s="129">
        <f>IF('3g CPIH'!O$16="-","-",'3j PAAC PAP'!$G$24*('3g CPIH'!O$16/'3g CPIH'!$G$16))</f>
        <v>42.1065993150685</v>
      </c>
      <c r="T82" s="129">
        <f>IF('3g CPIH'!P$16="-","-",'3j PAAC PAP'!$G$24*('3g CPIH'!P$16/'3g CPIH'!$G$16))</f>
        <v>42.223023091976515</v>
      </c>
      <c r="U82" s="129">
        <f>IF('3g CPIH'!Q$16="-","-",'3j PAAC PAP'!$G$24*('3g CPIH'!Q$16/'3g CPIH'!$G$16))</f>
        <v>42.455870645792565</v>
      </c>
      <c r="V82" s="129">
        <f>IF('3g CPIH'!R$16="-","-",'3j PAAC PAP'!$G$24*('3g CPIH'!R$16/'3g CPIH'!$G$16))</f>
        <v>43.232029158512731</v>
      </c>
      <c r="W82" s="129" t="str">
        <f>IF('3g CPIH'!S$16="-","-",'3j PAAC PAP'!$G$24*('3g CPIH'!S$16/'3g CPIH'!$G$16))</f>
        <v>-</v>
      </c>
      <c r="X82" s="129" t="str">
        <f>IF('3g CPIH'!T$16="-","-",'3j PAAC PAP'!$G$24*('3g CPIH'!T$16/'3g CPIH'!$G$16))</f>
        <v>-</v>
      </c>
      <c r="Y82" s="129" t="str">
        <f>IF('3g CPIH'!U$16="-","-",'3j PAAC PAP'!$G$24*('3g CPIH'!U$16/'3g CPIH'!$G$16))</f>
        <v>-</v>
      </c>
      <c r="Z82" s="129" t="str">
        <f>IF('3g CPIH'!V$16="-","-",'3j PAAC PAP'!$G$24*('3g CPIH'!V$16/'3g CPIH'!$G$16))</f>
        <v>-</v>
      </c>
      <c r="AA82" s="28"/>
    </row>
    <row r="83" spans="1:27" s="29" customFormat="1" ht="11.25" customHeight="1" x14ac:dyDescent="0.25">
      <c r="A83" s="256"/>
      <c r="B83" s="132" t="s">
        <v>349</v>
      </c>
      <c r="C83" s="132" t="s">
        <v>404</v>
      </c>
      <c r="D83" s="134" t="s">
        <v>321</v>
      </c>
      <c r="E83" s="131"/>
      <c r="F83" s="30"/>
      <c r="G83" s="129">
        <f>IF(G75="-","-",SUM(G75:G81)*'3j PAAC PAP'!$G$42)</f>
        <v>0</v>
      </c>
      <c r="H83" s="129">
        <f>IF(H75="-","-",SUM(H75:H81)*'3j PAAC PAP'!$G$42)</f>
        <v>0</v>
      </c>
      <c r="I83" s="129">
        <f>IF(I75="-","-",SUM(I75:I81)*'3j PAAC PAP'!$G$42)</f>
        <v>0</v>
      </c>
      <c r="J83" s="129">
        <f>IF(J75="-","-",SUM(J75:J81)*'3j PAAC PAP'!$G$42)</f>
        <v>0</v>
      </c>
      <c r="K83" s="129">
        <f>IF(K75="-","-",SUM(K75:K81)*'3j PAAC PAP'!$G$42)</f>
        <v>0</v>
      </c>
      <c r="L83" s="129">
        <f>IF(L75="-","-",SUM(L75:L81)*'3j PAAC PAP'!$G$42)</f>
        <v>0</v>
      </c>
      <c r="M83" s="129">
        <f>IF(M75="-","-",SUM(M75:M81)*'3j PAAC PAP'!$G$42)</f>
        <v>0</v>
      </c>
      <c r="N83" s="129">
        <f>IF(N75="-","-",SUM(N75:N81)*'3j PAAC PAP'!$G$42)</f>
        <v>0</v>
      </c>
      <c r="O83" s="30"/>
      <c r="P83" s="129">
        <f>IF(P75="-","-",SUM(P75:P81)*'3j PAAC PAP'!$G$42)</f>
        <v>0</v>
      </c>
      <c r="Q83" s="129">
        <f>IF(Q75="-","-",SUM(Q75:Q81)*'3j PAAC PAP'!$G$42)</f>
        <v>0</v>
      </c>
      <c r="R83" s="129">
        <f>IF(R75="-","-",SUM(R75:R81)*'3j PAAC PAP'!$G$42)</f>
        <v>0</v>
      </c>
      <c r="S83" s="129">
        <f>IF(S75="-","-",SUM(S75:S81)*'3j PAAC PAP'!$G$42)</f>
        <v>0</v>
      </c>
      <c r="T83" s="129">
        <f>IF(T75="-","-",SUM(T75:T81)*'3j PAAC PAP'!$G$42)</f>
        <v>0</v>
      </c>
      <c r="U83" s="129">
        <f>IF(U75="-","-",SUM(U75:U81)*'3j PAAC PAP'!$G$42)</f>
        <v>0</v>
      </c>
      <c r="V83" s="129">
        <f>IF(V75="-","-",SUM(V75:V81)*'3j PAAC PAP'!$G$42)</f>
        <v>0</v>
      </c>
      <c r="W83" s="129" t="str">
        <f>IF(W75="-","-",SUM(W75:W81)*'3j PAAC PAP'!$G$42)</f>
        <v>-</v>
      </c>
      <c r="X83" s="129" t="str">
        <f>IF(X75="-","-",SUM(X75:X81)*'3j PAAC PAP'!$G$42)</f>
        <v>-</v>
      </c>
      <c r="Y83" s="129" t="str">
        <f>IF(Y75="-","-",SUM(Y75:Y81)*'3j PAAC PAP'!$G$42)</f>
        <v>-</v>
      </c>
      <c r="Z83" s="129" t="str">
        <f>IF(Z75="-","-",SUM(Z75:Z81)*'3j PAAC PAP'!$G$42)</f>
        <v>-</v>
      </c>
      <c r="AA83" s="28"/>
    </row>
    <row r="84" spans="1:27" s="29" customFormat="1" ht="11.25" customHeight="1" x14ac:dyDescent="0.25">
      <c r="A84" s="256"/>
      <c r="B84" s="132" t="s">
        <v>388</v>
      </c>
      <c r="C84" s="132" t="s">
        <v>515</v>
      </c>
      <c r="D84" s="134" t="s">
        <v>321</v>
      </c>
      <c r="E84" s="131"/>
      <c r="F84" s="30"/>
      <c r="G84" s="129">
        <f>IF(G78="-","-",SUM(G75:G83)*'3k EBIT'!$E$12)</f>
        <v>10.15377386563036</v>
      </c>
      <c r="H84" s="129">
        <f>IF(H78="-","-",SUM(H75:H83)*'3k EBIT'!$E$12)</f>
        <v>9.3898373707826917</v>
      </c>
      <c r="I84" s="129">
        <f>IF(I78="-","-",SUM(I75:I83)*'3k EBIT'!$E$12)</f>
        <v>8.566816342783298</v>
      </c>
      <c r="J84" s="129">
        <f>IF(J78="-","-",SUM(J75:J83)*'3k EBIT'!$E$12)</f>
        <v>8.2914638571698021</v>
      </c>
      <c r="K84" s="129">
        <f>IF(K78="-","-",SUM(K75:K83)*'3k EBIT'!$E$12)</f>
        <v>8.9914941612357584</v>
      </c>
      <c r="L84" s="129">
        <f>IF(L78="-","-",SUM(L75:L83)*'3k EBIT'!$E$12)</f>
        <v>8.9881153493725598</v>
      </c>
      <c r="M84" s="129">
        <f>IF(M78="-","-",SUM(M75:M83)*'3k EBIT'!$E$12)</f>
        <v>9.3919296302232329</v>
      </c>
      <c r="N84" s="129">
        <f>IF(N78="-","-",SUM(N75:N83)*'3k EBIT'!$E$12)</f>
        <v>9.9508293780717079</v>
      </c>
      <c r="O84" s="30"/>
      <c r="P84" s="129">
        <f>IF(P78="-","-",SUM(P75:P83)*'3k EBIT'!$E$12)</f>
        <v>9.9508293780717079</v>
      </c>
      <c r="Q84" s="129">
        <f>IF(Q78="-","-",SUM(Q75:Q83)*'3k EBIT'!$E$12)</f>
        <v>10.929880872523952</v>
      </c>
      <c r="R84" s="129">
        <f>IF(R78="-","-",SUM(R75:R83)*'3k EBIT'!$E$12)</f>
        <v>9.9659284611721546</v>
      </c>
      <c r="S84" s="129">
        <f>IF(S78="-","-",SUM(S75:S83)*'3k EBIT'!$E$12)</f>
        <v>9.6142264632336758</v>
      </c>
      <c r="T84" s="129">
        <f>IF(T78="-","-",SUM(T75:T83)*'3k EBIT'!$E$12)</f>
        <v>8.3500104486489892</v>
      </c>
      <c r="U84" s="129">
        <f>IF(U78="-","-",SUM(U75:U83)*'3k EBIT'!$E$12)</f>
        <v>8.9973092414593054</v>
      </c>
      <c r="V84" s="129">
        <f>IF(V78="-","-",SUM(V75:V83)*'3k EBIT'!$E$12)</f>
        <v>10.654788795312928</v>
      </c>
      <c r="W84" s="129" t="str">
        <f>IF(W78="-","-",SUM(W75:W83)*'3k EBIT'!$E$12)</f>
        <v>-</v>
      </c>
      <c r="X84" s="129" t="str">
        <f>IF(X78="-","-",SUM(X75:X83)*'3k EBIT'!$E$12)</f>
        <v>-</v>
      </c>
      <c r="Y84" s="129" t="str">
        <f>IF(Y78="-","-",SUM(Y75:Y83)*'3k EBIT'!$E$12)</f>
        <v>-</v>
      </c>
      <c r="Z84" s="129" t="str">
        <f>IF(Z78="-","-",SUM(Z75:Z83)*'3k EBIT'!$E$12)</f>
        <v>-</v>
      </c>
      <c r="AA84" s="28"/>
    </row>
    <row r="85" spans="1:27" s="29" customFormat="1" ht="12.4" customHeight="1" x14ac:dyDescent="0.25">
      <c r="A85" s="256"/>
      <c r="B85" s="132" t="s">
        <v>292</v>
      </c>
      <c r="C85" s="177" t="s">
        <v>516</v>
      </c>
      <c r="D85" s="134" t="s">
        <v>321</v>
      </c>
      <c r="E85" s="130"/>
      <c r="F85" s="30"/>
      <c r="G85" s="129">
        <f>IF(G80="-","-",SUM(G75:G78,G80:G84)*'3l HAP'!$E$13)</f>
        <v>6.0202859173170831</v>
      </c>
      <c r="H85" s="129">
        <f>IF(H80="-","-",SUM(H75:H78,H80:H84)*'3l HAP'!$E$13)</f>
        <v>5.4333697004140342</v>
      </c>
      <c r="I85" s="129">
        <f>IF(I80="-","-",SUM(I75:I78,I80:I84)*'3l HAP'!$E$13)</f>
        <v>4.8689896283229741</v>
      </c>
      <c r="J85" s="129">
        <f>IF(J80="-","-",SUM(J75:J78,J80:J84)*'3l HAP'!$E$13)</f>
        <v>4.6619039554454611</v>
      </c>
      <c r="K85" s="129">
        <f>IF(K80="-","-",SUM(K75:K78,K80:K84)*'3l HAP'!$E$13)</f>
        <v>5.2372090302170262</v>
      </c>
      <c r="L85" s="129">
        <f>IF(L80="-","-",SUM(L75:L78,L80:L84)*'3l HAP'!$E$13)</f>
        <v>5.2342540060035665</v>
      </c>
      <c r="M85" s="129">
        <f>IF(M80="-","-",SUM(M75:M78,M80:M84)*'3l HAP'!$E$13)</f>
        <v>5.568109851127895</v>
      </c>
      <c r="N85" s="129">
        <f>IF(N80="-","-",SUM(N75:N78,N80:N84)*'3l HAP'!$E$13)</f>
        <v>5.9977319006175112</v>
      </c>
      <c r="O85" s="30"/>
      <c r="P85" s="129">
        <f>IF(P80="-","-",SUM(P75:P78,P80:P84)*'3l HAP'!$E$13)</f>
        <v>5.9977319006175112</v>
      </c>
      <c r="Q85" s="129">
        <f>IF(Q80="-","-",SUM(Q75:Q78,Q80:Q84)*'3l HAP'!$E$13)</f>
        <v>6.6264187320536792</v>
      </c>
      <c r="R85" s="129">
        <f>IF(R80="-","-",SUM(R75:R78,R80:R84)*'3l HAP'!$E$13)</f>
        <v>5.8901182084169177</v>
      </c>
      <c r="S85" s="129">
        <f>IF(S80="-","-",SUM(S75:S78,S80:S84)*'3l HAP'!$E$13)</f>
        <v>5.6132592734604696</v>
      </c>
      <c r="T85" s="129">
        <f>IF(T80="-","-",SUM(T75:T78,T80:T84)*'3l HAP'!$E$13)</f>
        <v>4.6780850540822208</v>
      </c>
      <c r="U85" s="129">
        <f>IF(U80="-","-",SUM(U75:U78,U80:U84)*'3l HAP'!$E$13)</f>
        <v>5.3057117771332214</v>
      </c>
      <c r="V85" s="129">
        <f>IF(V80="-","-",SUM(V75:V78,V80:V84)*'3l HAP'!$E$13)</f>
        <v>6.5892550114680422</v>
      </c>
      <c r="W85" s="129" t="str">
        <f>IF(W80="-","-",SUM(W75:W78,W80:W84)*'3l HAP'!$E$13)</f>
        <v>-</v>
      </c>
      <c r="X85" s="129" t="str">
        <f>IF(X80="-","-",SUM(X75:X78,X80:X84)*'3l HAP'!$E$13)</f>
        <v>-</v>
      </c>
      <c r="Y85" s="129" t="str">
        <f>IF(Y80="-","-",SUM(Y75:Y78,Y80:Y84)*'3l HAP'!$E$13)</f>
        <v>-</v>
      </c>
      <c r="Z85" s="129" t="str">
        <f>IF(Z80="-","-",SUM(Z75:Z78,Z80:Z84)*'3l HAP'!$E$13)</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540.4292160009544</v>
      </c>
      <c r="H86" s="129">
        <f t="shared" si="10"/>
        <v>499.63513245237664</v>
      </c>
      <c r="I86" s="129">
        <f t="shared" si="10"/>
        <v>455.75387406194159</v>
      </c>
      <c r="J86" s="129">
        <f t="shared" si="10"/>
        <v>441.05455829019689</v>
      </c>
      <c r="K86" s="129">
        <f t="shared" si="10"/>
        <v>478.47354836058531</v>
      </c>
      <c r="L86" s="129">
        <f t="shared" si="10"/>
        <v>478.29276120649956</v>
      </c>
      <c r="M86" s="129">
        <f t="shared" si="10"/>
        <v>499.87999147552875</v>
      </c>
      <c r="N86" s="129">
        <f t="shared" si="10"/>
        <v>529.72537757731106</v>
      </c>
      <c r="O86" s="30"/>
      <c r="P86" s="129">
        <f t="shared" ref="P86:Z86" si="11">IF(P75="-","-",SUM(P75:P85))</f>
        <v>529.72537757731106</v>
      </c>
      <c r="Q86" s="129">
        <f t="shared" si="11"/>
        <v>581.8830691483588</v>
      </c>
      <c r="R86" s="129">
        <f t="shared" si="11"/>
        <v>530.41245214109631</v>
      </c>
      <c r="S86" s="129">
        <f t="shared" si="11"/>
        <v>511.62496938155556</v>
      </c>
      <c r="T86" s="129">
        <f t="shared" si="11"/>
        <v>444.15213766759024</v>
      </c>
      <c r="U86" s="129">
        <f t="shared" si="11"/>
        <v>478.84810783495487</v>
      </c>
      <c r="V86" s="129">
        <f t="shared" si="11"/>
        <v>567.36738102863808</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DF'!H$41="-","-",'3a DF'!H$41)</f>
        <v>253.14985164432846</v>
      </c>
      <c r="H87" s="38">
        <f>IF('3a DF'!I$41="-","-",'3a DF'!I$41)</f>
        <v>213.57444115975193</v>
      </c>
      <c r="I87" s="38">
        <f>IF('3a DF'!J$41="-","-",'3a DF'!J$41)</f>
        <v>174.74989531236287</v>
      </c>
      <c r="J87" s="38">
        <f>IF('3a DF'!K$41="-","-",'3a DF'!K$41)</f>
        <v>160.26701947738721</v>
      </c>
      <c r="K87" s="38">
        <f>IF('3a DF'!L$41="-","-",'3a DF'!L$41)</f>
        <v>200.74683223176862</v>
      </c>
      <c r="L87" s="38">
        <f>IF('3a DF'!M$41="-","-",'3a DF'!M$41)</f>
        <v>199.05760849983216</v>
      </c>
      <c r="M87" s="38">
        <f>IF('3a DF'!N$41="-","-",'3a DF'!N$41)</f>
        <v>215.77106184657606</v>
      </c>
      <c r="N87" s="38">
        <f>IF('3a DF'!O$41="-","-",'3a DF'!O$41)</f>
        <v>243.35846990910571</v>
      </c>
      <c r="O87" s="30"/>
      <c r="P87" s="38">
        <f>IF('3a DF'!Q$41="-","-",'3a DF'!Q$41)</f>
        <v>243.35846990910571</v>
      </c>
      <c r="Q87" s="38">
        <f>IF('3a DF'!R$41="-","-",'3a DF'!R$41)</f>
        <v>281.17733015023742</v>
      </c>
      <c r="R87" s="38">
        <f>IF('3a DF'!S$41="-","-",'3a DF'!S$41)</f>
        <v>230.77888190073497</v>
      </c>
      <c r="S87" s="38">
        <f>IF('3a DF'!T$41="-","-",'3a DF'!T$41)</f>
        <v>206.31785050021912</v>
      </c>
      <c r="T87" s="38">
        <f>IF('3a DF'!U$41="-","-",'3a DF'!U$41)</f>
        <v>145.13269789847291</v>
      </c>
      <c r="U87" s="38">
        <f>IF('3a DF'!V$41="-","-",'3a DF'!V$41)</f>
        <v>187.06626878827944</v>
      </c>
      <c r="V87" s="38">
        <f>IF('3a DF'!W$41="-","-",'3a DF'!W$41)</f>
        <v>276.51257875872909</v>
      </c>
      <c r="W87" s="38" t="str">
        <f>IF('3a DF'!X$41="-","-",'3a DF'!X$41)</f>
        <v>-</v>
      </c>
      <c r="X87" s="38" t="str">
        <f>IF('3a DF'!Y$41="-","-",'3a DF'!Y$41)</f>
        <v>-</v>
      </c>
      <c r="Y87" s="38" t="str">
        <f>IF('3a DF'!Z$41="-","-",'3a DF'!Z$41)</f>
        <v>-</v>
      </c>
      <c r="Z87" s="38" t="str">
        <f>IF('3a DF'!AA$41="-","-",'3a DF'!AA$41)</f>
        <v>-</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AA'!J257="-","-",'3c AA'!J257)</f>
        <v>-</v>
      </c>
      <c r="H89" s="38" t="str">
        <f>IF('3c AA'!K257="-","-",'3c AA'!K257)</f>
        <v>-</v>
      </c>
      <c r="I89" s="38" t="str">
        <f>IF('3c AA'!L257="-","-",'3c AA'!L257)</f>
        <v>-</v>
      </c>
      <c r="J89" s="38" t="str">
        <f>IF('3c AA'!M257="-","-",'3c AA'!M257)</f>
        <v>-</v>
      </c>
      <c r="K89" s="38" t="str">
        <f>IF('3c AA'!N257="-","-",'3c AA'!N257)</f>
        <v>-</v>
      </c>
      <c r="L89" s="38" t="str">
        <f>IF('3c AA'!O257="-","-",'3c AA'!O257)</f>
        <v>-</v>
      </c>
      <c r="M89" s="38" t="str">
        <f>IF('3c AA'!P257="-","-",'3c AA'!P257)</f>
        <v>-</v>
      </c>
      <c r="N89" s="38" t="str">
        <f>IF('3c AA'!Q257="-","-",'3c AA'!Q257)</f>
        <v>-</v>
      </c>
      <c r="O89" s="30"/>
      <c r="P89" s="38" t="str">
        <f>IF('3c AA'!S257="-","-",'3c AA'!S257)</f>
        <v>-</v>
      </c>
      <c r="Q89" s="38" t="str">
        <f>IF('3c AA'!T257="-","-",'3c AA'!T257)</f>
        <v>-</v>
      </c>
      <c r="R89" s="38" t="str">
        <f>IF('3c AA'!U257="-","-",'3c AA'!U257)</f>
        <v>-</v>
      </c>
      <c r="S89" s="38" t="str">
        <f>IF('3c AA'!V257="-","-",'3c AA'!V257)</f>
        <v>-</v>
      </c>
      <c r="T89" s="38">
        <f>IF('3c AA'!W257="-","-",'3c AA'!W257)</f>
        <v>0</v>
      </c>
      <c r="U89" s="38">
        <f>IF('3c AA'!X257="-","-",'3c AA'!X257)</f>
        <v>0</v>
      </c>
      <c r="V89" s="38">
        <f>IF('3c AA'!Y257="-","-",'3c AA'!Y257)</f>
        <v>0</v>
      </c>
      <c r="W89" s="38" t="str">
        <f>IF('3c AA'!Z257="-","-",'3c AA'!Z257)</f>
        <v>-</v>
      </c>
      <c r="X89" s="38" t="str">
        <f>IF('3c AA'!AA257="-","-",'3c AA'!AA257)</f>
        <v>-</v>
      </c>
      <c r="Y89" s="38" t="str">
        <f>IF('3c AA'!AB257="-","-",'3c AA'!AB257)</f>
        <v>-</v>
      </c>
      <c r="Z89" s="38" t="str">
        <f>IF('3c AA'!AC257="-","-",'3c AA'!AC257)</f>
        <v>-</v>
      </c>
      <c r="AA89" s="28"/>
    </row>
    <row r="90" spans="1:27" s="29" customFormat="1" ht="11.5" x14ac:dyDescent="0.25">
      <c r="A90" s="256"/>
      <c r="B90" s="135" t="s">
        <v>2</v>
      </c>
      <c r="C90" s="135" t="s">
        <v>342</v>
      </c>
      <c r="D90" s="133" t="s">
        <v>322</v>
      </c>
      <c r="E90" s="128"/>
      <c r="F90" s="30"/>
      <c r="G90" s="38">
        <f>IF('3d PC'!G$42="-","-",'3d PC'!G$42)</f>
        <v>21.926269106402124</v>
      </c>
      <c r="H90" s="38">
        <f>IF('3d PC'!H$42="-","-",'3d PC'!H$42)</f>
        <v>21.926269106402124</v>
      </c>
      <c r="I90" s="38">
        <f>IF('3d PC'!I$42="-","-",'3d PC'!I$42)</f>
        <v>22.64764819235609</v>
      </c>
      <c r="J90" s="38">
        <f>IF('3d PC'!J$42="-","-",'3d PC'!J$42)</f>
        <v>22.505107470829557</v>
      </c>
      <c r="K90" s="38">
        <f>IF('3d PC'!K$42="-","-",'3d PC'!K$42)</f>
        <v>19.106297226763825</v>
      </c>
      <c r="L90" s="38">
        <f>IF('3d PC'!L$42="-","-",'3d PC'!L$42)</f>
        <v>19.106297226763825</v>
      </c>
      <c r="M90" s="38">
        <f>IF('3d PC'!M$42="-","-",'3d PC'!M$42)</f>
        <v>20.852393125569616</v>
      </c>
      <c r="N90" s="38">
        <f>IF('3d PC'!N$42="-","-",'3d PC'!N$42)</f>
        <v>20.849370287873604</v>
      </c>
      <c r="O90" s="30"/>
      <c r="P90" s="38">
        <f>IF('3d PC'!P$42="-","-",'3d PC'!P$42)</f>
        <v>20.849370287873604</v>
      </c>
      <c r="Q90" s="38">
        <f>IF('3d PC'!Q$42="-","-",'3d PC'!Q$42)</f>
        <v>21.503193401206047</v>
      </c>
      <c r="R90" s="38">
        <f>IF('3d PC'!R$42="-","-",'3d PC'!R$42)</f>
        <v>21.819481548965161</v>
      </c>
      <c r="S90" s="38">
        <f>IF('3d PC'!S$42="-","-",'3d PC'!S$42)</f>
        <v>25.256715910577427</v>
      </c>
      <c r="T90" s="38">
        <f>IF('3d PC'!T$42="-","-",'3d PC'!T$42)</f>
        <v>24.167303215101221</v>
      </c>
      <c r="U90" s="38">
        <f>IF('3d PC'!U$42="-","-",'3d PC'!U$42)</f>
        <v>23.962512789411701</v>
      </c>
      <c r="V90" s="38">
        <f>IF('3d PC'!V$42="-","-",'3d PC'!V$42)</f>
        <v>23.858648398084732</v>
      </c>
      <c r="W90" s="38" t="str">
        <f>IF('3d PC'!W$42="-","-",'3d PC'!W$42)</f>
        <v>-</v>
      </c>
      <c r="X90" s="38" t="str">
        <f>IF('3d PC'!X$42="-","-",'3d PC'!X$42)</f>
        <v>-</v>
      </c>
      <c r="Y90" s="38" t="str">
        <f>IF('3d PC'!Y$42="-","-",'3d PC'!Y$42)</f>
        <v>-</v>
      </c>
      <c r="Z90" s="38" t="str">
        <f>IF('3d PC'!Z$42="-","-",'3d PC'!Z$42)</f>
        <v>-</v>
      </c>
      <c r="AA90" s="28"/>
    </row>
    <row r="91" spans="1:27" s="29" customFormat="1" ht="11.5" x14ac:dyDescent="0.25">
      <c r="A91" s="256"/>
      <c r="B91" s="135" t="s">
        <v>352</v>
      </c>
      <c r="C91" s="135" t="s">
        <v>343</v>
      </c>
      <c r="D91" s="133" t="s">
        <v>322</v>
      </c>
      <c r="E91" s="128"/>
      <c r="F91" s="30"/>
      <c r="G91" s="38">
        <f>IF('3f NC-Gas'!F50="-","-",'3f NC-Gas'!F50)</f>
        <v>124.55450199845689</v>
      </c>
      <c r="H91" s="38">
        <f>IF('3f NC-Gas'!G50="-","-",'3f NC-Gas'!G50)</f>
        <v>124.43450200375649</v>
      </c>
      <c r="I91" s="38">
        <f>IF('3f NC-Gas'!H50="-","-",'3f NC-Gas'!H50)</f>
        <v>126.69989052402468</v>
      </c>
      <c r="J91" s="38">
        <f>IF('3f NC-Gas'!I50="-","-",'3f NC-Gas'!I50)</f>
        <v>126.35189053939352</v>
      </c>
      <c r="K91" s="38">
        <f>IF('3f NC-Gas'!J50="-","-",'3f NC-Gas'!J50)</f>
        <v>122.00953552208036</v>
      </c>
      <c r="L91" s="38">
        <f>IF('3f NC-Gas'!K50="-","-",'3f NC-Gas'!K50)</f>
        <v>122.03353552102044</v>
      </c>
      <c r="M91" s="38">
        <f>IF('3f NC-Gas'!L50="-","-",'3f NC-Gas'!L50)</f>
        <v>124.85616486669934</v>
      </c>
      <c r="N91" s="38">
        <f>IF('3f NC-Gas'!M50="-","-",'3f NC-Gas'!M50)</f>
        <v>124.92816486351958</v>
      </c>
      <c r="O91" s="30"/>
      <c r="P91" s="38">
        <f>IF('3f NC-Gas'!O50="-","-",'3f NC-Gas'!O50)</f>
        <v>124.92816486351958</v>
      </c>
      <c r="Q91" s="38">
        <f>IF('3f NC-Gas'!P50="-","-",'3f NC-Gas'!P50)</f>
        <v>130.3743170994253</v>
      </c>
      <c r="R91" s="38">
        <f>IF('3f NC-Gas'!Q50="-","-",'3f NC-Gas'!Q50)</f>
        <v>129.93031711903382</v>
      </c>
      <c r="S91" s="38">
        <f>IF('3f NC-Gas'!R50="-","-",'3f NC-Gas'!R50)</f>
        <v>131.66552691870848</v>
      </c>
      <c r="T91" s="38">
        <f>IF('3f NC-Gas'!S50="-","-",'3f NC-Gas'!S50)</f>
        <v>129.00152703635956</v>
      </c>
      <c r="U91" s="38">
        <f>IF('3f NC-Gas'!T50="-","-",'3f NC-Gas'!T50)</f>
        <v>121.04857775819487</v>
      </c>
      <c r="V91" s="38">
        <f>IF('3f NC-Gas'!U50="-","-",'3f NC-Gas'!U50)</f>
        <v>120.61657777727342</v>
      </c>
      <c r="W91" s="38" t="str">
        <f>IF('3f NC-Gas'!V50="-","-",'3f NC-Gas'!V50)</f>
        <v>-</v>
      </c>
      <c r="X91" s="38" t="str">
        <f>IF('3f NC-Gas'!W50="-","-",'3f NC-Gas'!W50)</f>
        <v>-</v>
      </c>
      <c r="Y91" s="38" t="str">
        <f>IF('3f NC-Gas'!X50="-","-",'3f NC-Gas'!X50)</f>
        <v>-</v>
      </c>
      <c r="Z91" s="38" t="str">
        <f>IF('3f NC-Gas'!Y50="-","-",'3f NC-Gas'!Y50)</f>
        <v>-</v>
      </c>
      <c r="AA91" s="28"/>
    </row>
    <row r="92" spans="1:27" s="29" customFormat="1" ht="11.5" x14ac:dyDescent="0.25">
      <c r="A92" s="256"/>
      <c r="B92" s="135" t="s">
        <v>349</v>
      </c>
      <c r="C92" s="135" t="s">
        <v>344</v>
      </c>
      <c r="D92" s="133" t="s">
        <v>322</v>
      </c>
      <c r="E92" s="128"/>
      <c r="F92" s="30"/>
      <c r="G92" s="38">
        <f>IF('3g CPIH'!C$16="-","-",'3h OC '!$E$12*('3g CPIH'!C$16/'3g CPIH'!$G$16))</f>
        <v>87.194616340508801</v>
      </c>
      <c r="H92" s="38">
        <f>IF('3g CPIH'!D$16="-","-",'3h OC '!$E$12*('3g CPIH'!D$16/'3g CPIH'!$G$16))</f>
        <v>87.369180136986301</v>
      </c>
      <c r="I92" s="38">
        <f>IF('3g CPIH'!E$16="-","-",'3h OC '!$E$12*('3g CPIH'!E$16/'3g CPIH'!$G$16))</f>
        <v>87.631025831702544</v>
      </c>
      <c r="J92" s="38">
        <f>IF('3g CPIH'!F$16="-","-",'3h OC '!$E$12*('3g CPIH'!F$16/'3g CPIH'!$G$16))</f>
        <v>88.15471722113503</v>
      </c>
      <c r="K92" s="38">
        <f>IF('3g CPIH'!G$16="-","-",'3h OC '!$E$12*('3g CPIH'!G$16/'3g CPIH'!$G$16))</f>
        <v>89.202100000000002</v>
      </c>
      <c r="L92" s="38">
        <f>IF('3g CPIH'!H$16="-","-",'3h OC '!$E$12*('3g CPIH'!H$16/'3g CPIH'!$G$16))</f>
        <v>90.33676467710373</v>
      </c>
      <c r="M92" s="38">
        <f>IF('3g CPIH'!I$16="-","-",'3h OC '!$E$12*('3g CPIH'!I$16/'3g CPIH'!$G$16))</f>
        <v>91.645993150684916</v>
      </c>
      <c r="N92" s="38">
        <f>IF('3g CPIH'!J$16="-","-",'3h OC '!$E$12*('3g CPIH'!J$16/'3g CPIH'!$G$16))</f>
        <v>92.431530234833673</v>
      </c>
      <c r="O92" s="30"/>
      <c r="P92" s="38">
        <f>IF('3g CPIH'!L$16="-","-",'3h OC '!$E$12*('3g CPIH'!L$16/'3g CPIH'!$G$16))</f>
        <v>92.431530234833673</v>
      </c>
      <c r="Q92" s="38">
        <f>IF('3g CPIH'!M$16="-","-",'3h OC '!$E$12*('3g CPIH'!M$16/'3g CPIH'!$G$16))</f>
        <v>93.47891301369863</v>
      </c>
      <c r="R92" s="38">
        <f>IF('3g CPIH'!N$16="-","-",'3h OC '!$E$12*('3g CPIH'!N$16/'3g CPIH'!$G$16))</f>
        <v>94.177168199608616</v>
      </c>
      <c r="S92" s="38">
        <f>IF('3g CPIH'!O$16="-","-",'3h OC '!$E$12*('3g CPIH'!O$16/'3g CPIH'!$G$16))</f>
        <v>94.700859589041102</v>
      </c>
      <c r="T92" s="38">
        <f>IF('3g CPIH'!P$16="-","-",'3h OC '!$E$12*('3g CPIH'!P$16/'3g CPIH'!$G$16))</f>
        <v>94.96270528375733</v>
      </c>
      <c r="U92" s="38">
        <f>IF('3g CPIH'!Q$16="-","-",'3h OC '!$E$12*('3g CPIH'!Q$16/'3g CPIH'!$G$16))</f>
        <v>95.48639667318983</v>
      </c>
      <c r="V92" s="38">
        <f>IF('3g CPIH'!R$16="-","-",'3h OC '!$E$12*('3g CPIH'!R$16/'3g CPIH'!$G$16))</f>
        <v>97.232034637964787</v>
      </c>
      <c r="W92" s="38" t="str">
        <f>IF('3g CPIH'!S$16="-","-",'3h OC '!$E$12*('3g CPIH'!S$16/'3g CPIH'!$G$16))</f>
        <v>-</v>
      </c>
      <c r="X92" s="38" t="str">
        <f>IF('3g CPIH'!T$16="-","-",'3h OC '!$E$12*('3g CPIH'!T$16/'3g CPIH'!$G$16))</f>
        <v>-</v>
      </c>
      <c r="Y92" s="38" t="str">
        <f>IF('3g CPIH'!U$16="-","-",'3h OC '!$E$12*('3g CPIH'!U$16/'3g CPIH'!$G$16))</f>
        <v>-</v>
      </c>
      <c r="Z92" s="38" t="str">
        <f>IF('3g CPIH'!V$16="-","-",'3h OC '!$E$12*('3g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SMNCC'!G$49="-","-",'3i SMNCC'!G$49)</f>
        <v>0</v>
      </c>
      <c r="L93" s="38">
        <f>IF('3i SMNCC'!H$49="-","-",'3i SMNCC'!H$49)</f>
        <v>-0.14839729644435984</v>
      </c>
      <c r="M93" s="38">
        <f>IF('3i SMNCC'!I$49="-","-",'3i SMNCC'!I$49)</f>
        <v>1.899695256253338</v>
      </c>
      <c r="N93" s="38">
        <f>IF('3i SMNCC'!J$49="-","-",'3i SMNCC'!J$49)</f>
        <v>1.9653659209909353</v>
      </c>
      <c r="O93" s="30"/>
      <c r="P93" s="38">
        <f>IF('3i SMNCC'!L$49="-","-",'3i SMNCC'!L$49)</f>
        <v>1.9653659209909353</v>
      </c>
      <c r="Q93" s="38">
        <f>IF('3i SMNCC'!M$49="-","-",'3i SMNCC'!M$49)</f>
        <v>3.94070969375099</v>
      </c>
      <c r="R93" s="38">
        <f>IF('3i SMNCC'!N$49="-","-",'3i SMNCC'!N$49)</f>
        <v>3.6877871322225353</v>
      </c>
      <c r="S93" s="38">
        <f>IF('3i SMNCC'!O$49="-","-",'3i SMNCC'!O$49)</f>
        <v>5.396909444486452</v>
      </c>
      <c r="T93" s="38">
        <f>IF('3i SMNCC'!P$49="-","-",'3i SMNCC'!P$49)</f>
        <v>4.6837637900821658</v>
      </c>
      <c r="U93" s="38">
        <f>IF('3i SMNCC'!Q$49="-","-",'3i SMNCC'!Q$49)</f>
        <v>4.418895268958277</v>
      </c>
      <c r="V93" s="38">
        <f>IF('3i SMNCC'!R$49="-","-",'3i SMNCC'!R$49)</f>
        <v>-1.4350963821646188</v>
      </c>
      <c r="W93" s="38" t="str">
        <f>IF('3i SMNCC'!S$49="-","-",'3i SMNCC'!S$49)</f>
        <v>-</v>
      </c>
      <c r="X93" s="38" t="str">
        <f>IF('3i SMNCC'!T$49="-","-",'3i SMNCC'!T$49)</f>
        <v>-</v>
      </c>
      <c r="Y93" s="38" t="str">
        <f>IF('3i SMNCC'!U$49="-","-",'3i SMNCC'!U$49)</f>
        <v>-</v>
      </c>
      <c r="Z93" s="38" t="str">
        <f>IF('3i SMNCC'!V$49="-","-",'3i SMNCC'!V$49)</f>
        <v>-</v>
      </c>
      <c r="AA93" s="28"/>
    </row>
    <row r="94" spans="1:27" s="29" customFormat="1" ht="11.25" customHeight="1" x14ac:dyDescent="0.25">
      <c r="A94" s="256"/>
      <c r="B94" s="135" t="s">
        <v>349</v>
      </c>
      <c r="C94" s="135" t="s">
        <v>389</v>
      </c>
      <c r="D94" s="133" t="s">
        <v>322</v>
      </c>
      <c r="E94" s="128"/>
      <c r="F94" s="30"/>
      <c r="G94" s="38">
        <f>IF('3g CPIH'!C$16="-","-",'3j PAAC PAP'!$G$24*('3g CPIH'!C$16/'3g CPIH'!$G$16))</f>
        <v>38.769117710371823</v>
      </c>
      <c r="H94" s="38">
        <f>IF('3g CPIH'!D$16="-","-",'3j PAAC PAP'!$G$24*('3g CPIH'!D$16/'3g CPIH'!$G$16))</f>
        <v>38.846733561643838</v>
      </c>
      <c r="I94" s="38">
        <f>IF('3g CPIH'!E$16="-","-",'3j PAAC PAP'!$G$24*('3g CPIH'!E$16/'3g CPIH'!$G$16))</f>
        <v>38.963157338551866</v>
      </c>
      <c r="J94" s="38">
        <f>IF('3g CPIH'!F$16="-","-",'3j PAAC PAP'!$G$24*('3g CPIH'!F$16/'3g CPIH'!$G$16))</f>
        <v>39.19600489236791</v>
      </c>
      <c r="K94" s="38">
        <f>IF('3g CPIH'!G$16="-","-",'3j PAAC PAP'!$G$24*('3g CPIH'!G$16/'3g CPIH'!$G$16))</f>
        <v>39.661700000000003</v>
      </c>
      <c r="L94" s="38">
        <f>IF('3g CPIH'!H$16="-","-",'3j PAAC PAP'!$G$24*('3g CPIH'!H$16/'3g CPIH'!$G$16))</f>
        <v>40.166203033268111</v>
      </c>
      <c r="M94" s="38">
        <f>IF('3g CPIH'!I$16="-","-",'3j PAAC PAP'!$G$24*('3g CPIH'!I$16/'3g CPIH'!$G$16))</f>
        <v>40.748321917808219</v>
      </c>
      <c r="N94" s="38">
        <f>IF('3g CPIH'!J$16="-","-",'3j PAAC PAP'!$G$24*('3g CPIH'!J$16/'3g CPIH'!$G$16))</f>
        <v>41.097593248532299</v>
      </c>
      <c r="O94" s="30"/>
      <c r="P94" s="38">
        <f>IF('3g CPIH'!L$16="-","-",'3j PAAC PAP'!$G$24*('3g CPIH'!L$16/'3g CPIH'!$G$16))</f>
        <v>41.097593248532299</v>
      </c>
      <c r="Q94" s="38">
        <f>IF('3g CPIH'!M$16="-","-",'3j PAAC PAP'!$G$24*('3g CPIH'!M$16/'3g CPIH'!$G$16))</f>
        <v>41.563288356164385</v>
      </c>
      <c r="R94" s="38">
        <f>IF('3g CPIH'!N$16="-","-",'3j PAAC PAP'!$G$24*('3g CPIH'!N$16/'3g CPIH'!$G$16))</f>
        <v>41.87375176125245</v>
      </c>
      <c r="S94" s="38">
        <f>IF('3g CPIH'!O$16="-","-",'3j PAAC PAP'!$G$24*('3g CPIH'!O$16/'3g CPIH'!$G$16))</f>
        <v>42.1065993150685</v>
      </c>
      <c r="T94" s="38">
        <f>IF('3g CPIH'!P$16="-","-",'3j PAAC PAP'!$G$24*('3g CPIH'!P$16/'3g CPIH'!$G$16))</f>
        <v>42.223023091976515</v>
      </c>
      <c r="U94" s="38">
        <f>IF('3g CPIH'!Q$16="-","-",'3j PAAC PAP'!$G$24*('3g CPIH'!Q$16/'3g CPIH'!$G$16))</f>
        <v>42.455870645792565</v>
      </c>
      <c r="V94" s="38">
        <f>IF('3g CPIH'!R$16="-","-",'3j PAAC PAP'!$G$24*('3g CPIH'!R$16/'3g CPIH'!$G$16))</f>
        <v>43.232029158512731</v>
      </c>
      <c r="W94" s="38" t="str">
        <f>IF('3g CPIH'!S$16="-","-",'3j PAAC PAP'!$G$24*('3g CPIH'!S$16/'3g CPIH'!$G$16))</f>
        <v>-</v>
      </c>
      <c r="X94" s="38" t="str">
        <f>IF('3g CPIH'!T$16="-","-",'3j PAAC PAP'!$G$24*('3g CPIH'!T$16/'3g CPIH'!$G$16))</f>
        <v>-</v>
      </c>
      <c r="Y94" s="38" t="str">
        <f>IF('3g CPIH'!U$16="-","-",'3j PAAC PAP'!$G$24*('3g CPIH'!U$16/'3g CPIH'!$G$16))</f>
        <v>-</v>
      </c>
      <c r="Z94" s="38" t="str">
        <f>IF('3g CPIH'!V$16="-","-",'3j PAAC PAP'!$G$24*('3g CPIH'!V$16/'3g CPIH'!$G$16))</f>
        <v>-</v>
      </c>
      <c r="AA94" s="28"/>
    </row>
    <row r="95" spans="1:27" s="29" customFormat="1" ht="11.25" customHeight="1" x14ac:dyDescent="0.25">
      <c r="A95" s="256"/>
      <c r="B95" s="135" t="s">
        <v>349</v>
      </c>
      <c r="C95" s="135" t="s">
        <v>404</v>
      </c>
      <c r="D95" s="133" t="s">
        <v>322</v>
      </c>
      <c r="E95" s="128"/>
      <c r="F95" s="30"/>
      <c r="G95" s="38">
        <f>IF(G87="-","-",SUM(G87:G93)*'3j PAAC PAP'!$G$42)</f>
        <v>0</v>
      </c>
      <c r="H95" s="38">
        <f>IF(H87="-","-",SUM(H87:H93)*'3j PAAC PAP'!$G$42)</f>
        <v>0</v>
      </c>
      <c r="I95" s="38">
        <f>IF(I87="-","-",SUM(I87:I93)*'3j PAAC PAP'!$G$42)</f>
        <v>0</v>
      </c>
      <c r="J95" s="38">
        <f>IF(J87="-","-",SUM(J87:J93)*'3j PAAC PAP'!$G$42)</f>
        <v>0</v>
      </c>
      <c r="K95" s="38">
        <f>IF(K87="-","-",SUM(K87:K93)*'3j PAAC PAP'!$G$42)</f>
        <v>0</v>
      </c>
      <c r="L95" s="38">
        <f>IF(L87="-","-",SUM(L87:L93)*'3j PAAC PAP'!$G$42)</f>
        <v>0</v>
      </c>
      <c r="M95" s="38">
        <f>IF(M87="-","-",SUM(M87:M93)*'3j PAAC PAP'!$G$42)</f>
        <v>0</v>
      </c>
      <c r="N95" s="38">
        <f>IF(N87="-","-",SUM(N87:N93)*'3j PAAC PAP'!$G$42)</f>
        <v>0</v>
      </c>
      <c r="O95" s="30"/>
      <c r="P95" s="38">
        <f>IF(P87="-","-",SUM(P87:P93)*'3j PAAC PAP'!$G$42)</f>
        <v>0</v>
      </c>
      <c r="Q95" s="38">
        <f>IF(Q87="-","-",SUM(Q87:Q93)*'3j PAAC PAP'!$G$42)</f>
        <v>0</v>
      </c>
      <c r="R95" s="38">
        <f>IF(R87="-","-",SUM(R87:R93)*'3j PAAC PAP'!$G$42)</f>
        <v>0</v>
      </c>
      <c r="S95" s="38">
        <f>IF(S87="-","-",SUM(S87:S93)*'3j PAAC PAP'!$G$42)</f>
        <v>0</v>
      </c>
      <c r="T95" s="38">
        <f>IF(T87="-","-",SUM(T87:T93)*'3j PAAC PAP'!$G$42)</f>
        <v>0</v>
      </c>
      <c r="U95" s="38">
        <f>IF(U87="-","-",SUM(U87:U93)*'3j PAAC PAP'!$G$42)</f>
        <v>0</v>
      </c>
      <c r="V95" s="38">
        <f>IF(V87="-","-",SUM(V87:V93)*'3j PAAC PAP'!$G$42)</f>
        <v>0</v>
      </c>
      <c r="W95" s="38" t="str">
        <f>IF(W87="-","-",SUM(W87:W93)*'3j PAAC PAP'!$G$42)</f>
        <v>-</v>
      </c>
      <c r="X95" s="38" t="str">
        <f>IF(X87="-","-",SUM(X87:X93)*'3j PAAC PAP'!$G$42)</f>
        <v>-</v>
      </c>
      <c r="Y95" s="38" t="str">
        <f>IF(Y87="-","-",SUM(Y87:Y93)*'3j PAAC PAP'!$G$42)</f>
        <v>-</v>
      </c>
      <c r="Z95" s="38" t="str">
        <f>IF(Z87="-","-",SUM(Z87:Z93)*'3j PAAC PAP'!$G$42)</f>
        <v>-</v>
      </c>
      <c r="AA95" s="28"/>
    </row>
    <row r="96" spans="1:27" s="29" customFormat="1" ht="11.25" customHeight="1" x14ac:dyDescent="0.25">
      <c r="A96" s="256"/>
      <c r="B96" s="135" t="s">
        <v>388</v>
      </c>
      <c r="C96" s="135" t="s">
        <v>515</v>
      </c>
      <c r="D96" s="133" t="s">
        <v>322</v>
      </c>
      <c r="E96" s="128"/>
      <c r="F96" s="30"/>
      <c r="G96" s="38">
        <f>IF(G90="-","-",SUM(G87:G95)*'3k EBIT'!$E$12)</f>
        <v>10.17971150250372</v>
      </c>
      <c r="H96" s="38">
        <f>IF(H90="-","-",SUM(H87:H95)*'3k EBIT'!$E$12)</f>
        <v>9.415775007758695</v>
      </c>
      <c r="I96" s="38">
        <f>IF(I90="-","-",SUM(I87:I95)*'3k EBIT'!$E$12)</f>
        <v>8.7289952419101944</v>
      </c>
      <c r="J96" s="38">
        <f>IF(J90="-","-",SUM(J87:J95)*'3k EBIT'!$E$12)</f>
        <v>8.4536427565943608</v>
      </c>
      <c r="K96" s="38">
        <f>IF(K90="-","-",SUM(K87:K95)*'3k EBIT'!$E$12)</f>
        <v>9.1170301737445101</v>
      </c>
      <c r="L96" s="38">
        <f>IF(L90="-","-",SUM(L87:L95)*'3k EBIT'!$E$12)</f>
        <v>9.1136513618607822</v>
      </c>
      <c r="M96" s="38">
        <f>IF(M90="-","-",SUM(M87:M95)*'3k EBIT'!$E$12)</f>
        <v>9.6021436690084396</v>
      </c>
      <c r="N96" s="38">
        <f>IF(N90="-","-",SUM(N87:N95)*'3k EBIT'!$E$12)</f>
        <v>10.161043416795327</v>
      </c>
      <c r="O96" s="30"/>
      <c r="P96" s="38">
        <f>IF(P90="-","-",SUM(P87:P95)*'3k EBIT'!$E$12)</f>
        <v>10.161043416795327</v>
      </c>
      <c r="Q96" s="38">
        <f>IF(Q90="-","-",SUM(Q87:Q95)*'3k EBIT'!$E$12)</f>
        <v>11.079227175206103</v>
      </c>
      <c r="R96" s="38">
        <f>IF(R90="-","-",SUM(R87:R95)*'3k EBIT'!$E$12)</f>
        <v>10.115274764234082</v>
      </c>
      <c r="S96" s="38">
        <f>IF(S90="-","-",SUM(S87:S95)*'3k EBIT'!$E$12)</f>
        <v>9.7894483337814613</v>
      </c>
      <c r="T96" s="38">
        <f>IF(T90="-","-",SUM(T87:T95)*'3k EBIT'!$E$12)</f>
        <v>8.5252323214754391</v>
      </c>
      <c r="U96" s="38">
        <f>IF(U90="-","-",SUM(U87:U95)*'3k EBIT'!$E$12)</f>
        <v>9.1889252926206755</v>
      </c>
      <c r="V96" s="38">
        <f>IF(V90="-","-",SUM(V87:V95)*'3k EBIT'!$E$12)</f>
        <v>10.846404846843814</v>
      </c>
      <c r="W96" s="38" t="str">
        <f>IF(W90="-","-",SUM(W87:W95)*'3k EBIT'!$E$12)</f>
        <v>-</v>
      </c>
      <c r="X96" s="38" t="str">
        <f>IF(X90="-","-",SUM(X87:X95)*'3k EBIT'!$E$12)</f>
        <v>-</v>
      </c>
      <c r="Y96" s="38" t="str">
        <f>IF(Y90="-","-",SUM(Y87:Y95)*'3k EBIT'!$E$12)</f>
        <v>-</v>
      </c>
      <c r="Z96" s="38" t="str">
        <f>IF(Z90="-","-",SUM(Z87:Z95)*'3k EBIT'!$E$12)</f>
        <v>-</v>
      </c>
      <c r="AA96" s="28"/>
    </row>
    <row r="97" spans="1:27" s="29" customFormat="1" ht="11.25" customHeight="1" x14ac:dyDescent="0.25">
      <c r="A97" s="256"/>
      <c r="B97" s="135" t="s">
        <v>292</v>
      </c>
      <c r="C97" s="179" t="s">
        <v>516</v>
      </c>
      <c r="D97" s="133" t="s">
        <v>322</v>
      </c>
      <c r="E97" s="127"/>
      <c r="F97" s="30"/>
      <c r="G97" s="38">
        <f>IF(G92="-","-",SUM(G87:G90,G92:G96)*'3l HAP'!$E$13)</f>
        <v>6.0206656702585457</v>
      </c>
      <c r="H97" s="38">
        <f>IF(H92="-","-",SUM(H87:H90,H92:H96)*'3l HAP'!$E$13)</f>
        <v>5.4337494533569997</v>
      </c>
      <c r="I97" s="38">
        <f>IF(I92="-","-",SUM(I87:I90,I92:I96)*'3l HAP'!$E$13)</f>
        <v>4.8713640895850912</v>
      </c>
      <c r="J97" s="38">
        <f>IF(J92="-","-",SUM(J87:J90,J92:J96)*'3l HAP'!$E$13)</f>
        <v>4.6642784167119364</v>
      </c>
      <c r="K97" s="38">
        <f>IF(K92="-","-",SUM(K87:K90,K92:K96)*'3l HAP'!$E$13)</f>
        <v>5.2390470029761671</v>
      </c>
      <c r="L97" s="38">
        <f>IF(L92="-","-",SUM(L87:L90,L92:L96)*'3l HAP'!$E$13)</f>
        <v>5.2360919787624072</v>
      </c>
      <c r="M97" s="38">
        <f>IF(M92="-","-",SUM(M87:M90,M92:M96)*'3l HAP'!$E$13)</f>
        <v>5.57118759486975</v>
      </c>
      <c r="N97" s="38">
        <f>IF(N92="-","-",SUM(N87:N90,N92:N96)*'3l HAP'!$E$13)</f>
        <v>6.0008096443584638</v>
      </c>
      <c r="O97" s="30"/>
      <c r="P97" s="38">
        <f>IF(P92="-","-",SUM(P87:P90,P92:P96)*'3l HAP'!$E$13)</f>
        <v>6.0008096443584638</v>
      </c>
      <c r="Q97" s="38">
        <f>IF(Q92="-","-",SUM(Q87:Q90,Q92:Q96)*'3l HAP'!$E$13)</f>
        <v>6.6286053112712482</v>
      </c>
      <c r="R97" s="38">
        <f>IF(R92="-","-",SUM(R87:R90,R92:R96)*'3l HAP'!$E$13)</f>
        <v>5.8923047876400467</v>
      </c>
      <c r="S97" s="38">
        <f>IF(S92="-","-",SUM(S87:S90,S92:S96)*'3l HAP'!$E$13)</f>
        <v>5.6158246968671603</v>
      </c>
      <c r="T97" s="38">
        <f>IF(T92="-","-",SUM(T87:T90,T92:T96)*'3l HAP'!$E$13)</f>
        <v>4.6806504775222724</v>
      </c>
      <c r="U97" s="38">
        <f>IF(U92="-","-",SUM(U87:U90,U92:U96)*'3l HAP'!$E$13)</f>
        <v>5.3085172277382755</v>
      </c>
      <c r="V97" s="38">
        <f>IF(V92="-","-",SUM(V87:V90,V92:V96)*'3l HAP'!$E$13)</f>
        <v>6.5920604620785062</v>
      </c>
      <c r="W97" s="38" t="str">
        <f>IF(W92="-","-",SUM(W87:W90,W92:W96)*'3l HAP'!$E$13)</f>
        <v>-</v>
      </c>
      <c r="X97" s="38" t="str">
        <f>IF(X92="-","-",SUM(X87:X90,X92:X96)*'3l HAP'!$E$13)</f>
        <v>-</v>
      </c>
      <c r="Y97" s="38" t="str">
        <f>IF(Y92="-","-",SUM(Y87:Y90,Y92:Y96)*'3l HAP'!$E$13)</f>
        <v>-</v>
      </c>
      <c r="Z97" s="38" t="str">
        <f>IF(Z92="-","-",SUM(Z87:Z90,Z92:Z96)*'3l HAP'!$E$13)</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541.79473397283027</v>
      </c>
      <c r="H98" s="38">
        <f t="shared" si="12"/>
        <v>501.00065042965633</v>
      </c>
      <c r="I98" s="38">
        <f t="shared" si="12"/>
        <v>464.29197653049329</v>
      </c>
      <c r="J98" s="38">
        <f t="shared" si="12"/>
        <v>449.59266077441953</v>
      </c>
      <c r="K98" s="38">
        <f t="shared" si="12"/>
        <v>485.08254215733353</v>
      </c>
      <c r="L98" s="38">
        <f t="shared" si="12"/>
        <v>484.90175500216708</v>
      </c>
      <c r="M98" s="38">
        <f t="shared" si="12"/>
        <v>510.94696142746966</v>
      </c>
      <c r="N98" s="38">
        <f t="shared" si="12"/>
        <v>540.79234752600962</v>
      </c>
      <c r="O98" s="30"/>
      <c r="P98" s="38">
        <f t="shared" ref="P98:Z98" si="13">IF(P87="-","-",SUM(P87:P97))</f>
        <v>540.79234752600962</v>
      </c>
      <c r="Q98" s="38">
        <f t="shared" si="13"/>
        <v>589.74558420096025</v>
      </c>
      <c r="R98" s="38">
        <f t="shared" si="13"/>
        <v>538.27496721369164</v>
      </c>
      <c r="S98" s="38">
        <f t="shared" si="13"/>
        <v>520.84973470874968</v>
      </c>
      <c r="T98" s="38">
        <f t="shared" si="13"/>
        <v>453.37690311474734</v>
      </c>
      <c r="U98" s="38">
        <f t="shared" si="13"/>
        <v>488.93596444418569</v>
      </c>
      <c r="V98" s="38">
        <f t="shared" si="13"/>
        <v>577.45523765732253</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DF'!H$41="-","-",'3a DF'!H$41)</f>
        <v>253.14985164432846</v>
      </c>
      <c r="H99" s="129">
        <f>IF('3a DF'!I$41="-","-",'3a DF'!I$41)</f>
        <v>213.57444115975193</v>
      </c>
      <c r="I99" s="129">
        <f>IF('3a DF'!J$41="-","-",'3a DF'!J$41)</f>
        <v>174.74989531236287</v>
      </c>
      <c r="J99" s="129">
        <f>IF('3a DF'!K$41="-","-",'3a DF'!K$41)</f>
        <v>160.26701947738721</v>
      </c>
      <c r="K99" s="129">
        <f>IF('3a DF'!L$41="-","-",'3a DF'!L$41)</f>
        <v>200.74683223176862</v>
      </c>
      <c r="L99" s="129">
        <f>IF('3a DF'!M$41="-","-",'3a DF'!M$41)</f>
        <v>199.05760849983216</v>
      </c>
      <c r="M99" s="129">
        <f>IF('3a DF'!N$41="-","-",'3a DF'!N$41)</f>
        <v>215.77106184657606</v>
      </c>
      <c r="N99" s="129">
        <f>IF('3a DF'!O$41="-","-",'3a DF'!O$41)</f>
        <v>243.35846990910571</v>
      </c>
      <c r="O99" s="30"/>
      <c r="P99" s="129">
        <f>IF('3a DF'!Q$41="-","-",'3a DF'!Q$41)</f>
        <v>243.35846990910571</v>
      </c>
      <c r="Q99" s="129">
        <f>IF('3a DF'!R$41="-","-",'3a DF'!R$41)</f>
        <v>281.17733015023742</v>
      </c>
      <c r="R99" s="129">
        <f>IF('3a DF'!S$41="-","-",'3a DF'!S$41)</f>
        <v>230.77888190073497</v>
      </c>
      <c r="S99" s="129">
        <f>IF('3a DF'!T$41="-","-",'3a DF'!T$41)</f>
        <v>206.31785050021912</v>
      </c>
      <c r="T99" s="129">
        <f>IF('3a DF'!U$41="-","-",'3a DF'!U$41)</f>
        <v>145.13269789847291</v>
      </c>
      <c r="U99" s="129">
        <f>IF('3a DF'!V$41="-","-",'3a DF'!V$41)</f>
        <v>187.06626878827944</v>
      </c>
      <c r="V99" s="129">
        <f>IF('3a DF'!W$41="-","-",'3a DF'!W$41)</f>
        <v>276.51257875872909</v>
      </c>
      <c r="W99" s="129" t="str">
        <f>IF('3a DF'!X$41="-","-",'3a DF'!X$41)</f>
        <v>-</v>
      </c>
      <c r="X99" s="129" t="str">
        <f>IF('3a DF'!Y$41="-","-",'3a DF'!Y$41)</f>
        <v>-</v>
      </c>
      <c r="Y99" s="129" t="str">
        <f>IF('3a DF'!Z$41="-","-",'3a DF'!Z$41)</f>
        <v>-</v>
      </c>
      <c r="Z99" s="129" t="str">
        <f>IF('3a DF'!AA$41="-","-",'3a DF'!AA$41)</f>
        <v>-</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AA'!J258="-","-",'3c AA'!J258)</f>
        <v>-</v>
      </c>
      <c r="H101" s="129" t="str">
        <f>IF('3c AA'!K258="-","-",'3c AA'!K258)</f>
        <v>-</v>
      </c>
      <c r="I101" s="129" t="str">
        <f>IF('3c AA'!L258="-","-",'3c AA'!L258)</f>
        <v>-</v>
      </c>
      <c r="J101" s="129" t="str">
        <f>IF('3c AA'!M258="-","-",'3c AA'!M258)</f>
        <v>-</v>
      </c>
      <c r="K101" s="129" t="str">
        <f>IF('3c AA'!N258="-","-",'3c AA'!N258)</f>
        <v>-</v>
      </c>
      <c r="L101" s="129" t="str">
        <f>IF('3c AA'!O258="-","-",'3c AA'!O258)</f>
        <v>-</v>
      </c>
      <c r="M101" s="129" t="str">
        <f>IF('3c AA'!P258="-","-",'3c AA'!P258)</f>
        <v>-</v>
      </c>
      <c r="N101" s="129" t="str">
        <f>IF('3c AA'!Q258="-","-",'3c AA'!Q258)</f>
        <v>-</v>
      </c>
      <c r="O101" s="30"/>
      <c r="P101" s="129" t="str">
        <f>IF('3c AA'!S258="-","-",'3c AA'!S258)</f>
        <v>-</v>
      </c>
      <c r="Q101" s="129" t="str">
        <f>IF('3c AA'!T258="-","-",'3c AA'!T258)</f>
        <v>-</v>
      </c>
      <c r="R101" s="129" t="str">
        <f>IF('3c AA'!U258="-","-",'3c AA'!U258)</f>
        <v>-</v>
      </c>
      <c r="S101" s="129" t="str">
        <f>IF('3c AA'!V258="-","-",'3c AA'!V258)</f>
        <v>-</v>
      </c>
      <c r="T101" s="129">
        <f>IF('3c AA'!W258="-","-",'3c AA'!W258)</f>
        <v>0</v>
      </c>
      <c r="U101" s="129">
        <f>IF('3c AA'!X258="-","-",'3c AA'!X258)</f>
        <v>0</v>
      </c>
      <c r="V101" s="129">
        <f>IF('3c AA'!Y258="-","-",'3c AA'!Y258)</f>
        <v>0</v>
      </c>
      <c r="W101" s="129" t="str">
        <f>IF('3c AA'!Z258="-","-",'3c AA'!Z258)</f>
        <v>-</v>
      </c>
      <c r="X101" s="129" t="str">
        <f>IF('3c AA'!AA258="-","-",'3c AA'!AA258)</f>
        <v>-</v>
      </c>
      <c r="Y101" s="129" t="str">
        <f>IF('3c AA'!AB258="-","-",'3c AA'!AB258)</f>
        <v>-</v>
      </c>
      <c r="Z101" s="129" t="str">
        <f>IF('3c AA'!AC258="-","-",'3c AA'!AC258)</f>
        <v>-</v>
      </c>
      <c r="AA101" s="28"/>
    </row>
    <row r="102" spans="1:27" s="29" customFormat="1" ht="11.5" x14ac:dyDescent="0.25">
      <c r="A102" s="256"/>
      <c r="B102" s="132" t="s">
        <v>2</v>
      </c>
      <c r="C102" s="132" t="s">
        <v>342</v>
      </c>
      <c r="D102" s="134" t="s">
        <v>323</v>
      </c>
      <c r="E102" s="131"/>
      <c r="F102" s="30"/>
      <c r="G102" s="129">
        <f>IF('3d PC'!G$42="-","-",'3d PC'!G$42)</f>
        <v>21.926269106402124</v>
      </c>
      <c r="H102" s="129">
        <f>IF('3d PC'!H$42="-","-",'3d PC'!H$42)</f>
        <v>21.926269106402124</v>
      </c>
      <c r="I102" s="129">
        <f>IF('3d PC'!I$42="-","-",'3d PC'!I$42)</f>
        <v>22.64764819235609</v>
      </c>
      <c r="J102" s="129">
        <f>IF('3d PC'!J$42="-","-",'3d PC'!J$42)</f>
        <v>22.505107470829557</v>
      </c>
      <c r="K102" s="129">
        <f>IF('3d PC'!K$42="-","-",'3d PC'!K$42)</f>
        <v>19.106297226763825</v>
      </c>
      <c r="L102" s="129">
        <f>IF('3d PC'!L$42="-","-",'3d PC'!L$42)</f>
        <v>19.106297226763825</v>
      </c>
      <c r="M102" s="129">
        <f>IF('3d PC'!M$42="-","-",'3d PC'!M$42)</f>
        <v>20.852393125569616</v>
      </c>
      <c r="N102" s="129">
        <f>IF('3d PC'!N$42="-","-",'3d PC'!N$42)</f>
        <v>20.849370287873604</v>
      </c>
      <c r="O102" s="30"/>
      <c r="P102" s="129">
        <f>IF('3d PC'!P$42="-","-",'3d PC'!P$42)</f>
        <v>20.849370287873604</v>
      </c>
      <c r="Q102" s="129">
        <f>IF('3d PC'!Q$42="-","-",'3d PC'!Q$42)</f>
        <v>21.503193401206047</v>
      </c>
      <c r="R102" s="129">
        <f>IF('3d PC'!R$42="-","-",'3d PC'!R$42)</f>
        <v>21.819481548965161</v>
      </c>
      <c r="S102" s="129">
        <f>IF('3d PC'!S$42="-","-",'3d PC'!S$42)</f>
        <v>25.256715910577427</v>
      </c>
      <c r="T102" s="129">
        <f>IF('3d PC'!T$42="-","-",'3d PC'!T$42)</f>
        <v>24.167303215101221</v>
      </c>
      <c r="U102" s="129">
        <f>IF('3d PC'!U$42="-","-",'3d PC'!U$42)</f>
        <v>23.962512789411701</v>
      </c>
      <c r="V102" s="129">
        <f>IF('3d PC'!V$42="-","-",'3d PC'!V$42)</f>
        <v>23.858648398084732</v>
      </c>
      <c r="W102" s="129" t="str">
        <f>IF('3d PC'!W$42="-","-",'3d PC'!W$42)</f>
        <v>-</v>
      </c>
      <c r="X102" s="129" t="str">
        <f>IF('3d PC'!X$42="-","-",'3d PC'!X$42)</f>
        <v>-</v>
      </c>
      <c r="Y102" s="129" t="str">
        <f>IF('3d PC'!Y$42="-","-",'3d PC'!Y$42)</f>
        <v>-</v>
      </c>
      <c r="Z102" s="129" t="str">
        <f>IF('3d PC'!Z$42="-","-",'3d PC'!Z$42)</f>
        <v>-</v>
      </c>
      <c r="AA102" s="28"/>
    </row>
    <row r="103" spans="1:27" s="29" customFormat="1" ht="11.5" x14ac:dyDescent="0.25">
      <c r="A103" s="256"/>
      <c r="B103" s="132" t="s">
        <v>352</v>
      </c>
      <c r="C103" s="132" t="s">
        <v>343</v>
      </c>
      <c r="D103" s="134" t="s">
        <v>323</v>
      </c>
      <c r="E103" s="131"/>
      <c r="F103" s="30"/>
      <c r="G103" s="129">
        <f>IF('3f NC-Gas'!F51="-","-",'3f NC-Gas'!F51)</f>
        <v>137.46522368866408</v>
      </c>
      <c r="H103" s="129">
        <f>IF('3f NC-Gas'!G51="-","-",'3f NC-Gas'!G51)</f>
        <v>137.34522368837796</v>
      </c>
      <c r="I103" s="129">
        <f>IF('3f NC-Gas'!H51="-","-",'3f NC-Gas'!H51)</f>
        <v>137.17207637429522</v>
      </c>
      <c r="J103" s="129">
        <f>IF('3f NC-Gas'!I51="-","-",'3f NC-Gas'!I51)</f>
        <v>136.82407637346552</v>
      </c>
      <c r="K103" s="129">
        <f>IF('3f NC-Gas'!J51="-","-",'3f NC-Gas'!J51)</f>
        <v>133.63288526126215</v>
      </c>
      <c r="L103" s="129">
        <f>IF('3f NC-Gas'!K51="-","-",'3f NC-Gas'!K51)</f>
        <v>133.65688526131936</v>
      </c>
      <c r="M103" s="129">
        <f>IF('3f NC-Gas'!L51="-","-",'3f NC-Gas'!L51)</f>
        <v>139.85820031131738</v>
      </c>
      <c r="N103" s="129">
        <f>IF('3f NC-Gas'!M51="-","-",'3f NC-Gas'!M51)</f>
        <v>139.93020031148905</v>
      </c>
      <c r="O103" s="30"/>
      <c r="P103" s="129">
        <f>IF('3f NC-Gas'!O51="-","-",'3f NC-Gas'!O51)</f>
        <v>139.93020031148905</v>
      </c>
      <c r="Q103" s="129">
        <f>IF('3f NC-Gas'!P51="-","-",'3f NC-Gas'!P51)</f>
        <v>147.55778196828953</v>
      </c>
      <c r="R103" s="129">
        <f>IF('3f NC-Gas'!Q51="-","-",'3f NC-Gas'!Q51)</f>
        <v>147.11378196723095</v>
      </c>
      <c r="S103" s="129">
        <f>IF('3f NC-Gas'!R51="-","-",'3f NC-Gas'!R51)</f>
        <v>146.38670058799391</v>
      </c>
      <c r="T103" s="129">
        <f>IF('3f NC-Gas'!S51="-","-",'3f NC-Gas'!S51)</f>
        <v>143.72270058164244</v>
      </c>
      <c r="U103" s="129">
        <f>IF('3f NC-Gas'!T51="-","-",'3f NC-Gas'!T51)</f>
        <v>135.00206945426558</v>
      </c>
      <c r="V103" s="129">
        <f>IF('3f NC-Gas'!U51="-","-",'3f NC-Gas'!U51)</f>
        <v>134.57006945323562</v>
      </c>
      <c r="W103" s="129" t="str">
        <f>IF('3f NC-Gas'!V51="-","-",'3f NC-Gas'!V51)</f>
        <v>-</v>
      </c>
      <c r="X103" s="129" t="str">
        <f>IF('3f NC-Gas'!W51="-","-",'3f NC-Gas'!W51)</f>
        <v>-</v>
      </c>
      <c r="Y103" s="129" t="str">
        <f>IF('3f NC-Gas'!X51="-","-",'3f NC-Gas'!X51)</f>
        <v>-</v>
      </c>
      <c r="Z103" s="129" t="str">
        <f>IF('3f NC-Gas'!Y51="-","-",'3f NC-Gas'!Y51)</f>
        <v>-</v>
      </c>
      <c r="AA103" s="28"/>
    </row>
    <row r="104" spans="1:27" s="29" customFormat="1" ht="11.25" customHeight="1" x14ac:dyDescent="0.25">
      <c r="A104" s="256"/>
      <c r="B104" s="132" t="s">
        <v>349</v>
      </c>
      <c r="C104" s="132" t="s">
        <v>344</v>
      </c>
      <c r="D104" s="134" t="s">
        <v>323</v>
      </c>
      <c r="E104" s="131"/>
      <c r="F104" s="30"/>
      <c r="G104" s="129">
        <f>IF('3g CPIH'!C$16="-","-",'3h OC '!$E$12*('3g CPIH'!C$16/'3g CPIH'!$G$16))</f>
        <v>87.194616340508801</v>
      </c>
      <c r="H104" s="129">
        <f>IF('3g CPIH'!D$16="-","-",'3h OC '!$E$12*('3g CPIH'!D$16/'3g CPIH'!$G$16))</f>
        <v>87.369180136986301</v>
      </c>
      <c r="I104" s="129">
        <f>IF('3g CPIH'!E$16="-","-",'3h OC '!$E$12*('3g CPIH'!E$16/'3g CPIH'!$G$16))</f>
        <v>87.631025831702544</v>
      </c>
      <c r="J104" s="129">
        <f>IF('3g CPIH'!F$16="-","-",'3h OC '!$E$12*('3g CPIH'!F$16/'3g CPIH'!$G$16))</f>
        <v>88.15471722113503</v>
      </c>
      <c r="K104" s="129">
        <f>IF('3g CPIH'!G$16="-","-",'3h OC '!$E$12*('3g CPIH'!G$16/'3g CPIH'!$G$16))</f>
        <v>89.202100000000002</v>
      </c>
      <c r="L104" s="129">
        <f>IF('3g CPIH'!H$16="-","-",'3h OC '!$E$12*('3g CPIH'!H$16/'3g CPIH'!$G$16))</f>
        <v>90.33676467710373</v>
      </c>
      <c r="M104" s="129">
        <f>IF('3g CPIH'!I$16="-","-",'3h OC '!$E$12*('3g CPIH'!I$16/'3g CPIH'!$G$16))</f>
        <v>91.645993150684916</v>
      </c>
      <c r="N104" s="129">
        <f>IF('3g CPIH'!J$16="-","-",'3h OC '!$E$12*('3g CPIH'!J$16/'3g CPIH'!$G$16))</f>
        <v>92.431530234833673</v>
      </c>
      <c r="O104" s="30"/>
      <c r="P104" s="129">
        <f>IF('3g CPIH'!L$16="-","-",'3h OC '!$E$12*('3g CPIH'!L$16/'3g CPIH'!$G$16))</f>
        <v>92.431530234833673</v>
      </c>
      <c r="Q104" s="129">
        <f>IF('3g CPIH'!M$16="-","-",'3h OC '!$E$12*('3g CPIH'!M$16/'3g CPIH'!$G$16))</f>
        <v>93.47891301369863</v>
      </c>
      <c r="R104" s="129">
        <f>IF('3g CPIH'!N$16="-","-",'3h OC '!$E$12*('3g CPIH'!N$16/'3g CPIH'!$G$16))</f>
        <v>94.177168199608616</v>
      </c>
      <c r="S104" s="129">
        <f>IF('3g CPIH'!O$16="-","-",'3h OC '!$E$12*('3g CPIH'!O$16/'3g CPIH'!$G$16))</f>
        <v>94.700859589041102</v>
      </c>
      <c r="T104" s="129">
        <f>IF('3g CPIH'!P$16="-","-",'3h OC '!$E$12*('3g CPIH'!P$16/'3g CPIH'!$G$16))</f>
        <v>94.96270528375733</v>
      </c>
      <c r="U104" s="129">
        <f>IF('3g CPIH'!Q$16="-","-",'3h OC '!$E$12*('3g CPIH'!Q$16/'3g CPIH'!$G$16))</f>
        <v>95.48639667318983</v>
      </c>
      <c r="V104" s="129">
        <f>IF('3g CPIH'!R$16="-","-",'3h OC '!$E$12*('3g CPIH'!R$16/'3g CPIH'!$G$16))</f>
        <v>97.232034637964787</v>
      </c>
      <c r="W104" s="129" t="str">
        <f>IF('3g CPIH'!S$16="-","-",'3h OC '!$E$12*('3g CPIH'!S$16/'3g CPIH'!$G$16))</f>
        <v>-</v>
      </c>
      <c r="X104" s="129" t="str">
        <f>IF('3g CPIH'!T$16="-","-",'3h OC '!$E$12*('3g CPIH'!T$16/'3g CPIH'!$G$16))</f>
        <v>-</v>
      </c>
      <c r="Y104" s="129" t="str">
        <f>IF('3g CPIH'!U$16="-","-",'3h OC '!$E$12*('3g CPIH'!U$16/'3g CPIH'!$G$16))</f>
        <v>-</v>
      </c>
      <c r="Z104" s="129" t="str">
        <f>IF('3g CPIH'!V$16="-","-",'3h OC '!$E$12*('3g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SMNCC'!G$49="-","-",'3i SMNCC'!G$49)</f>
        <v>0</v>
      </c>
      <c r="L105" s="129">
        <f>IF('3i SMNCC'!H$49="-","-",'3i SMNCC'!H$49)</f>
        <v>-0.14839729644435984</v>
      </c>
      <c r="M105" s="129">
        <f>IF('3i SMNCC'!I$49="-","-",'3i SMNCC'!I$49)</f>
        <v>1.899695256253338</v>
      </c>
      <c r="N105" s="129">
        <f>IF('3i SMNCC'!J$49="-","-",'3i SMNCC'!J$49)</f>
        <v>1.9653659209909353</v>
      </c>
      <c r="O105" s="30"/>
      <c r="P105" s="129">
        <f>IF('3i SMNCC'!L$49="-","-",'3i SMNCC'!L$49)</f>
        <v>1.9653659209909353</v>
      </c>
      <c r="Q105" s="129">
        <f>IF('3i SMNCC'!M$49="-","-",'3i SMNCC'!M$49)</f>
        <v>3.94070969375099</v>
      </c>
      <c r="R105" s="129">
        <f>IF('3i SMNCC'!N$49="-","-",'3i SMNCC'!N$49)</f>
        <v>3.6877871322225353</v>
      </c>
      <c r="S105" s="129">
        <f>IF('3i SMNCC'!O$49="-","-",'3i SMNCC'!O$49)</f>
        <v>5.396909444486452</v>
      </c>
      <c r="T105" s="129">
        <f>IF('3i SMNCC'!P$49="-","-",'3i SMNCC'!P$49)</f>
        <v>4.6837637900821658</v>
      </c>
      <c r="U105" s="129">
        <f>IF('3i SMNCC'!Q$49="-","-",'3i SMNCC'!Q$49)</f>
        <v>4.418895268958277</v>
      </c>
      <c r="V105" s="129">
        <f>IF('3i SMNCC'!R$49="-","-",'3i SMNCC'!R$49)</f>
        <v>-1.4350963821646188</v>
      </c>
      <c r="W105" s="129" t="str">
        <f>IF('3i SMNCC'!S$49="-","-",'3i SMNCC'!S$49)</f>
        <v>-</v>
      </c>
      <c r="X105" s="129" t="str">
        <f>IF('3i SMNCC'!T$49="-","-",'3i SMNCC'!T$49)</f>
        <v>-</v>
      </c>
      <c r="Y105" s="129" t="str">
        <f>IF('3i SMNCC'!U$49="-","-",'3i SMNCC'!U$49)</f>
        <v>-</v>
      </c>
      <c r="Z105" s="129" t="str">
        <f>IF('3i SMNCC'!V$49="-","-",'3i SMNCC'!V$49)</f>
        <v>-</v>
      </c>
      <c r="AA105" s="28"/>
    </row>
    <row r="106" spans="1:27" s="29" customFormat="1" ht="11.25" customHeight="1" x14ac:dyDescent="0.25">
      <c r="A106" s="256"/>
      <c r="B106" s="132" t="s">
        <v>349</v>
      </c>
      <c r="C106" s="132" t="s">
        <v>389</v>
      </c>
      <c r="D106" s="134" t="s">
        <v>323</v>
      </c>
      <c r="E106" s="131"/>
      <c r="F106" s="30"/>
      <c r="G106" s="129">
        <f>IF('3g CPIH'!C$16="-","-",'3j PAAC PAP'!$G$24*('3g CPIH'!C$16/'3g CPIH'!$G$16))</f>
        <v>38.769117710371823</v>
      </c>
      <c r="H106" s="129">
        <f>IF('3g CPIH'!D$16="-","-",'3j PAAC PAP'!$G$24*('3g CPIH'!D$16/'3g CPIH'!$G$16))</f>
        <v>38.846733561643838</v>
      </c>
      <c r="I106" s="129">
        <f>IF('3g CPIH'!E$16="-","-",'3j PAAC PAP'!$G$24*('3g CPIH'!E$16/'3g CPIH'!$G$16))</f>
        <v>38.963157338551866</v>
      </c>
      <c r="J106" s="129">
        <f>IF('3g CPIH'!F$16="-","-",'3j PAAC PAP'!$G$24*('3g CPIH'!F$16/'3g CPIH'!$G$16))</f>
        <v>39.19600489236791</v>
      </c>
      <c r="K106" s="129">
        <f>IF('3g CPIH'!G$16="-","-",'3j PAAC PAP'!$G$24*('3g CPIH'!G$16/'3g CPIH'!$G$16))</f>
        <v>39.661700000000003</v>
      </c>
      <c r="L106" s="129">
        <f>IF('3g CPIH'!H$16="-","-",'3j PAAC PAP'!$G$24*('3g CPIH'!H$16/'3g CPIH'!$G$16))</f>
        <v>40.166203033268111</v>
      </c>
      <c r="M106" s="129">
        <f>IF('3g CPIH'!I$16="-","-",'3j PAAC PAP'!$G$24*('3g CPIH'!I$16/'3g CPIH'!$G$16))</f>
        <v>40.748321917808219</v>
      </c>
      <c r="N106" s="129">
        <f>IF('3g CPIH'!J$16="-","-",'3j PAAC PAP'!$G$24*('3g CPIH'!J$16/'3g CPIH'!$G$16))</f>
        <v>41.097593248532299</v>
      </c>
      <c r="O106" s="30"/>
      <c r="P106" s="129">
        <f>IF('3g CPIH'!L$16="-","-",'3j PAAC PAP'!$G$24*('3g CPIH'!L$16/'3g CPIH'!$G$16))</f>
        <v>41.097593248532299</v>
      </c>
      <c r="Q106" s="129">
        <f>IF('3g CPIH'!M$16="-","-",'3j PAAC PAP'!$G$24*('3g CPIH'!M$16/'3g CPIH'!$G$16))</f>
        <v>41.563288356164385</v>
      </c>
      <c r="R106" s="129">
        <f>IF('3g CPIH'!N$16="-","-",'3j PAAC PAP'!$G$24*('3g CPIH'!N$16/'3g CPIH'!$G$16))</f>
        <v>41.87375176125245</v>
      </c>
      <c r="S106" s="129">
        <f>IF('3g CPIH'!O$16="-","-",'3j PAAC PAP'!$G$24*('3g CPIH'!O$16/'3g CPIH'!$G$16))</f>
        <v>42.1065993150685</v>
      </c>
      <c r="T106" s="129">
        <f>IF('3g CPIH'!P$16="-","-",'3j PAAC PAP'!$G$24*('3g CPIH'!P$16/'3g CPIH'!$G$16))</f>
        <v>42.223023091976515</v>
      </c>
      <c r="U106" s="129">
        <f>IF('3g CPIH'!Q$16="-","-",'3j PAAC PAP'!$G$24*('3g CPIH'!Q$16/'3g CPIH'!$G$16))</f>
        <v>42.455870645792565</v>
      </c>
      <c r="V106" s="129">
        <f>IF('3g CPIH'!R$16="-","-",'3j PAAC PAP'!$G$24*('3g CPIH'!R$16/'3g CPIH'!$G$16))</f>
        <v>43.232029158512731</v>
      </c>
      <c r="W106" s="129" t="str">
        <f>IF('3g CPIH'!S$16="-","-",'3j PAAC PAP'!$G$24*('3g CPIH'!S$16/'3g CPIH'!$G$16))</f>
        <v>-</v>
      </c>
      <c r="X106" s="129" t="str">
        <f>IF('3g CPIH'!T$16="-","-",'3j PAAC PAP'!$G$24*('3g CPIH'!T$16/'3g CPIH'!$G$16))</f>
        <v>-</v>
      </c>
      <c r="Y106" s="129" t="str">
        <f>IF('3g CPIH'!U$16="-","-",'3j PAAC PAP'!$G$24*('3g CPIH'!U$16/'3g CPIH'!$G$16))</f>
        <v>-</v>
      </c>
      <c r="Z106" s="129" t="str">
        <f>IF('3g CPIH'!V$16="-","-",'3j PAAC PAP'!$G$24*('3g CPIH'!V$16/'3g CPIH'!$G$16))</f>
        <v>-</v>
      </c>
      <c r="AA106" s="28"/>
    </row>
    <row r="107" spans="1:27" s="29" customFormat="1" ht="11.25" customHeight="1" x14ac:dyDescent="0.25">
      <c r="A107" s="256"/>
      <c r="B107" s="132" t="s">
        <v>349</v>
      </c>
      <c r="C107" s="132" t="s">
        <v>404</v>
      </c>
      <c r="D107" s="134" t="s">
        <v>323</v>
      </c>
      <c r="E107" s="131"/>
      <c r="F107" s="30"/>
      <c r="G107" s="129">
        <f>IF(G99="-","-",SUM(G99:G105)*'3j PAAC PAP'!$G$42)</f>
        <v>0</v>
      </c>
      <c r="H107" s="129">
        <f>IF(H99="-","-",SUM(H99:H105)*'3j PAAC PAP'!$G$42)</f>
        <v>0</v>
      </c>
      <c r="I107" s="129">
        <f>IF(I99="-","-",SUM(I99:I105)*'3j PAAC PAP'!$G$42)</f>
        <v>0</v>
      </c>
      <c r="J107" s="129">
        <f>IF(J99="-","-",SUM(J99:J105)*'3j PAAC PAP'!$G$42)</f>
        <v>0</v>
      </c>
      <c r="K107" s="129">
        <f>IF(K99="-","-",SUM(K99:K105)*'3j PAAC PAP'!$G$42)</f>
        <v>0</v>
      </c>
      <c r="L107" s="129">
        <f>IF(L99="-","-",SUM(L99:L105)*'3j PAAC PAP'!$G$42)</f>
        <v>0</v>
      </c>
      <c r="M107" s="129">
        <f>IF(M99="-","-",SUM(M99:M105)*'3j PAAC PAP'!$G$42)</f>
        <v>0</v>
      </c>
      <c r="N107" s="129">
        <f>IF(N99="-","-",SUM(N99:N105)*'3j PAAC PAP'!$G$42)</f>
        <v>0</v>
      </c>
      <c r="O107" s="30"/>
      <c r="P107" s="129">
        <f>IF(P99="-","-",SUM(P99:P105)*'3j PAAC PAP'!$G$42)</f>
        <v>0</v>
      </c>
      <c r="Q107" s="129">
        <f>IF(Q99="-","-",SUM(Q99:Q105)*'3j PAAC PAP'!$G$42)</f>
        <v>0</v>
      </c>
      <c r="R107" s="129">
        <f>IF(R99="-","-",SUM(R99:R105)*'3j PAAC PAP'!$G$42)</f>
        <v>0</v>
      </c>
      <c r="S107" s="129">
        <f>IF(S99="-","-",SUM(S99:S105)*'3j PAAC PAP'!$G$42)</f>
        <v>0</v>
      </c>
      <c r="T107" s="129">
        <f>IF(T99="-","-",SUM(T99:T105)*'3j PAAC PAP'!$G$42)</f>
        <v>0</v>
      </c>
      <c r="U107" s="129">
        <f>IF(U99="-","-",SUM(U99:U105)*'3j PAAC PAP'!$G$42)</f>
        <v>0</v>
      </c>
      <c r="V107" s="129">
        <f>IF(V99="-","-",SUM(V99:V105)*'3j PAAC PAP'!$G$42)</f>
        <v>0</v>
      </c>
      <c r="W107" s="129" t="str">
        <f>IF(W99="-","-",SUM(W99:W105)*'3j PAAC PAP'!$G$42)</f>
        <v>-</v>
      </c>
      <c r="X107" s="129" t="str">
        <f>IF(X99="-","-",SUM(X99:X105)*'3j PAAC PAP'!$G$42)</f>
        <v>-</v>
      </c>
      <c r="Y107" s="129" t="str">
        <f>IF(Y99="-","-",SUM(Y99:Y105)*'3j PAAC PAP'!$G$42)</f>
        <v>-</v>
      </c>
      <c r="Z107" s="129" t="str">
        <f>IF(Z99="-","-",SUM(Z99:Z105)*'3j PAAC PAP'!$G$42)</f>
        <v>-</v>
      </c>
      <c r="AA107" s="28"/>
    </row>
    <row r="108" spans="1:27" s="29" customFormat="1" ht="11.25" customHeight="1" x14ac:dyDescent="0.25">
      <c r="A108" s="256"/>
      <c r="B108" s="132" t="s">
        <v>388</v>
      </c>
      <c r="C108" s="132" t="s">
        <v>515</v>
      </c>
      <c r="D108" s="134" t="s">
        <v>323</v>
      </c>
      <c r="E108" s="131"/>
      <c r="F108" s="30"/>
      <c r="G108" s="129">
        <f>IF(G102="-","-",SUM(G99:G107)*'3k EBIT'!$E$12)</f>
        <v>10.429766360199652</v>
      </c>
      <c r="H108" s="129">
        <f>IF(H102="-","-",SUM(H99:H107)*'3k EBIT'!$E$12)</f>
        <v>9.6658298653464438</v>
      </c>
      <c r="I108" s="129">
        <f>IF(I102="-","-",SUM(I99:I107)*'3k EBIT'!$E$12)</f>
        <v>8.9318205374582327</v>
      </c>
      <c r="J108" s="129">
        <f>IF(J102="-","-",SUM(J99:J107)*'3k EBIT'!$E$12)</f>
        <v>8.6564680518286679</v>
      </c>
      <c r="K108" s="129">
        <f>IF(K102="-","-",SUM(K99:K107)*'3k EBIT'!$E$12)</f>
        <v>9.3421512114929826</v>
      </c>
      <c r="L108" s="129">
        <f>IF(L102="-","-",SUM(L99:L107)*'3k EBIT'!$E$12)</f>
        <v>9.3387723996308907</v>
      </c>
      <c r="M108" s="129">
        <f>IF(M102="-","-",SUM(M99:M107)*'3k EBIT'!$E$12)</f>
        <v>9.8927030914998024</v>
      </c>
      <c r="N108" s="129">
        <f>IF(N102="-","-",SUM(N99:N107)*'3k EBIT'!$E$12)</f>
        <v>10.451602839351601</v>
      </c>
      <c r="O108" s="30"/>
      <c r="P108" s="129">
        <f>IF(P102="-","-",SUM(P99:P107)*'3k EBIT'!$E$12)</f>
        <v>10.451602839351601</v>
      </c>
      <c r="Q108" s="129">
        <f>IF(Q102="-","-",SUM(Q99:Q107)*'3k EBIT'!$E$12)</f>
        <v>11.412036522786266</v>
      </c>
      <c r="R108" s="129">
        <f>IF(R102="-","-",SUM(R99:R107)*'3k EBIT'!$E$12)</f>
        <v>10.448084111413964</v>
      </c>
      <c r="S108" s="129">
        <f>IF(S102="-","-",SUM(S99:S107)*'3k EBIT'!$E$12)</f>
        <v>10.074568025408182</v>
      </c>
      <c r="T108" s="129">
        <f>IF(T102="-","-",SUM(T99:T107)*'3k EBIT'!$E$12)</f>
        <v>8.8103520107004787</v>
      </c>
      <c r="U108" s="129">
        <f>IF(U102="-","-",SUM(U99:U107)*'3k EBIT'!$E$12)</f>
        <v>9.4591765197901729</v>
      </c>
      <c r="V108" s="129">
        <f>IF(V102="-","-",SUM(V99:V107)*'3k EBIT'!$E$12)</f>
        <v>11.116656073623853</v>
      </c>
      <c r="W108" s="129" t="str">
        <f>IF(W102="-","-",SUM(W99:W107)*'3k EBIT'!$E$12)</f>
        <v>-</v>
      </c>
      <c r="X108" s="129" t="str">
        <f>IF(X102="-","-",SUM(X99:X107)*'3k EBIT'!$E$12)</f>
        <v>-</v>
      </c>
      <c r="Y108" s="129" t="str">
        <f>IF(Y102="-","-",SUM(Y99:Y107)*'3k EBIT'!$E$12)</f>
        <v>-</v>
      </c>
      <c r="Z108" s="129" t="str">
        <f>IF(Z102="-","-",SUM(Z99:Z107)*'3k EBIT'!$E$12)</f>
        <v>-</v>
      </c>
      <c r="AA108" s="28"/>
    </row>
    <row r="109" spans="1:27" s="29" customFormat="1" ht="11.25" customHeight="1" x14ac:dyDescent="0.25">
      <c r="A109" s="256"/>
      <c r="B109" s="132" t="s">
        <v>292</v>
      </c>
      <c r="C109" s="177" t="s">
        <v>516</v>
      </c>
      <c r="D109" s="134" t="s">
        <v>323</v>
      </c>
      <c r="E109" s="130"/>
      <c r="F109" s="30"/>
      <c r="G109" s="129">
        <f>IF(G104="-","-",SUM(G99:G102,G104:G108)*'3l HAP'!$E$13)</f>
        <v>6.0243267234300726</v>
      </c>
      <c r="H109" s="129">
        <f>IF(H104="-","-",SUM(H99:H102,H104:H108)*'3l HAP'!$E$13)</f>
        <v>5.437410506526942</v>
      </c>
      <c r="I109" s="129">
        <f>IF(I104="-","-",SUM(I99:I102,I104:I108)*'3l HAP'!$E$13)</f>
        <v>4.8743336547372103</v>
      </c>
      <c r="J109" s="129">
        <f>IF(J104="-","-",SUM(J99:J102,J104:J108)*'3l HAP'!$E$13)</f>
        <v>4.667247981859461</v>
      </c>
      <c r="K109" s="129">
        <f>IF(K104="-","-",SUM(K99:K102,K104:K108)*'3l HAP'!$E$13)</f>
        <v>5.2423430000898419</v>
      </c>
      <c r="L109" s="129">
        <f>IF(L104="-","-",SUM(L99:L102,L104:L108)*'3l HAP'!$E$13)</f>
        <v>5.239387975876399</v>
      </c>
      <c r="M109" s="129">
        <f>IF(M104="-","-",SUM(M99:M102,M104:M108)*'3l HAP'!$E$13)</f>
        <v>5.5754416753744458</v>
      </c>
      <c r="N109" s="129">
        <f>IF(N104="-","-",SUM(N99:N102,N104:N108)*'3l HAP'!$E$13)</f>
        <v>6.0050637248641099</v>
      </c>
      <c r="O109" s="30"/>
      <c r="P109" s="129">
        <f>IF(P104="-","-",SUM(P99:P102,P104:P108)*'3l HAP'!$E$13)</f>
        <v>6.0050637248641099</v>
      </c>
      <c r="Q109" s="129">
        <f>IF(Q104="-","-",SUM(Q99:Q102,Q104:Q108)*'3l HAP'!$E$13)</f>
        <v>6.6334779729291693</v>
      </c>
      <c r="R109" s="129">
        <f>IF(R104="-","-",SUM(R99:R102,R104:R108)*'3l HAP'!$E$13)</f>
        <v>5.8971774492921076</v>
      </c>
      <c r="S109" s="129">
        <f>IF(S104="-","-",SUM(S99:S102,S104:S108)*'3l HAP'!$E$13)</f>
        <v>5.619999134272267</v>
      </c>
      <c r="T109" s="129">
        <f>IF(T104="-","-",SUM(T99:T102,T104:T108)*'3l HAP'!$E$13)</f>
        <v>4.6848249148922161</v>
      </c>
      <c r="U109" s="129">
        <f>IF(U104="-","-",SUM(U99:U102,U104:U108)*'3l HAP'!$E$13)</f>
        <v>5.3124739759552631</v>
      </c>
      <c r="V109" s="129">
        <f>IF(V104="-","-",SUM(V99:V102,V104:V108)*'3l HAP'!$E$13)</f>
        <v>6.5960172102897925</v>
      </c>
      <c r="W109" s="129" t="str">
        <f>IF(W104="-","-",SUM(W99:W102,W104:W108)*'3l HAP'!$E$13)</f>
        <v>-</v>
      </c>
      <c r="X109" s="129" t="str">
        <f>IF(X104="-","-",SUM(X99:X102,X104:X108)*'3l HAP'!$E$13)</f>
        <v>-</v>
      </c>
      <c r="Y109" s="129" t="str">
        <f>IF(Y104="-","-",SUM(Y99:Y102,Y104:Y108)*'3l HAP'!$E$13)</f>
        <v>-</v>
      </c>
      <c r="Z109" s="129" t="str">
        <f>IF(Z104="-","-",SUM(Z99:Z102,Z104:Z108)*'3l HAP'!$E$13)</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554.959171573905</v>
      </c>
      <c r="H110" s="129">
        <f t="shared" si="14"/>
        <v>514.16508802503552</v>
      </c>
      <c r="I110" s="129">
        <f t="shared" si="14"/>
        <v>474.96995724146399</v>
      </c>
      <c r="J110" s="129">
        <f t="shared" si="14"/>
        <v>460.27064146887335</v>
      </c>
      <c r="K110" s="129">
        <f t="shared" si="14"/>
        <v>496.93430893137742</v>
      </c>
      <c r="L110" s="129">
        <f t="shared" si="14"/>
        <v>496.75352177735004</v>
      </c>
      <c r="M110" s="129">
        <f t="shared" si="14"/>
        <v>526.24381037508374</v>
      </c>
      <c r="N110" s="129">
        <f t="shared" si="14"/>
        <v>556.08919647704113</v>
      </c>
      <c r="O110" s="30"/>
      <c r="P110" s="129">
        <f t="shared" ref="P110:Z110" si="15">IF(P99="-","-",SUM(P99:P109))</f>
        <v>556.08919647704113</v>
      </c>
      <c r="Q110" s="129">
        <f t="shared" si="15"/>
        <v>607.26673107906254</v>
      </c>
      <c r="R110" s="129">
        <f t="shared" si="15"/>
        <v>555.79611407072082</v>
      </c>
      <c r="S110" s="129">
        <f t="shared" si="15"/>
        <v>535.8602025070669</v>
      </c>
      <c r="T110" s="129">
        <f t="shared" si="15"/>
        <v>468.38737078662524</v>
      </c>
      <c r="U110" s="129">
        <f t="shared" si="15"/>
        <v>503.16366411564286</v>
      </c>
      <c r="V110" s="129">
        <f t="shared" si="15"/>
        <v>591.68293730827611</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DF'!H$41="-","-",'3a DF'!H$41)</f>
        <v>253.14985164432846</v>
      </c>
      <c r="H111" s="38">
        <f>IF('3a DF'!I$41="-","-",'3a DF'!I$41)</f>
        <v>213.57444115975193</v>
      </c>
      <c r="I111" s="38">
        <f>IF('3a DF'!J$41="-","-",'3a DF'!J$41)</f>
        <v>174.74989531236287</v>
      </c>
      <c r="J111" s="38">
        <f>IF('3a DF'!K$41="-","-",'3a DF'!K$41)</f>
        <v>160.26701947738721</v>
      </c>
      <c r="K111" s="38">
        <f>IF('3a DF'!L$41="-","-",'3a DF'!L$41)</f>
        <v>200.74683223176862</v>
      </c>
      <c r="L111" s="38">
        <f>IF('3a DF'!M$41="-","-",'3a DF'!M$41)</f>
        <v>199.05760849983216</v>
      </c>
      <c r="M111" s="38">
        <f>IF('3a DF'!N$41="-","-",'3a DF'!N$41)</f>
        <v>215.77106184657606</v>
      </c>
      <c r="N111" s="38">
        <f>IF('3a DF'!O$41="-","-",'3a DF'!O$41)</f>
        <v>243.35846990910571</v>
      </c>
      <c r="O111" s="30"/>
      <c r="P111" s="38">
        <f>IF('3a DF'!Q$41="-","-",'3a DF'!Q$41)</f>
        <v>243.35846990910571</v>
      </c>
      <c r="Q111" s="38">
        <f>IF('3a DF'!R$41="-","-",'3a DF'!R$41)</f>
        <v>281.17733015023742</v>
      </c>
      <c r="R111" s="38">
        <f>IF('3a DF'!S$41="-","-",'3a DF'!S$41)</f>
        <v>230.77888190073497</v>
      </c>
      <c r="S111" s="38">
        <f>IF('3a DF'!T$41="-","-",'3a DF'!T$41)</f>
        <v>206.31785050021912</v>
      </c>
      <c r="T111" s="38">
        <f>IF('3a DF'!U$41="-","-",'3a DF'!U$41)</f>
        <v>145.13269789847291</v>
      </c>
      <c r="U111" s="38">
        <f>IF('3a DF'!V$41="-","-",'3a DF'!V$41)</f>
        <v>187.06626878827944</v>
      </c>
      <c r="V111" s="38">
        <f>IF('3a DF'!W$41="-","-",'3a DF'!W$41)</f>
        <v>276.51257875872909</v>
      </c>
      <c r="W111" s="38" t="str">
        <f>IF('3a DF'!X$41="-","-",'3a DF'!X$41)</f>
        <v>-</v>
      </c>
      <c r="X111" s="38" t="str">
        <f>IF('3a DF'!Y$41="-","-",'3a DF'!Y$41)</f>
        <v>-</v>
      </c>
      <c r="Y111" s="38" t="str">
        <f>IF('3a DF'!Z$41="-","-",'3a DF'!Z$41)</f>
        <v>-</v>
      </c>
      <c r="Z111" s="38" t="str">
        <f>IF('3a DF'!AA$41="-","-",'3a DF'!AA$41)</f>
        <v>-</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AA'!J259="-","-",'3c AA'!J259)</f>
        <v>-</v>
      </c>
      <c r="H113" s="38" t="str">
        <f>IF('3c AA'!K259="-","-",'3c AA'!K259)</f>
        <v>-</v>
      </c>
      <c r="I113" s="38" t="str">
        <f>IF('3c AA'!L259="-","-",'3c AA'!L259)</f>
        <v>-</v>
      </c>
      <c r="J113" s="38" t="str">
        <f>IF('3c AA'!M259="-","-",'3c AA'!M259)</f>
        <v>-</v>
      </c>
      <c r="K113" s="38" t="str">
        <f>IF('3c AA'!N259="-","-",'3c AA'!N259)</f>
        <v>-</v>
      </c>
      <c r="L113" s="38" t="str">
        <f>IF('3c AA'!O259="-","-",'3c AA'!O259)</f>
        <v>-</v>
      </c>
      <c r="M113" s="38" t="str">
        <f>IF('3c AA'!P259="-","-",'3c AA'!P259)</f>
        <v>-</v>
      </c>
      <c r="N113" s="38" t="str">
        <f>IF('3c AA'!Q259="-","-",'3c AA'!Q259)</f>
        <v>-</v>
      </c>
      <c r="O113" s="30"/>
      <c r="P113" s="38" t="str">
        <f>IF('3c AA'!S259="-","-",'3c AA'!S259)</f>
        <v>-</v>
      </c>
      <c r="Q113" s="38" t="str">
        <f>IF('3c AA'!T259="-","-",'3c AA'!T259)</f>
        <v>-</v>
      </c>
      <c r="R113" s="38" t="str">
        <f>IF('3c AA'!U259="-","-",'3c AA'!U259)</f>
        <v>-</v>
      </c>
      <c r="S113" s="38" t="str">
        <f>IF('3c AA'!V259="-","-",'3c AA'!V259)</f>
        <v>-</v>
      </c>
      <c r="T113" s="38">
        <f>IF('3c AA'!W259="-","-",'3c AA'!W259)</f>
        <v>0</v>
      </c>
      <c r="U113" s="38">
        <f>IF('3c AA'!X259="-","-",'3c AA'!X259)</f>
        <v>0</v>
      </c>
      <c r="V113" s="38">
        <f>IF('3c AA'!Y259="-","-",'3c AA'!Y259)</f>
        <v>0</v>
      </c>
      <c r="W113" s="38" t="str">
        <f>IF('3c AA'!Z259="-","-",'3c AA'!Z259)</f>
        <v>-</v>
      </c>
      <c r="X113" s="38" t="str">
        <f>IF('3c AA'!AA259="-","-",'3c AA'!AA259)</f>
        <v>-</v>
      </c>
      <c r="Y113" s="38" t="str">
        <f>IF('3c AA'!AB259="-","-",'3c AA'!AB259)</f>
        <v>-</v>
      </c>
      <c r="Z113" s="38" t="str">
        <f>IF('3c AA'!AC259="-","-",'3c AA'!AC259)</f>
        <v>-</v>
      </c>
      <c r="AA113" s="28"/>
    </row>
    <row r="114" spans="1:27" s="29" customFormat="1" ht="12.4" customHeight="1" x14ac:dyDescent="0.25">
      <c r="A114" s="256"/>
      <c r="B114" s="135" t="s">
        <v>2</v>
      </c>
      <c r="C114" s="135" t="s">
        <v>342</v>
      </c>
      <c r="D114" s="133" t="s">
        <v>324</v>
      </c>
      <c r="E114" s="128"/>
      <c r="F114" s="30"/>
      <c r="G114" s="38">
        <f>IF('3d PC'!G$42="-","-",'3d PC'!G$42)</f>
        <v>21.926269106402124</v>
      </c>
      <c r="H114" s="38">
        <f>IF('3d PC'!H$42="-","-",'3d PC'!H$42)</f>
        <v>21.926269106402124</v>
      </c>
      <c r="I114" s="38">
        <f>IF('3d PC'!I$42="-","-",'3d PC'!I$42)</f>
        <v>22.64764819235609</v>
      </c>
      <c r="J114" s="38">
        <f>IF('3d PC'!J$42="-","-",'3d PC'!J$42)</f>
        <v>22.505107470829557</v>
      </c>
      <c r="K114" s="38">
        <f>IF('3d PC'!K$42="-","-",'3d PC'!K$42)</f>
        <v>19.106297226763825</v>
      </c>
      <c r="L114" s="38">
        <f>IF('3d PC'!L$42="-","-",'3d PC'!L$42)</f>
        <v>19.106297226763825</v>
      </c>
      <c r="M114" s="38">
        <f>IF('3d PC'!M$42="-","-",'3d PC'!M$42)</f>
        <v>20.852393125569616</v>
      </c>
      <c r="N114" s="38">
        <f>IF('3d PC'!N$42="-","-",'3d PC'!N$42)</f>
        <v>20.849370287873604</v>
      </c>
      <c r="O114" s="30"/>
      <c r="P114" s="38">
        <f>IF('3d PC'!P$42="-","-",'3d PC'!P$42)</f>
        <v>20.849370287873604</v>
      </c>
      <c r="Q114" s="38">
        <f>IF('3d PC'!Q$42="-","-",'3d PC'!Q$42)</f>
        <v>21.503193401206047</v>
      </c>
      <c r="R114" s="38">
        <f>IF('3d PC'!R$42="-","-",'3d PC'!R$42)</f>
        <v>21.819481548965161</v>
      </c>
      <c r="S114" s="38">
        <f>IF('3d PC'!S$42="-","-",'3d PC'!S$42)</f>
        <v>25.256715910577427</v>
      </c>
      <c r="T114" s="38">
        <f>IF('3d PC'!T$42="-","-",'3d PC'!T$42)</f>
        <v>24.167303215101221</v>
      </c>
      <c r="U114" s="38">
        <f>IF('3d PC'!U$42="-","-",'3d PC'!U$42)</f>
        <v>23.962512789411701</v>
      </c>
      <c r="V114" s="38">
        <f>IF('3d PC'!V$42="-","-",'3d PC'!V$42)</f>
        <v>23.858648398084732</v>
      </c>
      <c r="W114" s="38" t="str">
        <f>IF('3d PC'!W$42="-","-",'3d PC'!W$42)</f>
        <v>-</v>
      </c>
      <c r="X114" s="38" t="str">
        <f>IF('3d PC'!X$42="-","-",'3d PC'!X$42)</f>
        <v>-</v>
      </c>
      <c r="Y114" s="38" t="str">
        <f>IF('3d PC'!Y$42="-","-",'3d PC'!Y$42)</f>
        <v>-</v>
      </c>
      <c r="Z114" s="38" t="str">
        <f>IF('3d PC'!Z$42="-","-",'3d PC'!Z$42)</f>
        <v>-</v>
      </c>
      <c r="AA114" s="28"/>
    </row>
    <row r="115" spans="1:27" s="29" customFormat="1" ht="11.25" customHeight="1" x14ac:dyDescent="0.25">
      <c r="A115" s="256"/>
      <c r="B115" s="135" t="s">
        <v>352</v>
      </c>
      <c r="C115" s="135" t="s">
        <v>343</v>
      </c>
      <c r="D115" s="133" t="s">
        <v>324</v>
      </c>
      <c r="E115" s="128"/>
      <c r="F115" s="30"/>
      <c r="G115" s="38">
        <f>IF('3f NC-Gas'!F52="-","-",'3f NC-Gas'!F52)</f>
        <v>128.26455915916478</v>
      </c>
      <c r="H115" s="38">
        <f>IF('3f NC-Gas'!G52="-","-",'3f NC-Gas'!G52)</f>
        <v>128.14455915824388</v>
      </c>
      <c r="I115" s="38">
        <f>IF('3f NC-Gas'!H52="-","-",'3f NC-Gas'!H52)</f>
        <v>135.60814189994264</v>
      </c>
      <c r="J115" s="38">
        <f>IF('3f NC-Gas'!I52="-","-",'3f NC-Gas'!I52)</f>
        <v>135.26014189727204</v>
      </c>
      <c r="K115" s="38">
        <f>IF('3f NC-Gas'!J52="-","-",'3f NC-Gas'!J52)</f>
        <v>132.52066043685861</v>
      </c>
      <c r="L115" s="38">
        <f>IF('3f NC-Gas'!K52="-","-",'3f NC-Gas'!K52)</f>
        <v>132.54466043704281</v>
      </c>
      <c r="M115" s="38">
        <f>IF('3f NC-Gas'!L52="-","-",'3f NC-Gas'!L52)</f>
        <v>140.09940757171941</v>
      </c>
      <c r="N115" s="38">
        <f>IF('3f NC-Gas'!M52="-","-",'3f NC-Gas'!M52)</f>
        <v>140.17140757227193</v>
      </c>
      <c r="O115" s="30"/>
      <c r="P115" s="38">
        <f>IF('3f NC-Gas'!O52="-","-",'3f NC-Gas'!O52)</f>
        <v>140.17140757227193</v>
      </c>
      <c r="Q115" s="38">
        <f>IF('3f NC-Gas'!P52="-","-",'3f NC-Gas'!P52)</f>
        <v>141.96531913399983</v>
      </c>
      <c r="R115" s="38">
        <f>IF('3f NC-Gas'!Q52="-","-",'3f NC-Gas'!Q52)</f>
        <v>141.52131913059253</v>
      </c>
      <c r="S115" s="38">
        <f>IF('3f NC-Gas'!R52="-","-",'3f NC-Gas'!R52)</f>
        <v>142.27338876596374</v>
      </c>
      <c r="T115" s="38">
        <f>IF('3f NC-Gas'!S52="-","-",'3f NC-Gas'!S52)</f>
        <v>139.60938874551994</v>
      </c>
      <c r="U115" s="38">
        <f>IF('3f NC-Gas'!T52="-","-",'3f NC-Gas'!T52)</f>
        <v>122.12537685853026</v>
      </c>
      <c r="V115" s="38">
        <f>IF('3f NC-Gas'!U52="-","-",'3f NC-Gas'!U52)</f>
        <v>121.69337685521504</v>
      </c>
      <c r="W115" s="38" t="str">
        <f>IF('3f NC-Gas'!V52="-","-",'3f NC-Gas'!V52)</f>
        <v>-</v>
      </c>
      <c r="X115" s="38" t="str">
        <f>IF('3f NC-Gas'!W52="-","-",'3f NC-Gas'!W52)</f>
        <v>-</v>
      </c>
      <c r="Y115" s="38" t="str">
        <f>IF('3f NC-Gas'!X52="-","-",'3f NC-Gas'!X52)</f>
        <v>-</v>
      </c>
      <c r="Z115" s="38" t="str">
        <f>IF('3f NC-Gas'!Y52="-","-",'3f NC-Gas'!Y52)</f>
        <v>-</v>
      </c>
      <c r="AA115" s="28"/>
    </row>
    <row r="116" spans="1:27" s="29" customFormat="1" ht="11.25" customHeight="1" x14ac:dyDescent="0.25">
      <c r="A116" s="256"/>
      <c r="B116" s="135" t="s">
        <v>349</v>
      </c>
      <c r="C116" s="135" t="s">
        <v>344</v>
      </c>
      <c r="D116" s="133" t="s">
        <v>324</v>
      </c>
      <c r="E116" s="128"/>
      <c r="F116" s="30"/>
      <c r="G116" s="38">
        <f>IF('3g CPIH'!C$16="-","-",'3h OC '!$E$12*('3g CPIH'!C$16/'3g CPIH'!$G$16))</f>
        <v>87.194616340508801</v>
      </c>
      <c r="H116" s="38">
        <f>IF('3g CPIH'!D$16="-","-",'3h OC '!$E$12*('3g CPIH'!D$16/'3g CPIH'!$G$16))</f>
        <v>87.369180136986301</v>
      </c>
      <c r="I116" s="38">
        <f>IF('3g CPIH'!E$16="-","-",'3h OC '!$E$12*('3g CPIH'!E$16/'3g CPIH'!$G$16))</f>
        <v>87.631025831702544</v>
      </c>
      <c r="J116" s="38">
        <f>IF('3g CPIH'!F$16="-","-",'3h OC '!$E$12*('3g CPIH'!F$16/'3g CPIH'!$G$16))</f>
        <v>88.15471722113503</v>
      </c>
      <c r="K116" s="38">
        <f>IF('3g CPIH'!G$16="-","-",'3h OC '!$E$12*('3g CPIH'!G$16/'3g CPIH'!$G$16))</f>
        <v>89.202100000000002</v>
      </c>
      <c r="L116" s="38">
        <f>IF('3g CPIH'!H$16="-","-",'3h OC '!$E$12*('3g CPIH'!H$16/'3g CPIH'!$G$16))</f>
        <v>90.33676467710373</v>
      </c>
      <c r="M116" s="38">
        <f>IF('3g CPIH'!I$16="-","-",'3h OC '!$E$12*('3g CPIH'!I$16/'3g CPIH'!$G$16))</f>
        <v>91.645993150684916</v>
      </c>
      <c r="N116" s="38">
        <f>IF('3g CPIH'!J$16="-","-",'3h OC '!$E$12*('3g CPIH'!J$16/'3g CPIH'!$G$16))</f>
        <v>92.431530234833673</v>
      </c>
      <c r="O116" s="30"/>
      <c r="P116" s="38">
        <f>IF('3g CPIH'!L$16="-","-",'3h OC '!$E$12*('3g CPIH'!L$16/'3g CPIH'!$G$16))</f>
        <v>92.431530234833673</v>
      </c>
      <c r="Q116" s="38">
        <f>IF('3g CPIH'!M$16="-","-",'3h OC '!$E$12*('3g CPIH'!M$16/'3g CPIH'!$G$16))</f>
        <v>93.47891301369863</v>
      </c>
      <c r="R116" s="38">
        <f>IF('3g CPIH'!N$16="-","-",'3h OC '!$E$12*('3g CPIH'!N$16/'3g CPIH'!$G$16))</f>
        <v>94.177168199608616</v>
      </c>
      <c r="S116" s="38">
        <f>IF('3g CPIH'!O$16="-","-",'3h OC '!$E$12*('3g CPIH'!O$16/'3g CPIH'!$G$16))</f>
        <v>94.700859589041102</v>
      </c>
      <c r="T116" s="38">
        <f>IF('3g CPIH'!P$16="-","-",'3h OC '!$E$12*('3g CPIH'!P$16/'3g CPIH'!$G$16))</f>
        <v>94.96270528375733</v>
      </c>
      <c r="U116" s="38">
        <f>IF('3g CPIH'!Q$16="-","-",'3h OC '!$E$12*('3g CPIH'!Q$16/'3g CPIH'!$G$16))</f>
        <v>95.48639667318983</v>
      </c>
      <c r="V116" s="38">
        <f>IF('3g CPIH'!R$16="-","-",'3h OC '!$E$12*('3g CPIH'!R$16/'3g CPIH'!$G$16))</f>
        <v>97.232034637964787</v>
      </c>
      <c r="W116" s="38" t="str">
        <f>IF('3g CPIH'!S$16="-","-",'3h OC '!$E$12*('3g CPIH'!S$16/'3g CPIH'!$G$16))</f>
        <v>-</v>
      </c>
      <c r="X116" s="38" t="str">
        <f>IF('3g CPIH'!T$16="-","-",'3h OC '!$E$12*('3g CPIH'!T$16/'3g CPIH'!$G$16))</f>
        <v>-</v>
      </c>
      <c r="Y116" s="38" t="str">
        <f>IF('3g CPIH'!U$16="-","-",'3h OC '!$E$12*('3g CPIH'!U$16/'3g CPIH'!$G$16))</f>
        <v>-</v>
      </c>
      <c r="Z116" s="38" t="str">
        <f>IF('3g CPIH'!V$16="-","-",'3h OC '!$E$12*('3g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SMNCC'!G$49="-","-",'3i SMNCC'!G$49)</f>
        <v>0</v>
      </c>
      <c r="L117" s="38">
        <f>IF('3i SMNCC'!H$49="-","-",'3i SMNCC'!H$49)</f>
        <v>-0.14839729644435984</v>
      </c>
      <c r="M117" s="38">
        <f>IF('3i SMNCC'!I$49="-","-",'3i SMNCC'!I$49)</f>
        <v>1.899695256253338</v>
      </c>
      <c r="N117" s="38">
        <f>IF('3i SMNCC'!J$49="-","-",'3i SMNCC'!J$49)</f>
        <v>1.9653659209909353</v>
      </c>
      <c r="O117" s="30"/>
      <c r="P117" s="38">
        <f>IF('3i SMNCC'!L$49="-","-",'3i SMNCC'!L$49)</f>
        <v>1.9653659209909353</v>
      </c>
      <c r="Q117" s="38">
        <f>IF('3i SMNCC'!M$49="-","-",'3i SMNCC'!M$49)</f>
        <v>3.94070969375099</v>
      </c>
      <c r="R117" s="38">
        <f>IF('3i SMNCC'!N$49="-","-",'3i SMNCC'!N$49)</f>
        <v>3.6877871322225353</v>
      </c>
      <c r="S117" s="38">
        <f>IF('3i SMNCC'!O$49="-","-",'3i SMNCC'!O$49)</f>
        <v>5.396909444486452</v>
      </c>
      <c r="T117" s="38">
        <f>IF('3i SMNCC'!P$49="-","-",'3i SMNCC'!P$49)</f>
        <v>4.6837637900821658</v>
      </c>
      <c r="U117" s="38">
        <f>IF('3i SMNCC'!Q$49="-","-",'3i SMNCC'!Q$49)</f>
        <v>4.418895268958277</v>
      </c>
      <c r="V117" s="38">
        <f>IF('3i SMNCC'!R$49="-","-",'3i SMNCC'!R$49)</f>
        <v>-1.4350963821646188</v>
      </c>
      <c r="W117" s="38" t="str">
        <f>IF('3i SMNCC'!S$49="-","-",'3i SMNCC'!S$49)</f>
        <v>-</v>
      </c>
      <c r="X117" s="38" t="str">
        <f>IF('3i SMNCC'!T$49="-","-",'3i SMNCC'!T$49)</f>
        <v>-</v>
      </c>
      <c r="Y117" s="38" t="str">
        <f>IF('3i SMNCC'!U$49="-","-",'3i SMNCC'!U$49)</f>
        <v>-</v>
      </c>
      <c r="Z117" s="38" t="str">
        <f>IF('3i SMNCC'!V$49="-","-",'3i SMNCC'!V$49)</f>
        <v>-</v>
      </c>
      <c r="AA117" s="28"/>
    </row>
    <row r="118" spans="1:27" s="29" customFormat="1" ht="11.25" customHeight="1" x14ac:dyDescent="0.25">
      <c r="A118" s="256"/>
      <c r="B118" s="135" t="s">
        <v>349</v>
      </c>
      <c r="C118" s="135" t="s">
        <v>389</v>
      </c>
      <c r="D118" s="133" t="s">
        <v>324</v>
      </c>
      <c r="E118" s="128"/>
      <c r="F118" s="30"/>
      <c r="G118" s="38">
        <f>IF('3g CPIH'!C$16="-","-",'3j PAAC PAP'!$G$24*('3g CPIH'!C$16/'3g CPIH'!$G$16))</f>
        <v>38.769117710371823</v>
      </c>
      <c r="H118" s="38">
        <f>IF('3g CPIH'!D$16="-","-",'3j PAAC PAP'!$G$24*('3g CPIH'!D$16/'3g CPIH'!$G$16))</f>
        <v>38.846733561643838</v>
      </c>
      <c r="I118" s="38">
        <f>IF('3g CPIH'!E$16="-","-",'3j PAAC PAP'!$G$24*('3g CPIH'!E$16/'3g CPIH'!$G$16))</f>
        <v>38.963157338551866</v>
      </c>
      <c r="J118" s="38">
        <f>IF('3g CPIH'!F$16="-","-",'3j PAAC PAP'!$G$24*('3g CPIH'!F$16/'3g CPIH'!$G$16))</f>
        <v>39.19600489236791</v>
      </c>
      <c r="K118" s="38">
        <f>IF('3g CPIH'!G$16="-","-",'3j PAAC PAP'!$G$24*('3g CPIH'!G$16/'3g CPIH'!$G$16))</f>
        <v>39.661700000000003</v>
      </c>
      <c r="L118" s="38">
        <f>IF('3g CPIH'!H$16="-","-",'3j PAAC PAP'!$G$24*('3g CPIH'!H$16/'3g CPIH'!$G$16))</f>
        <v>40.166203033268111</v>
      </c>
      <c r="M118" s="38">
        <f>IF('3g CPIH'!I$16="-","-",'3j PAAC PAP'!$G$24*('3g CPIH'!I$16/'3g CPIH'!$G$16))</f>
        <v>40.748321917808219</v>
      </c>
      <c r="N118" s="38">
        <f>IF('3g CPIH'!J$16="-","-",'3j PAAC PAP'!$G$24*('3g CPIH'!J$16/'3g CPIH'!$G$16))</f>
        <v>41.097593248532299</v>
      </c>
      <c r="O118" s="30"/>
      <c r="P118" s="38">
        <f>IF('3g CPIH'!L$16="-","-",'3j PAAC PAP'!$G$24*('3g CPIH'!L$16/'3g CPIH'!$G$16))</f>
        <v>41.097593248532299</v>
      </c>
      <c r="Q118" s="38">
        <f>IF('3g CPIH'!M$16="-","-",'3j PAAC PAP'!$G$24*('3g CPIH'!M$16/'3g CPIH'!$G$16))</f>
        <v>41.563288356164385</v>
      </c>
      <c r="R118" s="38">
        <f>IF('3g CPIH'!N$16="-","-",'3j PAAC PAP'!$G$24*('3g CPIH'!N$16/'3g CPIH'!$G$16))</f>
        <v>41.87375176125245</v>
      </c>
      <c r="S118" s="38">
        <f>IF('3g CPIH'!O$16="-","-",'3j PAAC PAP'!$G$24*('3g CPIH'!O$16/'3g CPIH'!$G$16))</f>
        <v>42.1065993150685</v>
      </c>
      <c r="T118" s="38">
        <f>IF('3g CPIH'!P$16="-","-",'3j PAAC PAP'!$G$24*('3g CPIH'!P$16/'3g CPIH'!$G$16))</f>
        <v>42.223023091976515</v>
      </c>
      <c r="U118" s="38">
        <f>IF('3g CPIH'!Q$16="-","-",'3j PAAC PAP'!$G$24*('3g CPIH'!Q$16/'3g CPIH'!$G$16))</f>
        <v>42.455870645792565</v>
      </c>
      <c r="V118" s="38">
        <f>IF('3g CPIH'!R$16="-","-",'3j PAAC PAP'!$G$24*('3g CPIH'!R$16/'3g CPIH'!$G$16))</f>
        <v>43.232029158512731</v>
      </c>
      <c r="W118" s="38" t="str">
        <f>IF('3g CPIH'!S$16="-","-",'3j PAAC PAP'!$G$24*('3g CPIH'!S$16/'3g CPIH'!$G$16))</f>
        <v>-</v>
      </c>
      <c r="X118" s="38" t="str">
        <f>IF('3g CPIH'!T$16="-","-",'3j PAAC PAP'!$G$24*('3g CPIH'!T$16/'3g CPIH'!$G$16))</f>
        <v>-</v>
      </c>
      <c r="Y118" s="38" t="str">
        <f>IF('3g CPIH'!U$16="-","-",'3j PAAC PAP'!$G$24*('3g CPIH'!U$16/'3g CPIH'!$G$16))</f>
        <v>-</v>
      </c>
      <c r="Z118" s="38" t="str">
        <f>IF('3g CPIH'!V$16="-","-",'3j PAAC PAP'!$G$24*('3g CPIH'!V$16/'3g CPIH'!$G$16))</f>
        <v>-</v>
      </c>
      <c r="AA118" s="28"/>
    </row>
    <row r="119" spans="1:27" s="29" customFormat="1" ht="11.25" customHeight="1" x14ac:dyDescent="0.25">
      <c r="A119" s="256"/>
      <c r="B119" s="135" t="s">
        <v>349</v>
      </c>
      <c r="C119" s="135" t="s">
        <v>404</v>
      </c>
      <c r="D119" s="133" t="s">
        <v>324</v>
      </c>
      <c r="E119" s="128"/>
      <c r="F119" s="30"/>
      <c r="G119" s="38">
        <f>IF(G111="-","-",SUM(G111:G117)*'3j PAAC PAP'!$G$42)</f>
        <v>0</v>
      </c>
      <c r="H119" s="38">
        <f>IF(H111="-","-",SUM(H111:H117)*'3j PAAC PAP'!$G$42)</f>
        <v>0</v>
      </c>
      <c r="I119" s="38">
        <f>IF(I111="-","-",SUM(I111:I117)*'3j PAAC PAP'!$G$42)</f>
        <v>0</v>
      </c>
      <c r="J119" s="38">
        <f>IF(J111="-","-",SUM(J111:J117)*'3j PAAC PAP'!$G$42)</f>
        <v>0</v>
      </c>
      <c r="K119" s="38">
        <f>IF(K111="-","-",SUM(K111:K117)*'3j PAAC PAP'!$G$42)</f>
        <v>0</v>
      </c>
      <c r="L119" s="38">
        <f>IF(L111="-","-",SUM(L111:L117)*'3j PAAC PAP'!$G$42)</f>
        <v>0</v>
      </c>
      <c r="M119" s="38">
        <f>IF(M111="-","-",SUM(M111:M117)*'3j PAAC PAP'!$G$42)</f>
        <v>0</v>
      </c>
      <c r="N119" s="38">
        <f>IF(N111="-","-",SUM(N111:N117)*'3j PAAC PAP'!$G$42)</f>
        <v>0</v>
      </c>
      <c r="O119" s="30"/>
      <c r="P119" s="38">
        <f>IF(P111="-","-",SUM(P111:P117)*'3j PAAC PAP'!$G$42)</f>
        <v>0</v>
      </c>
      <c r="Q119" s="38">
        <f>IF(Q111="-","-",SUM(Q111:Q117)*'3j PAAC PAP'!$G$42)</f>
        <v>0</v>
      </c>
      <c r="R119" s="38">
        <f>IF(R111="-","-",SUM(R111:R117)*'3j PAAC PAP'!$G$42)</f>
        <v>0</v>
      </c>
      <c r="S119" s="38">
        <f>IF(S111="-","-",SUM(S111:S117)*'3j PAAC PAP'!$G$42)</f>
        <v>0</v>
      </c>
      <c r="T119" s="38">
        <f>IF(T111="-","-",SUM(T111:T117)*'3j PAAC PAP'!$G$42)</f>
        <v>0</v>
      </c>
      <c r="U119" s="38">
        <f>IF(U111="-","-",SUM(U111:U117)*'3j PAAC PAP'!$G$42)</f>
        <v>0</v>
      </c>
      <c r="V119" s="38">
        <f>IF(V111="-","-",SUM(V111:V117)*'3j PAAC PAP'!$G$42)</f>
        <v>0</v>
      </c>
      <c r="W119" s="38" t="str">
        <f>IF(W111="-","-",SUM(W111:W117)*'3j PAAC PAP'!$G$42)</f>
        <v>-</v>
      </c>
      <c r="X119" s="38" t="str">
        <f>IF(X111="-","-",SUM(X111:X117)*'3j PAAC PAP'!$G$42)</f>
        <v>-</v>
      </c>
      <c r="Y119" s="38" t="str">
        <f>IF(Y111="-","-",SUM(Y111:Y117)*'3j PAAC PAP'!$G$42)</f>
        <v>-</v>
      </c>
      <c r="Z119" s="38" t="str">
        <f>IF(Z111="-","-",SUM(Z111:Z117)*'3j PAAC PAP'!$G$42)</f>
        <v>-</v>
      </c>
      <c r="AA119" s="28"/>
    </row>
    <row r="120" spans="1:27" s="29" customFormat="1" ht="11.25" customHeight="1" x14ac:dyDescent="0.25">
      <c r="A120" s="256"/>
      <c r="B120" s="135" t="s">
        <v>388</v>
      </c>
      <c r="C120" s="135" t="s">
        <v>515</v>
      </c>
      <c r="D120" s="133" t="s">
        <v>324</v>
      </c>
      <c r="E120" s="128"/>
      <c r="F120" s="30"/>
      <c r="G120" s="38">
        <f>IF(G114="-","-",SUM(G111:G119)*'3k EBIT'!$E$12)</f>
        <v>10.251567889592309</v>
      </c>
      <c r="H120" s="38">
        <f>IF(H114="-","-",SUM(H111:H119)*'3k EBIT'!$E$12)</f>
        <v>9.4876313947268081</v>
      </c>
      <c r="I120" s="38">
        <f>IF(I114="-","-",SUM(I111:I119)*'3k EBIT'!$E$12)</f>
        <v>8.9015302545589723</v>
      </c>
      <c r="J120" s="38">
        <f>IF(J114="-","-",SUM(J111:J119)*'3k EBIT'!$E$12)</f>
        <v>8.6261777688937524</v>
      </c>
      <c r="K120" s="38">
        <f>IF(K114="-","-",SUM(K111:K119)*'3k EBIT'!$E$12)</f>
        <v>9.3206096410939328</v>
      </c>
      <c r="L120" s="38">
        <f>IF(L114="-","-",SUM(L111:L119)*'3k EBIT'!$E$12)</f>
        <v>9.3172308292343029</v>
      </c>
      <c r="M120" s="38">
        <f>IF(M114="-","-",SUM(M111:M119)*'3k EBIT'!$E$12)</f>
        <v>9.8973747937192673</v>
      </c>
      <c r="N120" s="38">
        <f>IF(N114="-","-",SUM(N111:N119)*'3k EBIT'!$E$12)</f>
        <v>10.456274541578443</v>
      </c>
      <c r="O120" s="30"/>
      <c r="P120" s="38">
        <f>IF(P114="-","-",SUM(P111:P119)*'3k EBIT'!$E$12)</f>
        <v>10.456274541578443</v>
      </c>
      <c r="Q120" s="38">
        <f>IF(Q114="-","-",SUM(Q111:Q119)*'3k EBIT'!$E$12)</f>
        <v>11.303721702611744</v>
      </c>
      <c r="R120" s="38">
        <f>IF(R114="-","-",SUM(R111:R119)*'3k EBIT'!$E$12)</f>
        <v>10.339769291193951</v>
      </c>
      <c r="S120" s="38">
        <f>IF(S114="-","-",SUM(S111:S119)*'3k EBIT'!$E$12)</f>
        <v>9.9949014020391012</v>
      </c>
      <c r="T120" s="38">
        <f>IF(T114="-","-",SUM(T111:T119)*'3k EBIT'!$E$12)</f>
        <v>8.7306853870584575</v>
      </c>
      <c r="U120" s="38">
        <f>IF(U114="-","-",SUM(U111:U119)*'3k EBIT'!$E$12)</f>
        <v>9.2097807375959722</v>
      </c>
      <c r="V120" s="38">
        <f>IF(V114="-","-",SUM(V111:V119)*'3k EBIT'!$E$12)</f>
        <v>10.867260291385387</v>
      </c>
      <c r="W120" s="38" t="str">
        <f>IF(W114="-","-",SUM(W111:W119)*'3k EBIT'!$E$12)</f>
        <v>-</v>
      </c>
      <c r="X120" s="38" t="str">
        <f>IF(X114="-","-",SUM(X111:X119)*'3k EBIT'!$E$12)</f>
        <v>-</v>
      </c>
      <c r="Y120" s="38" t="str">
        <f>IF(Y114="-","-",SUM(Y111:Y119)*'3k EBIT'!$E$12)</f>
        <v>-</v>
      </c>
      <c r="Z120" s="38" t="str">
        <f>IF(Z114="-","-",SUM(Z111:Z119)*'3k EBIT'!$E$12)</f>
        <v>-</v>
      </c>
      <c r="AA120" s="28"/>
    </row>
    <row r="121" spans="1:27" s="29" customFormat="1" ht="11.5" x14ac:dyDescent="0.25">
      <c r="A121" s="256"/>
      <c r="B121" s="135" t="s">
        <v>292</v>
      </c>
      <c r="C121" s="179" t="s">
        <v>516</v>
      </c>
      <c r="D121" s="133" t="s">
        <v>324</v>
      </c>
      <c r="E121" s="127"/>
      <c r="F121" s="30"/>
      <c r="G121" s="38">
        <f>IF(G116="-","-",SUM(G111:G114,G116:G120)*'3l HAP'!$E$13)</f>
        <v>6.0217177196219103</v>
      </c>
      <c r="H121" s="38">
        <f>IF(H116="-","-",SUM(H111:H114,H116:H120)*'3l HAP'!$E$13)</f>
        <v>5.4348015027186003</v>
      </c>
      <c r="I121" s="38">
        <f>IF(I116="-","-",SUM(I111:I114,I116:I120)*'3l HAP'!$E$13)</f>
        <v>4.8738901747052825</v>
      </c>
      <c r="J121" s="38">
        <f>IF(J116="-","-",SUM(J111:J114,J116:J120)*'3l HAP'!$E$13)</f>
        <v>4.666804501827011</v>
      </c>
      <c r="K121" s="38">
        <f>IF(K116="-","-",SUM(K111:K114,K116:K120)*'3l HAP'!$E$13)</f>
        <v>5.2420276099576295</v>
      </c>
      <c r="L121" s="38">
        <f>IF(L116="-","-",SUM(L111:L114,L116:L120)*'3l HAP'!$E$13)</f>
        <v>5.2390725857442231</v>
      </c>
      <c r="M121" s="38">
        <f>IF(M116="-","-",SUM(M111:M114,M116:M120)*'3l HAP'!$E$13)</f>
        <v>5.5755100737666412</v>
      </c>
      <c r="N121" s="38">
        <f>IF(N116="-","-",SUM(N111:N114,N116:N120)*'3l HAP'!$E$13)</f>
        <v>6.0051321232564137</v>
      </c>
      <c r="O121" s="30"/>
      <c r="P121" s="38">
        <f>IF(P116="-","-",SUM(P111:P114,P116:P120)*'3l HAP'!$E$13)</f>
        <v>6.0051321232564137</v>
      </c>
      <c r="Q121" s="38">
        <f>IF(Q116="-","-",SUM(Q111:Q114,Q116:Q120)*'3l HAP'!$E$13)</f>
        <v>6.6318921356469946</v>
      </c>
      <c r="R121" s="38">
        <f>IF(R116="-","-",SUM(R111:R114,R116:R120)*'3l HAP'!$E$13)</f>
        <v>5.895591612009266</v>
      </c>
      <c r="S121" s="38">
        <f>IF(S116="-","-",SUM(S111:S114,S116:S120)*'3l HAP'!$E$13)</f>
        <v>5.6188327352395202</v>
      </c>
      <c r="T121" s="38">
        <f>IF(T116="-","-",SUM(T111:T114,T116:T120)*'3l HAP'!$E$13)</f>
        <v>4.6836585158554733</v>
      </c>
      <c r="U121" s="38">
        <f>IF(U116="-","-",SUM(U111:U114,U116:U120)*'3l HAP'!$E$13)</f>
        <v>5.3088225723081583</v>
      </c>
      <c r="V121" s="38">
        <f>IF(V116="-","-",SUM(V111:V114,V116:V120)*'3l HAP'!$E$13)</f>
        <v>6.5923658066420385</v>
      </c>
      <c r="W121" s="38" t="str">
        <f>IF(W116="-","-",SUM(W111:W114,W116:W120)*'3l HAP'!$E$13)</f>
        <v>-</v>
      </c>
      <c r="X121" s="38" t="str">
        <f>IF(X116="-","-",SUM(X111:X114,X116:X120)*'3l HAP'!$E$13)</f>
        <v>-</v>
      </c>
      <c r="Y121" s="38" t="str">
        <f>IF(Y116="-","-",SUM(Y111:Y114,Y116:Y120)*'3l HAP'!$E$13)</f>
        <v>-</v>
      </c>
      <c r="Z121" s="38" t="str">
        <f>IF(Z116="-","-",SUM(Z111:Z114,Z116:Z120)*'3l HAP'!$E$13)</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545.57769956999016</v>
      </c>
      <c r="H122" s="38">
        <f t="shared" si="16"/>
        <v>504.78361602047346</v>
      </c>
      <c r="I122" s="38">
        <f t="shared" si="16"/>
        <v>473.37528900418027</v>
      </c>
      <c r="J122" s="38">
        <f t="shared" si="16"/>
        <v>458.6759732297125</v>
      </c>
      <c r="K122" s="38">
        <f t="shared" si="16"/>
        <v>495.80022714644258</v>
      </c>
      <c r="L122" s="38">
        <f t="shared" si="16"/>
        <v>495.61943999254476</v>
      </c>
      <c r="M122" s="38">
        <f t="shared" si="16"/>
        <v>526.48975773609743</v>
      </c>
      <c r="N122" s="38">
        <f t="shared" si="16"/>
        <v>556.33514383844306</v>
      </c>
      <c r="O122" s="30"/>
      <c r="P122" s="38">
        <f t="shared" ref="P122:Z122" si="17">IF(P111="-","-",SUM(P111:P121))</f>
        <v>556.33514383844306</v>
      </c>
      <c r="Q122" s="38">
        <f t="shared" si="17"/>
        <v>601.56436758731616</v>
      </c>
      <c r="R122" s="38">
        <f t="shared" si="17"/>
        <v>550.09375057657951</v>
      </c>
      <c r="S122" s="38">
        <f t="shared" si="17"/>
        <v>531.6660576626349</v>
      </c>
      <c r="T122" s="38">
        <f t="shared" si="17"/>
        <v>464.19322592782402</v>
      </c>
      <c r="U122" s="38">
        <f t="shared" si="17"/>
        <v>490.03392433406623</v>
      </c>
      <c r="V122" s="38">
        <f t="shared" si="17"/>
        <v>578.55319752436924</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DF'!H$41="-","-",'3a DF'!H$41)</f>
        <v>253.14985164432846</v>
      </c>
      <c r="H123" s="129">
        <f>IF('3a DF'!I$41="-","-",'3a DF'!I$41)</f>
        <v>213.57444115975193</v>
      </c>
      <c r="I123" s="129">
        <f>IF('3a DF'!J$41="-","-",'3a DF'!J$41)</f>
        <v>174.74989531236287</v>
      </c>
      <c r="J123" s="129">
        <f>IF('3a DF'!K$41="-","-",'3a DF'!K$41)</f>
        <v>160.26701947738721</v>
      </c>
      <c r="K123" s="129">
        <f>IF('3a DF'!L$41="-","-",'3a DF'!L$41)</f>
        <v>200.74683223176862</v>
      </c>
      <c r="L123" s="129">
        <f>IF('3a DF'!M$41="-","-",'3a DF'!M$41)</f>
        <v>199.05760849983216</v>
      </c>
      <c r="M123" s="129">
        <f>IF('3a DF'!N$41="-","-",'3a DF'!N$41)</f>
        <v>215.77106184657606</v>
      </c>
      <c r="N123" s="129">
        <f>IF('3a DF'!O$41="-","-",'3a DF'!O$41)</f>
        <v>243.35846990910571</v>
      </c>
      <c r="O123" s="30"/>
      <c r="P123" s="129">
        <f>IF('3a DF'!Q$41="-","-",'3a DF'!Q$41)</f>
        <v>243.35846990910571</v>
      </c>
      <c r="Q123" s="129">
        <f>IF('3a DF'!R$41="-","-",'3a DF'!R$41)</f>
        <v>281.17733015023742</v>
      </c>
      <c r="R123" s="129">
        <f>IF('3a DF'!S$41="-","-",'3a DF'!S$41)</f>
        <v>230.77888190073497</v>
      </c>
      <c r="S123" s="129">
        <f>IF('3a DF'!T$41="-","-",'3a DF'!T$41)</f>
        <v>206.31785050021912</v>
      </c>
      <c r="T123" s="129">
        <f>IF('3a DF'!U$41="-","-",'3a DF'!U$41)</f>
        <v>145.13269789847291</v>
      </c>
      <c r="U123" s="129">
        <f>IF('3a DF'!V$41="-","-",'3a DF'!V$41)</f>
        <v>187.06626878827944</v>
      </c>
      <c r="V123" s="129">
        <f>IF('3a DF'!W$41="-","-",'3a DF'!W$41)</f>
        <v>276.51257875872909</v>
      </c>
      <c r="W123" s="129" t="str">
        <f>IF('3a DF'!X$41="-","-",'3a DF'!X$41)</f>
        <v>-</v>
      </c>
      <c r="X123" s="129" t="str">
        <f>IF('3a DF'!Y$41="-","-",'3a DF'!Y$41)</f>
        <v>-</v>
      </c>
      <c r="Y123" s="129" t="str">
        <f>IF('3a DF'!Z$41="-","-",'3a DF'!Z$41)</f>
        <v>-</v>
      </c>
      <c r="Z123" s="129" t="str">
        <f>IF('3a DF'!AA$41="-","-",'3a DF'!AA$41)</f>
        <v>-</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AA'!J260="-","-",'3c AA'!J260)</f>
        <v>-</v>
      </c>
      <c r="H125" s="129" t="str">
        <f>IF('3c AA'!K260="-","-",'3c AA'!K260)</f>
        <v>-</v>
      </c>
      <c r="I125" s="129" t="str">
        <f>IF('3c AA'!L260="-","-",'3c AA'!L260)</f>
        <v>-</v>
      </c>
      <c r="J125" s="129" t="str">
        <f>IF('3c AA'!M260="-","-",'3c AA'!M260)</f>
        <v>-</v>
      </c>
      <c r="K125" s="129" t="str">
        <f>IF('3c AA'!N260="-","-",'3c AA'!N260)</f>
        <v>-</v>
      </c>
      <c r="L125" s="129" t="str">
        <f>IF('3c AA'!O260="-","-",'3c AA'!O260)</f>
        <v>-</v>
      </c>
      <c r="M125" s="129" t="str">
        <f>IF('3c AA'!P260="-","-",'3c AA'!P260)</f>
        <v>-</v>
      </c>
      <c r="N125" s="129" t="str">
        <f>IF('3c AA'!Q260="-","-",'3c AA'!Q260)</f>
        <v>-</v>
      </c>
      <c r="O125" s="30"/>
      <c r="P125" s="129" t="str">
        <f>IF('3c AA'!S260="-","-",'3c AA'!S260)</f>
        <v>-</v>
      </c>
      <c r="Q125" s="129" t="str">
        <f>IF('3c AA'!T260="-","-",'3c AA'!T260)</f>
        <v>-</v>
      </c>
      <c r="R125" s="129" t="str">
        <f>IF('3c AA'!U260="-","-",'3c AA'!U260)</f>
        <v>-</v>
      </c>
      <c r="S125" s="129" t="str">
        <f>IF('3c AA'!V260="-","-",'3c AA'!V260)</f>
        <v>-</v>
      </c>
      <c r="T125" s="129">
        <f>IF('3c AA'!W260="-","-",'3c AA'!W260)</f>
        <v>0</v>
      </c>
      <c r="U125" s="129">
        <f>IF('3c AA'!X260="-","-",'3c AA'!X260)</f>
        <v>0</v>
      </c>
      <c r="V125" s="129">
        <f>IF('3c AA'!Y260="-","-",'3c AA'!Y260)</f>
        <v>0</v>
      </c>
      <c r="W125" s="129" t="str">
        <f>IF('3c AA'!Z260="-","-",'3c AA'!Z260)</f>
        <v>-</v>
      </c>
      <c r="X125" s="129" t="str">
        <f>IF('3c AA'!AA260="-","-",'3c AA'!AA260)</f>
        <v>-</v>
      </c>
      <c r="Y125" s="129" t="str">
        <f>IF('3c AA'!AB260="-","-",'3c AA'!AB260)</f>
        <v>-</v>
      </c>
      <c r="Z125" s="129" t="str">
        <f>IF('3c AA'!AC260="-","-",'3c AA'!AC260)</f>
        <v>-</v>
      </c>
      <c r="AA125" s="28"/>
    </row>
    <row r="126" spans="1:27" s="29" customFormat="1" ht="11.25" customHeight="1" x14ac:dyDescent="0.25">
      <c r="A126" s="256"/>
      <c r="B126" s="132" t="s">
        <v>2</v>
      </c>
      <c r="C126" s="132" t="s">
        <v>342</v>
      </c>
      <c r="D126" s="134" t="s">
        <v>325</v>
      </c>
      <c r="E126" s="131"/>
      <c r="F126" s="30"/>
      <c r="G126" s="129">
        <f>IF('3d PC'!G$42="-","-",'3d PC'!G$42)</f>
        <v>21.926269106402124</v>
      </c>
      <c r="H126" s="129">
        <f>IF('3d PC'!H$42="-","-",'3d PC'!H$42)</f>
        <v>21.926269106402124</v>
      </c>
      <c r="I126" s="129">
        <f>IF('3d PC'!I$42="-","-",'3d PC'!I$42)</f>
        <v>22.64764819235609</v>
      </c>
      <c r="J126" s="129">
        <f>IF('3d PC'!J$42="-","-",'3d PC'!J$42)</f>
        <v>22.505107470829557</v>
      </c>
      <c r="K126" s="129">
        <f>IF('3d PC'!K$42="-","-",'3d PC'!K$42)</f>
        <v>19.106297226763825</v>
      </c>
      <c r="L126" s="129">
        <f>IF('3d PC'!L$42="-","-",'3d PC'!L$42)</f>
        <v>19.106297226763825</v>
      </c>
      <c r="M126" s="129">
        <f>IF('3d PC'!M$42="-","-",'3d PC'!M$42)</f>
        <v>20.852393125569616</v>
      </c>
      <c r="N126" s="129">
        <f>IF('3d PC'!N$42="-","-",'3d PC'!N$42)</f>
        <v>20.849370287873604</v>
      </c>
      <c r="O126" s="30"/>
      <c r="P126" s="129">
        <f>IF('3d PC'!P$42="-","-",'3d PC'!P$42)</f>
        <v>20.849370287873604</v>
      </c>
      <c r="Q126" s="129">
        <f>IF('3d PC'!Q$42="-","-",'3d PC'!Q$42)</f>
        <v>21.503193401206047</v>
      </c>
      <c r="R126" s="129">
        <f>IF('3d PC'!R$42="-","-",'3d PC'!R$42)</f>
        <v>21.819481548965161</v>
      </c>
      <c r="S126" s="129">
        <f>IF('3d PC'!S$42="-","-",'3d PC'!S$42)</f>
        <v>25.256715910577427</v>
      </c>
      <c r="T126" s="129">
        <f>IF('3d PC'!T$42="-","-",'3d PC'!T$42)</f>
        <v>24.167303215101221</v>
      </c>
      <c r="U126" s="129">
        <f>IF('3d PC'!U$42="-","-",'3d PC'!U$42)</f>
        <v>23.962512789411701</v>
      </c>
      <c r="V126" s="129">
        <f>IF('3d PC'!V$42="-","-",'3d PC'!V$42)</f>
        <v>23.858648398084732</v>
      </c>
      <c r="W126" s="129" t="str">
        <f>IF('3d PC'!W$42="-","-",'3d PC'!W$42)</f>
        <v>-</v>
      </c>
      <c r="X126" s="129" t="str">
        <f>IF('3d PC'!X$42="-","-",'3d PC'!X$42)</f>
        <v>-</v>
      </c>
      <c r="Y126" s="129" t="str">
        <f>IF('3d PC'!Y$42="-","-",'3d PC'!Y$42)</f>
        <v>-</v>
      </c>
      <c r="Z126" s="129" t="str">
        <f>IF('3d PC'!Z$42="-","-",'3d PC'!Z$42)</f>
        <v>-</v>
      </c>
      <c r="AA126" s="28"/>
    </row>
    <row r="127" spans="1:27" s="29" customFormat="1" ht="11.25" customHeight="1" x14ac:dyDescent="0.25">
      <c r="A127" s="256"/>
      <c r="B127" s="132" t="s">
        <v>352</v>
      </c>
      <c r="C127" s="132" t="s">
        <v>343</v>
      </c>
      <c r="D127" s="134" t="s">
        <v>325</v>
      </c>
      <c r="E127" s="131"/>
      <c r="F127" s="30"/>
      <c r="G127" s="129">
        <f>IF('3f NC-Gas'!F53="-","-",'3f NC-Gas'!F53)</f>
        <v>117.25912991101427</v>
      </c>
      <c r="H127" s="129">
        <f>IF('3f NC-Gas'!G53="-","-",'3f NC-Gas'!G53)</f>
        <v>117.13912991501969</v>
      </c>
      <c r="I127" s="129">
        <f>IF('3f NC-Gas'!H53="-","-",'3f NC-Gas'!H53)</f>
        <v>119.52683006717739</v>
      </c>
      <c r="J127" s="129">
        <f>IF('3f NC-Gas'!I53="-","-",'3f NC-Gas'!I53)</f>
        <v>119.17883007879314</v>
      </c>
      <c r="K127" s="129">
        <f>IF('3f NC-Gas'!J53="-","-",'3f NC-Gas'!J53)</f>
        <v>121.42513481279587</v>
      </c>
      <c r="L127" s="129">
        <f>IF('3f NC-Gas'!K53="-","-",'3f NC-Gas'!K53)</f>
        <v>121.44913481199478</v>
      </c>
      <c r="M127" s="129">
        <f>IF('3f NC-Gas'!L53="-","-",'3f NC-Gas'!L53)</f>
        <v>122.70618502036943</v>
      </c>
      <c r="N127" s="129">
        <f>IF('3f NC-Gas'!M53="-","-",'3f NC-Gas'!M53)</f>
        <v>122.77818501796618</v>
      </c>
      <c r="O127" s="30"/>
      <c r="P127" s="129">
        <f>IF('3f NC-Gas'!O53="-","-",'3f NC-Gas'!O53)</f>
        <v>122.77818501796618</v>
      </c>
      <c r="Q127" s="129">
        <f>IF('3f NC-Gas'!P53="-","-",'3f NC-Gas'!P53)</f>
        <v>129.08535083090231</v>
      </c>
      <c r="R127" s="129">
        <f>IF('3f NC-Gas'!Q53="-","-",'3f NC-Gas'!Q53)</f>
        <v>128.64135084572243</v>
      </c>
      <c r="S127" s="129">
        <f>IF('3f NC-Gas'!R53="-","-",'3f NC-Gas'!R53)</f>
        <v>127.49027461518759</v>
      </c>
      <c r="T127" s="129">
        <f>IF('3f NC-Gas'!S53="-","-",'3f NC-Gas'!S53)</f>
        <v>124.82627470410817</v>
      </c>
      <c r="U127" s="129">
        <f>IF('3f NC-Gas'!T53="-","-",'3f NC-Gas'!T53)</f>
        <v>135.64689009330851</v>
      </c>
      <c r="V127" s="129">
        <f>IF('3f NC-Gas'!U53="-","-",'3f NC-Gas'!U53)</f>
        <v>135.21489010772808</v>
      </c>
      <c r="W127" s="129" t="str">
        <f>IF('3f NC-Gas'!V53="-","-",'3f NC-Gas'!V53)</f>
        <v>-</v>
      </c>
      <c r="X127" s="129" t="str">
        <f>IF('3f NC-Gas'!W53="-","-",'3f NC-Gas'!W53)</f>
        <v>-</v>
      </c>
      <c r="Y127" s="129" t="str">
        <f>IF('3f NC-Gas'!X53="-","-",'3f NC-Gas'!X53)</f>
        <v>-</v>
      </c>
      <c r="Z127" s="129" t="str">
        <f>IF('3f NC-Gas'!Y53="-","-",'3f NC-Gas'!Y53)</f>
        <v>-</v>
      </c>
      <c r="AA127" s="28"/>
    </row>
    <row r="128" spans="1:27" s="29" customFormat="1" ht="12.4" customHeight="1" x14ac:dyDescent="0.25">
      <c r="A128" s="256"/>
      <c r="B128" s="132" t="s">
        <v>349</v>
      </c>
      <c r="C128" s="132" t="s">
        <v>344</v>
      </c>
      <c r="D128" s="134" t="s">
        <v>325</v>
      </c>
      <c r="E128" s="131"/>
      <c r="F128" s="30"/>
      <c r="G128" s="129">
        <f>IF('3g CPIH'!C$16="-","-",'3h OC '!$E$12*('3g CPIH'!C$16/'3g CPIH'!$G$16))</f>
        <v>87.194616340508801</v>
      </c>
      <c r="H128" s="129">
        <f>IF('3g CPIH'!D$16="-","-",'3h OC '!$E$12*('3g CPIH'!D$16/'3g CPIH'!$G$16))</f>
        <v>87.369180136986301</v>
      </c>
      <c r="I128" s="129">
        <f>IF('3g CPIH'!E$16="-","-",'3h OC '!$E$12*('3g CPIH'!E$16/'3g CPIH'!$G$16))</f>
        <v>87.631025831702544</v>
      </c>
      <c r="J128" s="129">
        <f>IF('3g CPIH'!F$16="-","-",'3h OC '!$E$12*('3g CPIH'!F$16/'3g CPIH'!$G$16))</f>
        <v>88.15471722113503</v>
      </c>
      <c r="K128" s="129">
        <f>IF('3g CPIH'!G$16="-","-",'3h OC '!$E$12*('3g CPIH'!G$16/'3g CPIH'!$G$16))</f>
        <v>89.202100000000002</v>
      </c>
      <c r="L128" s="129">
        <f>IF('3g CPIH'!H$16="-","-",'3h OC '!$E$12*('3g CPIH'!H$16/'3g CPIH'!$G$16))</f>
        <v>90.33676467710373</v>
      </c>
      <c r="M128" s="129">
        <f>IF('3g CPIH'!I$16="-","-",'3h OC '!$E$12*('3g CPIH'!I$16/'3g CPIH'!$G$16))</f>
        <v>91.645993150684916</v>
      </c>
      <c r="N128" s="129">
        <f>IF('3g CPIH'!J$16="-","-",'3h OC '!$E$12*('3g CPIH'!J$16/'3g CPIH'!$G$16))</f>
        <v>92.431530234833673</v>
      </c>
      <c r="O128" s="30"/>
      <c r="P128" s="129">
        <f>IF('3g CPIH'!L$16="-","-",'3h OC '!$E$12*('3g CPIH'!L$16/'3g CPIH'!$G$16))</f>
        <v>92.431530234833673</v>
      </c>
      <c r="Q128" s="129">
        <f>IF('3g CPIH'!M$16="-","-",'3h OC '!$E$12*('3g CPIH'!M$16/'3g CPIH'!$G$16))</f>
        <v>93.47891301369863</v>
      </c>
      <c r="R128" s="129">
        <f>IF('3g CPIH'!N$16="-","-",'3h OC '!$E$12*('3g CPIH'!N$16/'3g CPIH'!$G$16))</f>
        <v>94.177168199608616</v>
      </c>
      <c r="S128" s="129">
        <f>IF('3g CPIH'!O$16="-","-",'3h OC '!$E$12*('3g CPIH'!O$16/'3g CPIH'!$G$16))</f>
        <v>94.700859589041102</v>
      </c>
      <c r="T128" s="129">
        <f>IF('3g CPIH'!P$16="-","-",'3h OC '!$E$12*('3g CPIH'!P$16/'3g CPIH'!$G$16))</f>
        <v>94.96270528375733</v>
      </c>
      <c r="U128" s="129">
        <f>IF('3g CPIH'!Q$16="-","-",'3h OC '!$E$12*('3g CPIH'!Q$16/'3g CPIH'!$G$16))</f>
        <v>95.48639667318983</v>
      </c>
      <c r="V128" s="129">
        <f>IF('3g CPIH'!R$16="-","-",'3h OC '!$E$12*('3g CPIH'!R$16/'3g CPIH'!$G$16))</f>
        <v>97.232034637964787</v>
      </c>
      <c r="W128" s="129" t="str">
        <f>IF('3g CPIH'!S$16="-","-",'3h OC '!$E$12*('3g CPIH'!S$16/'3g CPIH'!$G$16))</f>
        <v>-</v>
      </c>
      <c r="X128" s="129" t="str">
        <f>IF('3g CPIH'!T$16="-","-",'3h OC '!$E$12*('3g CPIH'!T$16/'3g CPIH'!$G$16))</f>
        <v>-</v>
      </c>
      <c r="Y128" s="129" t="str">
        <f>IF('3g CPIH'!U$16="-","-",'3h OC '!$E$12*('3g CPIH'!U$16/'3g CPIH'!$G$16))</f>
        <v>-</v>
      </c>
      <c r="Z128" s="129" t="str">
        <f>IF('3g CPIH'!V$16="-","-",'3h OC '!$E$12*('3g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SMNCC'!G$49="-","-",'3i SMNCC'!G$49)</f>
        <v>0</v>
      </c>
      <c r="L129" s="129">
        <f>IF('3i SMNCC'!H$49="-","-",'3i SMNCC'!H$49)</f>
        <v>-0.14839729644435984</v>
      </c>
      <c r="M129" s="129">
        <f>IF('3i SMNCC'!I$49="-","-",'3i SMNCC'!I$49)</f>
        <v>1.899695256253338</v>
      </c>
      <c r="N129" s="129">
        <f>IF('3i SMNCC'!J$49="-","-",'3i SMNCC'!J$49)</f>
        <v>1.9653659209909353</v>
      </c>
      <c r="O129" s="30"/>
      <c r="P129" s="129">
        <f>IF('3i SMNCC'!L$49="-","-",'3i SMNCC'!L$49)</f>
        <v>1.9653659209909353</v>
      </c>
      <c r="Q129" s="129">
        <f>IF('3i SMNCC'!M$49="-","-",'3i SMNCC'!M$49)</f>
        <v>3.94070969375099</v>
      </c>
      <c r="R129" s="129">
        <f>IF('3i SMNCC'!N$49="-","-",'3i SMNCC'!N$49)</f>
        <v>3.6877871322225353</v>
      </c>
      <c r="S129" s="129">
        <f>IF('3i SMNCC'!O$49="-","-",'3i SMNCC'!O$49)</f>
        <v>5.396909444486452</v>
      </c>
      <c r="T129" s="129">
        <f>IF('3i SMNCC'!P$49="-","-",'3i SMNCC'!P$49)</f>
        <v>4.6837637900821658</v>
      </c>
      <c r="U129" s="129">
        <f>IF('3i SMNCC'!Q$49="-","-",'3i SMNCC'!Q$49)</f>
        <v>4.418895268958277</v>
      </c>
      <c r="V129" s="129">
        <f>IF('3i SMNCC'!R$49="-","-",'3i SMNCC'!R$49)</f>
        <v>-1.4350963821646188</v>
      </c>
      <c r="W129" s="129" t="str">
        <f>IF('3i SMNCC'!S$49="-","-",'3i SMNCC'!S$49)</f>
        <v>-</v>
      </c>
      <c r="X129" s="129" t="str">
        <f>IF('3i SMNCC'!T$49="-","-",'3i SMNCC'!T$49)</f>
        <v>-</v>
      </c>
      <c r="Y129" s="129" t="str">
        <f>IF('3i SMNCC'!U$49="-","-",'3i SMNCC'!U$49)</f>
        <v>-</v>
      </c>
      <c r="Z129" s="129" t="str">
        <f>IF('3i SMNCC'!V$49="-","-",'3i SMNCC'!V$49)</f>
        <v>-</v>
      </c>
      <c r="AA129" s="28"/>
    </row>
    <row r="130" spans="1:27" s="29" customFormat="1" ht="11.25" customHeight="1" x14ac:dyDescent="0.25">
      <c r="A130" s="256"/>
      <c r="B130" s="132" t="s">
        <v>349</v>
      </c>
      <c r="C130" s="132" t="s">
        <v>389</v>
      </c>
      <c r="D130" s="134" t="s">
        <v>325</v>
      </c>
      <c r="E130" s="131"/>
      <c r="F130" s="30"/>
      <c r="G130" s="129">
        <f>IF('3g CPIH'!C$16="-","-",'3j PAAC PAP'!$G$24*('3g CPIH'!C$16/'3g CPIH'!$G$16))</f>
        <v>38.769117710371823</v>
      </c>
      <c r="H130" s="129">
        <f>IF('3g CPIH'!D$16="-","-",'3j PAAC PAP'!$G$24*('3g CPIH'!D$16/'3g CPIH'!$G$16))</f>
        <v>38.846733561643838</v>
      </c>
      <c r="I130" s="129">
        <f>IF('3g CPIH'!E$16="-","-",'3j PAAC PAP'!$G$24*('3g CPIH'!E$16/'3g CPIH'!$G$16))</f>
        <v>38.963157338551866</v>
      </c>
      <c r="J130" s="129">
        <f>IF('3g CPIH'!F$16="-","-",'3j PAAC PAP'!$G$24*('3g CPIH'!F$16/'3g CPIH'!$G$16))</f>
        <v>39.19600489236791</v>
      </c>
      <c r="K130" s="129">
        <f>IF('3g CPIH'!G$16="-","-",'3j PAAC PAP'!$G$24*('3g CPIH'!G$16/'3g CPIH'!$G$16))</f>
        <v>39.661700000000003</v>
      </c>
      <c r="L130" s="129">
        <f>IF('3g CPIH'!H$16="-","-",'3j PAAC PAP'!$G$24*('3g CPIH'!H$16/'3g CPIH'!$G$16))</f>
        <v>40.166203033268111</v>
      </c>
      <c r="M130" s="129">
        <f>IF('3g CPIH'!I$16="-","-",'3j PAAC PAP'!$G$24*('3g CPIH'!I$16/'3g CPIH'!$G$16))</f>
        <v>40.748321917808219</v>
      </c>
      <c r="N130" s="129">
        <f>IF('3g CPIH'!J$16="-","-",'3j PAAC PAP'!$G$24*('3g CPIH'!J$16/'3g CPIH'!$G$16))</f>
        <v>41.097593248532299</v>
      </c>
      <c r="O130" s="30"/>
      <c r="P130" s="129">
        <f>IF('3g CPIH'!L$16="-","-",'3j PAAC PAP'!$G$24*('3g CPIH'!L$16/'3g CPIH'!$G$16))</f>
        <v>41.097593248532299</v>
      </c>
      <c r="Q130" s="129">
        <f>IF('3g CPIH'!M$16="-","-",'3j PAAC PAP'!$G$24*('3g CPIH'!M$16/'3g CPIH'!$G$16))</f>
        <v>41.563288356164385</v>
      </c>
      <c r="R130" s="129">
        <f>IF('3g CPIH'!N$16="-","-",'3j PAAC PAP'!$G$24*('3g CPIH'!N$16/'3g CPIH'!$G$16))</f>
        <v>41.87375176125245</v>
      </c>
      <c r="S130" s="129">
        <f>IF('3g CPIH'!O$16="-","-",'3j PAAC PAP'!$G$24*('3g CPIH'!O$16/'3g CPIH'!$G$16))</f>
        <v>42.1065993150685</v>
      </c>
      <c r="T130" s="129">
        <f>IF('3g CPIH'!P$16="-","-",'3j PAAC PAP'!$G$24*('3g CPIH'!P$16/'3g CPIH'!$G$16))</f>
        <v>42.223023091976515</v>
      </c>
      <c r="U130" s="129">
        <f>IF('3g CPIH'!Q$16="-","-",'3j PAAC PAP'!$G$24*('3g CPIH'!Q$16/'3g CPIH'!$G$16))</f>
        <v>42.455870645792565</v>
      </c>
      <c r="V130" s="129">
        <f>IF('3g CPIH'!R$16="-","-",'3j PAAC PAP'!$G$24*('3g CPIH'!R$16/'3g CPIH'!$G$16))</f>
        <v>43.232029158512731</v>
      </c>
      <c r="W130" s="129" t="str">
        <f>IF('3g CPIH'!S$16="-","-",'3j PAAC PAP'!$G$24*('3g CPIH'!S$16/'3g CPIH'!$G$16))</f>
        <v>-</v>
      </c>
      <c r="X130" s="129" t="str">
        <f>IF('3g CPIH'!T$16="-","-",'3j PAAC PAP'!$G$24*('3g CPIH'!T$16/'3g CPIH'!$G$16))</f>
        <v>-</v>
      </c>
      <c r="Y130" s="129" t="str">
        <f>IF('3g CPIH'!U$16="-","-",'3j PAAC PAP'!$G$24*('3g CPIH'!U$16/'3g CPIH'!$G$16))</f>
        <v>-</v>
      </c>
      <c r="Z130" s="129" t="str">
        <f>IF('3g CPIH'!V$16="-","-",'3j PAAC PAP'!$G$24*('3g CPIH'!V$16/'3g CPIH'!$G$16))</f>
        <v>-</v>
      </c>
      <c r="AA130" s="28"/>
    </row>
    <row r="131" spans="1:27" s="29" customFormat="1" ht="11.25" customHeight="1" x14ac:dyDescent="0.25">
      <c r="A131" s="256"/>
      <c r="B131" s="132" t="s">
        <v>349</v>
      </c>
      <c r="C131" s="132" t="s">
        <v>404</v>
      </c>
      <c r="D131" s="134" t="s">
        <v>325</v>
      </c>
      <c r="E131" s="131"/>
      <c r="F131" s="30"/>
      <c r="G131" s="129">
        <f>IF(G123="-","-",SUM(G123:G129)*'3j PAAC PAP'!$G$42)</f>
        <v>0</v>
      </c>
      <c r="H131" s="129">
        <f>IF(H123="-","-",SUM(H123:H129)*'3j PAAC PAP'!$G$42)</f>
        <v>0</v>
      </c>
      <c r="I131" s="129">
        <f>IF(I123="-","-",SUM(I123:I129)*'3j PAAC PAP'!$G$42)</f>
        <v>0</v>
      </c>
      <c r="J131" s="129">
        <f>IF(J123="-","-",SUM(J123:J129)*'3j PAAC PAP'!$G$42)</f>
        <v>0</v>
      </c>
      <c r="K131" s="129">
        <f>IF(K123="-","-",SUM(K123:K129)*'3j PAAC PAP'!$G$42)</f>
        <v>0</v>
      </c>
      <c r="L131" s="129">
        <f>IF(L123="-","-",SUM(L123:L129)*'3j PAAC PAP'!$G$42)</f>
        <v>0</v>
      </c>
      <c r="M131" s="129">
        <f>IF(M123="-","-",SUM(M123:M129)*'3j PAAC PAP'!$G$42)</f>
        <v>0</v>
      </c>
      <c r="N131" s="129">
        <f>IF(N123="-","-",SUM(N123:N129)*'3j PAAC PAP'!$G$42)</f>
        <v>0</v>
      </c>
      <c r="O131" s="30"/>
      <c r="P131" s="129">
        <f>IF(P123="-","-",SUM(P123:P129)*'3j PAAC PAP'!$G$42)</f>
        <v>0</v>
      </c>
      <c r="Q131" s="129">
        <f>IF(Q123="-","-",SUM(Q123:Q129)*'3j PAAC PAP'!$G$42)</f>
        <v>0</v>
      </c>
      <c r="R131" s="129">
        <f>IF(R123="-","-",SUM(R123:R129)*'3j PAAC PAP'!$G$42)</f>
        <v>0</v>
      </c>
      <c r="S131" s="129">
        <f>IF(S123="-","-",SUM(S123:S129)*'3j PAAC PAP'!$G$42)</f>
        <v>0</v>
      </c>
      <c r="T131" s="129">
        <f>IF(T123="-","-",SUM(T123:T129)*'3j PAAC PAP'!$G$42)</f>
        <v>0</v>
      </c>
      <c r="U131" s="129">
        <f>IF(U123="-","-",SUM(U123:U129)*'3j PAAC PAP'!$G$42)</f>
        <v>0</v>
      </c>
      <c r="V131" s="129">
        <f>IF(V123="-","-",SUM(V123:V129)*'3j PAAC PAP'!$G$42)</f>
        <v>0</v>
      </c>
      <c r="W131" s="129" t="str">
        <f>IF(W123="-","-",SUM(W123:W129)*'3j PAAC PAP'!$G$42)</f>
        <v>-</v>
      </c>
      <c r="X131" s="129" t="str">
        <f>IF(X123="-","-",SUM(X123:X129)*'3j PAAC PAP'!$G$42)</f>
        <v>-</v>
      </c>
      <c r="Y131" s="129" t="str">
        <f>IF(Y123="-","-",SUM(Y123:Y129)*'3j PAAC PAP'!$G$42)</f>
        <v>-</v>
      </c>
      <c r="Z131" s="129" t="str">
        <f>IF(Z123="-","-",SUM(Z123:Z129)*'3j PAAC PAP'!$G$42)</f>
        <v>-</v>
      </c>
      <c r="AA131" s="28"/>
    </row>
    <row r="132" spans="1:27" s="29" customFormat="1" ht="11.5" x14ac:dyDescent="0.25">
      <c r="A132" s="256"/>
      <c r="B132" s="132" t="s">
        <v>388</v>
      </c>
      <c r="C132" s="132" t="s">
        <v>515</v>
      </c>
      <c r="D132" s="134" t="s">
        <v>325</v>
      </c>
      <c r="E132" s="131"/>
      <c r="F132" s="30"/>
      <c r="G132" s="129">
        <f>IF(G126="-","-",SUM(G123:G131)*'3k EBIT'!$E$12)</f>
        <v>10.038414735914131</v>
      </c>
      <c r="H132" s="129">
        <f>IF(H126="-","-",SUM(H123:H131)*'3k EBIT'!$E$12)</f>
        <v>9.2744782411440401</v>
      </c>
      <c r="I132" s="129">
        <f>IF(I126="-","-",SUM(I123:I131)*'3k EBIT'!$E$12)</f>
        <v>8.5900674069819765</v>
      </c>
      <c r="J132" s="129">
        <f>IF(J126="-","-",SUM(J123:J131)*'3k EBIT'!$E$12)</f>
        <v>8.3147149215934526</v>
      </c>
      <c r="K132" s="129">
        <f>IF(K126="-","-",SUM(K123:K131)*'3k EBIT'!$E$12)</f>
        <v>9.1057115008070859</v>
      </c>
      <c r="L132" s="129">
        <f>IF(L126="-","-",SUM(L123:L131)*'3k EBIT'!$E$12)</f>
        <v>9.1023326889283727</v>
      </c>
      <c r="M132" s="129">
        <f>IF(M126="-","-",SUM(M123:M131)*'3k EBIT'!$E$12)</f>
        <v>9.560502859344723</v>
      </c>
      <c r="N132" s="129">
        <f>IF(N126="-","-",SUM(N123:N131)*'3k EBIT'!$E$12)</f>
        <v>10.119402607146649</v>
      </c>
      <c r="O132" s="30"/>
      <c r="P132" s="129">
        <f>IF(P126="-","-",SUM(P123:P131)*'3k EBIT'!$E$12)</f>
        <v>10.119402607146649</v>
      </c>
      <c r="Q132" s="129">
        <f>IF(Q126="-","-",SUM(Q123:Q131)*'3k EBIT'!$E$12)</f>
        <v>11.054262476517351</v>
      </c>
      <c r="R132" s="129">
        <f>IF(R126="-","-",SUM(R123:R131)*'3k EBIT'!$E$12)</f>
        <v>10.090310065452586</v>
      </c>
      <c r="S132" s="129">
        <f>IF(S126="-","-",SUM(S123:S131)*'3k EBIT'!$E$12)</f>
        <v>9.7085820471668676</v>
      </c>
      <c r="T132" s="129">
        <f>IF(T126="-","-",SUM(T123:T131)*'3k EBIT'!$E$12)</f>
        <v>8.4443660343043945</v>
      </c>
      <c r="U132" s="129">
        <f>IF(U126="-","-",SUM(U123:U131)*'3k EBIT'!$E$12)</f>
        <v>9.4716654059271566</v>
      </c>
      <c r="V132" s="129">
        <f>IF(V126="-","-",SUM(V123:V131)*'3k EBIT'!$E$12)</f>
        <v>11.12914496006006</v>
      </c>
      <c r="W132" s="129" t="str">
        <f>IF(W126="-","-",SUM(W123:W131)*'3k EBIT'!$E$12)</f>
        <v>-</v>
      </c>
      <c r="X132" s="129" t="str">
        <f>IF(X126="-","-",SUM(X123:X131)*'3k EBIT'!$E$12)</f>
        <v>-</v>
      </c>
      <c r="Y132" s="129" t="str">
        <f>IF(Y126="-","-",SUM(Y123:Y131)*'3k EBIT'!$E$12)</f>
        <v>-</v>
      </c>
      <c r="Z132" s="129" t="str">
        <f>IF(Z126="-","-",SUM(Z123:Z131)*'3k EBIT'!$E$12)</f>
        <v>-</v>
      </c>
      <c r="AA132" s="28"/>
    </row>
    <row r="133" spans="1:27" s="29" customFormat="1" ht="11.5" x14ac:dyDescent="0.25">
      <c r="A133" s="256"/>
      <c r="B133" s="132" t="s">
        <v>292</v>
      </c>
      <c r="C133" s="177" t="s">
        <v>516</v>
      </c>
      <c r="D133" s="134" t="s">
        <v>325</v>
      </c>
      <c r="E133" s="130"/>
      <c r="F133" s="30"/>
      <c r="G133" s="129">
        <f>IF(G128="-","-",SUM(G123:G126,G128:G132)*'3l HAP'!$E$13)</f>
        <v>6.018596944298908</v>
      </c>
      <c r="H133" s="129">
        <f>IF(H128="-","-",SUM(H123:H126,H128:H132)*'3l HAP'!$E$13)</f>
        <v>5.4316807273969943</v>
      </c>
      <c r="I133" s="129">
        <f>IF(I128="-","-",SUM(I123:I126,I128:I132)*'3l HAP'!$E$13)</f>
        <v>4.8693300471539072</v>
      </c>
      <c r="J133" s="129">
        <f>IF(J128="-","-",SUM(J123:J126,J128:J132)*'3l HAP'!$E$13)</f>
        <v>4.6622443742796875</v>
      </c>
      <c r="K133" s="129">
        <f>IF(K128="-","-",SUM(K123:K126,K128:K132)*'3l HAP'!$E$13)</f>
        <v>5.2388812862856904</v>
      </c>
      <c r="L133" s="129">
        <f>IF(L128="-","-",SUM(L123:L126,L128:L132)*'3l HAP'!$E$13)</f>
        <v>5.2359262620720033</v>
      </c>
      <c r="M133" s="129">
        <f>IF(M128="-","-",SUM(M123:M126,M128:M132)*'3l HAP'!$E$13)</f>
        <v>5.5705779317754622</v>
      </c>
      <c r="N133" s="129">
        <f>IF(N128="-","-",SUM(N123:N126,N128:N132)*'3l HAP'!$E$13)</f>
        <v>6.0001999812643971</v>
      </c>
      <c r="O133" s="30"/>
      <c r="P133" s="129">
        <f>IF(P128="-","-",SUM(P123:P126,P128:P132)*'3l HAP'!$E$13)</f>
        <v>6.0001999812643971</v>
      </c>
      <c r="Q133" s="129">
        <f>IF(Q128="-","-",SUM(Q123:Q126,Q128:Q132)*'3l HAP'!$E$13)</f>
        <v>6.6282398031177463</v>
      </c>
      <c r="R133" s="129">
        <f>IF(R128="-","-",SUM(R123:R126,R128:R132)*'3l HAP'!$E$13)</f>
        <v>5.8919392794851868</v>
      </c>
      <c r="S133" s="129">
        <f>IF(S128="-","-",SUM(S123:S126,S128:S132)*'3l HAP'!$E$13)</f>
        <v>5.6146407335648361</v>
      </c>
      <c r="T133" s="129">
        <f>IF(T128="-","-",SUM(T123:T126,T128:T132)*'3l HAP'!$E$13)</f>
        <v>4.6794665142118008</v>
      </c>
      <c r="U133" s="129">
        <f>IF(U128="-","-",SUM(U123:U126,U128:U132)*'3l HAP'!$E$13)</f>
        <v>5.3126568257371956</v>
      </c>
      <c r="V133" s="129">
        <f>IF(V128="-","-",SUM(V123:V126,V128:V132)*'3l HAP'!$E$13)</f>
        <v>6.5962000600761046</v>
      </c>
      <c r="W133" s="129" t="str">
        <f>IF(W128="-","-",SUM(W123:W126,W128:W132)*'3l HAP'!$E$13)</f>
        <v>-</v>
      </c>
      <c r="X133" s="129" t="str">
        <f>IF(X128="-","-",SUM(X123:X126,X128:X132)*'3l HAP'!$E$13)</f>
        <v>-</v>
      </c>
      <c r="Y133" s="129" t="str">
        <f>IF(Y128="-","-",SUM(Y123:Y126,Y128:Y132)*'3l HAP'!$E$13)</f>
        <v>-</v>
      </c>
      <c r="Z133" s="129" t="str">
        <f>IF(Z128="-","-",SUM(Z123:Z126,Z128:Z132)*'3l HAP'!$E$13)</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534.35599639283851</v>
      </c>
      <c r="H134" s="129">
        <f t="shared" si="18"/>
        <v>493.56191284834489</v>
      </c>
      <c r="I134" s="129">
        <f t="shared" si="18"/>
        <v>456.97795419628665</v>
      </c>
      <c r="J134" s="129">
        <f t="shared" si="18"/>
        <v>442.27863843638602</v>
      </c>
      <c r="K134" s="129">
        <f t="shared" si="18"/>
        <v>484.48665705842109</v>
      </c>
      <c r="L134" s="129">
        <f t="shared" si="18"/>
        <v>484.30586990351856</v>
      </c>
      <c r="M134" s="129">
        <f t="shared" si="18"/>
        <v>508.75473110838175</v>
      </c>
      <c r="N134" s="129">
        <f t="shared" si="18"/>
        <v>538.60011720771342</v>
      </c>
      <c r="O134" s="30"/>
      <c r="P134" s="129">
        <f t="shared" ref="P134:Z134" si="19">IF(P123="-","-",SUM(P123:P133))</f>
        <v>538.60011720771342</v>
      </c>
      <c r="Q134" s="129">
        <f t="shared" si="19"/>
        <v>588.43128772559498</v>
      </c>
      <c r="R134" s="129">
        <f t="shared" si="19"/>
        <v>536.96067073344398</v>
      </c>
      <c r="S134" s="129">
        <f t="shared" si="19"/>
        <v>516.59243215531183</v>
      </c>
      <c r="T134" s="129">
        <f t="shared" si="19"/>
        <v>449.11960053201449</v>
      </c>
      <c r="U134" s="129">
        <f t="shared" si="19"/>
        <v>503.82115649060472</v>
      </c>
      <c r="V134" s="129">
        <f t="shared" si="19"/>
        <v>592.34042969899099</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DF'!H$41="-","-",'3a DF'!H$41)</f>
        <v>253.14985164432846</v>
      </c>
      <c r="H135" s="38">
        <f>IF('3a DF'!I$41="-","-",'3a DF'!I$41)</f>
        <v>213.57444115975193</v>
      </c>
      <c r="I135" s="38">
        <f>IF('3a DF'!J$41="-","-",'3a DF'!J$41)</f>
        <v>174.74989531236287</v>
      </c>
      <c r="J135" s="38">
        <f>IF('3a DF'!K$41="-","-",'3a DF'!K$41)</f>
        <v>160.26701947738721</v>
      </c>
      <c r="K135" s="38">
        <f>IF('3a DF'!L$41="-","-",'3a DF'!L$41)</f>
        <v>200.74683223176862</v>
      </c>
      <c r="L135" s="38">
        <f>IF('3a DF'!M$41="-","-",'3a DF'!M$41)</f>
        <v>199.05760849983216</v>
      </c>
      <c r="M135" s="38">
        <f>IF('3a DF'!N$41="-","-",'3a DF'!N$41)</f>
        <v>215.77106184657606</v>
      </c>
      <c r="N135" s="38">
        <f>IF('3a DF'!O$41="-","-",'3a DF'!O$41)</f>
        <v>243.35846990910571</v>
      </c>
      <c r="O135" s="30"/>
      <c r="P135" s="38">
        <f>IF('3a DF'!Q$41="-","-",'3a DF'!Q$41)</f>
        <v>243.35846990910571</v>
      </c>
      <c r="Q135" s="38">
        <f>IF('3a DF'!R$41="-","-",'3a DF'!R$41)</f>
        <v>281.17733015023742</v>
      </c>
      <c r="R135" s="38">
        <f>IF('3a DF'!S$41="-","-",'3a DF'!S$41)</f>
        <v>230.77888190073497</v>
      </c>
      <c r="S135" s="38">
        <f>IF('3a DF'!T$41="-","-",'3a DF'!T$41)</f>
        <v>206.31785050021912</v>
      </c>
      <c r="T135" s="38">
        <f>IF('3a DF'!U$41="-","-",'3a DF'!U$41)</f>
        <v>145.13269789847291</v>
      </c>
      <c r="U135" s="38">
        <f>IF('3a DF'!V$41="-","-",'3a DF'!V$41)</f>
        <v>187.06626878827944</v>
      </c>
      <c r="V135" s="38">
        <f>IF('3a DF'!W$41="-","-",'3a DF'!W$41)</f>
        <v>276.51257875872909</v>
      </c>
      <c r="W135" s="38" t="str">
        <f>IF('3a DF'!X$41="-","-",'3a DF'!X$41)</f>
        <v>-</v>
      </c>
      <c r="X135" s="38" t="str">
        <f>IF('3a DF'!Y$41="-","-",'3a DF'!Y$41)</f>
        <v>-</v>
      </c>
      <c r="Y135" s="38" t="str">
        <f>IF('3a DF'!Z$41="-","-",'3a DF'!Z$41)</f>
        <v>-</v>
      </c>
      <c r="Z135" s="38" t="str">
        <f>IF('3a DF'!AA$41="-","-",'3a DF'!AA$41)</f>
        <v>-</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AA'!J261="-","-",'3c AA'!J261)</f>
        <v>-</v>
      </c>
      <c r="H137" s="38" t="str">
        <f>IF('3c AA'!K261="-","-",'3c AA'!K261)</f>
        <v>-</v>
      </c>
      <c r="I137" s="38" t="str">
        <f>IF('3c AA'!L261="-","-",'3c AA'!L261)</f>
        <v>-</v>
      </c>
      <c r="J137" s="38" t="str">
        <f>IF('3c AA'!M261="-","-",'3c AA'!M261)</f>
        <v>-</v>
      </c>
      <c r="K137" s="38" t="str">
        <f>IF('3c AA'!N261="-","-",'3c AA'!N261)</f>
        <v>-</v>
      </c>
      <c r="L137" s="38" t="str">
        <f>IF('3c AA'!O261="-","-",'3c AA'!O261)</f>
        <v>-</v>
      </c>
      <c r="M137" s="38" t="str">
        <f>IF('3c AA'!P261="-","-",'3c AA'!P261)</f>
        <v>-</v>
      </c>
      <c r="N137" s="38" t="str">
        <f>IF('3c AA'!Q261="-","-",'3c AA'!Q261)</f>
        <v>-</v>
      </c>
      <c r="O137" s="30"/>
      <c r="P137" s="38" t="str">
        <f>IF('3c AA'!S261="-","-",'3c AA'!S261)</f>
        <v>-</v>
      </c>
      <c r="Q137" s="38" t="str">
        <f>IF('3c AA'!T261="-","-",'3c AA'!T261)</f>
        <v>-</v>
      </c>
      <c r="R137" s="38" t="str">
        <f>IF('3c AA'!U261="-","-",'3c AA'!U261)</f>
        <v>-</v>
      </c>
      <c r="S137" s="38" t="str">
        <f>IF('3c AA'!V261="-","-",'3c AA'!V261)</f>
        <v>-</v>
      </c>
      <c r="T137" s="38">
        <f>IF('3c AA'!W261="-","-",'3c AA'!W261)</f>
        <v>0</v>
      </c>
      <c r="U137" s="38">
        <f>IF('3c AA'!X261="-","-",'3c AA'!X261)</f>
        <v>0</v>
      </c>
      <c r="V137" s="38">
        <f>IF('3c AA'!Y261="-","-",'3c AA'!Y261)</f>
        <v>0</v>
      </c>
      <c r="W137" s="38" t="str">
        <f>IF('3c AA'!Z261="-","-",'3c AA'!Z261)</f>
        <v>-</v>
      </c>
      <c r="X137" s="38" t="str">
        <f>IF('3c AA'!AA261="-","-",'3c AA'!AA261)</f>
        <v>-</v>
      </c>
      <c r="Y137" s="38" t="str">
        <f>IF('3c AA'!AB261="-","-",'3c AA'!AB261)</f>
        <v>-</v>
      </c>
      <c r="Z137" s="38" t="str">
        <f>IF('3c AA'!AC261="-","-",'3c AA'!AC261)</f>
        <v>-</v>
      </c>
      <c r="AA137" s="28"/>
    </row>
    <row r="138" spans="1:27" s="29" customFormat="1" ht="11.25" customHeight="1" x14ac:dyDescent="0.25">
      <c r="A138" s="256"/>
      <c r="B138" s="135" t="s">
        <v>2</v>
      </c>
      <c r="C138" s="135" t="s">
        <v>342</v>
      </c>
      <c r="D138" s="133" t="s">
        <v>326</v>
      </c>
      <c r="E138" s="128"/>
      <c r="F138" s="30"/>
      <c r="G138" s="38">
        <f>IF('3d PC'!G$42="-","-",'3d PC'!G$42)</f>
        <v>21.926269106402124</v>
      </c>
      <c r="H138" s="38">
        <f>IF('3d PC'!H$42="-","-",'3d PC'!H$42)</f>
        <v>21.926269106402124</v>
      </c>
      <c r="I138" s="38">
        <f>IF('3d PC'!I$42="-","-",'3d PC'!I$42)</f>
        <v>22.64764819235609</v>
      </c>
      <c r="J138" s="38">
        <f>IF('3d PC'!J$42="-","-",'3d PC'!J$42)</f>
        <v>22.505107470829557</v>
      </c>
      <c r="K138" s="38">
        <f>IF('3d PC'!K$42="-","-",'3d PC'!K$42)</f>
        <v>19.106297226763825</v>
      </c>
      <c r="L138" s="38">
        <f>IF('3d PC'!L$42="-","-",'3d PC'!L$42)</f>
        <v>19.106297226763825</v>
      </c>
      <c r="M138" s="38">
        <f>IF('3d PC'!M$42="-","-",'3d PC'!M$42)</f>
        <v>20.852393125569616</v>
      </c>
      <c r="N138" s="38">
        <f>IF('3d PC'!N$42="-","-",'3d PC'!N$42)</f>
        <v>20.849370287873604</v>
      </c>
      <c r="O138" s="30"/>
      <c r="P138" s="38">
        <f>IF('3d PC'!P$42="-","-",'3d PC'!P$42)</f>
        <v>20.849370287873604</v>
      </c>
      <c r="Q138" s="38">
        <f>IF('3d PC'!Q$42="-","-",'3d PC'!Q$42)</f>
        <v>21.503193401206047</v>
      </c>
      <c r="R138" s="38">
        <f>IF('3d PC'!R$42="-","-",'3d PC'!R$42)</f>
        <v>21.819481548965161</v>
      </c>
      <c r="S138" s="38">
        <f>IF('3d PC'!S$42="-","-",'3d PC'!S$42)</f>
        <v>25.256715910577427</v>
      </c>
      <c r="T138" s="38">
        <f>IF('3d PC'!T$42="-","-",'3d PC'!T$42)</f>
        <v>24.167303215101221</v>
      </c>
      <c r="U138" s="38">
        <f>IF('3d PC'!U$42="-","-",'3d PC'!U$42)</f>
        <v>23.962512789411701</v>
      </c>
      <c r="V138" s="38">
        <f>IF('3d PC'!V$42="-","-",'3d PC'!V$42)</f>
        <v>23.858648398084732</v>
      </c>
      <c r="W138" s="38" t="str">
        <f>IF('3d PC'!W$42="-","-",'3d PC'!W$42)</f>
        <v>-</v>
      </c>
      <c r="X138" s="38" t="str">
        <f>IF('3d PC'!X$42="-","-",'3d PC'!X$42)</f>
        <v>-</v>
      </c>
      <c r="Y138" s="38" t="str">
        <f>IF('3d PC'!Y$42="-","-",'3d PC'!Y$42)</f>
        <v>-</v>
      </c>
      <c r="Z138" s="38" t="str">
        <f>IF('3d PC'!Z$42="-","-",'3d PC'!Z$42)</f>
        <v>-</v>
      </c>
      <c r="AA138" s="28"/>
    </row>
    <row r="139" spans="1:27" s="29" customFormat="1" ht="11.25" customHeight="1" x14ac:dyDescent="0.25">
      <c r="A139" s="256"/>
      <c r="B139" s="135" t="s">
        <v>352</v>
      </c>
      <c r="C139" s="135" t="s">
        <v>343</v>
      </c>
      <c r="D139" s="133" t="s">
        <v>326</v>
      </c>
      <c r="E139" s="128"/>
      <c r="F139" s="30"/>
      <c r="G139" s="38">
        <f>IF('3f NC-Gas'!F54="-","-",'3f NC-Gas'!F54)</f>
        <v>131.21426541432564</v>
      </c>
      <c r="H139" s="38">
        <f>IF('3f NC-Gas'!G54="-","-",'3f NC-Gas'!G54)</f>
        <v>131.09426542047683</v>
      </c>
      <c r="I139" s="38">
        <f>IF('3f NC-Gas'!H54="-","-",'3f NC-Gas'!H54)</f>
        <v>135.2478202516063</v>
      </c>
      <c r="J139" s="38">
        <f>IF('3f NC-Gas'!I54="-","-",'3f NC-Gas'!I54)</f>
        <v>134.89982026944477</v>
      </c>
      <c r="K139" s="38">
        <f>IF('3f NC-Gas'!J54="-","-",'3f NC-Gas'!J54)</f>
        <v>133.31609533843078</v>
      </c>
      <c r="L139" s="38">
        <f>IF('3f NC-Gas'!K54="-","-",'3f NC-Gas'!K54)</f>
        <v>133.34009533720052</v>
      </c>
      <c r="M139" s="38">
        <f>IF('3f NC-Gas'!L54="-","-",'3f NC-Gas'!L54)</f>
        <v>140.85566212422739</v>
      </c>
      <c r="N139" s="38">
        <f>IF('3f NC-Gas'!M54="-","-",'3f NC-Gas'!M54)</f>
        <v>140.9276621205367</v>
      </c>
      <c r="O139" s="30"/>
      <c r="P139" s="38">
        <f>IF('3f NC-Gas'!O54="-","-",'3f NC-Gas'!O54)</f>
        <v>140.9276621205367</v>
      </c>
      <c r="Q139" s="38">
        <f>IF('3f NC-Gas'!P54="-","-",'3f NC-Gas'!P54)</f>
        <v>150.79038998511555</v>
      </c>
      <c r="R139" s="38">
        <f>IF('3f NC-Gas'!Q54="-","-",'3f NC-Gas'!Q54)</f>
        <v>150.34639000787499</v>
      </c>
      <c r="S139" s="38">
        <f>IF('3f NC-Gas'!R54="-","-",'3f NC-Gas'!R54)</f>
        <v>142.51282308408926</v>
      </c>
      <c r="T139" s="38">
        <f>IF('3f NC-Gas'!S54="-","-",'3f NC-Gas'!S54)</f>
        <v>139.8488232206459</v>
      </c>
      <c r="U139" s="38">
        <f>IF('3f NC-Gas'!T54="-","-",'3f NC-Gas'!T54)</f>
        <v>138.18989605661486</v>
      </c>
      <c r="V139" s="38">
        <f>IF('3f NC-Gas'!U54="-","-",'3f NC-Gas'!U54)</f>
        <v>137.75789607875916</v>
      </c>
      <c r="W139" s="38" t="str">
        <f>IF('3f NC-Gas'!V54="-","-",'3f NC-Gas'!V54)</f>
        <v>-</v>
      </c>
      <c r="X139" s="38" t="str">
        <f>IF('3f NC-Gas'!W54="-","-",'3f NC-Gas'!W54)</f>
        <v>-</v>
      </c>
      <c r="Y139" s="38" t="str">
        <f>IF('3f NC-Gas'!X54="-","-",'3f NC-Gas'!X54)</f>
        <v>-</v>
      </c>
      <c r="Z139" s="38" t="str">
        <f>IF('3f NC-Gas'!Y54="-","-",'3f NC-Gas'!Y54)</f>
        <v>-</v>
      </c>
      <c r="AA139" s="28"/>
    </row>
    <row r="140" spans="1:27" s="29" customFormat="1" ht="11.25" customHeight="1" x14ac:dyDescent="0.25">
      <c r="A140" s="256"/>
      <c r="B140" s="135" t="s">
        <v>349</v>
      </c>
      <c r="C140" s="135" t="s">
        <v>344</v>
      </c>
      <c r="D140" s="133" t="s">
        <v>326</v>
      </c>
      <c r="E140" s="128"/>
      <c r="F140" s="30"/>
      <c r="G140" s="38">
        <f>IF('3g CPIH'!C$16="-","-",'3h OC '!$E$12*('3g CPIH'!C$16/'3g CPIH'!$G$16))</f>
        <v>87.194616340508801</v>
      </c>
      <c r="H140" s="38">
        <f>IF('3g CPIH'!D$16="-","-",'3h OC '!$E$12*('3g CPIH'!D$16/'3g CPIH'!$G$16))</f>
        <v>87.369180136986301</v>
      </c>
      <c r="I140" s="38">
        <f>IF('3g CPIH'!E$16="-","-",'3h OC '!$E$12*('3g CPIH'!E$16/'3g CPIH'!$G$16))</f>
        <v>87.631025831702544</v>
      </c>
      <c r="J140" s="38">
        <f>IF('3g CPIH'!F$16="-","-",'3h OC '!$E$12*('3g CPIH'!F$16/'3g CPIH'!$G$16))</f>
        <v>88.15471722113503</v>
      </c>
      <c r="K140" s="38">
        <f>IF('3g CPIH'!G$16="-","-",'3h OC '!$E$12*('3g CPIH'!G$16/'3g CPIH'!$G$16))</f>
        <v>89.202100000000002</v>
      </c>
      <c r="L140" s="38">
        <f>IF('3g CPIH'!H$16="-","-",'3h OC '!$E$12*('3g CPIH'!H$16/'3g CPIH'!$G$16))</f>
        <v>90.33676467710373</v>
      </c>
      <c r="M140" s="38">
        <f>IF('3g CPIH'!I$16="-","-",'3h OC '!$E$12*('3g CPIH'!I$16/'3g CPIH'!$G$16))</f>
        <v>91.645993150684916</v>
      </c>
      <c r="N140" s="38">
        <f>IF('3g CPIH'!J$16="-","-",'3h OC '!$E$12*('3g CPIH'!J$16/'3g CPIH'!$G$16))</f>
        <v>92.431530234833673</v>
      </c>
      <c r="O140" s="30"/>
      <c r="P140" s="38">
        <f>IF('3g CPIH'!L$16="-","-",'3h OC '!$E$12*('3g CPIH'!L$16/'3g CPIH'!$G$16))</f>
        <v>92.431530234833673</v>
      </c>
      <c r="Q140" s="38">
        <f>IF('3g CPIH'!M$16="-","-",'3h OC '!$E$12*('3g CPIH'!M$16/'3g CPIH'!$G$16))</f>
        <v>93.47891301369863</v>
      </c>
      <c r="R140" s="38">
        <f>IF('3g CPIH'!N$16="-","-",'3h OC '!$E$12*('3g CPIH'!N$16/'3g CPIH'!$G$16))</f>
        <v>94.177168199608616</v>
      </c>
      <c r="S140" s="38">
        <f>IF('3g CPIH'!O$16="-","-",'3h OC '!$E$12*('3g CPIH'!O$16/'3g CPIH'!$G$16))</f>
        <v>94.700859589041102</v>
      </c>
      <c r="T140" s="38">
        <f>IF('3g CPIH'!P$16="-","-",'3h OC '!$E$12*('3g CPIH'!P$16/'3g CPIH'!$G$16))</f>
        <v>94.96270528375733</v>
      </c>
      <c r="U140" s="38">
        <f>IF('3g CPIH'!Q$16="-","-",'3h OC '!$E$12*('3g CPIH'!Q$16/'3g CPIH'!$G$16))</f>
        <v>95.48639667318983</v>
      </c>
      <c r="V140" s="38">
        <f>IF('3g CPIH'!R$16="-","-",'3h OC '!$E$12*('3g CPIH'!R$16/'3g CPIH'!$G$16))</f>
        <v>97.232034637964787</v>
      </c>
      <c r="W140" s="38" t="str">
        <f>IF('3g CPIH'!S$16="-","-",'3h OC '!$E$12*('3g CPIH'!S$16/'3g CPIH'!$G$16))</f>
        <v>-</v>
      </c>
      <c r="X140" s="38" t="str">
        <f>IF('3g CPIH'!T$16="-","-",'3h OC '!$E$12*('3g CPIH'!T$16/'3g CPIH'!$G$16))</f>
        <v>-</v>
      </c>
      <c r="Y140" s="38" t="str">
        <f>IF('3g CPIH'!U$16="-","-",'3h OC '!$E$12*('3g CPIH'!U$16/'3g CPIH'!$G$16))</f>
        <v>-</v>
      </c>
      <c r="Z140" s="38" t="str">
        <f>IF('3g CPIH'!V$16="-","-",'3h OC '!$E$12*('3g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SMNCC'!G$49="-","-",'3i SMNCC'!G$49)</f>
        <v>0</v>
      </c>
      <c r="L141" s="38">
        <f>IF('3i SMNCC'!H$49="-","-",'3i SMNCC'!H$49)</f>
        <v>-0.14839729644435984</v>
      </c>
      <c r="M141" s="38">
        <f>IF('3i SMNCC'!I$49="-","-",'3i SMNCC'!I$49)</f>
        <v>1.899695256253338</v>
      </c>
      <c r="N141" s="38">
        <f>IF('3i SMNCC'!J$49="-","-",'3i SMNCC'!J$49)</f>
        <v>1.9653659209909353</v>
      </c>
      <c r="O141" s="30"/>
      <c r="P141" s="38">
        <f>IF('3i SMNCC'!L$49="-","-",'3i SMNCC'!L$49)</f>
        <v>1.9653659209909353</v>
      </c>
      <c r="Q141" s="38">
        <f>IF('3i SMNCC'!M$49="-","-",'3i SMNCC'!M$49)</f>
        <v>3.94070969375099</v>
      </c>
      <c r="R141" s="38">
        <f>IF('3i SMNCC'!N$49="-","-",'3i SMNCC'!N$49)</f>
        <v>3.6877871322225353</v>
      </c>
      <c r="S141" s="38">
        <f>IF('3i SMNCC'!O$49="-","-",'3i SMNCC'!O$49)</f>
        <v>5.396909444486452</v>
      </c>
      <c r="T141" s="38">
        <f>IF('3i SMNCC'!P$49="-","-",'3i SMNCC'!P$49)</f>
        <v>4.6837637900821658</v>
      </c>
      <c r="U141" s="38">
        <f>IF('3i SMNCC'!Q$49="-","-",'3i SMNCC'!Q$49)</f>
        <v>4.418895268958277</v>
      </c>
      <c r="V141" s="38">
        <f>IF('3i SMNCC'!R$49="-","-",'3i SMNCC'!R$49)</f>
        <v>-1.4350963821646188</v>
      </c>
      <c r="W141" s="38" t="str">
        <f>IF('3i SMNCC'!S$49="-","-",'3i SMNCC'!S$49)</f>
        <v>-</v>
      </c>
      <c r="X141" s="38" t="str">
        <f>IF('3i SMNCC'!T$49="-","-",'3i SMNCC'!T$49)</f>
        <v>-</v>
      </c>
      <c r="Y141" s="38" t="str">
        <f>IF('3i SMNCC'!U$49="-","-",'3i SMNCC'!U$49)</f>
        <v>-</v>
      </c>
      <c r="Z141" s="38" t="str">
        <f>IF('3i SMNCC'!V$49="-","-",'3i SMNCC'!V$49)</f>
        <v>-</v>
      </c>
      <c r="AA141" s="28"/>
    </row>
    <row r="142" spans="1:27" s="29" customFormat="1" ht="12.4" customHeight="1" x14ac:dyDescent="0.25">
      <c r="A142" s="256"/>
      <c r="B142" s="135" t="s">
        <v>349</v>
      </c>
      <c r="C142" s="135" t="s">
        <v>389</v>
      </c>
      <c r="D142" s="133" t="s">
        <v>326</v>
      </c>
      <c r="E142" s="128"/>
      <c r="F142" s="30"/>
      <c r="G142" s="38">
        <f>IF('3g CPIH'!C$16="-","-",'3j PAAC PAP'!$G$24*('3g CPIH'!C$16/'3g CPIH'!$G$16))</f>
        <v>38.769117710371823</v>
      </c>
      <c r="H142" s="38">
        <f>IF('3g CPIH'!D$16="-","-",'3j PAAC PAP'!$G$24*('3g CPIH'!D$16/'3g CPIH'!$G$16))</f>
        <v>38.846733561643838</v>
      </c>
      <c r="I142" s="38">
        <f>IF('3g CPIH'!E$16="-","-",'3j PAAC PAP'!$G$24*('3g CPIH'!E$16/'3g CPIH'!$G$16))</f>
        <v>38.963157338551866</v>
      </c>
      <c r="J142" s="38">
        <f>IF('3g CPIH'!F$16="-","-",'3j PAAC PAP'!$G$24*('3g CPIH'!F$16/'3g CPIH'!$G$16))</f>
        <v>39.19600489236791</v>
      </c>
      <c r="K142" s="38">
        <f>IF('3g CPIH'!G$16="-","-",'3j PAAC PAP'!$G$24*('3g CPIH'!G$16/'3g CPIH'!$G$16))</f>
        <v>39.661700000000003</v>
      </c>
      <c r="L142" s="38">
        <f>IF('3g CPIH'!H$16="-","-",'3j PAAC PAP'!$G$24*('3g CPIH'!H$16/'3g CPIH'!$G$16))</f>
        <v>40.166203033268111</v>
      </c>
      <c r="M142" s="38">
        <f>IF('3g CPIH'!I$16="-","-",'3j PAAC PAP'!$G$24*('3g CPIH'!I$16/'3g CPIH'!$G$16))</f>
        <v>40.748321917808219</v>
      </c>
      <c r="N142" s="38">
        <f>IF('3g CPIH'!J$16="-","-",'3j PAAC PAP'!$G$24*('3g CPIH'!J$16/'3g CPIH'!$G$16))</f>
        <v>41.097593248532299</v>
      </c>
      <c r="O142" s="30"/>
      <c r="P142" s="38">
        <f>IF('3g CPIH'!L$16="-","-",'3j PAAC PAP'!$G$24*('3g CPIH'!L$16/'3g CPIH'!$G$16))</f>
        <v>41.097593248532299</v>
      </c>
      <c r="Q142" s="38">
        <f>IF('3g CPIH'!M$16="-","-",'3j PAAC PAP'!$G$24*('3g CPIH'!M$16/'3g CPIH'!$G$16))</f>
        <v>41.563288356164385</v>
      </c>
      <c r="R142" s="38">
        <f>IF('3g CPIH'!N$16="-","-",'3j PAAC PAP'!$G$24*('3g CPIH'!N$16/'3g CPIH'!$G$16))</f>
        <v>41.87375176125245</v>
      </c>
      <c r="S142" s="38">
        <f>IF('3g CPIH'!O$16="-","-",'3j PAAC PAP'!$G$24*('3g CPIH'!O$16/'3g CPIH'!$G$16))</f>
        <v>42.1065993150685</v>
      </c>
      <c r="T142" s="38">
        <f>IF('3g CPIH'!P$16="-","-",'3j PAAC PAP'!$G$24*('3g CPIH'!P$16/'3g CPIH'!$G$16))</f>
        <v>42.223023091976515</v>
      </c>
      <c r="U142" s="38">
        <f>IF('3g CPIH'!Q$16="-","-",'3j PAAC PAP'!$G$24*('3g CPIH'!Q$16/'3g CPIH'!$G$16))</f>
        <v>42.455870645792565</v>
      </c>
      <c r="V142" s="38">
        <f>IF('3g CPIH'!R$16="-","-",'3j PAAC PAP'!$G$24*('3g CPIH'!R$16/'3g CPIH'!$G$16))</f>
        <v>43.232029158512731</v>
      </c>
      <c r="W142" s="38" t="str">
        <f>IF('3g CPIH'!S$16="-","-",'3j PAAC PAP'!$G$24*('3g CPIH'!S$16/'3g CPIH'!$G$16))</f>
        <v>-</v>
      </c>
      <c r="X142" s="38" t="str">
        <f>IF('3g CPIH'!T$16="-","-",'3j PAAC PAP'!$G$24*('3g CPIH'!T$16/'3g CPIH'!$G$16))</f>
        <v>-</v>
      </c>
      <c r="Y142" s="38" t="str">
        <f>IF('3g CPIH'!U$16="-","-",'3j PAAC PAP'!$G$24*('3g CPIH'!U$16/'3g CPIH'!$G$16))</f>
        <v>-</v>
      </c>
      <c r="Z142" s="38" t="str">
        <f>IF('3g CPIH'!V$16="-","-",'3j PAAC PAP'!$G$24*('3g CPIH'!V$16/'3g CPIH'!$G$16))</f>
        <v>-</v>
      </c>
      <c r="AA142" s="28"/>
    </row>
    <row r="143" spans="1:27" s="29" customFormat="1" ht="11.25" customHeight="1" x14ac:dyDescent="0.25">
      <c r="A143" s="256"/>
      <c r="B143" s="135" t="s">
        <v>349</v>
      </c>
      <c r="C143" s="135" t="s">
        <v>404</v>
      </c>
      <c r="D143" s="133" t="s">
        <v>326</v>
      </c>
      <c r="E143" s="128"/>
      <c r="F143" s="30"/>
      <c r="G143" s="38">
        <f>IF(G135="-","-",SUM(G135:G141)*'3j PAAC PAP'!$G$42)</f>
        <v>0</v>
      </c>
      <c r="H143" s="38">
        <f>IF(H135="-","-",SUM(H135:H141)*'3j PAAC PAP'!$G$42)</f>
        <v>0</v>
      </c>
      <c r="I143" s="38">
        <f>IF(I135="-","-",SUM(I135:I141)*'3j PAAC PAP'!$G$42)</f>
        <v>0</v>
      </c>
      <c r="J143" s="38">
        <f>IF(J135="-","-",SUM(J135:J141)*'3j PAAC PAP'!$G$42)</f>
        <v>0</v>
      </c>
      <c r="K143" s="38">
        <f>IF(K135="-","-",SUM(K135:K141)*'3j PAAC PAP'!$G$42)</f>
        <v>0</v>
      </c>
      <c r="L143" s="38">
        <f>IF(L135="-","-",SUM(L135:L141)*'3j PAAC PAP'!$G$42)</f>
        <v>0</v>
      </c>
      <c r="M143" s="38">
        <f>IF(M135="-","-",SUM(M135:M141)*'3j PAAC PAP'!$G$42)</f>
        <v>0</v>
      </c>
      <c r="N143" s="38">
        <f>IF(N135="-","-",SUM(N135:N141)*'3j PAAC PAP'!$G$42)</f>
        <v>0</v>
      </c>
      <c r="O143" s="30"/>
      <c r="P143" s="38">
        <f>IF(P135="-","-",SUM(P135:P141)*'3j PAAC PAP'!$G$42)</f>
        <v>0</v>
      </c>
      <c r="Q143" s="38">
        <f>IF(Q135="-","-",SUM(Q135:Q141)*'3j PAAC PAP'!$G$42)</f>
        <v>0</v>
      </c>
      <c r="R143" s="38">
        <f>IF(R135="-","-",SUM(R135:R141)*'3j PAAC PAP'!$G$42)</f>
        <v>0</v>
      </c>
      <c r="S143" s="38">
        <f>IF(S135="-","-",SUM(S135:S141)*'3j PAAC PAP'!$G$42)</f>
        <v>0</v>
      </c>
      <c r="T143" s="38">
        <f>IF(T135="-","-",SUM(T135:T141)*'3j PAAC PAP'!$G$42)</f>
        <v>0</v>
      </c>
      <c r="U143" s="38">
        <f>IF(U135="-","-",SUM(U135:U141)*'3j PAAC PAP'!$G$42)</f>
        <v>0</v>
      </c>
      <c r="V143" s="38">
        <f>IF(V135="-","-",SUM(V135:V141)*'3j PAAC PAP'!$G$42)</f>
        <v>0</v>
      </c>
      <c r="W143" s="38" t="str">
        <f>IF(W135="-","-",SUM(W135:W141)*'3j PAAC PAP'!$G$42)</f>
        <v>-</v>
      </c>
      <c r="X143" s="38" t="str">
        <f>IF(X135="-","-",SUM(X135:X141)*'3j PAAC PAP'!$G$42)</f>
        <v>-</v>
      </c>
      <c r="Y143" s="38" t="str">
        <f>IF(Y135="-","-",SUM(Y135:Y141)*'3j PAAC PAP'!$G$42)</f>
        <v>-</v>
      </c>
      <c r="Z143" s="38" t="str">
        <f>IF(Z135="-","-",SUM(Z135:Z141)*'3j PAAC PAP'!$G$42)</f>
        <v>-</v>
      </c>
      <c r="AA143" s="28"/>
    </row>
    <row r="144" spans="1:27" s="29" customFormat="1" ht="11.5" x14ac:dyDescent="0.25">
      <c r="A144" s="256"/>
      <c r="B144" s="135" t="s">
        <v>388</v>
      </c>
      <c r="C144" s="135" t="s">
        <v>515</v>
      </c>
      <c r="D144" s="133" t="s">
        <v>326</v>
      </c>
      <c r="E144" s="128"/>
      <c r="F144" s="30"/>
      <c r="G144" s="38">
        <f>IF(G138="-","-",SUM(G135:G143)*'3k EBIT'!$E$12)</f>
        <v>10.308697800342264</v>
      </c>
      <c r="H144" s="38">
        <f>IF(H138="-","-",SUM(H135:H143)*'3k EBIT'!$E$12)</f>
        <v>9.5447613056137346</v>
      </c>
      <c r="I144" s="38">
        <f>IF(I138="-","-",SUM(I135:I143)*'3k EBIT'!$E$12)</f>
        <v>8.8945515448739947</v>
      </c>
      <c r="J144" s="38">
        <f>IF(J138="-","-",SUM(J135:J143)*'3k EBIT'!$E$12)</f>
        <v>8.6191990596059931</v>
      </c>
      <c r="K144" s="38">
        <f>IF(K138="-","-",SUM(K135:K143)*'3k EBIT'!$E$12)</f>
        <v>9.3360156242675831</v>
      </c>
      <c r="L144" s="38">
        <f>IF(L138="-","-",SUM(L135:L143)*'3k EBIT'!$E$12)</f>
        <v>9.3326368123805583</v>
      </c>
      <c r="M144" s="38">
        <f>IF(M138="-","-",SUM(M135:M143)*'3k EBIT'!$E$12)</f>
        <v>9.9120219318922445</v>
      </c>
      <c r="N144" s="38">
        <f>IF(N138="-","-",SUM(N135:N143)*'3k EBIT'!$E$12)</f>
        <v>10.470921679669237</v>
      </c>
      <c r="O144" s="30"/>
      <c r="P144" s="38">
        <f>IF(P138="-","-",SUM(P135:P143)*'3k EBIT'!$E$12)</f>
        <v>10.470921679669237</v>
      </c>
      <c r="Q144" s="38">
        <f>IF(Q138="-","-",SUM(Q135:Q143)*'3k EBIT'!$E$12)</f>
        <v>11.474645674856152</v>
      </c>
      <c r="R144" s="38">
        <f>IF(R138="-","-",SUM(R135:R143)*'3k EBIT'!$E$12)</f>
        <v>10.510693263945159</v>
      </c>
      <c r="S144" s="38">
        <f>IF(S138="-","-",SUM(S135:S143)*'3k EBIT'!$E$12)</f>
        <v>9.9995387659125559</v>
      </c>
      <c r="T144" s="38">
        <f>IF(T138="-","-",SUM(T135:T143)*'3k EBIT'!$E$12)</f>
        <v>8.7353227539726976</v>
      </c>
      <c r="U144" s="38">
        <f>IF(U138="-","-",SUM(U135:U143)*'3k EBIT'!$E$12)</f>
        <v>9.520918345424473</v>
      </c>
      <c r="V144" s="38">
        <f>IF(V138="-","-",SUM(V135:V143)*'3k EBIT'!$E$12)</f>
        <v>11.17839789970699</v>
      </c>
      <c r="W144" s="38" t="str">
        <f>IF(W138="-","-",SUM(W135:W143)*'3k EBIT'!$E$12)</f>
        <v>-</v>
      </c>
      <c r="X144" s="38" t="str">
        <f>IF(X138="-","-",SUM(X135:X143)*'3k EBIT'!$E$12)</f>
        <v>-</v>
      </c>
      <c r="Y144" s="38" t="str">
        <f>IF(Y138="-","-",SUM(Y135:Y143)*'3k EBIT'!$E$12)</f>
        <v>-</v>
      </c>
      <c r="Z144" s="38" t="str">
        <f>IF(Z138="-","-",SUM(Z135:Z143)*'3k EBIT'!$E$12)</f>
        <v>-</v>
      </c>
      <c r="AA144" s="28"/>
    </row>
    <row r="145" spans="1:27" s="29" customFormat="1" ht="11.5" x14ac:dyDescent="0.25">
      <c r="A145" s="256"/>
      <c r="B145" s="135" t="s">
        <v>292</v>
      </c>
      <c r="C145" s="179" t="s">
        <v>516</v>
      </c>
      <c r="D145" s="133" t="s">
        <v>326</v>
      </c>
      <c r="E145" s="127"/>
      <c r="F145" s="30"/>
      <c r="G145" s="38">
        <f>IF(G140="-","-",SUM(G135:G138,G140:G144)*'3l HAP'!$E$13)</f>
        <v>6.0225541586451996</v>
      </c>
      <c r="H145" s="38">
        <f>IF(H140="-","-",SUM(H135:H138,H140:H144)*'3l HAP'!$E$13)</f>
        <v>5.435637941743896</v>
      </c>
      <c r="I145" s="38">
        <f>IF(I140="-","-",SUM(I135:I138,I140:I144)*'3l HAP'!$E$13)</f>
        <v>4.873787999416785</v>
      </c>
      <c r="J145" s="38">
        <f>IF(J140="-","-",SUM(J135:J138,J140:J144)*'3l HAP'!$E$13)</f>
        <v>4.6667023265443293</v>
      </c>
      <c r="K145" s="38">
        <f>IF(K140="-","-",SUM(K135:K138,K140:K144)*'3l HAP'!$E$13)</f>
        <v>5.2422531689572747</v>
      </c>
      <c r="L145" s="38">
        <f>IF(L140="-","-",SUM(L135:L138,L140:L144)*'3l HAP'!$E$13)</f>
        <v>5.2392981447434668</v>
      </c>
      <c r="M145" s="38">
        <f>IF(M140="-","-",SUM(M135:M138,M140:M144)*'3l HAP'!$E$13)</f>
        <v>5.575724522516631</v>
      </c>
      <c r="N145" s="38">
        <f>IF(N140="-","-",SUM(N135:N138,N140:N144)*'3l HAP'!$E$13)</f>
        <v>6.0053465720051999</v>
      </c>
      <c r="O145" s="30"/>
      <c r="P145" s="38">
        <f>IF(P140="-","-",SUM(P135:P138,P140:P144)*'3l HAP'!$E$13)</f>
        <v>6.0053465720051999</v>
      </c>
      <c r="Q145" s="38">
        <f>IF(Q140="-","-",SUM(Q135:Q138,Q140:Q144)*'3l HAP'!$E$13)</f>
        <v>6.6343946335246251</v>
      </c>
      <c r="R145" s="38">
        <f>IF(R140="-","-",SUM(R135:R138,R140:R144)*'3l HAP'!$E$13)</f>
        <v>5.8980941098943163</v>
      </c>
      <c r="S145" s="38">
        <f>IF(S140="-","-",SUM(S135:S138,S140:S144)*'3l HAP'!$E$13)</f>
        <v>5.6189006308839922</v>
      </c>
      <c r="T145" s="38">
        <f>IF(T140="-","-",SUM(T135:T138,T140:T144)*'3l HAP'!$E$13)</f>
        <v>4.6837264115444643</v>
      </c>
      <c r="U145" s="38">
        <f>IF(U140="-","-",SUM(U135:U138,U140:U144)*'3l HAP'!$E$13)</f>
        <v>5.3133779380243755</v>
      </c>
      <c r="V145" s="38">
        <f>IF(V140="-","-",SUM(V135:V138,V140:V144)*'3l HAP'!$E$13)</f>
        <v>6.5969211723654757</v>
      </c>
      <c r="W145" s="38" t="str">
        <f>IF(W140="-","-",SUM(W135:W138,W140:W144)*'3l HAP'!$E$13)</f>
        <v>-</v>
      </c>
      <c r="X145" s="38" t="str">
        <f>IF(X140="-","-",SUM(X135:X138,X140:X144)*'3l HAP'!$E$13)</f>
        <v>-</v>
      </c>
      <c r="Y145" s="38" t="str">
        <f>IF(Y140="-","-",SUM(Y135:Y138,Y140:Y144)*'3l HAP'!$E$13)</f>
        <v>-</v>
      </c>
      <c r="Z145" s="38" t="str">
        <f>IF(Z140="-","-",SUM(Z135:Z138,Z140:Z144)*'3l HAP'!$E$13)</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548.58537217492437</v>
      </c>
      <c r="H146" s="38">
        <f t="shared" si="20"/>
        <v>507.7912886326186</v>
      </c>
      <c r="I146" s="38">
        <f t="shared" si="20"/>
        <v>473.0078864708704</v>
      </c>
      <c r="J146" s="38">
        <f t="shared" si="20"/>
        <v>458.30857071731481</v>
      </c>
      <c r="K146" s="38">
        <f t="shared" si="20"/>
        <v>496.6112935901881</v>
      </c>
      <c r="L146" s="38">
        <f t="shared" si="20"/>
        <v>496.43050643484798</v>
      </c>
      <c r="M146" s="38">
        <f t="shared" si="20"/>
        <v>527.26087387552855</v>
      </c>
      <c r="N146" s="38">
        <f t="shared" si="20"/>
        <v>557.10625997354748</v>
      </c>
      <c r="O146" s="30"/>
      <c r="P146" s="38">
        <f t="shared" ref="P146:Z146" si="21">IF(P135="-","-",SUM(P135:P145))</f>
        <v>557.10625997354748</v>
      </c>
      <c r="Q146" s="38">
        <f t="shared" si="21"/>
        <v>610.56286490855382</v>
      </c>
      <c r="R146" s="38">
        <f t="shared" si="21"/>
        <v>559.09224792449822</v>
      </c>
      <c r="S146" s="38">
        <f t="shared" si="21"/>
        <v>531.91019724027842</v>
      </c>
      <c r="T146" s="38">
        <f t="shared" si="21"/>
        <v>464.43736566555316</v>
      </c>
      <c r="U146" s="38">
        <f t="shared" si="21"/>
        <v>506.41413650569552</v>
      </c>
      <c r="V146" s="38">
        <f t="shared" si="21"/>
        <v>594.93340972195836</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DF'!H$41="-","-",'3a DF'!H$41)</f>
        <v>253.14985164432846</v>
      </c>
      <c r="H147" s="129">
        <f>IF('3a DF'!I$41="-","-",'3a DF'!I$41)</f>
        <v>213.57444115975193</v>
      </c>
      <c r="I147" s="129">
        <f>IF('3a DF'!J$41="-","-",'3a DF'!J$41)</f>
        <v>174.74989531236287</v>
      </c>
      <c r="J147" s="129">
        <f>IF('3a DF'!K$41="-","-",'3a DF'!K$41)</f>
        <v>160.26701947738721</v>
      </c>
      <c r="K147" s="129">
        <f>IF('3a DF'!L$41="-","-",'3a DF'!L$41)</f>
        <v>200.74683223176862</v>
      </c>
      <c r="L147" s="129">
        <f>IF('3a DF'!M$41="-","-",'3a DF'!M$41)</f>
        <v>199.05760849983216</v>
      </c>
      <c r="M147" s="129">
        <f>IF('3a DF'!N$41="-","-",'3a DF'!N$41)</f>
        <v>215.77106184657606</v>
      </c>
      <c r="N147" s="129">
        <f>IF('3a DF'!O$41="-","-",'3a DF'!O$41)</f>
        <v>243.35846990910571</v>
      </c>
      <c r="O147" s="30"/>
      <c r="P147" s="129">
        <f>IF('3a DF'!Q$41="-","-",'3a DF'!Q$41)</f>
        <v>243.35846990910571</v>
      </c>
      <c r="Q147" s="129">
        <f>IF('3a DF'!R$41="-","-",'3a DF'!R$41)</f>
        <v>281.17733015023742</v>
      </c>
      <c r="R147" s="129">
        <f>IF('3a DF'!S$41="-","-",'3a DF'!S$41)</f>
        <v>230.77888190073497</v>
      </c>
      <c r="S147" s="129">
        <f>IF('3a DF'!T$41="-","-",'3a DF'!T$41)</f>
        <v>206.31785050021912</v>
      </c>
      <c r="T147" s="129">
        <f>IF('3a DF'!U$41="-","-",'3a DF'!U$41)</f>
        <v>145.13269789847291</v>
      </c>
      <c r="U147" s="129">
        <f>IF('3a DF'!V$41="-","-",'3a DF'!V$41)</f>
        <v>187.06626878827944</v>
      </c>
      <c r="V147" s="129">
        <f>IF('3a DF'!W$41="-","-",'3a DF'!W$41)</f>
        <v>276.51257875872909</v>
      </c>
      <c r="W147" s="129" t="str">
        <f>IF('3a DF'!X$41="-","-",'3a DF'!X$41)</f>
        <v>-</v>
      </c>
      <c r="X147" s="129" t="str">
        <f>IF('3a DF'!Y$41="-","-",'3a DF'!Y$41)</f>
        <v>-</v>
      </c>
      <c r="Y147" s="129" t="str">
        <f>IF('3a DF'!Z$41="-","-",'3a DF'!Z$41)</f>
        <v>-</v>
      </c>
      <c r="Z147" s="129" t="str">
        <f>IF('3a DF'!AA$41="-","-",'3a DF'!AA$41)</f>
        <v>-</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AA'!J262="-","-",'3c AA'!J262)</f>
        <v>-</v>
      </c>
      <c r="H149" s="129" t="str">
        <f>IF('3c AA'!K262="-","-",'3c AA'!K262)</f>
        <v>-</v>
      </c>
      <c r="I149" s="129" t="str">
        <f>IF('3c AA'!L262="-","-",'3c AA'!L262)</f>
        <v>-</v>
      </c>
      <c r="J149" s="129" t="str">
        <f>IF('3c AA'!M262="-","-",'3c AA'!M262)</f>
        <v>-</v>
      </c>
      <c r="K149" s="129" t="str">
        <f>IF('3c AA'!N262="-","-",'3c AA'!N262)</f>
        <v>-</v>
      </c>
      <c r="L149" s="129" t="str">
        <f>IF('3c AA'!O262="-","-",'3c AA'!O262)</f>
        <v>-</v>
      </c>
      <c r="M149" s="129" t="str">
        <f>IF('3c AA'!P262="-","-",'3c AA'!P262)</f>
        <v>-</v>
      </c>
      <c r="N149" s="129" t="str">
        <f>IF('3c AA'!Q262="-","-",'3c AA'!Q262)</f>
        <v>-</v>
      </c>
      <c r="O149" s="30"/>
      <c r="P149" s="129" t="str">
        <f>IF('3c AA'!S262="-","-",'3c AA'!S262)</f>
        <v>-</v>
      </c>
      <c r="Q149" s="129" t="str">
        <f>IF('3c AA'!T262="-","-",'3c AA'!T262)</f>
        <v>-</v>
      </c>
      <c r="R149" s="129" t="str">
        <f>IF('3c AA'!U262="-","-",'3c AA'!U262)</f>
        <v>-</v>
      </c>
      <c r="S149" s="129" t="str">
        <f>IF('3c AA'!V262="-","-",'3c AA'!V262)</f>
        <v>-</v>
      </c>
      <c r="T149" s="129">
        <f>IF('3c AA'!W262="-","-",'3c AA'!W262)</f>
        <v>0</v>
      </c>
      <c r="U149" s="129">
        <f>IF('3c AA'!X262="-","-",'3c AA'!X262)</f>
        <v>0</v>
      </c>
      <c r="V149" s="129">
        <f>IF('3c AA'!Y262="-","-",'3c AA'!Y262)</f>
        <v>0</v>
      </c>
      <c r="W149" s="129" t="str">
        <f>IF('3c AA'!Z262="-","-",'3c AA'!Z262)</f>
        <v>-</v>
      </c>
      <c r="X149" s="129" t="str">
        <f>IF('3c AA'!AA262="-","-",'3c AA'!AA262)</f>
        <v>-</v>
      </c>
      <c r="Y149" s="129" t="str">
        <f>IF('3c AA'!AB262="-","-",'3c AA'!AB262)</f>
        <v>-</v>
      </c>
      <c r="Z149" s="129" t="str">
        <f>IF('3c AA'!AC262="-","-",'3c AA'!AC262)</f>
        <v>-</v>
      </c>
      <c r="AA149" s="28"/>
    </row>
    <row r="150" spans="1:27" s="29" customFormat="1" ht="11.25" customHeight="1" x14ac:dyDescent="0.25">
      <c r="A150" s="256"/>
      <c r="B150" s="132" t="s">
        <v>2</v>
      </c>
      <c r="C150" s="132" t="s">
        <v>342</v>
      </c>
      <c r="D150" s="134" t="s">
        <v>327</v>
      </c>
      <c r="E150" s="131"/>
      <c r="F150" s="30"/>
      <c r="G150" s="129">
        <f>IF('3d PC'!G$42="-","-",'3d PC'!G$42)</f>
        <v>21.926269106402124</v>
      </c>
      <c r="H150" s="129">
        <f>IF('3d PC'!H$42="-","-",'3d PC'!H$42)</f>
        <v>21.926269106402124</v>
      </c>
      <c r="I150" s="129">
        <f>IF('3d PC'!I$42="-","-",'3d PC'!I$42)</f>
        <v>22.64764819235609</v>
      </c>
      <c r="J150" s="129">
        <f>IF('3d PC'!J$42="-","-",'3d PC'!J$42)</f>
        <v>22.505107470829557</v>
      </c>
      <c r="K150" s="129">
        <f>IF('3d PC'!K$42="-","-",'3d PC'!K$42)</f>
        <v>19.106297226763825</v>
      </c>
      <c r="L150" s="129">
        <f>IF('3d PC'!L$42="-","-",'3d PC'!L$42)</f>
        <v>19.106297226763825</v>
      </c>
      <c r="M150" s="129">
        <f>IF('3d PC'!M$42="-","-",'3d PC'!M$42)</f>
        <v>20.852393125569616</v>
      </c>
      <c r="N150" s="129">
        <f>IF('3d PC'!N$42="-","-",'3d PC'!N$42)</f>
        <v>20.849370287873604</v>
      </c>
      <c r="O150" s="30"/>
      <c r="P150" s="129">
        <f>IF('3d PC'!P$42="-","-",'3d PC'!P$42)</f>
        <v>20.849370287873604</v>
      </c>
      <c r="Q150" s="129">
        <f>IF('3d PC'!Q$42="-","-",'3d PC'!Q$42)</f>
        <v>21.503193401206047</v>
      </c>
      <c r="R150" s="129">
        <f>IF('3d PC'!R$42="-","-",'3d PC'!R$42)</f>
        <v>21.819481548965161</v>
      </c>
      <c r="S150" s="129">
        <f>IF('3d PC'!S$42="-","-",'3d PC'!S$42)</f>
        <v>25.256715910577427</v>
      </c>
      <c r="T150" s="129">
        <f>IF('3d PC'!T$42="-","-",'3d PC'!T$42)</f>
        <v>24.167303215101221</v>
      </c>
      <c r="U150" s="129">
        <f>IF('3d PC'!U$42="-","-",'3d PC'!U$42)</f>
        <v>23.962512789411701</v>
      </c>
      <c r="V150" s="129">
        <f>IF('3d PC'!V$42="-","-",'3d PC'!V$42)</f>
        <v>23.858648398084732</v>
      </c>
      <c r="W150" s="129" t="str">
        <f>IF('3d PC'!W$42="-","-",'3d PC'!W$42)</f>
        <v>-</v>
      </c>
      <c r="X150" s="129" t="str">
        <f>IF('3d PC'!X$42="-","-",'3d PC'!X$42)</f>
        <v>-</v>
      </c>
      <c r="Y150" s="129" t="str">
        <f>IF('3d PC'!Y$42="-","-",'3d PC'!Y$42)</f>
        <v>-</v>
      </c>
      <c r="Z150" s="129" t="str">
        <f>IF('3d PC'!Z$42="-","-",'3d PC'!Z$42)</f>
        <v>-</v>
      </c>
      <c r="AA150" s="28"/>
    </row>
    <row r="151" spans="1:27" s="29" customFormat="1" ht="11.25" customHeight="1" x14ac:dyDescent="0.25">
      <c r="A151" s="256"/>
      <c r="B151" s="132" t="s">
        <v>352</v>
      </c>
      <c r="C151" s="132" t="s">
        <v>343</v>
      </c>
      <c r="D151" s="134" t="s">
        <v>327</v>
      </c>
      <c r="E151" s="131"/>
      <c r="F151" s="30"/>
      <c r="G151" s="129">
        <f>IF('3f NC-Gas'!F55="-","-",'3f NC-Gas'!F55)</f>
        <v>112.87642100972228</v>
      </c>
      <c r="H151" s="129">
        <f>IF('3f NC-Gas'!G55="-","-",'3f NC-Gas'!G55)</f>
        <v>112.75642101444296</v>
      </c>
      <c r="I151" s="129">
        <f>IF('3f NC-Gas'!H55="-","-",'3f NC-Gas'!H55)</f>
        <v>113.60237542192557</v>
      </c>
      <c r="J151" s="129">
        <f>IF('3f NC-Gas'!I55="-","-",'3f NC-Gas'!I55)</f>
        <v>113.25437543561557</v>
      </c>
      <c r="K151" s="129">
        <f>IF('3f NC-Gas'!J55="-","-",'3f NC-Gas'!J55)</f>
        <v>114.0082032933804</v>
      </c>
      <c r="L151" s="129">
        <f>IF('3f NC-Gas'!K55="-","-",'3f NC-Gas'!K55)</f>
        <v>114.03220329243628</v>
      </c>
      <c r="M151" s="129">
        <f>IF('3f NC-Gas'!L55="-","-",'3f NC-Gas'!L55)</f>
        <v>115.35194889108359</v>
      </c>
      <c r="N151" s="129">
        <f>IF('3f NC-Gas'!M55="-","-",'3f NC-Gas'!M55)</f>
        <v>115.42394888825118</v>
      </c>
      <c r="O151" s="30"/>
      <c r="P151" s="129">
        <f>IF('3f NC-Gas'!O55="-","-",'3f NC-Gas'!O55)</f>
        <v>115.42394888825118</v>
      </c>
      <c r="Q151" s="129">
        <f>IF('3f NC-Gas'!P55="-","-",'3f NC-Gas'!P55)</f>
        <v>121.27843709343988</v>
      </c>
      <c r="R151" s="129">
        <f>IF('3f NC-Gas'!Q55="-","-",'3f NC-Gas'!Q55)</f>
        <v>120.83443711090642</v>
      </c>
      <c r="S151" s="129">
        <f>IF('3f NC-Gas'!R55="-","-",'3f NC-Gas'!R55)</f>
        <v>121.37198584620985</v>
      </c>
      <c r="T151" s="129">
        <f>IF('3f NC-Gas'!S55="-","-",'3f NC-Gas'!S55)</f>
        <v>118.70798595100914</v>
      </c>
      <c r="U151" s="129">
        <f>IF('3f NC-Gas'!T55="-","-",'3f NC-Gas'!T55)</f>
        <v>114.27549598241158</v>
      </c>
      <c r="V151" s="129">
        <f>IF('3f NC-Gas'!U55="-","-",'3f NC-Gas'!U55)</f>
        <v>113.84349599940606</v>
      </c>
      <c r="W151" s="129" t="str">
        <f>IF('3f NC-Gas'!V55="-","-",'3f NC-Gas'!V55)</f>
        <v>-</v>
      </c>
      <c r="X151" s="129" t="str">
        <f>IF('3f NC-Gas'!W55="-","-",'3f NC-Gas'!W55)</f>
        <v>-</v>
      </c>
      <c r="Y151" s="129" t="str">
        <f>IF('3f NC-Gas'!X55="-","-",'3f NC-Gas'!X55)</f>
        <v>-</v>
      </c>
      <c r="Z151" s="129" t="str">
        <f>IF('3f NC-Gas'!Y55="-","-",'3f NC-Gas'!Y55)</f>
        <v>-</v>
      </c>
      <c r="AA151" s="28"/>
    </row>
    <row r="152" spans="1:27" s="29" customFormat="1" ht="11.25" customHeight="1" x14ac:dyDescent="0.25">
      <c r="A152" s="256"/>
      <c r="B152" s="132" t="s">
        <v>349</v>
      </c>
      <c r="C152" s="132" t="s">
        <v>344</v>
      </c>
      <c r="D152" s="134" t="s">
        <v>327</v>
      </c>
      <c r="E152" s="131"/>
      <c r="F152" s="30"/>
      <c r="G152" s="129">
        <f>IF('3g CPIH'!C$16="-","-",'3h OC '!$E$12*('3g CPIH'!C$16/'3g CPIH'!$G$16))</f>
        <v>87.194616340508801</v>
      </c>
      <c r="H152" s="129">
        <f>IF('3g CPIH'!D$16="-","-",'3h OC '!$E$12*('3g CPIH'!D$16/'3g CPIH'!$G$16))</f>
        <v>87.369180136986301</v>
      </c>
      <c r="I152" s="129">
        <f>IF('3g CPIH'!E$16="-","-",'3h OC '!$E$12*('3g CPIH'!E$16/'3g CPIH'!$G$16))</f>
        <v>87.631025831702544</v>
      </c>
      <c r="J152" s="129">
        <f>IF('3g CPIH'!F$16="-","-",'3h OC '!$E$12*('3g CPIH'!F$16/'3g CPIH'!$G$16))</f>
        <v>88.15471722113503</v>
      </c>
      <c r="K152" s="129">
        <f>IF('3g CPIH'!G$16="-","-",'3h OC '!$E$12*('3g CPIH'!G$16/'3g CPIH'!$G$16))</f>
        <v>89.202100000000002</v>
      </c>
      <c r="L152" s="129">
        <f>IF('3g CPIH'!H$16="-","-",'3h OC '!$E$12*('3g CPIH'!H$16/'3g CPIH'!$G$16))</f>
        <v>90.33676467710373</v>
      </c>
      <c r="M152" s="129">
        <f>IF('3g CPIH'!I$16="-","-",'3h OC '!$E$12*('3g CPIH'!I$16/'3g CPIH'!$G$16))</f>
        <v>91.645993150684916</v>
      </c>
      <c r="N152" s="129">
        <f>IF('3g CPIH'!J$16="-","-",'3h OC '!$E$12*('3g CPIH'!J$16/'3g CPIH'!$G$16))</f>
        <v>92.431530234833673</v>
      </c>
      <c r="O152" s="30"/>
      <c r="P152" s="129">
        <f>IF('3g CPIH'!L$16="-","-",'3h OC '!$E$12*('3g CPIH'!L$16/'3g CPIH'!$G$16))</f>
        <v>92.431530234833673</v>
      </c>
      <c r="Q152" s="129">
        <f>IF('3g CPIH'!M$16="-","-",'3h OC '!$E$12*('3g CPIH'!M$16/'3g CPIH'!$G$16))</f>
        <v>93.47891301369863</v>
      </c>
      <c r="R152" s="129">
        <f>IF('3g CPIH'!N$16="-","-",'3h OC '!$E$12*('3g CPIH'!N$16/'3g CPIH'!$G$16))</f>
        <v>94.177168199608616</v>
      </c>
      <c r="S152" s="129">
        <f>IF('3g CPIH'!O$16="-","-",'3h OC '!$E$12*('3g CPIH'!O$16/'3g CPIH'!$G$16))</f>
        <v>94.700859589041102</v>
      </c>
      <c r="T152" s="129">
        <f>IF('3g CPIH'!P$16="-","-",'3h OC '!$E$12*('3g CPIH'!P$16/'3g CPIH'!$G$16))</f>
        <v>94.96270528375733</v>
      </c>
      <c r="U152" s="129">
        <f>IF('3g CPIH'!Q$16="-","-",'3h OC '!$E$12*('3g CPIH'!Q$16/'3g CPIH'!$G$16))</f>
        <v>95.48639667318983</v>
      </c>
      <c r="V152" s="129">
        <f>IF('3g CPIH'!R$16="-","-",'3h OC '!$E$12*('3g CPIH'!R$16/'3g CPIH'!$G$16))</f>
        <v>97.232034637964787</v>
      </c>
      <c r="W152" s="129" t="str">
        <f>IF('3g CPIH'!S$16="-","-",'3h OC '!$E$12*('3g CPIH'!S$16/'3g CPIH'!$G$16))</f>
        <v>-</v>
      </c>
      <c r="X152" s="129" t="str">
        <f>IF('3g CPIH'!T$16="-","-",'3h OC '!$E$12*('3g CPIH'!T$16/'3g CPIH'!$G$16))</f>
        <v>-</v>
      </c>
      <c r="Y152" s="129" t="str">
        <f>IF('3g CPIH'!U$16="-","-",'3h OC '!$E$12*('3g CPIH'!U$16/'3g CPIH'!$G$16))</f>
        <v>-</v>
      </c>
      <c r="Z152" s="129" t="str">
        <f>IF('3g CPIH'!V$16="-","-",'3h OC '!$E$12*('3g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SMNCC'!G$49="-","-",'3i SMNCC'!G$49)</f>
        <v>0</v>
      </c>
      <c r="L153" s="129">
        <f>IF('3i SMNCC'!H$49="-","-",'3i SMNCC'!H$49)</f>
        <v>-0.14839729644435984</v>
      </c>
      <c r="M153" s="129">
        <f>IF('3i SMNCC'!I$49="-","-",'3i SMNCC'!I$49)</f>
        <v>1.899695256253338</v>
      </c>
      <c r="N153" s="129">
        <f>IF('3i SMNCC'!J$49="-","-",'3i SMNCC'!J$49)</f>
        <v>1.9653659209909353</v>
      </c>
      <c r="O153" s="30"/>
      <c r="P153" s="129">
        <f>IF('3i SMNCC'!L$49="-","-",'3i SMNCC'!L$49)</f>
        <v>1.9653659209909353</v>
      </c>
      <c r="Q153" s="129">
        <f>IF('3i SMNCC'!M$49="-","-",'3i SMNCC'!M$49)</f>
        <v>3.94070969375099</v>
      </c>
      <c r="R153" s="129">
        <f>IF('3i SMNCC'!N$49="-","-",'3i SMNCC'!N$49)</f>
        <v>3.6877871322225353</v>
      </c>
      <c r="S153" s="129">
        <f>IF('3i SMNCC'!O$49="-","-",'3i SMNCC'!O$49)</f>
        <v>5.396909444486452</v>
      </c>
      <c r="T153" s="129">
        <f>IF('3i SMNCC'!P$49="-","-",'3i SMNCC'!P$49)</f>
        <v>4.6837637900821658</v>
      </c>
      <c r="U153" s="129">
        <f>IF('3i SMNCC'!Q$49="-","-",'3i SMNCC'!Q$49)</f>
        <v>4.418895268958277</v>
      </c>
      <c r="V153" s="129">
        <f>IF('3i SMNCC'!R$49="-","-",'3i SMNCC'!R$49)</f>
        <v>-1.4350963821646188</v>
      </c>
      <c r="W153" s="129" t="str">
        <f>IF('3i SMNCC'!S$49="-","-",'3i SMNCC'!S$49)</f>
        <v>-</v>
      </c>
      <c r="X153" s="129" t="str">
        <f>IF('3i SMNCC'!T$49="-","-",'3i SMNCC'!T$49)</f>
        <v>-</v>
      </c>
      <c r="Y153" s="129" t="str">
        <f>IF('3i SMNCC'!U$49="-","-",'3i SMNCC'!U$49)</f>
        <v>-</v>
      </c>
      <c r="Z153" s="129" t="str">
        <f>IF('3i SMNCC'!V$49="-","-",'3i SMNCC'!V$49)</f>
        <v>-</v>
      </c>
      <c r="AA153" s="28"/>
    </row>
    <row r="154" spans="1:27" s="29" customFormat="1" ht="11.25" customHeight="1" x14ac:dyDescent="0.25">
      <c r="A154" s="256"/>
      <c r="B154" s="132" t="s">
        <v>349</v>
      </c>
      <c r="C154" s="132" t="s">
        <v>389</v>
      </c>
      <c r="D154" s="134" t="s">
        <v>327</v>
      </c>
      <c r="E154" s="131"/>
      <c r="F154" s="30"/>
      <c r="G154" s="129">
        <f>IF('3g CPIH'!C$16="-","-",'3j PAAC PAP'!$G$24*('3g CPIH'!C$16/'3g CPIH'!$G$16))</f>
        <v>38.769117710371823</v>
      </c>
      <c r="H154" s="129">
        <f>IF('3g CPIH'!D$16="-","-",'3j PAAC PAP'!$G$24*('3g CPIH'!D$16/'3g CPIH'!$G$16))</f>
        <v>38.846733561643838</v>
      </c>
      <c r="I154" s="129">
        <f>IF('3g CPIH'!E$16="-","-",'3j PAAC PAP'!$G$24*('3g CPIH'!E$16/'3g CPIH'!$G$16))</f>
        <v>38.963157338551866</v>
      </c>
      <c r="J154" s="129">
        <f>IF('3g CPIH'!F$16="-","-",'3j PAAC PAP'!$G$24*('3g CPIH'!F$16/'3g CPIH'!$G$16))</f>
        <v>39.19600489236791</v>
      </c>
      <c r="K154" s="129">
        <f>IF('3g CPIH'!G$16="-","-",'3j PAAC PAP'!$G$24*('3g CPIH'!G$16/'3g CPIH'!$G$16))</f>
        <v>39.661700000000003</v>
      </c>
      <c r="L154" s="129">
        <f>IF('3g CPIH'!H$16="-","-",'3j PAAC PAP'!$G$24*('3g CPIH'!H$16/'3g CPIH'!$G$16))</f>
        <v>40.166203033268111</v>
      </c>
      <c r="M154" s="129">
        <f>IF('3g CPIH'!I$16="-","-",'3j PAAC PAP'!$G$24*('3g CPIH'!I$16/'3g CPIH'!$G$16))</f>
        <v>40.748321917808219</v>
      </c>
      <c r="N154" s="129">
        <f>IF('3g CPIH'!J$16="-","-",'3j PAAC PAP'!$G$24*('3g CPIH'!J$16/'3g CPIH'!$G$16))</f>
        <v>41.097593248532299</v>
      </c>
      <c r="O154" s="30"/>
      <c r="P154" s="129">
        <f>IF('3g CPIH'!L$16="-","-",'3j PAAC PAP'!$G$24*('3g CPIH'!L$16/'3g CPIH'!$G$16))</f>
        <v>41.097593248532299</v>
      </c>
      <c r="Q154" s="129">
        <f>IF('3g CPIH'!M$16="-","-",'3j PAAC PAP'!$G$24*('3g CPIH'!M$16/'3g CPIH'!$G$16))</f>
        <v>41.563288356164385</v>
      </c>
      <c r="R154" s="129">
        <f>IF('3g CPIH'!N$16="-","-",'3j PAAC PAP'!$G$24*('3g CPIH'!N$16/'3g CPIH'!$G$16))</f>
        <v>41.87375176125245</v>
      </c>
      <c r="S154" s="129">
        <f>IF('3g CPIH'!O$16="-","-",'3j PAAC PAP'!$G$24*('3g CPIH'!O$16/'3g CPIH'!$G$16))</f>
        <v>42.1065993150685</v>
      </c>
      <c r="T154" s="129">
        <f>IF('3g CPIH'!P$16="-","-",'3j PAAC PAP'!$G$24*('3g CPIH'!P$16/'3g CPIH'!$G$16))</f>
        <v>42.223023091976515</v>
      </c>
      <c r="U154" s="129">
        <f>IF('3g CPIH'!Q$16="-","-",'3j PAAC PAP'!$G$24*('3g CPIH'!Q$16/'3g CPIH'!$G$16))</f>
        <v>42.455870645792565</v>
      </c>
      <c r="V154" s="129">
        <f>IF('3g CPIH'!R$16="-","-",'3j PAAC PAP'!$G$24*('3g CPIH'!R$16/'3g CPIH'!$G$16))</f>
        <v>43.232029158512731</v>
      </c>
      <c r="W154" s="129" t="str">
        <f>IF('3g CPIH'!S$16="-","-",'3j PAAC PAP'!$G$24*('3g CPIH'!S$16/'3g CPIH'!$G$16))</f>
        <v>-</v>
      </c>
      <c r="X154" s="129" t="str">
        <f>IF('3g CPIH'!T$16="-","-",'3j PAAC PAP'!$G$24*('3g CPIH'!T$16/'3g CPIH'!$G$16))</f>
        <v>-</v>
      </c>
      <c r="Y154" s="129" t="str">
        <f>IF('3g CPIH'!U$16="-","-",'3j PAAC PAP'!$G$24*('3g CPIH'!U$16/'3g CPIH'!$G$16))</f>
        <v>-</v>
      </c>
      <c r="Z154" s="129" t="str">
        <f>IF('3g CPIH'!V$16="-","-",'3j PAAC PAP'!$G$24*('3g CPIH'!V$16/'3g CPIH'!$G$16))</f>
        <v>-</v>
      </c>
      <c r="AA154" s="28"/>
    </row>
    <row r="155" spans="1:27" s="29" customFormat="1" ht="11.5" x14ac:dyDescent="0.25">
      <c r="A155" s="256"/>
      <c r="B155" s="132" t="s">
        <v>349</v>
      </c>
      <c r="C155" s="132" t="s">
        <v>404</v>
      </c>
      <c r="D155" s="134" t="s">
        <v>327</v>
      </c>
      <c r="E155" s="131"/>
      <c r="F155" s="30"/>
      <c r="G155" s="129">
        <f>IF(G147="-","-",SUM(G147:G153)*'3j PAAC PAP'!$G$42)</f>
        <v>0</v>
      </c>
      <c r="H155" s="129">
        <f>IF(H147="-","-",SUM(H147:H153)*'3j PAAC PAP'!$G$42)</f>
        <v>0</v>
      </c>
      <c r="I155" s="129">
        <f>IF(I147="-","-",SUM(I147:I153)*'3j PAAC PAP'!$G$42)</f>
        <v>0</v>
      </c>
      <c r="J155" s="129">
        <f>IF(J147="-","-",SUM(J147:J153)*'3j PAAC PAP'!$G$42)</f>
        <v>0</v>
      </c>
      <c r="K155" s="129">
        <f>IF(K147="-","-",SUM(K147:K153)*'3j PAAC PAP'!$G$42)</f>
        <v>0</v>
      </c>
      <c r="L155" s="129">
        <f>IF(L147="-","-",SUM(L147:L153)*'3j PAAC PAP'!$G$42)</f>
        <v>0</v>
      </c>
      <c r="M155" s="129">
        <f>IF(M147="-","-",SUM(M147:M153)*'3j PAAC PAP'!$G$42)</f>
        <v>0</v>
      </c>
      <c r="N155" s="129">
        <f>IF(N147="-","-",SUM(N147:N153)*'3j PAAC PAP'!$G$42)</f>
        <v>0</v>
      </c>
      <c r="O155" s="30"/>
      <c r="P155" s="129">
        <f>IF(P147="-","-",SUM(P147:P153)*'3j PAAC PAP'!$G$42)</f>
        <v>0</v>
      </c>
      <c r="Q155" s="129">
        <f>IF(Q147="-","-",SUM(Q147:Q153)*'3j PAAC PAP'!$G$42)</f>
        <v>0</v>
      </c>
      <c r="R155" s="129">
        <f>IF(R147="-","-",SUM(R147:R153)*'3j PAAC PAP'!$G$42)</f>
        <v>0</v>
      </c>
      <c r="S155" s="129">
        <f>IF(S147="-","-",SUM(S147:S153)*'3j PAAC PAP'!$G$42)</f>
        <v>0</v>
      </c>
      <c r="T155" s="129">
        <f>IF(T147="-","-",SUM(T147:T153)*'3j PAAC PAP'!$G$42)</f>
        <v>0</v>
      </c>
      <c r="U155" s="129">
        <f>IF(U147="-","-",SUM(U147:U153)*'3j PAAC PAP'!$G$42)</f>
        <v>0</v>
      </c>
      <c r="V155" s="129">
        <f>IF(V147="-","-",SUM(V147:V153)*'3j PAAC PAP'!$G$42)</f>
        <v>0</v>
      </c>
      <c r="W155" s="129" t="str">
        <f>IF(W147="-","-",SUM(W147:W153)*'3j PAAC PAP'!$G$42)</f>
        <v>-</v>
      </c>
      <c r="X155" s="129" t="str">
        <f>IF(X147="-","-",SUM(X147:X153)*'3j PAAC PAP'!$G$42)</f>
        <v>-</v>
      </c>
      <c r="Y155" s="129" t="str">
        <f>IF(Y147="-","-",SUM(Y147:Y153)*'3j PAAC PAP'!$G$42)</f>
        <v>-</v>
      </c>
      <c r="Z155" s="129" t="str">
        <f>IF(Z147="-","-",SUM(Z147:Z153)*'3j PAAC PAP'!$G$42)</f>
        <v>-</v>
      </c>
      <c r="AA155" s="28"/>
    </row>
    <row r="156" spans="1:27" s="29" customFormat="1" ht="11.5" x14ac:dyDescent="0.25">
      <c r="A156" s="256"/>
      <c r="B156" s="132" t="s">
        <v>388</v>
      </c>
      <c r="C156" s="132" t="s">
        <v>515</v>
      </c>
      <c r="D156" s="134" t="s">
        <v>327</v>
      </c>
      <c r="E156" s="182"/>
      <c r="F156" s="30"/>
      <c r="G156" s="129">
        <f>IF(G150="-","-",SUM(G147:G155)*'3k EBIT'!$E$12)</f>
        <v>9.953530429913906</v>
      </c>
      <c r="H156" s="129">
        <f>IF(H150="-","-",SUM(H147:H155)*'3k EBIT'!$E$12)</f>
        <v>9.1895939351576708</v>
      </c>
      <c r="I156" s="129">
        <f>IF(I150="-","-",SUM(I147:I155)*'3k EBIT'!$E$12)</f>
        <v>8.4753225694127376</v>
      </c>
      <c r="J156" s="129">
        <f>IF(J150="-","-",SUM(J147:J155)*'3k EBIT'!$E$12)</f>
        <v>8.1999700840643897</v>
      </c>
      <c r="K156" s="129">
        <f>IF(K150="-","-",SUM(K147:K155)*'3k EBIT'!$E$12)</f>
        <v>8.9620603711390476</v>
      </c>
      <c r="L156" s="129">
        <f>IF(L150="-","-",SUM(L147:L155)*'3k EBIT'!$E$12)</f>
        <v>8.9586815592575633</v>
      </c>
      <c r="M156" s="129">
        <f>IF(M150="-","-",SUM(M147:M155)*'3k EBIT'!$E$12)</f>
        <v>9.4180660139927141</v>
      </c>
      <c r="N156" s="129">
        <f>IF(N150="-","-",SUM(N147:N155)*'3k EBIT'!$E$12)</f>
        <v>9.9769657617863299</v>
      </c>
      <c r="O156" s="30"/>
      <c r="P156" s="129">
        <f>IF(P150="-","-",SUM(P147:P155)*'3k EBIT'!$E$12)</f>
        <v>9.9769657617863299</v>
      </c>
      <c r="Q156" s="129">
        <f>IF(Q150="-","-",SUM(Q147:Q155)*'3k EBIT'!$E$12)</f>
        <v>10.90305817125018</v>
      </c>
      <c r="R156" s="129">
        <f>IF(R150="-","-",SUM(R147:R155)*'3k EBIT'!$E$12)</f>
        <v>9.9391057602366697</v>
      </c>
      <c r="S156" s="129">
        <f>IF(S150="-","-",SUM(S147:S155)*'3k EBIT'!$E$12)</f>
        <v>9.590083030289307</v>
      </c>
      <c r="T156" s="129">
        <f>IF(T150="-","-",SUM(T147:T155)*'3k EBIT'!$E$12)</f>
        <v>8.3258670177343728</v>
      </c>
      <c r="U156" s="129">
        <f>IF(U150="-","-",SUM(U147:U155)*'3k EBIT'!$E$12)</f>
        <v>9.0577442447873047</v>
      </c>
      <c r="V156" s="129">
        <f>IF(V150="-","-",SUM(V147:V155)*'3k EBIT'!$E$12)</f>
        <v>10.715223798970078</v>
      </c>
      <c r="W156" s="129" t="str">
        <f>IF(W150="-","-",SUM(W147:W155)*'3k EBIT'!$E$12)</f>
        <v>-</v>
      </c>
      <c r="X156" s="129" t="str">
        <f>IF(X150="-","-",SUM(X147:X155)*'3k EBIT'!$E$12)</f>
        <v>-</v>
      </c>
      <c r="Y156" s="129" t="str">
        <f>IF(Y150="-","-",SUM(Y147:Y155)*'3k EBIT'!$E$12)</f>
        <v>-</v>
      </c>
      <c r="Z156" s="129" t="str">
        <f>IF(Z150="-","-",SUM(Z147:Z155)*'3k EBIT'!$E$12)</f>
        <v>-</v>
      </c>
      <c r="AA156" s="28"/>
    </row>
    <row r="157" spans="1:27" s="29" customFormat="1" ht="11.5" x14ac:dyDescent="0.25">
      <c r="A157" s="256"/>
      <c r="B157" s="132" t="s">
        <v>292</v>
      </c>
      <c r="C157" s="177" t="s">
        <v>516</v>
      </c>
      <c r="D157" s="134" t="s">
        <v>327</v>
      </c>
      <c r="E157" s="134"/>
      <c r="F157" s="30"/>
      <c r="G157" s="129">
        <f>IF(G152="-","-",SUM(G147:G150,G152:G156)*'3l HAP'!$E$13)</f>
        <v>6.0173541531747583</v>
      </c>
      <c r="H157" s="129">
        <f>IF(H152="-","-",SUM(H147:H150,H152:H156)*'3l HAP'!$E$13)</f>
        <v>5.4304379362730488</v>
      </c>
      <c r="I157" s="129">
        <f>IF(I152="-","-",SUM(I147:I150,I152:I156)*'3l HAP'!$E$13)</f>
        <v>4.8676500679870562</v>
      </c>
      <c r="J157" s="129">
        <f>IF(J152="-","-",SUM(J147:J150,J152:J156)*'3l HAP'!$E$13)</f>
        <v>4.6605643951134246</v>
      </c>
      <c r="K157" s="129">
        <f>IF(K152="-","-",SUM(K147:K150,K152:K156)*'3l HAP'!$E$13)</f>
        <v>5.2367780900962195</v>
      </c>
      <c r="L157" s="129">
        <f>IF(L152="-","-",SUM(L147:L150,L152:L156)*'3l HAP'!$E$13)</f>
        <v>5.2338230658824934</v>
      </c>
      <c r="M157" s="129">
        <f>IF(M152="-","-",SUM(M147:M150,M152:M156)*'3l HAP'!$E$13)</f>
        <v>5.5684925139226644</v>
      </c>
      <c r="N157" s="129">
        <f>IF(N152="-","-",SUM(N147:N150,N152:N156)*'3l HAP'!$E$13)</f>
        <v>5.9981145634114768</v>
      </c>
      <c r="O157" s="30"/>
      <c r="P157" s="129">
        <f>IF(P152="-","-",SUM(P147:P150,P152:P156)*'3l HAP'!$E$13)</f>
        <v>5.9981145634114768</v>
      </c>
      <c r="Q157" s="129">
        <f>IF(Q152="-","-",SUM(Q147:Q150,Q152:Q156)*'3l HAP'!$E$13)</f>
        <v>6.6260260208843293</v>
      </c>
      <c r="R157" s="129">
        <f>IF(R152="-","-",SUM(R147:R150,R152:R156)*'3l HAP'!$E$13)</f>
        <v>5.8897254972525204</v>
      </c>
      <c r="S157" s="129">
        <f>IF(S152="-","-",SUM(S147:S150,S152:S156)*'3l HAP'!$E$13)</f>
        <v>5.6129057894587318</v>
      </c>
      <c r="T157" s="129">
        <f>IF(T152="-","-",SUM(T147:T150,T152:T156)*'3l HAP'!$E$13)</f>
        <v>4.6777315701101996</v>
      </c>
      <c r="U157" s="129">
        <f>IF(U152="-","-",SUM(U147:U150,U152:U156)*'3l HAP'!$E$13)</f>
        <v>5.3065966060169467</v>
      </c>
      <c r="V157" s="129">
        <f>IF(V152="-","-",SUM(V147:V150,V152:V156)*'3l HAP'!$E$13)</f>
        <v>6.5901398403565867</v>
      </c>
      <c r="W157" s="129" t="str">
        <f>IF(W152="-","-",SUM(W147:W150,W152:W156)*'3l HAP'!$E$13)</f>
        <v>-</v>
      </c>
      <c r="X157" s="129" t="str">
        <f>IF(X152="-","-",SUM(X147:X150,X152:X156)*'3l HAP'!$E$13)</f>
        <v>-</v>
      </c>
      <c r="Y157" s="129" t="str">
        <f>IF(Y152="-","-",SUM(Y147:Y150,Y152:Y156)*'3l HAP'!$E$13)</f>
        <v>-</v>
      </c>
      <c r="Z157" s="129" t="str">
        <f>IF(Z152="-","-",SUM(Z147:Z150,Z152:Z156)*'3l HAP'!$E$13)</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529.88716039442215</v>
      </c>
      <c r="H158" s="129">
        <f t="shared" si="22"/>
        <v>489.09307685065789</v>
      </c>
      <c r="I158" s="129">
        <f t="shared" si="22"/>
        <v>450.93707473429868</v>
      </c>
      <c r="J158" s="129">
        <f t="shared" si="22"/>
        <v>436.23775897651308</v>
      </c>
      <c r="K158" s="129">
        <f t="shared" si="22"/>
        <v>476.92397121314809</v>
      </c>
      <c r="L158" s="129">
        <f t="shared" si="22"/>
        <v>476.74318405809981</v>
      </c>
      <c r="M158" s="129">
        <f t="shared" si="22"/>
        <v>501.25597271589112</v>
      </c>
      <c r="N158" s="129">
        <f t="shared" si="22"/>
        <v>531.10135881478527</v>
      </c>
      <c r="O158" s="30"/>
      <c r="P158" s="129">
        <f t="shared" ref="P158:Z158" si="23">IF(P147="-","-",SUM(P147:P157))</f>
        <v>531.10135881478527</v>
      </c>
      <c r="Q158" s="129">
        <f t="shared" si="23"/>
        <v>580.47095590063202</v>
      </c>
      <c r="R158" s="129">
        <f t="shared" si="23"/>
        <v>529.00033891117926</v>
      </c>
      <c r="S158" s="129">
        <f t="shared" si="23"/>
        <v>510.35390942535042</v>
      </c>
      <c r="T158" s="129">
        <f t="shared" si="23"/>
        <v>442.88107781824385</v>
      </c>
      <c r="U158" s="129">
        <f t="shared" si="23"/>
        <v>482.02978099884768</v>
      </c>
      <c r="V158" s="129">
        <f t="shared" si="23"/>
        <v>570.54905420985949</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DF'!H$41="-","-",'3a DF'!H$41)</f>
        <v>253.14985164432846</v>
      </c>
      <c r="H159" s="38">
        <f>IF('3a DF'!I$41="-","-",'3a DF'!I$41)</f>
        <v>213.57444115975193</v>
      </c>
      <c r="I159" s="38">
        <f>IF('3a DF'!J$41="-","-",'3a DF'!J$41)</f>
        <v>174.74989531236287</v>
      </c>
      <c r="J159" s="38">
        <f>IF('3a DF'!K$41="-","-",'3a DF'!K$41)</f>
        <v>160.26701947738721</v>
      </c>
      <c r="K159" s="38">
        <f>IF('3a DF'!L$41="-","-",'3a DF'!L$41)</f>
        <v>200.74683223176862</v>
      </c>
      <c r="L159" s="38">
        <f>IF('3a DF'!M$41="-","-",'3a DF'!M$41)</f>
        <v>199.05760849983216</v>
      </c>
      <c r="M159" s="38">
        <f>IF('3a DF'!N$41="-","-",'3a DF'!N$41)</f>
        <v>215.77106184657606</v>
      </c>
      <c r="N159" s="38">
        <f>IF('3a DF'!O$41="-","-",'3a DF'!O$41)</f>
        <v>243.35846990910571</v>
      </c>
      <c r="O159" s="30"/>
      <c r="P159" s="38">
        <f>IF('3a DF'!Q$41="-","-",'3a DF'!Q$41)</f>
        <v>243.35846990910571</v>
      </c>
      <c r="Q159" s="38">
        <f>IF('3a DF'!R$41="-","-",'3a DF'!R$41)</f>
        <v>281.17733015023742</v>
      </c>
      <c r="R159" s="38">
        <f>IF('3a DF'!S$41="-","-",'3a DF'!S$41)</f>
        <v>230.77888190073497</v>
      </c>
      <c r="S159" s="38">
        <f>IF('3a DF'!T$41="-","-",'3a DF'!T$41)</f>
        <v>206.31785050021912</v>
      </c>
      <c r="T159" s="38">
        <f>IF('3a DF'!U$41="-","-",'3a DF'!U$41)</f>
        <v>145.13269789847291</v>
      </c>
      <c r="U159" s="38">
        <f>IF('3a DF'!V$41="-","-",'3a DF'!V$41)</f>
        <v>187.06626878827944</v>
      </c>
      <c r="V159" s="38">
        <f>IF('3a DF'!W$41="-","-",'3a DF'!W$41)</f>
        <v>276.51257875872909</v>
      </c>
      <c r="W159" s="38" t="str">
        <f>IF('3a DF'!X$41="-","-",'3a DF'!X$41)</f>
        <v>-</v>
      </c>
      <c r="X159" s="38" t="str">
        <f>IF('3a DF'!Y$41="-","-",'3a DF'!Y$41)</f>
        <v>-</v>
      </c>
      <c r="Y159" s="38" t="str">
        <f>IF('3a DF'!Z$41="-","-",'3a DF'!Z$41)</f>
        <v>-</v>
      </c>
      <c r="Z159" s="38" t="str">
        <f>IF('3a DF'!AA$41="-","-",'3a DF'!AA$41)</f>
        <v>-</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AA'!J263="-","-",'3c AA'!J263)</f>
        <v>-</v>
      </c>
      <c r="H161" s="38" t="str">
        <f>IF('3c AA'!K263="-","-",'3c AA'!K263)</f>
        <v>-</v>
      </c>
      <c r="I161" s="38" t="str">
        <f>IF('3c AA'!L263="-","-",'3c AA'!L263)</f>
        <v>-</v>
      </c>
      <c r="J161" s="38" t="str">
        <f>IF('3c AA'!M263="-","-",'3c AA'!M263)</f>
        <v>-</v>
      </c>
      <c r="K161" s="38" t="str">
        <f>IF('3c AA'!N263="-","-",'3c AA'!N263)</f>
        <v>-</v>
      </c>
      <c r="L161" s="38" t="str">
        <f>IF('3c AA'!O263="-","-",'3c AA'!O263)</f>
        <v>-</v>
      </c>
      <c r="M161" s="38" t="str">
        <f>IF('3c AA'!P263="-","-",'3c AA'!P263)</f>
        <v>-</v>
      </c>
      <c r="N161" s="38" t="str">
        <f>IF('3c AA'!Q263="-","-",'3c AA'!Q263)</f>
        <v>-</v>
      </c>
      <c r="O161" s="30"/>
      <c r="P161" s="38" t="str">
        <f>IF('3c AA'!S263="-","-",'3c AA'!S263)</f>
        <v>-</v>
      </c>
      <c r="Q161" s="38" t="str">
        <f>IF('3c AA'!T263="-","-",'3c AA'!T263)</f>
        <v>-</v>
      </c>
      <c r="R161" s="38" t="str">
        <f>IF('3c AA'!U263="-","-",'3c AA'!U263)</f>
        <v>-</v>
      </c>
      <c r="S161" s="38" t="str">
        <f>IF('3c AA'!V263="-","-",'3c AA'!V263)</f>
        <v>-</v>
      </c>
      <c r="T161" s="38">
        <f>IF('3c AA'!W263="-","-",'3c AA'!W263)</f>
        <v>0</v>
      </c>
      <c r="U161" s="38">
        <f>IF('3c AA'!X263="-","-",'3c AA'!X263)</f>
        <v>0</v>
      </c>
      <c r="V161" s="38">
        <f>IF('3c AA'!Y263="-","-",'3c AA'!Y263)</f>
        <v>0</v>
      </c>
      <c r="W161" s="38" t="str">
        <f>IF('3c AA'!Z263="-","-",'3c AA'!Z263)</f>
        <v>-</v>
      </c>
      <c r="X161" s="38" t="str">
        <f>IF('3c AA'!AA263="-","-",'3c AA'!AA263)</f>
        <v>-</v>
      </c>
      <c r="Y161" s="38" t="str">
        <f>IF('3c AA'!AB263="-","-",'3c AA'!AB263)</f>
        <v>-</v>
      </c>
      <c r="Z161" s="38" t="str">
        <f>IF('3c AA'!AC263="-","-",'3c AA'!AC263)</f>
        <v>-</v>
      </c>
      <c r="AA161" s="28"/>
    </row>
    <row r="162" spans="1:27" s="29" customFormat="1" ht="11.25" customHeight="1" x14ac:dyDescent="0.25">
      <c r="A162" s="256"/>
      <c r="B162" s="135" t="s">
        <v>2</v>
      </c>
      <c r="C162" s="135" t="s">
        <v>342</v>
      </c>
      <c r="D162" s="133" t="s">
        <v>328</v>
      </c>
      <c r="E162" s="181"/>
      <c r="F162" s="30"/>
      <c r="G162" s="38">
        <f>IF('3d PC'!G$42="-","-",'3d PC'!G$42)</f>
        <v>21.926269106402124</v>
      </c>
      <c r="H162" s="38">
        <f>IF('3d PC'!H$42="-","-",'3d PC'!H$42)</f>
        <v>21.926269106402124</v>
      </c>
      <c r="I162" s="38">
        <f>IF('3d PC'!I$42="-","-",'3d PC'!I$42)</f>
        <v>22.64764819235609</v>
      </c>
      <c r="J162" s="38">
        <f>IF('3d PC'!J$42="-","-",'3d PC'!J$42)</f>
        <v>22.505107470829557</v>
      </c>
      <c r="K162" s="38">
        <f>IF('3d PC'!K$42="-","-",'3d PC'!K$42)</f>
        <v>19.106297226763825</v>
      </c>
      <c r="L162" s="38">
        <f>IF('3d PC'!L$42="-","-",'3d PC'!L$42)</f>
        <v>19.106297226763825</v>
      </c>
      <c r="M162" s="38">
        <f>IF('3d PC'!M$42="-","-",'3d PC'!M$42)</f>
        <v>20.852393125569616</v>
      </c>
      <c r="N162" s="38">
        <f>IF('3d PC'!N$42="-","-",'3d PC'!N$42)</f>
        <v>20.849370287873604</v>
      </c>
      <c r="O162" s="30"/>
      <c r="P162" s="38">
        <f>IF('3d PC'!P$42="-","-",'3d PC'!P$42)</f>
        <v>20.849370287873604</v>
      </c>
      <c r="Q162" s="38">
        <f>IF('3d PC'!Q$42="-","-",'3d PC'!Q$42)</f>
        <v>21.503193401206047</v>
      </c>
      <c r="R162" s="38">
        <f>IF('3d PC'!R$42="-","-",'3d PC'!R$42)</f>
        <v>21.819481548965161</v>
      </c>
      <c r="S162" s="38">
        <f>IF('3d PC'!S$42="-","-",'3d PC'!S$42)</f>
        <v>25.256715910577427</v>
      </c>
      <c r="T162" s="38">
        <f>IF('3d PC'!T$42="-","-",'3d PC'!T$42)</f>
        <v>24.167303215101221</v>
      </c>
      <c r="U162" s="38">
        <f>IF('3d PC'!U$42="-","-",'3d PC'!U$42)</f>
        <v>23.962512789411701</v>
      </c>
      <c r="V162" s="38">
        <f>IF('3d PC'!V$42="-","-",'3d PC'!V$42)</f>
        <v>23.858648398084732</v>
      </c>
      <c r="W162" s="38" t="str">
        <f>IF('3d PC'!W$42="-","-",'3d PC'!W$42)</f>
        <v>-</v>
      </c>
      <c r="X162" s="38" t="str">
        <f>IF('3d PC'!X$42="-","-",'3d PC'!X$42)</f>
        <v>-</v>
      </c>
      <c r="Y162" s="38" t="str">
        <f>IF('3d PC'!Y$42="-","-",'3d PC'!Y$42)</f>
        <v>-</v>
      </c>
      <c r="Z162" s="38" t="str">
        <f>IF('3d PC'!Z$42="-","-",'3d PC'!Z$42)</f>
        <v>-</v>
      </c>
      <c r="AA162" s="28"/>
    </row>
    <row r="163" spans="1:27" s="29" customFormat="1" ht="11.25" customHeight="1" x14ac:dyDescent="0.25">
      <c r="A163" s="256"/>
      <c r="B163" s="135" t="s">
        <v>352</v>
      </c>
      <c r="C163" s="135" t="s">
        <v>343</v>
      </c>
      <c r="D163" s="133" t="s">
        <v>328</v>
      </c>
      <c r="E163" s="181"/>
      <c r="F163" s="30"/>
      <c r="G163" s="38">
        <f>IF('3f NC-Gas'!F56="-","-",'3f NC-Gas'!F56)</f>
        <v>108.45356419022889</v>
      </c>
      <c r="H163" s="38">
        <f>IF('3f NC-Gas'!G56="-","-",'3f NC-Gas'!G56)</f>
        <v>108.33356418640227</v>
      </c>
      <c r="I163" s="38">
        <f>IF('3f NC-Gas'!H56="-","-",'3f NC-Gas'!H56)</f>
        <v>120.97434724310997</v>
      </c>
      <c r="J163" s="38">
        <f>IF('3f NC-Gas'!I56="-","-",'3f NC-Gas'!I56)</f>
        <v>120.62634723201279</v>
      </c>
      <c r="K163" s="38">
        <f>IF('3f NC-Gas'!J56="-","-",'3f NC-Gas'!J56)</f>
        <v>116.38071491606703</v>
      </c>
      <c r="L163" s="38">
        <f>IF('3f NC-Gas'!K56="-","-",'3f NC-Gas'!K56)</f>
        <v>116.40471491683236</v>
      </c>
      <c r="M163" s="38">
        <f>IF('3f NC-Gas'!L56="-","-",'3f NC-Gas'!L56)</f>
        <v>120.67304283265682</v>
      </c>
      <c r="N163" s="38">
        <f>IF('3f NC-Gas'!M56="-","-",'3f NC-Gas'!M56)</f>
        <v>120.74504283495278</v>
      </c>
      <c r="O163" s="30"/>
      <c r="P163" s="38">
        <f>IF('3f NC-Gas'!O56="-","-",'3f NC-Gas'!O56)</f>
        <v>120.74504283495278</v>
      </c>
      <c r="Q163" s="38">
        <f>IF('3f NC-Gas'!P56="-","-",'3f NC-Gas'!P56)</f>
        <v>124.35987626838403</v>
      </c>
      <c r="R163" s="38">
        <f>IF('3f NC-Gas'!Q56="-","-",'3f NC-Gas'!Q56)</f>
        <v>123.91587625422555</v>
      </c>
      <c r="S163" s="38">
        <f>IF('3f NC-Gas'!R56="-","-",'3f NC-Gas'!R56)</f>
        <v>134.24032048035727</v>
      </c>
      <c r="T163" s="38">
        <f>IF('3f NC-Gas'!S56="-","-",'3f NC-Gas'!S56)</f>
        <v>131.57632039540636</v>
      </c>
      <c r="U163" s="38">
        <f>IF('3f NC-Gas'!T56="-","-",'3f NC-Gas'!T56)</f>
        <v>117.37108663910885</v>
      </c>
      <c r="V163" s="38">
        <f>IF('3f NC-Gas'!U56="-","-",'3f NC-Gas'!U56)</f>
        <v>116.93908662533303</v>
      </c>
      <c r="W163" s="38" t="str">
        <f>IF('3f NC-Gas'!V56="-","-",'3f NC-Gas'!V56)</f>
        <v>-</v>
      </c>
      <c r="X163" s="38" t="str">
        <f>IF('3f NC-Gas'!W56="-","-",'3f NC-Gas'!W56)</f>
        <v>-</v>
      </c>
      <c r="Y163" s="38" t="str">
        <f>IF('3f NC-Gas'!X56="-","-",'3f NC-Gas'!X56)</f>
        <v>-</v>
      </c>
      <c r="Z163" s="38" t="str">
        <f>IF('3f NC-Gas'!Y56="-","-",'3f NC-Gas'!Y56)</f>
        <v>-</v>
      </c>
      <c r="AA163" s="28"/>
    </row>
    <row r="164" spans="1:27" s="29" customFormat="1" ht="11.25" customHeight="1" x14ac:dyDescent="0.25">
      <c r="A164" s="256"/>
      <c r="B164" s="135" t="s">
        <v>349</v>
      </c>
      <c r="C164" s="135" t="s">
        <v>344</v>
      </c>
      <c r="D164" s="133" t="s">
        <v>328</v>
      </c>
      <c r="E164" s="181"/>
      <c r="F164" s="30"/>
      <c r="G164" s="38">
        <f>IF('3g CPIH'!C$16="-","-",'3h OC '!$E$12*('3g CPIH'!C$16/'3g CPIH'!$G$16))</f>
        <v>87.194616340508801</v>
      </c>
      <c r="H164" s="38">
        <f>IF('3g CPIH'!D$16="-","-",'3h OC '!$E$12*('3g CPIH'!D$16/'3g CPIH'!$G$16))</f>
        <v>87.369180136986301</v>
      </c>
      <c r="I164" s="38">
        <f>IF('3g CPIH'!E$16="-","-",'3h OC '!$E$12*('3g CPIH'!E$16/'3g CPIH'!$G$16))</f>
        <v>87.631025831702544</v>
      </c>
      <c r="J164" s="38">
        <f>IF('3g CPIH'!F$16="-","-",'3h OC '!$E$12*('3g CPIH'!F$16/'3g CPIH'!$G$16))</f>
        <v>88.15471722113503</v>
      </c>
      <c r="K164" s="38">
        <f>IF('3g CPIH'!G$16="-","-",'3h OC '!$E$12*('3g CPIH'!G$16/'3g CPIH'!$G$16))</f>
        <v>89.202100000000002</v>
      </c>
      <c r="L164" s="38">
        <f>IF('3g CPIH'!H$16="-","-",'3h OC '!$E$12*('3g CPIH'!H$16/'3g CPIH'!$G$16))</f>
        <v>90.33676467710373</v>
      </c>
      <c r="M164" s="38">
        <f>IF('3g CPIH'!I$16="-","-",'3h OC '!$E$12*('3g CPIH'!I$16/'3g CPIH'!$G$16))</f>
        <v>91.645993150684916</v>
      </c>
      <c r="N164" s="38">
        <f>IF('3g CPIH'!J$16="-","-",'3h OC '!$E$12*('3g CPIH'!J$16/'3g CPIH'!$G$16))</f>
        <v>92.431530234833673</v>
      </c>
      <c r="O164" s="30"/>
      <c r="P164" s="38">
        <f>IF('3g CPIH'!L$16="-","-",'3h OC '!$E$12*('3g CPIH'!L$16/'3g CPIH'!$G$16))</f>
        <v>92.431530234833673</v>
      </c>
      <c r="Q164" s="38">
        <f>IF('3g CPIH'!M$16="-","-",'3h OC '!$E$12*('3g CPIH'!M$16/'3g CPIH'!$G$16))</f>
        <v>93.47891301369863</v>
      </c>
      <c r="R164" s="38">
        <f>IF('3g CPIH'!N$16="-","-",'3h OC '!$E$12*('3g CPIH'!N$16/'3g CPIH'!$G$16))</f>
        <v>94.177168199608616</v>
      </c>
      <c r="S164" s="38">
        <f>IF('3g CPIH'!O$16="-","-",'3h OC '!$E$12*('3g CPIH'!O$16/'3g CPIH'!$G$16))</f>
        <v>94.700859589041102</v>
      </c>
      <c r="T164" s="38">
        <f>IF('3g CPIH'!P$16="-","-",'3h OC '!$E$12*('3g CPIH'!P$16/'3g CPIH'!$G$16))</f>
        <v>94.96270528375733</v>
      </c>
      <c r="U164" s="38">
        <f>IF('3g CPIH'!Q$16="-","-",'3h OC '!$E$12*('3g CPIH'!Q$16/'3g CPIH'!$G$16))</f>
        <v>95.48639667318983</v>
      </c>
      <c r="V164" s="38">
        <f>IF('3g CPIH'!R$16="-","-",'3h OC '!$E$12*('3g CPIH'!R$16/'3g CPIH'!$G$16))</f>
        <v>97.232034637964787</v>
      </c>
      <c r="W164" s="38" t="str">
        <f>IF('3g CPIH'!S$16="-","-",'3h OC '!$E$12*('3g CPIH'!S$16/'3g CPIH'!$G$16))</f>
        <v>-</v>
      </c>
      <c r="X164" s="38" t="str">
        <f>IF('3g CPIH'!T$16="-","-",'3h OC '!$E$12*('3g CPIH'!T$16/'3g CPIH'!$G$16))</f>
        <v>-</v>
      </c>
      <c r="Y164" s="38" t="str">
        <f>IF('3g CPIH'!U$16="-","-",'3h OC '!$E$12*('3g CPIH'!U$16/'3g CPIH'!$G$16))</f>
        <v>-</v>
      </c>
      <c r="Z164" s="38" t="str">
        <f>IF('3g CPIH'!V$16="-","-",'3h OC '!$E$12*('3g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SMNCC'!G$49="-","-",'3i SMNCC'!G$49)</f>
        <v>0</v>
      </c>
      <c r="L165" s="38">
        <f>IF('3i SMNCC'!H$49="-","-",'3i SMNCC'!H$49)</f>
        <v>-0.14839729644435984</v>
      </c>
      <c r="M165" s="38">
        <f>IF('3i SMNCC'!I$49="-","-",'3i SMNCC'!I$49)</f>
        <v>1.899695256253338</v>
      </c>
      <c r="N165" s="38">
        <f>IF('3i SMNCC'!J$49="-","-",'3i SMNCC'!J$49)</f>
        <v>1.9653659209909353</v>
      </c>
      <c r="O165" s="30"/>
      <c r="P165" s="38">
        <f>IF('3i SMNCC'!L$49="-","-",'3i SMNCC'!L$49)</f>
        <v>1.9653659209909353</v>
      </c>
      <c r="Q165" s="38">
        <f>IF('3i SMNCC'!M$49="-","-",'3i SMNCC'!M$49)</f>
        <v>3.94070969375099</v>
      </c>
      <c r="R165" s="38">
        <f>IF('3i SMNCC'!N$49="-","-",'3i SMNCC'!N$49)</f>
        <v>3.6877871322225353</v>
      </c>
      <c r="S165" s="38">
        <f>IF('3i SMNCC'!O$49="-","-",'3i SMNCC'!O$49)</f>
        <v>5.396909444486452</v>
      </c>
      <c r="T165" s="38">
        <f>IF('3i SMNCC'!P$49="-","-",'3i SMNCC'!P$49)</f>
        <v>4.6837637900821658</v>
      </c>
      <c r="U165" s="38">
        <f>IF('3i SMNCC'!Q$49="-","-",'3i SMNCC'!Q$49)</f>
        <v>4.418895268958277</v>
      </c>
      <c r="V165" s="38">
        <f>IF('3i SMNCC'!R$49="-","-",'3i SMNCC'!R$49)</f>
        <v>-1.4350963821646188</v>
      </c>
      <c r="W165" s="38" t="str">
        <f>IF('3i SMNCC'!S$49="-","-",'3i SMNCC'!S$49)</f>
        <v>-</v>
      </c>
      <c r="X165" s="38" t="str">
        <f>IF('3i SMNCC'!T$49="-","-",'3i SMNCC'!T$49)</f>
        <v>-</v>
      </c>
      <c r="Y165" s="38" t="str">
        <f>IF('3i SMNCC'!U$49="-","-",'3i SMNCC'!U$49)</f>
        <v>-</v>
      </c>
      <c r="Z165" s="38" t="str">
        <f>IF('3i SMNCC'!V$49="-","-",'3i SMNCC'!V$49)</f>
        <v>-</v>
      </c>
      <c r="AA165" s="28"/>
    </row>
    <row r="166" spans="1:27" s="29" customFormat="1" ht="11.5" x14ac:dyDescent="0.25">
      <c r="A166" s="256"/>
      <c r="B166" s="135" t="s">
        <v>349</v>
      </c>
      <c r="C166" s="135" t="s">
        <v>389</v>
      </c>
      <c r="D166" s="133" t="s">
        <v>328</v>
      </c>
      <c r="E166" s="181"/>
      <c r="F166" s="30"/>
      <c r="G166" s="38">
        <f>IF('3g CPIH'!C$16="-","-",'3j PAAC PAP'!$G$24*('3g CPIH'!C$16/'3g CPIH'!$G$16))</f>
        <v>38.769117710371823</v>
      </c>
      <c r="H166" s="38">
        <f>IF('3g CPIH'!D$16="-","-",'3j PAAC PAP'!$G$24*('3g CPIH'!D$16/'3g CPIH'!$G$16))</f>
        <v>38.846733561643838</v>
      </c>
      <c r="I166" s="38">
        <f>IF('3g CPIH'!E$16="-","-",'3j PAAC PAP'!$G$24*('3g CPIH'!E$16/'3g CPIH'!$G$16))</f>
        <v>38.963157338551866</v>
      </c>
      <c r="J166" s="38">
        <f>IF('3g CPIH'!F$16="-","-",'3j PAAC PAP'!$G$24*('3g CPIH'!F$16/'3g CPIH'!$G$16))</f>
        <v>39.19600489236791</v>
      </c>
      <c r="K166" s="38">
        <f>IF('3g CPIH'!G$16="-","-",'3j PAAC PAP'!$G$24*('3g CPIH'!G$16/'3g CPIH'!$G$16))</f>
        <v>39.661700000000003</v>
      </c>
      <c r="L166" s="38">
        <f>IF('3g CPIH'!H$16="-","-",'3j PAAC PAP'!$G$24*('3g CPIH'!H$16/'3g CPIH'!$G$16))</f>
        <v>40.166203033268111</v>
      </c>
      <c r="M166" s="38">
        <f>IF('3g CPIH'!I$16="-","-",'3j PAAC PAP'!$G$24*('3g CPIH'!I$16/'3g CPIH'!$G$16))</f>
        <v>40.748321917808219</v>
      </c>
      <c r="N166" s="38">
        <f>IF('3g CPIH'!J$16="-","-",'3j PAAC PAP'!$G$24*('3g CPIH'!J$16/'3g CPIH'!$G$16))</f>
        <v>41.097593248532299</v>
      </c>
      <c r="O166" s="30"/>
      <c r="P166" s="38">
        <f>IF('3g CPIH'!L$16="-","-",'3j PAAC PAP'!$G$24*('3g CPIH'!L$16/'3g CPIH'!$G$16))</f>
        <v>41.097593248532299</v>
      </c>
      <c r="Q166" s="38">
        <f>IF('3g CPIH'!M$16="-","-",'3j PAAC PAP'!$G$24*('3g CPIH'!M$16/'3g CPIH'!$G$16))</f>
        <v>41.563288356164385</v>
      </c>
      <c r="R166" s="38">
        <f>IF('3g CPIH'!N$16="-","-",'3j PAAC PAP'!$G$24*('3g CPIH'!N$16/'3g CPIH'!$G$16))</f>
        <v>41.87375176125245</v>
      </c>
      <c r="S166" s="38">
        <f>IF('3g CPIH'!O$16="-","-",'3j PAAC PAP'!$G$24*('3g CPIH'!O$16/'3g CPIH'!$G$16))</f>
        <v>42.1065993150685</v>
      </c>
      <c r="T166" s="38">
        <f>IF('3g CPIH'!P$16="-","-",'3j PAAC PAP'!$G$24*('3g CPIH'!P$16/'3g CPIH'!$G$16))</f>
        <v>42.223023091976515</v>
      </c>
      <c r="U166" s="38">
        <f>IF('3g CPIH'!Q$16="-","-",'3j PAAC PAP'!$G$24*('3g CPIH'!Q$16/'3g CPIH'!$G$16))</f>
        <v>42.455870645792565</v>
      </c>
      <c r="V166" s="38">
        <f>IF('3g CPIH'!R$16="-","-",'3j PAAC PAP'!$G$24*('3g CPIH'!R$16/'3g CPIH'!$G$16))</f>
        <v>43.232029158512731</v>
      </c>
      <c r="W166" s="38" t="str">
        <f>IF('3g CPIH'!S$16="-","-",'3j PAAC PAP'!$G$24*('3g CPIH'!S$16/'3g CPIH'!$G$16))</f>
        <v>-</v>
      </c>
      <c r="X166" s="38" t="str">
        <f>IF('3g CPIH'!T$16="-","-",'3j PAAC PAP'!$G$24*('3g CPIH'!T$16/'3g CPIH'!$G$16))</f>
        <v>-</v>
      </c>
      <c r="Y166" s="38" t="str">
        <f>IF('3g CPIH'!U$16="-","-",'3j PAAC PAP'!$G$24*('3g CPIH'!U$16/'3g CPIH'!$G$16))</f>
        <v>-</v>
      </c>
      <c r="Z166" s="38" t="str">
        <f>IF('3g CPIH'!V$16="-","-",'3j PAAC PAP'!$G$24*('3g CPIH'!V$16/'3g CPIH'!$G$16))</f>
        <v>-</v>
      </c>
      <c r="AA166" s="28"/>
    </row>
    <row r="167" spans="1:27" s="29" customFormat="1" ht="11.5" x14ac:dyDescent="0.25">
      <c r="A167" s="256"/>
      <c r="B167" s="135" t="s">
        <v>349</v>
      </c>
      <c r="C167" s="135" t="s">
        <v>404</v>
      </c>
      <c r="D167" s="133" t="s">
        <v>328</v>
      </c>
      <c r="E167" s="181"/>
      <c r="F167" s="30"/>
      <c r="G167" s="38">
        <f>IF(G159="-","-",SUM(G159:G165)*'3j PAAC PAP'!$G$42)</f>
        <v>0</v>
      </c>
      <c r="H167" s="38">
        <f>IF(H159="-","-",SUM(H159:H165)*'3j PAAC PAP'!$G$42)</f>
        <v>0</v>
      </c>
      <c r="I167" s="38">
        <f>IF(I159="-","-",SUM(I159:I165)*'3j PAAC PAP'!$G$42)</f>
        <v>0</v>
      </c>
      <c r="J167" s="38">
        <f>IF(J159="-","-",SUM(J159:J165)*'3j PAAC PAP'!$G$42)</f>
        <v>0</v>
      </c>
      <c r="K167" s="38">
        <f>IF(K159="-","-",SUM(K159:K165)*'3j PAAC PAP'!$G$42)</f>
        <v>0</v>
      </c>
      <c r="L167" s="38">
        <f>IF(L159="-","-",SUM(L159:L165)*'3j PAAC PAP'!$G$42)</f>
        <v>0</v>
      </c>
      <c r="M167" s="38">
        <f>IF(M159="-","-",SUM(M159:M165)*'3j PAAC PAP'!$G$42)</f>
        <v>0</v>
      </c>
      <c r="N167" s="38">
        <f>IF(N159="-","-",SUM(N159:N165)*'3j PAAC PAP'!$G$42)</f>
        <v>0</v>
      </c>
      <c r="O167" s="30"/>
      <c r="P167" s="38">
        <f>IF(P159="-","-",SUM(P159:P165)*'3j PAAC PAP'!$G$42)</f>
        <v>0</v>
      </c>
      <c r="Q167" s="38">
        <f>IF(Q159="-","-",SUM(Q159:Q165)*'3j PAAC PAP'!$G$42)</f>
        <v>0</v>
      </c>
      <c r="R167" s="38">
        <f>IF(R159="-","-",SUM(R159:R165)*'3j PAAC PAP'!$G$42)</f>
        <v>0</v>
      </c>
      <c r="S167" s="38">
        <f>IF(S159="-","-",SUM(S159:S165)*'3j PAAC PAP'!$G$42)</f>
        <v>0</v>
      </c>
      <c r="T167" s="38">
        <f>IF(T159="-","-",SUM(T159:T165)*'3j PAAC PAP'!$G$42)</f>
        <v>0</v>
      </c>
      <c r="U167" s="38">
        <f>IF(U159="-","-",SUM(U159:U165)*'3j PAAC PAP'!$G$42)</f>
        <v>0</v>
      </c>
      <c r="V167" s="38">
        <f>IF(V159="-","-",SUM(V159:V165)*'3j PAAC PAP'!$G$42)</f>
        <v>0</v>
      </c>
      <c r="W167" s="38" t="str">
        <f>IF(W159="-","-",SUM(W159:W165)*'3j PAAC PAP'!$G$42)</f>
        <v>-</v>
      </c>
      <c r="X167" s="38" t="str">
        <f>IF(X159="-","-",SUM(X159:X165)*'3j PAAC PAP'!$G$42)</f>
        <v>-</v>
      </c>
      <c r="Y167" s="38" t="str">
        <f>IF(Y159="-","-",SUM(Y159:Y165)*'3j PAAC PAP'!$G$42)</f>
        <v>-</v>
      </c>
      <c r="Z167" s="38" t="str">
        <f>IF(Z159="-","-",SUM(Z159:Z165)*'3j PAAC PAP'!$G$42)</f>
        <v>-</v>
      </c>
      <c r="AA167" s="28"/>
    </row>
    <row r="168" spans="1:27" s="29" customFormat="1" ht="11.5" x14ac:dyDescent="0.25">
      <c r="A168" s="256"/>
      <c r="B168" s="135" t="s">
        <v>388</v>
      </c>
      <c r="C168" s="135" t="s">
        <v>515</v>
      </c>
      <c r="D168" s="133" t="s">
        <v>328</v>
      </c>
      <c r="E168" s="181"/>
      <c r="F168" s="30"/>
      <c r="G168" s="38">
        <f>IF(G162="-","-",SUM(G159:G167)*'3k EBIT'!$E$12)</f>
        <v>9.8678685390339584</v>
      </c>
      <c r="H168" s="38">
        <f>IF(H162="-","-",SUM(H159:H167)*'3k EBIT'!$E$12)</f>
        <v>9.1039320441121792</v>
      </c>
      <c r="I168" s="38">
        <f>IF(I162="-","-",SUM(I159:I167)*'3k EBIT'!$E$12)</f>
        <v>8.6181029196454393</v>
      </c>
      <c r="J168" s="38">
        <f>IF(J162="-","-",SUM(J159:J167)*'3k EBIT'!$E$12)</f>
        <v>8.3427504338170095</v>
      </c>
      <c r="K168" s="38">
        <f>IF(K162="-","-",SUM(K159:K167)*'3k EBIT'!$E$12)</f>
        <v>9.0080111762472423</v>
      </c>
      <c r="L168" s="38">
        <f>IF(L162="-","-",SUM(L159:L167)*'3k EBIT'!$E$12)</f>
        <v>9.0046323643988675</v>
      </c>
      <c r="M168" s="38">
        <f>IF(M162="-","-",SUM(M159:M167)*'3k EBIT'!$E$12)</f>
        <v>9.5211249614531042</v>
      </c>
      <c r="N168" s="38">
        <f>IF(N162="-","-",SUM(N159:N167)*'3k EBIT'!$E$12)</f>
        <v>10.080024709346045</v>
      </c>
      <c r="O168" s="30"/>
      <c r="P168" s="38">
        <f>IF(P162="-","-",SUM(P159:P167)*'3k EBIT'!$E$12)</f>
        <v>10.080024709346045</v>
      </c>
      <c r="Q168" s="38">
        <f>IF(Q162="-","-",SUM(Q159:Q167)*'3k EBIT'!$E$12)</f>
        <v>10.962739485190497</v>
      </c>
      <c r="R168" s="38">
        <f>IF(R162="-","-",SUM(R159:R167)*'3k EBIT'!$E$12)</f>
        <v>9.9987870735644755</v>
      </c>
      <c r="S168" s="38">
        <f>IF(S162="-","-",SUM(S159:S167)*'3k EBIT'!$E$12)</f>
        <v>9.839316935483474</v>
      </c>
      <c r="T168" s="38">
        <f>IF(T162="-","-",SUM(T159:T167)*'3k EBIT'!$E$12)</f>
        <v>8.5751009192534582</v>
      </c>
      <c r="U168" s="38">
        <f>IF(U162="-","-",SUM(U159:U167)*'3k EBIT'!$E$12)</f>
        <v>9.1176996446262173</v>
      </c>
      <c r="V168" s="38">
        <f>IF(V162="-","-",SUM(V159:V167)*'3k EBIT'!$E$12)</f>
        <v>10.775179198213035</v>
      </c>
      <c r="W168" s="38" t="str">
        <f>IF(W162="-","-",SUM(W159:W167)*'3k EBIT'!$E$12)</f>
        <v>-</v>
      </c>
      <c r="X168" s="38" t="str">
        <f>IF(X162="-","-",SUM(X159:X167)*'3k EBIT'!$E$12)</f>
        <v>-</v>
      </c>
      <c r="Y168" s="38" t="str">
        <f>IF(Y162="-","-",SUM(Y159:Y167)*'3k EBIT'!$E$12)</f>
        <v>-</v>
      </c>
      <c r="Z168" s="38" t="str">
        <f>IF(Z162="-","-",SUM(Z159:Z167)*'3k EBIT'!$E$12)</f>
        <v>-</v>
      </c>
      <c r="AA168" s="28"/>
    </row>
    <row r="169" spans="1:27" s="29" customFormat="1" ht="11.25" customHeight="1" x14ac:dyDescent="0.25">
      <c r="A169" s="256"/>
      <c r="B169" s="135" t="s">
        <v>292</v>
      </c>
      <c r="C169" s="136" t="s">
        <v>516</v>
      </c>
      <c r="D169" s="133" t="s">
        <v>328</v>
      </c>
      <c r="E169" s="127"/>
      <c r="F169" s="30"/>
      <c r="G169" s="38">
        <f>IF(G164="-","-",SUM(G159:G162,G164:G168)*'3l HAP'!$E$13)</f>
        <v>6.0160999774303852</v>
      </c>
      <c r="H169" s="38">
        <f>IF(H164="-","-",SUM(H159:H162,H164:H168)*'3l HAP'!$E$13)</f>
        <v>5.429183760526251</v>
      </c>
      <c r="I169" s="38">
        <f>IF(I164="-","-",SUM(I159:I162,I164:I168)*'3l HAP'!$E$13)</f>
        <v>4.8697405150948132</v>
      </c>
      <c r="J169" s="38">
        <f>IF(J164="-","-",SUM(J159:J162,J164:J168)*'3l HAP'!$E$13)</f>
        <v>4.6626548422141525</v>
      </c>
      <c r="K169" s="38">
        <f>IF(K164="-","-",SUM(K159:K162,K164:K168)*'3l HAP'!$E$13)</f>
        <v>5.2374508558338091</v>
      </c>
      <c r="L169" s="38">
        <f>IF(L164="-","-",SUM(L159:L162,L164:L168)*'3l HAP'!$E$13)</f>
        <v>5.234495831620567</v>
      </c>
      <c r="M169" s="38">
        <f>IF(M164="-","-",SUM(M159:M162,M164:M168)*'3l HAP'!$E$13)</f>
        <v>5.5700013999724316</v>
      </c>
      <c r="N169" s="38">
        <f>IF(N164="-","-",SUM(N159:N162,N164:N168)*'3l HAP'!$E$13)</f>
        <v>5.9996234494626988</v>
      </c>
      <c r="O169" s="30"/>
      <c r="P169" s="38">
        <f>IF(P164="-","-",SUM(P159:P162,P164:P168)*'3l HAP'!$E$13)</f>
        <v>5.9996234494626988</v>
      </c>
      <c r="Q169" s="38">
        <f>IF(Q164="-","-",SUM(Q159:Q162,Q164:Q168)*'3l HAP'!$E$13)</f>
        <v>6.6268998150017291</v>
      </c>
      <c r="R169" s="38">
        <f>IF(R164="-","-",SUM(R159:R162,R164:R168)*'3l HAP'!$E$13)</f>
        <v>5.8905992913609531</v>
      </c>
      <c r="S169" s="38">
        <f>IF(S164="-","-",SUM(S159:S162,S164:S168)*'3l HAP'!$E$13)</f>
        <v>5.6165548230646793</v>
      </c>
      <c r="T169" s="38">
        <f>IF(T164="-","-",SUM(T159:T162,T164:T168)*'3l HAP'!$E$13)</f>
        <v>4.6813806036623395</v>
      </c>
      <c r="U169" s="38">
        <f>IF(U164="-","-",SUM(U159:U162,U164:U168)*'3l HAP'!$E$13)</f>
        <v>5.3074744130259877</v>
      </c>
      <c r="V169" s="38">
        <f>IF(V164="-","-",SUM(V159:V162,V164:V168)*'3l HAP'!$E$13)</f>
        <v>6.5910176473569031</v>
      </c>
      <c r="W169" s="38" t="str">
        <f>IF(W164="-","-",SUM(W159:W162,W164:W168)*'3l HAP'!$E$13)</f>
        <v>-</v>
      </c>
      <c r="X169" s="38" t="str">
        <f>IF(X164="-","-",SUM(X159:X162,X164:X168)*'3l HAP'!$E$13)</f>
        <v>-</v>
      </c>
      <c r="Y169" s="38" t="str">
        <f>IF(Y164="-","-",SUM(Y159:Y162,Y164:Y168)*'3l HAP'!$E$13)</f>
        <v>-</v>
      </c>
      <c r="Z169" s="38" t="str">
        <f>IF(Z164="-","-",SUM(Z159:Z162,Z164:Z168)*'3l HAP'!$E$13)</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525.37738750830431</v>
      </c>
      <c r="H170" s="38">
        <f t="shared" si="24"/>
        <v>484.58330395582487</v>
      </c>
      <c r="I170" s="38">
        <f t="shared" si="24"/>
        <v>458.45391735282362</v>
      </c>
      <c r="J170" s="38">
        <f t="shared" si="24"/>
        <v>443.75460156976362</v>
      </c>
      <c r="K170" s="38">
        <f t="shared" si="24"/>
        <v>479.34310640668048</v>
      </c>
      <c r="L170" s="38">
        <f t="shared" si="24"/>
        <v>479.16231925337524</v>
      </c>
      <c r="M170" s="38">
        <f t="shared" si="24"/>
        <v>506.68163449097449</v>
      </c>
      <c r="N170" s="38">
        <f t="shared" si="24"/>
        <v>536.52702059509772</v>
      </c>
      <c r="O170" s="30"/>
      <c r="P170" s="38">
        <f t="shared" ref="P170:Z170" si="25">IF(P159="-","-",SUM(P159:P169))</f>
        <v>536.52702059509772</v>
      </c>
      <c r="Q170" s="38">
        <f t="shared" si="25"/>
        <v>583.61295018363376</v>
      </c>
      <c r="R170" s="38">
        <f t="shared" si="25"/>
        <v>532.14233316193463</v>
      </c>
      <c r="S170" s="38">
        <f t="shared" si="25"/>
        <v>523.47512699829804</v>
      </c>
      <c r="T170" s="38">
        <f t="shared" si="25"/>
        <v>456.00229519771221</v>
      </c>
      <c r="U170" s="38">
        <f t="shared" si="25"/>
        <v>485.18620486239286</v>
      </c>
      <c r="V170" s="38">
        <f t="shared" si="25"/>
        <v>573.70547804202977</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DF'!H$41="-","-",'3a DF'!H$41)</f>
        <v>253.14985164432846</v>
      </c>
      <c r="H171" s="129">
        <f>IF('3a DF'!I$41="-","-",'3a DF'!I$41)</f>
        <v>213.57444115975193</v>
      </c>
      <c r="I171" s="129">
        <f>IF('3a DF'!J$41="-","-",'3a DF'!J$41)</f>
        <v>174.74989531236287</v>
      </c>
      <c r="J171" s="129">
        <f>IF('3a DF'!K$41="-","-",'3a DF'!K$41)</f>
        <v>160.26701947738721</v>
      </c>
      <c r="K171" s="129">
        <f>IF('3a DF'!L$41="-","-",'3a DF'!L$41)</f>
        <v>200.74683223176862</v>
      </c>
      <c r="L171" s="129">
        <f>IF('3a DF'!M$41="-","-",'3a DF'!M$41)</f>
        <v>199.05760849983216</v>
      </c>
      <c r="M171" s="129">
        <f>IF('3a DF'!N$41="-","-",'3a DF'!N$41)</f>
        <v>215.77106184657606</v>
      </c>
      <c r="N171" s="129">
        <f>IF('3a DF'!O$41="-","-",'3a DF'!O$41)</f>
        <v>243.35846990910571</v>
      </c>
      <c r="O171" s="30"/>
      <c r="P171" s="129">
        <f>IF('3a DF'!Q$41="-","-",'3a DF'!Q$41)</f>
        <v>243.35846990910571</v>
      </c>
      <c r="Q171" s="129">
        <f>IF('3a DF'!R$41="-","-",'3a DF'!R$41)</f>
        <v>281.17733015023742</v>
      </c>
      <c r="R171" s="129">
        <f>IF('3a DF'!S$41="-","-",'3a DF'!S$41)</f>
        <v>230.77888190073497</v>
      </c>
      <c r="S171" s="129">
        <f>IF('3a DF'!T$41="-","-",'3a DF'!T$41)</f>
        <v>206.31785050021912</v>
      </c>
      <c r="T171" s="129">
        <f>IF('3a DF'!U$41="-","-",'3a DF'!U$41)</f>
        <v>145.13269789847291</v>
      </c>
      <c r="U171" s="129">
        <f>IF('3a DF'!V$41="-","-",'3a DF'!V$41)</f>
        <v>187.06626878827944</v>
      </c>
      <c r="V171" s="129">
        <f>IF('3a DF'!W$41="-","-",'3a DF'!W$41)</f>
        <v>276.51257875872909</v>
      </c>
      <c r="W171" s="129" t="str">
        <f>IF('3a DF'!X$41="-","-",'3a DF'!X$41)</f>
        <v>-</v>
      </c>
      <c r="X171" s="129" t="str">
        <f>IF('3a DF'!Y$41="-","-",'3a DF'!Y$41)</f>
        <v>-</v>
      </c>
      <c r="Y171" s="129" t="str">
        <f>IF('3a DF'!Z$41="-","-",'3a DF'!Z$41)</f>
        <v>-</v>
      </c>
      <c r="Z171" s="129" t="str">
        <f>IF('3a DF'!AA$41="-","-",'3a DF'!AA$41)</f>
        <v>-</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AA'!J264="-","-",'3c AA'!J264)</f>
        <v>-</v>
      </c>
      <c r="H173" s="129" t="str">
        <f>IF('3c AA'!K264="-","-",'3c AA'!K264)</f>
        <v>-</v>
      </c>
      <c r="I173" s="129" t="str">
        <f>IF('3c AA'!L264="-","-",'3c AA'!L264)</f>
        <v>-</v>
      </c>
      <c r="J173" s="129" t="str">
        <f>IF('3c AA'!M264="-","-",'3c AA'!M264)</f>
        <v>-</v>
      </c>
      <c r="K173" s="129" t="str">
        <f>IF('3c AA'!N264="-","-",'3c AA'!N264)</f>
        <v>-</v>
      </c>
      <c r="L173" s="129" t="str">
        <f>IF('3c AA'!O264="-","-",'3c AA'!O264)</f>
        <v>-</v>
      </c>
      <c r="M173" s="129" t="str">
        <f>IF('3c AA'!P264="-","-",'3c AA'!P264)</f>
        <v>-</v>
      </c>
      <c r="N173" s="129" t="str">
        <f>IF('3c AA'!Q264="-","-",'3c AA'!Q264)</f>
        <v>-</v>
      </c>
      <c r="O173" s="30"/>
      <c r="P173" s="129" t="str">
        <f>IF('3c AA'!S264="-","-",'3c AA'!S264)</f>
        <v>-</v>
      </c>
      <c r="Q173" s="129" t="str">
        <f>IF('3c AA'!T264="-","-",'3c AA'!T264)</f>
        <v>-</v>
      </c>
      <c r="R173" s="129" t="str">
        <f>IF('3c AA'!U264="-","-",'3c AA'!U264)</f>
        <v>-</v>
      </c>
      <c r="S173" s="129" t="str">
        <f>IF('3c AA'!V264="-","-",'3c AA'!V264)</f>
        <v>-</v>
      </c>
      <c r="T173" s="129">
        <f>IF('3c AA'!W264="-","-",'3c AA'!W264)</f>
        <v>0</v>
      </c>
      <c r="U173" s="129">
        <f>IF('3c AA'!X264="-","-",'3c AA'!X264)</f>
        <v>0</v>
      </c>
      <c r="V173" s="129">
        <f>IF('3c AA'!Y264="-","-",'3c AA'!Y264)</f>
        <v>0</v>
      </c>
      <c r="W173" s="129" t="str">
        <f>IF('3c AA'!Z264="-","-",'3c AA'!Z264)</f>
        <v>-</v>
      </c>
      <c r="X173" s="129" t="str">
        <f>IF('3c AA'!AA264="-","-",'3c AA'!AA264)</f>
        <v>-</v>
      </c>
      <c r="Y173" s="129" t="str">
        <f>IF('3c AA'!AB264="-","-",'3c AA'!AB264)</f>
        <v>-</v>
      </c>
      <c r="Z173" s="129" t="str">
        <f>IF('3c AA'!AC264="-","-",'3c AA'!AC264)</f>
        <v>-</v>
      </c>
      <c r="AA173" s="28"/>
    </row>
    <row r="174" spans="1:27" s="29" customFormat="1" ht="11.25" customHeight="1" x14ac:dyDescent="0.25">
      <c r="A174" s="256"/>
      <c r="B174" s="132" t="s">
        <v>2</v>
      </c>
      <c r="C174" s="178" t="s">
        <v>342</v>
      </c>
      <c r="D174" s="134" t="s">
        <v>329</v>
      </c>
      <c r="E174" s="131"/>
      <c r="F174" s="30"/>
      <c r="G174" s="129">
        <f>IF('3d PC'!G$42="-","-",'3d PC'!G$42)</f>
        <v>21.926269106402124</v>
      </c>
      <c r="H174" s="129">
        <f>IF('3d PC'!H$42="-","-",'3d PC'!H$42)</f>
        <v>21.926269106402124</v>
      </c>
      <c r="I174" s="129">
        <f>IF('3d PC'!I$42="-","-",'3d PC'!I$42)</f>
        <v>22.64764819235609</v>
      </c>
      <c r="J174" s="129">
        <f>IF('3d PC'!J$42="-","-",'3d PC'!J$42)</f>
        <v>22.505107470829557</v>
      </c>
      <c r="K174" s="129">
        <f>IF('3d PC'!K$42="-","-",'3d PC'!K$42)</f>
        <v>19.106297226763825</v>
      </c>
      <c r="L174" s="129">
        <f>IF('3d PC'!L$42="-","-",'3d PC'!L$42)</f>
        <v>19.106297226763825</v>
      </c>
      <c r="M174" s="129">
        <f>IF('3d PC'!M$42="-","-",'3d PC'!M$42)</f>
        <v>20.852393125569616</v>
      </c>
      <c r="N174" s="129">
        <f>IF('3d PC'!N$42="-","-",'3d PC'!N$42)</f>
        <v>20.849370287873604</v>
      </c>
      <c r="O174" s="30"/>
      <c r="P174" s="129">
        <f>IF('3d PC'!P$42="-","-",'3d PC'!P$42)</f>
        <v>20.849370287873604</v>
      </c>
      <c r="Q174" s="129">
        <f>IF('3d PC'!Q$42="-","-",'3d PC'!Q$42)</f>
        <v>21.503193401206047</v>
      </c>
      <c r="R174" s="129">
        <f>IF('3d PC'!R$42="-","-",'3d PC'!R$42)</f>
        <v>21.819481548965161</v>
      </c>
      <c r="S174" s="129">
        <f>IF('3d PC'!S$42="-","-",'3d PC'!S$42)</f>
        <v>25.256715910577427</v>
      </c>
      <c r="T174" s="129">
        <f>IF('3d PC'!T$42="-","-",'3d PC'!T$42)</f>
        <v>24.167303215101221</v>
      </c>
      <c r="U174" s="129">
        <f>IF('3d PC'!U$42="-","-",'3d PC'!U$42)</f>
        <v>23.962512789411701</v>
      </c>
      <c r="V174" s="129">
        <f>IF('3d PC'!V$42="-","-",'3d PC'!V$42)</f>
        <v>23.858648398084732</v>
      </c>
      <c r="W174" s="129" t="str">
        <f>IF('3d PC'!W$42="-","-",'3d PC'!W$42)</f>
        <v>-</v>
      </c>
      <c r="X174" s="129" t="str">
        <f>IF('3d PC'!X$42="-","-",'3d PC'!X$42)</f>
        <v>-</v>
      </c>
      <c r="Y174" s="129" t="str">
        <f>IF('3d PC'!Y$42="-","-",'3d PC'!Y$42)</f>
        <v>-</v>
      </c>
      <c r="Z174" s="129" t="str">
        <f>IF('3d PC'!Z$42="-","-",'3d PC'!Z$42)</f>
        <v>-</v>
      </c>
      <c r="AA174" s="28"/>
    </row>
    <row r="175" spans="1:27" s="29" customFormat="1" ht="11.25" customHeight="1" x14ac:dyDescent="0.25">
      <c r="A175" s="256"/>
      <c r="B175" s="132" t="s">
        <v>352</v>
      </c>
      <c r="C175" s="178" t="s">
        <v>343</v>
      </c>
      <c r="D175" s="134" t="s">
        <v>329</v>
      </c>
      <c r="E175" s="131"/>
      <c r="F175" s="30"/>
      <c r="G175" s="129">
        <f>IF('3f NC-Gas'!F57="-","-",'3f NC-Gas'!F57)</f>
        <v>108.41773651861108</v>
      </c>
      <c r="H175" s="129">
        <f>IF('3f NC-Gas'!G57="-","-",'3f NC-Gas'!G57)</f>
        <v>108.29773651861107</v>
      </c>
      <c r="I175" s="129">
        <f>IF('3f NC-Gas'!H57="-","-",'3f NC-Gas'!H57)</f>
        <v>120.97937311923182</v>
      </c>
      <c r="J175" s="129">
        <f>IF('3f NC-Gas'!I57="-","-",'3f NC-Gas'!I57)</f>
        <v>120.63137311923182</v>
      </c>
      <c r="K175" s="129">
        <f>IF('3f NC-Gas'!J57="-","-",'3f NC-Gas'!J57)</f>
        <v>116.38255397526829</v>
      </c>
      <c r="L175" s="129">
        <f>IF('3f NC-Gas'!K57="-","-",'3f NC-Gas'!K57)</f>
        <v>116.4065539752683</v>
      </c>
      <c r="M175" s="129">
        <f>IF('3f NC-Gas'!L57="-","-",'3f NC-Gas'!L57)</f>
        <v>120.68792920353981</v>
      </c>
      <c r="N175" s="129">
        <f>IF('3f NC-Gas'!M57="-","-",'3f NC-Gas'!M57)</f>
        <v>120.75992920353981</v>
      </c>
      <c r="O175" s="30"/>
      <c r="P175" s="129">
        <f>IF('3f NC-Gas'!O57="-","-",'3f NC-Gas'!O57)</f>
        <v>120.75992920353981</v>
      </c>
      <c r="Q175" s="129">
        <f>IF('3f NC-Gas'!P57="-","-",'3f NC-Gas'!P57)</f>
        <v>124.36459188902195</v>
      </c>
      <c r="R175" s="129">
        <f>IF('3f NC-Gas'!Q57="-","-",'3f NC-Gas'!Q57)</f>
        <v>123.92059188902195</v>
      </c>
      <c r="S175" s="129">
        <f>IF('3f NC-Gas'!R57="-","-",'3f NC-Gas'!R57)</f>
        <v>134.26658823529411</v>
      </c>
      <c r="T175" s="129">
        <f>IF('3f NC-Gas'!S57="-","-",'3f NC-Gas'!S57)</f>
        <v>131.60258823529409</v>
      </c>
      <c r="U175" s="129">
        <f>IF('3f NC-Gas'!T57="-","-",'3f NC-Gas'!T57)</f>
        <v>117.38616328992188</v>
      </c>
      <c r="V175" s="129">
        <f>IF('3f NC-Gas'!U57="-","-",'3f NC-Gas'!U57)</f>
        <v>116.95416328992189</v>
      </c>
      <c r="W175" s="129" t="str">
        <f>IF('3f NC-Gas'!V57="-","-",'3f NC-Gas'!V57)</f>
        <v>-</v>
      </c>
      <c r="X175" s="129" t="str">
        <f>IF('3f NC-Gas'!W57="-","-",'3f NC-Gas'!W57)</f>
        <v>-</v>
      </c>
      <c r="Y175" s="129" t="str">
        <f>IF('3f NC-Gas'!X57="-","-",'3f NC-Gas'!X57)</f>
        <v>-</v>
      </c>
      <c r="Z175" s="129" t="str">
        <f>IF('3f NC-Gas'!Y57="-","-",'3f NC-Gas'!Y57)</f>
        <v>-</v>
      </c>
      <c r="AA175" s="28"/>
    </row>
    <row r="176" spans="1:27" s="29" customFormat="1" ht="11.25" customHeight="1" x14ac:dyDescent="0.25">
      <c r="A176" s="256"/>
      <c r="B176" s="132" t="s">
        <v>349</v>
      </c>
      <c r="C176" s="178" t="s">
        <v>344</v>
      </c>
      <c r="D176" s="134" t="s">
        <v>329</v>
      </c>
      <c r="E176" s="131"/>
      <c r="F176" s="30"/>
      <c r="G176" s="129">
        <f>IF('3g CPIH'!C$16="-","-",'3h OC '!$E$12*('3g CPIH'!C$16/'3g CPIH'!$G$16))</f>
        <v>87.194616340508801</v>
      </c>
      <c r="H176" s="129">
        <f>IF('3g CPIH'!D$16="-","-",'3h OC '!$E$12*('3g CPIH'!D$16/'3g CPIH'!$G$16))</f>
        <v>87.369180136986301</v>
      </c>
      <c r="I176" s="129">
        <f>IF('3g CPIH'!E$16="-","-",'3h OC '!$E$12*('3g CPIH'!E$16/'3g CPIH'!$G$16))</f>
        <v>87.631025831702544</v>
      </c>
      <c r="J176" s="129">
        <f>IF('3g CPIH'!F$16="-","-",'3h OC '!$E$12*('3g CPIH'!F$16/'3g CPIH'!$G$16))</f>
        <v>88.15471722113503</v>
      </c>
      <c r="K176" s="129">
        <f>IF('3g CPIH'!G$16="-","-",'3h OC '!$E$12*('3g CPIH'!G$16/'3g CPIH'!$G$16))</f>
        <v>89.202100000000002</v>
      </c>
      <c r="L176" s="129">
        <f>IF('3g CPIH'!H$16="-","-",'3h OC '!$E$12*('3g CPIH'!H$16/'3g CPIH'!$G$16))</f>
        <v>90.33676467710373</v>
      </c>
      <c r="M176" s="129">
        <f>IF('3g CPIH'!I$16="-","-",'3h OC '!$E$12*('3g CPIH'!I$16/'3g CPIH'!$G$16))</f>
        <v>91.645993150684916</v>
      </c>
      <c r="N176" s="129">
        <f>IF('3g CPIH'!J$16="-","-",'3h OC '!$E$12*('3g CPIH'!J$16/'3g CPIH'!$G$16))</f>
        <v>92.431530234833673</v>
      </c>
      <c r="O176" s="30"/>
      <c r="P176" s="129">
        <f>IF('3g CPIH'!L$16="-","-",'3h OC '!$E$12*('3g CPIH'!L$16/'3g CPIH'!$G$16))</f>
        <v>92.431530234833673</v>
      </c>
      <c r="Q176" s="129">
        <f>IF('3g CPIH'!M$16="-","-",'3h OC '!$E$12*('3g CPIH'!M$16/'3g CPIH'!$G$16))</f>
        <v>93.47891301369863</v>
      </c>
      <c r="R176" s="129">
        <f>IF('3g CPIH'!N$16="-","-",'3h OC '!$E$12*('3g CPIH'!N$16/'3g CPIH'!$G$16))</f>
        <v>94.177168199608616</v>
      </c>
      <c r="S176" s="129">
        <f>IF('3g CPIH'!O$16="-","-",'3h OC '!$E$12*('3g CPIH'!O$16/'3g CPIH'!$G$16))</f>
        <v>94.700859589041102</v>
      </c>
      <c r="T176" s="129">
        <f>IF('3g CPIH'!P$16="-","-",'3h OC '!$E$12*('3g CPIH'!P$16/'3g CPIH'!$G$16))</f>
        <v>94.96270528375733</v>
      </c>
      <c r="U176" s="129">
        <f>IF('3g CPIH'!Q$16="-","-",'3h OC '!$E$12*('3g CPIH'!Q$16/'3g CPIH'!$G$16))</f>
        <v>95.48639667318983</v>
      </c>
      <c r="V176" s="129">
        <f>IF('3g CPIH'!R$16="-","-",'3h OC '!$E$12*('3g CPIH'!R$16/'3g CPIH'!$G$16))</f>
        <v>97.232034637964787</v>
      </c>
      <c r="W176" s="129" t="str">
        <f>IF('3g CPIH'!S$16="-","-",'3h OC '!$E$12*('3g CPIH'!S$16/'3g CPIH'!$G$16))</f>
        <v>-</v>
      </c>
      <c r="X176" s="129" t="str">
        <f>IF('3g CPIH'!T$16="-","-",'3h OC '!$E$12*('3g CPIH'!T$16/'3g CPIH'!$G$16))</f>
        <v>-</v>
      </c>
      <c r="Y176" s="129" t="str">
        <f>IF('3g CPIH'!U$16="-","-",'3h OC '!$E$12*('3g CPIH'!U$16/'3g CPIH'!$G$16))</f>
        <v>-</v>
      </c>
      <c r="Z176" s="129" t="str">
        <f>IF('3g CPIH'!V$16="-","-",'3h OC '!$E$12*('3g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SMNCC'!G$49="-","-",'3i SMNCC'!G$49)</f>
        <v>0</v>
      </c>
      <c r="L177" s="129">
        <f>IF('3i SMNCC'!H$49="-","-",'3i SMNCC'!H$49)</f>
        <v>-0.14839729644435984</v>
      </c>
      <c r="M177" s="129">
        <f>IF('3i SMNCC'!I$49="-","-",'3i SMNCC'!I$49)</f>
        <v>1.899695256253338</v>
      </c>
      <c r="N177" s="129">
        <f>IF('3i SMNCC'!J$49="-","-",'3i SMNCC'!J$49)</f>
        <v>1.9653659209909353</v>
      </c>
      <c r="O177" s="30"/>
      <c r="P177" s="129">
        <f>IF('3i SMNCC'!L$49="-","-",'3i SMNCC'!L$49)</f>
        <v>1.9653659209909353</v>
      </c>
      <c r="Q177" s="129">
        <f>IF('3i SMNCC'!M$49="-","-",'3i SMNCC'!M$49)</f>
        <v>3.94070969375099</v>
      </c>
      <c r="R177" s="129">
        <f>IF('3i SMNCC'!N$49="-","-",'3i SMNCC'!N$49)</f>
        <v>3.6877871322225353</v>
      </c>
      <c r="S177" s="129">
        <f>IF('3i SMNCC'!O$49="-","-",'3i SMNCC'!O$49)</f>
        <v>5.396909444486452</v>
      </c>
      <c r="T177" s="129">
        <f>IF('3i SMNCC'!P$49="-","-",'3i SMNCC'!P$49)</f>
        <v>4.6837637900821658</v>
      </c>
      <c r="U177" s="129">
        <f>IF('3i SMNCC'!Q$49="-","-",'3i SMNCC'!Q$49)</f>
        <v>4.418895268958277</v>
      </c>
      <c r="V177" s="129">
        <f>IF('3i SMNCC'!R$49="-","-",'3i SMNCC'!R$49)</f>
        <v>-1.4350963821646188</v>
      </c>
      <c r="W177" s="129" t="str">
        <f>IF('3i SMNCC'!S$49="-","-",'3i SMNCC'!S$49)</f>
        <v>-</v>
      </c>
      <c r="X177" s="129" t="str">
        <f>IF('3i SMNCC'!T$49="-","-",'3i SMNCC'!T$49)</f>
        <v>-</v>
      </c>
      <c r="Y177" s="129" t="str">
        <f>IF('3i SMNCC'!U$49="-","-",'3i SMNCC'!U$49)</f>
        <v>-</v>
      </c>
      <c r="Z177" s="129" t="str">
        <f>IF('3i SMNCC'!V$49="-","-",'3i SMNCC'!V$49)</f>
        <v>-</v>
      </c>
      <c r="AA177" s="28"/>
    </row>
    <row r="178" spans="1:27" s="29" customFormat="1" ht="12.4" customHeight="1" x14ac:dyDescent="0.25">
      <c r="A178" s="256"/>
      <c r="B178" s="132" t="s">
        <v>349</v>
      </c>
      <c r="C178" s="178" t="s">
        <v>389</v>
      </c>
      <c r="D178" s="134" t="s">
        <v>329</v>
      </c>
      <c r="E178" s="131"/>
      <c r="F178" s="30"/>
      <c r="G178" s="129">
        <f>IF('3g CPIH'!C$16="-","-",'3j PAAC PAP'!$G$24*('3g CPIH'!C$16/'3g CPIH'!$G$16))</f>
        <v>38.769117710371823</v>
      </c>
      <c r="H178" s="129">
        <f>IF('3g CPIH'!D$16="-","-",'3j PAAC PAP'!$G$24*('3g CPIH'!D$16/'3g CPIH'!$G$16))</f>
        <v>38.846733561643838</v>
      </c>
      <c r="I178" s="129">
        <f>IF('3g CPIH'!E$16="-","-",'3j PAAC PAP'!$G$24*('3g CPIH'!E$16/'3g CPIH'!$G$16))</f>
        <v>38.963157338551866</v>
      </c>
      <c r="J178" s="129">
        <f>IF('3g CPIH'!F$16="-","-",'3j PAAC PAP'!$G$24*('3g CPIH'!F$16/'3g CPIH'!$G$16))</f>
        <v>39.19600489236791</v>
      </c>
      <c r="K178" s="129">
        <f>IF('3g CPIH'!G$16="-","-",'3j PAAC PAP'!$G$24*('3g CPIH'!G$16/'3g CPIH'!$G$16))</f>
        <v>39.661700000000003</v>
      </c>
      <c r="L178" s="129">
        <f>IF('3g CPIH'!H$16="-","-",'3j PAAC PAP'!$G$24*('3g CPIH'!H$16/'3g CPIH'!$G$16))</f>
        <v>40.166203033268111</v>
      </c>
      <c r="M178" s="129">
        <f>IF('3g CPIH'!I$16="-","-",'3j PAAC PAP'!$G$24*('3g CPIH'!I$16/'3g CPIH'!$G$16))</f>
        <v>40.748321917808219</v>
      </c>
      <c r="N178" s="129">
        <f>IF('3g CPIH'!J$16="-","-",'3j PAAC PAP'!$G$24*('3g CPIH'!J$16/'3g CPIH'!$G$16))</f>
        <v>41.097593248532299</v>
      </c>
      <c r="O178" s="30"/>
      <c r="P178" s="129">
        <f>IF('3g CPIH'!L$16="-","-",'3j PAAC PAP'!$G$24*('3g CPIH'!L$16/'3g CPIH'!$G$16))</f>
        <v>41.097593248532299</v>
      </c>
      <c r="Q178" s="129">
        <f>IF('3g CPIH'!M$16="-","-",'3j PAAC PAP'!$G$24*('3g CPIH'!M$16/'3g CPIH'!$G$16))</f>
        <v>41.563288356164385</v>
      </c>
      <c r="R178" s="129">
        <f>IF('3g CPIH'!N$16="-","-",'3j PAAC PAP'!$G$24*('3g CPIH'!N$16/'3g CPIH'!$G$16))</f>
        <v>41.87375176125245</v>
      </c>
      <c r="S178" s="129">
        <f>IF('3g CPIH'!O$16="-","-",'3j PAAC PAP'!$G$24*('3g CPIH'!O$16/'3g CPIH'!$G$16))</f>
        <v>42.1065993150685</v>
      </c>
      <c r="T178" s="129">
        <f>IF('3g CPIH'!P$16="-","-",'3j PAAC PAP'!$G$24*('3g CPIH'!P$16/'3g CPIH'!$G$16))</f>
        <v>42.223023091976515</v>
      </c>
      <c r="U178" s="129">
        <f>IF('3g CPIH'!Q$16="-","-",'3j PAAC PAP'!$G$24*('3g CPIH'!Q$16/'3g CPIH'!$G$16))</f>
        <v>42.455870645792565</v>
      </c>
      <c r="V178" s="129">
        <f>IF('3g CPIH'!R$16="-","-",'3j PAAC PAP'!$G$24*('3g CPIH'!R$16/'3g CPIH'!$G$16))</f>
        <v>43.232029158512731</v>
      </c>
      <c r="W178" s="129" t="str">
        <f>IF('3g CPIH'!S$16="-","-",'3j PAAC PAP'!$G$24*('3g CPIH'!S$16/'3g CPIH'!$G$16))</f>
        <v>-</v>
      </c>
      <c r="X178" s="129" t="str">
        <f>IF('3g CPIH'!T$16="-","-",'3j PAAC PAP'!$G$24*('3g CPIH'!T$16/'3g CPIH'!$G$16))</f>
        <v>-</v>
      </c>
      <c r="Y178" s="129" t="str">
        <f>IF('3g CPIH'!U$16="-","-",'3j PAAC PAP'!$G$24*('3g CPIH'!U$16/'3g CPIH'!$G$16))</f>
        <v>-</v>
      </c>
      <c r="Z178" s="129" t="str">
        <f>IF('3g CPIH'!V$16="-","-",'3j PAAC PAP'!$G$24*('3g CPIH'!V$16/'3g CPIH'!$G$16))</f>
        <v>-</v>
      </c>
      <c r="AA178" s="28"/>
    </row>
    <row r="179" spans="1:27" s="29" customFormat="1" ht="11.25" customHeight="1" x14ac:dyDescent="0.25">
      <c r="A179" s="256"/>
      <c r="B179" s="132" t="s">
        <v>349</v>
      </c>
      <c r="C179" s="132" t="s">
        <v>404</v>
      </c>
      <c r="D179" s="134" t="s">
        <v>329</v>
      </c>
      <c r="E179" s="131"/>
      <c r="F179" s="30"/>
      <c r="G179" s="129">
        <f>IF(G171="-","-",SUM(G171:G177)*'3j PAAC PAP'!$G$42)</f>
        <v>0</v>
      </c>
      <c r="H179" s="129">
        <f>IF(H171="-","-",SUM(H171:H177)*'3j PAAC PAP'!$G$42)</f>
        <v>0</v>
      </c>
      <c r="I179" s="129">
        <f>IF(I171="-","-",SUM(I171:I177)*'3j PAAC PAP'!$G$42)</f>
        <v>0</v>
      </c>
      <c r="J179" s="129">
        <f>IF(J171="-","-",SUM(J171:J177)*'3j PAAC PAP'!$G$42)</f>
        <v>0</v>
      </c>
      <c r="K179" s="129">
        <f>IF(K171="-","-",SUM(K171:K177)*'3j PAAC PAP'!$G$42)</f>
        <v>0</v>
      </c>
      <c r="L179" s="129">
        <f>IF(L171="-","-",SUM(L171:L177)*'3j PAAC PAP'!$G$42)</f>
        <v>0</v>
      </c>
      <c r="M179" s="129">
        <f>IF(M171="-","-",SUM(M171:M177)*'3j PAAC PAP'!$G$42)</f>
        <v>0</v>
      </c>
      <c r="N179" s="129">
        <f>IF(N171="-","-",SUM(N171:N177)*'3j PAAC PAP'!$G$42)</f>
        <v>0</v>
      </c>
      <c r="O179" s="30"/>
      <c r="P179" s="129">
        <f>IF(P171="-","-",SUM(P171:P177)*'3j PAAC PAP'!$G$42)</f>
        <v>0</v>
      </c>
      <c r="Q179" s="129">
        <f>IF(Q171="-","-",SUM(Q171:Q177)*'3j PAAC PAP'!$G$42)</f>
        <v>0</v>
      </c>
      <c r="R179" s="129">
        <f>IF(R171="-","-",SUM(R171:R177)*'3j PAAC PAP'!$G$42)</f>
        <v>0</v>
      </c>
      <c r="S179" s="129">
        <f>IF(S171="-","-",SUM(S171:S177)*'3j PAAC PAP'!$G$42)</f>
        <v>0</v>
      </c>
      <c r="T179" s="129">
        <f>IF(T171="-","-",SUM(T171:T177)*'3j PAAC PAP'!$G$42)</f>
        <v>0</v>
      </c>
      <c r="U179" s="129">
        <f>IF(U171="-","-",SUM(U171:U177)*'3j PAAC PAP'!$G$42)</f>
        <v>0</v>
      </c>
      <c r="V179" s="129">
        <f>IF(V171="-","-",SUM(V171:V177)*'3j PAAC PAP'!$G$42)</f>
        <v>0</v>
      </c>
      <c r="W179" s="129" t="str">
        <f>IF(W171="-","-",SUM(W171:W177)*'3j PAAC PAP'!$G$42)</f>
        <v>-</v>
      </c>
      <c r="X179" s="129" t="str">
        <f>IF(X171="-","-",SUM(X171:X177)*'3j PAAC PAP'!$G$42)</f>
        <v>-</v>
      </c>
      <c r="Y179" s="129" t="str">
        <f>IF(Y171="-","-",SUM(Y171:Y177)*'3j PAAC PAP'!$G$42)</f>
        <v>-</v>
      </c>
      <c r="Z179" s="129" t="str">
        <f>IF(Z171="-","-",SUM(Z171:Z177)*'3j PAAC PAP'!$G$42)</f>
        <v>-</v>
      </c>
      <c r="AA179" s="28"/>
    </row>
    <row r="180" spans="1:27" x14ac:dyDescent="0.25">
      <c r="A180" s="256"/>
      <c r="B180" s="132" t="s">
        <v>388</v>
      </c>
      <c r="C180" s="178" t="s">
        <v>515</v>
      </c>
      <c r="D180" s="134" t="s">
        <v>329</v>
      </c>
      <c r="E180" s="131"/>
      <c r="F180" s="30"/>
      <c r="G180" s="129">
        <f>IF(G174="-","-",SUM(G171:G179)*'3k EBIT'!$E$12)</f>
        <v>9.8671746286900639</v>
      </c>
      <c r="H180" s="129">
        <f>IF(H174="-","-",SUM(H171:H179)*'3k EBIT'!$E$12)</f>
        <v>9.1032381338423995</v>
      </c>
      <c r="I180" s="129">
        <f>IF(I174="-","-",SUM(I171:I179)*'3k EBIT'!$E$12)</f>
        <v>8.6182002608141648</v>
      </c>
      <c r="J180" s="129">
        <f>IF(J174="-","-",SUM(J171:J179)*'3k EBIT'!$E$12)</f>
        <v>8.3428477752006689</v>
      </c>
      <c r="K180" s="129">
        <f>IF(K174="-","-",SUM(K171:K179)*'3k EBIT'!$E$12)</f>
        <v>9.0080467951458534</v>
      </c>
      <c r="L180" s="129">
        <f>IF(L174="-","-",SUM(L171:L179)*'3k EBIT'!$E$12)</f>
        <v>9.0046679832826531</v>
      </c>
      <c r="M180" s="129">
        <f>IF(M174="-","-",SUM(M171:M179)*'3k EBIT'!$E$12)</f>
        <v>9.5214132806843654</v>
      </c>
      <c r="N180" s="129">
        <f>IF(N174="-","-",SUM(N171:N179)*'3k EBIT'!$E$12)</f>
        <v>10.08031302853284</v>
      </c>
      <c r="O180" s="30"/>
      <c r="P180" s="129">
        <f>IF(P174="-","-",SUM(P171:P179)*'3k EBIT'!$E$12)</f>
        <v>10.08031302853284</v>
      </c>
      <c r="Q180" s="129">
        <f>IF(Q174="-","-",SUM(Q171:Q179)*'3k EBIT'!$E$12)</f>
        <v>10.962830817331012</v>
      </c>
      <c r="R180" s="129">
        <f>IF(R174="-","-",SUM(R171:R179)*'3k EBIT'!$E$12)</f>
        <v>9.9988784059792124</v>
      </c>
      <c r="S180" s="129">
        <f>IF(S174="-","-",SUM(S171:S179)*'3k EBIT'!$E$12)</f>
        <v>9.839825689361092</v>
      </c>
      <c r="T180" s="129">
        <f>IF(T174="-","-",SUM(T171:T179)*'3k EBIT'!$E$12)</f>
        <v>8.5756096747764037</v>
      </c>
      <c r="U180" s="129">
        <f>IF(U174="-","-",SUM(U171:U179)*'3k EBIT'!$E$12)</f>
        <v>9.1179916491991637</v>
      </c>
      <c r="V180" s="129">
        <f>IF(V174="-","-",SUM(V171:V179)*'3k EBIT'!$E$12)</f>
        <v>10.775471203052792</v>
      </c>
      <c r="W180" s="129" t="str">
        <f>IF(W174="-","-",SUM(W171:W179)*'3k EBIT'!$E$12)</f>
        <v>-</v>
      </c>
      <c r="X180" s="129" t="str">
        <f>IF(X174="-","-",SUM(X171:X179)*'3k EBIT'!$E$12)</f>
        <v>-</v>
      </c>
      <c r="Y180" s="129" t="str">
        <f>IF(Y174="-","-",SUM(Y171:Y179)*'3k EBIT'!$E$12)</f>
        <v>-</v>
      </c>
      <c r="Z180" s="129" t="str">
        <f>IF(Z174="-","-",SUM(Z171:Z179)*'3k EBIT'!$E$12)</f>
        <v>-</v>
      </c>
    </row>
    <row r="181" spans="1:27" x14ac:dyDescent="0.25">
      <c r="A181" s="256"/>
      <c r="B181" s="132" t="s">
        <v>292</v>
      </c>
      <c r="C181" s="176" t="s">
        <v>516</v>
      </c>
      <c r="D181" s="134" t="s">
        <v>329</v>
      </c>
      <c r="E181" s="130"/>
      <c r="F181" s="30"/>
      <c r="G181" s="129">
        <f>IF(G176="-","-",SUM(G171:G174,G176:G180)*'3l HAP'!$E$13)</f>
        <v>6.0160898178890401</v>
      </c>
      <c r="H181" s="129">
        <f>IF(H176="-","-",SUM(H171:H174,H176:H180)*'3l HAP'!$E$13)</f>
        <v>5.4291736009859912</v>
      </c>
      <c r="I181" s="129">
        <f>IF(I176="-","-",SUM(I171:I174,I176:I180)*'3l HAP'!$E$13)</f>
        <v>4.8697419402668647</v>
      </c>
      <c r="J181" s="129">
        <f>IF(J176="-","-",SUM(J171:J174,J176:J180)*'3l HAP'!$E$13)</f>
        <v>4.6626562673893508</v>
      </c>
      <c r="K181" s="129">
        <f>IF(K176="-","-",SUM(K171:K174,K176:K180)*'3l HAP'!$E$13)</f>
        <v>5.2374513773301032</v>
      </c>
      <c r="L181" s="129">
        <f>IF(L176="-","-",SUM(L171:L174,L176:L180)*'3l HAP'!$E$13)</f>
        <v>5.2344963531166453</v>
      </c>
      <c r="M181" s="129">
        <f>IF(M176="-","-",SUM(M171:M174,M176:M180)*'3l HAP'!$E$13)</f>
        <v>5.570005621254297</v>
      </c>
      <c r="N181" s="129">
        <f>IF(N176="-","-",SUM(N171:N174,N176:N180)*'3l HAP'!$E$13)</f>
        <v>5.9996276707439122</v>
      </c>
      <c r="O181" s="30"/>
      <c r="P181" s="129">
        <f>IF(P176="-","-",SUM(P171:P174,P176:P180)*'3l HAP'!$E$13)</f>
        <v>5.9996276707439122</v>
      </c>
      <c r="Q181" s="129">
        <f>IF(Q176="-","-",SUM(Q171:Q174,Q176:Q180)*'3l HAP'!$E$13)</f>
        <v>6.6269011521955985</v>
      </c>
      <c r="R181" s="129">
        <f>IF(R176="-","-",SUM(R171:R174,R176:R180)*'3l HAP'!$E$13)</f>
        <v>5.8906006285588379</v>
      </c>
      <c r="S181" s="129">
        <f>IF(S176="-","-",SUM(S171:S174,S176:S180)*'3l HAP'!$E$13)</f>
        <v>5.6165622717302019</v>
      </c>
      <c r="T181" s="129">
        <f>IF(T176="-","-",SUM(T171:T174,T176:T180)*'3l HAP'!$E$13)</f>
        <v>4.6813880523519513</v>
      </c>
      <c r="U181" s="129">
        <f>IF(U176="-","-",SUM(U171:U174,U176:U180)*'3l HAP'!$E$13)</f>
        <v>5.3074786882649407</v>
      </c>
      <c r="V181" s="129">
        <f>IF(V176="-","-",SUM(V171:V174,V176:V180)*'3l HAP'!$E$13)</f>
        <v>6.5910219225997615</v>
      </c>
      <c r="W181" s="129" t="str">
        <f>IF(W176="-","-",SUM(W171:W174,W176:W180)*'3l HAP'!$E$13)</f>
        <v>-</v>
      </c>
      <c r="X181" s="129" t="str">
        <f>IF(X176="-","-",SUM(X171:X174,X176:X180)*'3l HAP'!$E$13)</f>
        <v>-</v>
      </c>
      <c r="Y181" s="129" t="str">
        <f>IF(Y176="-","-",SUM(Y171:Y174,Y176:Y180)*'3l HAP'!$E$13)</f>
        <v>-</v>
      </c>
      <c r="Z181" s="129" t="str">
        <f>IF(Z176="-","-",SUM(Z171:Z174,Z176:Z180)*'3l HAP'!$E$13)</f>
        <v>-</v>
      </c>
    </row>
    <row r="182" spans="1:27" x14ac:dyDescent="0.25">
      <c r="A182" s="256"/>
      <c r="B182" s="132" t="s">
        <v>44</v>
      </c>
      <c r="C182" s="178" t="str">
        <f>B182&amp;"_"&amp;D182</f>
        <v>Total_Northern Scotland</v>
      </c>
      <c r="D182" s="134" t="s">
        <v>329</v>
      </c>
      <c r="E182" s="131"/>
      <c r="F182" s="30"/>
      <c r="G182" s="129">
        <f t="shared" ref="G182:N182" si="26">IF(G171="-","-",SUM(G171:G181))</f>
        <v>525.34085576680127</v>
      </c>
      <c r="H182" s="129">
        <f t="shared" si="26"/>
        <v>484.54677221822368</v>
      </c>
      <c r="I182" s="129">
        <f t="shared" si="26"/>
        <v>458.45904199528616</v>
      </c>
      <c r="J182" s="129">
        <f t="shared" si="26"/>
        <v>443.75972622354152</v>
      </c>
      <c r="K182" s="129">
        <f t="shared" si="26"/>
        <v>479.34498160627669</v>
      </c>
      <c r="L182" s="129">
        <f t="shared" si="26"/>
        <v>479.164194452191</v>
      </c>
      <c r="M182" s="129">
        <f t="shared" si="26"/>
        <v>506.69681340237065</v>
      </c>
      <c r="N182" s="129">
        <f t="shared" si="26"/>
        <v>536.5421995041529</v>
      </c>
      <c r="O182" s="30"/>
      <c r="P182" s="129">
        <f t="shared" ref="P182:Z182" si="27">IF(P171="-","-",SUM(P171:P181))</f>
        <v>536.5421995041529</v>
      </c>
      <c r="Q182" s="129">
        <f t="shared" si="27"/>
        <v>583.61775847360616</v>
      </c>
      <c r="R182" s="129">
        <f t="shared" si="27"/>
        <v>532.14714146634367</v>
      </c>
      <c r="S182" s="129">
        <f t="shared" si="27"/>
        <v>523.50191095577804</v>
      </c>
      <c r="T182" s="129">
        <f t="shared" si="27"/>
        <v>456.02907924181255</v>
      </c>
      <c r="U182" s="129">
        <f t="shared" si="27"/>
        <v>485.2015777930178</v>
      </c>
      <c r="V182" s="129">
        <f t="shared" si="27"/>
        <v>573.72085098670129</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253.14985164432846</v>
      </c>
      <c r="H183" s="38">
        <f t="shared" si="28"/>
        <v>213.57444115975201</v>
      </c>
      <c r="I183" s="38">
        <f t="shared" si="28"/>
        <v>174.74989531236287</v>
      </c>
      <c r="J183" s="38">
        <f t="shared" si="28"/>
        <v>160.26701947738724</v>
      </c>
      <c r="K183" s="38">
        <f t="shared" si="28"/>
        <v>200.74683223176862</v>
      </c>
      <c r="L183" s="38">
        <f t="shared" si="28"/>
        <v>199.05760849983216</v>
      </c>
      <c r="M183" s="38">
        <f t="shared" si="28"/>
        <v>215.77106184657609</v>
      </c>
      <c r="N183" s="38">
        <f t="shared" si="28"/>
        <v>243.35846990910571</v>
      </c>
      <c r="O183" s="30"/>
      <c r="P183" s="38">
        <f t="shared" ref="P183:Z185" si="29">IF(P15="-","-",AVERAGE(P15,P27,P39,P51,P63,P75,P87,P99,P111,P123,P135,P147,P159,P171))</f>
        <v>243.35846990910571</v>
      </c>
      <c r="Q183" s="38">
        <f t="shared" si="29"/>
        <v>281.17733015023748</v>
      </c>
      <c r="R183" s="38">
        <f t="shared" si="29"/>
        <v>230.77888190073506</v>
      </c>
      <c r="S183" s="38">
        <f t="shared" si="29"/>
        <v>206.31785050021912</v>
      </c>
      <c r="T183" s="38">
        <f t="shared" si="29"/>
        <v>145.13269789847294</v>
      </c>
      <c r="U183" s="38">
        <f t="shared" si="29"/>
        <v>187.0662687882795</v>
      </c>
      <c r="V183" s="38">
        <f t="shared" si="29"/>
        <v>276.51257875872903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si="29"/>
        <v>-</v>
      </c>
      <c r="Q184" s="38" t="str">
        <f t="shared" si="29"/>
        <v>-</v>
      </c>
      <c r="R184" s="38" t="str">
        <f t="shared" si="29"/>
        <v>-</v>
      </c>
      <c r="S184" s="38" t="str">
        <f t="shared" si="29"/>
        <v>-</v>
      </c>
      <c r="T184" s="38" t="str">
        <f t="shared" si="29"/>
        <v>-</v>
      </c>
      <c r="U184" s="38" t="str">
        <f t="shared" si="29"/>
        <v>-</v>
      </c>
      <c r="V184" s="38" t="str">
        <f t="shared" si="29"/>
        <v>-</v>
      </c>
      <c r="W184" s="38" t="str">
        <f t="shared" si="29"/>
        <v>-</v>
      </c>
      <c r="X184" s="38" t="str">
        <f t="shared" si="29"/>
        <v>-</v>
      </c>
      <c r="Y184" s="38" t="str">
        <f t="shared" si="29"/>
        <v>-</v>
      </c>
      <c r="Z184" s="38" t="str">
        <f t="shared" si="29"/>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0</v>
      </c>
      <c r="V185" s="38">
        <f t="shared" si="28"/>
        <v>0</v>
      </c>
      <c r="W185" s="38" t="str">
        <f t="shared" si="29"/>
        <v>-</v>
      </c>
      <c r="X185" s="38" t="str">
        <f t="shared" si="29"/>
        <v>-</v>
      </c>
      <c r="Y185" s="38" t="str">
        <f t="shared" si="29"/>
        <v>-</v>
      </c>
      <c r="Z185" s="38" t="str">
        <f t="shared" si="29"/>
        <v>-</v>
      </c>
      <c r="AA185" s="28"/>
    </row>
    <row r="186" spans="1:27" s="29" customFormat="1" ht="11.5" x14ac:dyDescent="0.25">
      <c r="A186" s="256"/>
      <c r="B186" s="135" t="s">
        <v>2</v>
      </c>
      <c r="C186" s="135" t="s">
        <v>342</v>
      </c>
      <c r="D186" s="133" t="s">
        <v>291</v>
      </c>
      <c r="E186" s="128"/>
      <c r="F186" s="30"/>
      <c r="G186" s="38">
        <f t="shared" ref="G186:N194" si="30">IF(G18="-","-",AVERAGE(G18,G30,G42,G54,G66,G78,G90,G102,G114,G126,G138,G150,G162,G174))</f>
        <v>21.92626910640212</v>
      </c>
      <c r="H186" s="38">
        <f t="shared" si="30"/>
        <v>21.92626910640212</v>
      </c>
      <c r="I186" s="38">
        <f t="shared" si="30"/>
        <v>22.64764819235609</v>
      </c>
      <c r="J186" s="38">
        <f t="shared" si="30"/>
        <v>22.505107470829557</v>
      </c>
      <c r="K186" s="38">
        <f t="shared" si="30"/>
        <v>19.106297226763822</v>
      </c>
      <c r="L186" s="38">
        <f t="shared" si="30"/>
        <v>19.106297226763822</v>
      </c>
      <c r="M186" s="38">
        <f t="shared" si="30"/>
        <v>20.852393125569616</v>
      </c>
      <c r="N186" s="38">
        <f t="shared" si="30"/>
        <v>20.849370287873601</v>
      </c>
      <c r="O186" s="30"/>
      <c r="P186" s="38">
        <f t="shared" ref="P186:Z194" si="31">IF(P18="-","-",AVERAGE(P18,P30,P42,P54,P66,P78,P90,P102,P114,P126,P138,P150,P162,P174))</f>
        <v>20.849370287873601</v>
      </c>
      <c r="Q186" s="38">
        <f t="shared" si="31"/>
        <v>21.50319340120604</v>
      </c>
      <c r="R186" s="38">
        <f t="shared" si="31"/>
        <v>21.819481548965165</v>
      </c>
      <c r="S186" s="38">
        <f t="shared" si="31"/>
        <v>25.256715910577434</v>
      </c>
      <c r="T186" s="38">
        <f t="shared" si="31"/>
        <v>24.167303215101221</v>
      </c>
      <c r="U186" s="38">
        <f t="shared" si="31"/>
        <v>23.962512789411697</v>
      </c>
      <c r="V186" s="38">
        <f t="shared" si="31"/>
        <v>23.858648398084732</v>
      </c>
      <c r="W186" s="38" t="str">
        <f t="shared" si="31"/>
        <v>-</v>
      </c>
      <c r="X186" s="38" t="str">
        <f t="shared" si="31"/>
        <v>-</v>
      </c>
      <c r="Y186" s="38" t="str">
        <f t="shared" si="31"/>
        <v>-</v>
      </c>
      <c r="Z186" s="38" t="str">
        <f t="shared" si="31"/>
        <v>-</v>
      </c>
      <c r="AA186" s="28"/>
    </row>
    <row r="187" spans="1:27" s="29" customFormat="1" ht="11.5" x14ac:dyDescent="0.25">
      <c r="A187" s="256"/>
      <c r="B187" s="135" t="s">
        <v>352</v>
      </c>
      <c r="C187" s="135" t="s">
        <v>343</v>
      </c>
      <c r="D187" s="133" t="s">
        <v>291</v>
      </c>
      <c r="E187" s="128"/>
      <c r="F187" s="30"/>
      <c r="G187" s="38">
        <f t="shared" si="30"/>
        <v>121.99571420662426</v>
      </c>
      <c r="H187" s="38">
        <f t="shared" si="30"/>
        <v>121.87571420785873</v>
      </c>
      <c r="I187" s="38">
        <f t="shared" si="30"/>
        <v>124.5194448789774</v>
      </c>
      <c r="J187" s="38">
        <f t="shared" si="30"/>
        <v>124.17144488255728</v>
      </c>
      <c r="K187" s="38">
        <f t="shared" si="30"/>
        <v>122.43954491549439</v>
      </c>
      <c r="L187" s="38">
        <f t="shared" si="30"/>
        <v>122.46354491524748</v>
      </c>
      <c r="M187" s="38">
        <f t="shared" si="30"/>
        <v>126.26991866834115</v>
      </c>
      <c r="N187" s="38">
        <f t="shared" si="30"/>
        <v>126.34191866760045</v>
      </c>
      <c r="O187" s="30"/>
      <c r="P187" s="38">
        <f t="shared" si="31"/>
        <v>126.34191866760045</v>
      </c>
      <c r="Q187" s="38">
        <f t="shared" si="31"/>
        <v>131.74472031618731</v>
      </c>
      <c r="R187" s="38">
        <f t="shared" si="31"/>
        <v>131.30072032075481</v>
      </c>
      <c r="S187" s="38">
        <f t="shared" si="31"/>
        <v>132.24553140529321</v>
      </c>
      <c r="T187" s="38">
        <f t="shared" si="31"/>
        <v>129.58153143269809</v>
      </c>
      <c r="U187" s="38">
        <f t="shared" si="31"/>
        <v>123.6783856835283</v>
      </c>
      <c r="V187" s="38">
        <f t="shared" si="31"/>
        <v>123.24638568797238</v>
      </c>
      <c r="W187" s="38" t="str">
        <f t="shared" si="31"/>
        <v>-</v>
      </c>
      <c r="X187" s="38" t="str">
        <f t="shared" si="31"/>
        <v>-</v>
      </c>
      <c r="Y187" s="38" t="str">
        <f t="shared" si="31"/>
        <v>-</v>
      </c>
      <c r="Z187" s="38" t="str">
        <f t="shared" si="31"/>
        <v>-</v>
      </c>
      <c r="AA187" s="28"/>
    </row>
    <row r="188" spans="1:27" s="29" customFormat="1" ht="11.5" x14ac:dyDescent="0.25">
      <c r="A188" s="256"/>
      <c r="B188" s="135" t="s">
        <v>349</v>
      </c>
      <c r="C188" s="135" t="s">
        <v>344</v>
      </c>
      <c r="D188" s="133" t="s">
        <v>291</v>
      </c>
      <c r="E188" s="128"/>
      <c r="F188" s="30"/>
      <c r="G188" s="38">
        <f t="shared" si="30"/>
        <v>87.194616340508816</v>
      </c>
      <c r="H188" s="38">
        <f t="shared" si="30"/>
        <v>87.369180136986316</v>
      </c>
      <c r="I188" s="38">
        <f t="shared" si="30"/>
        <v>87.631025831702559</v>
      </c>
      <c r="J188" s="38">
        <f t="shared" si="30"/>
        <v>88.15471722113503</v>
      </c>
      <c r="K188" s="38">
        <f t="shared" si="30"/>
        <v>89.202099999999987</v>
      </c>
      <c r="L188" s="38">
        <f t="shared" si="30"/>
        <v>90.336764677103716</v>
      </c>
      <c r="M188" s="38">
        <f t="shared" si="30"/>
        <v>91.64599315068493</v>
      </c>
      <c r="N188" s="38">
        <f t="shared" si="30"/>
        <v>92.431530234833659</v>
      </c>
      <c r="O188" s="30"/>
      <c r="P188" s="38">
        <f t="shared" si="31"/>
        <v>92.431530234833659</v>
      </c>
      <c r="Q188" s="38">
        <f t="shared" si="31"/>
        <v>93.478913013698644</v>
      </c>
      <c r="R188" s="38">
        <f t="shared" si="31"/>
        <v>94.177168199608587</v>
      </c>
      <c r="S188" s="38">
        <f t="shared" si="31"/>
        <v>94.700859589041102</v>
      </c>
      <c r="T188" s="38">
        <f t="shared" si="31"/>
        <v>94.96270528375733</v>
      </c>
      <c r="U188" s="38">
        <f t="shared" si="31"/>
        <v>95.486396673189816</v>
      </c>
      <c r="V188" s="38">
        <f t="shared" si="31"/>
        <v>97.232034637964787</v>
      </c>
      <c r="W188" s="38" t="str">
        <f t="shared" si="31"/>
        <v>-</v>
      </c>
      <c r="X188" s="38" t="str">
        <f t="shared" si="31"/>
        <v>-</v>
      </c>
      <c r="Y188" s="38" t="str">
        <f t="shared" si="31"/>
        <v>-</v>
      </c>
      <c r="Z188" s="38" t="str">
        <f t="shared" si="31"/>
        <v>-</v>
      </c>
      <c r="AA188" s="28"/>
    </row>
    <row r="189" spans="1:27" s="29" customFormat="1" ht="11.5" x14ac:dyDescent="0.25">
      <c r="A189" s="256"/>
      <c r="B189" s="135" t="s">
        <v>349</v>
      </c>
      <c r="C189" s="135" t="s">
        <v>43</v>
      </c>
      <c r="D189" s="133" t="s">
        <v>291</v>
      </c>
      <c r="E189" s="128"/>
      <c r="F189" s="30"/>
      <c r="G189" s="38" t="str">
        <f t="shared" ref="G189:N189" si="32">IF(G21="-","-",AVERAGE(G21,G33,G45,G57,G69,G81,G93,G105,G117,G129,G141,G153,G165,G177))</f>
        <v>-</v>
      </c>
      <c r="H189" s="38" t="str">
        <f t="shared" si="32"/>
        <v>-</v>
      </c>
      <c r="I189" s="38" t="str">
        <f t="shared" si="32"/>
        <v>-</v>
      </c>
      <c r="J189" s="38" t="str">
        <f t="shared" si="32"/>
        <v>-</v>
      </c>
      <c r="K189" s="38">
        <f t="shared" si="32"/>
        <v>0</v>
      </c>
      <c r="L189" s="38">
        <f t="shared" si="32"/>
        <v>-0.14839729644435984</v>
      </c>
      <c r="M189" s="38">
        <f t="shared" si="32"/>
        <v>1.899695256253338</v>
      </c>
      <c r="N189" s="38">
        <f t="shared" si="32"/>
        <v>1.9653659209909347</v>
      </c>
      <c r="O189" s="30"/>
      <c r="P189" s="38">
        <f t="shared" ref="P189:Z189" si="33">IF(P21="-","-",AVERAGE(P21,P33,P45,P57,P69,P81,P93,P105,P117,P129,P141,P153,P165,P177))</f>
        <v>1.9653659209909347</v>
      </c>
      <c r="Q189" s="38">
        <f t="shared" si="33"/>
        <v>3.9407096937509896</v>
      </c>
      <c r="R189" s="38">
        <f t="shared" si="33"/>
        <v>3.6877871322225366</v>
      </c>
      <c r="S189" s="38">
        <f t="shared" si="33"/>
        <v>5.3969094444864529</v>
      </c>
      <c r="T189" s="38">
        <f t="shared" si="33"/>
        <v>4.6837637900821667</v>
      </c>
      <c r="U189" s="38">
        <f t="shared" si="33"/>
        <v>4.4188952689582788</v>
      </c>
      <c r="V189" s="38">
        <f t="shared" si="33"/>
        <v>-1.4350963821646192</v>
      </c>
      <c r="W189" s="38" t="str">
        <f t="shared" si="33"/>
        <v>-</v>
      </c>
      <c r="X189" s="38" t="str">
        <f t="shared" si="33"/>
        <v>-</v>
      </c>
      <c r="Y189" s="38" t="str">
        <f t="shared" si="33"/>
        <v>-</v>
      </c>
      <c r="Z189" s="38" t="str">
        <f t="shared" si="33"/>
        <v>-</v>
      </c>
      <c r="AA189" s="28"/>
    </row>
    <row r="190" spans="1:27" s="29" customFormat="1" ht="11.5" x14ac:dyDescent="0.25">
      <c r="A190" s="256"/>
      <c r="B190" s="135" t="s">
        <v>349</v>
      </c>
      <c r="C190" s="135" t="s">
        <v>389</v>
      </c>
      <c r="D190" s="133" t="s">
        <v>291</v>
      </c>
      <c r="E190" s="128"/>
      <c r="F190" s="30"/>
      <c r="G190" s="38">
        <f t="shared" ref="G190:N190" si="34">IF(G22="-","-",AVERAGE(G22,G34,G46,G58,G70,G82,G94,G106,G118,G130,G142,G154,G166,G178))</f>
        <v>38.769117710371816</v>
      </c>
      <c r="H190" s="38">
        <f t="shared" si="34"/>
        <v>38.846733561643831</v>
      </c>
      <c r="I190" s="38">
        <f t="shared" si="34"/>
        <v>38.963157338551866</v>
      </c>
      <c r="J190" s="38">
        <f t="shared" si="34"/>
        <v>39.19600489236791</v>
      </c>
      <c r="K190" s="38">
        <f t="shared" si="34"/>
        <v>39.661700000000003</v>
      </c>
      <c r="L190" s="38">
        <f t="shared" si="34"/>
        <v>40.166203033268111</v>
      </c>
      <c r="M190" s="38">
        <f t="shared" si="34"/>
        <v>40.748321917808212</v>
      </c>
      <c r="N190" s="38">
        <f t="shared" si="34"/>
        <v>41.097593248532299</v>
      </c>
      <c r="O190" s="30"/>
      <c r="P190" s="38">
        <f t="shared" ref="P190:Z190" si="35">IF(P22="-","-",AVERAGE(P22,P34,P46,P58,P70,P82,P94,P106,P118,P130,P142,P154,P166,P178))</f>
        <v>41.097593248532299</v>
      </c>
      <c r="Q190" s="38">
        <f t="shared" si="35"/>
        <v>41.563288356164385</v>
      </c>
      <c r="R190" s="38">
        <f t="shared" si="35"/>
        <v>41.873751761252443</v>
      </c>
      <c r="S190" s="38">
        <f t="shared" si="35"/>
        <v>42.106599315068493</v>
      </c>
      <c r="T190" s="38">
        <f t="shared" si="35"/>
        <v>42.223023091976522</v>
      </c>
      <c r="U190" s="38">
        <f t="shared" si="35"/>
        <v>42.455870645792565</v>
      </c>
      <c r="V190" s="38">
        <f t="shared" si="35"/>
        <v>43.232029158512731</v>
      </c>
      <c r="W190" s="38" t="str">
        <f t="shared" si="35"/>
        <v>-</v>
      </c>
      <c r="X190" s="38" t="str">
        <f t="shared" si="35"/>
        <v>-</v>
      </c>
      <c r="Y190" s="38" t="str">
        <f t="shared" si="35"/>
        <v>-</v>
      </c>
      <c r="Z190" s="38" t="str">
        <f t="shared" si="35"/>
        <v>-</v>
      </c>
      <c r="AA190" s="28"/>
    </row>
    <row r="191" spans="1:27" s="29" customFormat="1" ht="11.5" x14ac:dyDescent="0.25">
      <c r="A191" s="256"/>
      <c r="B191" s="135" t="s">
        <v>349</v>
      </c>
      <c r="C191" s="135" t="s">
        <v>404</v>
      </c>
      <c r="D191" s="133" t="s">
        <v>291</v>
      </c>
      <c r="E191" s="128"/>
      <c r="F191" s="30"/>
      <c r="G191" s="38">
        <f t="shared" ref="G191:N191" si="36">IF(G23="-","-",AVERAGE(G23,G35,G47,G59,G71,G83,G95,G107,G119,G131,G143,G155,G167,G179))</f>
        <v>0</v>
      </c>
      <c r="H191" s="38">
        <f t="shared" si="36"/>
        <v>0</v>
      </c>
      <c r="I191" s="38">
        <f t="shared" si="36"/>
        <v>0</v>
      </c>
      <c r="J191" s="38">
        <f t="shared" si="36"/>
        <v>0</v>
      </c>
      <c r="K191" s="38">
        <f t="shared" si="36"/>
        <v>0</v>
      </c>
      <c r="L191" s="38">
        <f t="shared" si="36"/>
        <v>0</v>
      </c>
      <c r="M191" s="38">
        <f t="shared" si="36"/>
        <v>0</v>
      </c>
      <c r="N191" s="38">
        <f t="shared" si="36"/>
        <v>0</v>
      </c>
      <c r="O191" s="30"/>
      <c r="P191" s="38">
        <f t="shared" ref="P191:Z191" si="37">IF(P23="-","-",AVERAGE(P23,P35,P47,P59,P71,P83,P95,P107,P119,P131,P143,P155,P167,P179))</f>
        <v>0</v>
      </c>
      <c r="Q191" s="38">
        <f t="shared" si="37"/>
        <v>0</v>
      </c>
      <c r="R191" s="38">
        <f t="shared" si="37"/>
        <v>0</v>
      </c>
      <c r="S191" s="38">
        <f t="shared" si="37"/>
        <v>0</v>
      </c>
      <c r="T191" s="38">
        <f t="shared" si="37"/>
        <v>0</v>
      </c>
      <c r="U191" s="38">
        <f t="shared" si="37"/>
        <v>0</v>
      </c>
      <c r="V191" s="38">
        <f t="shared" si="37"/>
        <v>0</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ref="G192:N192" si="38">IF(G24="-","-",AVERAGE(G24,G36,G48,G60,G72,G84,G96,G108,G120,G132,G144,G156,G168,G180))</f>
        <v>10.130152900551504</v>
      </c>
      <c r="H192" s="38">
        <f t="shared" si="38"/>
        <v>9.3662164057277462</v>
      </c>
      <c r="I192" s="38">
        <f t="shared" si="38"/>
        <v>8.6867643706569186</v>
      </c>
      <c r="J192" s="38">
        <f t="shared" si="38"/>
        <v>8.4114118851127575</v>
      </c>
      <c r="K192" s="38">
        <f t="shared" si="38"/>
        <v>9.1253585956761523</v>
      </c>
      <c r="L192" s="38">
        <f t="shared" si="38"/>
        <v>9.1219797838081735</v>
      </c>
      <c r="M192" s="38">
        <f t="shared" si="38"/>
        <v>9.6295252526386381</v>
      </c>
      <c r="N192" s="38">
        <f t="shared" si="38"/>
        <v>10.188425000472765</v>
      </c>
      <c r="O192" s="30"/>
      <c r="P192" s="38">
        <f t="shared" ref="P192:Z192" si="39">IF(P24="-","-",AVERAGE(P24,P36,P48,P60,P72,P84,P96,P108,P120,P132,P144,P156,P168,P180))</f>
        <v>10.188425000472765</v>
      </c>
      <c r="Q192" s="38">
        <f t="shared" si="39"/>
        <v>11.105769144708351</v>
      </c>
      <c r="R192" s="38">
        <f t="shared" si="39"/>
        <v>10.141816733445014</v>
      </c>
      <c r="S192" s="38">
        <f t="shared" si="39"/>
        <v>9.8006818606776367</v>
      </c>
      <c r="T192" s="38">
        <f t="shared" si="39"/>
        <v>8.5364658466237238</v>
      </c>
      <c r="U192" s="38">
        <f t="shared" si="39"/>
        <v>9.2398594125185358</v>
      </c>
      <c r="V192" s="38">
        <f t="shared" si="39"/>
        <v>10.897338966458234</v>
      </c>
      <c r="W192" s="38" t="str">
        <f t="shared" si="39"/>
        <v>-</v>
      </c>
      <c r="X192" s="38" t="str">
        <f t="shared" si="39"/>
        <v>-</v>
      </c>
      <c r="Y192" s="38" t="str">
        <f t="shared" si="39"/>
        <v>-</v>
      </c>
      <c r="Z192" s="38" t="str">
        <f t="shared" si="39"/>
        <v>-</v>
      </c>
      <c r="AA192" s="28"/>
    </row>
    <row r="193" spans="1:27" s="29" customFormat="1" ht="11.5" x14ac:dyDescent="0.25">
      <c r="A193" s="256"/>
      <c r="B193" s="135" t="s">
        <v>292</v>
      </c>
      <c r="C193" s="135" t="s">
        <v>516</v>
      </c>
      <c r="D193" s="133" t="s">
        <v>291</v>
      </c>
      <c r="E193" s="128"/>
      <c r="F193" s="30"/>
      <c r="G193" s="38">
        <f t="shared" si="30"/>
        <v>6.0199400827673637</v>
      </c>
      <c r="H193" s="38">
        <f t="shared" si="30"/>
        <v>5.4330238658646648</v>
      </c>
      <c r="I193" s="38">
        <f t="shared" si="30"/>
        <v>4.8707457873990725</v>
      </c>
      <c r="J193" s="38">
        <f t="shared" si="30"/>
        <v>4.6636601145225729</v>
      </c>
      <c r="K193" s="38">
        <f t="shared" si="30"/>
        <v>5.2391689394016678</v>
      </c>
      <c r="L193" s="38">
        <f t="shared" si="30"/>
        <v>5.2362139151881379</v>
      </c>
      <c r="M193" s="38">
        <f t="shared" si="30"/>
        <v>5.5715884886356779</v>
      </c>
      <c r="N193" s="38">
        <f t="shared" si="30"/>
        <v>6.0012105381250853</v>
      </c>
      <c r="O193" s="30"/>
      <c r="P193" s="38">
        <f t="shared" si="31"/>
        <v>6.0012105381250853</v>
      </c>
      <c r="Q193" s="38">
        <f t="shared" si="31"/>
        <v>6.6289939122467301</v>
      </c>
      <c r="R193" s="38">
        <f t="shared" si="31"/>
        <v>5.8926933886112653</v>
      </c>
      <c r="S193" s="38">
        <f t="shared" si="31"/>
        <v>5.6159891669344466</v>
      </c>
      <c r="T193" s="38">
        <f t="shared" si="31"/>
        <v>4.6808149475639684</v>
      </c>
      <c r="U193" s="38">
        <f t="shared" si="31"/>
        <v>5.3092629541876999</v>
      </c>
      <c r="V193" s="38">
        <f t="shared" si="31"/>
        <v>6.5928061885237801</v>
      </c>
      <c r="W193" s="38" t="str">
        <f t="shared" si="31"/>
        <v>-</v>
      </c>
      <c r="X193" s="38" t="str">
        <f t="shared" si="31"/>
        <v>-</v>
      </c>
      <c r="Y193" s="38" t="str">
        <f t="shared" si="31"/>
        <v>-</v>
      </c>
      <c r="Z193" s="38" t="str">
        <f t="shared" si="31"/>
        <v>-</v>
      </c>
      <c r="AA193" s="28"/>
    </row>
    <row r="194" spans="1:27" s="29" customFormat="1" ht="11.5" x14ac:dyDescent="0.25">
      <c r="A194" s="256"/>
      <c r="B194" s="135" t="s">
        <v>44</v>
      </c>
      <c r="C194" s="135" t="str">
        <f>B194&amp;"_"&amp;D194</f>
        <v>Total_GB average</v>
      </c>
      <c r="D194" s="127" t="s">
        <v>291</v>
      </c>
      <c r="E194" s="128"/>
      <c r="F194" s="30"/>
      <c r="G194" s="38">
        <f t="shared" si="30"/>
        <v>539.18566199155418</v>
      </c>
      <c r="H194" s="38">
        <f t="shared" si="30"/>
        <v>498.39157844423528</v>
      </c>
      <c r="I194" s="38">
        <f t="shared" si="30"/>
        <v>462.06868171200676</v>
      </c>
      <c r="J194" s="38">
        <f t="shared" si="30"/>
        <v>447.36936594391227</v>
      </c>
      <c r="K194" s="38">
        <f t="shared" si="30"/>
        <v>485.52100190910471</v>
      </c>
      <c r="L194" s="38">
        <f t="shared" si="30"/>
        <v>485.34021475476726</v>
      </c>
      <c r="M194" s="38">
        <f t="shared" si="30"/>
        <v>512.38849770650756</v>
      </c>
      <c r="N194" s="38">
        <f t="shared" si="30"/>
        <v>542.23388380753465</v>
      </c>
      <c r="O194" s="30"/>
      <c r="P194" s="38">
        <f t="shared" si="31"/>
        <v>542.23388380753465</v>
      </c>
      <c r="Q194" s="38">
        <f t="shared" si="31"/>
        <v>591.1429179882</v>
      </c>
      <c r="R194" s="38">
        <f t="shared" si="31"/>
        <v>539.6723009855948</v>
      </c>
      <c r="S194" s="38">
        <f t="shared" si="31"/>
        <v>521.44113719229779</v>
      </c>
      <c r="T194" s="38">
        <f t="shared" si="31"/>
        <v>453.96830550627595</v>
      </c>
      <c r="U194" s="38">
        <f t="shared" si="31"/>
        <v>491.61745221586636</v>
      </c>
      <c r="V194" s="38">
        <f t="shared" si="31"/>
        <v>580.13672541408118</v>
      </c>
      <c r="W194" s="38" t="str">
        <f t="shared" si="31"/>
        <v>-</v>
      </c>
      <c r="X194" s="38" t="str">
        <f t="shared" si="31"/>
        <v>-</v>
      </c>
      <c r="Y194" s="38" t="str">
        <f t="shared" si="31"/>
        <v>-</v>
      </c>
      <c r="Z194" s="38" t="str">
        <f t="shared" si="31"/>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514</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v>1</v>
      </c>
      <c r="B15" s="135" t="s">
        <v>350</v>
      </c>
      <c r="C15" s="135" t="s">
        <v>341</v>
      </c>
      <c r="D15" s="127" t="s">
        <v>315</v>
      </c>
      <c r="E15" s="128"/>
      <c r="F15" s="30"/>
      <c r="G15" s="38">
        <f>IF('3a DF'!H27="-","-",'3a DF'!H27)</f>
        <v>260.73395089416721</v>
      </c>
      <c r="H15" s="38">
        <f>IF('3a DF'!I27="-","-",'3a DF'!I27)</f>
        <v>233.40363035843541</v>
      </c>
      <c r="I15" s="38">
        <f>IF('3a DF'!J27="-","-",'3a DF'!J27)</f>
        <v>210.47136632119404</v>
      </c>
      <c r="J15" s="38">
        <f>IF('3a DF'!K27="-","-",'3a DF'!K27)</f>
        <v>200.47886633503191</v>
      </c>
      <c r="K15" s="38">
        <f>IF('3a DF'!L27="-","-",'3a DF'!L27)</f>
        <v>233.95859831850581</v>
      </c>
      <c r="L15" s="38">
        <f>IF('3a DF'!M27="-","-",'3a DF'!M27)</f>
        <v>225.30398433506039</v>
      </c>
      <c r="M15" s="38">
        <f>IF('3a DF'!N27="-","-",'3a DF'!N27)</f>
        <v>236.91196719508665</v>
      </c>
      <c r="N15" s="38">
        <f>IF('3a DF'!O27="-","-",'3a DF'!O27)</f>
        <v>264.41481139513786</v>
      </c>
      <c r="O15" s="30"/>
      <c r="P15" s="38">
        <f>IF('3a DF'!Q27="-","-",'3a DF'!Q27)</f>
        <v>264.41481139513786</v>
      </c>
      <c r="Q15" s="38">
        <f>IF('3a DF'!R27="-","-",'3a DF'!R27)</f>
        <v>308.15230705341878</v>
      </c>
      <c r="R15" s="38">
        <f>IF('3a DF'!S27="-","-",'3a DF'!S27)</f>
        <v>275.91572274259261</v>
      </c>
      <c r="S15" s="38">
        <f>IF('3a DF'!T27="-","-",'3a DF'!T27)</f>
        <v>252.83853271636613</v>
      </c>
      <c r="T15" s="38">
        <f>IF('3a DF'!U27="-","-",'3a DF'!U27)</f>
        <v>211.21929602604527</v>
      </c>
      <c r="U15" s="38">
        <f>IF('3a DF'!V27="-","-",'3a DF'!V27)</f>
        <v>252.2868754752844</v>
      </c>
      <c r="V15" s="38">
        <f>IF('3a DF'!W27="-","-",'3a DF'!W27)</f>
        <v>350.24152025239607</v>
      </c>
      <c r="W15" s="38" t="str">
        <f>IF('3a DF'!X27="-","-",'3a DF'!X27)</f>
        <v>-</v>
      </c>
      <c r="X15" s="38" t="str">
        <f>IF('3a DF'!Y27="-","-",'3a DF'!Y27)</f>
        <v>-</v>
      </c>
      <c r="Y15" s="38" t="str">
        <f>IF('3a DF'!Z27="-","-",'3a DF'!Z27)</f>
        <v>-</v>
      </c>
      <c r="Z15" s="38" t="str">
        <f>IF('3a DF'!AA27="-","-",'3a DF'!AA27)</f>
        <v>-</v>
      </c>
      <c r="AA15" s="28"/>
    </row>
    <row r="16" spans="1:27" s="29" customFormat="1" ht="11.25" customHeight="1" x14ac:dyDescent="0.25">
      <c r="A16" s="256">
        <v>2</v>
      </c>
      <c r="B16" s="135" t="s">
        <v>350</v>
      </c>
      <c r="C16" s="135" t="s">
        <v>300</v>
      </c>
      <c r="D16" s="127" t="s">
        <v>315</v>
      </c>
      <c r="E16" s="128"/>
      <c r="F16" s="30"/>
      <c r="G16" s="38">
        <f>IF('3b CM'!G27="-","-",'3b CM'!G27)</f>
        <v>6.1011775675744784E-2</v>
      </c>
      <c r="H16" s="38">
        <f>IF('3b CM'!H27="-","-",'3b CM'!H27)</f>
        <v>9.1517663513617176E-2</v>
      </c>
      <c r="I16" s="38">
        <f>IF('3b CM'!I27="-","-",'3b CM'!I27)</f>
        <v>0.28817917361843015</v>
      </c>
      <c r="J16" s="38">
        <f>IF('3b CM'!J27="-","-",'3b CM'!J27)</f>
        <v>0.29306386680507518</v>
      </c>
      <c r="K16" s="38">
        <f>IF('3b CM'!K27="-","-",'3b CM'!K27)</f>
        <v>3.764051807175814</v>
      </c>
      <c r="L16" s="38">
        <f>IF('3b CM'!L27="-","-",'3b CM'!L27)</f>
        <v>3.6515106030784503</v>
      </c>
      <c r="M16" s="38">
        <f>IF('3b CM'!M27="-","-",'3b CM'!M27)</f>
        <v>12.607940425782811</v>
      </c>
      <c r="N16" s="38">
        <f>IF('3b CM'!N27="-","-",'3b CM'!N27)</f>
        <v>11.985466800237363</v>
      </c>
      <c r="O16" s="30"/>
      <c r="P16" s="38">
        <f>IF('3b CM'!P27="-","-",'3b CM'!P27)</f>
        <v>11.985466800237363</v>
      </c>
      <c r="Q16" s="38">
        <f>IF('3b CM'!Q27="-","-",'3b CM'!Q27)</f>
        <v>16.232234302150637</v>
      </c>
      <c r="R16" s="38">
        <f>IF('3b CM'!R27="-","-",'3b CM'!R27)</f>
        <v>15.590984993531084</v>
      </c>
      <c r="S16" s="38">
        <f>IF('3b CM'!S27="-","-",'3b CM'!S27)</f>
        <v>18.428315219925938</v>
      </c>
      <c r="T16" s="38">
        <f>IF('3b CM'!T27="-","-",'3b CM'!T27)</f>
        <v>18.777418188378089</v>
      </c>
      <c r="U16" s="38">
        <f>IF('3b CM'!U27="-","-",'3b CM'!U27)</f>
        <v>14.349836437258105</v>
      </c>
      <c r="V16" s="38">
        <f>IF('3b CM'!V27="-","-",'3b CM'!V27)</f>
        <v>14.505573419733921</v>
      </c>
      <c r="W16" s="38" t="str">
        <f>IF('3b CM'!W27="-","-",'3b CM'!W27)</f>
        <v>-</v>
      </c>
      <c r="X16" s="38" t="str">
        <f>IF('3b CM'!X27="-","-",'3b CM'!X27)</f>
        <v>-</v>
      </c>
      <c r="Y16" s="38" t="str">
        <f>IF('3b CM'!Y27="-","-",'3b CM'!Y27)</f>
        <v>-</v>
      </c>
      <c r="Z16" s="38" t="str">
        <f>IF('3b CM'!Z27="-","-",'3b CM'!Z27)</f>
        <v>-</v>
      </c>
      <c r="AA16" s="28"/>
    </row>
    <row r="17" spans="1:27" s="29" customFormat="1" ht="11.25" customHeight="1" x14ac:dyDescent="0.25">
      <c r="A17" s="256"/>
      <c r="B17" s="135" t="s">
        <v>596</v>
      </c>
      <c r="C17" s="135" t="s">
        <v>597</v>
      </c>
      <c r="D17" s="127" t="s">
        <v>315</v>
      </c>
      <c r="E17" s="128"/>
      <c r="F17" s="30"/>
      <c r="G17" s="38" t="str">
        <f>IF('3c AA'!J167="-","-",'3c AA'!J167)</f>
        <v>-</v>
      </c>
      <c r="H17" s="38" t="str">
        <f>IF('3c AA'!K167="-","-",'3c AA'!K167)</f>
        <v>-</v>
      </c>
      <c r="I17" s="38" t="str">
        <f>IF('3c AA'!L167="-","-",'3c AA'!L167)</f>
        <v>-</v>
      </c>
      <c r="J17" s="38" t="str">
        <f>IF('3c AA'!M167="-","-",'3c AA'!M167)</f>
        <v>-</v>
      </c>
      <c r="K17" s="38" t="str">
        <f>IF('3c AA'!N167="-","-",'3c AA'!N167)</f>
        <v>-</v>
      </c>
      <c r="L17" s="38" t="str">
        <f>IF('3c AA'!O167="-","-",'3c AA'!O167)</f>
        <v>-</v>
      </c>
      <c r="M17" s="38" t="str">
        <f>IF('3c AA'!P167="-","-",'3c AA'!P167)</f>
        <v>-</v>
      </c>
      <c r="N17" s="38" t="str">
        <f>IF('3c AA'!Q167="-","-",'3c AA'!Q167)</f>
        <v>-</v>
      </c>
      <c r="O17" s="30"/>
      <c r="P17" s="38" t="str">
        <f>IF('3c AA'!S167="-","-",'3c AA'!S167)</f>
        <v>-</v>
      </c>
      <c r="Q17" s="38" t="str">
        <f>IF('3c AA'!T167="-","-",'3c AA'!T167)</f>
        <v>-</v>
      </c>
      <c r="R17" s="38" t="str">
        <f>IF('3c AA'!U167="-","-",'3c AA'!U167)</f>
        <v>-</v>
      </c>
      <c r="S17" s="38" t="str">
        <f>IF('3c AA'!V167="-","-",'3c AA'!V167)</f>
        <v>-</v>
      </c>
      <c r="T17" s="38">
        <f>IF('3c AA'!W167="-","-",'3c AA'!W167)</f>
        <v>0</v>
      </c>
      <c r="U17" s="38">
        <f>IF('3c AA'!X167="-","-",'3c AA'!X167)</f>
        <v>0</v>
      </c>
      <c r="V17" s="38">
        <f>IF('3c AA'!Y167="-","-",'3c AA'!Y167)</f>
        <v>0</v>
      </c>
      <c r="W17" s="38" t="str">
        <f>IF('3c AA'!Z167="-","-",'3c AA'!Z167)</f>
        <v>-</v>
      </c>
      <c r="X17" s="38" t="str">
        <f>IF('3c AA'!AA167="-","-",'3c AA'!AA167)</f>
        <v>-</v>
      </c>
      <c r="Y17" s="38" t="str">
        <f>IF('3c AA'!AB167="-","-",'3c AA'!AB167)</f>
        <v>-</v>
      </c>
      <c r="Z17" s="38" t="str">
        <f>IF('3c AA'!AC167="-","-",'3c AA'!AC167)</f>
        <v>-</v>
      </c>
      <c r="AA17" s="28"/>
    </row>
    <row r="18" spans="1:27" s="29" customFormat="1" ht="11.25" customHeight="1" x14ac:dyDescent="0.25">
      <c r="A18" s="256">
        <v>3</v>
      </c>
      <c r="B18" s="135" t="s">
        <v>2</v>
      </c>
      <c r="C18" s="135" t="s">
        <v>342</v>
      </c>
      <c r="D18" s="127" t="s">
        <v>315</v>
      </c>
      <c r="E18" s="128"/>
      <c r="F18" s="30"/>
      <c r="G18" s="38">
        <f>IF('3d PC'!G28="-","-",'3d PC'!G28)</f>
        <v>90.751581677013888</v>
      </c>
      <c r="H18" s="38">
        <f>IF('3d PC'!H28="-","-",'3d PC'!H28)</f>
        <v>90.724179330427219</v>
      </c>
      <c r="I18" s="38">
        <f>IF('3d PC'!I28="-","-",'3d PC'!I28)</f>
        <v>115.10761401173286</v>
      </c>
      <c r="J18" s="38">
        <f>IF('3d PC'!J28="-","-",'3d PC'!J28)</f>
        <v>113.85347761575416</v>
      </c>
      <c r="K18" s="38">
        <f>IF('3d PC'!K28="-","-",'3d PC'!K28)</f>
        <v>130.72086516861378</v>
      </c>
      <c r="L18" s="38">
        <f>IF('3d PC'!L28="-","-",'3d PC'!L28)</f>
        <v>129.50020713456647</v>
      </c>
      <c r="M18" s="38">
        <f>IF('3d PC'!M28="-","-",'3d PC'!M28)</f>
        <v>157.96553067682373</v>
      </c>
      <c r="N18" s="38">
        <f>IF('3d PC'!N28="-","-",'3d PC'!N28)</f>
        <v>155.10061463500364</v>
      </c>
      <c r="O18" s="30"/>
      <c r="P18" s="38">
        <f>IF('3d PC'!P28="-","-",'3d PC'!P28)</f>
        <v>155.10061463500364</v>
      </c>
      <c r="Q18" s="38">
        <f>IF('3d PC'!Q28="-","-",'3d PC'!Q28)</f>
        <v>173.81966110102195</v>
      </c>
      <c r="R18" s="38">
        <f>IF('3d PC'!R28="-","-",'3d PC'!R28)</f>
        <v>176.53610865608502</v>
      </c>
      <c r="S18" s="38">
        <f>IF('3d PC'!S28="-","-",'3d PC'!S28)</f>
        <v>192.6703258827352</v>
      </c>
      <c r="T18" s="38">
        <f>IF('3d PC'!T28="-","-",'3d PC'!T28)</f>
        <v>196.26249622783303</v>
      </c>
      <c r="U18" s="38">
        <f>IF('3d PC'!U28="-","-",'3d PC'!U28)</f>
        <v>212.21613616985917</v>
      </c>
      <c r="V18" s="38">
        <f>IF('3d PC'!V28="-","-",'3d PC'!V28)</f>
        <v>192.82556660839967</v>
      </c>
      <c r="W18" s="38" t="str">
        <f>IF('3d PC'!W28="-","-",'3d PC'!W28)</f>
        <v>-</v>
      </c>
      <c r="X18" s="38" t="str">
        <f>IF('3d PC'!X28="-","-",'3d PC'!X28)</f>
        <v>-</v>
      </c>
      <c r="Y18" s="38" t="str">
        <f>IF('3d PC'!Y28="-","-",'3d PC'!Y28)</f>
        <v>-</v>
      </c>
      <c r="Z18" s="38" t="str">
        <f>IF('3d PC'!Z28="-","-",'3d PC'!Z28)</f>
        <v>-</v>
      </c>
      <c r="AA18" s="28"/>
    </row>
    <row r="19" spans="1:27" s="29" customFormat="1" ht="11.25" customHeight="1" x14ac:dyDescent="0.25">
      <c r="A19" s="256">
        <v>4</v>
      </c>
      <c r="B19" s="135" t="s">
        <v>352</v>
      </c>
      <c r="C19" s="135" t="s">
        <v>343</v>
      </c>
      <c r="D19" s="127" t="s">
        <v>315</v>
      </c>
      <c r="E19" s="128"/>
      <c r="F19" s="30"/>
      <c r="G19" s="38">
        <f>IF('3e NC-Elec'!H56="-","-",'3e NC-Elec'!H56)</f>
        <v>117.76146035839815</v>
      </c>
      <c r="H19" s="38">
        <f>IF('3e NC-Elec'!I56="-","-",'3e NC-Elec'!I56)</f>
        <v>118.77940541119861</v>
      </c>
      <c r="I19" s="38">
        <f>IF('3e NC-Elec'!J56="-","-",'3e NC-Elec'!J56)</f>
        <v>126.3326086625446</v>
      </c>
      <c r="J19" s="38">
        <f>IF('3e NC-Elec'!K56="-","-",'3e NC-Elec'!K56)</f>
        <v>125.56697672878055</v>
      </c>
      <c r="K19" s="38">
        <f>IF('3e NC-Elec'!L56="-","-",'3e NC-Elec'!L56)</f>
        <v>132.73306661449806</v>
      </c>
      <c r="L19" s="38">
        <f>IF('3e NC-Elec'!M56="-","-",'3e NC-Elec'!M56)</f>
        <v>133.95339348999687</v>
      </c>
      <c r="M19" s="38">
        <f>IF('3e NC-Elec'!N56="-","-",'3e NC-Elec'!N56)</f>
        <v>134.90410404654338</v>
      </c>
      <c r="N19" s="38">
        <f>IF('3e NC-Elec'!O56="-","-",'3e NC-Elec'!O56)</f>
        <v>134.36748921946702</v>
      </c>
      <c r="O19" s="30"/>
      <c r="P19" s="38">
        <f>IF('3e NC-Elec'!Q56="-","-",'3e NC-Elec'!Q56)</f>
        <v>134.36748921946702</v>
      </c>
      <c r="Q19" s="38">
        <f>IF('3e NC-Elec'!R56="-","-",'3e NC-Elec'!R56)</f>
        <v>145.23677929145097</v>
      </c>
      <c r="R19" s="38">
        <f>IF('3e NC-Elec'!S56="-","-",'3e NC-Elec'!S56)</f>
        <v>145.97886195046786</v>
      </c>
      <c r="S19" s="38">
        <f>IF('3e NC-Elec'!T56="-","-",'3e NC-Elec'!T56)</f>
        <v>148.09669915607566</v>
      </c>
      <c r="T19" s="38">
        <f>IF('3e NC-Elec'!U56="-","-",'3e NC-Elec'!U56)</f>
        <v>151.17345700232457</v>
      </c>
      <c r="U19" s="38">
        <f>IF('3e NC-Elec'!V56="-","-",'3e NC-Elec'!V56)</f>
        <v>159.31107697024689</v>
      </c>
      <c r="V19" s="38">
        <f>IF('3e NC-Elec'!W56="-","-",'3e NC-Elec'!W56)</f>
        <v>158.21398496696992</v>
      </c>
      <c r="W19" s="38" t="str">
        <f>IF('3e NC-Elec'!X56="-","-",'3e NC-Elec'!X56)</f>
        <v>-</v>
      </c>
      <c r="X19" s="38" t="str">
        <f>IF('3e NC-Elec'!Y56="-","-",'3e NC-Elec'!Y56)</f>
        <v>-</v>
      </c>
      <c r="Y19" s="38" t="str">
        <f>IF('3e NC-Elec'!Z56="-","-",'3e NC-Elec'!Z56)</f>
        <v>-</v>
      </c>
      <c r="Z19" s="38" t="str">
        <f>IF('3e NC-Elec'!AA56="-","-",'3e NC-Elec'!AA56)</f>
        <v>-</v>
      </c>
      <c r="AA19" s="28"/>
    </row>
    <row r="20" spans="1:27" s="29" customFormat="1" ht="11.25" customHeight="1" x14ac:dyDescent="0.25">
      <c r="A20" s="256">
        <v>5</v>
      </c>
      <c r="B20" s="135" t="s">
        <v>349</v>
      </c>
      <c r="C20" s="135" t="s">
        <v>344</v>
      </c>
      <c r="D20" s="127" t="s">
        <v>315</v>
      </c>
      <c r="E20" s="128"/>
      <c r="F20" s="30"/>
      <c r="G20" s="38">
        <f>IF('3g CPIH'!C$16="-","-",'3h OC '!$E$10*('3g CPIH'!C$16/'3g CPIH'!$G$16))</f>
        <v>76.502677103718199</v>
      </c>
      <c r="H20" s="38">
        <f>IF('3g CPIH'!D$16="-","-",'3h OC '!$E$10*('3g CPIH'!D$16/'3g CPIH'!$G$16))</f>
        <v>76.655835616438353</v>
      </c>
      <c r="I20" s="38">
        <f>IF('3g CPIH'!E$16="-","-",'3h OC '!$E$10*('3g CPIH'!E$16/'3g CPIH'!$G$16))</f>
        <v>76.885573385518597</v>
      </c>
      <c r="J20" s="38">
        <f>IF('3g CPIH'!F$16="-","-",'3h OC '!$E$10*('3g CPIH'!F$16/'3g CPIH'!$G$16))</f>
        <v>77.345048923679059</v>
      </c>
      <c r="K20" s="38">
        <f>IF('3g CPIH'!G$16="-","-",'3h OC '!$E$10*('3g CPIH'!G$16/'3g CPIH'!$G$16))</f>
        <v>78.263999999999996</v>
      </c>
      <c r="L20" s="38">
        <f>IF('3g CPIH'!H$16="-","-",'3h OC '!$E$10*('3g CPIH'!H$16/'3g CPIH'!$G$16))</f>
        <v>79.259530332681024</v>
      </c>
      <c r="M20" s="38">
        <f>IF('3g CPIH'!I$16="-","-",'3h OC '!$E$10*('3g CPIH'!I$16/'3g CPIH'!$G$16))</f>
        <v>80.408219178082177</v>
      </c>
      <c r="N20" s="38">
        <f>IF('3g CPIH'!J$16="-","-",'3h OC '!$E$10*('3g CPIH'!J$16/'3g CPIH'!$G$16))</f>
        <v>81.097432485322898</v>
      </c>
      <c r="O20" s="30"/>
      <c r="P20" s="38">
        <f>IF('3g CPIH'!L$16="-","-",'3h OC '!$E$10*('3g CPIH'!L$16/'3g CPIH'!$G$16))</f>
        <v>81.097432485322898</v>
      </c>
      <c r="Q20" s="38">
        <f>IF('3g CPIH'!M$16="-","-",'3h OC '!$E$10*('3g CPIH'!M$16/'3g CPIH'!$G$16))</f>
        <v>82.016383561643835</v>
      </c>
      <c r="R20" s="38">
        <f>IF('3g CPIH'!N$16="-","-",'3h OC '!$E$10*('3g CPIH'!N$16/'3g CPIH'!$G$16))</f>
        <v>82.62901761252445</v>
      </c>
      <c r="S20" s="38">
        <f>IF('3g CPIH'!O$16="-","-",'3h OC '!$E$10*('3g CPIH'!O$16/'3g CPIH'!$G$16))</f>
        <v>83.088493150684926</v>
      </c>
      <c r="T20" s="38">
        <f>IF('3g CPIH'!P$16="-","-",'3h OC '!$E$10*('3g CPIH'!P$16/'3g CPIH'!$G$16))</f>
        <v>83.318230919765156</v>
      </c>
      <c r="U20" s="38">
        <f>IF('3g CPIH'!Q$16="-","-",'3h OC '!$E$10*('3g CPIH'!Q$16/'3g CPIH'!$G$16))</f>
        <v>83.777706457925632</v>
      </c>
      <c r="V20" s="38">
        <f>IF('3g CPIH'!R$16="-","-",'3h OC '!$E$10*('3g CPIH'!R$16/'3g CPIH'!$G$16))</f>
        <v>85.309291585127198</v>
      </c>
      <c r="W20" s="38" t="str">
        <f>IF('3g CPIH'!S$16="-","-",'3h OC '!$E$10*('3g CPIH'!S$16/'3g CPIH'!$G$16))</f>
        <v>-</v>
      </c>
      <c r="X20" s="38" t="str">
        <f>IF('3g CPIH'!T$16="-","-",'3h OC '!$E$10*('3g CPIH'!T$16/'3g CPIH'!$G$16))</f>
        <v>-</v>
      </c>
      <c r="Y20" s="38" t="str">
        <f>IF('3g CPIH'!U$16="-","-",'3h OC '!$E$10*('3g CPIH'!U$16/'3g CPIH'!$G$16))</f>
        <v>-</v>
      </c>
      <c r="Z20" s="38" t="str">
        <f>IF('3g CPIH'!V$16="-","-",'3h OC '!$E$10*('3g CPIH'!V$16/'3g CPIH'!$G$16))</f>
        <v>-</v>
      </c>
      <c r="AA20" s="28"/>
    </row>
    <row r="21" spans="1:27" s="29" customFormat="1" ht="11.25" customHeight="1" x14ac:dyDescent="0.25">
      <c r="A21" s="256">
        <v>6</v>
      </c>
      <c r="B21" s="135" t="s">
        <v>349</v>
      </c>
      <c r="C21" s="135" t="s">
        <v>43</v>
      </c>
      <c r="D21" s="127" t="s">
        <v>315</v>
      </c>
      <c r="E21" s="128"/>
      <c r="F21" s="30"/>
      <c r="G21" s="38" t="s">
        <v>333</v>
      </c>
      <c r="H21" s="38" t="s">
        <v>333</v>
      </c>
      <c r="I21" s="38" t="s">
        <v>333</v>
      </c>
      <c r="J21" s="38" t="s">
        <v>333</v>
      </c>
      <c r="K21" s="38">
        <f>IF('3i SMNCC'!G$48="-","-",'3i SMNCC'!G$48)</f>
        <v>0</v>
      </c>
      <c r="L21" s="38">
        <f>IF('3i SMNCC'!H$48="-","-",'3i SMNCC'!H$48)</f>
        <v>-0.18995111249132623</v>
      </c>
      <c r="M21" s="38">
        <f>IF('3i SMNCC'!I$48="-","-",'3i SMNCC'!I$48)</f>
        <v>2.3898870370752556</v>
      </c>
      <c r="N21" s="38">
        <f>IF('3i SMNCC'!J$48="-","-",'3i SMNCC'!J$48)</f>
        <v>2.4654814606041811</v>
      </c>
      <c r="O21" s="30"/>
      <c r="P21" s="38">
        <f>IF('3i SMNCC'!L$48="-","-",'3i SMNCC'!L$48)</f>
        <v>2.4654814606041811</v>
      </c>
      <c r="Q21" s="38">
        <f>IF('3i SMNCC'!M$48="-","-",'3i SMNCC'!M$48)</f>
        <v>4.8850955964817686</v>
      </c>
      <c r="R21" s="38">
        <f>IF('3i SMNCC'!N$48="-","-",'3i SMNCC'!N$48)</f>
        <v>4.7480163427765101</v>
      </c>
      <c r="S21" s="38">
        <f>IF('3i SMNCC'!O$48="-","-",'3i SMNCC'!O$48)</f>
        <v>7.093641997338695</v>
      </c>
      <c r="T21" s="38">
        <f>IF('3i SMNCC'!P$48="-","-",'3i SMNCC'!P$48)</f>
        <v>6.2155900817178944</v>
      </c>
      <c r="U21" s="38">
        <f>IF('3i SMNCC'!Q$48="-","-",'3i SMNCC'!Q$48)</f>
        <v>5.8459595331056082</v>
      </c>
      <c r="V21" s="38">
        <f>IF('3i SMNCC'!R$48="-","-",'3i SMNCC'!R$48)</f>
        <v>6.2696858243973583</v>
      </c>
      <c r="W21" s="38" t="str">
        <f>IF('3i SMNCC'!S$48="-","-",'3i SMNCC'!S$48)</f>
        <v>-</v>
      </c>
      <c r="X21" s="38" t="str">
        <f>IF('3i SMNCC'!T$48="-","-",'3i SMNCC'!T$48)</f>
        <v>-</v>
      </c>
      <c r="Y21" s="38" t="str">
        <f>IF('3i SMNCC'!U$48="-","-",'3i SMNCC'!U$48)</f>
        <v>-</v>
      </c>
      <c r="Z21" s="38" t="str">
        <f>IF('3i SMNCC'!V$48="-","-",'3i SMNCC'!V$48)</f>
        <v>-</v>
      </c>
      <c r="AA21" s="28"/>
    </row>
    <row r="22" spans="1:27" s="29" customFormat="1" ht="11.25" customHeight="1" x14ac:dyDescent="0.25">
      <c r="A22" s="256">
        <v>7</v>
      </c>
      <c r="B22" s="135" t="s">
        <v>349</v>
      </c>
      <c r="C22" s="135" t="s">
        <v>389</v>
      </c>
      <c r="D22" s="127" t="s">
        <v>315</v>
      </c>
      <c r="E22" s="128"/>
      <c r="F22" s="30"/>
      <c r="G22" s="38">
        <f>IF('3g CPIH'!C$16="-","-",'3j PAAC PAP'!$G$18*('3g CPIH'!C$16/'3g CPIH'!$G$16))</f>
        <v>23.857918590998043</v>
      </c>
      <c r="H22" s="38">
        <f>IF('3g CPIH'!D$16="-","-",'3j PAAC PAP'!$G$18*('3g CPIH'!D$16/'3g CPIH'!$G$16))</f>
        <v>23.905682191780819</v>
      </c>
      <c r="I22" s="38">
        <f>IF('3g CPIH'!E$16="-","-",'3j PAAC PAP'!$G$18*('3g CPIH'!E$16/'3g CPIH'!$G$16))</f>
        <v>23.977327592954992</v>
      </c>
      <c r="J22" s="38">
        <f>IF('3g CPIH'!F$16="-","-",'3j PAAC PAP'!$G$18*('3g CPIH'!F$16/'3g CPIH'!$G$16))</f>
        <v>24.120618395303325</v>
      </c>
      <c r="K22" s="38">
        <f>IF('3g CPIH'!G$16="-","-",'3j PAAC PAP'!$G$18*('3g CPIH'!G$16/'3g CPIH'!$G$16))</f>
        <v>24.4072</v>
      </c>
      <c r="L22" s="38">
        <f>IF('3g CPIH'!H$16="-","-",'3j PAAC PAP'!$G$18*('3g CPIH'!H$16/'3g CPIH'!$G$16))</f>
        <v>24.717663405088064</v>
      </c>
      <c r="M22" s="38">
        <f>IF('3g CPIH'!I$16="-","-",'3j PAAC PAP'!$G$18*('3g CPIH'!I$16/'3g CPIH'!$G$16))</f>
        <v>25.075890410958902</v>
      </c>
      <c r="N22" s="38">
        <f>IF('3g CPIH'!J$16="-","-",'3j PAAC PAP'!$G$18*('3g CPIH'!J$16/'3g CPIH'!$G$16))</f>
        <v>25.290826614481411</v>
      </c>
      <c r="O22" s="30"/>
      <c r="P22" s="38">
        <f>IF('3g CPIH'!L$16="-","-",'3j PAAC PAP'!$G$18*('3g CPIH'!L$16/'3g CPIH'!$G$16))</f>
        <v>25.290826614481411</v>
      </c>
      <c r="Q22" s="38">
        <f>IF('3g CPIH'!M$16="-","-",'3j PAAC PAP'!$G$18*('3g CPIH'!M$16/'3g CPIH'!$G$16))</f>
        <v>25.577408219178082</v>
      </c>
      <c r="R22" s="38">
        <f>IF('3g CPIH'!N$16="-","-",'3j PAAC PAP'!$G$18*('3g CPIH'!N$16/'3g CPIH'!$G$16))</f>
        <v>25.768462622309197</v>
      </c>
      <c r="S22" s="38">
        <f>IF('3g CPIH'!O$16="-","-",'3j PAAC PAP'!$G$18*('3g CPIH'!O$16/'3g CPIH'!$G$16))</f>
        <v>25.911753424657533</v>
      </c>
      <c r="T22" s="38">
        <f>IF('3g CPIH'!P$16="-","-",'3j PAAC PAP'!$G$18*('3g CPIH'!P$16/'3g CPIH'!$G$16))</f>
        <v>25.983398825831699</v>
      </c>
      <c r="U22" s="38">
        <f>IF('3g CPIH'!Q$16="-","-",'3j PAAC PAP'!$G$18*('3g CPIH'!Q$16/'3g CPIH'!$G$16))</f>
        <v>26.126689628180038</v>
      </c>
      <c r="V22" s="38">
        <f>IF('3g CPIH'!R$16="-","-",'3j PAAC PAP'!$G$18*('3g CPIH'!R$16/'3g CPIH'!$G$16))</f>
        <v>26.604325636007829</v>
      </c>
      <c r="W22" s="38" t="str">
        <f>IF('3g CPIH'!S$16="-","-",'3j PAAC PAP'!$G$18*('3g CPIH'!S$16/'3g CPIH'!$G$16))</f>
        <v>-</v>
      </c>
      <c r="X22" s="38" t="str">
        <f>IF('3g CPIH'!T$16="-","-",'3j PAAC PAP'!$G$18*('3g CPIH'!T$16/'3g CPIH'!$G$16))</f>
        <v>-</v>
      </c>
      <c r="Y22" s="38" t="str">
        <f>IF('3g CPIH'!U$16="-","-",'3j PAAC PAP'!$G$18*('3g CPIH'!U$16/'3g CPIH'!$G$16))</f>
        <v>-</v>
      </c>
      <c r="Z22" s="38" t="str">
        <f>IF('3g CPIH'!V$16="-","-",'3j PAAC PAP'!$G$18*('3g CPIH'!V$16/'3g CPIH'!$G$16))</f>
        <v>-</v>
      </c>
      <c r="AA22" s="28"/>
    </row>
    <row r="23" spans="1:27" s="29" customFormat="1" ht="11.5" x14ac:dyDescent="0.25">
      <c r="A23" s="256">
        <v>8</v>
      </c>
      <c r="B23" s="135" t="s">
        <v>349</v>
      </c>
      <c r="C23" s="135" t="s">
        <v>404</v>
      </c>
      <c r="D23" s="127" t="s">
        <v>315</v>
      </c>
      <c r="E23" s="128"/>
      <c r="F23" s="30"/>
      <c r="G23" s="38">
        <f>IF(G15="-","-",SUM(G15:G21)*'3j PAAC PAP'!$G$36)</f>
        <v>0</v>
      </c>
      <c r="H23" s="38">
        <f>IF(H15="-","-",SUM(H15:H21)*'3j PAAC PAP'!$G$36)</f>
        <v>0</v>
      </c>
      <c r="I23" s="38">
        <f>IF(I15="-","-",SUM(I15:I21)*'3j PAAC PAP'!$G$36)</f>
        <v>0</v>
      </c>
      <c r="J23" s="38">
        <f>IF(J15="-","-",SUM(J15:J21)*'3j PAAC PAP'!$G$36)</f>
        <v>0</v>
      </c>
      <c r="K23" s="38">
        <f>IF(K15="-","-",SUM(K15:K21)*'3j PAAC PAP'!$G$36)</f>
        <v>0</v>
      </c>
      <c r="L23" s="38">
        <f>IF(L15="-","-",SUM(L15:L21)*'3j PAAC PAP'!$G$36)</f>
        <v>0</v>
      </c>
      <c r="M23" s="38">
        <f>IF(M15="-","-",SUM(M15:M21)*'3j PAAC PAP'!$G$36)</f>
        <v>0</v>
      </c>
      <c r="N23" s="38">
        <f>IF(N15="-","-",SUM(N15:N21)*'3j PAAC PAP'!$G$36)</f>
        <v>0</v>
      </c>
      <c r="O23" s="30"/>
      <c r="P23" s="38">
        <f>IF(P15="-","-",SUM(P15:P21)*'3j PAAC PAP'!$G$36)</f>
        <v>0</v>
      </c>
      <c r="Q23" s="38">
        <f>IF(Q15="-","-",SUM(Q15:Q21)*'3j PAAC PAP'!$G$36)</f>
        <v>0</v>
      </c>
      <c r="R23" s="38">
        <f>IF(R15="-","-",SUM(R15:R21)*'3j PAAC PAP'!$G$36)</f>
        <v>0</v>
      </c>
      <c r="S23" s="38">
        <f>IF(S15="-","-",SUM(S15:S21)*'3j PAAC PAP'!$G$36)</f>
        <v>0</v>
      </c>
      <c r="T23" s="38">
        <f>IF(T15="-","-",SUM(T15:T21)*'3j PAAC PAP'!$G$36)</f>
        <v>0</v>
      </c>
      <c r="U23" s="38">
        <f>IF(U15="-","-",SUM(U15:U21)*'3j PAAC PAP'!$G$36)</f>
        <v>0</v>
      </c>
      <c r="V23" s="38">
        <f>IF(V15="-","-",SUM(V15:V21)*'3j PAAC PAP'!$G$36)</f>
        <v>0</v>
      </c>
      <c r="W23" s="38" t="str">
        <f>IF(W15="-","-",SUM(W15:W21)*'3j PAAC PAP'!$G$36)</f>
        <v>-</v>
      </c>
      <c r="X23" s="38" t="str">
        <f>IF(X15="-","-",SUM(X15:X21)*'3j PAAC PAP'!$G$36)</f>
        <v>-</v>
      </c>
      <c r="Y23" s="38" t="str">
        <f>IF(Y15="-","-",SUM(Y15:Y21)*'3j PAAC PAP'!$G$36)</f>
        <v>-</v>
      </c>
      <c r="Z23" s="38" t="str">
        <f>IF(Z15="-","-",SUM(Z15:Z21)*'3j PAAC PAP'!$G$36)</f>
        <v>-</v>
      </c>
      <c r="AA23" s="28"/>
    </row>
    <row r="24" spans="1:27" s="29" customFormat="1" ht="11.5" x14ac:dyDescent="0.25">
      <c r="A24" s="256">
        <v>9</v>
      </c>
      <c r="B24" s="135" t="s">
        <v>388</v>
      </c>
      <c r="C24" s="135" t="s">
        <v>515</v>
      </c>
      <c r="D24" s="127" t="s">
        <v>315</v>
      </c>
      <c r="E24" s="128"/>
      <c r="F24" s="30"/>
      <c r="G24" s="38">
        <f>IF(G15="-","-",SUM(G15:G23)*'3k EBIT'!$E$10)</f>
        <v>11.033341452546642</v>
      </c>
      <c r="H24" s="38">
        <f>IF(H15="-","-",SUM(H15:H23)*'3k EBIT'!$E$10)</f>
        <v>10.527674933074506</v>
      </c>
      <c r="I24" s="38">
        <f>IF(I15="-","-",SUM(I15:I23)*'3k EBIT'!$E$10)</f>
        <v>10.711717776050012</v>
      </c>
      <c r="J24" s="38">
        <f>IF(J15="-","-",SUM(J15:J23)*'3k EBIT'!$E$10)</f>
        <v>10.490833148528178</v>
      </c>
      <c r="K24" s="38">
        <f>IF(K15="-","-",SUM(K15:K23)*'3k EBIT'!$E$10)</f>
        <v>11.695323840009511</v>
      </c>
      <c r="L24" s="38">
        <f>IF(L15="-","-",SUM(L15:L23)*'3k EBIT'!$E$10)</f>
        <v>11.547130678024795</v>
      </c>
      <c r="M24" s="38">
        <f>IF(M15="-","-",SUM(M15:M23)*'3k EBIT'!$E$10)</f>
        <v>12.594304222777795</v>
      </c>
      <c r="N24" s="38">
        <f>IF(N15="-","-",SUM(N15:N23)*'3k EBIT'!$E$10)</f>
        <v>13.068018070715405</v>
      </c>
      <c r="O24" s="30"/>
      <c r="P24" s="38">
        <f>IF(P15="-","-",SUM(P15:P23)*'3k EBIT'!$E$10)</f>
        <v>13.068018070715405</v>
      </c>
      <c r="Q24" s="38">
        <f>IF(Q15="-","-",SUM(Q15:Q23)*'3k EBIT'!$E$10)</f>
        <v>14.6406560252197</v>
      </c>
      <c r="R24" s="38">
        <f>IF(R15="-","-",SUM(R15:R23)*'3k EBIT'!$E$10)</f>
        <v>14.083773843856113</v>
      </c>
      <c r="S24" s="38">
        <f>IF(S15="-","-",SUM(S15:S23)*'3k EBIT'!$E$10)</f>
        <v>14.102378485657482</v>
      </c>
      <c r="T24" s="38">
        <f>IF(T15="-","-",SUM(T15:T23)*'3k EBIT'!$E$10)</f>
        <v>13.421053416682076</v>
      </c>
      <c r="U24" s="38">
        <f>IF(U15="-","-",SUM(U15:U23)*'3k EBIT'!$E$10)</f>
        <v>14.601811788052583</v>
      </c>
      <c r="V24" s="38">
        <f>IF(V15="-","-",SUM(V15:V23)*'3k EBIT'!$E$10)</f>
        <v>16.152329958539443</v>
      </c>
      <c r="W24" s="38" t="str">
        <f>IF(W15="-","-",SUM(W15:W23)*'3k EBIT'!$E$10)</f>
        <v>-</v>
      </c>
      <c r="X24" s="38" t="str">
        <f>IF(X15="-","-",SUM(X15:X23)*'3k EBIT'!$E$10)</f>
        <v>-</v>
      </c>
      <c r="Y24" s="38" t="str">
        <f>IF(Y15="-","-",SUM(Y15:Y23)*'3k EBIT'!$E$10)</f>
        <v>-</v>
      </c>
      <c r="Z24" s="38" t="str">
        <f>IF(Z15="-","-",SUM(Z15:Z23)*'3k EBIT'!$E$10)</f>
        <v>-</v>
      </c>
      <c r="AA24" s="28"/>
    </row>
    <row r="25" spans="1:27" s="29" customFormat="1" ht="11.5" x14ac:dyDescent="0.25">
      <c r="A25" s="256">
        <v>10</v>
      </c>
      <c r="B25" s="135" t="s">
        <v>292</v>
      </c>
      <c r="C25" s="179" t="s">
        <v>516</v>
      </c>
      <c r="D25" s="127" t="s">
        <v>315</v>
      </c>
      <c r="E25" s="127"/>
      <c r="F25" s="30"/>
      <c r="G25" s="38">
        <f>IF(G15="-","-",SUM(G15:G18,G20:G24)*'3l HAP'!$E$11)</f>
        <v>6.7779115895554076</v>
      </c>
      <c r="H25" s="38">
        <f>IF(H15="-","-",SUM(H15:H18,H20:H24)*'3l HAP'!$E$11)</f>
        <v>6.3733520426914207</v>
      </c>
      <c r="I25" s="38">
        <f>IF(I15="-","-",SUM(I15:I18,I20:I24)*'3l HAP'!$E$11)</f>
        <v>6.4045850755203109</v>
      </c>
      <c r="J25" s="38">
        <f>IF(J15="-","-",SUM(J15:J18,J20:J24)*'3l HAP'!$E$11)</f>
        <v>6.2455857192021744</v>
      </c>
      <c r="K25" s="38">
        <f>IF(K15="-","-",SUM(K15:K18,K20:K24)*'3l HAP'!$E$11)</f>
        <v>7.0688217829653572</v>
      </c>
      <c r="L25" s="38">
        <f>IF(L15="-","-",SUM(L15:L18,L20:L24)*'3l HAP'!$E$11)</f>
        <v>6.9367604935801319</v>
      </c>
      <c r="M25" s="38">
        <f>IF(M15="-","-",SUM(M15:M18,M20:M24)*'3l HAP'!$E$11)</f>
        <v>7.7297706948451861</v>
      </c>
      <c r="N25" s="38">
        <f>IF(N15="-","-",SUM(N15:N18,N20:N24)*'3l HAP'!$E$11)</f>
        <v>8.1026610400478631</v>
      </c>
      <c r="O25" s="30"/>
      <c r="P25" s="38">
        <f>IF(P15="-","-",SUM(P15:P18,P20:P24)*'3l HAP'!$E$11)</f>
        <v>8.1026610400478631</v>
      </c>
      <c r="Q25" s="38">
        <f>IF(Q15="-","-",SUM(Q15:Q18,Q20:Q24)*'3l HAP'!$E$11)</f>
        <v>9.1553649631232989</v>
      </c>
      <c r="R25" s="38">
        <f>IF(R15="-","-",SUM(R15:R18,R20:R24)*'3l HAP'!$E$11)</f>
        <v>8.7153786230390153</v>
      </c>
      <c r="S25" s="38">
        <f>IF(S15="-","-",SUM(S15:S18,S20:S24)*'3l HAP'!$E$11)</f>
        <v>8.6987077078855144</v>
      </c>
      <c r="T25" s="38">
        <f>IF(T15="-","-",SUM(T15:T18,T20:T24)*'3l HAP'!$E$11)</f>
        <v>8.1286463586504336</v>
      </c>
      <c r="U25" s="38">
        <f>IF(U15="-","-",SUM(U15:U18,U20:U24)*'3l HAP'!$E$11)</f>
        <v>8.9193706317841954</v>
      </c>
      <c r="V25" s="38">
        <f>IF(V15="-","-",SUM(V15:V18,V20:V24)*'3l HAP'!$E$11)</f>
        <v>10.130229321979851</v>
      </c>
      <c r="W25" s="38" t="str">
        <f>IF(W15="-","-",SUM(W15:W18,W20:W24)*'3l HAP'!$E$11)</f>
        <v>-</v>
      </c>
      <c r="X25" s="38" t="str">
        <f>IF(X15="-","-",SUM(X15:X18,X20:X24)*'3l HAP'!$E$11)</f>
        <v>-</v>
      </c>
      <c r="Y25" s="38" t="str">
        <f>IF(Y15="-","-",SUM(Y15:Y18,Y20:Y24)*'3l HAP'!$E$11)</f>
        <v>-</v>
      </c>
      <c r="Z25" s="38" t="str">
        <f>IF(Z15="-","-",SUM(Z15:Z18,Z20:Z24)*'3l HAP'!$E$11)</f>
        <v>-</v>
      </c>
      <c r="AA25" s="28"/>
    </row>
    <row r="26" spans="1:27" s="29" customFormat="1" ht="11.25" customHeight="1" x14ac:dyDescent="0.25">
      <c r="A26" s="256">
        <v>11</v>
      </c>
      <c r="B26" s="135" t="s">
        <v>44</v>
      </c>
      <c r="C26" s="135" t="str">
        <f>B26&amp;"_"&amp;D26</f>
        <v>Total_Eastern</v>
      </c>
      <c r="D26" s="127" t="s">
        <v>315</v>
      </c>
      <c r="E26" s="128"/>
      <c r="F26" s="30"/>
      <c r="G26" s="38">
        <f t="shared" ref="G26:N26" si="0">IF(G15="-","-",SUM(G15:G25))</f>
        <v>587.47985344207325</v>
      </c>
      <c r="H26" s="38">
        <f t="shared" si="0"/>
        <v>560.46127754755992</v>
      </c>
      <c r="I26" s="38">
        <f t="shared" si="0"/>
        <v>570.17897199913398</v>
      </c>
      <c r="J26" s="38">
        <f t="shared" si="0"/>
        <v>558.3944707330844</v>
      </c>
      <c r="K26" s="38">
        <f t="shared" si="0"/>
        <v>622.61192753176829</v>
      </c>
      <c r="L26" s="38">
        <f t="shared" si="0"/>
        <v>614.68022935958481</v>
      </c>
      <c r="M26" s="38">
        <f t="shared" si="0"/>
        <v>670.58761388797598</v>
      </c>
      <c r="N26" s="38">
        <f t="shared" si="0"/>
        <v>695.89280172101769</v>
      </c>
      <c r="O26" s="30"/>
      <c r="P26" s="38">
        <f t="shared" ref="P26:Z26" si="1">IF(P15="-","-",SUM(P15:P25))</f>
        <v>695.89280172101769</v>
      </c>
      <c r="Q26" s="38">
        <f t="shared" si="1"/>
        <v>779.71589011368894</v>
      </c>
      <c r="R26" s="38">
        <f t="shared" si="1"/>
        <v>749.96632738718176</v>
      </c>
      <c r="S26" s="38">
        <f t="shared" si="1"/>
        <v>750.9288477413271</v>
      </c>
      <c r="T26" s="38">
        <f t="shared" si="1"/>
        <v>714.49958704722826</v>
      </c>
      <c r="U26" s="38">
        <f t="shared" si="1"/>
        <v>777.43546309169676</v>
      </c>
      <c r="V26" s="38">
        <f t="shared" si="1"/>
        <v>860.25250757355127</v>
      </c>
      <c r="W26" s="38" t="str">
        <f t="shared" si="1"/>
        <v>-</v>
      </c>
      <c r="X26" s="38" t="str">
        <f t="shared" si="1"/>
        <v>-</v>
      </c>
      <c r="Y26" s="38" t="str">
        <f t="shared" si="1"/>
        <v>-</v>
      </c>
      <c r="Z26" s="38" t="str">
        <f t="shared" si="1"/>
        <v>-</v>
      </c>
      <c r="AA26" s="28"/>
    </row>
    <row r="27" spans="1:27" s="29" customFormat="1" ht="11.25" customHeight="1" x14ac:dyDescent="0.25">
      <c r="A27" s="256">
        <v>1</v>
      </c>
      <c r="B27" s="132" t="s">
        <v>350</v>
      </c>
      <c r="C27" s="132" t="s">
        <v>341</v>
      </c>
      <c r="D27" s="130" t="s">
        <v>317</v>
      </c>
      <c r="E27" s="131"/>
      <c r="F27" s="30"/>
      <c r="G27" s="129">
        <f>IF('3a DF'!H28="-","-",'3a DF'!H28)</f>
        <v>255.30562071691679</v>
      </c>
      <c r="H27" s="129">
        <f>IF('3a DF'!I28="-","-",'3a DF'!I28)</f>
        <v>228.54430166031443</v>
      </c>
      <c r="I27" s="129">
        <f>IF('3a DF'!J28="-","-",'3a DF'!J28)</f>
        <v>206.08947410757813</v>
      </c>
      <c r="J27" s="129">
        <f>IF('3a DF'!K28="-","-",'3a DF'!K28)</f>
        <v>196.30501219637722</v>
      </c>
      <c r="K27" s="129">
        <f>IF('3a DF'!L28="-","-",'3a DF'!L28)</f>
        <v>229.08771550817684</v>
      </c>
      <c r="L27" s="129">
        <f>IF('3a DF'!M28="-","-",'3a DF'!M28)</f>
        <v>220.61328558629179</v>
      </c>
      <c r="M27" s="129">
        <f>IF('3a DF'!N28="-","-",'3a DF'!N28)</f>
        <v>234.21714797993431</v>
      </c>
      <c r="N27" s="129">
        <f>IF('3a DF'!O28="-","-",'3a DF'!O28)</f>
        <v>261.40715364380213</v>
      </c>
      <c r="O27" s="30"/>
      <c r="P27" s="129">
        <f>IF('3a DF'!Q28="-","-",'3a DF'!Q28)</f>
        <v>261.40715364380213</v>
      </c>
      <c r="Q27" s="129">
        <f>IF('3a DF'!R28="-","-",'3a DF'!R28)</f>
        <v>302.73222346308756</v>
      </c>
      <c r="R27" s="129">
        <f>IF('3a DF'!S28="-","-",'3a DF'!S28)</f>
        <v>271.08457965045949</v>
      </c>
      <c r="S27" s="129">
        <f>IF('3a DF'!T28="-","-",'3a DF'!T28)</f>
        <v>249.08593865992586</v>
      </c>
      <c r="T27" s="129">
        <f>IF('3a DF'!U28="-","-",'3a DF'!U28)</f>
        <v>208.09846604607478</v>
      </c>
      <c r="U27" s="129">
        <f>IF('3a DF'!V28="-","-",'3a DF'!V28)</f>
        <v>248.44337230258066</v>
      </c>
      <c r="V27" s="129">
        <f>IF('3a DF'!W28="-","-",'3a DF'!W28)</f>
        <v>344.903293725764</v>
      </c>
      <c r="W27" s="129" t="str">
        <f>IF('3a DF'!X28="-","-",'3a DF'!X28)</f>
        <v>-</v>
      </c>
      <c r="X27" s="129" t="str">
        <f>IF('3a DF'!Y28="-","-",'3a DF'!Y28)</f>
        <v>-</v>
      </c>
      <c r="Y27" s="129" t="str">
        <f>IF('3a DF'!Z28="-","-",'3a DF'!Z28)</f>
        <v>-</v>
      </c>
      <c r="Z27" s="129" t="str">
        <f>IF('3a DF'!AA28="-","-",'3a DF'!AA28)</f>
        <v>-</v>
      </c>
      <c r="AA27" s="28"/>
    </row>
    <row r="28" spans="1:27" s="29" customFormat="1" ht="11.25" customHeight="1" x14ac:dyDescent="0.25">
      <c r="A28" s="256">
        <v>2</v>
      </c>
      <c r="B28" s="132" t="s">
        <v>350</v>
      </c>
      <c r="C28" s="132" t="s">
        <v>300</v>
      </c>
      <c r="D28" s="130" t="s">
        <v>317</v>
      </c>
      <c r="E28" s="131"/>
      <c r="F28" s="30"/>
      <c r="G28" s="129">
        <f>IF('3b CM'!G28="-","-",'3b CM'!G28)</f>
        <v>5.8990794744677166E-2</v>
      </c>
      <c r="H28" s="129">
        <f>IF('3b CM'!H28="-","-",'3b CM'!H28)</f>
        <v>8.8486192117015749E-2</v>
      </c>
      <c r="I28" s="129">
        <f>IF('3b CM'!I28="-","-",'3b CM'!I28)</f>
        <v>0.27863339973850021</v>
      </c>
      <c r="J28" s="129">
        <f>IF('3b CM'!J28="-","-",'3b CM'!J28)</f>
        <v>0.28335629019649178</v>
      </c>
      <c r="K28" s="129">
        <f>IF('3b CM'!K28="-","-",'3b CM'!K28)</f>
        <v>3.6393696971798395</v>
      </c>
      <c r="L28" s="129">
        <f>IF('3b CM'!L28="-","-",'3b CM'!L28)</f>
        <v>3.5305563574975185</v>
      </c>
      <c r="M28" s="129">
        <f>IF('3b CM'!M28="-","-",'3b CM'!M28)</f>
        <v>12.281250309832373</v>
      </c>
      <c r="N28" s="129">
        <f>IF('3b CM'!N28="-","-",'3b CM'!N28)</f>
        <v>11.674905883350215</v>
      </c>
      <c r="O28" s="30"/>
      <c r="P28" s="129">
        <f>IF('3b CM'!P28="-","-",'3b CM'!P28)</f>
        <v>11.674905883350215</v>
      </c>
      <c r="Q28" s="129">
        <f>IF('3b CM'!Q28="-","-",'3b CM'!Q28)</f>
        <v>15.642753831643274</v>
      </c>
      <c r="R28" s="129">
        <f>IF('3b CM'!R28="-","-",'3b CM'!R28)</f>
        <v>15.024679064961514</v>
      </c>
      <c r="S28" s="129">
        <f>IF('3b CM'!S28="-","-",'3b CM'!S28)</f>
        <v>17.898495738038093</v>
      </c>
      <c r="T28" s="129">
        <f>IF('3b CM'!T28="-","-",'3b CM'!T28)</f>
        <v>18.237258369771993</v>
      </c>
      <c r="U28" s="129">
        <f>IF('3b CM'!U28="-","-",'3b CM'!U28)</f>
        <v>13.950265991922514</v>
      </c>
      <c r="V28" s="129">
        <f>IF('3b CM'!V28="-","-",'3b CM'!V28)</f>
        <v>14.101705309051653</v>
      </c>
      <c r="W28" s="129" t="str">
        <f>IF('3b CM'!W28="-","-",'3b CM'!W28)</f>
        <v>-</v>
      </c>
      <c r="X28" s="129" t="str">
        <f>IF('3b CM'!X28="-","-",'3b CM'!X28)</f>
        <v>-</v>
      </c>
      <c r="Y28" s="129" t="str">
        <f>IF('3b CM'!Y28="-","-",'3b CM'!Y28)</f>
        <v>-</v>
      </c>
      <c r="Z28" s="129" t="str">
        <f>IF('3b CM'!Z28="-","-",'3b CM'!Z28)</f>
        <v>-</v>
      </c>
      <c r="AA28" s="28"/>
    </row>
    <row r="29" spans="1:27" s="29" customFormat="1" ht="12.4" customHeight="1" x14ac:dyDescent="0.25">
      <c r="A29" s="256"/>
      <c r="B29" s="132" t="s">
        <v>596</v>
      </c>
      <c r="C29" s="132" t="s">
        <v>597</v>
      </c>
      <c r="D29" s="130" t="s">
        <v>317</v>
      </c>
      <c r="E29" s="131"/>
      <c r="F29" s="30"/>
      <c r="G29" s="129" t="str">
        <f>IF('3c AA'!J168="-","-",'3c AA'!J168)</f>
        <v>-</v>
      </c>
      <c r="H29" s="129" t="str">
        <f>IF('3c AA'!K168="-","-",'3c AA'!K168)</f>
        <v>-</v>
      </c>
      <c r="I29" s="129" t="str">
        <f>IF('3c AA'!L168="-","-",'3c AA'!L168)</f>
        <v>-</v>
      </c>
      <c r="J29" s="129" t="str">
        <f>IF('3c AA'!M168="-","-",'3c AA'!M168)</f>
        <v>-</v>
      </c>
      <c r="K29" s="129" t="str">
        <f>IF('3c AA'!N168="-","-",'3c AA'!N168)</f>
        <v>-</v>
      </c>
      <c r="L29" s="129" t="str">
        <f>IF('3c AA'!O168="-","-",'3c AA'!O168)</f>
        <v>-</v>
      </c>
      <c r="M29" s="129" t="str">
        <f>IF('3c AA'!P168="-","-",'3c AA'!P168)</f>
        <v>-</v>
      </c>
      <c r="N29" s="129" t="str">
        <f>IF('3c AA'!Q168="-","-",'3c AA'!Q168)</f>
        <v>-</v>
      </c>
      <c r="O29" s="30"/>
      <c r="P29" s="129" t="str">
        <f>IF('3c AA'!S168="-","-",'3c AA'!S168)</f>
        <v>-</v>
      </c>
      <c r="Q29" s="129" t="str">
        <f>IF('3c AA'!T168="-","-",'3c AA'!T168)</f>
        <v>-</v>
      </c>
      <c r="R29" s="129" t="str">
        <f>IF('3c AA'!U168="-","-",'3c AA'!U168)</f>
        <v>-</v>
      </c>
      <c r="S29" s="129" t="str">
        <f>IF('3c AA'!V168="-","-",'3c AA'!V168)</f>
        <v>-</v>
      </c>
      <c r="T29" s="129">
        <f>IF('3c AA'!W168="-","-",'3c AA'!W168)</f>
        <v>0</v>
      </c>
      <c r="U29" s="129">
        <f>IF('3c AA'!X168="-","-",'3c AA'!X168)</f>
        <v>0</v>
      </c>
      <c r="V29" s="129">
        <f>IF('3c AA'!Y168="-","-",'3c AA'!Y168)</f>
        <v>0</v>
      </c>
      <c r="W29" s="129" t="str">
        <f>IF('3c AA'!Z168="-","-",'3c AA'!Z168)</f>
        <v>-</v>
      </c>
      <c r="X29" s="129" t="str">
        <f>IF('3c AA'!AA168="-","-",'3c AA'!AA168)</f>
        <v>-</v>
      </c>
      <c r="Y29" s="129" t="str">
        <f>IF('3c AA'!AB168="-","-",'3c AA'!AB168)</f>
        <v>-</v>
      </c>
      <c r="Z29" s="129" t="str">
        <f>IF('3c AA'!AC168="-","-",'3c AA'!AC168)</f>
        <v>-</v>
      </c>
      <c r="AA29" s="28"/>
    </row>
    <row r="30" spans="1:27" s="29" customFormat="1" ht="12.4" customHeight="1" x14ac:dyDescent="0.25">
      <c r="A30" s="256">
        <v>3</v>
      </c>
      <c r="B30" s="132" t="s">
        <v>2</v>
      </c>
      <c r="C30" s="132" t="s">
        <v>342</v>
      </c>
      <c r="D30" s="130" t="s">
        <v>317</v>
      </c>
      <c r="E30" s="131"/>
      <c r="F30" s="30"/>
      <c r="G30" s="129">
        <f>IF('3d PC'!G29="-","-",'3d PC'!G29)</f>
        <v>90.726713861208424</v>
      </c>
      <c r="H30" s="129">
        <f>IF('3d PC'!H29="-","-",'3d PC'!H29)</f>
        <v>90.699648717954958</v>
      </c>
      <c r="I30" s="129">
        <f>IF('3d PC'!I29="-","-",'3d PC'!I29)</f>
        <v>114.99952994364455</v>
      </c>
      <c r="J30" s="129">
        <f>IF('3d PC'!J29="-","-",'3d PC'!J29)</f>
        <v>113.7684169653958</v>
      </c>
      <c r="K30" s="129">
        <f>IF('3d PC'!K29="-","-",'3d PC'!K29)</f>
        <v>130.43540208664726</v>
      </c>
      <c r="L30" s="129">
        <f>IF('3d PC'!L29="-","-",'3d PC'!L29)</f>
        <v>129.24944666151694</v>
      </c>
      <c r="M30" s="129">
        <f>IF('3d PC'!M29="-","-",'3d PC'!M29)</f>
        <v>157.71890509862112</v>
      </c>
      <c r="N30" s="129">
        <f>IF('3d PC'!N29="-","-",'3d PC'!N29)</f>
        <v>154.88739331336086</v>
      </c>
      <c r="O30" s="30"/>
      <c r="P30" s="129">
        <f>IF('3d PC'!P29="-","-",'3d PC'!P29)</f>
        <v>154.88739331336086</v>
      </c>
      <c r="Q30" s="129">
        <f>IF('3d PC'!Q29="-","-",'3d PC'!Q29)</f>
        <v>173.32745775336986</v>
      </c>
      <c r="R30" s="129">
        <f>IF('3d PC'!R29="-","-",'3d PC'!R29)</f>
        <v>176.02949617899671</v>
      </c>
      <c r="S30" s="129">
        <f>IF('3d PC'!S29="-","-",'3d PC'!S29)</f>
        <v>192.06243928647606</v>
      </c>
      <c r="T30" s="129">
        <f>IF('3d PC'!T29="-","-",'3d PC'!T29)</f>
        <v>195.59367578411286</v>
      </c>
      <c r="U30" s="129">
        <f>IF('3d PC'!U29="-","-",'3d PC'!U29)</f>
        <v>211.4118537542615</v>
      </c>
      <c r="V30" s="129">
        <f>IF('3d PC'!V29="-","-",'3d PC'!V29)</f>
        <v>192.30704107029561</v>
      </c>
      <c r="W30" s="129" t="str">
        <f>IF('3d PC'!W29="-","-",'3d PC'!W29)</f>
        <v>-</v>
      </c>
      <c r="X30" s="129" t="str">
        <f>IF('3d PC'!X29="-","-",'3d PC'!X29)</f>
        <v>-</v>
      </c>
      <c r="Y30" s="129" t="str">
        <f>IF('3d PC'!Y29="-","-",'3d PC'!Y29)</f>
        <v>-</v>
      </c>
      <c r="Z30" s="129" t="str">
        <f>IF('3d PC'!Z29="-","-",'3d PC'!Z29)</f>
        <v>-</v>
      </c>
      <c r="AA30" s="28"/>
    </row>
    <row r="31" spans="1:27" s="29" customFormat="1" ht="11.25" customHeight="1" x14ac:dyDescent="0.25">
      <c r="A31" s="256">
        <v>4</v>
      </c>
      <c r="B31" s="132" t="s">
        <v>352</v>
      </c>
      <c r="C31" s="132" t="s">
        <v>343</v>
      </c>
      <c r="D31" s="130" t="s">
        <v>317</v>
      </c>
      <c r="E31" s="131"/>
      <c r="F31" s="30"/>
      <c r="G31" s="129">
        <f>IF('3e NC-Elec'!H57="-","-",'3e NC-Elec'!H57)</f>
        <v>111.29688620225096</v>
      </c>
      <c r="H31" s="129">
        <f>IF('3e NC-Elec'!I57="-","-",'3e NC-Elec'!I57)</f>
        <v>112.2936382273312</v>
      </c>
      <c r="I31" s="129">
        <f>IF('3e NC-Elec'!J57="-","-",'3e NC-Elec'!J57)</f>
        <v>128.15384175965798</v>
      </c>
      <c r="J31" s="129">
        <f>IF('3e NC-Elec'!K57="-","-",'3e NC-Elec'!K57)</f>
        <v>127.40414984028969</v>
      </c>
      <c r="K31" s="129">
        <f>IF('3e NC-Elec'!L57="-","-",'3e NC-Elec'!L57)</f>
        <v>123.62398104502108</v>
      </c>
      <c r="L31" s="129">
        <f>IF('3e NC-Elec'!M57="-","-",'3e NC-Elec'!M57)</f>
        <v>124.81890142020927</v>
      </c>
      <c r="M31" s="129">
        <f>IF('3e NC-Elec'!N57="-","-",'3e NC-Elec'!N57)</f>
        <v>130.60103161021058</v>
      </c>
      <c r="N31" s="129">
        <f>IF('3e NC-Elec'!O57="-","-",'3e NC-Elec'!O57)</f>
        <v>130.07052065354765</v>
      </c>
      <c r="O31" s="30"/>
      <c r="P31" s="129">
        <f>IF('3e NC-Elec'!Q57="-","-",'3e NC-Elec'!Q57)</f>
        <v>130.07052065354765</v>
      </c>
      <c r="Q31" s="129">
        <f>IF('3e NC-Elec'!R57="-","-",'3e NC-Elec'!R57)</f>
        <v>137.27191781173417</v>
      </c>
      <c r="R31" s="129">
        <f>IF('3e NC-Elec'!S57="-","-",'3e NC-Elec'!S57)</f>
        <v>138.11848951088291</v>
      </c>
      <c r="S31" s="129">
        <f>IF('3e NC-Elec'!T57="-","-",'3e NC-Elec'!T57)</f>
        <v>136.72315021651806</v>
      </c>
      <c r="T31" s="129">
        <f>IF('3e NC-Elec'!U57="-","-",'3e NC-Elec'!U57)</f>
        <v>139.84546997964978</v>
      </c>
      <c r="U31" s="129">
        <f>IF('3e NC-Elec'!V57="-","-",'3e NC-Elec'!V57)</f>
        <v>155.42096930525969</v>
      </c>
      <c r="V31" s="129">
        <f>IF('3e NC-Elec'!W57="-","-",'3e NC-Elec'!W57)</f>
        <v>154.52095469621435</v>
      </c>
      <c r="W31" s="129" t="str">
        <f>IF('3e NC-Elec'!X57="-","-",'3e NC-Elec'!X57)</f>
        <v>-</v>
      </c>
      <c r="X31" s="129" t="str">
        <f>IF('3e NC-Elec'!Y57="-","-",'3e NC-Elec'!Y57)</f>
        <v>-</v>
      </c>
      <c r="Y31" s="129" t="str">
        <f>IF('3e NC-Elec'!Z57="-","-",'3e NC-Elec'!Z57)</f>
        <v>-</v>
      </c>
      <c r="Z31" s="129" t="str">
        <f>IF('3e NC-Elec'!AA57="-","-",'3e NC-Elec'!AA57)</f>
        <v>-</v>
      </c>
      <c r="AA31" s="28"/>
    </row>
    <row r="32" spans="1:27" s="29" customFormat="1" ht="11.25" customHeight="1" x14ac:dyDescent="0.25">
      <c r="A32" s="256">
        <v>5</v>
      </c>
      <c r="B32" s="132" t="s">
        <v>349</v>
      </c>
      <c r="C32" s="132" t="s">
        <v>344</v>
      </c>
      <c r="D32" s="130" t="s">
        <v>317</v>
      </c>
      <c r="E32" s="131"/>
      <c r="F32" s="30"/>
      <c r="G32" s="129">
        <f>IF('3g CPIH'!C$16="-","-",'3h OC '!$E$10*('3g CPIH'!C$16/'3g CPIH'!$G$16))</f>
        <v>76.502677103718199</v>
      </c>
      <c r="H32" s="129">
        <f>IF('3g CPIH'!D$16="-","-",'3h OC '!$E$10*('3g CPIH'!D$16/'3g CPIH'!$G$16))</f>
        <v>76.655835616438353</v>
      </c>
      <c r="I32" s="129">
        <f>IF('3g CPIH'!E$16="-","-",'3h OC '!$E$10*('3g CPIH'!E$16/'3g CPIH'!$G$16))</f>
        <v>76.885573385518597</v>
      </c>
      <c r="J32" s="129">
        <f>IF('3g CPIH'!F$16="-","-",'3h OC '!$E$10*('3g CPIH'!F$16/'3g CPIH'!$G$16))</f>
        <v>77.345048923679059</v>
      </c>
      <c r="K32" s="129">
        <f>IF('3g CPIH'!G$16="-","-",'3h OC '!$E$10*('3g CPIH'!G$16/'3g CPIH'!$G$16))</f>
        <v>78.263999999999996</v>
      </c>
      <c r="L32" s="129">
        <f>IF('3g CPIH'!H$16="-","-",'3h OC '!$E$10*('3g CPIH'!H$16/'3g CPIH'!$G$16))</f>
        <v>79.259530332681024</v>
      </c>
      <c r="M32" s="129">
        <f>IF('3g CPIH'!I$16="-","-",'3h OC '!$E$10*('3g CPIH'!I$16/'3g CPIH'!$G$16))</f>
        <v>80.408219178082177</v>
      </c>
      <c r="N32" s="129">
        <f>IF('3g CPIH'!J$16="-","-",'3h OC '!$E$10*('3g CPIH'!J$16/'3g CPIH'!$G$16))</f>
        <v>81.097432485322898</v>
      </c>
      <c r="O32" s="30"/>
      <c r="P32" s="129">
        <f>IF('3g CPIH'!L$16="-","-",'3h OC '!$E$10*('3g CPIH'!L$16/'3g CPIH'!$G$16))</f>
        <v>81.097432485322898</v>
      </c>
      <c r="Q32" s="129">
        <f>IF('3g CPIH'!M$16="-","-",'3h OC '!$E$10*('3g CPIH'!M$16/'3g CPIH'!$G$16))</f>
        <v>82.016383561643835</v>
      </c>
      <c r="R32" s="129">
        <f>IF('3g CPIH'!N$16="-","-",'3h OC '!$E$10*('3g CPIH'!N$16/'3g CPIH'!$G$16))</f>
        <v>82.62901761252445</v>
      </c>
      <c r="S32" s="129">
        <f>IF('3g CPIH'!O$16="-","-",'3h OC '!$E$10*('3g CPIH'!O$16/'3g CPIH'!$G$16))</f>
        <v>83.088493150684926</v>
      </c>
      <c r="T32" s="129">
        <f>IF('3g CPIH'!P$16="-","-",'3h OC '!$E$10*('3g CPIH'!P$16/'3g CPIH'!$G$16))</f>
        <v>83.318230919765156</v>
      </c>
      <c r="U32" s="129">
        <f>IF('3g CPIH'!Q$16="-","-",'3h OC '!$E$10*('3g CPIH'!Q$16/'3g CPIH'!$G$16))</f>
        <v>83.777706457925632</v>
      </c>
      <c r="V32" s="129">
        <f>IF('3g CPIH'!R$16="-","-",'3h OC '!$E$10*('3g CPIH'!R$16/'3g CPIH'!$G$16))</f>
        <v>85.309291585127198</v>
      </c>
      <c r="W32" s="129" t="str">
        <f>IF('3g CPIH'!S$16="-","-",'3h OC '!$E$10*('3g CPIH'!S$16/'3g CPIH'!$G$16))</f>
        <v>-</v>
      </c>
      <c r="X32" s="129" t="str">
        <f>IF('3g CPIH'!T$16="-","-",'3h OC '!$E$10*('3g CPIH'!T$16/'3g CPIH'!$G$16))</f>
        <v>-</v>
      </c>
      <c r="Y32" s="129" t="str">
        <f>IF('3g CPIH'!U$16="-","-",'3h OC '!$E$10*('3g CPIH'!U$16/'3g CPIH'!$G$16))</f>
        <v>-</v>
      </c>
      <c r="Z32" s="129" t="str">
        <f>IF('3g CPIH'!V$16="-","-",'3h OC '!$E$10*('3g CPIH'!V$16/'3g CPIH'!$G$16))</f>
        <v>-</v>
      </c>
      <c r="AA32" s="28"/>
    </row>
    <row r="33" spans="1:27" s="29" customFormat="1" ht="11.25" customHeight="1" x14ac:dyDescent="0.25">
      <c r="A33" s="256">
        <v>6</v>
      </c>
      <c r="B33" s="132" t="s">
        <v>349</v>
      </c>
      <c r="C33" s="132" t="s">
        <v>43</v>
      </c>
      <c r="D33" s="130" t="s">
        <v>317</v>
      </c>
      <c r="E33" s="131"/>
      <c r="F33" s="30"/>
      <c r="G33" s="129" t="s">
        <v>333</v>
      </c>
      <c r="H33" s="129" t="s">
        <v>333</v>
      </c>
      <c r="I33" s="129" t="s">
        <v>333</v>
      </c>
      <c r="J33" s="129" t="s">
        <v>333</v>
      </c>
      <c r="K33" s="129">
        <f>IF('3i SMNCC'!G$48="-","-",'3i SMNCC'!G$48)</f>
        <v>0</v>
      </c>
      <c r="L33" s="129">
        <f>IF('3i SMNCC'!H$48="-","-",'3i SMNCC'!H$48)</f>
        <v>-0.18995111249132623</v>
      </c>
      <c r="M33" s="129">
        <f>IF('3i SMNCC'!I$48="-","-",'3i SMNCC'!I$48)</f>
        <v>2.3898870370752556</v>
      </c>
      <c r="N33" s="129">
        <f>IF('3i SMNCC'!J$48="-","-",'3i SMNCC'!J$48)</f>
        <v>2.4654814606041811</v>
      </c>
      <c r="O33" s="30"/>
      <c r="P33" s="129">
        <f>IF('3i SMNCC'!L$48="-","-",'3i SMNCC'!L$48)</f>
        <v>2.4654814606041811</v>
      </c>
      <c r="Q33" s="129">
        <f>IF('3i SMNCC'!M$48="-","-",'3i SMNCC'!M$48)</f>
        <v>4.8850955964817686</v>
      </c>
      <c r="R33" s="129">
        <f>IF('3i SMNCC'!N$48="-","-",'3i SMNCC'!N$48)</f>
        <v>4.7480163427765101</v>
      </c>
      <c r="S33" s="129">
        <f>IF('3i SMNCC'!O$48="-","-",'3i SMNCC'!O$48)</f>
        <v>7.093641997338695</v>
      </c>
      <c r="T33" s="129">
        <f>IF('3i SMNCC'!P$48="-","-",'3i SMNCC'!P$48)</f>
        <v>6.2155900817178944</v>
      </c>
      <c r="U33" s="129">
        <f>IF('3i SMNCC'!Q$48="-","-",'3i SMNCC'!Q$48)</f>
        <v>5.8459595331056082</v>
      </c>
      <c r="V33" s="129">
        <f>IF('3i SMNCC'!R$48="-","-",'3i SMNCC'!R$48)</f>
        <v>6.2696858243973583</v>
      </c>
      <c r="W33" s="129" t="str">
        <f>IF('3i SMNCC'!S$48="-","-",'3i SMNCC'!S$48)</f>
        <v>-</v>
      </c>
      <c r="X33" s="129" t="str">
        <f>IF('3i SMNCC'!T$48="-","-",'3i SMNCC'!T$48)</f>
        <v>-</v>
      </c>
      <c r="Y33" s="129" t="str">
        <f>IF('3i SMNCC'!U$48="-","-",'3i SMNCC'!U$48)</f>
        <v>-</v>
      </c>
      <c r="Z33" s="129" t="str">
        <f>IF('3i SMNCC'!V$48="-","-",'3i SMNCC'!V$48)</f>
        <v>-</v>
      </c>
      <c r="AA33" s="28"/>
    </row>
    <row r="34" spans="1:27" s="29" customFormat="1" ht="11.5" x14ac:dyDescent="0.25">
      <c r="A34" s="256">
        <v>7</v>
      </c>
      <c r="B34" s="132" t="s">
        <v>349</v>
      </c>
      <c r="C34" s="132" t="s">
        <v>389</v>
      </c>
      <c r="D34" s="130" t="s">
        <v>317</v>
      </c>
      <c r="E34" s="131"/>
      <c r="F34" s="30"/>
      <c r="G34" s="129">
        <f>IF('3g CPIH'!C$16="-","-",'3j PAAC PAP'!$G$18*('3g CPIH'!C$16/'3g CPIH'!$G$16))</f>
        <v>23.857918590998043</v>
      </c>
      <c r="H34" s="129">
        <f>IF('3g CPIH'!D$16="-","-",'3j PAAC PAP'!$G$18*('3g CPIH'!D$16/'3g CPIH'!$G$16))</f>
        <v>23.905682191780819</v>
      </c>
      <c r="I34" s="129">
        <f>IF('3g CPIH'!E$16="-","-",'3j PAAC PAP'!$G$18*('3g CPIH'!E$16/'3g CPIH'!$G$16))</f>
        <v>23.977327592954992</v>
      </c>
      <c r="J34" s="129">
        <f>IF('3g CPIH'!F$16="-","-",'3j PAAC PAP'!$G$18*('3g CPIH'!F$16/'3g CPIH'!$G$16))</f>
        <v>24.120618395303325</v>
      </c>
      <c r="K34" s="129">
        <f>IF('3g CPIH'!G$16="-","-",'3j PAAC PAP'!$G$18*('3g CPIH'!G$16/'3g CPIH'!$G$16))</f>
        <v>24.4072</v>
      </c>
      <c r="L34" s="129">
        <f>IF('3g CPIH'!H$16="-","-",'3j PAAC PAP'!$G$18*('3g CPIH'!H$16/'3g CPIH'!$G$16))</f>
        <v>24.717663405088064</v>
      </c>
      <c r="M34" s="129">
        <f>IF('3g CPIH'!I$16="-","-",'3j PAAC PAP'!$G$18*('3g CPIH'!I$16/'3g CPIH'!$G$16))</f>
        <v>25.075890410958902</v>
      </c>
      <c r="N34" s="129">
        <f>IF('3g CPIH'!J$16="-","-",'3j PAAC PAP'!$G$18*('3g CPIH'!J$16/'3g CPIH'!$G$16))</f>
        <v>25.290826614481411</v>
      </c>
      <c r="O34" s="30"/>
      <c r="P34" s="129">
        <f>IF('3g CPIH'!L$16="-","-",'3j PAAC PAP'!$G$18*('3g CPIH'!L$16/'3g CPIH'!$G$16))</f>
        <v>25.290826614481411</v>
      </c>
      <c r="Q34" s="129">
        <f>IF('3g CPIH'!M$16="-","-",'3j PAAC PAP'!$G$18*('3g CPIH'!M$16/'3g CPIH'!$G$16))</f>
        <v>25.577408219178082</v>
      </c>
      <c r="R34" s="129">
        <f>IF('3g CPIH'!N$16="-","-",'3j PAAC PAP'!$G$18*('3g CPIH'!N$16/'3g CPIH'!$G$16))</f>
        <v>25.768462622309197</v>
      </c>
      <c r="S34" s="129">
        <f>IF('3g CPIH'!O$16="-","-",'3j PAAC PAP'!$G$18*('3g CPIH'!O$16/'3g CPIH'!$G$16))</f>
        <v>25.911753424657533</v>
      </c>
      <c r="T34" s="129">
        <f>IF('3g CPIH'!P$16="-","-",'3j PAAC PAP'!$G$18*('3g CPIH'!P$16/'3g CPIH'!$G$16))</f>
        <v>25.983398825831699</v>
      </c>
      <c r="U34" s="129">
        <f>IF('3g CPIH'!Q$16="-","-",'3j PAAC PAP'!$G$18*('3g CPIH'!Q$16/'3g CPIH'!$G$16))</f>
        <v>26.126689628180038</v>
      </c>
      <c r="V34" s="129">
        <f>IF('3g CPIH'!R$16="-","-",'3j PAAC PAP'!$G$18*('3g CPIH'!R$16/'3g CPIH'!$G$16))</f>
        <v>26.604325636007829</v>
      </c>
      <c r="W34" s="129" t="str">
        <f>IF('3g CPIH'!S$16="-","-",'3j PAAC PAP'!$G$18*('3g CPIH'!S$16/'3g CPIH'!$G$16))</f>
        <v>-</v>
      </c>
      <c r="X34" s="129" t="str">
        <f>IF('3g CPIH'!T$16="-","-",'3j PAAC PAP'!$G$18*('3g CPIH'!T$16/'3g CPIH'!$G$16))</f>
        <v>-</v>
      </c>
      <c r="Y34" s="129" t="str">
        <f>IF('3g CPIH'!U$16="-","-",'3j PAAC PAP'!$G$18*('3g CPIH'!U$16/'3g CPIH'!$G$16))</f>
        <v>-</v>
      </c>
      <c r="Z34" s="129" t="str">
        <f>IF('3g CPIH'!V$16="-","-",'3j PAAC PAP'!$G$18*('3g CPIH'!V$16/'3g CPIH'!$G$16))</f>
        <v>-</v>
      </c>
      <c r="AA34" s="28"/>
    </row>
    <row r="35" spans="1:27" s="29" customFormat="1" ht="11.5" x14ac:dyDescent="0.25">
      <c r="A35" s="256">
        <v>8</v>
      </c>
      <c r="B35" s="132" t="s">
        <v>349</v>
      </c>
      <c r="C35" s="132" t="s">
        <v>404</v>
      </c>
      <c r="D35" s="130" t="s">
        <v>317</v>
      </c>
      <c r="E35" s="131"/>
      <c r="F35" s="30"/>
      <c r="G35" s="129">
        <f>IF(G27="-","-",SUM(G27:G33)*'3j PAAC PAP'!$G$36)</f>
        <v>0</v>
      </c>
      <c r="H35" s="129">
        <f>IF(H27="-","-",SUM(H27:H33)*'3j PAAC PAP'!$G$36)</f>
        <v>0</v>
      </c>
      <c r="I35" s="129">
        <f>IF(I27="-","-",SUM(I27:I33)*'3j PAAC PAP'!$G$36)</f>
        <v>0</v>
      </c>
      <c r="J35" s="129">
        <f>IF(J27="-","-",SUM(J27:J33)*'3j PAAC PAP'!$G$36)</f>
        <v>0</v>
      </c>
      <c r="K35" s="129">
        <f>IF(K27="-","-",SUM(K27:K33)*'3j PAAC PAP'!$G$36)</f>
        <v>0</v>
      </c>
      <c r="L35" s="129">
        <f>IF(L27="-","-",SUM(L27:L33)*'3j PAAC PAP'!$G$36)</f>
        <v>0</v>
      </c>
      <c r="M35" s="129">
        <f>IF(M27="-","-",SUM(M27:M33)*'3j PAAC PAP'!$G$36)</f>
        <v>0</v>
      </c>
      <c r="N35" s="129">
        <f>IF(N27="-","-",SUM(N27:N33)*'3j PAAC PAP'!$G$36)</f>
        <v>0</v>
      </c>
      <c r="O35" s="30"/>
      <c r="P35" s="129">
        <f>IF(P27="-","-",SUM(P27:P33)*'3j PAAC PAP'!$G$36)</f>
        <v>0</v>
      </c>
      <c r="Q35" s="129">
        <f>IF(Q27="-","-",SUM(Q27:Q33)*'3j PAAC PAP'!$G$36)</f>
        <v>0</v>
      </c>
      <c r="R35" s="129">
        <f>IF(R27="-","-",SUM(R27:R33)*'3j PAAC PAP'!$G$36)</f>
        <v>0</v>
      </c>
      <c r="S35" s="129">
        <f>IF(S27="-","-",SUM(S27:S33)*'3j PAAC PAP'!$G$36)</f>
        <v>0</v>
      </c>
      <c r="T35" s="129">
        <f>IF(T27="-","-",SUM(T27:T33)*'3j PAAC PAP'!$G$36)</f>
        <v>0</v>
      </c>
      <c r="U35" s="129">
        <f>IF(U27="-","-",SUM(U27:U33)*'3j PAAC PAP'!$G$36)</f>
        <v>0</v>
      </c>
      <c r="V35" s="129">
        <f>IF(V27="-","-",SUM(V27:V33)*'3j PAAC PAP'!$G$36)</f>
        <v>0</v>
      </c>
      <c r="W35" s="129" t="str">
        <f>IF(W27="-","-",SUM(W27:W33)*'3j PAAC PAP'!$G$36)</f>
        <v>-</v>
      </c>
      <c r="X35" s="129" t="str">
        <f>IF(X27="-","-",SUM(X27:X33)*'3j PAAC PAP'!$G$36)</f>
        <v>-</v>
      </c>
      <c r="Y35" s="129" t="str">
        <f>IF(Y27="-","-",SUM(Y27:Y33)*'3j PAAC PAP'!$G$36)</f>
        <v>-</v>
      </c>
      <c r="Z35" s="129" t="str">
        <f>IF(Z27="-","-",SUM(Z27:Z33)*'3j PAAC PAP'!$G$36)</f>
        <v>-</v>
      </c>
      <c r="AA35" s="28"/>
    </row>
    <row r="36" spans="1:27" s="29" customFormat="1" ht="11.5" x14ac:dyDescent="0.25">
      <c r="A36" s="256">
        <v>9</v>
      </c>
      <c r="B36" s="132" t="s">
        <v>388</v>
      </c>
      <c r="C36" s="132" t="s">
        <v>515</v>
      </c>
      <c r="D36" s="130" t="s">
        <v>317</v>
      </c>
      <c r="E36" s="131"/>
      <c r="F36" s="30"/>
      <c r="G36" s="129">
        <f>IF(G27="-","-",SUM(G27:G35)*'3k EBIT'!$E$10)</f>
        <v>10.802478899202203</v>
      </c>
      <c r="H36" s="129">
        <f>IF(H27="-","-",SUM(H27:H35)*'3k EBIT'!$E$10)</f>
        <v>10.307409293591784</v>
      </c>
      <c r="I36" s="129">
        <f>IF(I27="-","-",SUM(I27:I35)*'3k EBIT'!$E$10)</f>
        <v>10.659844675502349</v>
      </c>
      <c r="J36" s="129">
        <f>IF(J27="-","-",SUM(J27:J35)*'3k EBIT'!$E$10)</f>
        <v>10.443740839374527</v>
      </c>
      <c r="K36" s="129">
        <f>IF(K27="-","-",SUM(K27:K35)*'3k EBIT'!$E$10)</f>
        <v>11.416616120351501</v>
      </c>
      <c r="L36" s="129">
        <f>IF(L27="-","-",SUM(L27:L35)*'3k EBIT'!$E$10)</f>
        <v>11.272165011580563</v>
      </c>
      <c r="M36" s="129">
        <f>IF(M27="-","-",SUM(M27:M35)*'3k EBIT'!$E$10)</f>
        <v>12.447665078907475</v>
      </c>
      <c r="N36" s="129">
        <f>IF(N27="-","-",SUM(N27:N35)*'3k EBIT'!$E$10)</f>
        <v>12.916397453806962</v>
      </c>
      <c r="O36" s="30"/>
      <c r="P36" s="129">
        <f>IF(P27="-","-",SUM(P27:P35)*'3k EBIT'!$E$10)</f>
        <v>12.916397453806962</v>
      </c>
      <c r="Q36" s="129">
        <f>IF(Q27="-","-",SUM(Q27:Q35)*'3k EBIT'!$E$10)</f>
        <v>14.360466356912898</v>
      </c>
      <c r="R36" s="129">
        <f>IF(R27="-","-",SUM(R27:R35)*'3k EBIT'!$E$10)</f>
        <v>13.817184287357016</v>
      </c>
      <c r="S36" s="129">
        <f>IF(S27="-","-",SUM(S27:S35)*'3k EBIT'!$E$10)</f>
        <v>13.787380256789445</v>
      </c>
      <c r="T36" s="129">
        <f>IF(T27="-","-",SUM(T27:T35)*'3k EBIT'!$E$10)</f>
        <v>13.117793199254105</v>
      </c>
      <c r="U36" s="129">
        <f>IF(U27="-","-",SUM(U27:U35)*'3k EBIT'!$E$10)</f>
        <v>14.428710991137631</v>
      </c>
      <c r="V36" s="129">
        <f>IF(V27="-","-",SUM(V27:V35)*'3k EBIT'!$E$10)</f>
        <v>15.959547656697946</v>
      </c>
      <c r="W36" s="129" t="str">
        <f>IF(W27="-","-",SUM(W27:W35)*'3k EBIT'!$E$10)</f>
        <v>-</v>
      </c>
      <c r="X36" s="129" t="str">
        <f>IF(X27="-","-",SUM(X27:X35)*'3k EBIT'!$E$10)</f>
        <v>-</v>
      </c>
      <c r="Y36" s="129" t="str">
        <f>IF(Y27="-","-",SUM(Y27:Y35)*'3k EBIT'!$E$10)</f>
        <v>-</v>
      </c>
      <c r="Z36" s="129" t="str">
        <f>IF(Z27="-","-",SUM(Z27:Z35)*'3k EBIT'!$E$10)</f>
        <v>-</v>
      </c>
      <c r="AA36" s="28"/>
    </row>
    <row r="37" spans="1:27" s="29" customFormat="1" ht="11.25" customHeight="1" x14ac:dyDescent="0.25">
      <c r="A37" s="256">
        <v>10</v>
      </c>
      <c r="B37" s="132" t="s">
        <v>292</v>
      </c>
      <c r="C37" s="177" t="s">
        <v>516</v>
      </c>
      <c r="D37" s="130" t="s">
        <v>317</v>
      </c>
      <c r="E37" s="130"/>
      <c r="F37" s="30"/>
      <c r="G37" s="129">
        <f>IF(G27="-","-",SUM(G27:G30,G32:G36)*'3l HAP'!$E$11)</f>
        <v>6.6946616699137484</v>
      </c>
      <c r="H37" s="129">
        <f>IF(H27="-","-",SUM(H27:H30,H32:H36)*'3l HAP'!$E$11)</f>
        <v>6.2985781655246411</v>
      </c>
      <c r="I37" s="129">
        <f>IF(I27="-","-",SUM(I27:I30,I32:I36)*'3l HAP'!$E$11)</f>
        <v>6.3379480990393846</v>
      </c>
      <c r="J37" s="129">
        <f>IF(J27="-","-",SUM(J27:J30,J32:J36)*'3l HAP'!$E$11)</f>
        <v>6.1823993406487885</v>
      </c>
      <c r="K37" s="129">
        <f>IF(K27="-","-",SUM(K27:K30,K32:K36)*'3l HAP'!$E$11)</f>
        <v>6.9874216922602947</v>
      </c>
      <c r="L37" s="129">
        <f>IF(L27="-","-",SUM(L27:L30,L32:L36)*'3l HAP'!$E$11)</f>
        <v>6.8586159256815309</v>
      </c>
      <c r="M37" s="129">
        <f>IF(M27="-","-",SUM(M27:M30,M32:M36)*'3l HAP'!$E$11)</f>
        <v>7.679774987932638</v>
      </c>
      <c r="N37" s="129">
        <f>IF(N27="-","-",SUM(N27:N30,N32:N36)*'3l HAP'!$E$11)</f>
        <v>8.0487373497040835</v>
      </c>
      <c r="O37" s="30"/>
      <c r="P37" s="129">
        <f>IF(P27="-","-",SUM(P27:P30,P32:P36)*'3l HAP'!$E$11)</f>
        <v>8.0487373497040835</v>
      </c>
      <c r="Q37" s="129">
        <f>IF(Q27="-","-",SUM(Q27:Q30,Q32:Q36)*'3l HAP'!$E$11)</f>
        <v>9.0560703295619067</v>
      </c>
      <c r="R37" s="129">
        <f>IF(R27="-","-",SUM(R27:R30,R32:R36)*'3l HAP'!$E$11)</f>
        <v>8.6250341209531545</v>
      </c>
      <c r="S37" s="129">
        <f>IF(S27="-","-",SUM(S27:S30,S32:S36)*'3l HAP'!$E$11)</f>
        <v>8.6224969345461648</v>
      </c>
      <c r="T37" s="129">
        <f>IF(T27="-","-",SUM(T27:T30,T32:T36)*'3l HAP'!$E$11)</f>
        <v>8.0608135740496039</v>
      </c>
      <c r="U37" s="129">
        <f>IF(U27="-","-",SUM(U27:U30,U32:U36)*'3l HAP'!$E$11)</f>
        <v>8.8429379233280834</v>
      </c>
      <c r="V37" s="129">
        <f>IF(V27="-","-",SUM(V27:V30,V32:V36)*'3l HAP'!$E$11)</f>
        <v>10.035745056310288</v>
      </c>
      <c r="W37" s="129" t="str">
        <f>IF(W27="-","-",SUM(W27:W30,W32:W36)*'3l HAP'!$E$11)</f>
        <v>-</v>
      </c>
      <c r="X37" s="129" t="str">
        <f>IF(X27="-","-",SUM(X27:X30,X32:X36)*'3l HAP'!$E$11)</f>
        <v>-</v>
      </c>
      <c r="Y37" s="129" t="str">
        <f>IF(Y27="-","-",SUM(Y27:Y30,Y32:Y36)*'3l HAP'!$E$11)</f>
        <v>-</v>
      </c>
      <c r="Z37" s="129" t="str">
        <f>IF(Z27="-","-",SUM(Z27:Z30,Z32:Z36)*'3l HAP'!$E$11)</f>
        <v>-</v>
      </c>
      <c r="AA37" s="28"/>
    </row>
    <row r="38" spans="1:27" s="29" customFormat="1" ht="11.25" customHeight="1" x14ac:dyDescent="0.25">
      <c r="A38" s="256">
        <v>11</v>
      </c>
      <c r="B38" s="132" t="s">
        <v>44</v>
      </c>
      <c r="C38" s="132" t="str">
        <f>B38&amp;"_"&amp;D38</f>
        <v>Total_East Midlands</v>
      </c>
      <c r="D38" s="130" t="s">
        <v>317</v>
      </c>
      <c r="E38" s="131"/>
      <c r="F38" s="30"/>
      <c r="G38" s="129">
        <f t="shared" ref="G38:N38" si="2">IF(G27="-","-",SUM(G27:G37))</f>
        <v>575.24594783895304</v>
      </c>
      <c r="H38" s="129">
        <f t="shared" si="2"/>
        <v>548.79358006505322</v>
      </c>
      <c r="I38" s="129">
        <f t="shared" si="2"/>
        <v>567.3821729636345</v>
      </c>
      <c r="J38" s="129">
        <f t="shared" si="2"/>
        <v>555.85274279126486</v>
      </c>
      <c r="K38" s="129">
        <f t="shared" si="2"/>
        <v>607.8617061496368</v>
      </c>
      <c r="L38" s="129">
        <f t="shared" si="2"/>
        <v>600.13021358805531</v>
      </c>
      <c r="M38" s="129">
        <f t="shared" si="2"/>
        <v>662.81977169155482</v>
      </c>
      <c r="N38" s="129">
        <f t="shared" si="2"/>
        <v>687.85884885798043</v>
      </c>
      <c r="O38" s="30"/>
      <c r="P38" s="129">
        <f t="shared" ref="P38:Z38" si="3">IF(P27="-","-",SUM(P27:P37))</f>
        <v>687.85884885798043</v>
      </c>
      <c r="Q38" s="129">
        <f t="shared" si="3"/>
        <v>764.86977692361324</v>
      </c>
      <c r="R38" s="129">
        <f t="shared" si="3"/>
        <v>735.84495939122098</v>
      </c>
      <c r="S38" s="129">
        <f t="shared" si="3"/>
        <v>734.27378966497486</v>
      </c>
      <c r="T38" s="129">
        <f t="shared" si="3"/>
        <v>698.47069678022785</v>
      </c>
      <c r="U38" s="129">
        <f t="shared" si="3"/>
        <v>768.24846588770163</v>
      </c>
      <c r="V38" s="129">
        <f t="shared" si="3"/>
        <v>850.01159055986625</v>
      </c>
      <c r="W38" s="129" t="str">
        <f t="shared" si="3"/>
        <v>-</v>
      </c>
      <c r="X38" s="129" t="str">
        <f t="shared" si="3"/>
        <v>-</v>
      </c>
      <c r="Y38" s="129" t="str">
        <f t="shared" si="3"/>
        <v>-</v>
      </c>
      <c r="Z38" s="129" t="str">
        <f t="shared" si="3"/>
        <v>-</v>
      </c>
      <c r="AA38" s="28"/>
    </row>
    <row r="39" spans="1:27" s="29" customFormat="1" ht="11.25" customHeight="1" x14ac:dyDescent="0.25">
      <c r="A39" s="256">
        <v>1</v>
      </c>
      <c r="B39" s="135" t="s">
        <v>350</v>
      </c>
      <c r="C39" s="135" t="s">
        <v>341</v>
      </c>
      <c r="D39" s="127" t="s">
        <v>318</v>
      </c>
      <c r="E39" s="128"/>
      <c r="F39" s="30"/>
      <c r="G39" s="38">
        <f>IF('3a DF'!H29="-","-",'3a DF'!H29)</f>
        <v>257.51079589823433</v>
      </c>
      <c r="H39" s="38">
        <f>IF('3a DF'!I29="-","-",'3a DF'!I29)</f>
        <v>230.51832879076954</v>
      </c>
      <c r="I39" s="38">
        <f>IF('3a DF'!J29="-","-",'3a DF'!J29)</f>
        <v>207.86955005011575</v>
      </c>
      <c r="J39" s="38">
        <f>IF('3a DF'!K29="-","-",'3a DF'!K29)</f>
        <v>198.00057588842645</v>
      </c>
      <c r="K39" s="38">
        <f>IF('3a DF'!L29="-","-",'3a DF'!L29)</f>
        <v>231.06643631802345</v>
      </c>
      <c r="L39" s="38">
        <f>IF('3a DF'!M29="-","-",'3a DF'!M29)</f>
        <v>222.51880940781095</v>
      </c>
      <c r="M39" s="38">
        <f>IF('3a DF'!N29="-","-",'3a DF'!N29)</f>
        <v>238.82164682330844</v>
      </c>
      <c r="N39" s="38">
        <f>IF('3a DF'!O29="-","-",'3a DF'!O29)</f>
        <v>266.54618358667256</v>
      </c>
      <c r="O39" s="30"/>
      <c r="P39" s="38">
        <f>IF('3a DF'!Q29="-","-",'3a DF'!Q29)</f>
        <v>266.54618358667256</v>
      </c>
      <c r="Q39" s="38">
        <f>IF('3a DF'!R29="-","-",'3a DF'!R29)</f>
        <v>309.55777766368232</v>
      </c>
      <c r="R39" s="38">
        <f>IF('3a DF'!S29="-","-",'3a DF'!S29)</f>
        <v>277.16998848458883</v>
      </c>
      <c r="S39" s="38">
        <f>IF('3a DF'!T29="-","-",'3a DF'!T29)</f>
        <v>254.75346138464033</v>
      </c>
      <c r="T39" s="38">
        <f>IF('3a DF'!U29="-","-",'3a DF'!U29)</f>
        <v>212.81343464675621</v>
      </c>
      <c r="U39" s="38">
        <f>IF('3a DF'!V29="-","-",'3a DF'!V29)</f>
        <v>254.71519815414416</v>
      </c>
      <c r="V39" s="38">
        <f>IF('3a DF'!W29="-","-",'3a DF'!W29)</f>
        <v>353.60968283194467</v>
      </c>
      <c r="W39" s="38" t="str">
        <f>IF('3a DF'!X29="-","-",'3a DF'!X29)</f>
        <v>-</v>
      </c>
      <c r="X39" s="38" t="str">
        <f>IF('3a DF'!Y29="-","-",'3a DF'!Y29)</f>
        <v>-</v>
      </c>
      <c r="Y39" s="38" t="str">
        <f>IF('3a DF'!Z29="-","-",'3a DF'!Z29)</f>
        <v>-</v>
      </c>
      <c r="Z39" s="38" t="str">
        <f>IF('3a DF'!AA29="-","-",'3a DF'!AA29)</f>
        <v>-</v>
      </c>
      <c r="AA39" s="28"/>
    </row>
    <row r="40" spans="1:27" s="29" customFormat="1" ht="11.25" customHeight="1" x14ac:dyDescent="0.25">
      <c r="A40" s="256">
        <v>2</v>
      </c>
      <c r="B40" s="135" t="s">
        <v>350</v>
      </c>
      <c r="C40" s="135" t="s">
        <v>300</v>
      </c>
      <c r="D40" s="127" t="s">
        <v>318</v>
      </c>
      <c r="E40" s="128"/>
      <c r="F40" s="30"/>
      <c r="G40" s="38">
        <f>IF('3b CM'!G29="-","-",'3b CM'!G29)</f>
        <v>5.9973974657088445E-2</v>
      </c>
      <c r="H40" s="38">
        <f>IF('3b CM'!H29="-","-",'3b CM'!H29)</f>
        <v>8.9960961985632665E-2</v>
      </c>
      <c r="I40" s="38">
        <f>IF('3b CM'!I29="-","-",'3b CM'!I29)</f>
        <v>0.28327728973414185</v>
      </c>
      <c r="J40" s="38">
        <f>IF('3b CM'!J29="-","-",'3b CM'!J29)</f>
        <v>0.28807889503309997</v>
      </c>
      <c r="K40" s="38">
        <f>IF('3b CM'!K29="-","-",'3b CM'!K29)</f>
        <v>3.7000258587995032</v>
      </c>
      <c r="L40" s="38">
        <f>IF('3b CM'!L29="-","-",'3b CM'!L29)</f>
        <v>3.5893989634558103</v>
      </c>
      <c r="M40" s="38">
        <f>IF('3b CM'!M29="-","-",'3b CM'!M29)</f>
        <v>12.700873646217769</v>
      </c>
      <c r="N40" s="38">
        <f>IF('3b CM'!N29="-","-",'3b CM'!N29)</f>
        <v>12.073811763058139</v>
      </c>
      <c r="O40" s="30"/>
      <c r="P40" s="38">
        <f>IF('3b CM'!P29="-","-",'3b CM'!P29)</f>
        <v>12.073811763058139</v>
      </c>
      <c r="Q40" s="38">
        <f>IF('3b CM'!Q29="-","-",'3b CM'!Q29)</f>
        <v>16.247831079086424</v>
      </c>
      <c r="R40" s="38">
        <f>IF('3b CM'!R29="-","-",'3b CM'!R29)</f>
        <v>15.60601504808902</v>
      </c>
      <c r="S40" s="38">
        <f>IF('3b CM'!S29="-","-",'3b CM'!S29)</f>
        <v>18.53705369524036</v>
      </c>
      <c r="T40" s="38">
        <f>IF('3b CM'!T29="-","-",'3b CM'!T29)</f>
        <v>18.888230457310328</v>
      </c>
      <c r="U40" s="38">
        <f>IF('3b CM'!U29="-","-",'3b CM'!U29)</f>
        <v>14.512324658129021</v>
      </c>
      <c r="V40" s="38">
        <f>IF('3b CM'!V29="-","-",'3b CM'!V29)</f>
        <v>14.669668216155127</v>
      </c>
      <c r="W40" s="38" t="str">
        <f>IF('3b CM'!W29="-","-",'3b CM'!W29)</f>
        <v>-</v>
      </c>
      <c r="X40" s="38" t="str">
        <f>IF('3b CM'!X29="-","-",'3b CM'!X29)</f>
        <v>-</v>
      </c>
      <c r="Y40" s="38" t="str">
        <f>IF('3b CM'!Y29="-","-",'3b CM'!Y29)</f>
        <v>-</v>
      </c>
      <c r="Z40" s="38" t="str">
        <f>IF('3b CM'!Z29="-","-",'3b CM'!Z29)</f>
        <v>-</v>
      </c>
      <c r="AA40" s="28"/>
    </row>
    <row r="41" spans="1:27" s="29" customFormat="1" ht="11.25" customHeight="1" x14ac:dyDescent="0.25">
      <c r="A41" s="256"/>
      <c r="B41" s="135" t="s">
        <v>596</v>
      </c>
      <c r="C41" s="135" t="s">
        <v>597</v>
      </c>
      <c r="D41" s="127" t="s">
        <v>318</v>
      </c>
      <c r="E41" s="128"/>
      <c r="F41" s="30"/>
      <c r="G41" s="38" t="str">
        <f>IF('3c AA'!J169="-","-",'3c AA'!J169)</f>
        <v>-</v>
      </c>
      <c r="H41" s="38" t="str">
        <f>IF('3c AA'!K169="-","-",'3c AA'!K169)</f>
        <v>-</v>
      </c>
      <c r="I41" s="38" t="str">
        <f>IF('3c AA'!L169="-","-",'3c AA'!L169)</f>
        <v>-</v>
      </c>
      <c r="J41" s="38" t="str">
        <f>IF('3c AA'!M169="-","-",'3c AA'!M169)</f>
        <v>-</v>
      </c>
      <c r="K41" s="38" t="str">
        <f>IF('3c AA'!N169="-","-",'3c AA'!N169)</f>
        <v>-</v>
      </c>
      <c r="L41" s="38" t="str">
        <f>IF('3c AA'!O169="-","-",'3c AA'!O169)</f>
        <v>-</v>
      </c>
      <c r="M41" s="38" t="str">
        <f>IF('3c AA'!P169="-","-",'3c AA'!P169)</f>
        <v>-</v>
      </c>
      <c r="N41" s="38" t="str">
        <f>IF('3c AA'!Q169="-","-",'3c AA'!Q169)</f>
        <v>-</v>
      </c>
      <c r="O41" s="30"/>
      <c r="P41" s="38" t="str">
        <f>IF('3c AA'!S169="-","-",'3c AA'!S169)</f>
        <v>-</v>
      </c>
      <c r="Q41" s="38" t="str">
        <f>IF('3c AA'!T169="-","-",'3c AA'!T169)</f>
        <v>-</v>
      </c>
      <c r="R41" s="38" t="str">
        <f>IF('3c AA'!U169="-","-",'3c AA'!U169)</f>
        <v>-</v>
      </c>
      <c r="S41" s="38" t="str">
        <f>IF('3c AA'!V169="-","-",'3c AA'!V169)</f>
        <v>-</v>
      </c>
      <c r="T41" s="38">
        <f>IF('3c AA'!W169="-","-",'3c AA'!W169)</f>
        <v>0</v>
      </c>
      <c r="U41" s="38">
        <f>IF('3c AA'!X169="-","-",'3c AA'!X169)</f>
        <v>0</v>
      </c>
      <c r="V41" s="38">
        <f>IF('3c AA'!Y169="-","-",'3c AA'!Y169)</f>
        <v>0</v>
      </c>
      <c r="W41" s="38" t="str">
        <f>IF('3c AA'!Z169="-","-",'3c AA'!Z169)</f>
        <v>-</v>
      </c>
      <c r="X41" s="38" t="str">
        <f>IF('3c AA'!AA169="-","-",'3c AA'!AA169)</f>
        <v>-</v>
      </c>
      <c r="Y41" s="38" t="str">
        <f>IF('3c AA'!AB169="-","-",'3c AA'!AB169)</f>
        <v>-</v>
      </c>
      <c r="Z41" s="38" t="str">
        <f>IF('3c AA'!AC169="-","-",'3c AA'!AC169)</f>
        <v>-</v>
      </c>
      <c r="AA41" s="28"/>
    </row>
    <row r="42" spans="1:27" s="29" customFormat="1" ht="11.25" customHeight="1" x14ac:dyDescent="0.25">
      <c r="A42" s="256">
        <v>3</v>
      </c>
      <c r="B42" s="135" t="s">
        <v>2</v>
      </c>
      <c r="C42" s="135" t="s">
        <v>342</v>
      </c>
      <c r="D42" s="127" t="s">
        <v>318</v>
      </c>
      <c r="E42" s="128"/>
      <c r="F42" s="30"/>
      <c r="G42" s="38">
        <f>IF('3d PC'!G30="-","-",'3d PC'!G30)</f>
        <v>90.736815527100234</v>
      </c>
      <c r="H42" s="38">
        <f>IF('3d PC'!H30="-","-",'3d PC'!H30)</f>
        <v>90.709613408220818</v>
      </c>
      <c r="I42" s="38">
        <f>IF('3d PC'!I30="-","-",'3d PC'!I30)</f>
        <v>115.04343692123767</v>
      </c>
      <c r="J42" s="38">
        <f>IF('3d PC'!J30="-","-",'3d PC'!J30)</f>
        <v>113.80297101379854</v>
      </c>
      <c r="K42" s="38">
        <f>IF('3d PC'!K30="-","-",'3d PC'!K30)</f>
        <v>130.55136651406212</v>
      </c>
      <c r="L42" s="38">
        <f>IF('3d PC'!L30="-","-",'3d PC'!L30)</f>
        <v>129.35131370051138</v>
      </c>
      <c r="M42" s="38">
        <f>IF('3d PC'!M30="-","-",'3d PC'!M30)</f>
        <v>158.13146094168721</v>
      </c>
      <c r="N42" s="38">
        <f>IF('3d PC'!N30="-","-",'3d PC'!N30)</f>
        <v>155.24267863089204</v>
      </c>
      <c r="O42" s="30"/>
      <c r="P42" s="38">
        <f>IF('3d PC'!P30="-","-",'3d PC'!P30)</f>
        <v>155.24267863089204</v>
      </c>
      <c r="Q42" s="38">
        <f>IF('3d PC'!Q30="-","-",'3d PC'!Q30)</f>
        <v>173.93458119995154</v>
      </c>
      <c r="R42" s="38">
        <f>IF('3d PC'!R30="-","-",'3d PC'!R30)</f>
        <v>176.65446601512321</v>
      </c>
      <c r="S42" s="38">
        <f>IF('3d PC'!S30="-","-",'3d PC'!S30)</f>
        <v>192.96197457269477</v>
      </c>
      <c r="T42" s="38">
        <f>IF('3d PC'!T30="-","-",'3d PC'!T30)</f>
        <v>196.583200885628</v>
      </c>
      <c r="U42" s="38">
        <f>IF('3d PC'!U30="-","-",'3d PC'!U30)</f>
        <v>212.69390638830228</v>
      </c>
      <c r="V42" s="38">
        <f>IF('3d PC'!V30="-","-",'3d PC'!V30)</f>
        <v>193.12446024640511</v>
      </c>
      <c r="W42" s="38" t="str">
        <f>IF('3d PC'!W30="-","-",'3d PC'!W30)</f>
        <v>-</v>
      </c>
      <c r="X42" s="38" t="str">
        <f>IF('3d PC'!X30="-","-",'3d PC'!X30)</f>
        <v>-</v>
      </c>
      <c r="Y42" s="38" t="str">
        <f>IF('3d PC'!Y30="-","-",'3d PC'!Y30)</f>
        <v>-</v>
      </c>
      <c r="Z42" s="38" t="str">
        <f>IF('3d PC'!Z30="-","-",'3d PC'!Z30)</f>
        <v>-</v>
      </c>
      <c r="AA42" s="28"/>
    </row>
    <row r="43" spans="1:27" s="29" customFormat="1" ht="11.25" customHeight="1" x14ac:dyDescent="0.25">
      <c r="A43" s="256">
        <v>4</v>
      </c>
      <c r="B43" s="135" t="s">
        <v>352</v>
      </c>
      <c r="C43" s="135" t="s">
        <v>343</v>
      </c>
      <c r="D43" s="127" t="s">
        <v>318</v>
      </c>
      <c r="E43" s="128"/>
      <c r="F43" s="30"/>
      <c r="G43" s="38">
        <f>IF('3e NC-Elec'!H58="-","-",'3e NC-Elec'!H58)</f>
        <v>110.54531622717285</v>
      </c>
      <c r="H43" s="38">
        <f>IF('3e NC-Elec'!I58="-","-",'3e NC-Elec'!I58)</f>
        <v>111.55067759199838</v>
      </c>
      <c r="I43" s="38">
        <f>IF('3e NC-Elec'!J58="-","-",'3e NC-Elec'!J58)</f>
        <v>124.119909995697</v>
      </c>
      <c r="J43" s="38">
        <f>IF('3e NC-Elec'!K58="-","-",'3e NC-Elec'!K58)</f>
        <v>123.36374269200469</v>
      </c>
      <c r="K43" s="38">
        <f>IF('3e NC-Elec'!L58="-","-",'3e NC-Elec'!L58)</f>
        <v>109.90215750230416</v>
      </c>
      <c r="L43" s="38">
        <f>IF('3e NC-Elec'!M58="-","-",'3e NC-Elec'!M58)</f>
        <v>111.10739887531298</v>
      </c>
      <c r="M43" s="38">
        <f>IF('3e NC-Elec'!N58="-","-",'3e NC-Elec'!N58)</f>
        <v>116.3946621602914</v>
      </c>
      <c r="N43" s="38">
        <f>IF('3e NC-Elec'!O58="-","-",'3e NC-Elec'!O58)</f>
        <v>115.85372183452623</v>
      </c>
      <c r="O43" s="30"/>
      <c r="P43" s="38">
        <f>IF('3e NC-Elec'!Q58="-","-",'3e NC-Elec'!Q58)</f>
        <v>115.85372183452623</v>
      </c>
      <c r="Q43" s="38">
        <f>IF('3e NC-Elec'!R58="-","-",'3e NC-Elec'!R58)</f>
        <v>128.51239077263389</v>
      </c>
      <c r="R43" s="38">
        <f>IF('3e NC-Elec'!S58="-","-",'3e NC-Elec'!S58)</f>
        <v>129.44389241576127</v>
      </c>
      <c r="S43" s="38">
        <f>IF('3e NC-Elec'!T58="-","-",'3e NC-Elec'!T58)</f>
        <v>135.52001714237909</v>
      </c>
      <c r="T43" s="38">
        <f>IF('3e NC-Elec'!U58="-","-",'3e NC-Elec'!U58)</f>
        <v>138.77207037844124</v>
      </c>
      <c r="U43" s="38">
        <f>IF('3e NC-Elec'!V58="-","-",'3e NC-Elec'!V58)</f>
        <v>150.64812166288925</v>
      </c>
      <c r="V43" s="38">
        <f>IF('3e NC-Elec'!W58="-","-",'3e NC-Elec'!W58)</f>
        <v>149.45516654386975</v>
      </c>
      <c r="W43" s="38" t="str">
        <f>IF('3e NC-Elec'!X58="-","-",'3e NC-Elec'!X58)</f>
        <v>-</v>
      </c>
      <c r="X43" s="38" t="str">
        <f>IF('3e NC-Elec'!Y58="-","-",'3e NC-Elec'!Y58)</f>
        <v>-</v>
      </c>
      <c r="Y43" s="38" t="str">
        <f>IF('3e NC-Elec'!Z58="-","-",'3e NC-Elec'!Z58)</f>
        <v>-</v>
      </c>
      <c r="Z43" s="38" t="str">
        <f>IF('3e NC-Elec'!AA58="-","-",'3e NC-Elec'!AA58)</f>
        <v>-</v>
      </c>
      <c r="AA43" s="28"/>
    </row>
    <row r="44" spans="1:27" s="29" customFormat="1" ht="12.4" customHeight="1" x14ac:dyDescent="0.25">
      <c r="A44" s="256">
        <v>5</v>
      </c>
      <c r="B44" s="135" t="s">
        <v>349</v>
      </c>
      <c r="C44" s="135" t="s">
        <v>344</v>
      </c>
      <c r="D44" s="127" t="s">
        <v>318</v>
      </c>
      <c r="E44" s="128"/>
      <c r="F44" s="30"/>
      <c r="G44" s="38">
        <f>IF('3g CPIH'!C$16="-","-",'3h OC '!$E$10*('3g CPIH'!C$16/'3g CPIH'!$G$16))</f>
        <v>76.502677103718199</v>
      </c>
      <c r="H44" s="38">
        <f>IF('3g CPIH'!D$16="-","-",'3h OC '!$E$10*('3g CPIH'!D$16/'3g CPIH'!$G$16))</f>
        <v>76.655835616438353</v>
      </c>
      <c r="I44" s="38">
        <f>IF('3g CPIH'!E$16="-","-",'3h OC '!$E$10*('3g CPIH'!E$16/'3g CPIH'!$G$16))</f>
        <v>76.885573385518597</v>
      </c>
      <c r="J44" s="38">
        <f>IF('3g CPIH'!F$16="-","-",'3h OC '!$E$10*('3g CPIH'!F$16/'3g CPIH'!$G$16))</f>
        <v>77.345048923679059</v>
      </c>
      <c r="K44" s="38">
        <f>IF('3g CPIH'!G$16="-","-",'3h OC '!$E$10*('3g CPIH'!G$16/'3g CPIH'!$G$16))</f>
        <v>78.263999999999996</v>
      </c>
      <c r="L44" s="38">
        <f>IF('3g CPIH'!H$16="-","-",'3h OC '!$E$10*('3g CPIH'!H$16/'3g CPIH'!$G$16))</f>
        <v>79.259530332681024</v>
      </c>
      <c r="M44" s="38">
        <f>IF('3g CPIH'!I$16="-","-",'3h OC '!$E$10*('3g CPIH'!I$16/'3g CPIH'!$G$16))</f>
        <v>80.408219178082177</v>
      </c>
      <c r="N44" s="38">
        <f>IF('3g CPIH'!J$16="-","-",'3h OC '!$E$10*('3g CPIH'!J$16/'3g CPIH'!$G$16))</f>
        <v>81.097432485322898</v>
      </c>
      <c r="O44" s="30"/>
      <c r="P44" s="38">
        <f>IF('3g CPIH'!L$16="-","-",'3h OC '!$E$10*('3g CPIH'!L$16/'3g CPIH'!$G$16))</f>
        <v>81.097432485322898</v>
      </c>
      <c r="Q44" s="38">
        <f>IF('3g CPIH'!M$16="-","-",'3h OC '!$E$10*('3g CPIH'!M$16/'3g CPIH'!$G$16))</f>
        <v>82.016383561643835</v>
      </c>
      <c r="R44" s="38">
        <f>IF('3g CPIH'!N$16="-","-",'3h OC '!$E$10*('3g CPIH'!N$16/'3g CPIH'!$G$16))</f>
        <v>82.62901761252445</v>
      </c>
      <c r="S44" s="38">
        <f>IF('3g CPIH'!O$16="-","-",'3h OC '!$E$10*('3g CPIH'!O$16/'3g CPIH'!$G$16))</f>
        <v>83.088493150684926</v>
      </c>
      <c r="T44" s="38">
        <f>IF('3g CPIH'!P$16="-","-",'3h OC '!$E$10*('3g CPIH'!P$16/'3g CPIH'!$G$16))</f>
        <v>83.318230919765156</v>
      </c>
      <c r="U44" s="38">
        <f>IF('3g CPIH'!Q$16="-","-",'3h OC '!$E$10*('3g CPIH'!Q$16/'3g CPIH'!$G$16))</f>
        <v>83.777706457925632</v>
      </c>
      <c r="V44" s="38">
        <f>IF('3g CPIH'!R$16="-","-",'3h OC '!$E$10*('3g CPIH'!R$16/'3g CPIH'!$G$16))</f>
        <v>85.309291585127198</v>
      </c>
      <c r="W44" s="38" t="str">
        <f>IF('3g CPIH'!S$16="-","-",'3h OC '!$E$10*('3g CPIH'!S$16/'3g CPIH'!$G$16))</f>
        <v>-</v>
      </c>
      <c r="X44" s="38" t="str">
        <f>IF('3g CPIH'!T$16="-","-",'3h OC '!$E$10*('3g CPIH'!T$16/'3g CPIH'!$G$16))</f>
        <v>-</v>
      </c>
      <c r="Y44" s="38" t="str">
        <f>IF('3g CPIH'!U$16="-","-",'3h OC '!$E$10*('3g CPIH'!U$16/'3g CPIH'!$G$16))</f>
        <v>-</v>
      </c>
      <c r="Z44" s="38" t="str">
        <f>IF('3g CPIH'!V$16="-","-",'3h OC '!$E$10*('3g CPIH'!V$16/'3g CPIH'!$G$16))</f>
        <v>-</v>
      </c>
      <c r="AA44" s="28"/>
    </row>
    <row r="45" spans="1:27" s="29" customFormat="1" ht="11.5" x14ac:dyDescent="0.25">
      <c r="A45" s="256">
        <v>6</v>
      </c>
      <c r="B45" s="135" t="s">
        <v>349</v>
      </c>
      <c r="C45" s="135" t="s">
        <v>43</v>
      </c>
      <c r="D45" s="127" t="s">
        <v>318</v>
      </c>
      <c r="E45" s="128"/>
      <c r="F45" s="30"/>
      <c r="G45" s="38" t="s">
        <v>333</v>
      </c>
      <c r="H45" s="38" t="s">
        <v>333</v>
      </c>
      <c r="I45" s="38" t="s">
        <v>333</v>
      </c>
      <c r="J45" s="38" t="s">
        <v>333</v>
      </c>
      <c r="K45" s="38">
        <f>IF('3i SMNCC'!G$48="-","-",'3i SMNCC'!G$48)</f>
        <v>0</v>
      </c>
      <c r="L45" s="38">
        <f>IF('3i SMNCC'!H$48="-","-",'3i SMNCC'!H$48)</f>
        <v>-0.18995111249132623</v>
      </c>
      <c r="M45" s="38">
        <f>IF('3i SMNCC'!I$48="-","-",'3i SMNCC'!I$48)</f>
        <v>2.3898870370752556</v>
      </c>
      <c r="N45" s="38">
        <f>IF('3i SMNCC'!J$48="-","-",'3i SMNCC'!J$48)</f>
        <v>2.4654814606041811</v>
      </c>
      <c r="O45" s="30"/>
      <c r="P45" s="38">
        <f>IF('3i SMNCC'!L$48="-","-",'3i SMNCC'!L$48)</f>
        <v>2.4654814606041811</v>
      </c>
      <c r="Q45" s="38">
        <f>IF('3i SMNCC'!M$48="-","-",'3i SMNCC'!M$48)</f>
        <v>4.8850955964817686</v>
      </c>
      <c r="R45" s="38">
        <f>IF('3i SMNCC'!N$48="-","-",'3i SMNCC'!N$48)</f>
        <v>4.7480163427765101</v>
      </c>
      <c r="S45" s="38">
        <f>IF('3i SMNCC'!O$48="-","-",'3i SMNCC'!O$48)</f>
        <v>7.093641997338695</v>
      </c>
      <c r="T45" s="38">
        <f>IF('3i SMNCC'!P$48="-","-",'3i SMNCC'!P$48)</f>
        <v>6.2155900817178944</v>
      </c>
      <c r="U45" s="38">
        <f>IF('3i SMNCC'!Q$48="-","-",'3i SMNCC'!Q$48)</f>
        <v>5.8459595331056082</v>
      </c>
      <c r="V45" s="38">
        <f>IF('3i SMNCC'!R$48="-","-",'3i SMNCC'!R$48)</f>
        <v>6.2696858243973583</v>
      </c>
      <c r="W45" s="38" t="str">
        <f>IF('3i SMNCC'!S$48="-","-",'3i SMNCC'!S$48)</f>
        <v>-</v>
      </c>
      <c r="X45" s="38" t="str">
        <f>IF('3i SMNCC'!T$48="-","-",'3i SMNCC'!T$48)</f>
        <v>-</v>
      </c>
      <c r="Y45" s="38" t="str">
        <f>IF('3i SMNCC'!U$48="-","-",'3i SMNCC'!U$48)</f>
        <v>-</v>
      </c>
      <c r="Z45" s="38" t="str">
        <f>IF('3i SMNCC'!V$48="-","-",'3i SMNCC'!V$48)</f>
        <v>-</v>
      </c>
      <c r="AA45" s="28"/>
    </row>
    <row r="46" spans="1:27" s="29" customFormat="1" ht="11.5" x14ac:dyDescent="0.25">
      <c r="A46" s="256">
        <v>7</v>
      </c>
      <c r="B46" s="135" t="s">
        <v>349</v>
      </c>
      <c r="C46" s="135" t="s">
        <v>389</v>
      </c>
      <c r="D46" s="127" t="s">
        <v>318</v>
      </c>
      <c r="E46" s="128"/>
      <c r="F46" s="30"/>
      <c r="G46" s="38">
        <f>IF('3g CPIH'!C$16="-","-",'3j PAAC PAP'!$G$18*('3g CPIH'!C$16/'3g CPIH'!$G$16))</f>
        <v>23.857918590998043</v>
      </c>
      <c r="H46" s="38">
        <f>IF('3g CPIH'!D$16="-","-",'3j PAAC PAP'!$G$18*('3g CPIH'!D$16/'3g CPIH'!$G$16))</f>
        <v>23.905682191780819</v>
      </c>
      <c r="I46" s="38">
        <f>IF('3g CPIH'!E$16="-","-",'3j PAAC PAP'!$G$18*('3g CPIH'!E$16/'3g CPIH'!$G$16))</f>
        <v>23.977327592954992</v>
      </c>
      <c r="J46" s="38">
        <f>IF('3g CPIH'!F$16="-","-",'3j PAAC PAP'!$G$18*('3g CPIH'!F$16/'3g CPIH'!$G$16))</f>
        <v>24.120618395303325</v>
      </c>
      <c r="K46" s="38">
        <f>IF('3g CPIH'!G$16="-","-",'3j PAAC PAP'!$G$18*('3g CPIH'!G$16/'3g CPIH'!$G$16))</f>
        <v>24.4072</v>
      </c>
      <c r="L46" s="38">
        <f>IF('3g CPIH'!H$16="-","-",'3j PAAC PAP'!$G$18*('3g CPIH'!H$16/'3g CPIH'!$G$16))</f>
        <v>24.717663405088064</v>
      </c>
      <c r="M46" s="38">
        <f>IF('3g CPIH'!I$16="-","-",'3j PAAC PAP'!$G$18*('3g CPIH'!I$16/'3g CPIH'!$G$16))</f>
        <v>25.075890410958902</v>
      </c>
      <c r="N46" s="38">
        <f>IF('3g CPIH'!J$16="-","-",'3j PAAC PAP'!$G$18*('3g CPIH'!J$16/'3g CPIH'!$G$16))</f>
        <v>25.290826614481411</v>
      </c>
      <c r="O46" s="30"/>
      <c r="P46" s="38">
        <f>IF('3g CPIH'!L$16="-","-",'3j PAAC PAP'!$G$18*('3g CPIH'!L$16/'3g CPIH'!$G$16))</f>
        <v>25.290826614481411</v>
      </c>
      <c r="Q46" s="38">
        <f>IF('3g CPIH'!M$16="-","-",'3j PAAC PAP'!$G$18*('3g CPIH'!M$16/'3g CPIH'!$G$16))</f>
        <v>25.577408219178082</v>
      </c>
      <c r="R46" s="38">
        <f>IF('3g CPIH'!N$16="-","-",'3j PAAC PAP'!$G$18*('3g CPIH'!N$16/'3g CPIH'!$G$16))</f>
        <v>25.768462622309197</v>
      </c>
      <c r="S46" s="38">
        <f>IF('3g CPIH'!O$16="-","-",'3j PAAC PAP'!$G$18*('3g CPIH'!O$16/'3g CPIH'!$G$16))</f>
        <v>25.911753424657533</v>
      </c>
      <c r="T46" s="38">
        <f>IF('3g CPIH'!P$16="-","-",'3j PAAC PAP'!$G$18*('3g CPIH'!P$16/'3g CPIH'!$G$16))</f>
        <v>25.983398825831699</v>
      </c>
      <c r="U46" s="38">
        <f>IF('3g CPIH'!Q$16="-","-",'3j PAAC PAP'!$G$18*('3g CPIH'!Q$16/'3g CPIH'!$G$16))</f>
        <v>26.126689628180038</v>
      </c>
      <c r="V46" s="38">
        <f>IF('3g CPIH'!R$16="-","-",'3j PAAC PAP'!$G$18*('3g CPIH'!R$16/'3g CPIH'!$G$16))</f>
        <v>26.604325636007829</v>
      </c>
      <c r="W46" s="38" t="str">
        <f>IF('3g CPIH'!S$16="-","-",'3j PAAC PAP'!$G$18*('3g CPIH'!S$16/'3g CPIH'!$G$16))</f>
        <v>-</v>
      </c>
      <c r="X46" s="38" t="str">
        <f>IF('3g CPIH'!T$16="-","-",'3j PAAC PAP'!$G$18*('3g CPIH'!T$16/'3g CPIH'!$G$16))</f>
        <v>-</v>
      </c>
      <c r="Y46" s="38" t="str">
        <f>IF('3g CPIH'!U$16="-","-",'3j PAAC PAP'!$G$18*('3g CPIH'!U$16/'3g CPIH'!$G$16))</f>
        <v>-</v>
      </c>
      <c r="Z46" s="38" t="str">
        <f>IF('3g CPIH'!V$16="-","-",'3j PAAC PAP'!$G$18*('3g CPIH'!V$16/'3g CPIH'!$G$16))</f>
        <v>-</v>
      </c>
      <c r="AA46" s="28"/>
    </row>
    <row r="47" spans="1:27" s="29" customFormat="1" ht="11.5" x14ac:dyDescent="0.25">
      <c r="A47" s="256">
        <v>8</v>
      </c>
      <c r="B47" s="135" t="s">
        <v>349</v>
      </c>
      <c r="C47" s="135" t="s">
        <v>404</v>
      </c>
      <c r="D47" s="127" t="s">
        <v>318</v>
      </c>
      <c r="E47" s="128"/>
      <c r="F47" s="30"/>
      <c r="G47" s="38">
        <f>IF(G39="-","-",SUM(G39:G45)*'3j PAAC PAP'!$G$36)</f>
        <v>0</v>
      </c>
      <c r="H47" s="38">
        <f>IF(H39="-","-",SUM(H39:H45)*'3j PAAC PAP'!$G$36)</f>
        <v>0</v>
      </c>
      <c r="I47" s="38">
        <f>IF(I39="-","-",SUM(I39:I45)*'3j PAAC PAP'!$G$36)</f>
        <v>0</v>
      </c>
      <c r="J47" s="38">
        <f>IF(J39="-","-",SUM(J39:J45)*'3j PAAC PAP'!$G$36)</f>
        <v>0</v>
      </c>
      <c r="K47" s="38">
        <f>IF(K39="-","-",SUM(K39:K45)*'3j PAAC PAP'!$G$36)</f>
        <v>0</v>
      </c>
      <c r="L47" s="38">
        <f>IF(L39="-","-",SUM(L39:L45)*'3j PAAC PAP'!$G$36)</f>
        <v>0</v>
      </c>
      <c r="M47" s="38">
        <f>IF(M39="-","-",SUM(M39:M45)*'3j PAAC PAP'!$G$36)</f>
        <v>0</v>
      </c>
      <c r="N47" s="38">
        <f>IF(N39="-","-",SUM(N39:N45)*'3j PAAC PAP'!$G$36)</f>
        <v>0</v>
      </c>
      <c r="O47" s="30"/>
      <c r="P47" s="38">
        <f>IF(P39="-","-",SUM(P39:P45)*'3j PAAC PAP'!$G$36)</f>
        <v>0</v>
      </c>
      <c r="Q47" s="38">
        <f>IF(Q39="-","-",SUM(Q39:Q45)*'3j PAAC PAP'!$G$36)</f>
        <v>0</v>
      </c>
      <c r="R47" s="38">
        <f>IF(R39="-","-",SUM(R39:R45)*'3j PAAC PAP'!$G$36)</f>
        <v>0</v>
      </c>
      <c r="S47" s="38">
        <f>IF(S39="-","-",SUM(S39:S45)*'3j PAAC PAP'!$G$36)</f>
        <v>0</v>
      </c>
      <c r="T47" s="38">
        <f>IF(T39="-","-",SUM(T39:T45)*'3j PAAC PAP'!$G$36)</f>
        <v>0</v>
      </c>
      <c r="U47" s="38">
        <f>IF(U39="-","-",SUM(U39:U45)*'3j PAAC PAP'!$G$36)</f>
        <v>0</v>
      </c>
      <c r="V47" s="38">
        <f>IF(V39="-","-",SUM(V39:V45)*'3j PAAC PAP'!$G$36)</f>
        <v>0</v>
      </c>
      <c r="W47" s="38" t="str">
        <f>IF(W39="-","-",SUM(W39:W45)*'3j PAAC PAP'!$G$36)</f>
        <v>-</v>
      </c>
      <c r="X47" s="38" t="str">
        <f>IF(X39="-","-",SUM(X39:X45)*'3j PAAC PAP'!$G$36)</f>
        <v>-</v>
      </c>
      <c r="Y47" s="38" t="str">
        <f>IF(Y39="-","-",SUM(Y39:Y45)*'3j PAAC PAP'!$G$36)</f>
        <v>-</v>
      </c>
      <c r="Z47" s="38" t="str">
        <f>IF(Z39="-","-",SUM(Z39:Z45)*'3j PAAC PAP'!$G$36)</f>
        <v>-</v>
      </c>
      <c r="AA47" s="28"/>
    </row>
    <row r="48" spans="1:27" s="29" customFormat="1" ht="11.25" customHeight="1" x14ac:dyDescent="0.25">
      <c r="A48" s="256">
        <v>9</v>
      </c>
      <c r="B48" s="135" t="s">
        <v>388</v>
      </c>
      <c r="C48" s="135" t="s">
        <v>515</v>
      </c>
      <c r="D48" s="133" t="s">
        <v>318</v>
      </c>
      <c r="E48" s="128"/>
      <c r="F48" s="30"/>
      <c r="G48" s="38">
        <f>IF(G39="-","-",SUM(G39:G47)*'3k EBIT'!$E$10)</f>
        <v>10.830847016130186</v>
      </c>
      <c r="H48" s="38">
        <f>IF(H39="-","-",SUM(H39:H47)*'3k EBIT'!$E$10)</f>
        <v>10.331474148933196</v>
      </c>
      <c r="I48" s="38">
        <f>IF(I39="-","-",SUM(I39:I47)*'3k EBIT'!$E$10)</f>
        <v>10.617132329156481</v>
      </c>
      <c r="J48" s="38">
        <f>IF(J39="-","-",SUM(J39:J47)*'3k EBIT'!$E$10)</f>
        <v>10.39908662153409</v>
      </c>
      <c r="K48" s="38">
        <f>IF(K39="-","-",SUM(K39:K47)*'3k EBIT'!$E$10)</f>
        <v>11.192596494189688</v>
      </c>
      <c r="L48" s="38">
        <f>IF(L39="-","-",SUM(L39:L47)*'3k EBIT'!$E$10)</f>
        <v>11.046619440069637</v>
      </c>
      <c r="M48" s="38">
        <f>IF(M39="-","-",SUM(M39:M47)*'3k EBIT'!$E$10)</f>
        <v>12.277813695347525</v>
      </c>
      <c r="N48" s="38">
        <f>IF(N39="-","-",SUM(N39:N47)*'3k EBIT'!$E$10)</f>
        <v>12.755186401321797</v>
      </c>
      <c r="O48" s="30"/>
      <c r="P48" s="38">
        <f>IF(P39="-","-",SUM(P39:P47)*'3k EBIT'!$E$10)</f>
        <v>12.755186401321797</v>
      </c>
      <c r="Q48" s="38">
        <f>IF(Q39="-","-",SUM(Q39:Q47)*'3k EBIT'!$E$10)</f>
        <v>14.346487074018595</v>
      </c>
      <c r="R48" s="38">
        <f>IF(R39="-","-",SUM(R39:R47)*'3k EBIT'!$E$10)</f>
        <v>13.79040062022543</v>
      </c>
      <c r="S48" s="38">
        <f>IF(S39="-","-",SUM(S39:S47)*'3k EBIT'!$E$10)</f>
        <v>13.903636345480368</v>
      </c>
      <c r="T48" s="38">
        <f>IF(T39="-","-",SUM(T39:T47)*'3k EBIT'!$E$10)</f>
        <v>13.220096257193486</v>
      </c>
      <c r="U48" s="38">
        <f>IF(U39="-","-",SUM(U39:U47)*'3k EBIT'!$E$10)</f>
        <v>14.493459948756472</v>
      </c>
      <c r="V48" s="38">
        <f>IF(V39="-","-",SUM(V39:V47)*'3k EBIT'!$E$10)</f>
        <v>16.056890896159512</v>
      </c>
      <c r="W48" s="38" t="str">
        <f>IF(W39="-","-",SUM(W39:W47)*'3k EBIT'!$E$10)</f>
        <v>-</v>
      </c>
      <c r="X48" s="38" t="str">
        <f>IF(X39="-","-",SUM(X39:X47)*'3k EBIT'!$E$10)</f>
        <v>-</v>
      </c>
      <c r="Y48" s="38" t="str">
        <f>IF(Y39="-","-",SUM(Y39:Y47)*'3k EBIT'!$E$10)</f>
        <v>-</v>
      </c>
      <c r="Z48" s="38" t="str">
        <f>IF(Z39="-","-",SUM(Z39:Z47)*'3k EBIT'!$E$10)</f>
        <v>-</v>
      </c>
      <c r="AA48" s="28"/>
    </row>
    <row r="49" spans="1:27" s="29" customFormat="1" ht="11.25" customHeight="1" x14ac:dyDescent="0.25">
      <c r="A49" s="256">
        <v>10</v>
      </c>
      <c r="B49" s="135" t="s">
        <v>292</v>
      </c>
      <c r="C49" s="179" t="s">
        <v>516</v>
      </c>
      <c r="D49" s="133" t="s">
        <v>318</v>
      </c>
      <c r="E49" s="127"/>
      <c r="F49" s="30"/>
      <c r="G49" s="38">
        <f>IF(G39="-","-",SUM(G39:G42,G44:G48)*'3l HAP'!$E$11)</f>
        <v>6.7275252705707809</v>
      </c>
      <c r="H49" s="38">
        <f>IF(H39="-","-",SUM(H39:H42,H44:H48)*'3l HAP'!$E$11)</f>
        <v>6.327999715424518</v>
      </c>
      <c r="I49" s="38">
        <f>IF(I39="-","-",SUM(I39:I42,I44:I48)*'3l HAP'!$E$11)</f>
        <v>6.3640956727035949</v>
      </c>
      <c r="J49" s="38">
        <f>IF(J39="-","-",SUM(J39:J42,J44:J48)*'3l HAP'!$E$11)</f>
        <v>6.2071453557407574</v>
      </c>
      <c r="K49" s="38">
        <f>IF(K39="-","-",SUM(K39:K42,K44:K48)*'3l HAP'!$E$11)</f>
        <v>7.0156981743346796</v>
      </c>
      <c r="L49" s="38">
        <f>IF(L39="-","-",SUM(L39:L42,L44:L48)*'3l HAP'!$E$11)</f>
        <v>6.885565437151655</v>
      </c>
      <c r="M49" s="38">
        <f>IF(M39="-","-",SUM(M39:M42,M44:M48)*'3l HAP'!$E$11)</f>
        <v>7.7568865967581271</v>
      </c>
      <c r="N49" s="38">
        <f>IF(N39="-","-",SUM(N39:N42,N44:N48)*'3l HAP'!$E$11)</f>
        <v>8.1326597093969895</v>
      </c>
      <c r="O49" s="30"/>
      <c r="P49" s="38">
        <f>IF(P39="-","-",SUM(P39:P42,P44:P48)*'3l HAP'!$E$11)</f>
        <v>8.1326597093969895</v>
      </c>
      <c r="Q49" s="38">
        <f>IF(Q39="-","-",SUM(Q39:Q42,Q44:Q48)*'3l HAP'!$E$11)</f>
        <v>9.1735464282931769</v>
      </c>
      <c r="R49" s="38">
        <f>IF(R39="-","-",SUM(R39:R42,R44:R48)*'3l HAP'!$E$11)</f>
        <v>8.7313999755228657</v>
      </c>
      <c r="S49" s="38">
        <f>IF(S39="-","-",SUM(S39:S42,S44:S48)*'3l HAP'!$E$11)</f>
        <v>8.7296964633301606</v>
      </c>
      <c r="T49" s="38">
        <f>IF(T39="-","-",SUM(T39:T42,T44:T48)*'3l HAP'!$E$11)</f>
        <v>8.1553617677484045</v>
      </c>
      <c r="U49" s="38">
        <f>IF(U39="-","-",SUM(U39:U42,U44:U48)*'3l HAP'!$E$11)</f>
        <v>8.962711348656244</v>
      </c>
      <c r="V49" s="38">
        <f>IF(V39="-","-",SUM(V39:V42,V44:V48)*'3l HAP'!$E$11)</f>
        <v>10.184923880663156</v>
      </c>
      <c r="W49" s="38" t="str">
        <f>IF(W39="-","-",SUM(W39:W42,W44:W48)*'3l HAP'!$E$11)</f>
        <v>-</v>
      </c>
      <c r="X49" s="38" t="str">
        <f>IF(X39="-","-",SUM(X39:X42,X44:X48)*'3l HAP'!$E$11)</f>
        <v>-</v>
      </c>
      <c r="Y49" s="38" t="str">
        <f>IF(Y39="-","-",SUM(Y39:Y42,Y44:Y48)*'3l HAP'!$E$11)</f>
        <v>-</v>
      </c>
      <c r="Z49" s="38" t="str">
        <f>IF(Z39="-","-",SUM(Z39:Z42,Z44:Z48)*'3l HAP'!$E$11)</f>
        <v>-</v>
      </c>
      <c r="AA49" s="28"/>
    </row>
    <row r="50" spans="1:27" s="29" customFormat="1" ht="11.25" customHeight="1" x14ac:dyDescent="0.25">
      <c r="A50" s="256">
        <v>11</v>
      </c>
      <c r="B50" s="135" t="s">
        <v>44</v>
      </c>
      <c r="C50" s="135" t="str">
        <f>B50&amp;"_"&amp;D50</f>
        <v>Total_London</v>
      </c>
      <c r="D50" s="133" t="s">
        <v>318</v>
      </c>
      <c r="E50" s="128"/>
      <c r="F50" s="30"/>
      <c r="G50" s="38">
        <f t="shared" ref="G50:N50" si="4">IF(G39="-","-",SUM(G39:G49))</f>
        <v>576.77186960858171</v>
      </c>
      <c r="H50" s="38">
        <f t="shared" si="4"/>
        <v>550.0895724255513</v>
      </c>
      <c r="I50" s="38">
        <f t="shared" si="4"/>
        <v>565.16030323711823</v>
      </c>
      <c r="J50" s="38">
        <f t="shared" si="4"/>
        <v>553.52726778551994</v>
      </c>
      <c r="K50" s="38">
        <f t="shared" si="4"/>
        <v>596.09948086171369</v>
      </c>
      <c r="L50" s="38">
        <f t="shared" si="4"/>
        <v>588.28634844959004</v>
      </c>
      <c r="M50" s="38">
        <f t="shared" si="4"/>
        <v>653.95734048972679</v>
      </c>
      <c r="N50" s="38">
        <f t="shared" si="4"/>
        <v>679.45798248627625</v>
      </c>
      <c r="O50" s="30"/>
      <c r="P50" s="38">
        <f t="shared" ref="P50:Z50" si="5">IF(P39="-","-",SUM(P39:P49))</f>
        <v>679.45798248627625</v>
      </c>
      <c r="Q50" s="38">
        <f t="shared" si="5"/>
        <v>764.25150159496957</v>
      </c>
      <c r="R50" s="38">
        <f t="shared" si="5"/>
        <v>734.54165913692088</v>
      </c>
      <c r="S50" s="38">
        <f t="shared" si="5"/>
        <v>740.49972817644618</v>
      </c>
      <c r="T50" s="38">
        <f t="shared" si="5"/>
        <v>703.9496142203925</v>
      </c>
      <c r="U50" s="38">
        <f t="shared" si="5"/>
        <v>771.77607778008894</v>
      </c>
      <c r="V50" s="38">
        <f t="shared" si="5"/>
        <v>855.28409566072969</v>
      </c>
      <c r="W50" s="38" t="str">
        <f t="shared" si="5"/>
        <v>-</v>
      </c>
      <c r="X50" s="38" t="str">
        <f t="shared" si="5"/>
        <v>-</v>
      </c>
      <c r="Y50" s="38" t="str">
        <f t="shared" si="5"/>
        <v>-</v>
      </c>
      <c r="Z50" s="38" t="str">
        <f t="shared" si="5"/>
        <v>-</v>
      </c>
      <c r="AA50" s="28"/>
    </row>
    <row r="51" spans="1:27" s="29" customFormat="1" ht="11.25" customHeight="1" x14ac:dyDescent="0.25">
      <c r="A51" s="256">
        <v>1</v>
      </c>
      <c r="B51" s="132" t="s">
        <v>350</v>
      </c>
      <c r="C51" s="132" t="s">
        <v>341</v>
      </c>
      <c r="D51" s="134" t="s">
        <v>319</v>
      </c>
      <c r="E51" s="131"/>
      <c r="F51" s="30"/>
      <c r="G51" s="129">
        <f>IF('3a DF'!H30="-","-",'3a DF'!H30)</f>
        <v>260.46759170384576</v>
      </c>
      <c r="H51" s="129">
        <f>IF('3a DF'!I30="-","-",'3a DF'!I30)</f>
        <v>233.16519113029824</v>
      </c>
      <c r="I51" s="129">
        <f>IF('3a DF'!J30="-","-",'3a DF'!J30)</f>
        <v>210.25635411228563</v>
      </c>
      <c r="J51" s="129">
        <f>IF('3a DF'!K30="-","-",'3a DF'!K30)</f>
        <v>200.2740622106345</v>
      </c>
      <c r="K51" s="129">
        <f>IF('3a DF'!L30="-","-",'3a DF'!L30)</f>
        <v>233.71959214917823</v>
      </c>
      <c r="L51" s="129">
        <f>IF('3a DF'!M30="-","-",'3a DF'!M30)</f>
        <v>225.07381949984091</v>
      </c>
      <c r="M51" s="129">
        <f>IF('3a DF'!N30="-","-",'3a DF'!N30)</f>
        <v>240.31704711393527</v>
      </c>
      <c r="N51" s="129">
        <f>IF('3a DF'!O30="-","-",'3a DF'!O30)</f>
        <v>268.21518321758077</v>
      </c>
      <c r="O51" s="30"/>
      <c r="P51" s="129">
        <f>IF('3a DF'!Q30="-","-",'3a DF'!Q30)</f>
        <v>268.21518321758077</v>
      </c>
      <c r="Q51" s="129">
        <f>IF('3a DF'!R30="-","-",'3a DF'!R30)</f>
        <v>311.70389339714734</v>
      </c>
      <c r="R51" s="129">
        <f>IF('3a DF'!S30="-","-",'3a DF'!S30)</f>
        <v>279.0849371729239</v>
      </c>
      <c r="S51" s="129">
        <f>IF('3a DF'!T30="-","-",'3a DF'!T30)</f>
        <v>256.88152171824601</v>
      </c>
      <c r="T51" s="129">
        <f>IF('3a DF'!U30="-","-",'3a DF'!U30)</f>
        <v>214.58733983309946</v>
      </c>
      <c r="U51" s="129">
        <f>IF('3a DF'!V30="-","-",'3a DF'!V30)</f>
        <v>256.08723122191924</v>
      </c>
      <c r="V51" s="129">
        <f>IF('3a DF'!W30="-","-",'3a DF'!W30)</f>
        <v>355.51156575264434</v>
      </c>
      <c r="W51" s="129" t="str">
        <f>IF('3a DF'!X30="-","-",'3a DF'!X30)</f>
        <v>-</v>
      </c>
      <c r="X51" s="129" t="str">
        <f>IF('3a DF'!Y30="-","-",'3a DF'!Y30)</f>
        <v>-</v>
      </c>
      <c r="Y51" s="129" t="str">
        <f>IF('3a DF'!Z30="-","-",'3a DF'!Z30)</f>
        <v>-</v>
      </c>
      <c r="Z51" s="129" t="str">
        <f>IF('3a DF'!AA30="-","-",'3a DF'!AA30)</f>
        <v>-</v>
      </c>
      <c r="AA51" s="28"/>
    </row>
    <row r="52" spans="1:27" s="29" customFormat="1" ht="11.25" customHeight="1" x14ac:dyDescent="0.25">
      <c r="A52" s="256">
        <v>2</v>
      </c>
      <c r="B52" s="132" t="s">
        <v>350</v>
      </c>
      <c r="C52" s="132" t="s">
        <v>300</v>
      </c>
      <c r="D52" s="134" t="s">
        <v>319</v>
      </c>
      <c r="E52" s="131"/>
      <c r="F52" s="30"/>
      <c r="G52" s="129">
        <f>IF('3b CM'!G30="-","-",'3b CM'!G30)</f>
        <v>6.1339502313215229E-2</v>
      </c>
      <c r="H52" s="129">
        <f>IF('3b CM'!H30="-","-",'3b CM'!H30)</f>
        <v>9.2009253469822833E-2</v>
      </c>
      <c r="I52" s="129">
        <f>IF('3b CM'!I30="-","-",'3b CM'!I30)</f>
        <v>0.28972713695031077</v>
      </c>
      <c r="J52" s="129">
        <f>IF('3b CM'!J30="-","-",'3b CM'!J30)</f>
        <v>0.29463806841727797</v>
      </c>
      <c r="K52" s="129">
        <f>IF('3b CM'!K30="-","-",'3b CM'!K30)</f>
        <v>3.7842705277157025</v>
      </c>
      <c r="L52" s="129">
        <f>IF('3b CM'!L30="-","-",'3b CM'!L30)</f>
        <v>3.6711248050645486</v>
      </c>
      <c r="M52" s="129">
        <f>IF('3b CM'!M30="-","-",'3b CM'!M30)</f>
        <v>12.864546782952862</v>
      </c>
      <c r="N52" s="129">
        <f>IF('3b CM'!N30="-","-",'3b CM'!N30)</f>
        <v>12.229404102503015</v>
      </c>
      <c r="O52" s="30"/>
      <c r="P52" s="129">
        <f>IF('3b CM'!P30="-","-",'3b CM'!P30)</f>
        <v>12.229404102503015</v>
      </c>
      <c r="Q52" s="129">
        <f>IF('3b CM'!Q30="-","-",'3b CM'!Q30)</f>
        <v>16.407577415023749</v>
      </c>
      <c r="R52" s="129">
        <f>IF('3b CM'!R30="-","-",'3b CM'!R30)</f>
        <v>15.759100843440974</v>
      </c>
      <c r="S52" s="129">
        <f>IF('3b CM'!S30="-","-",'3b CM'!S30)</f>
        <v>18.899827505440921</v>
      </c>
      <c r="T52" s="129">
        <f>IF('3b CM'!T30="-","-",'3b CM'!T30)</f>
        <v>19.257432072154582</v>
      </c>
      <c r="U52" s="129">
        <f>IF('3b CM'!U30="-","-",'3b CM'!U30)</f>
        <v>14.689401034415951</v>
      </c>
      <c r="V52" s="129">
        <f>IF('3b CM'!V30="-","-",'3b CM'!V30)</f>
        <v>14.849060449891649</v>
      </c>
      <c r="W52" s="129" t="str">
        <f>IF('3b CM'!W30="-","-",'3b CM'!W30)</f>
        <v>-</v>
      </c>
      <c r="X52" s="129" t="str">
        <f>IF('3b CM'!X30="-","-",'3b CM'!X30)</f>
        <v>-</v>
      </c>
      <c r="Y52" s="129" t="str">
        <f>IF('3b CM'!Y30="-","-",'3b CM'!Y30)</f>
        <v>-</v>
      </c>
      <c r="Z52" s="129" t="str">
        <f>IF('3b CM'!Z30="-","-",'3b CM'!Z30)</f>
        <v>-</v>
      </c>
      <c r="AA52" s="28"/>
    </row>
    <row r="53" spans="1:27" s="29" customFormat="1" ht="11.25" customHeight="1" x14ac:dyDescent="0.25">
      <c r="A53" s="256"/>
      <c r="B53" s="132" t="s">
        <v>596</v>
      </c>
      <c r="C53" s="132" t="s">
        <v>597</v>
      </c>
      <c r="D53" s="134" t="s">
        <v>319</v>
      </c>
      <c r="E53" s="131"/>
      <c r="F53" s="30"/>
      <c r="G53" s="129" t="str">
        <f>IF('3c AA'!J170="-","-",'3c AA'!J170)</f>
        <v>-</v>
      </c>
      <c r="H53" s="129" t="str">
        <f>IF('3c AA'!K170="-","-",'3c AA'!K170)</f>
        <v>-</v>
      </c>
      <c r="I53" s="129" t="str">
        <f>IF('3c AA'!L170="-","-",'3c AA'!L170)</f>
        <v>-</v>
      </c>
      <c r="J53" s="129" t="str">
        <f>IF('3c AA'!M170="-","-",'3c AA'!M170)</f>
        <v>-</v>
      </c>
      <c r="K53" s="129" t="str">
        <f>IF('3c AA'!N170="-","-",'3c AA'!N170)</f>
        <v>-</v>
      </c>
      <c r="L53" s="129" t="str">
        <f>IF('3c AA'!O170="-","-",'3c AA'!O170)</f>
        <v>-</v>
      </c>
      <c r="M53" s="129" t="str">
        <f>IF('3c AA'!P170="-","-",'3c AA'!P170)</f>
        <v>-</v>
      </c>
      <c r="N53" s="129" t="str">
        <f>IF('3c AA'!Q170="-","-",'3c AA'!Q170)</f>
        <v>-</v>
      </c>
      <c r="O53" s="30"/>
      <c r="P53" s="129" t="str">
        <f>IF('3c AA'!S170="-","-",'3c AA'!S170)</f>
        <v>-</v>
      </c>
      <c r="Q53" s="129" t="str">
        <f>IF('3c AA'!T170="-","-",'3c AA'!T170)</f>
        <v>-</v>
      </c>
      <c r="R53" s="129" t="str">
        <f>IF('3c AA'!U170="-","-",'3c AA'!U170)</f>
        <v>-</v>
      </c>
      <c r="S53" s="129" t="str">
        <f>IF('3c AA'!V170="-","-",'3c AA'!V170)</f>
        <v>-</v>
      </c>
      <c r="T53" s="129">
        <f>IF('3c AA'!W170="-","-",'3c AA'!W170)</f>
        <v>0</v>
      </c>
      <c r="U53" s="129">
        <f>IF('3c AA'!X170="-","-",'3c AA'!X170)</f>
        <v>0</v>
      </c>
      <c r="V53" s="129">
        <f>IF('3c AA'!Y170="-","-",'3c AA'!Y170)</f>
        <v>0</v>
      </c>
      <c r="W53" s="129" t="str">
        <f>IF('3c AA'!Z170="-","-",'3c AA'!Z170)</f>
        <v>-</v>
      </c>
      <c r="X53" s="129" t="str">
        <f>IF('3c AA'!AA170="-","-",'3c AA'!AA170)</f>
        <v>-</v>
      </c>
      <c r="Y53" s="129" t="str">
        <f>IF('3c AA'!AB170="-","-",'3c AA'!AB170)</f>
        <v>-</v>
      </c>
      <c r="Z53" s="129" t="str">
        <f>IF('3c AA'!AC170="-","-",'3c AA'!AC170)</f>
        <v>-</v>
      </c>
      <c r="AA53" s="28"/>
    </row>
    <row r="54" spans="1:27" s="29" customFormat="1" ht="11.25" customHeight="1" x14ac:dyDescent="0.25">
      <c r="A54" s="256">
        <v>3</v>
      </c>
      <c r="B54" s="132" t="s">
        <v>2</v>
      </c>
      <c r="C54" s="132" t="s">
        <v>342</v>
      </c>
      <c r="D54" s="134" t="s">
        <v>319</v>
      </c>
      <c r="E54" s="131"/>
      <c r="F54" s="30"/>
      <c r="G54" s="129">
        <f>IF('3d PC'!G31="-","-",'3d PC'!G31)</f>
        <v>90.750361121481532</v>
      </c>
      <c r="H54" s="129">
        <f>IF('3d PC'!H31="-","-",'3d PC'!H31)</f>
        <v>90.722975326243784</v>
      </c>
      <c r="I54" s="129">
        <f>IF('3d PC'!I31="-","-",'3d PC'!I31)</f>
        <v>115.10231016971058</v>
      </c>
      <c r="J54" s="129">
        <f>IF('3d PC'!J31="-","-",'3d PC'!J31)</f>
        <v>113.84930348025661</v>
      </c>
      <c r="K54" s="129">
        <f>IF('3d PC'!K31="-","-",'3d PC'!K31)</f>
        <v>130.70685761070567</v>
      </c>
      <c r="L54" s="129">
        <f>IF('3d PC'!L31="-","-",'3d PC'!L31)</f>
        <v>129.48790238282052</v>
      </c>
      <c r="M54" s="129">
        <f>IF('3d PC'!M31="-","-",'3d PC'!M31)</f>
        <v>158.28074626311744</v>
      </c>
      <c r="N54" s="129">
        <f>IF('3d PC'!N31="-","-",'3d PC'!N31)</f>
        <v>155.3737006602951</v>
      </c>
      <c r="O54" s="30"/>
      <c r="P54" s="129">
        <f>IF('3d PC'!P31="-","-",'3d PC'!P31)</f>
        <v>155.3737006602951</v>
      </c>
      <c r="Q54" s="129">
        <f>IF('3d PC'!Q31="-","-",'3d PC'!Q31)</f>
        <v>174.1447126513759</v>
      </c>
      <c r="R54" s="129">
        <f>IF('3d PC'!R31="-","-",'3d PC'!R31)</f>
        <v>176.87109289312485</v>
      </c>
      <c r="S54" s="129">
        <f>IF('3d PC'!S31="-","-",'3d PC'!S31)</f>
        <v>193.32937027416159</v>
      </c>
      <c r="T54" s="129">
        <f>IF('3d PC'!T31="-","-",'3d PC'!T31)</f>
        <v>196.98884896082149</v>
      </c>
      <c r="U54" s="129">
        <f>IF('3d PC'!U31="-","-",'3d PC'!U31)</f>
        <v>213.01686204653799</v>
      </c>
      <c r="V54" s="129">
        <f>IF('3d PC'!V31="-","-",'3d PC'!V31)</f>
        <v>193.34244222249444</v>
      </c>
      <c r="W54" s="129" t="str">
        <f>IF('3d PC'!W31="-","-",'3d PC'!W31)</f>
        <v>-</v>
      </c>
      <c r="X54" s="129" t="str">
        <f>IF('3d PC'!X31="-","-",'3d PC'!X31)</f>
        <v>-</v>
      </c>
      <c r="Y54" s="129" t="str">
        <f>IF('3d PC'!Y31="-","-",'3d PC'!Y31)</f>
        <v>-</v>
      </c>
      <c r="Z54" s="129" t="str">
        <f>IF('3d PC'!Z31="-","-",'3d PC'!Z31)</f>
        <v>-</v>
      </c>
      <c r="AA54" s="28"/>
    </row>
    <row r="55" spans="1:27" s="29" customFormat="1" ht="11.25" customHeight="1" x14ac:dyDescent="0.25">
      <c r="A55" s="256">
        <v>4</v>
      </c>
      <c r="B55" s="132" t="s">
        <v>352</v>
      </c>
      <c r="C55" s="132" t="s">
        <v>343</v>
      </c>
      <c r="D55" s="134" t="s">
        <v>319</v>
      </c>
      <c r="E55" s="131"/>
      <c r="F55" s="30"/>
      <c r="G55" s="129">
        <f>IF('3e NC-Elec'!H59="-","-",'3e NC-Elec'!H59)</f>
        <v>163.52075774204974</v>
      </c>
      <c r="H55" s="129">
        <f>IF('3e NC-Elec'!I59="-","-",'3e NC-Elec'!I59)</f>
        <v>164.53766288800597</v>
      </c>
      <c r="I55" s="129">
        <f>IF('3e NC-Elec'!J59="-","-",'3e NC-Elec'!J59)</f>
        <v>158.04556234532978</v>
      </c>
      <c r="J55" s="129">
        <f>IF('3e NC-Elec'!K59="-","-",'3e NC-Elec'!K59)</f>
        <v>157.28071256172785</v>
      </c>
      <c r="K55" s="129">
        <f>IF('3e NC-Elec'!L59="-","-",'3e NC-Elec'!L59)</f>
        <v>161.97693568197934</v>
      </c>
      <c r="L55" s="129">
        <f>IF('3e NC-Elec'!M59="-","-",'3e NC-Elec'!M59)</f>
        <v>163.19601590249755</v>
      </c>
      <c r="M55" s="129">
        <f>IF('3e NC-Elec'!N59="-","-",'3e NC-Elec'!N59)</f>
        <v>164.49100843123352</v>
      </c>
      <c r="N55" s="129">
        <f>IF('3e NC-Elec'!O59="-","-",'3e NC-Elec'!O59)</f>
        <v>163.94668096560429</v>
      </c>
      <c r="O55" s="30"/>
      <c r="P55" s="129">
        <f>IF('3e NC-Elec'!Q59="-","-",'3e NC-Elec'!Q59)</f>
        <v>163.94668096560429</v>
      </c>
      <c r="Q55" s="129">
        <f>IF('3e NC-Elec'!R59="-","-",'3e NC-Elec'!R59)</f>
        <v>183.48741088286067</v>
      </c>
      <c r="R55" s="129">
        <f>IF('3e NC-Elec'!S59="-","-",'3e NC-Elec'!S59)</f>
        <v>184.42059252657737</v>
      </c>
      <c r="S55" s="129">
        <f>IF('3e NC-Elec'!T59="-","-",'3e NC-Elec'!T59)</f>
        <v>191.19060048783135</v>
      </c>
      <c r="T55" s="129">
        <f>IF('3e NC-Elec'!U59="-","-",'3e NC-Elec'!U59)</f>
        <v>194.45463072198299</v>
      </c>
      <c r="U55" s="129">
        <f>IF('3e NC-Elec'!V59="-","-",'3e NC-Elec'!V59)</f>
        <v>200.03254472691287</v>
      </c>
      <c r="V55" s="129">
        <f>IF('3e NC-Elec'!W59="-","-",'3e NC-Elec'!W59)</f>
        <v>198.95523095091761</v>
      </c>
      <c r="W55" s="129" t="str">
        <f>IF('3e NC-Elec'!X59="-","-",'3e NC-Elec'!X59)</f>
        <v>-</v>
      </c>
      <c r="X55" s="129" t="str">
        <f>IF('3e NC-Elec'!Y59="-","-",'3e NC-Elec'!Y59)</f>
        <v>-</v>
      </c>
      <c r="Y55" s="129" t="str">
        <f>IF('3e NC-Elec'!Z59="-","-",'3e NC-Elec'!Z59)</f>
        <v>-</v>
      </c>
      <c r="Z55" s="129" t="str">
        <f>IF('3e NC-Elec'!AA59="-","-",'3e NC-Elec'!AA59)</f>
        <v>-</v>
      </c>
      <c r="AA55" s="28"/>
    </row>
    <row r="56" spans="1:27" s="29" customFormat="1" ht="11.5" x14ac:dyDescent="0.25">
      <c r="A56" s="256">
        <v>5</v>
      </c>
      <c r="B56" s="132" t="s">
        <v>349</v>
      </c>
      <c r="C56" s="132" t="s">
        <v>344</v>
      </c>
      <c r="D56" s="134" t="s">
        <v>319</v>
      </c>
      <c r="E56" s="131"/>
      <c r="F56" s="30"/>
      <c r="G56" s="129">
        <f>IF('3g CPIH'!C$16="-","-",'3h OC '!$E$10*('3g CPIH'!C$16/'3g CPIH'!$G$16))</f>
        <v>76.502677103718199</v>
      </c>
      <c r="H56" s="129">
        <f>IF('3g CPIH'!D$16="-","-",'3h OC '!$E$10*('3g CPIH'!D$16/'3g CPIH'!$G$16))</f>
        <v>76.655835616438353</v>
      </c>
      <c r="I56" s="129">
        <f>IF('3g CPIH'!E$16="-","-",'3h OC '!$E$10*('3g CPIH'!E$16/'3g CPIH'!$G$16))</f>
        <v>76.885573385518597</v>
      </c>
      <c r="J56" s="129">
        <f>IF('3g CPIH'!F$16="-","-",'3h OC '!$E$10*('3g CPIH'!F$16/'3g CPIH'!$G$16))</f>
        <v>77.345048923679059</v>
      </c>
      <c r="K56" s="129">
        <f>IF('3g CPIH'!G$16="-","-",'3h OC '!$E$10*('3g CPIH'!G$16/'3g CPIH'!$G$16))</f>
        <v>78.263999999999996</v>
      </c>
      <c r="L56" s="129">
        <f>IF('3g CPIH'!H$16="-","-",'3h OC '!$E$10*('3g CPIH'!H$16/'3g CPIH'!$G$16))</f>
        <v>79.259530332681024</v>
      </c>
      <c r="M56" s="129">
        <f>IF('3g CPIH'!I$16="-","-",'3h OC '!$E$10*('3g CPIH'!I$16/'3g CPIH'!$G$16))</f>
        <v>80.408219178082177</v>
      </c>
      <c r="N56" s="129">
        <f>IF('3g CPIH'!J$16="-","-",'3h OC '!$E$10*('3g CPIH'!J$16/'3g CPIH'!$G$16))</f>
        <v>81.097432485322898</v>
      </c>
      <c r="O56" s="30"/>
      <c r="P56" s="129">
        <f>IF('3g CPIH'!L$16="-","-",'3h OC '!$E$10*('3g CPIH'!L$16/'3g CPIH'!$G$16))</f>
        <v>81.097432485322898</v>
      </c>
      <c r="Q56" s="129">
        <f>IF('3g CPIH'!M$16="-","-",'3h OC '!$E$10*('3g CPIH'!M$16/'3g CPIH'!$G$16))</f>
        <v>82.016383561643835</v>
      </c>
      <c r="R56" s="129">
        <f>IF('3g CPIH'!N$16="-","-",'3h OC '!$E$10*('3g CPIH'!N$16/'3g CPIH'!$G$16))</f>
        <v>82.62901761252445</v>
      </c>
      <c r="S56" s="129">
        <f>IF('3g CPIH'!O$16="-","-",'3h OC '!$E$10*('3g CPIH'!O$16/'3g CPIH'!$G$16))</f>
        <v>83.088493150684926</v>
      </c>
      <c r="T56" s="129">
        <f>IF('3g CPIH'!P$16="-","-",'3h OC '!$E$10*('3g CPIH'!P$16/'3g CPIH'!$G$16))</f>
        <v>83.318230919765156</v>
      </c>
      <c r="U56" s="129">
        <f>IF('3g CPIH'!Q$16="-","-",'3h OC '!$E$10*('3g CPIH'!Q$16/'3g CPIH'!$G$16))</f>
        <v>83.777706457925632</v>
      </c>
      <c r="V56" s="129">
        <f>IF('3g CPIH'!R$16="-","-",'3h OC '!$E$10*('3g CPIH'!R$16/'3g CPIH'!$G$16))</f>
        <v>85.309291585127198</v>
      </c>
      <c r="W56" s="129" t="str">
        <f>IF('3g CPIH'!S$16="-","-",'3h OC '!$E$10*('3g CPIH'!S$16/'3g CPIH'!$G$16))</f>
        <v>-</v>
      </c>
      <c r="X56" s="129" t="str">
        <f>IF('3g CPIH'!T$16="-","-",'3h OC '!$E$10*('3g CPIH'!T$16/'3g CPIH'!$G$16))</f>
        <v>-</v>
      </c>
      <c r="Y56" s="129" t="str">
        <f>IF('3g CPIH'!U$16="-","-",'3h OC '!$E$10*('3g CPIH'!U$16/'3g CPIH'!$G$16))</f>
        <v>-</v>
      </c>
      <c r="Z56" s="129" t="str">
        <f>IF('3g CPIH'!V$16="-","-",'3h OC '!$E$10*('3g CPIH'!V$16/'3g CPIH'!$G$16))</f>
        <v>-</v>
      </c>
      <c r="AA56" s="28"/>
    </row>
    <row r="57" spans="1:27" s="29" customFormat="1" ht="11.5" x14ac:dyDescent="0.25">
      <c r="A57" s="256">
        <v>6</v>
      </c>
      <c r="B57" s="132" t="s">
        <v>349</v>
      </c>
      <c r="C57" s="132" t="s">
        <v>43</v>
      </c>
      <c r="D57" s="134" t="s">
        <v>319</v>
      </c>
      <c r="E57" s="131"/>
      <c r="F57" s="30"/>
      <c r="G57" s="129" t="s">
        <v>333</v>
      </c>
      <c r="H57" s="129" t="s">
        <v>333</v>
      </c>
      <c r="I57" s="129" t="s">
        <v>333</v>
      </c>
      <c r="J57" s="129" t="s">
        <v>333</v>
      </c>
      <c r="K57" s="129">
        <f>IF('3i SMNCC'!G$48="-","-",'3i SMNCC'!G$48)</f>
        <v>0</v>
      </c>
      <c r="L57" s="129">
        <f>IF('3i SMNCC'!H$48="-","-",'3i SMNCC'!H$48)</f>
        <v>-0.18995111249132623</v>
      </c>
      <c r="M57" s="129">
        <f>IF('3i SMNCC'!I$48="-","-",'3i SMNCC'!I$48)</f>
        <v>2.3898870370752556</v>
      </c>
      <c r="N57" s="129">
        <f>IF('3i SMNCC'!J$48="-","-",'3i SMNCC'!J$48)</f>
        <v>2.4654814606041811</v>
      </c>
      <c r="O57" s="30"/>
      <c r="P57" s="129">
        <f>IF('3i SMNCC'!L$48="-","-",'3i SMNCC'!L$48)</f>
        <v>2.4654814606041811</v>
      </c>
      <c r="Q57" s="129">
        <f>IF('3i SMNCC'!M$48="-","-",'3i SMNCC'!M$48)</f>
        <v>4.8850955964817686</v>
      </c>
      <c r="R57" s="129">
        <f>IF('3i SMNCC'!N$48="-","-",'3i SMNCC'!N$48)</f>
        <v>4.7480163427765101</v>
      </c>
      <c r="S57" s="129">
        <f>IF('3i SMNCC'!O$48="-","-",'3i SMNCC'!O$48)</f>
        <v>7.093641997338695</v>
      </c>
      <c r="T57" s="129">
        <f>IF('3i SMNCC'!P$48="-","-",'3i SMNCC'!P$48)</f>
        <v>6.2155900817178944</v>
      </c>
      <c r="U57" s="129">
        <f>IF('3i SMNCC'!Q$48="-","-",'3i SMNCC'!Q$48)</f>
        <v>5.8459595331056082</v>
      </c>
      <c r="V57" s="129">
        <f>IF('3i SMNCC'!R$48="-","-",'3i SMNCC'!R$48)</f>
        <v>6.2696858243973583</v>
      </c>
      <c r="W57" s="129" t="str">
        <f>IF('3i SMNCC'!S$48="-","-",'3i SMNCC'!S$48)</f>
        <v>-</v>
      </c>
      <c r="X57" s="129" t="str">
        <f>IF('3i SMNCC'!T$48="-","-",'3i SMNCC'!T$48)</f>
        <v>-</v>
      </c>
      <c r="Y57" s="129" t="str">
        <f>IF('3i SMNCC'!U$48="-","-",'3i SMNCC'!U$48)</f>
        <v>-</v>
      </c>
      <c r="Z57" s="129" t="str">
        <f>IF('3i SMNCC'!V$48="-","-",'3i SMNCC'!V$48)</f>
        <v>-</v>
      </c>
      <c r="AA57" s="28"/>
    </row>
    <row r="58" spans="1:27" s="29" customFormat="1" ht="12.4" customHeight="1" x14ac:dyDescent="0.25">
      <c r="A58" s="256">
        <v>7</v>
      </c>
      <c r="B58" s="132" t="s">
        <v>349</v>
      </c>
      <c r="C58" s="132" t="s">
        <v>389</v>
      </c>
      <c r="D58" s="134" t="s">
        <v>319</v>
      </c>
      <c r="E58" s="131"/>
      <c r="F58" s="30"/>
      <c r="G58" s="129">
        <f>IF('3g CPIH'!C$16="-","-",'3j PAAC PAP'!$G$18*('3g CPIH'!C$16/'3g CPIH'!$G$16))</f>
        <v>23.857918590998043</v>
      </c>
      <c r="H58" s="129">
        <f>IF('3g CPIH'!D$16="-","-",'3j PAAC PAP'!$G$18*('3g CPIH'!D$16/'3g CPIH'!$G$16))</f>
        <v>23.905682191780819</v>
      </c>
      <c r="I58" s="129">
        <f>IF('3g CPIH'!E$16="-","-",'3j PAAC PAP'!$G$18*('3g CPIH'!E$16/'3g CPIH'!$G$16))</f>
        <v>23.977327592954992</v>
      </c>
      <c r="J58" s="129">
        <f>IF('3g CPIH'!F$16="-","-",'3j PAAC PAP'!$G$18*('3g CPIH'!F$16/'3g CPIH'!$G$16))</f>
        <v>24.120618395303325</v>
      </c>
      <c r="K58" s="129">
        <f>IF('3g CPIH'!G$16="-","-",'3j PAAC PAP'!$G$18*('3g CPIH'!G$16/'3g CPIH'!$G$16))</f>
        <v>24.4072</v>
      </c>
      <c r="L58" s="129">
        <f>IF('3g CPIH'!H$16="-","-",'3j PAAC PAP'!$G$18*('3g CPIH'!H$16/'3g CPIH'!$G$16))</f>
        <v>24.717663405088064</v>
      </c>
      <c r="M58" s="129">
        <f>IF('3g CPIH'!I$16="-","-",'3j PAAC PAP'!$G$18*('3g CPIH'!I$16/'3g CPIH'!$G$16))</f>
        <v>25.075890410958902</v>
      </c>
      <c r="N58" s="129">
        <f>IF('3g CPIH'!J$16="-","-",'3j PAAC PAP'!$G$18*('3g CPIH'!J$16/'3g CPIH'!$G$16))</f>
        <v>25.290826614481411</v>
      </c>
      <c r="O58" s="30"/>
      <c r="P58" s="129">
        <f>IF('3g CPIH'!L$16="-","-",'3j PAAC PAP'!$G$18*('3g CPIH'!L$16/'3g CPIH'!$G$16))</f>
        <v>25.290826614481411</v>
      </c>
      <c r="Q58" s="129">
        <f>IF('3g CPIH'!M$16="-","-",'3j PAAC PAP'!$G$18*('3g CPIH'!M$16/'3g CPIH'!$G$16))</f>
        <v>25.577408219178082</v>
      </c>
      <c r="R58" s="129">
        <f>IF('3g CPIH'!N$16="-","-",'3j PAAC PAP'!$G$18*('3g CPIH'!N$16/'3g CPIH'!$G$16))</f>
        <v>25.768462622309197</v>
      </c>
      <c r="S58" s="129">
        <f>IF('3g CPIH'!O$16="-","-",'3j PAAC PAP'!$G$18*('3g CPIH'!O$16/'3g CPIH'!$G$16))</f>
        <v>25.911753424657533</v>
      </c>
      <c r="T58" s="129">
        <f>IF('3g CPIH'!P$16="-","-",'3j PAAC PAP'!$G$18*('3g CPIH'!P$16/'3g CPIH'!$G$16))</f>
        <v>25.983398825831699</v>
      </c>
      <c r="U58" s="129">
        <f>IF('3g CPIH'!Q$16="-","-",'3j PAAC PAP'!$G$18*('3g CPIH'!Q$16/'3g CPIH'!$G$16))</f>
        <v>26.126689628180038</v>
      </c>
      <c r="V58" s="129">
        <f>IF('3g CPIH'!R$16="-","-",'3j PAAC PAP'!$G$18*('3g CPIH'!R$16/'3g CPIH'!$G$16))</f>
        <v>26.604325636007829</v>
      </c>
      <c r="W58" s="129" t="str">
        <f>IF('3g CPIH'!S$16="-","-",'3j PAAC PAP'!$G$18*('3g CPIH'!S$16/'3g CPIH'!$G$16))</f>
        <v>-</v>
      </c>
      <c r="X58" s="129" t="str">
        <f>IF('3g CPIH'!T$16="-","-",'3j PAAC PAP'!$G$18*('3g CPIH'!T$16/'3g CPIH'!$G$16))</f>
        <v>-</v>
      </c>
      <c r="Y58" s="129" t="str">
        <f>IF('3g CPIH'!U$16="-","-",'3j PAAC PAP'!$G$18*('3g CPIH'!U$16/'3g CPIH'!$G$16))</f>
        <v>-</v>
      </c>
      <c r="Z58" s="129" t="str">
        <f>IF('3g CPIH'!V$16="-","-",'3j PAAC PAP'!$G$18*('3g CPIH'!V$16/'3g CPIH'!$G$16))</f>
        <v>-</v>
      </c>
      <c r="AA58" s="28"/>
    </row>
    <row r="59" spans="1:27" s="29" customFormat="1" ht="11.5" x14ac:dyDescent="0.25">
      <c r="A59" s="256">
        <v>8</v>
      </c>
      <c r="B59" s="132" t="s">
        <v>349</v>
      </c>
      <c r="C59" s="132" t="s">
        <v>404</v>
      </c>
      <c r="D59" s="134" t="s">
        <v>319</v>
      </c>
      <c r="E59" s="131"/>
      <c r="F59" s="30"/>
      <c r="G59" s="129">
        <f>IF(G51="-","-",SUM(G51:G57)*'3j PAAC PAP'!$G$36)</f>
        <v>0</v>
      </c>
      <c r="H59" s="129">
        <f>IF(H51="-","-",SUM(H51:H57)*'3j PAAC PAP'!$G$36)</f>
        <v>0</v>
      </c>
      <c r="I59" s="129">
        <f>IF(I51="-","-",SUM(I51:I57)*'3j PAAC PAP'!$G$36)</f>
        <v>0</v>
      </c>
      <c r="J59" s="129">
        <f>IF(J51="-","-",SUM(J51:J57)*'3j PAAC PAP'!$G$36)</f>
        <v>0</v>
      </c>
      <c r="K59" s="129">
        <f>IF(K51="-","-",SUM(K51:K57)*'3j PAAC PAP'!$G$36)</f>
        <v>0</v>
      </c>
      <c r="L59" s="129">
        <f>IF(L51="-","-",SUM(L51:L57)*'3j PAAC PAP'!$G$36)</f>
        <v>0</v>
      </c>
      <c r="M59" s="129">
        <f>IF(M51="-","-",SUM(M51:M57)*'3j PAAC PAP'!$G$36)</f>
        <v>0</v>
      </c>
      <c r="N59" s="129">
        <f>IF(N51="-","-",SUM(N51:N57)*'3j PAAC PAP'!$G$36)</f>
        <v>0</v>
      </c>
      <c r="O59" s="30"/>
      <c r="P59" s="129">
        <f>IF(P51="-","-",SUM(P51:P57)*'3j PAAC PAP'!$G$36)</f>
        <v>0</v>
      </c>
      <c r="Q59" s="129">
        <f>IF(Q51="-","-",SUM(Q51:Q57)*'3j PAAC PAP'!$G$36)</f>
        <v>0</v>
      </c>
      <c r="R59" s="129">
        <f>IF(R51="-","-",SUM(R51:R57)*'3j PAAC PAP'!$G$36)</f>
        <v>0</v>
      </c>
      <c r="S59" s="129">
        <f>IF(S51="-","-",SUM(S51:S57)*'3j PAAC PAP'!$G$36)</f>
        <v>0</v>
      </c>
      <c r="T59" s="129">
        <f>IF(T51="-","-",SUM(T51:T57)*'3j PAAC PAP'!$G$36)</f>
        <v>0</v>
      </c>
      <c r="U59" s="129">
        <f>IF(U51="-","-",SUM(U51:U57)*'3j PAAC PAP'!$G$36)</f>
        <v>0</v>
      </c>
      <c r="V59" s="129">
        <f>IF(V51="-","-",SUM(V51:V57)*'3j PAAC PAP'!$G$36)</f>
        <v>0</v>
      </c>
      <c r="W59" s="129" t="str">
        <f>IF(W51="-","-",SUM(W51:W57)*'3j PAAC PAP'!$G$36)</f>
        <v>-</v>
      </c>
      <c r="X59" s="129" t="str">
        <f>IF(X51="-","-",SUM(X51:X57)*'3j PAAC PAP'!$G$36)</f>
        <v>-</v>
      </c>
      <c r="Y59" s="129" t="str">
        <f>IF(Y51="-","-",SUM(Y51:Y57)*'3j PAAC PAP'!$G$36)</f>
        <v>-</v>
      </c>
      <c r="Z59" s="129" t="str">
        <f>IF(Z51="-","-",SUM(Z51:Z57)*'3j PAAC PAP'!$G$36)</f>
        <v>-</v>
      </c>
      <c r="AA59" s="28"/>
    </row>
    <row r="60" spans="1:27" s="29" customFormat="1" ht="11.25" customHeight="1" x14ac:dyDescent="0.25">
      <c r="A60" s="256">
        <v>9</v>
      </c>
      <c r="B60" s="132" t="s">
        <v>388</v>
      </c>
      <c r="C60" s="132" t="s">
        <v>515</v>
      </c>
      <c r="D60" s="134" t="s">
        <v>319</v>
      </c>
      <c r="E60" s="131"/>
      <c r="F60" s="30"/>
      <c r="G60" s="129">
        <f>IF(G51="-","-",SUM(G51:G59)*'3k EBIT'!$E$10)</f>
        <v>11.914431387165024</v>
      </c>
      <c r="H60" s="129">
        <f>IF(H51="-","-",SUM(H51:H59)*'3k EBIT'!$E$10)</f>
        <v>11.409288974875997</v>
      </c>
      <c r="I60" s="129">
        <f>IF(I51="-","-",SUM(I51:I59)*'3k EBIT'!$E$10)</f>
        <v>11.32169716265758</v>
      </c>
      <c r="J60" s="129">
        <f>IF(J51="-","-",SUM(J51:J59)*'3k EBIT'!$E$10)</f>
        <v>11.101047782339878</v>
      </c>
      <c r="K60" s="129">
        <f>IF(K51="-","-",SUM(K51:K59)*'3k EBIT'!$E$10)</f>
        <v>12.257210322418805</v>
      </c>
      <c r="L60" s="129">
        <f>IF(L51="-","-",SUM(L51:L59)*'3k EBIT'!$E$10)</f>
        <v>12.10918552581383</v>
      </c>
      <c r="M60" s="129">
        <f>IF(M51="-","-",SUM(M51:M59)*'3k EBIT'!$E$10)</f>
        <v>13.24436802216974</v>
      </c>
      <c r="N60" s="129">
        <f>IF(N51="-","-",SUM(N51:N59)*'3k EBIT'!$E$10)</f>
        <v>13.724527165719792</v>
      </c>
      <c r="O60" s="30"/>
      <c r="P60" s="129">
        <f>IF(P51="-","-",SUM(P51:P59)*'3k EBIT'!$E$10)</f>
        <v>13.724527165719792</v>
      </c>
      <c r="Q60" s="129">
        <f>IF(Q51="-","-",SUM(Q51:Q59)*'3k EBIT'!$E$10)</f>
        <v>15.459973026024841</v>
      </c>
      <c r="R60" s="129">
        <f>IF(R51="-","-",SUM(R51:R59)*'3k EBIT'!$E$10)</f>
        <v>14.899438669224901</v>
      </c>
      <c r="S60" s="129">
        <f>IF(S51="-","-",SUM(S51:S59)*'3k EBIT'!$E$10)</f>
        <v>15.037222399358335</v>
      </c>
      <c r="T60" s="129">
        <f>IF(T51="-","-",SUM(T51:T59)*'3k EBIT'!$E$10)</f>
        <v>14.34792037037295</v>
      </c>
      <c r="U60" s="129">
        <f>IF(U51="-","-",SUM(U51:U59)*'3k EBIT'!$E$10)</f>
        <v>15.486195611561781</v>
      </c>
      <c r="V60" s="129">
        <f>IF(V51="-","-",SUM(V51:V59)*'3k EBIT'!$E$10)</f>
        <v>17.060140155699234</v>
      </c>
      <c r="W60" s="129" t="str">
        <f>IF(W51="-","-",SUM(W51:W59)*'3k EBIT'!$E$10)</f>
        <v>-</v>
      </c>
      <c r="X60" s="129" t="str">
        <f>IF(X51="-","-",SUM(X51:X59)*'3k EBIT'!$E$10)</f>
        <v>-</v>
      </c>
      <c r="Y60" s="129" t="str">
        <f>IF(Y51="-","-",SUM(Y51:Y59)*'3k EBIT'!$E$10)</f>
        <v>-</v>
      </c>
      <c r="Z60" s="129" t="str">
        <f>IF(Z51="-","-",SUM(Z51:Z59)*'3k EBIT'!$E$10)</f>
        <v>-</v>
      </c>
      <c r="AA60" s="28"/>
    </row>
    <row r="61" spans="1:27" s="29" customFormat="1" ht="11.25" customHeight="1" x14ac:dyDescent="0.25">
      <c r="A61" s="256">
        <v>10</v>
      </c>
      <c r="B61" s="132" t="s">
        <v>292</v>
      </c>
      <c r="C61" s="177" t="s">
        <v>516</v>
      </c>
      <c r="D61" s="134" t="s">
        <v>319</v>
      </c>
      <c r="E61" s="130"/>
      <c r="F61" s="30"/>
      <c r="G61" s="129">
        <f>IF(G51="-","-",SUM(G51:G54,G56:G60)*'3l HAP'!$E$11)</f>
        <v>6.7868987904748082</v>
      </c>
      <c r="H61" s="129">
        <f>IF(H51="-","-",SUM(H51:H54,H56:H60)*'3l HAP'!$E$11)</f>
        <v>6.3827583346815802</v>
      </c>
      <c r="I61" s="129">
        <f>IF(I51="-","-",SUM(I51:I54,I56:I60)*'3l HAP'!$E$11)</f>
        <v>6.4103128001490974</v>
      </c>
      <c r="J61" s="129">
        <f>IF(J51="-","-",SUM(J51:J54,J56:J60)*'3l HAP'!$E$11)</f>
        <v>6.2514832688384931</v>
      </c>
      <c r="K61" s="129">
        <f>IF(K51="-","-",SUM(K51:K54,K56:K60)*'3l HAP'!$E$11)</f>
        <v>7.0736400112612792</v>
      </c>
      <c r="L61" s="129">
        <f>IF(L51="-","-",SUM(L51:L54,L56:L60)*'3l HAP'!$E$11)</f>
        <v>6.9417267129151279</v>
      </c>
      <c r="M61" s="129">
        <f>IF(M51="-","-",SUM(M51:M54,M56:M60)*'3l HAP'!$E$11)</f>
        <v>7.7975140990981977</v>
      </c>
      <c r="N61" s="129">
        <f>IF(N51="-","-",SUM(N51:N54,N56:N60)*'3l HAP'!$E$11)</f>
        <v>8.17548397209897</v>
      </c>
      <c r="O61" s="30"/>
      <c r="P61" s="129">
        <f>IF(P51="-","-",SUM(P51:P54,P56:P60)*'3l HAP'!$E$11)</f>
        <v>8.17548397209897</v>
      </c>
      <c r="Q61" s="129">
        <f>IF(Q51="-","-",SUM(Q51:Q54,Q56:Q60)*'3l HAP'!$E$11)</f>
        <v>9.2266856372549242</v>
      </c>
      <c r="R61" s="129">
        <f>IF(R51="-","-",SUM(R51:R54,R56:R60)*'3l HAP'!$E$11)</f>
        <v>8.7810871285947503</v>
      </c>
      <c r="S61" s="129">
        <f>IF(S51="-","-",SUM(S51:S54,S56:S60)*'3l HAP'!$E$11)</f>
        <v>8.7881406399096296</v>
      </c>
      <c r="T61" s="129">
        <f>IF(T51="-","-",SUM(T51:T54,T56:T60)*'3l HAP'!$E$11)</f>
        <v>8.2091905607345588</v>
      </c>
      <c r="U61" s="129">
        <f>IF(U51="-","-",SUM(U51:U54,U56:U60)*'3l HAP'!$E$11)</f>
        <v>9.0046548966581152</v>
      </c>
      <c r="V61" s="129">
        <f>IF(V51="-","-",SUM(V51:V54,V56:V60)*'3l HAP'!$E$11)</f>
        <v>10.233275876720104</v>
      </c>
      <c r="W61" s="129" t="str">
        <f>IF(W51="-","-",SUM(W51:W54,W56:W60)*'3l HAP'!$E$11)</f>
        <v>-</v>
      </c>
      <c r="X61" s="129" t="str">
        <f>IF(X51="-","-",SUM(X51:X54,X56:X60)*'3l HAP'!$E$11)</f>
        <v>-</v>
      </c>
      <c r="Y61" s="129" t="str">
        <f>IF(Y51="-","-",SUM(Y51:Y54,Y56:Y60)*'3l HAP'!$E$11)</f>
        <v>-</v>
      </c>
      <c r="Z61" s="129" t="str">
        <f>IF(Z51="-","-",SUM(Z51:Z54,Z56:Z60)*'3l HAP'!$E$11)</f>
        <v>-</v>
      </c>
      <c r="AA61" s="28"/>
    </row>
    <row r="62" spans="1:27" s="29" customFormat="1" ht="11.25" customHeight="1" x14ac:dyDescent="0.25">
      <c r="A62" s="256">
        <v>11</v>
      </c>
      <c r="B62" s="132" t="s">
        <v>44</v>
      </c>
      <c r="C62" s="132" t="str">
        <f>B62&amp;"_"&amp;D62</f>
        <v>Total_N Wales and Mersey</v>
      </c>
      <c r="D62" s="134" t="s">
        <v>319</v>
      </c>
      <c r="E62" s="131"/>
      <c r="F62" s="30"/>
      <c r="G62" s="129">
        <f t="shared" ref="G62:N62" si="6">IF(G51="-","-",SUM(G51:G61))</f>
        <v>633.86197594204623</v>
      </c>
      <c r="H62" s="129">
        <f t="shared" si="6"/>
        <v>606.87140371579449</v>
      </c>
      <c r="I62" s="129">
        <f t="shared" si="6"/>
        <v>602.28886470555653</v>
      </c>
      <c r="J62" s="129">
        <f t="shared" si="6"/>
        <v>590.5169146911968</v>
      </c>
      <c r="K62" s="129">
        <f t="shared" si="6"/>
        <v>652.18970630325907</v>
      </c>
      <c r="L62" s="129">
        <f t="shared" si="6"/>
        <v>644.26701745423031</v>
      </c>
      <c r="M62" s="129">
        <f t="shared" si="6"/>
        <v>704.86922733862332</v>
      </c>
      <c r="N62" s="129">
        <f t="shared" si="6"/>
        <v>730.51872064421036</v>
      </c>
      <c r="O62" s="30"/>
      <c r="P62" s="129">
        <f t="shared" ref="P62:Z62" si="7">IF(P51="-","-",SUM(P51:P61))</f>
        <v>730.51872064421036</v>
      </c>
      <c r="Q62" s="129">
        <f t="shared" si="7"/>
        <v>822.90914038699111</v>
      </c>
      <c r="R62" s="129">
        <f t="shared" si="7"/>
        <v>792.96174581149694</v>
      </c>
      <c r="S62" s="129">
        <f t="shared" si="7"/>
        <v>800.22057159762903</v>
      </c>
      <c r="T62" s="129">
        <f t="shared" si="7"/>
        <v>763.36258234648085</v>
      </c>
      <c r="U62" s="129">
        <f t="shared" si="7"/>
        <v>824.06724515721737</v>
      </c>
      <c r="V62" s="129">
        <f t="shared" si="7"/>
        <v>908.13501845389976</v>
      </c>
      <c r="W62" s="129" t="str">
        <f t="shared" si="7"/>
        <v>-</v>
      </c>
      <c r="X62" s="129" t="str">
        <f t="shared" si="7"/>
        <v>-</v>
      </c>
      <c r="Y62" s="129" t="str">
        <f t="shared" si="7"/>
        <v>-</v>
      </c>
      <c r="Z62" s="129" t="str">
        <f t="shared" si="7"/>
        <v>-</v>
      </c>
      <c r="AA62" s="28"/>
    </row>
    <row r="63" spans="1:27" s="29" customFormat="1" ht="11.25" customHeight="1" x14ac:dyDescent="0.25">
      <c r="A63" s="256">
        <v>1</v>
      </c>
      <c r="B63" s="135" t="s">
        <v>350</v>
      </c>
      <c r="C63" s="135" t="s">
        <v>341</v>
      </c>
      <c r="D63" s="133" t="s">
        <v>320</v>
      </c>
      <c r="E63" s="128"/>
      <c r="F63" s="30"/>
      <c r="G63" s="38">
        <f>IF('3a DF'!H31="-","-",'3a DF'!H31)</f>
        <v>255.68421167606365</v>
      </c>
      <c r="H63" s="38">
        <f>IF('3a DF'!I31="-","-",'3a DF'!I31)</f>
        <v>228.88320844242975</v>
      </c>
      <c r="I63" s="38">
        <f>IF('3a DF'!J31="-","-",'3a DF'!J31)</f>
        <v>206.39508277946462</v>
      </c>
      <c r="J63" s="38">
        <f>IF('3a DF'!K31="-","-",'3a DF'!K31)</f>
        <v>196.59611155660309</v>
      </c>
      <c r="K63" s="38">
        <f>IF('3a DF'!L31="-","-",'3a DF'!L31)</f>
        <v>229.42742811497121</v>
      </c>
      <c r="L63" s="38">
        <f>IF('3a DF'!M31="-","-",'3a DF'!M31)</f>
        <v>220.94043151890429</v>
      </c>
      <c r="M63" s="38">
        <f>IF('3a DF'!N31="-","-",'3a DF'!N31)</f>
        <v>235.81729371787185</v>
      </c>
      <c r="N63" s="38">
        <f>IF('3a DF'!O31="-","-",'3a DF'!O31)</f>
        <v>263.19305850336156</v>
      </c>
      <c r="O63" s="30"/>
      <c r="P63" s="38">
        <f>IF('3a DF'!Q31="-","-",'3a DF'!Q31)</f>
        <v>263.19305850336156</v>
      </c>
      <c r="Q63" s="38">
        <f>IF('3a DF'!R31="-","-",'3a DF'!R31)</f>
        <v>305.9800838216521</v>
      </c>
      <c r="R63" s="38">
        <f>IF('3a DF'!S31="-","-",'3a DF'!S31)</f>
        <v>273.98928802978378</v>
      </c>
      <c r="S63" s="38">
        <f>IF('3a DF'!T31="-","-",'3a DF'!T31)</f>
        <v>252.96481223256606</v>
      </c>
      <c r="T63" s="38">
        <f>IF('3a DF'!U31="-","-",'3a DF'!U31)</f>
        <v>211.33626930671991</v>
      </c>
      <c r="U63" s="38">
        <f>IF('3a DF'!V31="-","-",'3a DF'!V31)</f>
        <v>252.80134184619948</v>
      </c>
      <c r="V63" s="38">
        <f>IF('3a DF'!W31="-","-",'3a DF'!W31)</f>
        <v>350.9447732807958</v>
      </c>
      <c r="W63" s="38" t="str">
        <f>IF('3a DF'!X31="-","-",'3a DF'!X31)</f>
        <v>-</v>
      </c>
      <c r="X63" s="38" t="str">
        <f>IF('3a DF'!Y31="-","-",'3a DF'!Y31)</f>
        <v>-</v>
      </c>
      <c r="Y63" s="38" t="str">
        <f>IF('3a DF'!Z31="-","-",'3a DF'!Z31)</f>
        <v>-</v>
      </c>
      <c r="Z63" s="38" t="str">
        <f>IF('3a DF'!AA31="-","-",'3a DF'!AA31)</f>
        <v>-</v>
      </c>
      <c r="AA63" s="28"/>
    </row>
    <row r="64" spans="1:27" s="29" customFormat="1" ht="11.25" customHeight="1" x14ac:dyDescent="0.25">
      <c r="A64" s="256">
        <v>2</v>
      </c>
      <c r="B64" s="135" t="s">
        <v>350</v>
      </c>
      <c r="C64" s="135" t="s">
        <v>300</v>
      </c>
      <c r="D64" s="133" t="s">
        <v>320</v>
      </c>
      <c r="E64" s="128"/>
      <c r="F64" s="30"/>
      <c r="G64" s="38">
        <f>IF('3b CM'!G31="-","-",'3b CM'!G31)</f>
        <v>5.9373142488392754E-2</v>
      </c>
      <c r="H64" s="38">
        <f>IF('3b CM'!H31="-","-",'3b CM'!H31)</f>
        <v>8.9059713732589127E-2</v>
      </c>
      <c r="I64" s="38">
        <f>IF('3b CM'!I31="-","-",'3b CM'!I31)</f>
        <v>0.28043935695902794</v>
      </c>
      <c r="J64" s="38">
        <f>IF('3b CM'!J31="-","-",'3b CM'!J31)</f>
        <v>0.28519285874406208</v>
      </c>
      <c r="K64" s="38">
        <f>IF('3b CM'!K31="-","-",'3b CM'!K31)</f>
        <v>3.6629582044763804</v>
      </c>
      <c r="L64" s="38">
        <f>IF('3b CM'!L31="-","-",'3b CM'!L31)</f>
        <v>3.5534395931479712</v>
      </c>
      <c r="M64" s="38">
        <f>IF('3b CM'!M31="-","-",'3b CM'!M31)</f>
        <v>12.42000229066795</v>
      </c>
      <c r="N64" s="38">
        <f>IF('3b CM'!N31="-","-",'3b CM'!N31)</f>
        <v>11.806807463117455</v>
      </c>
      <c r="O64" s="30"/>
      <c r="P64" s="38">
        <f>IF('3b CM'!P31="-","-",'3b CM'!P31)</f>
        <v>11.806807463117455</v>
      </c>
      <c r="Q64" s="38">
        <f>IF('3b CM'!Q31="-","-",'3b CM'!Q31)</f>
        <v>15.856462264293087</v>
      </c>
      <c r="R64" s="38">
        <f>IF('3b CM'!R31="-","-",'3b CM'!R31)</f>
        <v>15.230011644987618</v>
      </c>
      <c r="S64" s="38">
        <f>IF('3b CM'!S31="-","-",'3b CM'!S31)</f>
        <v>18.26024058740331</v>
      </c>
      <c r="T64" s="38">
        <f>IF('3b CM'!T31="-","-",'3b CM'!T31)</f>
        <v>18.606096829399728</v>
      </c>
      <c r="U64" s="38">
        <f>IF('3b CM'!U31="-","-",'3b CM'!U31)</f>
        <v>14.294736641926631</v>
      </c>
      <c r="V64" s="38">
        <f>IF('3b CM'!V31="-","-",'3b CM'!V31)</f>
        <v>14.449868833392371</v>
      </c>
      <c r="W64" s="38" t="str">
        <f>IF('3b CM'!W31="-","-",'3b CM'!W31)</f>
        <v>-</v>
      </c>
      <c r="X64" s="38" t="str">
        <f>IF('3b CM'!X31="-","-",'3b CM'!X31)</f>
        <v>-</v>
      </c>
      <c r="Y64" s="38" t="str">
        <f>IF('3b CM'!Y31="-","-",'3b CM'!Y31)</f>
        <v>-</v>
      </c>
      <c r="Z64" s="38" t="str">
        <f>IF('3b CM'!Z31="-","-",'3b CM'!Z31)</f>
        <v>-</v>
      </c>
      <c r="AA64" s="28"/>
    </row>
    <row r="65" spans="1:27" s="29" customFormat="1" ht="11.25" customHeight="1" x14ac:dyDescent="0.25">
      <c r="A65" s="256"/>
      <c r="B65" s="135" t="s">
        <v>596</v>
      </c>
      <c r="C65" s="135" t="s">
        <v>597</v>
      </c>
      <c r="D65" s="133" t="s">
        <v>320</v>
      </c>
      <c r="E65" s="128"/>
      <c r="F65" s="30"/>
      <c r="G65" s="38" t="str">
        <f>IF('3c AA'!J171="-","-",'3c AA'!J171)</f>
        <v>-</v>
      </c>
      <c r="H65" s="38" t="str">
        <f>IF('3c AA'!K171="-","-",'3c AA'!K171)</f>
        <v>-</v>
      </c>
      <c r="I65" s="38" t="str">
        <f>IF('3c AA'!L171="-","-",'3c AA'!L171)</f>
        <v>-</v>
      </c>
      <c r="J65" s="38" t="str">
        <f>IF('3c AA'!M171="-","-",'3c AA'!M171)</f>
        <v>-</v>
      </c>
      <c r="K65" s="38" t="str">
        <f>IF('3c AA'!N171="-","-",'3c AA'!N171)</f>
        <v>-</v>
      </c>
      <c r="L65" s="38" t="str">
        <f>IF('3c AA'!O171="-","-",'3c AA'!O171)</f>
        <v>-</v>
      </c>
      <c r="M65" s="38" t="str">
        <f>IF('3c AA'!P171="-","-",'3c AA'!P171)</f>
        <v>-</v>
      </c>
      <c r="N65" s="38" t="str">
        <f>IF('3c AA'!Q171="-","-",'3c AA'!Q171)</f>
        <v>-</v>
      </c>
      <c r="O65" s="30"/>
      <c r="P65" s="38" t="str">
        <f>IF('3c AA'!S171="-","-",'3c AA'!S171)</f>
        <v>-</v>
      </c>
      <c r="Q65" s="38" t="str">
        <f>IF('3c AA'!T171="-","-",'3c AA'!T171)</f>
        <v>-</v>
      </c>
      <c r="R65" s="38" t="str">
        <f>IF('3c AA'!U171="-","-",'3c AA'!U171)</f>
        <v>-</v>
      </c>
      <c r="S65" s="38" t="str">
        <f>IF('3c AA'!V171="-","-",'3c AA'!V171)</f>
        <v>-</v>
      </c>
      <c r="T65" s="38">
        <f>IF('3c AA'!W171="-","-",'3c AA'!W171)</f>
        <v>0</v>
      </c>
      <c r="U65" s="38">
        <f>IF('3c AA'!X171="-","-",'3c AA'!X171)</f>
        <v>0</v>
      </c>
      <c r="V65" s="38">
        <f>IF('3c AA'!Y171="-","-",'3c AA'!Y171)</f>
        <v>0</v>
      </c>
      <c r="W65" s="38" t="str">
        <f>IF('3c AA'!Z171="-","-",'3c AA'!Z171)</f>
        <v>-</v>
      </c>
      <c r="X65" s="38" t="str">
        <f>IF('3c AA'!AA171="-","-",'3c AA'!AA171)</f>
        <v>-</v>
      </c>
      <c r="Y65" s="38" t="str">
        <f>IF('3c AA'!AB171="-","-",'3c AA'!AB171)</f>
        <v>-</v>
      </c>
      <c r="Z65" s="38" t="str">
        <f>IF('3c AA'!AC171="-","-",'3c AA'!AC171)</f>
        <v>-</v>
      </c>
      <c r="AA65" s="28"/>
    </row>
    <row r="66" spans="1:27" s="29" customFormat="1" ht="11.25" customHeight="1" x14ac:dyDescent="0.25">
      <c r="A66" s="256">
        <v>3</v>
      </c>
      <c r="B66" s="135" t="s">
        <v>2</v>
      </c>
      <c r="C66" s="135" t="s">
        <v>342</v>
      </c>
      <c r="D66" s="133" t="s">
        <v>320</v>
      </c>
      <c r="E66" s="128"/>
      <c r="F66" s="30"/>
      <c r="G66" s="38">
        <f>IF('3d PC'!G32="-","-",'3d PC'!G32)</f>
        <v>90.728447956652246</v>
      </c>
      <c r="H66" s="38">
        <f>IF('3d PC'!H32="-","-",'3d PC'!H32)</f>
        <v>90.70135930003957</v>
      </c>
      <c r="I66" s="38">
        <f>IF('3d PC'!I32="-","-",'3d PC'!I32)</f>
        <v>115.00706783297443</v>
      </c>
      <c r="J66" s="38">
        <f>IF('3d PC'!J32="-","-",'3d PC'!J32)</f>
        <v>113.77434910812336</v>
      </c>
      <c r="K66" s="38">
        <f>IF('3d PC'!K32="-","-",'3d PC'!K32)</f>
        <v>130.45531099905753</v>
      </c>
      <c r="L66" s="38">
        <f>IF('3d PC'!L32="-","-",'3d PC'!L32)</f>
        <v>129.26693529650524</v>
      </c>
      <c r="M66" s="38">
        <f>IF('3d PC'!M32="-","-",'3d PC'!M32)</f>
        <v>157.85791673557029</v>
      </c>
      <c r="N66" s="38">
        <f>IF('3d PC'!N32="-","-",'3d PC'!N32)</f>
        <v>155.00640657171593</v>
      </c>
      <c r="O66" s="30"/>
      <c r="P66" s="38">
        <f>IF('3d PC'!P32="-","-",'3d PC'!P32)</f>
        <v>155.00640657171593</v>
      </c>
      <c r="Q66" s="38">
        <f>IF('3d PC'!Q32="-","-",'3d PC'!Q32)</f>
        <v>173.61262961039927</v>
      </c>
      <c r="R66" s="38">
        <f>IF('3d PC'!R32="-","-",'3d PC'!R32)</f>
        <v>176.32397650300604</v>
      </c>
      <c r="S66" s="38">
        <f>IF('3d PC'!S32="-","-",'3d PC'!S32)</f>
        <v>192.67858728557701</v>
      </c>
      <c r="T66" s="38">
        <f>IF('3d PC'!T32="-","-",'3d PC'!T32)</f>
        <v>196.27378762872695</v>
      </c>
      <c r="U66" s="38">
        <f>IF('3d PC'!U32="-","-",'3d PC'!U32)</f>
        <v>212.30389974291307</v>
      </c>
      <c r="V66" s="38">
        <f>IF('3d PC'!V32="-","-",'3d PC'!V32)</f>
        <v>192.87532967355932</v>
      </c>
      <c r="W66" s="38" t="str">
        <f>IF('3d PC'!W32="-","-",'3d PC'!W32)</f>
        <v>-</v>
      </c>
      <c r="X66" s="38" t="str">
        <f>IF('3d PC'!X32="-","-",'3d PC'!X32)</f>
        <v>-</v>
      </c>
      <c r="Y66" s="38" t="str">
        <f>IF('3d PC'!Y32="-","-",'3d PC'!Y32)</f>
        <v>-</v>
      </c>
      <c r="Z66" s="38" t="str">
        <f>IF('3d PC'!Z32="-","-",'3d PC'!Z32)</f>
        <v>-</v>
      </c>
      <c r="AA66" s="28"/>
    </row>
    <row r="67" spans="1:27" s="29" customFormat="1" ht="11.5" x14ac:dyDescent="0.25">
      <c r="A67" s="256">
        <v>4</v>
      </c>
      <c r="B67" s="135" t="s">
        <v>352</v>
      </c>
      <c r="C67" s="135" t="s">
        <v>343</v>
      </c>
      <c r="D67" s="133" t="s">
        <v>320</v>
      </c>
      <c r="E67" s="128"/>
      <c r="F67" s="30"/>
      <c r="G67" s="38">
        <f>IF('3e NC-Elec'!H60="-","-",'3e NC-Elec'!H60)</f>
        <v>116.19937976530447</v>
      </c>
      <c r="H67" s="38">
        <f>IF('3e NC-Elec'!I60="-","-",'3e NC-Elec'!I60)</f>
        <v>117.19760986714678</v>
      </c>
      <c r="I67" s="38">
        <f>IF('3e NC-Elec'!J60="-","-",'3e NC-Elec'!J60)</f>
        <v>135.76275715081815</v>
      </c>
      <c r="J67" s="38">
        <f>IF('3e NC-Elec'!K60="-","-",'3e NC-Elec'!K60)</f>
        <v>135.01195351842912</v>
      </c>
      <c r="K67" s="38">
        <f>IF('3e NC-Elec'!L60="-","-",'3e NC-Elec'!L60)</f>
        <v>131.14258753630904</v>
      </c>
      <c r="L67" s="38">
        <f>IF('3e NC-Elec'!M60="-","-",'3e NC-Elec'!M60)</f>
        <v>132.33927985075059</v>
      </c>
      <c r="M67" s="38">
        <f>IF('3e NC-Elec'!N60="-","-",'3e NC-Elec'!N60)</f>
        <v>145.47848001922205</v>
      </c>
      <c r="N67" s="38">
        <f>IF('3e NC-Elec'!O60="-","-",'3e NC-Elec'!O60)</f>
        <v>144.94434467017982</v>
      </c>
      <c r="O67" s="30"/>
      <c r="P67" s="38">
        <f>IF('3e NC-Elec'!Q60="-","-",'3e NC-Elec'!Q60)</f>
        <v>144.94434467017982</v>
      </c>
      <c r="Q67" s="38">
        <f>IF('3e NC-Elec'!R60="-","-",'3e NC-Elec'!R60)</f>
        <v>149.30129697869432</v>
      </c>
      <c r="R67" s="38">
        <f>IF('3e NC-Elec'!S60="-","-",'3e NC-Elec'!S60)</f>
        <v>150.12972439965961</v>
      </c>
      <c r="S67" s="38">
        <f>IF('3e NC-Elec'!T60="-","-",'3e NC-Elec'!T60)</f>
        <v>143.56920344878219</v>
      </c>
      <c r="T67" s="38">
        <f>IF('3e NC-Elec'!U60="-","-",'3e NC-Elec'!U60)</f>
        <v>146.7155753822239</v>
      </c>
      <c r="U67" s="38">
        <f>IF('3e NC-Elec'!V60="-","-",'3e NC-Elec'!V60)</f>
        <v>164.89735722029971</v>
      </c>
      <c r="V67" s="38">
        <f>IF('3e NC-Elec'!W60="-","-",'3e NC-Elec'!W60)</f>
        <v>164.01044490105801</v>
      </c>
      <c r="W67" s="38" t="str">
        <f>IF('3e NC-Elec'!X60="-","-",'3e NC-Elec'!X60)</f>
        <v>-</v>
      </c>
      <c r="X67" s="38" t="str">
        <f>IF('3e NC-Elec'!Y60="-","-",'3e NC-Elec'!Y60)</f>
        <v>-</v>
      </c>
      <c r="Y67" s="38" t="str">
        <f>IF('3e NC-Elec'!Z60="-","-",'3e NC-Elec'!Z60)</f>
        <v>-</v>
      </c>
      <c r="Z67" s="38" t="str">
        <f>IF('3e NC-Elec'!AA60="-","-",'3e NC-Elec'!AA60)</f>
        <v>-</v>
      </c>
      <c r="AA67" s="28"/>
    </row>
    <row r="68" spans="1:27" s="29" customFormat="1" ht="11.5" x14ac:dyDescent="0.25">
      <c r="A68" s="256">
        <v>5</v>
      </c>
      <c r="B68" s="135" t="s">
        <v>349</v>
      </c>
      <c r="C68" s="135" t="s">
        <v>344</v>
      </c>
      <c r="D68" s="133" t="s">
        <v>320</v>
      </c>
      <c r="E68" s="128"/>
      <c r="F68" s="30"/>
      <c r="G68" s="38">
        <f>IF('3g CPIH'!C$16="-","-",'3h OC '!$E$10*('3g CPIH'!C$16/'3g CPIH'!$G$16))</f>
        <v>76.502677103718199</v>
      </c>
      <c r="H68" s="38">
        <f>IF('3g CPIH'!D$16="-","-",'3h OC '!$E$10*('3g CPIH'!D$16/'3g CPIH'!$G$16))</f>
        <v>76.655835616438353</v>
      </c>
      <c r="I68" s="38">
        <f>IF('3g CPIH'!E$16="-","-",'3h OC '!$E$10*('3g CPIH'!E$16/'3g CPIH'!$G$16))</f>
        <v>76.885573385518597</v>
      </c>
      <c r="J68" s="38">
        <f>IF('3g CPIH'!F$16="-","-",'3h OC '!$E$10*('3g CPIH'!F$16/'3g CPIH'!$G$16))</f>
        <v>77.345048923679059</v>
      </c>
      <c r="K68" s="38">
        <f>IF('3g CPIH'!G$16="-","-",'3h OC '!$E$10*('3g CPIH'!G$16/'3g CPIH'!$G$16))</f>
        <v>78.263999999999996</v>
      </c>
      <c r="L68" s="38">
        <f>IF('3g CPIH'!H$16="-","-",'3h OC '!$E$10*('3g CPIH'!H$16/'3g CPIH'!$G$16))</f>
        <v>79.259530332681024</v>
      </c>
      <c r="M68" s="38">
        <f>IF('3g CPIH'!I$16="-","-",'3h OC '!$E$10*('3g CPIH'!I$16/'3g CPIH'!$G$16))</f>
        <v>80.408219178082177</v>
      </c>
      <c r="N68" s="38">
        <f>IF('3g CPIH'!J$16="-","-",'3h OC '!$E$10*('3g CPIH'!J$16/'3g CPIH'!$G$16))</f>
        <v>81.097432485322898</v>
      </c>
      <c r="O68" s="30"/>
      <c r="P68" s="38">
        <f>IF('3g CPIH'!L$16="-","-",'3h OC '!$E$10*('3g CPIH'!L$16/'3g CPIH'!$G$16))</f>
        <v>81.097432485322898</v>
      </c>
      <c r="Q68" s="38">
        <f>IF('3g CPIH'!M$16="-","-",'3h OC '!$E$10*('3g CPIH'!M$16/'3g CPIH'!$G$16))</f>
        <v>82.016383561643835</v>
      </c>
      <c r="R68" s="38">
        <f>IF('3g CPIH'!N$16="-","-",'3h OC '!$E$10*('3g CPIH'!N$16/'3g CPIH'!$G$16))</f>
        <v>82.62901761252445</v>
      </c>
      <c r="S68" s="38">
        <f>IF('3g CPIH'!O$16="-","-",'3h OC '!$E$10*('3g CPIH'!O$16/'3g CPIH'!$G$16))</f>
        <v>83.088493150684926</v>
      </c>
      <c r="T68" s="38">
        <f>IF('3g CPIH'!P$16="-","-",'3h OC '!$E$10*('3g CPIH'!P$16/'3g CPIH'!$G$16))</f>
        <v>83.318230919765156</v>
      </c>
      <c r="U68" s="38">
        <f>IF('3g CPIH'!Q$16="-","-",'3h OC '!$E$10*('3g CPIH'!Q$16/'3g CPIH'!$G$16))</f>
        <v>83.777706457925632</v>
      </c>
      <c r="V68" s="38">
        <f>IF('3g CPIH'!R$16="-","-",'3h OC '!$E$10*('3g CPIH'!R$16/'3g CPIH'!$G$16))</f>
        <v>85.309291585127198</v>
      </c>
      <c r="W68" s="38" t="str">
        <f>IF('3g CPIH'!S$16="-","-",'3h OC '!$E$10*('3g CPIH'!S$16/'3g CPIH'!$G$16))</f>
        <v>-</v>
      </c>
      <c r="X68" s="38" t="str">
        <f>IF('3g CPIH'!T$16="-","-",'3h OC '!$E$10*('3g CPIH'!T$16/'3g CPIH'!$G$16))</f>
        <v>-</v>
      </c>
      <c r="Y68" s="38" t="str">
        <f>IF('3g CPIH'!U$16="-","-",'3h OC '!$E$10*('3g CPIH'!U$16/'3g CPIH'!$G$16))</f>
        <v>-</v>
      </c>
      <c r="Z68" s="38" t="str">
        <f>IF('3g CPIH'!V$16="-","-",'3h OC '!$E$10*('3g CPIH'!V$16/'3g CPIH'!$G$16))</f>
        <v>-</v>
      </c>
      <c r="AA68" s="28"/>
    </row>
    <row r="69" spans="1:27" s="29" customFormat="1" ht="11.5" x14ac:dyDescent="0.25">
      <c r="A69" s="256">
        <v>6</v>
      </c>
      <c r="B69" s="135" t="s">
        <v>349</v>
      </c>
      <c r="C69" s="135" t="s">
        <v>43</v>
      </c>
      <c r="D69" s="133" t="s">
        <v>320</v>
      </c>
      <c r="E69" s="128"/>
      <c r="F69" s="30"/>
      <c r="G69" s="38" t="s">
        <v>333</v>
      </c>
      <c r="H69" s="38" t="s">
        <v>333</v>
      </c>
      <c r="I69" s="38" t="s">
        <v>333</v>
      </c>
      <c r="J69" s="38" t="s">
        <v>333</v>
      </c>
      <c r="K69" s="38">
        <f>IF('3i SMNCC'!G$48="-","-",'3i SMNCC'!G$48)</f>
        <v>0</v>
      </c>
      <c r="L69" s="38">
        <f>IF('3i SMNCC'!H$48="-","-",'3i SMNCC'!H$48)</f>
        <v>-0.18995111249132623</v>
      </c>
      <c r="M69" s="38">
        <f>IF('3i SMNCC'!I$48="-","-",'3i SMNCC'!I$48)</f>
        <v>2.3898870370752556</v>
      </c>
      <c r="N69" s="38">
        <f>IF('3i SMNCC'!J$48="-","-",'3i SMNCC'!J$48)</f>
        <v>2.4654814606041811</v>
      </c>
      <c r="O69" s="30"/>
      <c r="P69" s="38">
        <f>IF('3i SMNCC'!L$48="-","-",'3i SMNCC'!L$48)</f>
        <v>2.4654814606041811</v>
      </c>
      <c r="Q69" s="38">
        <f>IF('3i SMNCC'!M$48="-","-",'3i SMNCC'!M$48)</f>
        <v>4.8850955964817686</v>
      </c>
      <c r="R69" s="38">
        <f>IF('3i SMNCC'!N$48="-","-",'3i SMNCC'!N$48)</f>
        <v>4.7480163427765101</v>
      </c>
      <c r="S69" s="38">
        <f>IF('3i SMNCC'!O$48="-","-",'3i SMNCC'!O$48)</f>
        <v>7.093641997338695</v>
      </c>
      <c r="T69" s="38">
        <f>IF('3i SMNCC'!P$48="-","-",'3i SMNCC'!P$48)</f>
        <v>6.2155900817178944</v>
      </c>
      <c r="U69" s="38">
        <f>IF('3i SMNCC'!Q$48="-","-",'3i SMNCC'!Q$48)</f>
        <v>5.8459595331056082</v>
      </c>
      <c r="V69" s="38">
        <f>IF('3i SMNCC'!R$48="-","-",'3i SMNCC'!R$48)</f>
        <v>6.2696858243973583</v>
      </c>
      <c r="W69" s="38" t="str">
        <f>IF('3i SMNCC'!S$48="-","-",'3i SMNCC'!S$48)</f>
        <v>-</v>
      </c>
      <c r="X69" s="38" t="str">
        <f>IF('3i SMNCC'!T$48="-","-",'3i SMNCC'!T$48)</f>
        <v>-</v>
      </c>
      <c r="Y69" s="38" t="str">
        <f>IF('3i SMNCC'!U$48="-","-",'3i SMNCC'!U$48)</f>
        <v>-</v>
      </c>
      <c r="Z69" s="38" t="str">
        <f>IF('3i SMNCC'!V$48="-","-",'3i SMNCC'!V$48)</f>
        <v>-</v>
      </c>
      <c r="AA69" s="28"/>
    </row>
    <row r="70" spans="1:27" s="29" customFormat="1" ht="11.5" x14ac:dyDescent="0.25">
      <c r="A70" s="256">
        <v>7</v>
      </c>
      <c r="B70" s="135" t="s">
        <v>349</v>
      </c>
      <c r="C70" s="135" t="s">
        <v>389</v>
      </c>
      <c r="D70" s="133" t="s">
        <v>320</v>
      </c>
      <c r="E70" s="128"/>
      <c r="F70" s="30"/>
      <c r="G70" s="38">
        <f>IF('3g CPIH'!C$16="-","-",'3j PAAC PAP'!$G$18*('3g CPIH'!C$16/'3g CPIH'!$G$16))</f>
        <v>23.857918590998043</v>
      </c>
      <c r="H70" s="38">
        <f>IF('3g CPIH'!D$16="-","-",'3j PAAC PAP'!$G$18*('3g CPIH'!D$16/'3g CPIH'!$G$16))</f>
        <v>23.905682191780819</v>
      </c>
      <c r="I70" s="38">
        <f>IF('3g CPIH'!E$16="-","-",'3j PAAC PAP'!$G$18*('3g CPIH'!E$16/'3g CPIH'!$G$16))</f>
        <v>23.977327592954992</v>
      </c>
      <c r="J70" s="38">
        <f>IF('3g CPIH'!F$16="-","-",'3j PAAC PAP'!$G$18*('3g CPIH'!F$16/'3g CPIH'!$G$16))</f>
        <v>24.120618395303325</v>
      </c>
      <c r="K70" s="38">
        <f>IF('3g CPIH'!G$16="-","-",'3j PAAC PAP'!$G$18*('3g CPIH'!G$16/'3g CPIH'!$G$16))</f>
        <v>24.4072</v>
      </c>
      <c r="L70" s="38">
        <f>IF('3g CPIH'!H$16="-","-",'3j PAAC PAP'!$G$18*('3g CPIH'!H$16/'3g CPIH'!$G$16))</f>
        <v>24.717663405088064</v>
      </c>
      <c r="M70" s="38">
        <f>IF('3g CPIH'!I$16="-","-",'3j PAAC PAP'!$G$18*('3g CPIH'!I$16/'3g CPIH'!$G$16))</f>
        <v>25.075890410958902</v>
      </c>
      <c r="N70" s="38">
        <f>IF('3g CPIH'!J$16="-","-",'3j PAAC PAP'!$G$18*('3g CPIH'!J$16/'3g CPIH'!$G$16))</f>
        <v>25.290826614481411</v>
      </c>
      <c r="O70" s="30"/>
      <c r="P70" s="38">
        <f>IF('3g CPIH'!L$16="-","-",'3j PAAC PAP'!$G$18*('3g CPIH'!L$16/'3g CPIH'!$G$16))</f>
        <v>25.290826614481411</v>
      </c>
      <c r="Q70" s="38">
        <f>IF('3g CPIH'!M$16="-","-",'3j PAAC PAP'!$G$18*('3g CPIH'!M$16/'3g CPIH'!$G$16))</f>
        <v>25.577408219178082</v>
      </c>
      <c r="R70" s="38">
        <f>IF('3g CPIH'!N$16="-","-",'3j PAAC PAP'!$G$18*('3g CPIH'!N$16/'3g CPIH'!$G$16))</f>
        <v>25.768462622309197</v>
      </c>
      <c r="S70" s="38">
        <f>IF('3g CPIH'!O$16="-","-",'3j PAAC PAP'!$G$18*('3g CPIH'!O$16/'3g CPIH'!$G$16))</f>
        <v>25.911753424657533</v>
      </c>
      <c r="T70" s="38">
        <f>IF('3g CPIH'!P$16="-","-",'3j PAAC PAP'!$G$18*('3g CPIH'!P$16/'3g CPIH'!$G$16))</f>
        <v>25.983398825831699</v>
      </c>
      <c r="U70" s="38">
        <f>IF('3g CPIH'!Q$16="-","-",'3j PAAC PAP'!$G$18*('3g CPIH'!Q$16/'3g CPIH'!$G$16))</f>
        <v>26.126689628180038</v>
      </c>
      <c r="V70" s="38">
        <f>IF('3g CPIH'!R$16="-","-",'3j PAAC PAP'!$G$18*('3g CPIH'!R$16/'3g CPIH'!$G$16))</f>
        <v>26.604325636007829</v>
      </c>
      <c r="W70" s="38" t="str">
        <f>IF('3g CPIH'!S$16="-","-",'3j PAAC PAP'!$G$18*('3g CPIH'!S$16/'3g CPIH'!$G$16))</f>
        <v>-</v>
      </c>
      <c r="X70" s="38" t="str">
        <f>IF('3g CPIH'!T$16="-","-",'3j PAAC PAP'!$G$18*('3g CPIH'!T$16/'3g CPIH'!$G$16))</f>
        <v>-</v>
      </c>
      <c r="Y70" s="38" t="str">
        <f>IF('3g CPIH'!U$16="-","-",'3j PAAC PAP'!$G$18*('3g CPIH'!U$16/'3g CPIH'!$G$16))</f>
        <v>-</v>
      </c>
      <c r="Z70" s="38" t="str">
        <f>IF('3g CPIH'!V$16="-","-",'3j PAAC PAP'!$G$18*('3g CPIH'!V$16/'3g CPIH'!$G$16))</f>
        <v>-</v>
      </c>
      <c r="AA70" s="28"/>
    </row>
    <row r="71" spans="1:27" s="29" customFormat="1" ht="11.25" customHeight="1" x14ac:dyDescent="0.25">
      <c r="A71" s="256">
        <v>8</v>
      </c>
      <c r="B71" s="135" t="s">
        <v>349</v>
      </c>
      <c r="C71" s="135" t="s">
        <v>404</v>
      </c>
      <c r="D71" s="133" t="s">
        <v>320</v>
      </c>
      <c r="E71" s="128"/>
      <c r="F71" s="30"/>
      <c r="G71" s="38">
        <f>IF(G63="-","-",SUM(G63:G69)*'3j PAAC PAP'!$G$36)</f>
        <v>0</v>
      </c>
      <c r="H71" s="38">
        <f>IF(H63="-","-",SUM(H63:H69)*'3j PAAC PAP'!$G$36)</f>
        <v>0</v>
      </c>
      <c r="I71" s="38">
        <f>IF(I63="-","-",SUM(I63:I69)*'3j PAAC PAP'!$G$36)</f>
        <v>0</v>
      </c>
      <c r="J71" s="38">
        <f>IF(J63="-","-",SUM(J63:J69)*'3j PAAC PAP'!$G$36)</f>
        <v>0</v>
      </c>
      <c r="K71" s="38">
        <f>IF(K63="-","-",SUM(K63:K69)*'3j PAAC PAP'!$G$36)</f>
        <v>0</v>
      </c>
      <c r="L71" s="38">
        <f>IF(L63="-","-",SUM(L63:L69)*'3j PAAC PAP'!$G$36)</f>
        <v>0</v>
      </c>
      <c r="M71" s="38">
        <f>IF(M63="-","-",SUM(M63:M69)*'3j PAAC PAP'!$G$36)</f>
        <v>0</v>
      </c>
      <c r="N71" s="38">
        <f>IF(N63="-","-",SUM(N63:N69)*'3j PAAC PAP'!$G$36)</f>
        <v>0</v>
      </c>
      <c r="O71" s="30"/>
      <c r="P71" s="38">
        <f>IF(P63="-","-",SUM(P63:P69)*'3j PAAC PAP'!$G$36)</f>
        <v>0</v>
      </c>
      <c r="Q71" s="38">
        <f>IF(Q63="-","-",SUM(Q63:Q69)*'3j PAAC PAP'!$G$36)</f>
        <v>0</v>
      </c>
      <c r="R71" s="38">
        <f>IF(R63="-","-",SUM(R63:R69)*'3j PAAC PAP'!$G$36)</f>
        <v>0</v>
      </c>
      <c r="S71" s="38">
        <f>IF(S63="-","-",SUM(S63:S69)*'3j PAAC PAP'!$G$36)</f>
        <v>0</v>
      </c>
      <c r="T71" s="38">
        <f>IF(T63="-","-",SUM(T63:T69)*'3j PAAC PAP'!$G$36)</f>
        <v>0</v>
      </c>
      <c r="U71" s="38">
        <f>IF(U63="-","-",SUM(U63:U69)*'3j PAAC PAP'!$G$36)</f>
        <v>0</v>
      </c>
      <c r="V71" s="38">
        <f>IF(V63="-","-",SUM(V63:V69)*'3j PAAC PAP'!$G$36)</f>
        <v>0</v>
      </c>
      <c r="W71" s="38" t="str">
        <f>IF(W63="-","-",SUM(W63:W69)*'3j PAAC PAP'!$G$36)</f>
        <v>-</v>
      </c>
      <c r="X71" s="38" t="str">
        <f>IF(X63="-","-",SUM(X63:X69)*'3j PAAC PAP'!$G$36)</f>
        <v>-</v>
      </c>
      <c r="Y71" s="38" t="str">
        <f>IF(Y63="-","-",SUM(Y63:Y69)*'3j PAAC PAP'!$G$36)</f>
        <v>-</v>
      </c>
      <c r="Z71" s="38" t="str">
        <f>IF(Z63="-","-",SUM(Z63:Z69)*'3j PAAC PAP'!$G$36)</f>
        <v>-</v>
      </c>
      <c r="AA71" s="28"/>
    </row>
    <row r="72" spans="1:27" s="29" customFormat="1" ht="11.25" customHeight="1" x14ac:dyDescent="0.25">
      <c r="A72" s="256">
        <v>9</v>
      </c>
      <c r="B72" s="135" t="s">
        <v>388</v>
      </c>
      <c r="C72" s="135" t="s">
        <v>515</v>
      </c>
      <c r="D72" s="133" t="s">
        <v>320</v>
      </c>
      <c r="E72" s="128"/>
      <c r="F72" s="30"/>
      <c r="G72" s="38">
        <f>IF(G63="-","-",SUM(G63:G71)*'3k EBIT'!$E$10)</f>
        <v>10.904803935499835</v>
      </c>
      <c r="H72" s="38">
        <f>IF(H63="-","-",SUM(H63:H71)*'3k EBIT'!$E$10)</f>
        <v>10.408997601388204</v>
      </c>
      <c r="I72" s="38">
        <f>IF(I63="-","-",SUM(I63:I71)*'3k EBIT'!$E$10)</f>
        <v>10.813314149175424</v>
      </c>
      <c r="J72" s="38">
        <f>IF(J63="-","-",SUM(J63:J71)*'3k EBIT'!$E$10)</f>
        <v>10.596877257821564</v>
      </c>
      <c r="K72" s="38">
        <f>IF(K63="-","-",SUM(K63:K71)*'3k EBIT'!$E$10)</f>
        <v>11.569658502668039</v>
      </c>
      <c r="L72" s="38">
        <f>IF(L63="-","-",SUM(L63:L71)*'3k EBIT'!$E$10)</f>
        <v>11.424937785836658</v>
      </c>
      <c r="M72" s="38">
        <f>IF(M63="-","-",SUM(M63:M71)*'3k EBIT'!$E$10)</f>
        <v>12.772182848094838</v>
      </c>
      <c r="N72" s="38">
        <f>IF(N63="-","-",SUM(N63:N71)*'3k EBIT'!$E$10)</f>
        <v>13.243922801265793</v>
      </c>
      <c r="O72" s="30"/>
      <c r="P72" s="38">
        <f>IF(P63="-","-",SUM(P63:P71)*'3k EBIT'!$E$10)</f>
        <v>13.243922801265793</v>
      </c>
      <c r="Q72" s="38">
        <f>IF(Q63="-","-",SUM(Q63:Q71)*'3k EBIT'!$E$10)</f>
        <v>14.666018245493767</v>
      </c>
      <c r="R72" s="38">
        <f>IF(R63="-","-",SUM(R63:R71)*'3k EBIT'!$E$10)</f>
        <v>14.115756652898954</v>
      </c>
      <c r="S72" s="38">
        <f>IF(S63="-","-",SUM(S63:S71)*'3k EBIT'!$E$10)</f>
        <v>14.014040467835926</v>
      </c>
      <c r="T72" s="38">
        <f>IF(T63="-","-",SUM(T63:T71)*'3k EBIT'!$E$10)</f>
        <v>13.333879243735892</v>
      </c>
      <c r="U72" s="38">
        <f>IF(U63="-","-",SUM(U63:U71)*'3k EBIT'!$E$10)</f>
        <v>14.720603680654417</v>
      </c>
      <c r="V72" s="38">
        <f>IF(V63="-","-",SUM(V63:V71)*'3k EBIT'!$E$10)</f>
        <v>16.278101323814656</v>
      </c>
      <c r="W72" s="38" t="str">
        <f>IF(W63="-","-",SUM(W63:W71)*'3k EBIT'!$E$10)</f>
        <v>-</v>
      </c>
      <c r="X72" s="38" t="str">
        <f>IF(X63="-","-",SUM(X63:X71)*'3k EBIT'!$E$10)</f>
        <v>-</v>
      </c>
      <c r="Y72" s="38" t="str">
        <f>IF(Y63="-","-",SUM(Y63:Y71)*'3k EBIT'!$E$10)</f>
        <v>-</v>
      </c>
      <c r="Z72" s="38" t="str">
        <f>IF(Z63="-","-",SUM(Z63:Z71)*'3k EBIT'!$E$10)</f>
        <v>-</v>
      </c>
      <c r="AA72" s="28"/>
    </row>
    <row r="73" spans="1:27" s="29" customFormat="1" ht="11.25" customHeight="1" x14ac:dyDescent="0.25">
      <c r="A73" s="256">
        <v>10</v>
      </c>
      <c r="B73" s="135" t="s">
        <v>292</v>
      </c>
      <c r="C73" s="179" t="s">
        <v>516</v>
      </c>
      <c r="D73" s="133" t="s">
        <v>320</v>
      </c>
      <c r="E73" s="127"/>
      <c r="F73" s="30"/>
      <c r="G73" s="38">
        <f>IF(G63="-","-",SUM(G63:G66,G68:G72)*'3l HAP'!$E$11)</f>
        <v>6.7017337478477597</v>
      </c>
      <c r="H73" s="38">
        <f>IF(H63="-","-",SUM(H63:H66,H68:H72)*'3l HAP'!$E$11)</f>
        <v>6.305060895698313</v>
      </c>
      <c r="I73" s="38">
        <f>IF(I63="-","-",SUM(I63:I66,I68:I72)*'3l HAP'!$E$11)</f>
        <v>6.3448062654258672</v>
      </c>
      <c r="J73" s="38">
        <f>IF(J63="-","-",SUM(J63:J66,J68:J72)*'3l HAP'!$E$11)</f>
        <v>6.1890171383861183</v>
      </c>
      <c r="K73" s="38">
        <f>IF(K63="-","-",SUM(K63:K66,K68:K72)*'3l HAP'!$E$11)</f>
        <v>6.9952729637777962</v>
      </c>
      <c r="L73" s="38">
        <f>IF(L63="-","-",SUM(L63:L66,L68:L72)*'3l HAP'!$E$11)</f>
        <v>6.8662335000268175</v>
      </c>
      <c r="M73" s="38">
        <f>IF(M63="-","-",SUM(M63:M66,M68:M72)*'3l HAP'!$E$11)</f>
        <v>7.7120207234684415</v>
      </c>
      <c r="N73" s="38">
        <f>IF(N63="-","-",SUM(N63:N66,N68:N72)*'3l HAP'!$E$11)</f>
        <v>8.0833537255099834</v>
      </c>
      <c r="O73" s="30"/>
      <c r="P73" s="38">
        <f>IF(P63="-","-",SUM(P63:P66,P68:P72)*'3l HAP'!$E$11)</f>
        <v>8.0833537255099834</v>
      </c>
      <c r="Q73" s="38">
        <f>IF(Q63="-","-",SUM(Q63:Q66,Q68:Q72)*'3l HAP'!$E$11)</f>
        <v>9.1153999445935554</v>
      </c>
      <c r="R73" s="38">
        <f>IF(R63="-","-",SUM(R63:R66,R68:R72)*'3l HAP'!$E$11)</f>
        <v>8.6792511150667249</v>
      </c>
      <c r="S73" s="38">
        <f>IF(S63="-","-",SUM(S63:S66,S68:S72)*'3l HAP'!$E$11)</f>
        <v>8.6969233838675155</v>
      </c>
      <c r="T73" s="38">
        <f>IF(T63="-","-",SUM(T63:T66,T68:T72)*'3l HAP'!$E$11)</f>
        <v>8.1267396487703714</v>
      </c>
      <c r="U73" s="38">
        <f>IF(U63="-","-",SUM(U63:U66,U68:U72)*'3l HAP'!$E$11)</f>
        <v>8.9291203963899815</v>
      </c>
      <c r="V73" s="38">
        <f>IF(V63="-","-",SUM(V63:V66,V68:V72)*'3l HAP'!$E$11)</f>
        <v>10.142280078316022</v>
      </c>
      <c r="W73" s="38" t="str">
        <f>IF(W63="-","-",SUM(W63:W66,W68:W72)*'3l HAP'!$E$11)</f>
        <v>-</v>
      </c>
      <c r="X73" s="38" t="str">
        <f>IF(X63="-","-",SUM(X63:X66,X68:X72)*'3l HAP'!$E$11)</f>
        <v>-</v>
      </c>
      <c r="Y73" s="38" t="str">
        <f>IF(Y63="-","-",SUM(Y63:Y66,Y68:Y72)*'3l HAP'!$E$11)</f>
        <v>-</v>
      </c>
      <c r="Z73" s="38" t="str">
        <f>IF(Z63="-","-",SUM(Z63:Z66,Z68:Z72)*'3l HAP'!$E$11)</f>
        <v>-</v>
      </c>
      <c r="AA73" s="28"/>
    </row>
    <row r="74" spans="1:27" s="29" customFormat="1" ht="11.25" customHeight="1" x14ac:dyDescent="0.25">
      <c r="A74" s="256">
        <v>11</v>
      </c>
      <c r="B74" s="135" t="s">
        <v>44</v>
      </c>
      <c r="C74" s="135" t="str">
        <f>B74&amp;"_"&amp;D74</f>
        <v>Total_Midlands</v>
      </c>
      <c r="D74" s="133" t="s">
        <v>320</v>
      </c>
      <c r="E74" s="128"/>
      <c r="F74" s="30"/>
      <c r="G74" s="38">
        <f t="shared" ref="G74:N74" si="8">IF(G63="-","-",SUM(G63:G73))</f>
        <v>580.6385459185725</v>
      </c>
      <c r="H74" s="38">
        <f t="shared" si="8"/>
        <v>554.14681362865429</v>
      </c>
      <c r="I74" s="38">
        <f t="shared" si="8"/>
        <v>575.46636851329106</v>
      </c>
      <c r="J74" s="38">
        <f t="shared" si="8"/>
        <v>563.91916875708978</v>
      </c>
      <c r="K74" s="38">
        <f t="shared" si="8"/>
        <v>615.92441632125997</v>
      </c>
      <c r="L74" s="38">
        <f t="shared" si="8"/>
        <v>608.1785001704493</v>
      </c>
      <c r="M74" s="38">
        <f t="shared" si="8"/>
        <v>679.93189296101173</v>
      </c>
      <c r="N74" s="38">
        <f t="shared" si="8"/>
        <v>705.13163429555891</v>
      </c>
      <c r="O74" s="30"/>
      <c r="P74" s="38">
        <f t="shared" ref="P74:Z74" si="9">IF(P63="-","-",SUM(P63:P73))</f>
        <v>705.13163429555891</v>
      </c>
      <c r="Q74" s="38">
        <f t="shared" si="9"/>
        <v>781.01077824242975</v>
      </c>
      <c r="R74" s="38">
        <f t="shared" si="9"/>
        <v>751.6135049230129</v>
      </c>
      <c r="S74" s="38">
        <f t="shared" si="9"/>
        <v>746.27769597871327</v>
      </c>
      <c r="T74" s="38">
        <f t="shared" si="9"/>
        <v>709.90956786689139</v>
      </c>
      <c r="U74" s="38">
        <f t="shared" si="9"/>
        <v>783.69741514759471</v>
      </c>
      <c r="V74" s="38">
        <f t="shared" si="9"/>
        <v>866.88410113646864</v>
      </c>
      <c r="W74" s="38" t="str">
        <f t="shared" si="9"/>
        <v>-</v>
      </c>
      <c r="X74" s="38" t="str">
        <f t="shared" si="9"/>
        <v>-</v>
      </c>
      <c r="Y74" s="38" t="str">
        <f t="shared" si="9"/>
        <v>-</v>
      </c>
      <c r="Z74" s="38" t="str">
        <f t="shared" si="9"/>
        <v>-</v>
      </c>
      <c r="AA74" s="28"/>
    </row>
    <row r="75" spans="1:27" s="29" customFormat="1" ht="11.25" customHeight="1" x14ac:dyDescent="0.25">
      <c r="A75" s="256">
        <v>1</v>
      </c>
      <c r="B75" s="132" t="s">
        <v>350</v>
      </c>
      <c r="C75" s="132" t="s">
        <v>341</v>
      </c>
      <c r="D75" s="134" t="s">
        <v>321</v>
      </c>
      <c r="E75" s="131"/>
      <c r="F75" s="30"/>
      <c r="G75" s="129">
        <f>IF('3a DF'!H32="-","-",'3a DF'!H32)</f>
        <v>257.52558723627214</v>
      </c>
      <c r="H75" s="129">
        <f>IF('3a DF'!I32="-","-",'3a DF'!I32)</f>
        <v>230.53156969010024</v>
      </c>
      <c r="I75" s="129">
        <f>IF('3a DF'!J32="-","-",'3a DF'!J32)</f>
        <v>207.88149001081462</v>
      </c>
      <c r="J75" s="129">
        <f>IF('3a DF'!K32="-","-",'3a DF'!K32)</f>
        <v>198.01194897839505</v>
      </c>
      <c r="K75" s="129">
        <f>IF('3a DF'!L32="-","-",'3a DF'!L32)</f>
        <v>231.07970870047581</v>
      </c>
      <c r="L75" s="129">
        <f>IF('3a DF'!M32="-","-",'3a DF'!M32)</f>
        <v>222.53159081729802</v>
      </c>
      <c r="M75" s="129">
        <f>IF('3a DF'!N32="-","-",'3a DF'!N32)</f>
        <v>232.84949385538494</v>
      </c>
      <c r="N75" s="129">
        <f>IF('3a DF'!O32="-","-",'3a DF'!O32)</f>
        <v>259.8807300879219</v>
      </c>
      <c r="O75" s="30"/>
      <c r="P75" s="129">
        <f>IF('3a DF'!Q32="-","-",'3a DF'!Q32)</f>
        <v>259.8807300879219</v>
      </c>
      <c r="Q75" s="129">
        <f>IF('3a DF'!R32="-","-",'3a DF'!R32)</f>
        <v>300.3099333395275</v>
      </c>
      <c r="R75" s="129">
        <f>IF('3a DF'!S32="-","-",'3a DF'!S32)</f>
        <v>268.91337443656164</v>
      </c>
      <c r="S75" s="129">
        <f>IF('3a DF'!T32="-","-",'3a DF'!T32)</f>
        <v>246.0952348562511</v>
      </c>
      <c r="T75" s="129">
        <f>IF('3a DF'!U32="-","-",'3a DF'!U32)</f>
        <v>205.59542798457818</v>
      </c>
      <c r="U75" s="129">
        <f>IF('3a DF'!V32="-","-",'3a DF'!V32)</f>
        <v>244.46770477753873</v>
      </c>
      <c r="V75" s="129">
        <f>IF('3a DF'!W32="-","-",'3a DF'!W32)</f>
        <v>339.39133389111936</v>
      </c>
      <c r="W75" s="129" t="str">
        <f>IF('3a DF'!X32="-","-",'3a DF'!X32)</f>
        <v>-</v>
      </c>
      <c r="X75" s="129" t="str">
        <f>IF('3a DF'!Y32="-","-",'3a DF'!Y32)</f>
        <v>-</v>
      </c>
      <c r="Y75" s="129" t="str">
        <f>IF('3a DF'!Z32="-","-",'3a DF'!Z32)</f>
        <v>-</v>
      </c>
      <c r="Z75" s="129" t="str">
        <f>IF('3a DF'!AA32="-","-",'3a DF'!AA32)</f>
        <v>-</v>
      </c>
      <c r="AA75" s="28"/>
    </row>
    <row r="76" spans="1:27" s="29" customFormat="1" ht="11.25" customHeight="1" x14ac:dyDescent="0.25">
      <c r="A76" s="256">
        <v>2</v>
      </c>
      <c r="B76" s="132" t="s">
        <v>350</v>
      </c>
      <c r="C76" s="132" t="s">
        <v>300</v>
      </c>
      <c r="D76" s="134" t="s">
        <v>321</v>
      </c>
      <c r="E76" s="131"/>
      <c r="F76" s="30"/>
      <c r="G76" s="129">
        <f>IF('3b CM'!G32="-","-",'3b CM'!G32)</f>
        <v>6.0006922858012957E-2</v>
      </c>
      <c r="H76" s="129">
        <f>IF('3b CM'!H32="-","-",'3b CM'!H32)</f>
        <v>9.0010384287019435E-2</v>
      </c>
      <c r="I76" s="129">
        <f>IF('3b CM'!I32="-","-",'3b CM'!I32)</f>
        <v>0.28343291518856395</v>
      </c>
      <c r="J76" s="129">
        <f>IF('3b CM'!J32="-","-",'3b CM'!J32)</f>
        <v>0.2882371583693209</v>
      </c>
      <c r="K76" s="129">
        <f>IF('3b CM'!K32="-","-",'3b CM'!K32)</f>
        <v>3.7020585604191414</v>
      </c>
      <c r="L76" s="129">
        <f>IF('3b CM'!L32="-","-",'3b CM'!L32)</f>
        <v>3.5913708894274063</v>
      </c>
      <c r="M76" s="129">
        <f>IF('3b CM'!M32="-","-",'3b CM'!M32)</f>
        <v>12.255924401571948</v>
      </c>
      <c r="N76" s="129">
        <f>IF('3b CM'!N32="-","-",'3b CM'!N32)</f>
        <v>11.650830354565159</v>
      </c>
      <c r="O76" s="30"/>
      <c r="P76" s="129">
        <f>IF('3b CM'!P32="-","-",'3b CM'!P32)</f>
        <v>11.650830354565159</v>
      </c>
      <c r="Q76" s="129">
        <f>IF('3b CM'!Q32="-","-",'3b CM'!Q32)</f>
        <v>15.529494556748226</v>
      </c>
      <c r="R76" s="129">
        <f>IF('3b CM'!R32="-","-",'3b CM'!R32)</f>
        <v>14.916374061202896</v>
      </c>
      <c r="S76" s="129">
        <f>IF('3b CM'!S32="-","-",'3b CM'!S32)</f>
        <v>17.68372351586488</v>
      </c>
      <c r="T76" s="129">
        <f>IF('3b CM'!T32="-","-",'3b CM'!T32)</f>
        <v>18.019604553879944</v>
      </c>
      <c r="U76" s="129">
        <f>IF('3b CM'!U32="-","-",'3b CM'!U32)</f>
        <v>13.701961932538957</v>
      </c>
      <c r="V76" s="129">
        <f>IF('3b CM'!V32="-","-",'3b CM'!V32)</f>
        <v>13.85078071770749</v>
      </c>
      <c r="W76" s="129" t="str">
        <f>IF('3b CM'!W32="-","-",'3b CM'!W32)</f>
        <v>-</v>
      </c>
      <c r="X76" s="129" t="str">
        <f>IF('3b CM'!X32="-","-",'3b CM'!X32)</f>
        <v>-</v>
      </c>
      <c r="Y76" s="129" t="str">
        <f>IF('3b CM'!Y32="-","-",'3b CM'!Y32)</f>
        <v>-</v>
      </c>
      <c r="Z76" s="129" t="str">
        <f>IF('3b CM'!Z32="-","-",'3b CM'!Z32)</f>
        <v>-</v>
      </c>
      <c r="AA76" s="28"/>
    </row>
    <row r="77" spans="1:27" s="29" customFormat="1" ht="11.5" x14ac:dyDescent="0.25">
      <c r="A77" s="256"/>
      <c r="B77" s="132" t="s">
        <v>596</v>
      </c>
      <c r="C77" s="132" t="s">
        <v>597</v>
      </c>
      <c r="D77" s="134" t="s">
        <v>321</v>
      </c>
      <c r="E77" s="131"/>
      <c r="F77" s="30"/>
      <c r="G77" s="129" t="str">
        <f>IF('3c AA'!J172="-","-",'3c AA'!J172)</f>
        <v>-</v>
      </c>
      <c r="H77" s="129" t="str">
        <f>IF('3c AA'!K172="-","-",'3c AA'!K172)</f>
        <v>-</v>
      </c>
      <c r="I77" s="129" t="str">
        <f>IF('3c AA'!L172="-","-",'3c AA'!L172)</f>
        <v>-</v>
      </c>
      <c r="J77" s="129" t="str">
        <f>IF('3c AA'!M172="-","-",'3c AA'!M172)</f>
        <v>-</v>
      </c>
      <c r="K77" s="129" t="str">
        <f>IF('3c AA'!N172="-","-",'3c AA'!N172)</f>
        <v>-</v>
      </c>
      <c r="L77" s="129" t="str">
        <f>IF('3c AA'!O172="-","-",'3c AA'!O172)</f>
        <v>-</v>
      </c>
      <c r="M77" s="129" t="str">
        <f>IF('3c AA'!P172="-","-",'3c AA'!P172)</f>
        <v>-</v>
      </c>
      <c r="N77" s="129" t="str">
        <f>IF('3c AA'!Q172="-","-",'3c AA'!Q172)</f>
        <v>-</v>
      </c>
      <c r="O77" s="30"/>
      <c r="P77" s="129" t="str">
        <f>IF('3c AA'!S172="-","-",'3c AA'!S172)</f>
        <v>-</v>
      </c>
      <c r="Q77" s="129" t="str">
        <f>IF('3c AA'!T172="-","-",'3c AA'!T172)</f>
        <v>-</v>
      </c>
      <c r="R77" s="129" t="str">
        <f>IF('3c AA'!U172="-","-",'3c AA'!U172)</f>
        <v>-</v>
      </c>
      <c r="S77" s="129" t="str">
        <f>IF('3c AA'!V172="-","-",'3c AA'!V172)</f>
        <v>-</v>
      </c>
      <c r="T77" s="129">
        <f>IF('3c AA'!W172="-","-",'3c AA'!W172)</f>
        <v>0</v>
      </c>
      <c r="U77" s="129">
        <f>IF('3c AA'!X172="-","-",'3c AA'!X172)</f>
        <v>0</v>
      </c>
      <c r="V77" s="129">
        <f>IF('3c AA'!Y172="-","-",'3c AA'!Y172)</f>
        <v>0</v>
      </c>
      <c r="W77" s="129" t="str">
        <f>IF('3c AA'!Z172="-","-",'3c AA'!Z172)</f>
        <v>-</v>
      </c>
      <c r="X77" s="129" t="str">
        <f>IF('3c AA'!AA172="-","-",'3c AA'!AA172)</f>
        <v>-</v>
      </c>
      <c r="Y77" s="129" t="str">
        <f>IF('3c AA'!AB172="-","-",'3c AA'!AB172)</f>
        <v>-</v>
      </c>
      <c r="Z77" s="129" t="str">
        <f>IF('3c AA'!AC172="-","-",'3c AA'!AC172)</f>
        <v>-</v>
      </c>
      <c r="AA77" s="28"/>
    </row>
    <row r="78" spans="1:27" s="29" customFormat="1" ht="11.5" x14ac:dyDescent="0.25">
      <c r="A78" s="256">
        <v>3</v>
      </c>
      <c r="B78" s="132" t="s">
        <v>2</v>
      </c>
      <c r="C78" s="132" t="s">
        <v>342</v>
      </c>
      <c r="D78" s="134" t="s">
        <v>321</v>
      </c>
      <c r="E78" s="131"/>
      <c r="F78" s="30"/>
      <c r="G78" s="129">
        <f>IF('3d PC'!G33="-","-",'3d PC'!G33)</f>
        <v>90.736883480754258</v>
      </c>
      <c r="H78" s="129">
        <f>IF('3d PC'!H33="-","-",'3d PC'!H33)</f>
        <v>90.709680439957424</v>
      </c>
      <c r="I78" s="129">
        <f>IF('3d PC'!I33="-","-",'3d PC'!I33)</f>
        <v>115.04373162743062</v>
      </c>
      <c r="J78" s="129">
        <f>IF('3d PC'!J33="-","-",'3d PC'!J33)</f>
        <v>113.80320299324913</v>
      </c>
      <c r="K78" s="129">
        <f>IF('3d PC'!K33="-","-",'3d PC'!K33)</f>
        <v>130.55214456197515</v>
      </c>
      <c r="L78" s="129">
        <f>IF('3d PC'!L33="-","-",'3d PC'!L33)</f>
        <v>129.35199718556163</v>
      </c>
      <c r="M78" s="129">
        <f>IF('3d PC'!M33="-","-",'3d PC'!M33)</f>
        <v>157.60450975626051</v>
      </c>
      <c r="N78" s="129">
        <f>IF('3d PC'!N33="-","-",'3d PC'!N33)</f>
        <v>154.79018786656889</v>
      </c>
      <c r="O78" s="30"/>
      <c r="P78" s="129">
        <f>IF('3d PC'!P33="-","-",'3d PC'!P33)</f>
        <v>154.79018786656889</v>
      </c>
      <c r="Q78" s="129">
        <f>IF('3d PC'!Q33="-","-",'3d PC'!Q33)</f>
        <v>173.11935670311826</v>
      </c>
      <c r="R78" s="129">
        <f>IF('3d PC'!R33="-","-",'3d PC'!R33)</f>
        <v>175.81410249951685</v>
      </c>
      <c r="S78" s="129">
        <f>IF('3d PC'!S33="-","-",'3d PC'!S33)</f>
        <v>191.59358239945951</v>
      </c>
      <c r="T78" s="129">
        <f>IF('3d PC'!T33="-","-",'3d PC'!T33)</f>
        <v>195.07489064036415</v>
      </c>
      <c r="U78" s="129">
        <f>IF('3d PC'!U33="-","-",'3d PC'!U33)</f>
        <v>210.61312231049638</v>
      </c>
      <c r="V78" s="129">
        <f>IF('3d PC'!V33="-","-",'3d PC'!V33)</f>
        <v>191.80256233131109</v>
      </c>
      <c r="W78" s="129" t="str">
        <f>IF('3d PC'!W33="-","-",'3d PC'!W33)</f>
        <v>-</v>
      </c>
      <c r="X78" s="129" t="str">
        <f>IF('3d PC'!X33="-","-",'3d PC'!X33)</f>
        <v>-</v>
      </c>
      <c r="Y78" s="129" t="str">
        <f>IF('3d PC'!Y33="-","-",'3d PC'!Y33)</f>
        <v>-</v>
      </c>
      <c r="Z78" s="129" t="str">
        <f>IF('3d PC'!Z33="-","-",'3d PC'!Z33)</f>
        <v>-</v>
      </c>
      <c r="AA78" s="28"/>
    </row>
    <row r="79" spans="1:27" s="29" customFormat="1" ht="11.5" x14ac:dyDescent="0.25">
      <c r="A79" s="256">
        <v>4</v>
      </c>
      <c r="B79" s="132" t="s">
        <v>352</v>
      </c>
      <c r="C79" s="132" t="s">
        <v>343</v>
      </c>
      <c r="D79" s="134" t="s">
        <v>321</v>
      </c>
      <c r="E79" s="131"/>
      <c r="F79" s="30"/>
      <c r="G79" s="129">
        <f>IF('3e NC-Elec'!H61="-","-",'3e NC-Elec'!H61)</f>
        <v>135.96504333073955</v>
      </c>
      <c r="H79" s="129">
        <f>IF('3e NC-Elec'!I61="-","-",'3e NC-Elec'!I61)</f>
        <v>136.97046244320143</v>
      </c>
      <c r="I79" s="129">
        <f>IF('3e NC-Elec'!J61="-","-",'3e NC-Elec'!J61)</f>
        <v>146.15425504768555</v>
      </c>
      <c r="J79" s="129">
        <f>IF('3e NC-Elec'!K61="-","-",'3e NC-Elec'!K61)</f>
        <v>145.39804430998433</v>
      </c>
      <c r="K79" s="129">
        <f>IF('3e NC-Elec'!L61="-","-",'3e NC-Elec'!L61)</f>
        <v>138.925741209081</v>
      </c>
      <c r="L79" s="129">
        <f>IF('3e NC-Elec'!M61="-","-",'3e NC-Elec'!M61)</f>
        <v>140.13105181077015</v>
      </c>
      <c r="M79" s="129">
        <f>IF('3e NC-Elec'!N61="-","-",'3e NC-Elec'!N61)</f>
        <v>140.95393927962769</v>
      </c>
      <c r="N79" s="129">
        <f>IF('3e NC-Elec'!O61="-","-",'3e NC-Elec'!O61)</f>
        <v>140.42652611279036</v>
      </c>
      <c r="O79" s="30"/>
      <c r="P79" s="129">
        <f>IF('3e NC-Elec'!Q61="-","-",'3e NC-Elec'!Q61)</f>
        <v>140.42652611279036</v>
      </c>
      <c r="Q79" s="129">
        <f>IF('3e NC-Elec'!R61="-","-",'3e NC-Elec'!R61)</f>
        <v>150.10160358414907</v>
      </c>
      <c r="R79" s="129">
        <f>IF('3e NC-Elec'!S61="-","-",'3e NC-Elec'!S61)</f>
        <v>151.14729777672287</v>
      </c>
      <c r="S79" s="129">
        <f>IF('3e NC-Elec'!T61="-","-",'3e NC-Elec'!T61)</f>
        <v>154.86891587817166</v>
      </c>
      <c r="T79" s="129">
        <f>IF('3e NC-Elec'!U61="-","-",'3e NC-Elec'!U61)</f>
        <v>158.12649489535286</v>
      </c>
      <c r="U79" s="129">
        <f>IF('3e NC-Elec'!V61="-","-",'3e NC-Elec'!V61)</f>
        <v>169.48598733801256</v>
      </c>
      <c r="V79" s="129">
        <f>IF('3e NC-Elec'!W61="-","-",'3e NC-Elec'!W61)</f>
        <v>168.52298450135754</v>
      </c>
      <c r="W79" s="129" t="str">
        <f>IF('3e NC-Elec'!X61="-","-",'3e NC-Elec'!X61)</f>
        <v>-</v>
      </c>
      <c r="X79" s="129" t="str">
        <f>IF('3e NC-Elec'!Y61="-","-",'3e NC-Elec'!Y61)</f>
        <v>-</v>
      </c>
      <c r="Y79" s="129" t="str">
        <f>IF('3e NC-Elec'!Z61="-","-",'3e NC-Elec'!Z61)</f>
        <v>-</v>
      </c>
      <c r="Z79" s="129" t="str">
        <f>IF('3e NC-Elec'!AA61="-","-",'3e NC-Elec'!AA61)</f>
        <v>-</v>
      </c>
      <c r="AA79" s="28"/>
    </row>
    <row r="80" spans="1:27" s="29" customFormat="1" ht="11.5" x14ac:dyDescent="0.25">
      <c r="A80" s="256">
        <v>5</v>
      </c>
      <c r="B80" s="132" t="s">
        <v>349</v>
      </c>
      <c r="C80" s="132" t="s">
        <v>344</v>
      </c>
      <c r="D80" s="134" t="s">
        <v>321</v>
      </c>
      <c r="E80" s="131"/>
      <c r="F80" s="30"/>
      <c r="G80" s="129">
        <f>IF('3g CPIH'!C$16="-","-",'3h OC '!$E$10*('3g CPIH'!C$16/'3g CPIH'!$G$16))</f>
        <v>76.502677103718199</v>
      </c>
      <c r="H80" s="129">
        <f>IF('3g CPIH'!D$16="-","-",'3h OC '!$E$10*('3g CPIH'!D$16/'3g CPIH'!$G$16))</f>
        <v>76.655835616438353</v>
      </c>
      <c r="I80" s="129">
        <f>IF('3g CPIH'!E$16="-","-",'3h OC '!$E$10*('3g CPIH'!E$16/'3g CPIH'!$G$16))</f>
        <v>76.885573385518597</v>
      </c>
      <c r="J80" s="129">
        <f>IF('3g CPIH'!F$16="-","-",'3h OC '!$E$10*('3g CPIH'!F$16/'3g CPIH'!$G$16))</f>
        <v>77.345048923679059</v>
      </c>
      <c r="K80" s="129">
        <f>IF('3g CPIH'!G$16="-","-",'3h OC '!$E$10*('3g CPIH'!G$16/'3g CPIH'!$G$16))</f>
        <v>78.263999999999996</v>
      </c>
      <c r="L80" s="129">
        <f>IF('3g CPIH'!H$16="-","-",'3h OC '!$E$10*('3g CPIH'!H$16/'3g CPIH'!$G$16))</f>
        <v>79.259530332681024</v>
      </c>
      <c r="M80" s="129">
        <f>IF('3g CPIH'!I$16="-","-",'3h OC '!$E$10*('3g CPIH'!I$16/'3g CPIH'!$G$16))</f>
        <v>80.408219178082177</v>
      </c>
      <c r="N80" s="129">
        <f>IF('3g CPIH'!J$16="-","-",'3h OC '!$E$10*('3g CPIH'!J$16/'3g CPIH'!$G$16))</f>
        <v>81.097432485322898</v>
      </c>
      <c r="O80" s="30"/>
      <c r="P80" s="129">
        <f>IF('3g CPIH'!L$16="-","-",'3h OC '!$E$10*('3g CPIH'!L$16/'3g CPIH'!$G$16))</f>
        <v>81.097432485322898</v>
      </c>
      <c r="Q80" s="129">
        <f>IF('3g CPIH'!M$16="-","-",'3h OC '!$E$10*('3g CPIH'!M$16/'3g CPIH'!$G$16))</f>
        <v>82.016383561643835</v>
      </c>
      <c r="R80" s="129">
        <f>IF('3g CPIH'!N$16="-","-",'3h OC '!$E$10*('3g CPIH'!N$16/'3g CPIH'!$G$16))</f>
        <v>82.62901761252445</v>
      </c>
      <c r="S80" s="129">
        <f>IF('3g CPIH'!O$16="-","-",'3h OC '!$E$10*('3g CPIH'!O$16/'3g CPIH'!$G$16))</f>
        <v>83.088493150684926</v>
      </c>
      <c r="T80" s="129">
        <f>IF('3g CPIH'!P$16="-","-",'3h OC '!$E$10*('3g CPIH'!P$16/'3g CPIH'!$G$16))</f>
        <v>83.318230919765156</v>
      </c>
      <c r="U80" s="129">
        <f>IF('3g CPIH'!Q$16="-","-",'3h OC '!$E$10*('3g CPIH'!Q$16/'3g CPIH'!$G$16))</f>
        <v>83.777706457925632</v>
      </c>
      <c r="V80" s="129">
        <f>IF('3g CPIH'!R$16="-","-",'3h OC '!$E$10*('3g CPIH'!R$16/'3g CPIH'!$G$16))</f>
        <v>85.309291585127198</v>
      </c>
      <c r="W80" s="129" t="str">
        <f>IF('3g CPIH'!S$16="-","-",'3h OC '!$E$10*('3g CPIH'!S$16/'3g CPIH'!$G$16))</f>
        <v>-</v>
      </c>
      <c r="X80" s="129" t="str">
        <f>IF('3g CPIH'!T$16="-","-",'3h OC '!$E$10*('3g CPIH'!T$16/'3g CPIH'!$G$16))</f>
        <v>-</v>
      </c>
      <c r="Y80" s="129" t="str">
        <f>IF('3g CPIH'!U$16="-","-",'3h OC '!$E$10*('3g CPIH'!U$16/'3g CPIH'!$G$16))</f>
        <v>-</v>
      </c>
      <c r="Z80" s="129" t="str">
        <f>IF('3g CPIH'!V$16="-","-",'3h OC '!$E$10*('3g CPIH'!V$16/'3g CPIH'!$G$16))</f>
        <v>-</v>
      </c>
      <c r="AA80" s="28"/>
    </row>
    <row r="81" spans="1:27" s="29" customFormat="1" ht="11.5" x14ac:dyDescent="0.25">
      <c r="A81" s="256">
        <v>6</v>
      </c>
      <c r="B81" s="132" t="s">
        <v>349</v>
      </c>
      <c r="C81" s="132" t="s">
        <v>43</v>
      </c>
      <c r="D81" s="134" t="s">
        <v>321</v>
      </c>
      <c r="E81" s="131"/>
      <c r="F81" s="30"/>
      <c r="G81" s="129" t="s">
        <v>333</v>
      </c>
      <c r="H81" s="129" t="s">
        <v>333</v>
      </c>
      <c r="I81" s="129" t="s">
        <v>333</v>
      </c>
      <c r="J81" s="129" t="s">
        <v>333</v>
      </c>
      <c r="K81" s="129">
        <f>IF('3i SMNCC'!G$48="-","-",'3i SMNCC'!G$48)</f>
        <v>0</v>
      </c>
      <c r="L81" s="129">
        <f>IF('3i SMNCC'!H$48="-","-",'3i SMNCC'!H$48)</f>
        <v>-0.18995111249132623</v>
      </c>
      <c r="M81" s="129">
        <f>IF('3i SMNCC'!I$48="-","-",'3i SMNCC'!I$48)</f>
        <v>2.3898870370752556</v>
      </c>
      <c r="N81" s="129">
        <f>IF('3i SMNCC'!J$48="-","-",'3i SMNCC'!J$48)</f>
        <v>2.4654814606041811</v>
      </c>
      <c r="O81" s="30"/>
      <c r="P81" s="129">
        <f>IF('3i SMNCC'!L$48="-","-",'3i SMNCC'!L$48)</f>
        <v>2.4654814606041811</v>
      </c>
      <c r="Q81" s="129">
        <f>IF('3i SMNCC'!M$48="-","-",'3i SMNCC'!M$48)</f>
        <v>4.8850955964817686</v>
      </c>
      <c r="R81" s="129">
        <f>IF('3i SMNCC'!N$48="-","-",'3i SMNCC'!N$48)</f>
        <v>4.7480163427765101</v>
      </c>
      <c r="S81" s="129">
        <f>IF('3i SMNCC'!O$48="-","-",'3i SMNCC'!O$48)</f>
        <v>7.093641997338695</v>
      </c>
      <c r="T81" s="129">
        <f>IF('3i SMNCC'!P$48="-","-",'3i SMNCC'!P$48)</f>
        <v>6.2155900817178944</v>
      </c>
      <c r="U81" s="129">
        <f>IF('3i SMNCC'!Q$48="-","-",'3i SMNCC'!Q$48)</f>
        <v>5.8459595331056082</v>
      </c>
      <c r="V81" s="129">
        <f>IF('3i SMNCC'!R$48="-","-",'3i SMNCC'!R$48)</f>
        <v>6.2696858243973583</v>
      </c>
      <c r="W81" s="129" t="str">
        <f>IF('3i SMNCC'!S$48="-","-",'3i SMNCC'!S$48)</f>
        <v>-</v>
      </c>
      <c r="X81" s="129" t="str">
        <f>IF('3i SMNCC'!T$48="-","-",'3i SMNCC'!T$48)</f>
        <v>-</v>
      </c>
      <c r="Y81" s="129" t="str">
        <f>IF('3i SMNCC'!U$48="-","-",'3i SMNCC'!U$48)</f>
        <v>-</v>
      </c>
      <c r="Z81" s="129" t="str">
        <f>IF('3i SMNCC'!V$48="-","-",'3i SMNCC'!V$48)</f>
        <v>-</v>
      </c>
      <c r="AA81" s="28"/>
    </row>
    <row r="82" spans="1:27" s="29" customFormat="1" ht="11.25" customHeight="1" x14ac:dyDescent="0.25">
      <c r="A82" s="256">
        <v>7</v>
      </c>
      <c r="B82" s="132" t="s">
        <v>349</v>
      </c>
      <c r="C82" s="132" t="s">
        <v>389</v>
      </c>
      <c r="D82" s="134" t="s">
        <v>321</v>
      </c>
      <c r="E82" s="131"/>
      <c r="F82" s="30"/>
      <c r="G82" s="129">
        <f>IF('3g CPIH'!C$16="-","-",'3j PAAC PAP'!$G$18*('3g CPIH'!C$16/'3g CPIH'!$G$16))</f>
        <v>23.857918590998043</v>
      </c>
      <c r="H82" s="129">
        <f>IF('3g CPIH'!D$16="-","-",'3j PAAC PAP'!$G$18*('3g CPIH'!D$16/'3g CPIH'!$G$16))</f>
        <v>23.905682191780819</v>
      </c>
      <c r="I82" s="129">
        <f>IF('3g CPIH'!E$16="-","-",'3j PAAC PAP'!$G$18*('3g CPIH'!E$16/'3g CPIH'!$G$16))</f>
        <v>23.977327592954992</v>
      </c>
      <c r="J82" s="129">
        <f>IF('3g CPIH'!F$16="-","-",'3j PAAC PAP'!$G$18*('3g CPIH'!F$16/'3g CPIH'!$G$16))</f>
        <v>24.120618395303325</v>
      </c>
      <c r="K82" s="129">
        <f>IF('3g CPIH'!G$16="-","-",'3j PAAC PAP'!$G$18*('3g CPIH'!G$16/'3g CPIH'!$G$16))</f>
        <v>24.4072</v>
      </c>
      <c r="L82" s="129">
        <f>IF('3g CPIH'!H$16="-","-",'3j PAAC PAP'!$G$18*('3g CPIH'!H$16/'3g CPIH'!$G$16))</f>
        <v>24.717663405088064</v>
      </c>
      <c r="M82" s="129">
        <f>IF('3g CPIH'!I$16="-","-",'3j PAAC PAP'!$G$18*('3g CPIH'!I$16/'3g CPIH'!$G$16))</f>
        <v>25.075890410958902</v>
      </c>
      <c r="N82" s="129">
        <f>IF('3g CPIH'!J$16="-","-",'3j PAAC PAP'!$G$18*('3g CPIH'!J$16/'3g CPIH'!$G$16))</f>
        <v>25.290826614481411</v>
      </c>
      <c r="O82" s="30"/>
      <c r="P82" s="129">
        <f>IF('3g CPIH'!L$16="-","-",'3j PAAC PAP'!$G$18*('3g CPIH'!L$16/'3g CPIH'!$G$16))</f>
        <v>25.290826614481411</v>
      </c>
      <c r="Q82" s="129">
        <f>IF('3g CPIH'!M$16="-","-",'3j PAAC PAP'!$G$18*('3g CPIH'!M$16/'3g CPIH'!$G$16))</f>
        <v>25.577408219178082</v>
      </c>
      <c r="R82" s="129">
        <f>IF('3g CPIH'!N$16="-","-",'3j PAAC PAP'!$G$18*('3g CPIH'!N$16/'3g CPIH'!$G$16))</f>
        <v>25.768462622309197</v>
      </c>
      <c r="S82" s="129">
        <f>IF('3g CPIH'!O$16="-","-",'3j PAAC PAP'!$G$18*('3g CPIH'!O$16/'3g CPIH'!$G$16))</f>
        <v>25.911753424657533</v>
      </c>
      <c r="T82" s="129">
        <f>IF('3g CPIH'!P$16="-","-",'3j PAAC PAP'!$G$18*('3g CPIH'!P$16/'3g CPIH'!$G$16))</f>
        <v>25.983398825831699</v>
      </c>
      <c r="U82" s="129">
        <f>IF('3g CPIH'!Q$16="-","-",'3j PAAC PAP'!$G$18*('3g CPIH'!Q$16/'3g CPIH'!$G$16))</f>
        <v>26.126689628180038</v>
      </c>
      <c r="V82" s="129">
        <f>IF('3g CPIH'!R$16="-","-",'3j PAAC PAP'!$G$18*('3g CPIH'!R$16/'3g CPIH'!$G$16))</f>
        <v>26.604325636007829</v>
      </c>
      <c r="W82" s="129" t="str">
        <f>IF('3g CPIH'!S$16="-","-",'3j PAAC PAP'!$G$18*('3g CPIH'!S$16/'3g CPIH'!$G$16))</f>
        <v>-</v>
      </c>
      <c r="X82" s="129" t="str">
        <f>IF('3g CPIH'!T$16="-","-",'3j PAAC PAP'!$G$18*('3g CPIH'!T$16/'3g CPIH'!$G$16))</f>
        <v>-</v>
      </c>
      <c r="Y82" s="129" t="str">
        <f>IF('3g CPIH'!U$16="-","-",'3j PAAC PAP'!$G$18*('3g CPIH'!U$16/'3g CPIH'!$G$16))</f>
        <v>-</v>
      </c>
      <c r="Z82" s="129" t="str">
        <f>IF('3g CPIH'!V$16="-","-",'3j PAAC PAP'!$G$18*('3g CPIH'!V$16/'3g CPIH'!$G$16))</f>
        <v>-</v>
      </c>
      <c r="AA82" s="28"/>
    </row>
    <row r="83" spans="1:27" s="29" customFormat="1" ht="11.25" customHeight="1" x14ac:dyDescent="0.25">
      <c r="A83" s="256">
        <v>8</v>
      </c>
      <c r="B83" s="132" t="s">
        <v>349</v>
      </c>
      <c r="C83" s="132" t="s">
        <v>404</v>
      </c>
      <c r="D83" s="134" t="s">
        <v>321</v>
      </c>
      <c r="E83" s="131"/>
      <c r="F83" s="30"/>
      <c r="G83" s="129">
        <f>IF(G75="-","-",SUM(G75:G81)*'3j PAAC PAP'!$G$36)</f>
        <v>0</v>
      </c>
      <c r="H83" s="129">
        <f>IF(H75="-","-",SUM(H75:H81)*'3j PAAC PAP'!$G$36)</f>
        <v>0</v>
      </c>
      <c r="I83" s="129">
        <f>IF(I75="-","-",SUM(I75:I81)*'3j PAAC PAP'!$G$36)</f>
        <v>0</v>
      </c>
      <c r="J83" s="129">
        <f>IF(J75="-","-",SUM(J75:J81)*'3j PAAC PAP'!$G$36)</f>
        <v>0</v>
      </c>
      <c r="K83" s="129">
        <f>IF(K75="-","-",SUM(K75:K81)*'3j PAAC PAP'!$G$36)</f>
        <v>0</v>
      </c>
      <c r="L83" s="129">
        <f>IF(L75="-","-",SUM(L75:L81)*'3j PAAC PAP'!$G$36)</f>
        <v>0</v>
      </c>
      <c r="M83" s="129">
        <f>IF(M75="-","-",SUM(M75:M81)*'3j PAAC PAP'!$G$36)</f>
        <v>0</v>
      </c>
      <c r="N83" s="129">
        <f>IF(N75="-","-",SUM(N75:N81)*'3j PAAC PAP'!$G$36)</f>
        <v>0</v>
      </c>
      <c r="O83" s="30"/>
      <c r="P83" s="129">
        <f>IF(P75="-","-",SUM(P75:P81)*'3j PAAC PAP'!$G$36)</f>
        <v>0</v>
      </c>
      <c r="Q83" s="129">
        <f>IF(Q75="-","-",SUM(Q75:Q81)*'3j PAAC PAP'!$G$36)</f>
        <v>0</v>
      </c>
      <c r="R83" s="129">
        <f>IF(R75="-","-",SUM(R75:R81)*'3j PAAC PAP'!$G$36)</f>
        <v>0</v>
      </c>
      <c r="S83" s="129">
        <f>IF(S75="-","-",SUM(S75:S81)*'3j PAAC PAP'!$G$36)</f>
        <v>0</v>
      </c>
      <c r="T83" s="129">
        <f>IF(T75="-","-",SUM(T75:T81)*'3j PAAC PAP'!$G$36)</f>
        <v>0</v>
      </c>
      <c r="U83" s="129">
        <f>IF(U75="-","-",SUM(U75:U81)*'3j PAAC PAP'!$G$36)</f>
        <v>0</v>
      </c>
      <c r="V83" s="129">
        <f>IF(V75="-","-",SUM(V75:V81)*'3j PAAC PAP'!$G$36)</f>
        <v>0</v>
      </c>
      <c r="W83" s="129" t="str">
        <f>IF(W75="-","-",SUM(W75:W81)*'3j PAAC PAP'!$G$36)</f>
        <v>-</v>
      </c>
      <c r="X83" s="129" t="str">
        <f>IF(X75="-","-",SUM(X75:X81)*'3j PAAC PAP'!$G$36)</f>
        <v>-</v>
      </c>
      <c r="Y83" s="129" t="str">
        <f>IF(Y75="-","-",SUM(Y75:Y81)*'3j PAAC PAP'!$G$36)</f>
        <v>-</v>
      </c>
      <c r="Z83" s="129" t="str">
        <f>IF(Z75="-","-",SUM(Z75:Z81)*'3j PAAC PAP'!$G$36)</f>
        <v>-</v>
      </c>
      <c r="AA83" s="28"/>
    </row>
    <row r="84" spans="1:27" s="29" customFormat="1" ht="11.25" customHeight="1" x14ac:dyDescent="0.25">
      <c r="A84" s="256">
        <v>9</v>
      </c>
      <c r="B84" s="132" t="s">
        <v>388</v>
      </c>
      <c r="C84" s="132" t="s">
        <v>515</v>
      </c>
      <c r="D84" s="134" t="s">
        <v>321</v>
      </c>
      <c r="E84" s="131"/>
      <c r="F84" s="30"/>
      <c r="G84" s="129">
        <f>IF(G75="-","-",SUM(G75:G83)*'3k EBIT'!$E$10)</f>
        <v>11.323464723574308</v>
      </c>
      <c r="H84" s="129">
        <f>IF(H75="-","-",SUM(H75:H83)*'3k EBIT'!$E$10)</f>
        <v>10.82406324715134</v>
      </c>
      <c r="I84" s="129">
        <f>IF(I75="-","-",SUM(I75:I83)*'3k EBIT'!$E$10)</f>
        <v>11.044133499305556</v>
      </c>
      <c r="J84" s="129">
        <f>IF(J75="-","-",SUM(J75:J83)*'3k EBIT'!$E$10)</f>
        <v>10.826074807499928</v>
      </c>
      <c r="K84" s="129">
        <f>IF(K75="-","-",SUM(K75:K83)*'3k EBIT'!$E$10)</f>
        <v>11.755036761522828</v>
      </c>
      <c r="L84" s="129">
        <f>IF(L75="-","-",SUM(L75:L83)*'3k EBIT'!$E$10)</f>
        <v>11.609048530463191</v>
      </c>
      <c r="M84" s="129">
        <f>IF(M75="-","-",SUM(M75:M83)*'3k EBIT'!$E$10)</f>
        <v>12.618985348382445</v>
      </c>
      <c r="N84" s="129">
        <f>IF(N75="-","-",SUM(N75:N83)*'3k EBIT'!$E$10)</f>
        <v>13.085059826176311</v>
      </c>
      <c r="O84" s="30"/>
      <c r="P84" s="129">
        <f>IF(P75="-","-",SUM(P75:P83)*'3k EBIT'!$E$10)</f>
        <v>13.085059826176311</v>
      </c>
      <c r="Q84" s="129">
        <f>IF(Q75="-","-",SUM(Q75:Q83)*'3k EBIT'!$E$10)</f>
        <v>14.555812689062479</v>
      </c>
      <c r="R84" s="129">
        <f>IF(R75="-","-",SUM(R75:R83)*'3k EBIT'!$E$10)</f>
        <v>14.021204947170068</v>
      </c>
      <c r="S84" s="129">
        <f>IF(S75="-","-",SUM(S75:S83)*'3k EBIT'!$E$10)</f>
        <v>14.06766296626799</v>
      </c>
      <c r="T84" s="129">
        <f>IF(T75="-","-",SUM(T75:T83)*'3k EBIT'!$E$10)</f>
        <v>13.409117898876055</v>
      </c>
      <c r="U84" s="129">
        <f>IF(U75="-","-",SUM(U75:U83)*'3k EBIT'!$E$10)</f>
        <v>14.603842548145993</v>
      </c>
      <c r="V84" s="129">
        <f>IF(V75="-","-",SUM(V75:V83)*'3k EBIT'!$E$10)</f>
        <v>16.109352680184756</v>
      </c>
      <c r="W84" s="129" t="str">
        <f>IF(W75="-","-",SUM(W75:W83)*'3k EBIT'!$E$10)</f>
        <v>-</v>
      </c>
      <c r="X84" s="129" t="str">
        <f>IF(X75="-","-",SUM(X75:X83)*'3k EBIT'!$E$10)</f>
        <v>-</v>
      </c>
      <c r="Y84" s="129" t="str">
        <f>IF(Y75="-","-",SUM(Y75:Y83)*'3k EBIT'!$E$10)</f>
        <v>-</v>
      </c>
      <c r="Z84" s="129" t="str">
        <f>IF(Z75="-","-",SUM(Z75:Z83)*'3k EBIT'!$E$10)</f>
        <v>-</v>
      </c>
      <c r="AA84" s="28"/>
    </row>
    <row r="85" spans="1:27" s="29" customFormat="1" ht="12.4" customHeight="1" x14ac:dyDescent="0.25">
      <c r="A85" s="256">
        <v>10</v>
      </c>
      <c r="B85" s="132" t="s">
        <v>292</v>
      </c>
      <c r="C85" s="177" t="s">
        <v>516</v>
      </c>
      <c r="D85" s="134" t="s">
        <v>321</v>
      </c>
      <c r="E85" s="130"/>
      <c r="F85" s="30"/>
      <c r="G85" s="129">
        <f>IF(G75="-","-",SUM(G75:G78,G80:G84)*'3l HAP'!$E$11)</f>
        <v>6.7349557237097404</v>
      </c>
      <c r="H85" s="129">
        <f>IF(H75="-","-",SUM(H75:H78,H80:H84)*'3l HAP'!$E$11)</f>
        <v>6.3354072774221999</v>
      </c>
      <c r="I85" s="129">
        <f>IF(I75="-","-",SUM(I75:I78,I80:I84)*'3l HAP'!$E$11)</f>
        <v>6.3705288031059881</v>
      </c>
      <c r="J85" s="129">
        <f>IF(J75="-","-",SUM(J75:J78,J80:J84)*'3l HAP'!$E$11)</f>
        <v>6.2135691167263554</v>
      </c>
      <c r="K85" s="129">
        <f>IF(K75="-","-",SUM(K75:K78,K80:K84)*'3l HAP'!$E$11)</f>
        <v>7.0241683354240969</v>
      </c>
      <c r="L85" s="129">
        <f>IF(L75="-","-",SUM(L75:L78,L80:L84)*'3l HAP'!$E$11)</f>
        <v>6.8940259719531785</v>
      </c>
      <c r="M85" s="129">
        <f>IF(M75="-","-",SUM(M75:M78,M80:M84)*'3l HAP'!$E$11)</f>
        <v>7.6602138051301516</v>
      </c>
      <c r="N85" s="129">
        <f>IF(N75="-","-",SUM(N75:N78,N80:N84)*'3l HAP'!$E$11)</f>
        <v>8.0270826934528756</v>
      </c>
      <c r="O85" s="30"/>
      <c r="P85" s="129">
        <f>IF(P75="-","-",SUM(P75:P78,P80:P84)*'3l HAP'!$E$11)</f>
        <v>8.0270826934528756</v>
      </c>
      <c r="Q85" s="129">
        <f>IF(Q75="-","-",SUM(Q75:Q78,Q80:Q84)*'3l HAP'!$E$11)</f>
        <v>9.0187606089913928</v>
      </c>
      <c r="R85" s="129">
        <f>IF(R75="-","-",SUM(R75:R78,R80:R84)*'3l HAP'!$E$11)</f>
        <v>8.5914932994755038</v>
      </c>
      <c r="S85" s="129">
        <f>IF(S75="-","-",SUM(S75:S78,S80:S84)*'3l HAP'!$E$11)</f>
        <v>8.5728046455183922</v>
      </c>
      <c r="T85" s="129">
        <f>IF(T75="-","-",SUM(T75:T78,T80:T84)*'3l HAP'!$E$11)</f>
        <v>8.0176496759102953</v>
      </c>
      <c r="U85" s="129">
        <f>IF(U75="-","-",SUM(U75:U78,U80:U84)*'3l HAP'!$E$11)</f>
        <v>8.7719646294185036</v>
      </c>
      <c r="V85" s="129">
        <f>IF(V75="-","-",SUM(V75:V78,V80:V84)*'3l HAP'!$E$11)</f>
        <v>9.9461778875607845</v>
      </c>
      <c r="W85" s="129" t="str">
        <f>IF(W75="-","-",SUM(W75:W78,W80:W84)*'3l HAP'!$E$11)</f>
        <v>-</v>
      </c>
      <c r="X85" s="129" t="str">
        <f>IF(X75="-","-",SUM(X75:X78,X80:X84)*'3l HAP'!$E$11)</f>
        <v>-</v>
      </c>
      <c r="Y85" s="129" t="str">
        <f>IF(Y75="-","-",SUM(Y75:Y78,Y80:Y84)*'3l HAP'!$E$11)</f>
        <v>-</v>
      </c>
      <c r="Z85" s="129" t="str">
        <f>IF(Z75="-","-",SUM(Z75:Z78,Z80:Z84)*'3l HAP'!$E$11)</f>
        <v>-</v>
      </c>
      <c r="AA85" s="28"/>
    </row>
    <row r="86" spans="1:27" s="29" customFormat="1" ht="11.25" customHeight="1" x14ac:dyDescent="0.25">
      <c r="A86" s="256">
        <v>11</v>
      </c>
      <c r="B86" s="132" t="s">
        <v>44</v>
      </c>
      <c r="C86" s="132" t="str">
        <f>B86&amp;"_"&amp;D86</f>
        <v>Total_Northern</v>
      </c>
      <c r="D86" s="134" t="s">
        <v>321</v>
      </c>
      <c r="E86" s="131"/>
      <c r="F86" s="30"/>
      <c r="G86" s="129">
        <f t="shared" ref="G86:N86" si="10">IF(G75="-","-",SUM(G75:G85))</f>
        <v>602.70653711262412</v>
      </c>
      <c r="H86" s="129">
        <f t="shared" si="10"/>
        <v>576.02271129033875</v>
      </c>
      <c r="I86" s="129">
        <f t="shared" si="10"/>
        <v>587.64047288200447</v>
      </c>
      <c r="J86" s="129">
        <f t="shared" si="10"/>
        <v>576.00674468320653</v>
      </c>
      <c r="K86" s="129">
        <f t="shared" si="10"/>
        <v>625.71005812889791</v>
      </c>
      <c r="L86" s="129">
        <f t="shared" si="10"/>
        <v>617.89632783075126</v>
      </c>
      <c r="M86" s="129">
        <f t="shared" si="10"/>
        <v>671.81706307247407</v>
      </c>
      <c r="N86" s="129">
        <f t="shared" si="10"/>
        <v>696.71415750188396</v>
      </c>
      <c r="O86" s="30"/>
      <c r="P86" s="129">
        <f t="shared" ref="P86:Z86" si="11">IF(P75="-","-",SUM(P75:P85))</f>
        <v>696.71415750188396</v>
      </c>
      <c r="Q86" s="129">
        <f t="shared" si="11"/>
        <v>775.11384885890061</v>
      </c>
      <c r="R86" s="129">
        <f t="shared" si="11"/>
        <v>746.54934359825995</v>
      </c>
      <c r="S86" s="129">
        <f t="shared" si="11"/>
        <v>748.97581283421471</v>
      </c>
      <c r="T86" s="129">
        <f t="shared" si="11"/>
        <v>713.76040547627622</v>
      </c>
      <c r="U86" s="129">
        <f t="shared" si="11"/>
        <v>777.39493915536252</v>
      </c>
      <c r="V86" s="129">
        <f t="shared" si="11"/>
        <v>857.80649505477345</v>
      </c>
      <c r="W86" s="129" t="str">
        <f t="shared" si="11"/>
        <v>-</v>
      </c>
      <c r="X86" s="129" t="str">
        <f t="shared" si="11"/>
        <v>-</v>
      </c>
      <c r="Y86" s="129" t="str">
        <f t="shared" si="11"/>
        <v>-</v>
      </c>
      <c r="Z86" s="129" t="str">
        <f t="shared" si="11"/>
        <v>-</v>
      </c>
      <c r="AA86" s="28"/>
    </row>
    <row r="87" spans="1:27" s="29" customFormat="1" ht="11.25" customHeight="1" x14ac:dyDescent="0.25">
      <c r="A87" s="256">
        <v>1</v>
      </c>
      <c r="B87" s="135" t="s">
        <v>350</v>
      </c>
      <c r="C87" s="135" t="s">
        <v>341</v>
      </c>
      <c r="D87" s="133" t="s">
        <v>322</v>
      </c>
      <c r="E87" s="128"/>
      <c r="F87" s="30"/>
      <c r="G87" s="38">
        <f>IF('3a DF'!H33="-","-",'3a DF'!H33)</f>
        <v>258.93782864086342</v>
      </c>
      <c r="H87" s="38">
        <f>IF('3a DF'!I33="-","-",'3a DF'!I33)</f>
        <v>231.79577893344458</v>
      </c>
      <c r="I87" s="38">
        <f>IF('3a DF'!J33="-","-",'3a DF'!J33)</f>
        <v>209.02148876042253</v>
      </c>
      <c r="J87" s="38">
        <f>IF('3a DF'!K33="-","-",'3a DF'!K33)</f>
        <v>199.09782427316546</v>
      </c>
      <c r="K87" s="38">
        <f>IF('3a DF'!L33="-","-",'3a DF'!L33)</f>
        <v>232.34692387660624</v>
      </c>
      <c r="L87" s="38">
        <f>IF('3a DF'!M33="-","-",'3a DF'!M33)</f>
        <v>223.75192907476765</v>
      </c>
      <c r="M87" s="38">
        <f>IF('3a DF'!N33="-","-",'3a DF'!N33)</f>
        <v>236.83698592588888</v>
      </c>
      <c r="N87" s="38">
        <f>IF('3a DF'!O33="-","-",'3a DF'!O33)</f>
        <v>264.33112563460907</v>
      </c>
      <c r="O87" s="30"/>
      <c r="P87" s="38">
        <f>IF('3a DF'!Q33="-","-",'3a DF'!Q33)</f>
        <v>264.33112563460907</v>
      </c>
      <c r="Q87" s="38">
        <f>IF('3a DF'!R33="-","-",'3a DF'!R33)</f>
        <v>306.92283944638547</v>
      </c>
      <c r="R87" s="38">
        <f>IF('3a DF'!S33="-","-",'3a DF'!S33)</f>
        <v>274.82677649949125</v>
      </c>
      <c r="S87" s="38">
        <f>IF('3a DF'!T33="-","-",'3a DF'!T33)</f>
        <v>250.85913253680243</v>
      </c>
      <c r="T87" s="38">
        <f>IF('3a DF'!U33="-","-",'3a DF'!U33)</f>
        <v>209.5659140083398</v>
      </c>
      <c r="U87" s="38">
        <f>IF('3a DF'!V33="-","-",'3a DF'!V33)</f>
        <v>248.67053766338475</v>
      </c>
      <c r="V87" s="38">
        <f>IF('3a DF'!W33="-","-",'3a DF'!W33)</f>
        <v>345.22858982708419</v>
      </c>
      <c r="W87" s="38" t="str">
        <f>IF('3a DF'!X33="-","-",'3a DF'!X33)</f>
        <v>-</v>
      </c>
      <c r="X87" s="38" t="str">
        <f>IF('3a DF'!Y33="-","-",'3a DF'!Y33)</f>
        <v>-</v>
      </c>
      <c r="Y87" s="38" t="str">
        <f>IF('3a DF'!Z33="-","-",'3a DF'!Z33)</f>
        <v>-</v>
      </c>
      <c r="Z87" s="38" t="str">
        <f>IF('3a DF'!AA33="-","-",'3a DF'!AA33)</f>
        <v>-</v>
      </c>
      <c r="AA87" s="28"/>
    </row>
    <row r="88" spans="1:27" s="29" customFormat="1" ht="11.5" x14ac:dyDescent="0.25">
      <c r="A88" s="256">
        <v>2</v>
      </c>
      <c r="B88" s="135" t="s">
        <v>350</v>
      </c>
      <c r="C88" s="135" t="s">
        <v>300</v>
      </c>
      <c r="D88" s="133" t="s">
        <v>322</v>
      </c>
      <c r="E88" s="128"/>
      <c r="F88" s="30"/>
      <c r="G88" s="38">
        <f>IF('3b CM'!G33="-","-",'3b CM'!G33)</f>
        <v>6.0192459082068814E-2</v>
      </c>
      <c r="H88" s="38">
        <f>IF('3b CM'!H33="-","-",'3b CM'!H33)</f>
        <v>9.0288688623103228E-2</v>
      </c>
      <c r="I88" s="38">
        <f>IF('3b CM'!I33="-","-",'3b CM'!I33)</f>
        <v>0.28430926528872924</v>
      </c>
      <c r="J88" s="38">
        <f>IF('3b CM'!J33="-","-",'3b CM'!J33)</f>
        <v>0.28912836277456888</v>
      </c>
      <c r="K88" s="38">
        <f>IF('3b CM'!K33="-","-",'3b CM'!K33)</f>
        <v>3.7135050058261001</v>
      </c>
      <c r="L88" s="38">
        <f>IF('3b CM'!L33="-","-",'3b CM'!L33)</f>
        <v>3.6024750981132136</v>
      </c>
      <c r="M88" s="38">
        <f>IF('3b CM'!M33="-","-",'3b CM'!M33)</f>
        <v>12.494315032774898</v>
      </c>
      <c r="N88" s="38">
        <f>IF('3b CM'!N33="-","-",'3b CM'!N33)</f>
        <v>11.877451269582151</v>
      </c>
      <c r="O88" s="30"/>
      <c r="P88" s="38">
        <f>IF('3b CM'!P33="-","-",'3b CM'!P33)</f>
        <v>11.877451269582151</v>
      </c>
      <c r="Q88" s="38">
        <f>IF('3b CM'!Q33="-","-",'3b CM'!Q33)</f>
        <v>15.902600376244944</v>
      </c>
      <c r="R88" s="38">
        <f>IF('3b CM'!R33="-","-",'3b CM'!R33)</f>
        <v>15.274266387209391</v>
      </c>
      <c r="S88" s="38">
        <f>IF('3b CM'!S33="-","-",'3b CM'!S33)</f>
        <v>18.171461627247051</v>
      </c>
      <c r="T88" s="38">
        <f>IF('3b CM'!T33="-","-",'3b CM'!T33)</f>
        <v>18.515788928093528</v>
      </c>
      <c r="U88" s="38">
        <f>IF('3b CM'!U33="-","-",'3b CM'!U33)</f>
        <v>14.006234481024579</v>
      </c>
      <c r="V88" s="38">
        <f>IF('3b CM'!V33="-","-",'3b CM'!V33)</f>
        <v>14.158531899757607</v>
      </c>
      <c r="W88" s="38" t="str">
        <f>IF('3b CM'!W33="-","-",'3b CM'!W33)</f>
        <v>-</v>
      </c>
      <c r="X88" s="38" t="str">
        <f>IF('3b CM'!X33="-","-",'3b CM'!X33)</f>
        <v>-</v>
      </c>
      <c r="Y88" s="38" t="str">
        <f>IF('3b CM'!Y33="-","-",'3b CM'!Y33)</f>
        <v>-</v>
      </c>
      <c r="Z88" s="38" t="str">
        <f>IF('3b CM'!Z33="-","-",'3b CM'!Z33)</f>
        <v>-</v>
      </c>
      <c r="AA88" s="28"/>
    </row>
    <row r="89" spans="1:27" s="29" customFormat="1" ht="11.5" x14ac:dyDescent="0.25">
      <c r="A89" s="256"/>
      <c r="B89" s="135" t="s">
        <v>596</v>
      </c>
      <c r="C89" s="135" t="s">
        <v>597</v>
      </c>
      <c r="D89" s="133" t="s">
        <v>322</v>
      </c>
      <c r="E89" s="128"/>
      <c r="F89" s="30"/>
      <c r="G89" s="38" t="str">
        <f>IF('3c AA'!J173="-","-",'3c AA'!J173)</f>
        <v>-</v>
      </c>
      <c r="H89" s="38" t="str">
        <f>IF('3c AA'!K173="-","-",'3c AA'!K173)</f>
        <v>-</v>
      </c>
      <c r="I89" s="38" t="str">
        <f>IF('3c AA'!L173="-","-",'3c AA'!L173)</f>
        <v>-</v>
      </c>
      <c r="J89" s="38" t="str">
        <f>IF('3c AA'!M173="-","-",'3c AA'!M173)</f>
        <v>-</v>
      </c>
      <c r="K89" s="38" t="str">
        <f>IF('3c AA'!N173="-","-",'3c AA'!N173)</f>
        <v>-</v>
      </c>
      <c r="L89" s="38" t="str">
        <f>IF('3c AA'!O173="-","-",'3c AA'!O173)</f>
        <v>-</v>
      </c>
      <c r="M89" s="38" t="str">
        <f>IF('3c AA'!P173="-","-",'3c AA'!P173)</f>
        <v>-</v>
      </c>
      <c r="N89" s="38" t="str">
        <f>IF('3c AA'!Q173="-","-",'3c AA'!Q173)</f>
        <v>-</v>
      </c>
      <c r="O89" s="30"/>
      <c r="P89" s="38" t="str">
        <f>IF('3c AA'!S173="-","-",'3c AA'!S173)</f>
        <v>-</v>
      </c>
      <c r="Q89" s="38" t="str">
        <f>IF('3c AA'!T173="-","-",'3c AA'!T173)</f>
        <v>-</v>
      </c>
      <c r="R89" s="38" t="str">
        <f>IF('3c AA'!U173="-","-",'3c AA'!U173)</f>
        <v>-</v>
      </c>
      <c r="S89" s="38" t="str">
        <f>IF('3c AA'!V173="-","-",'3c AA'!V173)</f>
        <v>-</v>
      </c>
      <c r="T89" s="38">
        <f>IF('3c AA'!W173="-","-",'3c AA'!W173)</f>
        <v>0</v>
      </c>
      <c r="U89" s="38">
        <f>IF('3c AA'!X173="-","-",'3c AA'!X173)</f>
        <v>0</v>
      </c>
      <c r="V89" s="38">
        <f>IF('3c AA'!Y173="-","-",'3c AA'!Y173)</f>
        <v>0</v>
      </c>
      <c r="W89" s="38" t="str">
        <f>IF('3c AA'!Z173="-","-",'3c AA'!Z173)</f>
        <v>-</v>
      </c>
      <c r="X89" s="38" t="str">
        <f>IF('3c AA'!AA173="-","-",'3c AA'!AA173)</f>
        <v>-</v>
      </c>
      <c r="Y89" s="38" t="str">
        <f>IF('3c AA'!AB173="-","-",'3c AA'!AB173)</f>
        <v>-</v>
      </c>
      <c r="Z89" s="38" t="str">
        <f>IF('3c AA'!AC173="-","-",'3c AA'!AC173)</f>
        <v>-</v>
      </c>
      <c r="AA89" s="28"/>
    </row>
    <row r="90" spans="1:27" s="29" customFormat="1" ht="11.5" x14ac:dyDescent="0.25">
      <c r="A90" s="256">
        <v>3</v>
      </c>
      <c r="B90" s="135" t="s">
        <v>2</v>
      </c>
      <c r="C90" s="135" t="s">
        <v>342</v>
      </c>
      <c r="D90" s="133" t="s">
        <v>322</v>
      </c>
      <c r="E90" s="128"/>
      <c r="F90" s="30"/>
      <c r="G90" s="38">
        <f>IF('3d PC'!G34="-","-",'3d PC'!G34)</f>
        <v>90.74335337588721</v>
      </c>
      <c r="H90" s="38">
        <f>IF('3d PC'!H34="-","-",'3d PC'!H34)</f>
        <v>90.716062603793802</v>
      </c>
      <c r="I90" s="38">
        <f>IF('3d PC'!I34="-","-",'3d PC'!I34)</f>
        <v>115.07185117237076</v>
      </c>
      <c r="J90" s="38">
        <f>IF('3d PC'!J34="-","-",'3d PC'!J34)</f>
        <v>113.82533274703412</v>
      </c>
      <c r="K90" s="38">
        <f>IF('3d PC'!K34="-","-",'3d PC'!K34)</f>
        <v>130.62641127650858</v>
      </c>
      <c r="L90" s="38">
        <f>IF('3d PC'!L34="-","-",'3d PC'!L34)</f>
        <v>129.41723561952793</v>
      </c>
      <c r="M90" s="38">
        <f>IF('3d PC'!M34="-","-",'3d PC'!M34)</f>
        <v>157.96774010569058</v>
      </c>
      <c r="N90" s="38">
        <f>IF('3d PC'!N34="-","-",'3d PC'!N34)</f>
        <v>155.10395298345713</v>
      </c>
      <c r="O90" s="30"/>
      <c r="P90" s="38">
        <f>IF('3d PC'!P34="-","-",'3d PC'!P34)</f>
        <v>155.10395298345713</v>
      </c>
      <c r="Q90" s="38">
        <f>IF('3d PC'!Q34="-","-",'3d PC'!Q34)</f>
        <v>173.71670798449017</v>
      </c>
      <c r="R90" s="38">
        <f>IF('3d PC'!R34="-","-",'3d PC'!R34)</f>
        <v>176.43094440595124</v>
      </c>
      <c r="S90" s="38">
        <f>IF('3d PC'!S34="-","-",'3d PC'!S34)</f>
        <v>192.3634826031502</v>
      </c>
      <c r="T90" s="38">
        <f>IF('3d PC'!T34="-","-",'3d PC'!T34)</f>
        <v>195.92370881203382</v>
      </c>
      <c r="U90" s="38">
        <f>IF('3d PC'!U34="-","-",'3d PC'!U34)</f>
        <v>211.48302337080241</v>
      </c>
      <c r="V90" s="38">
        <f>IF('3d PC'!V34="-","-",'3d PC'!V34)</f>
        <v>192.3605809577291</v>
      </c>
      <c r="W90" s="38" t="str">
        <f>IF('3d PC'!W34="-","-",'3d PC'!W34)</f>
        <v>-</v>
      </c>
      <c r="X90" s="38" t="str">
        <f>IF('3d PC'!X34="-","-",'3d PC'!X34)</f>
        <v>-</v>
      </c>
      <c r="Y90" s="38" t="str">
        <f>IF('3d PC'!Y34="-","-",'3d PC'!Y34)</f>
        <v>-</v>
      </c>
      <c r="Z90" s="38" t="str">
        <f>IF('3d PC'!Z34="-","-",'3d PC'!Z34)</f>
        <v>-</v>
      </c>
      <c r="AA90" s="28"/>
    </row>
    <row r="91" spans="1:27" s="29" customFormat="1" ht="11.5" x14ac:dyDescent="0.25">
      <c r="A91" s="256">
        <v>4</v>
      </c>
      <c r="B91" s="135" t="s">
        <v>352</v>
      </c>
      <c r="C91" s="135" t="s">
        <v>343</v>
      </c>
      <c r="D91" s="133" t="s">
        <v>322</v>
      </c>
      <c r="E91" s="128"/>
      <c r="F91" s="30"/>
      <c r="G91" s="38">
        <f>IF('3e NC-Elec'!H62="-","-",'3e NC-Elec'!H62)</f>
        <v>116.33835677623409</v>
      </c>
      <c r="H91" s="38">
        <f>IF('3e NC-Elec'!I62="-","-",'3e NC-Elec'!I62)</f>
        <v>117.34928949421698</v>
      </c>
      <c r="I91" s="38">
        <f>IF('3e NC-Elec'!J62="-","-",'3e NC-Elec'!J62)</f>
        <v>132.25076214411874</v>
      </c>
      <c r="J91" s="38">
        <f>IF('3e NC-Elec'!K62="-","-",'3e NC-Elec'!K62)</f>
        <v>131.49040443164176</v>
      </c>
      <c r="K91" s="38">
        <f>IF('3e NC-Elec'!L62="-","-",'3e NC-Elec'!L62)</f>
        <v>126.45179788115809</v>
      </c>
      <c r="L91" s="38">
        <f>IF('3e NC-Elec'!M62="-","-",'3e NC-Elec'!M62)</f>
        <v>127.66371827085068</v>
      </c>
      <c r="M91" s="38">
        <f>IF('3e NC-Elec'!N62="-","-",'3e NC-Elec'!N62)</f>
        <v>135.01519162585544</v>
      </c>
      <c r="N91" s="38">
        <f>IF('3e NC-Elec'!O62="-","-",'3e NC-Elec'!O62)</f>
        <v>134.47874663427234</v>
      </c>
      <c r="O91" s="30"/>
      <c r="P91" s="38">
        <f>IF('3e NC-Elec'!Q62="-","-",'3e NC-Elec'!Q62)</f>
        <v>134.47874663427234</v>
      </c>
      <c r="Q91" s="38">
        <f>IF('3e NC-Elec'!R62="-","-",'3e NC-Elec'!R62)</f>
        <v>146.90804361450665</v>
      </c>
      <c r="R91" s="38">
        <f>IF('3e NC-Elec'!S62="-","-",'3e NC-Elec'!S62)</f>
        <v>147.83346798871341</v>
      </c>
      <c r="S91" s="38">
        <f>IF('3e NC-Elec'!T62="-","-",'3e NC-Elec'!T62)</f>
        <v>140.44251795711267</v>
      </c>
      <c r="T91" s="38">
        <f>IF('3e NC-Elec'!U62="-","-",'3e NC-Elec'!U62)</f>
        <v>143.64113908177919</v>
      </c>
      <c r="U91" s="38">
        <f>IF('3e NC-Elec'!V62="-","-",'3e NC-Elec'!V62)</f>
        <v>148.82843590081512</v>
      </c>
      <c r="V91" s="38">
        <f>IF('3e NC-Elec'!W62="-","-",'3e NC-Elec'!W62)</f>
        <v>147.90456002333787</v>
      </c>
      <c r="W91" s="38" t="str">
        <f>IF('3e NC-Elec'!X62="-","-",'3e NC-Elec'!X62)</f>
        <v>-</v>
      </c>
      <c r="X91" s="38" t="str">
        <f>IF('3e NC-Elec'!Y62="-","-",'3e NC-Elec'!Y62)</f>
        <v>-</v>
      </c>
      <c r="Y91" s="38" t="str">
        <f>IF('3e NC-Elec'!Z62="-","-",'3e NC-Elec'!Z62)</f>
        <v>-</v>
      </c>
      <c r="Z91" s="38" t="str">
        <f>IF('3e NC-Elec'!AA62="-","-",'3e NC-Elec'!AA62)</f>
        <v>-</v>
      </c>
      <c r="AA91" s="28"/>
    </row>
    <row r="92" spans="1:27" s="29" customFormat="1" ht="11.5" x14ac:dyDescent="0.25">
      <c r="A92" s="256">
        <v>5</v>
      </c>
      <c r="B92" s="135" t="s">
        <v>349</v>
      </c>
      <c r="C92" s="135" t="s">
        <v>344</v>
      </c>
      <c r="D92" s="133" t="s">
        <v>322</v>
      </c>
      <c r="E92" s="128"/>
      <c r="F92" s="30"/>
      <c r="G92" s="38">
        <f>IF('3g CPIH'!C$16="-","-",'3h OC '!$E$10*('3g CPIH'!C$16/'3g CPIH'!$G$16))</f>
        <v>76.502677103718199</v>
      </c>
      <c r="H92" s="38">
        <f>IF('3g CPIH'!D$16="-","-",'3h OC '!$E$10*('3g CPIH'!D$16/'3g CPIH'!$G$16))</f>
        <v>76.655835616438353</v>
      </c>
      <c r="I92" s="38">
        <f>IF('3g CPIH'!E$16="-","-",'3h OC '!$E$10*('3g CPIH'!E$16/'3g CPIH'!$G$16))</f>
        <v>76.885573385518597</v>
      </c>
      <c r="J92" s="38">
        <f>IF('3g CPIH'!F$16="-","-",'3h OC '!$E$10*('3g CPIH'!F$16/'3g CPIH'!$G$16))</f>
        <v>77.345048923679059</v>
      </c>
      <c r="K92" s="38">
        <f>IF('3g CPIH'!G$16="-","-",'3h OC '!$E$10*('3g CPIH'!G$16/'3g CPIH'!$G$16))</f>
        <v>78.263999999999996</v>
      </c>
      <c r="L92" s="38">
        <f>IF('3g CPIH'!H$16="-","-",'3h OC '!$E$10*('3g CPIH'!H$16/'3g CPIH'!$G$16))</f>
        <v>79.259530332681024</v>
      </c>
      <c r="M92" s="38">
        <f>IF('3g CPIH'!I$16="-","-",'3h OC '!$E$10*('3g CPIH'!I$16/'3g CPIH'!$G$16))</f>
        <v>80.408219178082177</v>
      </c>
      <c r="N92" s="38">
        <f>IF('3g CPIH'!J$16="-","-",'3h OC '!$E$10*('3g CPIH'!J$16/'3g CPIH'!$G$16))</f>
        <v>81.097432485322898</v>
      </c>
      <c r="O92" s="30"/>
      <c r="P92" s="38">
        <f>IF('3g CPIH'!L$16="-","-",'3h OC '!$E$10*('3g CPIH'!L$16/'3g CPIH'!$G$16))</f>
        <v>81.097432485322898</v>
      </c>
      <c r="Q92" s="38">
        <f>IF('3g CPIH'!M$16="-","-",'3h OC '!$E$10*('3g CPIH'!M$16/'3g CPIH'!$G$16))</f>
        <v>82.016383561643835</v>
      </c>
      <c r="R92" s="38">
        <f>IF('3g CPIH'!N$16="-","-",'3h OC '!$E$10*('3g CPIH'!N$16/'3g CPIH'!$G$16))</f>
        <v>82.62901761252445</v>
      </c>
      <c r="S92" s="38">
        <f>IF('3g CPIH'!O$16="-","-",'3h OC '!$E$10*('3g CPIH'!O$16/'3g CPIH'!$G$16))</f>
        <v>83.088493150684926</v>
      </c>
      <c r="T92" s="38">
        <f>IF('3g CPIH'!P$16="-","-",'3h OC '!$E$10*('3g CPIH'!P$16/'3g CPIH'!$G$16))</f>
        <v>83.318230919765156</v>
      </c>
      <c r="U92" s="38">
        <f>IF('3g CPIH'!Q$16="-","-",'3h OC '!$E$10*('3g CPIH'!Q$16/'3g CPIH'!$G$16))</f>
        <v>83.777706457925632</v>
      </c>
      <c r="V92" s="38">
        <f>IF('3g CPIH'!R$16="-","-",'3h OC '!$E$10*('3g CPIH'!R$16/'3g CPIH'!$G$16))</f>
        <v>85.309291585127198</v>
      </c>
      <c r="W92" s="38" t="str">
        <f>IF('3g CPIH'!S$16="-","-",'3h OC '!$E$10*('3g CPIH'!S$16/'3g CPIH'!$G$16))</f>
        <v>-</v>
      </c>
      <c r="X92" s="38" t="str">
        <f>IF('3g CPIH'!T$16="-","-",'3h OC '!$E$10*('3g CPIH'!T$16/'3g CPIH'!$G$16))</f>
        <v>-</v>
      </c>
      <c r="Y92" s="38" t="str">
        <f>IF('3g CPIH'!U$16="-","-",'3h OC '!$E$10*('3g CPIH'!U$16/'3g CPIH'!$G$16))</f>
        <v>-</v>
      </c>
      <c r="Z92" s="38" t="str">
        <f>IF('3g CPIH'!V$16="-","-",'3h OC '!$E$10*('3g CPIH'!V$16/'3g CPIH'!$G$16))</f>
        <v>-</v>
      </c>
      <c r="AA92" s="28"/>
    </row>
    <row r="93" spans="1:27" s="29" customFormat="1" ht="11.25" customHeight="1" x14ac:dyDescent="0.25">
      <c r="A93" s="256">
        <v>6</v>
      </c>
      <c r="B93" s="135" t="s">
        <v>349</v>
      </c>
      <c r="C93" s="135" t="s">
        <v>43</v>
      </c>
      <c r="D93" s="133" t="s">
        <v>322</v>
      </c>
      <c r="E93" s="128"/>
      <c r="F93" s="30"/>
      <c r="G93" s="38" t="s">
        <v>333</v>
      </c>
      <c r="H93" s="38" t="s">
        <v>333</v>
      </c>
      <c r="I93" s="38" t="s">
        <v>333</v>
      </c>
      <c r="J93" s="38" t="s">
        <v>333</v>
      </c>
      <c r="K93" s="38">
        <f>IF('3i SMNCC'!G$48="-","-",'3i SMNCC'!G$48)</f>
        <v>0</v>
      </c>
      <c r="L93" s="38">
        <f>IF('3i SMNCC'!H$48="-","-",'3i SMNCC'!H$48)</f>
        <v>-0.18995111249132623</v>
      </c>
      <c r="M93" s="38">
        <f>IF('3i SMNCC'!I$48="-","-",'3i SMNCC'!I$48)</f>
        <v>2.3898870370752556</v>
      </c>
      <c r="N93" s="38">
        <f>IF('3i SMNCC'!J$48="-","-",'3i SMNCC'!J$48)</f>
        <v>2.4654814606041811</v>
      </c>
      <c r="O93" s="30"/>
      <c r="P93" s="38">
        <f>IF('3i SMNCC'!L$48="-","-",'3i SMNCC'!L$48)</f>
        <v>2.4654814606041811</v>
      </c>
      <c r="Q93" s="38">
        <f>IF('3i SMNCC'!M$48="-","-",'3i SMNCC'!M$48)</f>
        <v>4.8850955964817686</v>
      </c>
      <c r="R93" s="38">
        <f>IF('3i SMNCC'!N$48="-","-",'3i SMNCC'!N$48)</f>
        <v>4.7480163427765101</v>
      </c>
      <c r="S93" s="38">
        <f>IF('3i SMNCC'!O$48="-","-",'3i SMNCC'!O$48)</f>
        <v>7.093641997338695</v>
      </c>
      <c r="T93" s="38">
        <f>IF('3i SMNCC'!P$48="-","-",'3i SMNCC'!P$48)</f>
        <v>6.2155900817178944</v>
      </c>
      <c r="U93" s="38">
        <f>IF('3i SMNCC'!Q$48="-","-",'3i SMNCC'!Q$48)</f>
        <v>5.8459595331056082</v>
      </c>
      <c r="V93" s="38">
        <f>IF('3i SMNCC'!R$48="-","-",'3i SMNCC'!R$48)</f>
        <v>6.2696858243973583</v>
      </c>
      <c r="W93" s="38" t="str">
        <f>IF('3i SMNCC'!S$48="-","-",'3i SMNCC'!S$48)</f>
        <v>-</v>
      </c>
      <c r="X93" s="38" t="str">
        <f>IF('3i SMNCC'!T$48="-","-",'3i SMNCC'!T$48)</f>
        <v>-</v>
      </c>
      <c r="Y93" s="38" t="str">
        <f>IF('3i SMNCC'!U$48="-","-",'3i SMNCC'!U$48)</f>
        <v>-</v>
      </c>
      <c r="Z93" s="38" t="str">
        <f>IF('3i SMNCC'!V$48="-","-",'3i SMNCC'!V$48)</f>
        <v>-</v>
      </c>
      <c r="AA93" s="28"/>
    </row>
    <row r="94" spans="1:27" s="29" customFormat="1" ht="11.25" customHeight="1" x14ac:dyDescent="0.25">
      <c r="A94" s="256">
        <v>7</v>
      </c>
      <c r="B94" s="135" t="s">
        <v>349</v>
      </c>
      <c r="C94" s="135" t="s">
        <v>389</v>
      </c>
      <c r="D94" s="133" t="s">
        <v>322</v>
      </c>
      <c r="E94" s="128"/>
      <c r="F94" s="30"/>
      <c r="G94" s="38">
        <f>IF('3g CPIH'!C$16="-","-",'3j PAAC PAP'!$G$18*('3g CPIH'!C$16/'3g CPIH'!$G$16))</f>
        <v>23.857918590998043</v>
      </c>
      <c r="H94" s="38">
        <f>IF('3g CPIH'!D$16="-","-",'3j PAAC PAP'!$G$18*('3g CPIH'!D$16/'3g CPIH'!$G$16))</f>
        <v>23.905682191780819</v>
      </c>
      <c r="I94" s="38">
        <f>IF('3g CPIH'!E$16="-","-",'3j PAAC PAP'!$G$18*('3g CPIH'!E$16/'3g CPIH'!$G$16))</f>
        <v>23.977327592954992</v>
      </c>
      <c r="J94" s="38">
        <f>IF('3g CPIH'!F$16="-","-",'3j PAAC PAP'!$G$18*('3g CPIH'!F$16/'3g CPIH'!$G$16))</f>
        <v>24.120618395303325</v>
      </c>
      <c r="K94" s="38">
        <f>IF('3g CPIH'!G$16="-","-",'3j PAAC PAP'!$G$18*('3g CPIH'!G$16/'3g CPIH'!$G$16))</f>
        <v>24.4072</v>
      </c>
      <c r="L94" s="38">
        <f>IF('3g CPIH'!H$16="-","-",'3j PAAC PAP'!$G$18*('3g CPIH'!H$16/'3g CPIH'!$G$16))</f>
        <v>24.717663405088064</v>
      </c>
      <c r="M94" s="38">
        <f>IF('3g CPIH'!I$16="-","-",'3j PAAC PAP'!$G$18*('3g CPIH'!I$16/'3g CPIH'!$G$16))</f>
        <v>25.075890410958902</v>
      </c>
      <c r="N94" s="38">
        <f>IF('3g CPIH'!J$16="-","-",'3j PAAC PAP'!$G$18*('3g CPIH'!J$16/'3g CPIH'!$G$16))</f>
        <v>25.290826614481411</v>
      </c>
      <c r="O94" s="30"/>
      <c r="P94" s="38">
        <f>IF('3g CPIH'!L$16="-","-",'3j PAAC PAP'!$G$18*('3g CPIH'!L$16/'3g CPIH'!$G$16))</f>
        <v>25.290826614481411</v>
      </c>
      <c r="Q94" s="38">
        <f>IF('3g CPIH'!M$16="-","-",'3j PAAC PAP'!$G$18*('3g CPIH'!M$16/'3g CPIH'!$G$16))</f>
        <v>25.577408219178082</v>
      </c>
      <c r="R94" s="38">
        <f>IF('3g CPIH'!N$16="-","-",'3j PAAC PAP'!$G$18*('3g CPIH'!N$16/'3g CPIH'!$G$16))</f>
        <v>25.768462622309197</v>
      </c>
      <c r="S94" s="38">
        <f>IF('3g CPIH'!O$16="-","-",'3j PAAC PAP'!$G$18*('3g CPIH'!O$16/'3g CPIH'!$G$16))</f>
        <v>25.911753424657533</v>
      </c>
      <c r="T94" s="38">
        <f>IF('3g CPIH'!P$16="-","-",'3j PAAC PAP'!$G$18*('3g CPIH'!P$16/'3g CPIH'!$G$16))</f>
        <v>25.983398825831699</v>
      </c>
      <c r="U94" s="38">
        <f>IF('3g CPIH'!Q$16="-","-",'3j PAAC PAP'!$G$18*('3g CPIH'!Q$16/'3g CPIH'!$G$16))</f>
        <v>26.126689628180038</v>
      </c>
      <c r="V94" s="38">
        <f>IF('3g CPIH'!R$16="-","-",'3j PAAC PAP'!$G$18*('3g CPIH'!R$16/'3g CPIH'!$G$16))</f>
        <v>26.604325636007829</v>
      </c>
      <c r="W94" s="38" t="str">
        <f>IF('3g CPIH'!S$16="-","-",'3j PAAC PAP'!$G$18*('3g CPIH'!S$16/'3g CPIH'!$G$16))</f>
        <v>-</v>
      </c>
      <c r="X94" s="38" t="str">
        <f>IF('3g CPIH'!T$16="-","-",'3j PAAC PAP'!$G$18*('3g CPIH'!T$16/'3g CPIH'!$G$16))</f>
        <v>-</v>
      </c>
      <c r="Y94" s="38" t="str">
        <f>IF('3g CPIH'!U$16="-","-",'3j PAAC PAP'!$G$18*('3g CPIH'!U$16/'3g CPIH'!$G$16))</f>
        <v>-</v>
      </c>
      <c r="Z94" s="38" t="str">
        <f>IF('3g CPIH'!V$16="-","-",'3j PAAC PAP'!$G$18*('3g CPIH'!V$16/'3g CPIH'!$G$16))</f>
        <v>-</v>
      </c>
      <c r="AA94" s="28"/>
    </row>
    <row r="95" spans="1:27" s="29" customFormat="1" ht="11.25" customHeight="1" x14ac:dyDescent="0.25">
      <c r="A95" s="256">
        <v>8</v>
      </c>
      <c r="B95" s="135" t="s">
        <v>349</v>
      </c>
      <c r="C95" s="135" t="s">
        <v>404</v>
      </c>
      <c r="D95" s="133" t="s">
        <v>322</v>
      </c>
      <c r="E95" s="128"/>
      <c r="F95" s="30"/>
      <c r="G95" s="38">
        <f>IF(G87="-","-",SUM(G87:G93)*'3j PAAC PAP'!$G$36)</f>
        <v>0</v>
      </c>
      <c r="H95" s="38">
        <f>IF(H87="-","-",SUM(H87:H93)*'3j PAAC PAP'!$G$36)</f>
        <v>0</v>
      </c>
      <c r="I95" s="38">
        <f>IF(I87="-","-",SUM(I87:I93)*'3j PAAC PAP'!$G$36)</f>
        <v>0</v>
      </c>
      <c r="J95" s="38">
        <f>IF(J87="-","-",SUM(J87:J93)*'3j PAAC PAP'!$G$36)</f>
        <v>0</v>
      </c>
      <c r="K95" s="38">
        <f>IF(K87="-","-",SUM(K87:K93)*'3j PAAC PAP'!$G$36)</f>
        <v>0</v>
      </c>
      <c r="L95" s="38">
        <f>IF(L87="-","-",SUM(L87:L93)*'3j PAAC PAP'!$G$36)</f>
        <v>0</v>
      </c>
      <c r="M95" s="38">
        <f>IF(M87="-","-",SUM(M87:M93)*'3j PAAC PAP'!$G$36)</f>
        <v>0</v>
      </c>
      <c r="N95" s="38">
        <f>IF(N87="-","-",SUM(N87:N93)*'3j PAAC PAP'!$G$36)</f>
        <v>0</v>
      </c>
      <c r="O95" s="30"/>
      <c r="P95" s="38">
        <f>IF(P87="-","-",SUM(P87:P93)*'3j PAAC PAP'!$G$36)</f>
        <v>0</v>
      </c>
      <c r="Q95" s="38">
        <f>IF(Q87="-","-",SUM(Q87:Q93)*'3j PAAC PAP'!$G$36)</f>
        <v>0</v>
      </c>
      <c r="R95" s="38">
        <f>IF(R87="-","-",SUM(R87:R93)*'3j PAAC PAP'!$G$36)</f>
        <v>0</v>
      </c>
      <c r="S95" s="38">
        <f>IF(S87="-","-",SUM(S87:S93)*'3j PAAC PAP'!$G$36)</f>
        <v>0</v>
      </c>
      <c r="T95" s="38">
        <f>IF(T87="-","-",SUM(T87:T93)*'3j PAAC PAP'!$G$36)</f>
        <v>0</v>
      </c>
      <c r="U95" s="38">
        <f>IF(U87="-","-",SUM(U87:U93)*'3j PAAC PAP'!$G$36)</f>
        <v>0</v>
      </c>
      <c r="V95" s="38">
        <f>IF(V87="-","-",SUM(V87:V93)*'3j PAAC PAP'!$G$36)</f>
        <v>0</v>
      </c>
      <c r="W95" s="38" t="str">
        <f>IF(W87="-","-",SUM(W87:W93)*'3j PAAC PAP'!$G$36)</f>
        <v>-</v>
      </c>
      <c r="X95" s="38" t="str">
        <f>IF(X87="-","-",SUM(X87:X93)*'3j PAAC PAP'!$G$36)</f>
        <v>-</v>
      </c>
      <c r="Y95" s="38" t="str">
        <f>IF(Y87="-","-",SUM(Y87:Y93)*'3j PAAC PAP'!$G$36)</f>
        <v>-</v>
      </c>
      <c r="Z95" s="38" t="str">
        <f>IF(Z87="-","-",SUM(Z87:Z93)*'3j PAAC PAP'!$G$36)</f>
        <v>-</v>
      </c>
      <c r="AA95" s="28"/>
    </row>
    <row r="96" spans="1:27" s="29" customFormat="1" ht="11.25" customHeight="1" x14ac:dyDescent="0.25">
      <c r="A96" s="256">
        <v>9</v>
      </c>
      <c r="B96" s="135" t="s">
        <v>388</v>
      </c>
      <c r="C96" s="135" t="s">
        <v>515</v>
      </c>
      <c r="D96" s="133" t="s">
        <v>322</v>
      </c>
      <c r="E96" s="128"/>
      <c r="F96" s="30"/>
      <c r="G96" s="38">
        <f>IF(G87="-","-",SUM(G87:G95)*'3k EBIT'!$E$10)</f>
        <v>10.970816252305292</v>
      </c>
      <c r="H96" s="38">
        <f>IF(H87="-","-",SUM(H87:H95)*'3k EBIT'!$E$10)</f>
        <v>10.468654574048067</v>
      </c>
      <c r="I96" s="38">
        <f>IF(I87="-","-",SUM(I87:I95)*'3k EBIT'!$E$10)</f>
        <v>10.797491737026819</v>
      </c>
      <c r="J96" s="38">
        <f>IF(J87="-","-",SUM(J87:J95)*'3k EBIT'!$E$10)</f>
        <v>10.57818874096353</v>
      </c>
      <c r="K96" s="38">
        <f>IF(K87="-","-",SUM(K87:K95)*'3k EBIT'!$E$10)</f>
        <v>11.539644943160637</v>
      </c>
      <c r="L96" s="38">
        <f>IF(L87="-","-",SUM(L87:L95)*'3k EBIT'!$E$10)</f>
        <v>11.392695330135586</v>
      </c>
      <c r="M96" s="38">
        <f>IF(M87="-","-",SUM(M87:M95)*'3k EBIT'!$E$10)</f>
        <v>12.592845625398605</v>
      </c>
      <c r="N96" s="38">
        <f>IF(N87="-","-",SUM(N87:N95)*'3k EBIT'!$E$10)</f>
        <v>13.066524690850553</v>
      </c>
      <c r="O96" s="30"/>
      <c r="P96" s="38">
        <f>IF(P87="-","-",SUM(P87:P95)*'3k EBIT'!$E$10)</f>
        <v>13.066524690850553</v>
      </c>
      <c r="Q96" s="38">
        <f>IF(Q87="-","-",SUM(Q87:Q95)*'3k EBIT'!$E$10)</f>
        <v>14.640834398177695</v>
      </c>
      <c r="R96" s="38">
        <f>IF(R87="-","-",SUM(R87:R95)*'3k EBIT'!$E$10)</f>
        <v>14.090432115604637</v>
      </c>
      <c r="S96" s="38">
        <f>IF(S87="-","-",SUM(S87:S95)*'3k EBIT'!$E$10)</f>
        <v>13.904877600496171</v>
      </c>
      <c r="T96" s="38">
        <f>IF(T87="-","-",SUM(T87:T95)*'3k EBIT'!$E$10)</f>
        <v>13.231515910095645</v>
      </c>
      <c r="U96" s="38">
        <f>IF(U87="-","-",SUM(U87:U95)*'3k EBIT'!$E$10)</f>
        <v>14.307888953698493</v>
      </c>
      <c r="V96" s="38">
        <f>IF(V87="-","-",SUM(V87:V95)*'3k EBIT'!$E$10)</f>
        <v>15.839839237512647</v>
      </c>
      <c r="W96" s="38" t="str">
        <f>IF(W87="-","-",SUM(W87:W95)*'3k EBIT'!$E$10)</f>
        <v>-</v>
      </c>
      <c r="X96" s="38" t="str">
        <f>IF(X87="-","-",SUM(X87:X95)*'3k EBIT'!$E$10)</f>
        <v>-</v>
      </c>
      <c r="Y96" s="38" t="str">
        <f>IF(Y87="-","-",SUM(Y87:Y95)*'3k EBIT'!$E$10)</f>
        <v>-</v>
      </c>
      <c r="Z96" s="38" t="str">
        <f>IF(Z87="-","-",SUM(Z87:Z95)*'3k EBIT'!$E$10)</f>
        <v>-</v>
      </c>
      <c r="AA96" s="28"/>
    </row>
    <row r="97" spans="1:27" s="29" customFormat="1" ht="11.25" customHeight="1" x14ac:dyDescent="0.25">
      <c r="A97" s="256">
        <v>10</v>
      </c>
      <c r="B97" s="135" t="s">
        <v>292</v>
      </c>
      <c r="C97" s="179" t="s">
        <v>516</v>
      </c>
      <c r="D97" s="133" t="s">
        <v>322</v>
      </c>
      <c r="E97" s="127"/>
      <c r="F97" s="30"/>
      <c r="G97" s="38">
        <f>IF(G87="-","-",SUM(G87:G90,G92:G96)*'3l HAP'!$E$11)</f>
        <v>6.7505666660170087</v>
      </c>
      <c r="H97" s="38">
        <f>IF(H87="-","-",SUM(H87:H90,H92:H96)*'3l HAP'!$E$11)</f>
        <v>6.3488105424856132</v>
      </c>
      <c r="I97" s="38">
        <f>IF(I87="-","-",SUM(I87:I90,I92:I96)*'3l HAP'!$E$11)</f>
        <v>6.3840329716567608</v>
      </c>
      <c r="J97" s="38">
        <f>IF(J87="-","-",SUM(J87:J90,J92:J96)*'3l HAP'!$E$11)</f>
        <v>6.2261751668657919</v>
      </c>
      <c r="K97" s="38">
        <f>IF(K87="-","-",SUM(K87:K90,K92:K96)*'3l HAP'!$E$11)</f>
        <v>7.0408230075798688</v>
      </c>
      <c r="L97" s="38">
        <f>IF(L87="-","-",SUM(L87:L90,L92:L96)*'3l HAP'!$E$11)</f>
        <v>6.9098430498058638</v>
      </c>
      <c r="M97" s="38">
        <f>IF(M87="-","-",SUM(M87:M90,M92:M96)*'3l HAP'!$E$11)</f>
        <v>7.7270202976276412</v>
      </c>
      <c r="N97" s="38">
        <f>IF(N87="-","-",SUM(N87:N90,N92:N96)*'3l HAP'!$E$11)</f>
        <v>8.0998813536287422</v>
      </c>
      <c r="O97" s="30"/>
      <c r="P97" s="38">
        <f>IF(P87="-","-",SUM(P87:P90,P92:P96)*'3l HAP'!$E$11)</f>
        <v>8.0998813536287422</v>
      </c>
      <c r="Q97" s="38">
        <f>IF(Q87="-","-",SUM(Q87:Q90,Q92:Q96)*'3l HAP'!$E$11)</f>
        <v>9.1310334325588745</v>
      </c>
      <c r="R97" s="38">
        <f>IF(R87="-","-",SUM(R87:R90,R92:R96)*'3l HAP'!$E$11)</f>
        <v>8.6933560579490727</v>
      </c>
      <c r="S97" s="38">
        <f>IF(S87="-","-",SUM(S87:S90,S92:S96)*'3l HAP'!$E$11)</f>
        <v>8.6585826134900596</v>
      </c>
      <c r="T97" s="38">
        <f>IF(T87="-","-",SUM(T87:T90,T92:T96)*'3l HAP'!$E$11)</f>
        <v>8.0928734733407328</v>
      </c>
      <c r="U97" s="38">
        <f>IF(U87="-","-",SUM(U87:U90,U92:U96)*'3l HAP'!$E$11)</f>
        <v>8.8463563249301878</v>
      </c>
      <c r="V97" s="38">
        <f>IF(V87="-","-",SUM(V87:V90,V92:V96)*'3l HAP'!$E$11)</f>
        <v>10.040370941170863</v>
      </c>
      <c r="W97" s="38" t="str">
        <f>IF(W87="-","-",SUM(W87:W90,W92:W96)*'3l HAP'!$E$11)</f>
        <v>-</v>
      </c>
      <c r="X97" s="38" t="str">
        <f>IF(X87="-","-",SUM(X87:X90,X92:X96)*'3l HAP'!$E$11)</f>
        <v>-</v>
      </c>
      <c r="Y97" s="38" t="str">
        <f>IF(Y87="-","-",SUM(Y87:Y90,Y92:Y96)*'3l HAP'!$E$11)</f>
        <v>-</v>
      </c>
      <c r="Z97" s="38" t="str">
        <f>IF(Z87="-","-",SUM(Z87:Z90,Z92:Z96)*'3l HAP'!$E$11)</f>
        <v>-</v>
      </c>
      <c r="AA97" s="28"/>
    </row>
    <row r="98" spans="1:27" s="29" customFormat="1" ht="11.25" customHeight="1" x14ac:dyDescent="0.25">
      <c r="A98" s="256">
        <v>11</v>
      </c>
      <c r="B98" s="135" t="s">
        <v>44</v>
      </c>
      <c r="C98" s="135" t="str">
        <f>B98&amp;"_"&amp;D98</f>
        <v>Total_North West</v>
      </c>
      <c r="D98" s="133" t="s">
        <v>322</v>
      </c>
      <c r="E98" s="128"/>
      <c r="F98" s="30"/>
      <c r="G98" s="38">
        <f t="shared" ref="G98:N98" si="12">IF(G87="-","-",SUM(G87:G97))</f>
        <v>584.16170986510531</v>
      </c>
      <c r="H98" s="38">
        <f t="shared" si="12"/>
        <v>557.33040264483122</v>
      </c>
      <c r="I98" s="38">
        <f t="shared" si="12"/>
        <v>574.67283702935788</v>
      </c>
      <c r="J98" s="38">
        <f t="shared" si="12"/>
        <v>562.97272104142758</v>
      </c>
      <c r="K98" s="38">
        <f t="shared" si="12"/>
        <v>614.39030599083947</v>
      </c>
      <c r="L98" s="38">
        <f t="shared" si="12"/>
        <v>606.52513906847855</v>
      </c>
      <c r="M98" s="38">
        <f t="shared" si="12"/>
        <v>670.50809523935231</v>
      </c>
      <c r="N98" s="38">
        <f t="shared" si="12"/>
        <v>695.81142312680845</v>
      </c>
      <c r="O98" s="30"/>
      <c r="P98" s="38">
        <f t="shared" ref="P98:Z98" si="13">IF(P87="-","-",SUM(P87:P97))</f>
        <v>695.81142312680845</v>
      </c>
      <c r="Q98" s="38">
        <f t="shared" si="13"/>
        <v>779.70094662966756</v>
      </c>
      <c r="R98" s="38">
        <f t="shared" si="13"/>
        <v>750.29474003252903</v>
      </c>
      <c r="S98" s="38">
        <f t="shared" si="13"/>
        <v>740.49394351097976</v>
      </c>
      <c r="T98" s="38">
        <f t="shared" si="13"/>
        <v>704.48816004099751</v>
      </c>
      <c r="U98" s="38">
        <f t="shared" si="13"/>
        <v>761.89283231386685</v>
      </c>
      <c r="V98" s="38">
        <f t="shared" si="13"/>
        <v>843.71577593212453</v>
      </c>
      <c r="W98" s="38" t="str">
        <f t="shared" si="13"/>
        <v>-</v>
      </c>
      <c r="X98" s="38" t="str">
        <f t="shared" si="13"/>
        <v>-</v>
      </c>
      <c r="Y98" s="38" t="str">
        <f t="shared" si="13"/>
        <v>-</v>
      </c>
      <c r="Z98" s="38" t="str">
        <f t="shared" si="13"/>
        <v>-</v>
      </c>
      <c r="AA98" s="28"/>
    </row>
    <row r="99" spans="1:27" s="29" customFormat="1" ht="12.4" customHeight="1" x14ac:dyDescent="0.25">
      <c r="A99" s="256">
        <v>1</v>
      </c>
      <c r="B99" s="132" t="s">
        <v>350</v>
      </c>
      <c r="C99" s="132" t="s">
        <v>341</v>
      </c>
      <c r="D99" s="134" t="s">
        <v>323</v>
      </c>
      <c r="E99" s="131"/>
      <c r="F99" s="30"/>
      <c r="G99" s="129">
        <f>IF('3a DF'!H34="-","-",'3a DF'!H34)</f>
        <v>254.63286552470055</v>
      </c>
      <c r="H99" s="129">
        <f>IF('3a DF'!I34="-","-",'3a DF'!I34)</f>
        <v>227.94206515192241</v>
      </c>
      <c r="I99" s="129">
        <f>IF('3a DF'!J34="-","-",'3a DF'!J34)</f>
        <v>205.54640825819473</v>
      </c>
      <c r="J99" s="129">
        <f>IF('3a DF'!K34="-","-",'3a DF'!K34)</f>
        <v>195.78772935770593</v>
      </c>
      <c r="K99" s="129">
        <f>IF('3a DF'!L34="-","-",'3a DF'!L34)</f>
        <v>228.48404705133558</v>
      </c>
      <c r="L99" s="129">
        <f>IF('3a DF'!M34="-","-",'3a DF'!M34)</f>
        <v>220.03194807819742</v>
      </c>
      <c r="M99" s="129">
        <f>IF('3a DF'!N34="-","-",'3a DF'!N34)</f>
        <v>235.26656907818526</v>
      </c>
      <c r="N99" s="129">
        <f>IF('3a DF'!O34="-","-",'3a DF'!O34)</f>
        <v>262.57840085876279</v>
      </c>
      <c r="O99" s="30"/>
      <c r="P99" s="129">
        <f>IF('3a DF'!Q34="-","-",'3a DF'!Q34)</f>
        <v>262.57840085876279</v>
      </c>
      <c r="Q99" s="129">
        <f>IF('3a DF'!R34="-","-",'3a DF'!R34)</f>
        <v>305.68875684768193</v>
      </c>
      <c r="R99" s="129">
        <f>IF('3a DF'!S34="-","-",'3a DF'!S34)</f>
        <v>274.85885895571062</v>
      </c>
      <c r="S99" s="129">
        <f>IF('3a DF'!T34="-","-",'3a DF'!T34)</f>
        <v>252.82740618535038</v>
      </c>
      <c r="T99" s="129">
        <f>IF('3a DF'!U34="-","-",'3a DF'!U34)</f>
        <v>211.93049991883504</v>
      </c>
      <c r="U99" s="129">
        <f>IF('3a DF'!V34="-","-",'3a DF'!V34)</f>
        <v>254.39634686017337</v>
      </c>
      <c r="V99" s="129">
        <f>IF('3a DF'!W34="-","-",'3a DF'!W34)</f>
        <v>352.5232271659105</v>
      </c>
      <c r="W99" s="129" t="str">
        <f>IF('3a DF'!X34="-","-",'3a DF'!X34)</f>
        <v>-</v>
      </c>
      <c r="X99" s="129" t="str">
        <f>IF('3a DF'!Y34="-","-",'3a DF'!Y34)</f>
        <v>-</v>
      </c>
      <c r="Y99" s="129" t="str">
        <f>IF('3a DF'!Z34="-","-",'3a DF'!Z34)</f>
        <v>-</v>
      </c>
      <c r="Z99" s="129" t="str">
        <f>IF('3a DF'!AA34="-","-",'3a DF'!AA34)</f>
        <v>-</v>
      </c>
      <c r="AA99" s="28"/>
    </row>
    <row r="100" spans="1:27" s="29" customFormat="1" ht="11.5" x14ac:dyDescent="0.25">
      <c r="A100" s="256">
        <v>2</v>
      </c>
      <c r="B100" s="132" t="s">
        <v>350</v>
      </c>
      <c r="C100" s="132" t="s">
        <v>300</v>
      </c>
      <c r="D100" s="134" t="s">
        <v>323</v>
      </c>
      <c r="E100" s="131"/>
      <c r="F100" s="30"/>
      <c r="G100" s="129">
        <f>IF('3b CM'!G34="-","-",'3b CM'!G34)</f>
        <v>5.8936173638432211E-2</v>
      </c>
      <c r="H100" s="129">
        <f>IF('3b CM'!H34="-","-",'3b CM'!H34)</f>
        <v>8.8404260457648334E-2</v>
      </c>
      <c r="I100" s="129">
        <f>IF('3b CM'!I34="-","-",'3b CM'!I34)</f>
        <v>0.27837540584985404</v>
      </c>
      <c r="J100" s="129">
        <f>IF('3b CM'!J34="-","-",'3b CM'!J34)</f>
        <v>0.28309392326112526</v>
      </c>
      <c r="K100" s="129">
        <f>IF('3b CM'!K34="-","-",'3b CM'!K34)</f>
        <v>3.635999910423199</v>
      </c>
      <c r="L100" s="129">
        <f>IF('3b CM'!L34="-","-",'3b CM'!L34)</f>
        <v>3.5272873238331761</v>
      </c>
      <c r="M100" s="129">
        <f>IF('3b CM'!M34="-","-",'3b CM'!M34)</f>
        <v>12.390661095788976</v>
      </c>
      <c r="N100" s="129">
        <f>IF('3b CM'!N34="-","-",'3b CM'!N34)</f>
        <v>11.778914888658418</v>
      </c>
      <c r="O100" s="30"/>
      <c r="P100" s="129">
        <f>IF('3b CM'!P34="-","-",'3b CM'!P34)</f>
        <v>11.778914888658418</v>
      </c>
      <c r="Q100" s="129">
        <f>IF('3b CM'!Q34="-","-",'3b CM'!Q34)</f>
        <v>15.844126460963835</v>
      </c>
      <c r="R100" s="129">
        <f>IF('3b CM'!R34="-","-",'3b CM'!R34)</f>
        <v>15.35931839476833</v>
      </c>
      <c r="S100" s="129">
        <f>IF('3b CM'!S34="-","-",'3b CM'!S34)</f>
        <v>18.290895530858808</v>
      </c>
      <c r="T100" s="129">
        <f>IF('3b CM'!T34="-","-",'3b CM'!T34)</f>
        <v>18.72308607499177</v>
      </c>
      <c r="U100" s="129">
        <f>IF('3b CM'!U34="-","-",'3b CM'!U34)</f>
        <v>14.449532574548579</v>
      </c>
      <c r="V100" s="129">
        <f>IF('3b CM'!V34="-","-",'3b CM'!V34)</f>
        <v>14.5260420757206</v>
      </c>
      <c r="W100" s="129" t="str">
        <f>IF('3b CM'!W34="-","-",'3b CM'!W34)</f>
        <v>-</v>
      </c>
      <c r="X100" s="129" t="str">
        <f>IF('3b CM'!X34="-","-",'3b CM'!X34)</f>
        <v>-</v>
      </c>
      <c r="Y100" s="129" t="str">
        <f>IF('3b CM'!Y34="-","-",'3b CM'!Y34)</f>
        <v>-</v>
      </c>
      <c r="Z100" s="129" t="str">
        <f>IF('3b CM'!Z34="-","-",'3b CM'!Z34)</f>
        <v>-</v>
      </c>
      <c r="AA100" s="28"/>
    </row>
    <row r="101" spans="1:27" s="29" customFormat="1" ht="11.5" x14ac:dyDescent="0.25">
      <c r="A101" s="256"/>
      <c r="B101" s="132" t="s">
        <v>596</v>
      </c>
      <c r="C101" s="132" t="s">
        <v>597</v>
      </c>
      <c r="D101" s="134" t="s">
        <v>323</v>
      </c>
      <c r="E101" s="131"/>
      <c r="F101" s="30"/>
      <c r="G101" s="129" t="str">
        <f>IF('3c AA'!J174="-","-",'3c AA'!J174)</f>
        <v>-</v>
      </c>
      <c r="H101" s="129" t="str">
        <f>IF('3c AA'!K174="-","-",'3c AA'!K174)</f>
        <v>-</v>
      </c>
      <c r="I101" s="129" t="str">
        <f>IF('3c AA'!L174="-","-",'3c AA'!L174)</f>
        <v>-</v>
      </c>
      <c r="J101" s="129" t="str">
        <f>IF('3c AA'!M174="-","-",'3c AA'!M174)</f>
        <v>-</v>
      </c>
      <c r="K101" s="129" t="str">
        <f>IF('3c AA'!N174="-","-",'3c AA'!N174)</f>
        <v>-</v>
      </c>
      <c r="L101" s="129" t="str">
        <f>IF('3c AA'!O174="-","-",'3c AA'!O174)</f>
        <v>-</v>
      </c>
      <c r="M101" s="129" t="str">
        <f>IF('3c AA'!P174="-","-",'3c AA'!P174)</f>
        <v>-</v>
      </c>
      <c r="N101" s="129" t="str">
        <f>IF('3c AA'!Q174="-","-",'3c AA'!Q174)</f>
        <v>-</v>
      </c>
      <c r="O101" s="30"/>
      <c r="P101" s="129" t="str">
        <f>IF('3c AA'!S174="-","-",'3c AA'!S174)</f>
        <v>-</v>
      </c>
      <c r="Q101" s="129" t="str">
        <f>IF('3c AA'!T174="-","-",'3c AA'!T174)</f>
        <v>-</v>
      </c>
      <c r="R101" s="129" t="str">
        <f>IF('3c AA'!U174="-","-",'3c AA'!U174)</f>
        <v>-</v>
      </c>
      <c r="S101" s="129" t="str">
        <f>IF('3c AA'!V174="-","-",'3c AA'!V174)</f>
        <v>-</v>
      </c>
      <c r="T101" s="129">
        <f>IF('3c AA'!W174="-","-",'3c AA'!W174)</f>
        <v>0</v>
      </c>
      <c r="U101" s="129">
        <f>IF('3c AA'!X174="-","-",'3c AA'!X174)</f>
        <v>0</v>
      </c>
      <c r="V101" s="129">
        <f>IF('3c AA'!Y174="-","-",'3c AA'!Y174)</f>
        <v>0</v>
      </c>
      <c r="W101" s="129" t="str">
        <f>IF('3c AA'!Z174="-","-",'3c AA'!Z174)</f>
        <v>-</v>
      </c>
      <c r="X101" s="129" t="str">
        <f>IF('3c AA'!AA174="-","-",'3c AA'!AA174)</f>
        <v>-</v>
      </c>
      <c r="Y101" s="129" t="str">
        <f>IF('3c AA'!AB174="-","-",'3c AA'!AB174)</f>
        <v>-</v>
      </c>
      <c r="Z101" s="129" t="str">
        <f>IF('3c AA'!AC174="-","-",'3c AA'!AC174)</f>
        <v>-</v>
      </c>
      <c r="AA101" s="28"/>
    </row>
    <row r="102" spans="1:27" s="29" customFormat="1" ht="11.5" x14ac:dyDescent="0.25">
      <c r="A102" s="256">
        <v>3</v>
      </c>
      <c r="B102" s="132" t="s">
        <v>2</v>
      </c>
      <c r="C102" s="132" t="s">
        <v>342</v>
      </c>
      <c r="D102" s="134" t="s">
        <v>323</v>
      </c>
      <c r="E102" s="131"/>
      <c r="F102" s="30"/>
      <c r="G102" s="129">
        <f>IF('3d PC'!G35="-","-",'3d PC'!G35)</f>
        <v>90.723631750057876</v>
      </c>
      <c r="H102" s="129">
        <f>IF('3d PC'!H35="-","-",'3d PC'!H35)</f>
        <v>90.696608400053904</v>
      </c>
      <c r="I102" s="129">
        <f>IF('3d PC'!I35="-","-",'3d PC'!I35)</f>
        <v>114.98613450044385</v>
      </c>
      <c r="J102" s="129">
        <f>IF('3d PC'!J35="-","-",'3d PC'!J35)</f>
        <v>113.75787490250377</v>
      </c>
      <c r="K102" s="129">
        <f>IF('3d PC'!K35="-","-",'3d PC'!K35)</f>
        <v>130.40002332693211</v>
      </c>
      <c r="L102" s="129">
        <f>IF('3d PC'!L35="-","-",'3d PC'!L35)</f>
        <v>129.21836874100885</v>
      </c>
      <c r="M102" s="129">
        <f>IF('3d PC'!M35="-","-",'3d PC'!M35)</f>
        <v>157.80855471070817</v>
      </c>
      <c r="N102" s="129">
        <f>IF('3d PC'!N35="-","-",'3d PC'!N35)</f>
        <v>154.96389403726522</v>
      </c>
      <c r="O102" s="30"/>
      <c r="P102" s="129">
        <f>IF('3d PC'!P35="-","-",'3d PC'!P35)</f>
        <v>154.96389403726522</v>
      </c>
      <c r="Q102" s="129">
        <f>IF('3d PC'!Q35="-","-",'3d PC'!Q35)</f>
        <v>173.58590637752826</v>
      </c>
      <c r="R102" s="129">
        <f>IF('3d PC'!R35="-","-",'3d PC'!R35)</f>
        <v>176.41487604376499</v>
      </c>
      <c r="S102" s="129">
        <f>IF('3d PC'!S35="-","-",'3d PC'!S35)</f>
        <v>192.65462641076661</v>
      </c>
      <c r="T102" s="129">
        <f>IF('3d PC'!T35="-","-",'3d PC'!T35)</f>
        <v>196.39874296644919</v>
      </c>
      <c r="U102" s="129">
        <f>IF('3d PC'!U35="-","-",'3d PC'!U35)</f>
        <v>212.62732936325557</v>
      </c>
      <c r="V102" s="129">
        <f>IF('3d PC'!V35="-","-",'3d PC'!V35)</f>
        <v>193.01925644641835</v>
      </c>
      <c r="W102" s="129" t="str">
        <f>IF('3d PC'!W35="-","-",'3d PC'!W35)</f>
        <v>-</v>
      </c>
      <c r="X102" s="129" t="str">
        <f>IF('3d PC'!X35="-","-",'3d PC'!X35)</f>
        <v>-</v>
      </c>
      <c r="Y102" s="129" t="str">
        <f>IF('3d PC'!Y35="-","-",'3d PC'!Y35)</f>
        <v>-</v>
      </c>
      <c r="Z102" s="129" t="str">
        <f>IF('3d PC'!Z35="-","-",'3d PC'!Z35)</f>
        <v>-</v>
      </c>
      <c r="AA102" s="28"/>
    </row>
    <row r="103" spans="1:27" s="29" customFormat="1" ht="11.5" x14ac:dyDescent="0.25">
      <c r="A103" s="256">
        <v>4</v>
      </c>
      <c r="B103" s="132" t="s">
        <v>352</v>
      </c>
      <c r="C103" s="132" t="s">
        <v>343</v>
      </c>
      <c r="D103" s="134" t="s">
        <v>323</v>
      </c>
      <c r="E103" s="131"/>
      <c r="F103" s="30"/>
      <c r="G103" s="129">
        <f>IF('3e NC-Elec'!H63="-","-",'3e NC-Elec'!H63)</f>
        <v>117.45591605427997</v>
      </c>
      <c r="H103" s="129">
        <f>IF('3e NC-Elec'!I63="-","-",'3e NC-Elec'!I63)</f>
        <v>118.45004154063247</v>
      </c>
      <c r="I103" s="129">
        <f>IF('3e NC-Elec'!J63="-","-",'3e NC-Elec'!J63)</f>
        <v>125.00781274134755</v>
      </c>
      <c r="J103" s="129">
        <f>IF('3e NC-Elec'!K63="-","-",'3e NC-Elec'!K63)</f>
        <v>124.26009633325042</v>
      </c>
      <c r="K103" s="129">
        <f>IF('3e NC-Elec'!L63="-","-",'3e NC-Elec'!L63)</f>
        <v>130.71196294453443</v>
      </c>
      <c r="L103" s="129">
        <f>IF('3e NC-Elec'!M63="-","-",'3e NC-Elec'!M63)</f>
        <v>131.9037345880792</v>
      </c>
      <c r="M103" s="129">
        <f>IF('3e NC-Elec'!N63="-","-",'3e NC-Elec'!N63)</f>
        <v>138.90464542347891</v>
      </c>
      <c r="N103" s="129">
        <f>IF('3e NC-Elec'!O63="-","-",'3e NC-Elec'!O63)</f>
        <v>138.37175748718158</v>
      </c>
      <c r="O103" s="30"/>
      <c r="P103" s="129">
        <f>IF('3e NC-Elec'!Q63="-","-",'3e NC-Elec'!Q63)</f>
        <v>138.37175748718158</v>
      </c>
      <c r="Q103" s="129">
        <f>IF('3e NC-Elec'!R63="-","-",'3e NC-Elec'!R63)</f>
        <v>144.97310513314227</v>
      </c>
      <c r="R103" s="129">
        <f>IF('3e NC-Elec'!S63="-","-",'3e NC-Elec'!S63)</f>
        <v>146.02465570540605</v>
      </c>
      <c r="S103" s="129">
        <f>IF('3e NC-Elec'!T63="-","-",'3e NC-Elec'!T63)</f>
        <v>137.29797381557304</v>
      </c>
      <c r="T103" s="129">
        <f>IF('3e NC-Elec'!U63="-","-",'3e NC-Elec'!U63)</f>
        <v>140.6043643621513</v>
      </c>
      <c r="U103" s="129">
        <f>IF('3e NC-Elec'!V63="-","-",'3e NC-Elec'!V63)</f>
        <v>156.44619623089989</v>
      </c>
      <c r="V103" s="129">
        <f>IF('3e NC-Elec'!W63="-","-",'3e NC-Elec'!W63)</f>
        <v>155.29985730788752</v>
      </c>
      <c r="W103" s="129" t="str">
        <f>IF('3e NC-Elec'!X63="-","-",'3e NC-Elec'!X63)</f>
        <v>-</v>
      </c>
      <c r="X103" s="129" t="str">
        <f>IF('3e NC-Elec'!Y63="-","-",'3e NC-Elec'!Y63)</f>
        <v>-</v>
      </c>
      <c r="Y103" s="129" t="str">
        <f>IF('3e NC-Elec'!Z63="-","-",'3e NC-Elec'!Z63)</f>
        <v>-</v>
      </c>
      <c r="Z103" s="129" t="str">
        <f>IF('3e NC-Elec'!AA63="-","-",'3e NC-Elec'!AA63)</f>
        <v>-</v>
      </c>
      <c r="AA103" s="28"/>
    </row>
    <row r="104" spans="1:27" s="29" customFormat="1" ht="11.25" customHeight="1" x14ac:dyDescent="0.25">
      <c r="A104" s="256">
        <v>5</v>
      </c>
      <c r="B104" s="132" t="s">
        <v>349</v>
      </c>
      <c r="C104" s="132" t="s">
        <v>344</v>
      </c>
      <c r="D104" s="134" t="s">
        <v>323</v>
      </c>
      <c r="E104" s="131"/>
      <c r="F104" s="30"/>
      <c r="G104" s="129">
        <f>IF('3g CPIH'!C$16="-","-",'3h OC '!$E$10*('3g CPIH'!C$16/'3g CPIH'!$G$16))</f>
        <v>76.502677103718199</v>
      </c>
      <c r="H104" s="129">
        <f>IF('3g CPIH'!D$16="-","-",'3h OC '!$E$10*('3g CPIH'!D$16/'3g CPIH'!$G$16))</f>
        <v>76.655835616438353</v>
      </c>
      <c r="I104" s="129">
        <f>IF('3g CPIH'!E$16="-","-",'3h OC '!$E$10*('3g CPIH'!E$16/'3g CPIH'!$G$16))</f>
        <v>76.885573385518597</v>
      </c>
      <c r="J104" s="129">
        <f>IF('3g CPIH'!F$16="-","-",'3h OC '!$E$10*('3g CPIH'!F$16/'3g CPIH'!$G$16))</f>
        <v>77.345048923679059</v>
      </c>
      <c r="K104" s="129">
        <f>IF('3g CPIH'!G$16="-","-",'3h OC '!$E$10*('3g CPIH'!G$16/'3g CPIH'!$G$16))</f>
        <v>78.263999999999996</v>
      </c>
      <c r="L104" s="129">
        <f>IF('3g CPIH'!H$16="-","-",'3h OC '!$E$10*('3g CPIH'!H$16/'3g CPIH'!$G$16))</f>
        <v>79.259530332681024</v>
      </c>
      <c r="M104" s="129">
        <f>IF('3g CPIH'!I$16="-","-",'3h OC '!$E$10*('3g CPIH'!I$16/'3g CPIH'!$G$16))</f>
        <v>80.408219178082177</v>
      </c>
      <c r="N104" s="129">
        <f>IF('3g CPIH'!J$16="-","-",'3h OC '!$E$10*('3g CPIH'!J$16/'3g CPIH'!$G$16))</f>
        <v>81.097432485322898</v>
      </c>
      <c r="O104" s="30"/>
      <c r="P104" s="129">
        <f>IF('3g CPIH'!L$16="-","-",'3h OC '!$E$10*('3g CPIH'!L$16/'3g CPIH'!$G$16))</f>
        <v>81.097432485322898</v>
      </c>
      <c r="Q104" s="129">
        <f>IF('3g CPIH'!M$16="-","-",'3h OC '!$E$10*('3g CPIH'!M$16/'3g CPIH'!$G$16))</f>
        <v>82.016383561643835</v>
      </c>
      <c r="R104" s="129">
        <f>IF('3g CPIH'!N$16="-","-",'3h OC '!$E$10*('3g CPIH'!N$16/'3g CPIH'!$G$16))</f>
        <v>82.62901761252445</v>
      </c>
      <c r="S104" s="129">
        <f>IF('3g CPIH'!O$16="-","-",'3h OC '!$E$10*('3g CPIH'!O$16/'3g CPIH'!$G$16))</f>
        <v>83.088493150684926</v>
      </c>
      <c r="T104" s="129">
        <f>IF('3g CPIH'!P$16="-","-",'3h OC '!$E$10*('3g CPIH'!P$16/'3g CPIH'!$G$16))</f>
        <v>83.318230919765156</v>
      </c>
      <c r="U104" s="129">
        <f>IF('3g CPIH'!Q$16="-","-",'3h OC '!$E$10*('3g CPIH'!Q$16/'3g CPIH'!$G$16))</f>
        <v>83.777706457925632</v>
      </c>
      <c r="V104" s="129">
        <f>IF('3g CPIH'!R$16="-","-",'3h OC '!$E$10*('3g CPIH'!R$16/'3g CPIH'!$G$16))</f>
        <v>85.309291585127198</v>
      </c>
      <c r="W104" s="129" t="str">
        <f>IF('3g CPIH'!S$16="-","-",'3h OC '!$E$10*('3g CPIH'!S$16/'3g CPIH'!$G$16))</f>
        <v>-</v>
      </c>
      <c r="X104" s="129" t="str">
        <f>IF('3g CPIH'!T$16="-","-",'3h OC '!$E$10*('3g CPIH'!T$16/'3g CPIH'!$G$16))</f>
        <v>-</v>
      </c>
      <c r="Y104" s="129" t="str">
        <f>IF('3g CPIH'!U$16="-","-",'3h OC '!$E$10*('3g CPIH'!U$16/'3g CPIH'!$G$16))</f>
        <v>-</v>
      </c>
      <c r="Z104" s="129" t="str">
        <f>IF('3g CPIH'!V$16="-","-",'3h OC '!$E$10*('3g CPIH'!V$16/'3g CPIH'!$G$16))</f>
        <v>-</v>
      </c>
      <c r="AA104" s="28"/>
    </row>
    <row r="105" spans="1:27" s="29" customFormat="1" ht="11.25" customHeight="1" x14ac:dyDescent="0.25">
      <c r="A105" s="256">
        <v>6</v>
      </c>
      <c r="B105" s="132" t="s">
        <v>349</v>
      </c>
      <c r="C105" s="132" t="s">
        <v>43</v>
      </c>
      <c r="D105" s="134" t="s">
        <v>323</v>
      </c>
      <c r="E105" s="131"/>
      <c r="F105" s="30"/>
      <c r="G105" s="129" t="s">
        <v>333</v>
      </c>
      <c r="H105" s="129" t="s">
        <v>333</v>
      </c>
      <c r="I105" s="129" t="s">
        <v>333</v>
      </c>
      <c r="J105" s="129" t="s">
        <v>333</v>
      </c>
      <c r="K105" s="129">
        <f>IF('3i SMNCC'!G$48="-","-",'3i SMNCC'!G$48)</f>
        <v>0</v>
      </c>
      <c r="L105" s="129">
        <f>IF('3i SMNCC'!H$48="-","-",'3i SMNCC'!H$48)</f>
        <v>-0.18995111249132623</v>
      </c>
      <c r="M105" s="129">
        <f>IF('3i SMNCC'!I$48="-","-",'3i SMNCC'!I$48)</f>
        <v>2.3898870370752556</v>
      </c>
      <c r="N105" s="129">
        <f>IF('3i SMNCC'!J$48="-","-",'3i SMNCC'!J$48)</f>
        <v>2.4654814606041811</v>
      </c>
      <c r="O105" s="30"/>
      <c r="P105" s="129">
        <f>IF('3i SMNCC'!L$48="-","-",'3i SMNCC'!L$48)</f>
        <v>2.4654814606041811</v>
      </c>
      <c r="Q105" s="129">
        <f>IF('3i SMNCC'!M$48="-","-",'3i SMNCC'!M$48)</f>
        <v>4.8850955964817686</v>
      </c>
      <c r="R105" s="129">
        <f>IF('3i SMNCC'!N$48="-","-",'3i SMNCC'!N$48)</f>
        <v>4.7480163427765101</v>
      </c>
      <c r="S105" s="129">
        <f>IF('3i SMNCC'!O$48="-","-",'3i SMNCC'!O$48)</f>
        <v>7.093641997338695</v>
      </c>
      <c r="T105" s="129">
        <f>IF('3i SMNCC'!P$48="-","-",'3i SMNCC'!P$48)</f>
        <v>6.2155900817178944</v>
      </c>
      <c r="U105" s="129">
        <f>IF('3i SMNCC'!Q$48="-","-",'3i SMNCC'!Q$48)</f>
        <v>5.8459595331056082</v>
      </c>
      <c r="V105" s="129">
        <f>IF('3i SMNCC'!R$48="-","-",'3i SMNCC'!R$48)</f>
        <v>6.2696858243973583</v>
      </c>
      <c r="W105" s="129" t="str">
        <f>IF('3i SMNCC'!S$48="-","-",'3i SMNCC'!S$48)</f>
        <v>-</v>
      </c>
      <c r="X105" s="129" t="str">
        <f>IF('3i SMNCC'!T$48="-","-",'3i SMNCC'!T$48)</f>
        <v>-</v>
      </c>
      <c r="Y105" s="129" t="str">
        <f>IF('3i SMNCC'!U$48="-","-",'3i SMNCC'!U$48)</f>
        <v>-</v>
      </c>
      <c r="Z105" s="129" t="str">
        <f>IF('3i SMNCC'!V$48="-","-",'3i SMNCC'!V$48)</f>
        <v>-</v>
      </c>
      <c r="AA105" s="28"/>
    </row>
    <row r="106" spans="1:27" s="29" customFormat="1" ht="11.25" customHeight="1" x14ac:dyDescent="0.25">
      <c r="A106" s="256">
        <v>7</v>
      </c>
      <c r="B106" s="132" t="s">
        <v>349</v>
      </c>
      <c r="C106" s="132" t="s">
        <v>389</v>
      </c>
      <c r="D106" s="134" t="s">
        <v>323</v>
      </c>
      <c r="E106" s="131"/>
      <c r="F106" s="30"/>
      <c r="G106" s="129">
        <f>IF('3g CPIH'!C$16="-","-",'3j PAAC PAP'!$G$18*('3g CPIH'!C$16/'3g CPIH'!$G$16))</f>
        <v>23.857918590998043</v>
      </c>
      <c r="H106" s="129">
        <f>IF('3g CPIH'!D$16="-","-",'3j PAAC PAP'!$G$18*('3g CPIH'!D$16/'3g CPIH'!$G$16))</f>
        <v>23.905682191780819</v>
      </c>
      <c r="I106" s="129">
        <f>IF('3g CPIH'!E$16="-","-",'3j PAAC PAP'!$G$18*('3g CPIH'!E$16/'3g CPIH'!$G$16))</f>
        <v>23.977327592954992</v>
      </c>
      <c r="J106" s="129">
        <f>IF('3g CPIH'!F$16="-","-",'3j PAAC PAP'!$G$18*('3g CPIH'!F$16/'3g CPIH'!$G$16))</f>
        <v>24.120618395303325</v>
      </c>
      <c r="K106" s="129">
        <f>IF('3g CPIH'!G$16="-","-",'3j PAAC PAP'!$G$18*('3g CPIH'!G$16/'3g CPIH'!$G$16))</f>
        <v>24.4072</v>
      </c>
      <c r="L106" s="129">
        <f>IF('3g CPIH'!H$16="-","-",'3j PAAC PAP'!$G$18*('3g CPIH'!H$16/'3g CPIH'!$G$16))</f>
        <v>24.717663405088064</v>
      </c>
      <c r="M106" s="129">
        <f>IF('3g CPIH'!I$16="-","-",'3j PAAC PAP'!$G$18*('3g CPIH'!I$16/'3g CPIH'!$G$16))</f>
        <v>25.075890410958902</v>
      </c>
      <c r="N106" s="129">
        <f>IF('3g CPIH'!J$16="-","-",'3j PAAC PAP'!$G$18*('3g CPIH'!J$16/'3g CPIH'!$G$16))</f>
        <v>25.290826614481411</v>
      </c>
      <c r="O106" s="30"/>
      <c r="P106" s="129">
        <f>IF('3g CPIH'!L$16="-","-",'3j PAAC PAP'!$G$18*('3g CPIH'!L$16/'3g CPIH'!$G$16))</f>
        <v>25.290826614481411</v>
      </c>
      <c r="Q106" s="129">
        <f>IF('3g CPIH'!M$16="-","-",'3j PAAC PAP'!$G$18*('3g CPIH'!M$16/'3g CPIH'!$G$16))</f>
        <v>25.577408219178082</v>
      </c>
      <c r="R106" s="129">
        <f>IF('3g CPIH'!N$16="-","-",'3j PAAC PAP'!$G$18*('3g CPIH'!N$16/'3g CPIH'!$G$16))</f>
        <v>25.768462622309197</v>
      </c>
      <c r="S106" s="129">
        <f>IF('3g CPIH'!O$16="-","-",'3j PAAC PAP'!$G$18*('3g CPIH'!O$16/'3g CPIH'!$G$16))</f>
        <v>25.911753424657533</v>
      </c>
      <c r="T106" s="129">
        <f>IF('3g CPIH'!P$16="-","-",'3j PAAC PAP'!$G$18*('3g CPIH'!P$16/'3g CPIH'!$G$16))</f>
        <v>25.983398825831699</v>
      </c>
      <c r="U106" s="129">
        <f>IF('3g CPIH'!Q$16="-","-",'3j PAAC PAP'!$G$18*('3g CPIH'!Q$16/'3g CPIH'!$G$16))</f>
        <v>26.126689628180038</v>
      </c>
      <c r="V106" s="129">
        <f>IF('3g CPIH'!R$16="-","-",'3j PAAC PAP'!$G$18*('3g CPIH'!R$16/'3g CPIH'!$G$16))</f>
        <v>26.604325636007829</v>
      </c>
      <c r="W106" s="129" t="str">
        <f>IF('3g CPIH'!S$16="-","-",'3j PAAC PAP'!$G$18*('3g CPIH'!S$16/'3g CPIH'!$G$16))</f>
        <v>-</v>
      </c>
      <c r="X106" s="129" t="str">
        <f>IF('3g CPIH'!T$16="-","-",'3j PAAC PAP'!$G$18*('3g CPIH'!T$16/'3g CPIH'!$G$16))</f>
        <v>-</v>
      </c>
      <c r="Y106" s="129" t="str">
        <f>IF('3g CPIH'!U$16="-","-",'3j PAAC PAP'!$G$18*('3g CPIH'!U$16/'3g CPIH'!$G$16))</f>
        <v>-</v>
      </c>
      <c r="Z106" s="129" t="str">
        <f>IF('3g CPIH'!V$16="-","-",'3j PAAC PAP'!$G$18*('3g CPIH'!V$16/'3g CPIH'!$G$16))</f>
        <v>-</v>
      </c>
      <c r="AA106" s="28"/>
    </row>
    <row r="107" spans="1:27" s="29" customFormat="1" ht="11.25" customHeight="1" x14ac:dyDescent="0.25">
      <c r="A107" s="256">
        <v>8</v>
      </c>
      <c r="B107" s="132" t="s">
        <v>349</v>
      </c>
      <c r="C107" s="132" t="s">
        <v>404</v>
      </c>
      <c r="D107" s="134" t="s">
        <v>323</v>
      </c>
      <c r="E107" s="131"/>
      <c r="F107" s="30"/>
      <c r="G107" s="129">
        <f>IF(G99="-","-",SUM(G99:G105)*'3j PAAC PAP'!$G$36)</f>
        <v>0</v>
      </c>
      <c r="H107" s="129">
        <f>IF(H99="-","-",SUM(H99:H105)*'3j PAAC PAP'!$G$36)</f>
        <v>0</v>
      </c>
      <c r="I107" s="129">
        <f>IF(I99="-","-",SUM(I99:I105)*'3j PAAC PAP'!$G$36)</f>
        <v>0</v>
      </c>
      <c r="J107" s="129">
        <f>IF(J99="-","-",SUM(J99:J105)*'3j PAAC PAP'!$G$36)</f>
        <v>0</v>
      </c>
      <c r="K107" s="129">
        <f>IF(K99="-","-",SUM(K99:K105)*'3j PAAC PAP'!$G$36)</f>
        <v>0</v>
      </c>
      <c r="L107" s="129">
        <f>IF(L99="-","-",SUM(L99:L105)*'3j PAAC PAP'!$G$36)</f>
        <v>0</v>
      </c>
      <c r="M107" s="129">
        <f>IF(M99="-","-",SUM(M99:M105)*'3j PAAC PAP'!$G$36)</f>
        <v>0</v>
      </c>
      <c r="N107" s="129">
        <f>IF(N99="-","-",SUM(N99:N105)*'3j PAAC PAP'!$G$36)</f>
        <v>0</v>
      </c>
      <c r="O107" s="30"/>
      <c r="P107" s="129">
        <f>IF(P99="-","-",SUM(P99:P105)*'3j PAAC PAP'!$G$36)</f>
        <v>0</v>
      </c>
      <c r="Q107" s="129">
        <f>IF(Q99="-","-",SUM(Q99:Q105)*'3j PAAC PAP'!$G$36)</f>
        <v>0</v>
      </c>
      <c r="R107" s="129">
        <f>IF(R99="-","-",SUM(R99:R105)*'3j PAAC PAP'!$G$36)</f>
        <v>0</v>
      </c>
      <c r="S107" s="129">
        <f>IF(S99="-","-",SUM(S99:S105)*'3j PAAC PAP'!$G$36)</f>
        <v>0</v>
      </c>
      <c r="T107" s="129">
        <f>IF(T99="-","-",SUM(T99:T105)*'3j PAAC PAP'!$G$36)</f>
        <v>0</v>
      </c>
      <c r="U107" s="129">
        <f>IF(U99="-","-",SUM(U99:U105)*'3j PAAC PAP'!$G$36)</f>
        <v>0</v>
      </c>
      <c r="V107" s="129">
        <f>IF(V99="-","-",SUM(V99:V105)*'3j PAAC PAP'!$G$36)</f>
        <v>0</v>
      </c>
      <c r="W107" s="129" t="str">
        <f>IF(W99="-","-",SUM(W99:W105)*'3j PAAC PAP'!$G$36)</f>
        <v>-</v>
      </c>
      <c r="X107" s="129" t="str">
        <f>IF(X99="-","-",SUM(X99:X105)*'3j PAAC PAP'!$G$36)</f>
        <v>-</v>
      </c>
      <c r="Y107" s="129" t="str">
        <f>IF(Y99="-","-",SUM(Y99:Y105)*'3j PAAC PAP'!$G$36)</f>
        <v>-</v>
      </c>
      <c r="Z107" s="129" t="str">
        <f>IF(Z99="-","-",SUM(Z99:Z105)*'3j PAAC PAP'!$G$36)</f>
        <v>-</v>
      </c>
      <c r="AA107" s="28"/>
    </row>
    <row r="108" spans="1:27" s="29" customFormat="1" ht="11.25" customHeight="1" x14ac:dyDescent="0.25">
      <c r="A108" s="256">
        <v>9</v>
      </c>
      <c r="B108" s="132" t="s">
        <v>388</v>
      </c>
      <c r="C108" s="132" t="s">
        <v>515</v>
      </c>
      <c r="D108" s="134" t="s">
        <v>323</v>
      </c>
      <c r="E108" s="131"/>
      <c r="F108" s="30"/>
      <c r="G108" s="129">
        <f>IF(G99="-","-",SUM(G99:G107)*'3k EBIT'!$E$10)</f>
        <v>10.908676314583108</v>
      </c>
      <c r="H108" s="129">
        <f>IF(H99="-","-",SUM(H99:H107)*'3k EBIT'!$E$10)</f>
        <v>10.414921924539778</v>
      </c>
      <c r="I108" s="129">
        <f>IF(I99="-","-",SUM(I99:I107)*'3k EBIT'!$E$10)</f>
        <v>10.588129846335308</v>
      </c>
      <c r="J108" s="129">
        <f>IF(J99="-","-",SUM(J99:J107)*'3k EBIT'!$E$10)</f>
        <v>10.37261881683391</v>
      </c>
      <c r="K108" s="129">
        <f>IF(K99="-","-",SUM(K99:K107)*'3k EBIT'!$E$10)</f>
        <v>11.54145382126111</v>
      </c>
      <c r="L108" s="129">
        <f>IF(L99="-","-",SUM(L99:L107)*'3k EBIT'!$E$10)</f>
        <v>11.397459483710684</v>
      </c>
      <c r="M108" s="129">
        <f>IF(M99="-","-",SUM(M99:M107)*'3k EBIT'!$E$10)</f>
        <v>12.632670060863088</v>
      </c>
      <c r="N108" s="129">
        <f>IF(N99="-","-",SUM(N99:N107)*'3k EBIT'!$E$10)</f>
        <v>13.10335663729553</v>
      </c>
      <c r="O108" s="30"/>
      <c r="P108" s="129">
        <f>IF(P99="-","-",SUM(P99:P107)*'3k EBIT'!$E$10)</f>
        <v>13.10335663729553</v>
      </c>
      <c r="Q108" s="129">
        <f>IF(Q99="-","-",SUM(Q99:Q107)*'3k EBIT'!$E$10)</f>
        <v>14.575790909584134</v>
      </c>
      <c r="R108" s="129">
        <f>IF(R99="-","-",SUM(R99:R107)*'3k EBIT'!$E$10)</f>
        <v>14.057356487557175</v>
      </c>
      <c r="S108" s="129">
        <f>IF(S99="-","-",SUM(S99:S107)*'3k EBIT'!$E$10)</f>
        <v>13.890047662698976</v>
      </c>
      <c r="T108" s="129">
        <f>IF(T99="-","-",SUM(T99:T107)*'3k EBIT'!$E$10)</f>
        <v>13.231712349884203</v>
      </c>
      <c r="U108" s="129">
        <f>IF(U99="-","-",SUM(U99:U107)*'3k EBIT'!$E$10)</f>
        <v>14.597075924232184</v>
      </c>
      <c r="V108" s="129">
        <f>IF(V99="-","-",SUM(V99:V107)*'3k EBIT'!$E$10)</f>
        <v>16.144229055251181</v>
      </c>
      <c r="W108" s="129" t="str">
        <f>IF(W99="-","-",SUM(W99:W107)*'3k EBIT'!$E$10)</f>
        <v>-</v>
      </c>
      <c r="X108" s="129" t="str">
        <f>IF(X99="-","-",SUM(X99:X107)*'3k EBIT'!$E$10)</f>
        <v>-</v>
      </c>
      <c r="Y108" s="129" t="str">
        <f>IF(Y99="-","-",SUM(Y99:Y107)*'3k EBIT'!$E$10)</f>
        <v>-</v>
      </c>
      <c r="Z108" s="129" t="str">
        <f>IF(Z99="-","-",SUM(Z99:Z107)*'3k EBIT'!$E$10)</f>
        <v>-</v>
      </c>
      <c r="AA108" s="28"/>
    </row>
    <row r="109" spans="1:27" s="29" customFormat="1" ht="11.25" customHeight="1" x14ac:dyDescent="0.25">
      <c r="A109" s="256">
        <v>10</v>
      </c>
      <c r="B109" s="132" t="s">
        <v>292</v>
      </c>
      <c r="C109" s="177" t="s">
        <v>516</v>
      </c>
      <c r="D109" s="134" t="s">
        <v>323</v>
      </c>
      <c r="E109" s="130"/>
      <c r="F109" s="30"/>
      <c r="G109" s="129">
        <f>IF(G99="-","-",SUM(G99:G102,G104:G108)*'3l HAP'!$E$11)</f>
        <v>6.6863207726061304</v>
      </c>
      <c r="H109" s="129">
        <f>IF(H99="-","-",SUM(H99:H102,H104:H108)*'3l HAP'!$E$11)</f>
        <v>6.2912892003791692</v>
      </c>
      <c r="I109" s="129">
        <f>IF(I99="-","-",SUM(I99:I102,I104:I108)*'3l HAP'!$E$11)</f>
        <v>6.3287471951523031</v>
      </c>
      <c r="J109" s="129">
        <f>IF(J99="-","-",SUM(J99:J102,J104:J108)*'3l HAP'!$E$11)</f>
        <v>6.1736263174186821</v>
      </c>
      <c r="K109" s="129">
        <f>IF(K99="-","-",SUM(K99:K102,K104:K108)*'3l HAP'!$E$11)</f>
        <v>6.9798438136938072</v>
      </c>
      <c r="L109" s="129">
        <f>IF(L99="-","-",SUM(L99:L102,L104:L108)*'3l HAP'!$E$11)</f>
        <v>6.8514361258359395</v>
      </c>
      <c r="M109" s="129">
        <f>IF(M99="-","-",SUM(M99:M102,M104:M108)*'3l HAP'!$E$11)</f>
        <v>7.7007626634607007</v>
      </c>
      <c r="N109" s="129">
        <f>IF(N99="-","-",SUM(N99:N102,N104:N108)*'3l HAP'!$E$11)</f>
        <v>8.0712656925291775</v>
      </c>
      <c r="O109" s="30"/>
      <c r="P109" s="129">
        <f>IF(P99="-","-",SUM(P99:P102,P104:P108)*'3l HAP'!$E$11)</f>
        <v>8.0712656925291775</v>
      </c>
      <c r="Q109" s="129">
        <f>IF(Q99="-","-",SUM(Q99:Q102,Q104:Q108)*'3l HAP'!$E$11)</f>
        <v>9.1092417445935983</v>
      </c>
      <c r="R109" s="129">
        <f>IF(R99="-","-",SUM(R99:R102,R104:R108)*'3l HAP'!$E$11)</f>
        <v>8.6943515064722394</v>
      </c>
      <c r="S109" s="129">
        <f>IF(S99="-","-",SUM(S99:S102,S104:S108)*'3l HAP'!$E$11)</f>
        <v>8.6931942511292526</v>
      </c>
      <c r="T109" s="129">
        <f>IF(T99="-","-",SUM(T99:T102,T104:T108)*'3l HAP'!$E$11)</f>
        <v>8.13748626431377</v>
      </c>
      <c r="U109" s="129">
        <f>IF(U99="-","-",SUM(U99:U102,U104:U108)*'3l HAP'!$E$11)</f>
        <v>8.9576659952387452</v>
      </c>
      <c r="V109" s="129">
        <f>IF(V99="-","-",SUM(V99:V102,V104:V108)*'3l HAP'!$E$11)</f>
        <v>10.166652682086305</v>
      </c>
      <c r="W109" s="129" t="str">
        <f>IF(W99="-","-",SUM(W99:W102,W104:W108)*'3l HAP'!$E$11)</f>
        <v>-</v>
      </c>
      <c r="X109" s="129" t="str">
        <f>IF(X99="-","-",SUM(X99:X102,X104:X108)*'3l HAP'!$E$11)</f>
        <v>-</v>
      </c>
      <c r="Y109" s="129" t="str">
        <f>IF(Y99="-","-",SUM(Y99:Y102,Y104:Y108)*'3l HAP'!$E$11)</f>
        <v>-</v>
      </c>
      <c r="Z109" s="129" t="str">
        <f>IF(Z99="-","-",SUM(Z99:Z102,Z104:Z108)*'3l HAP'!$E$11)</f>
        <v>-</v>
      </c>
      <c r="AA109" s="28"/>
    </row>
    <row r="110" spans="1:27" s="29" customFormat="1" ht="11.5" x14ac:dyDescent="0.25">
      <c r="A110" s="256">
        <v>11</v>
      </c>
      <c r="B110" s="132" t="s">
        <v>44</v>
      </c>
      <c r="C110" s="132" t="str">
        <f>B110&amp;"_"&amp;D110</f>
        <v>Total_Southern</v>
      </c>
      <c r="D110" s="134" t="s">
        <v>323</v>
      </c>
      <c r="E110" s="131"/>
      <c r="F110" s="30"/>
      <c r="G110" s="129">
        <f t="shared" ref="G110:N110" si="14">IF(G99="-","-",SUM(G99:G109))</f>
        <v>580.82694228458217</v>
      </c>
      <c r="H110" s="129">
        <f t="shared" si="14"/>
        <v>554.44484828620443</v>
      </c>
      <c r="I110" s="129">
        <f t="shared" si="14"/>
        <v>563.5985089257972</v>
      </c>
      <c r="J110" s="129">
        <f t="shared" si="14"/>
        <v>552.10070696995626</v>
      </c>
      <c r="K110" s="129">
        <f t="shared" si="14"/>
        <v>614.42453086818034</v>
      </c>
      <c r="L110" s="129">
        <f t="shared" si="14"/>
        <v>606.71747696594286</v>
      </c>
      <c r="M110" s="129">
        <f t="shared" si="14"/>
        <v>672.57785965860148</v>
      </c>
      <c r="N110" s="129">
        <f t="shared" si="14"/>
        <v>697.72133016210114</v>
      </c>
      <c r="O110" s="30"/>
      <c r="P110" s="129">
        <f t="shared" ref="P110:Z110" si="15">IF(P99="-","-",SUM(P99:P109))</f>
        <v>697.72133016210114</v>
      </c>
      <c r="Q110" s="129">
        <f t="shared" si="15"/>
        <v>776.25581485079772</v>
      </c>
      <c r="R110" s="129">
        <f t="shared" si="15"/>
        <v>748.55491367128957</v>
      </c>
      <c r="S110" s="129">
        <f t="shared" si="15"/>
        <v>739.7480324290583</v>
      </c>
      <c r="T110" s="129">
        <f t="shared" si="15"/>
        <v>704.54311176394003</v>
      </c>
      <c r="U110" s="129">
        <f t="shared" si="15"/>
        <v>777.22450256755974</v>
      </c>
      <c r="V110" s="129">
        <f t="shared" si="15"/>
        <v>859.86256777880703</v>
      </c>
      <c r="W110" s="129" t="str">
        <f t="shared" si="15"/>
        <v>-</v>
      </c>
      <c r="X110" s="129" t="str">
        <f t="shared" si="15"/>
        <v>-</v>
      </c>
      <c r="Y110" s="129" t="str">
        <f t="shared" si="15"/>
        <v>-</v>
      </c>
      <c r="Z110" s="129" t="str">
        <f t="shared" si="15"/>
        <v>-</v>
      </c>
      <c r="AA110" s="28"/>
    </row>
    <row r="111" spans="1:27" s="29" customFormat="1" ht="11.5" x14ac:dyDescent="0.25">
      <c r="A111" s="256">
        <v>1</v>
      </c>
      <c r="B111" s="135" t="s">
        <v>350</v>
      </c>
      <c r="C111" s="135" t="s">
        <v>341</v>
      </c>
      <c r="D111" s="133" t="s">
        <v>324</v>
      </c>
      <c r="E111" s="128"/>
      <c r="F111" s="30"/>
      <c r="G111" s="38">
        <f>IF('3a DF'!H35="-","-",'3a DF'!H35)</f>
        <v>257.0323999415719</v>
      </c>
      <c r="H111" s="38">
        <f>IF('3a DF'!I35="-","-",'3a DF'!I35)</f>
        <v>230.09007864286636</v>
      </c>
      <c r="I111" s="38">
        <f>IF('3a DF'!J35="-","-",'3a DF'!J35)</f>
        <v>207.48337613491989</v>
      </c>
      <c r="J111" s="38">
        <f>IF('3a DF'!K35="-","-",'3a DF'!K35)</f>
        <v>197.63273626216358</v>
      </c>
      <c r="K111" s="38">
        <f>IF('3a DF'!L35="-","-",'3a DF'!L35)</f>
        <v>230.6371679121325</v>
      </c>
      <c r="L111" s="38">
        <f>IF('3a DF'!M35="-","-",'3a DF'!M35)</f>
        <v>222.1054205309263</v>
      </c>
      <c r="M111" s="38">
        <f>IF('3a DF'!N35="-","-",'3a DF'!N35)</f>
        <v>235.54565129031934</v>
      </c>
      <c r="N111" s="38">
        <f>IF('3a DF'!O35="-","-",'3a DF'!O35)</f>
        <v>262.88988141147126</v>
      </c>
      <c r="O111" s="30"/>
      <c r="P111" s="38">
        <f>IF('3a DF'!Q35="-","-",'3a DF'!Q35)</f>
        <v>262.88988141147126</v>
      </c>
      <c r="Q111" s="38">
        <f>IF('3a DF'!R35="-","-",'3a DF'!R35)</f>
        <v>305.76533533283595</v>
      </c>
      <c r="R111" s="38">
        <f>IF('3a DF'!S35="-","-",'3a DF'!S35)</f>
        <v>273.78360549782292</v>
      </c>
      <c r="S111" s="38">
        <f>IF('3a DF'!T35="-","-",'3a DF'!T35)</f>
        <v>252.56552303001845</v>
      </c>
      <c r="T111" s="38">
        <f>IF('3a DF'!U35="-","-",'3a DF'!U35)</f>
        <v>210.99126035532393</v>
      </c>
      <c r="U111" s="38">
        <f>IF('3a DF'!V35="-","-",'3a DF'!V35)</f>
        <v>252.64207895165805</v>
      </c>
      <c r="V111" s="38">
        <f>IF('3a DF'!W35="-","-",'3a DF'!W35)</f>
        <v>350.72503097474407</v>
      </c>
      <c r="W111" s="38" t="str">
        <f>IF('3a DF'!X35="-","-",'3a DF'!X35)</f>
        <v>-</v>
      </c>
      <c r="X111" s="38" t="str">
        <f>IF('3a DF'!Y35="-","-",'3a DF'!Y35)</f>
        <v>-</v>
      </c>
      <c r="Y111" s="38" t="str">
        <f>IF('3a DF'!Z35="-","-",'3a DF'!Z35)</f>
        <v>-</v>
      </c>
      <c r="Z111" s="38" t="str">
        <f>IF('3a DF'!AA35="-","-",'3a DF'!AA35)</f>
        <v>-</v>
      </c>
      <c r="AA111" s="28"/>
    </row>
    <row r="112" spans="1:27" s="29" customFormat="1" ht="11.5" x14ac:dyDescent="0.25">
      <c r="A112" s="256">
        <v>2</v>
      </c>
      <c r="B112" s="135" t="s">
        <v>350</v>
      </c>
      <c r="C112" s="135" t="s">
        <v>300</v>
      </c>
      <c r="D112" s="133" t="s">
        <v>324</v>
      </c>
      <c r="E112" s="128"/>
      <c r="F112" s="30"/>
      <c r="G112" s="38">
        <f>IF('3b CM'!G35="-","-",'3b CM'!G35)</f>
        <v>5.9864732444598376E-2</v>
      </c>
      <c r="H112" s="38">
        <f>IF('3b CM'!H35="-","-",'3b CM'!H35)</f>
        <v>8.9797098666897557E-2</v>
      </c>
      <c r="I112" s="38">
        <f>IF('3b CM'!I35="-","-",'3b CM'!I35)</f>
        <v>0.28276130195684862</v>
      </c>
      <c r="J112" s="38">
        <f>IF('3b CM'!J35="-","-",'3b CM'!J35)</f>
        <v>0.28755416116236604</v>
      </c>
      <c r="K112" s="38">
        <f>IF('3b CM'!K35="-","-",'3b CM'!K35)</f>
        <v>3.6932862852862112</v>
      </c>
      <c r="L112" s="38">
        <f>IF('3b CM'!L35="-","-",'3b CM'!L35)</f>
        <v>3.5828608961271158</v>
      </c>
      <c r="M112" s="38">
        <f>IF('3b CM'!M35="-","-",'3b CM'!M35)</f>
        <v>12.517681425449977</v>
      </c>
      <c r="N112" s="38">
        <f>IF('3b CM'!N35="-","-",'3b CM'!N35)</f>
        <v>11.899664027113566</v>
      </c>
      <c r="O112" s="30"/>
      <c r="P112" s="38">
        <f>IF('3b CM'!P35="-","-",'3b CM'!P35)</f>
        <v>11.899664027113566</v>
      </c>
      <c r="Q112" s="38">
        <f>IF('3b CM'!Q35="-","-",'3b CM'!Q35)</f>
        <v>16.032962198182869</v>
      </c>
      <c r="R112" s="38">
        <f>IF('3b CM'!R35="-","-",'3b CM'!R35)</f>
        <v>15.399533308107312</v>
      </c>
      <c r="S112" s="38">
        <f>IF('3b CM'!S35="-","-",'3b CM'!S35)</f>
        <v>18.390554827256402</v>
      </c>
      <c r="T112" s="38">
        <f>IF('3b CM'!T35="-","-",'3b CM'!T35)</f>
        <v>18.738990290728669</v>
      </c>
      <c r="U112" s="38">
        <f>IF('3b CM'!U35="-","-",'3b CM'!U35)</f>
        <v>14.392076548584091</v>
      </c>
      <c r="V112" s="38">
        <f>IF('3b CM'!V35="-","-",'3b CM'!V35)</f>
        <v>14.5481720884864</v>
      </c>
      <c r="W112" s="38" t="str">
        <f>IF('3b CM'!W35="-","-",'3b CM'!W35)</f>
        <v>-</v>
      </c>
      <c r="X112" s="38" t="str">
        <f>IF('3b CM'!X35="-","-",'3b CM'!X35)</f>
        <v>-</v>
      </c>
      <c r="Y112" s="38" t="str">
        <f>IF('3b CM'!Y35="-","-",'3b CM'!Y35)</f>
        <v>-</v>
      </c>
      <c r="Z112" s="38" t="str">
        <f>IF('3b CM'!Z35="-","-",'3b CM'!Z35)</f>
        <v>-</v>
      </c>
      <c r="AA112" s="28"/>
    </row>
    <row r="113" spans="1:27" s="29" customFormat="1" ht="12.4" customHeight="1" x14ac:dyDescent="0.25">
      <c r="A113" s="256"/>
      <c r="B113" s="135" t="s">
        <v>596</v>
      </c>
      <c r="C113" s="135" t="s">
        <v>597</v>
      </c>
      <c r="D113" s="133" t="s">
        <v>324</v>
      </c>
      <c r="E113" s="128"/>
      <c r="F113" s="30"/>
      <c r="G113" s="38" t="str">
        <f>IF('3c AA'!J175="-","-",'3c AA'!J175)</f>
        <v>-</v>
      </c>
      <c r="H113" s="38" t="str">
        <f>IF('3c AA'!K175="-","-",'3c AA'!K175)</f>
        <v>-</v>
      </c>
      <c r="I113" s="38" t="str">
        <f>IF('3c AA'!L175="-","-",'3c AA'!L175)</f>
        <v>-</v>
      </c>
      <c r="J113" s="38" t="str">
        <f>IF('3c AA'!M175="-","-",'3c AA'!M175)</f>
        <v>-</v>
      </c>
      <c r="K113" s="38" t="str">
        <f>IF('3c AA'!N175="-","-",'3c AA'!N175)</f>
        <v>-</v>
      </c>
      <c r="L113" s="38" t="str">
        <f>IF('3c AA'!O175="-","-",'3c AA'!O175)</f>
        <v>-</v>
      </c>
      <c r="M113" s="38" t="str">
        <f>IF('3c AA'!P175="-","-",'3c AA'!P175)</f>
        <v>-</v>
      </c>
      <c r="N113" s="38" t="str">
        <f>IF('3c AA'!Q175="-","-",'3c AA'!Q175)</f>
        <v>-</v>
      </c>
      <c r="O113" s="30"/>
      <c r="P113" s="38" t="str">
        <f>IF('3c AA'!S175="-","-",'3c AA'!S175)</f>
        <v>-</v>
      </c>
      <c r="Q113" s="38" t="str">
        <f>IF('3c AA'!T175="-","-",'3c AA'!T175)</f>
        <v>-</v>
      </c>
      <c r="R113" s="38" t="str">
        <f>IF('3c AA'!U175="-","-",'3c AA'!U175)</f>
        <v>-</v>
      </c>
      <c r="S113" s="38" t="str">
        <f>IF('3c AA'!V175="-","-",'3c AA'!V175)</f>
        <v>-</v>
      </c>
      <c r="T113" s="38">
        <f>IF('3c AA'!W175="-","-",'3c AA'!W175)</f>
        <v>0</v>
      </c>
      <c r="U113" s="38">
        <f>IF('3c AA'!X175="-","-",'3c AA'!X175)</f>
        <v>0</v>
      </c>
      <c r="V113" s="38">
        <f>IF('3c AA'!Y175="-","-",'3c AA'!Y175)</f>
        <v>0</v>
      </c>
      <c r="W113" s="38" t="str">
        <f>IF('3c AA'!Z175="-","-",'3c AA'!Z175)</f>
        <v>-</v>
      </c>
      <c r="X113" s="38" t="str">
        <f>IF('3c AA'!AA175="-","-",'3c AA'!AA175)</f>
        <v>-</v>
      </c>
      <c r="Y113" s="38" t="str">
        <f>IF('3c AA'!AB175="-","-",'3c AA'!AB175)</f>
        <v>-</v>
      </c>
      <c r="Z113" s="38" t="str">
        <f>IF('3c AA'!AC175="-","-",'3c AA'!AC175)</f>
        <v>-</v>
      </c>
      <c r="AA113" s="28"/>
    </row>
    <row r="114" spans="1:27" s="29" customFormat="1" ht="12.4" customHeight="1" x14ac:dyDescent="0.25">
      <c r="A114" s="256">
        <v>3</v>
      </c>
      <c r="B114" s="135" t="s">
        <v>2</v>
      </c>
      <c r="C114" s="135" t="s">
        <v>342</v>
      </c>
      <c r="D114" s="133" t="s">
        <v>324</v>
      </c>
      <c r="E114" s="128"/>
      <c r="F114" s="30"/>
      <c r="G114" s="38">
        <f>IF('3d PC'!G36="-","-",'3d PC'!G36)</f>
        <v>90.734624483278665</v>
      </c>
      <c r="H114" s="38">
        <f>IF('3d PC'!H36="-","-",'3d PC'!H36)</f>
        <v>90.70745207323175</v>
      </c>
      <c r="I114" s="38">
        <f>IF('3d PC'!I36="-","-",'3d PC'!I36)</f>
        <v>115.03391207587146</v>
      </c>
      <c r="J114" s="38">
        <f>IF('3d PC'!J36="-","-",'3d PC'!J36)</f>
        <v>113.7954752341865</v>
      </c>
      <c r="K114" s="38">
        <f>IF('3d PC'!K36="-","-",'3d PC'!K36)</f>
        <v>130.52620938114725</v>
      </c>
      <c r="L114" s="38">
        <f>IF('3d PC'!L36="-","-",'3d PC'!L36)</f>
        <v>129.32921488012039</v>
      </c>
      <c r="M114" s="38">
        <f>IF('3d PC'!M36="-","-",'3d PC'!M36)</f>
        <v>157.83853295208715</v>
      </c>
      <c r="N114" s="38">
        <f>IF('3d PC'!N36="-","-",'3d PC'!N36)</f>
        <v>154.99051041563243</v>
      </c>
      <c r="O114" s="30"/>
      <c r="P114" s="38">
        <f>IF('3d PC'!P36="-","-",'3d PC'!P36)</f>
        <v>154.99051041563243</v>
      </c>
      <c r="Q114" s="38">
        <f>IF('3d PC'!Q36="-","-",'3d PC'!Q36)</f>
        <v>173.59974195785472</v>
      </c>
      <c r="R114" s="38">
        <f>IF('3d PC'!R36="-","-",'3d PC'!R36)</f>
        <v>176.30925093998249</v>
      </c>
      <c r="S114" s="38">
        <f>IF('3d PC'!S36="-","-",'3d PC'!S36)</f>
        <v>192.61885201726932</v>
      </c>
      <c r="T114" s="38">
        <f>IF('3d PC'!T36="-","-",'3d PC'!T36)</f>
        <v>196.20545600989951</v>
      </c>
      <c r="U114" s="38">
        <f>IF('3d PC'!U36="-","-",'3d PC'!U36)</f>
        <v>212.27448965706668</v>
      </c>
      <c r="V114" s="38">
        <f>IF('3d PC'!V36="-","-",'3d PC'!V36)</f>
        <v>192.85769695713114</v>
      </c>
      <c r="W114" s="38" t="str">
        <f>IF('3d PC'!W36="-","-",'3d PC'!W36)</f>
        <v>-</v>
      </c>
      <c r="X114" s="38" t="str">
        <f>IF('3d PC'!X36="-","-",'3d PC'!X36)</f>
        <v>-</v>
      </c>
      <c r="Y114" s="38" t="str">
        <f>IF('3d PC'!Y36="-","-",'3d PC'!Y36)</f>
        <v>-</v>
      </c>
      <c r="Z114" s="38" t="str">
        <f>IF('3d PC'!Z36="-","-",'3d PC'!Z36)</f>
        <v>-</v>
      </c>
      <c r="AA114" s="28"/>
    </row>
    <row r="115" spans="1:27" s="29" customFormat="1" ht="11.25" customHeight="1" x14ac:dyDescent="0.25">
      <c r="A115" s="256">
        <v>4</v>
      </c>
      <c r="B115" s="135" t="s">
        <v>352</v>
      </c>
      <c r="C115" s="135" t="s">
        <v>343</v>
      </c>
      <c r="D115" s="133" t="s">
        <v>324</v>
      </c>
      <c r="E115" s="128"/>
      <c r="F115" s="30"/>
      <c r="G115" s="38">
        <f>IF('3e NC-Elec'!H64="-","-",'3e NC-Elec'!H64)</f>
        <v>129.7770927384465</v>
      </c>
      <c r="H115" s="38">
        <f>IF('3e NC-Elec'!I64="-","-",'3e NC-Elec'!I64)</f>
        <v>130.78058637259986</v>
      </c>
      <c r="I115" s="38">
        <f>IF('3e NC-Elec'!J64="-","-",'3e NC-Elec'!J64)</f>
        <v>152.59502489552034</v>
      </c>
      <c r="J115" s="38">
        <f>IF('3e NC-Elec'!K64="-","-",'3e NC-Elec'!K64)</f>
        <v>151.84026237712794</v>
      </c>
      <c r="K115" s="38">
        <f>IF('3e NC-Elec'!L64="-","-",'3e NC-Elec'!L64)</f>
        <v>147.9679768884188</v>
      </c>
      <c r="L115" s="38">
        <f>IF('3e NC-Elec'!M64="-","-",'3e NC-Elec'!M64)</f>
        <v>149.17097919957533</v>
      </c>
      <c r="M115" s="38">
        <f>IF('3e NC-Elec'!N64="-","-",'3e NC-Elec'!N64)</f>
        <v>148.72923117146826</v>
      </c>
      <c r="N115" s="38">
        <f>IF('3e NC-Elec'!O64="-","-",'3e NC-Elec'!O64)</f>
        <v>148.19571110309766</v>
      </c>
      <c r="O115" s="30"/>
      <c r="P115" s="38">
        <f>IF('3e NC-Elec'!Q64="-","-",'3e NC-Elec'!Q64)</f>
        <v>148.19571110309766</v>
      </c>
      <c r="Q115" s="38">
        <f>IF('3e NC-Elec'!R64="-","-",'3e NC-Elec'!R64)</f>
        <v>161.80877839866383</v>
      </c>
      <c r="R115" s="38">
        <f>IF('3e NC-Elec'!S64="-","-",'3e NC-Elec'!S64)</f>
        <v>162.48593575882313</v>
      </c>
      <c r="S115" s="38">
        <f>IF('3e NC-Elec'!T64="-","-",'3e NC-Elec'!T64)</f>
        <v>168.63937336676335</v>
      </c>
      <c r="T115" s="38">
        <f>IF('3e NC-Elec'!U64="-","-",'3e NC-Elec'!U64)</f>
        <v>171.654876905815</v>
      </c>
      <c r="U115" s="38">
        <f>IF('3e NC-Elec'!V64="-","-",'3e NC-Elec'!V64)</f>
        <v>183.34207618564972</v>
      </c>
      <c r="V115" s="38">
        <f>IF('3e NC-Elec'!W64="-","-",'3e NC-Elec'!W64)</f>
        <v>182.21868670050779</v>
      </c>
      <c r="W115" s="38" t="str">
        <f>IF('3e NC-Elec'!X64="-","-",'3e NC-Elec'!X64)</f>
        <v>-</v>
      </c>
      <c r="X115" s="38" t="str">
        <f>IF('3e NC-Elec'!Y64="-","-",'3e NC-Elec'!Y64)</f>
        <v>-</v>
      </c>
      <c r="Y115" s="38" t="str">
        <f>IF('3e NC-Elec'!Z64="-","-",'3e NC-Elec'!Z64)</f>
        <v>-</v>
      </c>
      <c r="Z115" s="38" t="str">
        <f>IF('3e NC-Elec'!AA64="-","-",'3e NC-Elec'!AA64)</f>
        <v>-</v>
      </c>
      <c r="AA115" s="28"/>
    </row>
    <row r="116" spans="1:27" s="29" customFormat="1" ht="11.25" customHeight="1" x14ac:dyDescent="0.25">
      <c r="A116" s="256">
        <v>5</v>
      </c>
      <c r="B116" s="135" t="s">
        <v>349</v>
      </c>
      <c r="C116" s="135" t="s">
        <v>344</v>
      </c>
      <c r="D116" s="133" t="s">
        <v>324</v>
      </c>
      <c r="E116" s="128"/>
      <c r="F116" s="30"/>
      <c r="G116" s="38">
        <f>IF('3g CPIH'!C$16="-","-",'3h OC '!$E$10*('3g CPIH'!C$16/'3g CPIH'!$G$16))</f>
        <v>76.502677103718199</v>
      </c>
      <c r="H116" s="38">
        <f>IF('3g CPIH'!D$16="-","-",'3h OC '!$E$10*('3g CPIH'!D$16/'3g CPIH'!$G$16))</f>
        <v>76.655835616438353</v>
      </c>
      <c r="I116" s="38">
        <f>IF('3g CPIH'!E$16="-","-",'3h OC '!$E$10*('3g CPIH'!E$16/'3g CPIH'!$G$16))</f>
        <v>76.885573385518597</v>
      </c>
      <c r="J116" s="38">
        <f>IF('3g CPIH'!F$16="-","-",'3h OC '!$E$10*('3g CPIH'!F$16/'3g CPIH'!$G$16))</f>
        <v>77.345048923679059</v>
      </c>
      <c r="K116" s="38">
        <f>IF('3g CPIH'!G$16="-","-",'3h OC '!$E$10*('3g CPIH'!G$16/'3g CPIH'!$G$16))</f>
        <v>78.263999999999996</v>
      </c>
      <c r="L116" s="38">
        <f>IF('3g CPIH'!H$16="-","-",'3h OC '!$E$10*('3g CPIH'!H$16/'3g CPIH'!$G$16))</f>
        <v>79.259530332681024</v>
      </c>
      <c r="M116" s="38">
        <f>IF('3g CPIH'!I$16="-","-",'3h OC '!$E$10*('3g CPIH'!I$16/'3g CPIH'!$G$16))</f>
        <v>80.408219178082177</v>
      </c>
      <c r="N116" s="38">
        <f>IF('3g CPIH'!J$16="-","-",'3h OC '!$E$10*('3g CPIH'!J$16/'3g CPIH'!$G$16))</f>
        <v>81.097432485322898</v>
      </c>
      <c r="O116" s="30"/>
      <c r="P116" s="38">
        <f>IF('3g CPIH'!L$16="-","-",'3h OC '!$E$10*('3g CPIH'!L$16/'3g CPIH'!$G$16))</f>
        <v>81.097432485322898</v>
      </c>
      <c r="Q116" s="38">
        <f>IF('3g CPIH'!M$16="-","-",'3h OC '!$E$10*('3g CPIH'!M$16/'3g CPIH'!$G$16))</f>
        <v>82.016383561643835</v>
      </c>
      <c r="R116" s="38">
        <f>IF('3g CPIH'!N$16="-","-",'3h OC '!$E$10*('3g CPIH'!N$16/'3g CPIH'!$G$16))</f>
        <v>82.62901761252445</v>
      </c>
      <c r="S116" s="38">
        <f>IF('3g CPIH'!O$16="-","-",'3h OC '!$E$10*('3g CPIH'!O$16/'3g CPIH'!$G$16))</f>
        <v>83.088493150684926</v>
      </c>
      <c r="T116" s="38">
        <f>IF('3g CPIH'!P$16="-","-",'3h OC '!$E$10*('3g CPIH'!P$16/'3g CPIH'!$G$16))</f>
        <v>83.318230919765156</v>
      </c>
      <c r="U116" s="38">
        <f>IF('3g CPIH'!Q$16="-","-",'3h OC '!$E$10*('3g CPIH'!Q$16/'3g CPIH'!$G$16))</f>
        <v>83.777706457925632</v>
      </c>
      <c r="V116" s="38">
        <f>IF('3g CPIH'!R$16="-","-",'3h OC '!$E$10*('3g CPIH'!R$16/'3g CPIH'!$G$16))</f>
        <v>85.309291585127198</v>
      </c>
      <c r="W116" s="38" t="str">
        <f>IF('3g CPIH'!S$16="-","-",'3h OC '!$E$10*('3g CPIH'!S$16/'3g CPIH'!$G$16))</f>
        <v>-</v>
      </c>
      <c r="X116" s="38" t="str">
        <f>IF('3g CPIH'!T$16="-","-",'3h OC '!$E$10*('3g CPIH'!T$16/'3g CPIH'!$G$16))</f>
        <v>-</v>
      </c>
      <c r="Y116" s="38" t="str">
        <f>IF('3g CPIH'!U$16="-","-",'3h OC '!$E$10*('3g CPIH'!U$16/'3g CPIH'!$G$16))</f>
        <v>-</v>
      </c>
      <c r="Z116" s="38" t="str">
        <f>IF('3g CPIH'!V$16="-","-",'3h OC '!$E$10*('3g CPIH'!V$16/'3g CPIH'!$G$16))</f>
        <v>-</v>
      </c>
      <c r="AA116" s="28"/>
    </row>
    <row r="117" spans="1:27" s="29" customFormat="1" ht="11.25" customHeight="1" x14ac:dyDescent="0.25">
      <c r="A117" s="256">
        <v>6</v>
      </c>
      <c r="B117" s="135" t="s">
        <v>349</v>
      </c>
      <c r="C117" s="135" t="s">
        <v>43</v>
      </c>
      <c r="D117" s="133" t="s">
        <v>324</v>
      </c>
      <c r="E117" s="128"/>
      <c r="F117" s="30"/>
      <c r="G117" s="38" t="s">
        <v>333</v>
      </c>
      <c r="H117" s="38" t="s">
        <v>333</v>
      </c>
      <c r="I117" s="38" t="s">
        <v>333</v>
      </c>
      <c r="J117" s="38" t="s">
        <v>333</v>
      </c>
      <c r="K117" s="38">
        <f>IF('3i SMNCC'!G$48="-","-",'3i SMNCC'!G$48)</f>
        <v>0</v>
      </c>
      <c r="L117" s="38">
        <f>IF('3i SMNCC'!H$48="-","-",'3i SMNCC'!H$48)</f>
        <v>-0.18995111249132623</v>
      </c>
      <c r="M117" s="38">
        <f>IF('3i SMNCC'!I$48="-","-",'3i SMNCC'!I$48)</f>
        <v>2.3898870370752556</v>
      </c>
      <c r="N117" s="38">
        <f>IF('3i SMNCC'!J$48="-","-",'3i SMNCC'!J$48)</f>
        <v>2.4654814606041811</v>
      </c>
      <c r="O117" s="30"/>
      <c r="P117" s="38">
        <f>IF('3i SMNCC'!L$48="-","-",'3i SMNCC'!L$48)</f>
        <v>2.4654814606041811</v>
      </c>
      <c r="Q117" s="38">
        <f>IF('3i SMNCC'!M$48="-","-",'3i SMNCC'!M$48)</f>
        <v>4.8850955964817686</v>
      </c>
      <c r="R117" s="38">
        <f>IF('3i SMNCC'!N$48="-","-",'3i SMNCC'!N$48)</f>
        <v>4.7480163427765101</v>
      </c>
      <c r="S117" s="38">
        <f>IF('3i SMNCC'!O$48="-","-",'3i SMNCC'!O$48)</f>
        <v>7.093641997338695</v>
      </c>
      <c r="T117" s="38">
        <f>IF('3i SMNCC'!P$48="-","-",'3i SMNCC'!P$48)</f>
        <v>6.2155900817178944</v>
      </c>
      <c r="U117" s="38">
        <f>IF('3i SMNCC'!Q$48="-","-",'3i SMNCC'!Q$48)</f>
        <v>5.8459595331056082</v>
      </c>
      <c r="V117" s="38">
        <f>IF('3i SMNCC'!R$48="-","-",'3i SMNCC'!R$48)</f>
        <v>6.2696858243973583</v>
      </c>
      <c r="W117" s="38" t="str">
        <f>IF('3i SMNCC'!S$48="-","-",'3i SMNCC'!S$48)</f>
        <v>-</v>
      </c>
      <c r="X117" s="38" t="str">
        <f>IF('3i SMNCC'!T$48="-","-",'3i SMNCC'!T$48)</f>
        <v>-</v>
      </c>
      <c r="Y117" s="38" t="str">
        <f>IF('3i SMNCC'!U$48="-","-",'3i SMNCC'!U$48)</f>
        <v>-</v>
      </c>
      <c r="Z117" s="38" t="str">
        <f>IF('3i SMNCC'!V$48="-","-",'3i SMNCC'!V$48)</f>
        <v>-</v>
      </c>
      <c r="AA117" s="28"/>
    </row>
    <row r="118" spans="1:27" s="29" customFormat="1" ht="11.25" customHeight="1" x14ac:dyDescent="0.25">
      <c r="A118" s="256">
        <v>7</v>
      </c>
      <c r="B118" s="135" t="s">
        <v>349</v>
      </c>
      <c r="C118" s="135" t="s">
        <v>389</v>
      </c>
      <c r="D118" s="133" t="s">
        <v>324</v>
      </c>
      <c r="E118" s="128"/>
      <c r="F118" s="30"/>
      <c r="G118" s="38">
        <f>IF('3g CPIH'!C$16="-","-",'3j PAAC PAP'!$G$18*('3g CPIH'!C$16/'3g CPIH'!$G$16))</f>
        <v>23.857918590998043</v>
      </c>
      <c r="H118" s="38">
        <f>IF('3g CPIH'!D$16="-","-",'3j PAAC PAP'!$G$18*('3g CPIH'!D$16/'3g CPIH'!$G$16))</f>
        <v>23.905682191780819</v>
      </c>
      <c r="I118" s="38">
        <f>IF('3g CPIH'!E$16="-","-",'3j PAAC PAP'!$G$18*('3g CPIH'!E$16/'3g CPIH'!$G$16))</f>
        <v>23.977327592954992</v>
      </c>
      <c r="J118" s="38">
        <f>IF('3g CPIH'!F$16="-","-",'3j PAAC PAP'!$G$18*('3g CPIH'!F$16/'3g CPIH'!$G$16))</f>
        <v>24.120618395303325</v>
      </c>
      <c r="K118" s="38">
        <f>IF('3g CPIH'!G$16="-","-",'3j PAAC PAP'!$G$18*('3g CPIH'!G$16/'3g CPIH'!$G$16))</f>
        <v>24.4072</v>
      </c>
      <c r="L118" s="38">
        <f>IF('3g CPIH'!H$16="-","-",'3j PAAC PAP'!$G$18*('3g CPIH'!H$16/'3g CPIH'!$G$16))</f>
        <v>24.717663405088064</v>
      </c>
      <c r="M118" s="38">
        <f>IF('3g CPIH'!I$16="-","-",'3j PAAC PAP'!$G$18*('3g CPIH'!I$16/'3g CPIH'!$G$16))</f>
        <v>25.075890410958902</v>
      </c>
      <c r="N118" s="38">
        <f>IF('3g CPIH'!J$16="-","-",'3j PAAC PAP'!$G$18*('3g CPIH'!J$16/'3g CPIH'!$G$16))</f>
        <v>25.290826614481411</v>
      </c>
      <c r="O118" s="30"/>
      <c r="P118" s="38">
        <f>IF('3g CPIH'!L$16="-","-",'3j PAAC PAP'!$G$18*('3g CPIH'!L$16/'3g CPIH'!$G$16))</f>
        <v>25.290826614481411</v>
      </c>
      <c r="Q118" s="38">
        <f>IF('3g CPIH'!M$16="-","-",'3j PAAC PAP'!$G$18*('3g CPIH'!M$16/'3g CPIH'!$G$16))</f>
        <v>25.577408219178082</v>
      </c>
      <c r="R118" s="38">
        <f>IF('3g CPIH'!N$16="-","-",'3j PAAC PAP'!$G$18*('3g CPIH'!N$16/'3g CPIH'!$G$16))</f>
        <v>25.768462622309197</v>
      </c>
      <c r="S118" s="38">
        <f>IF('3g CPIH'!O$16="-","-",'3j PAAC PAP'!$G$18*('3g CPIH'!O$16/'3g CPIH'!$G$16))</f>
        <v>25.911753424657533</v>
      </c>
      <c r="T118" s="38">
        <f>IF('3g CPIH'!P$16="-","-",'3j PAAC PAP'!$G$18*('3g CPIH'!P$16/'3g CPIH'!$G$16))</f>
        <v>25.983398825831699</v>
      </c>
      <c r="U118" s="38">
        <f>IF('3g CPIH'!Q$16="-","-",'3j PAAC PAP'!$G$18*('3g CPIH'!Q$16/'3g CPIH'!$G$16))</f>
        <v>26.126689628180038</v>
      </c>
      <c r="V118" s="38">
        <f>IF('3g CPIH'!R$16="-","-",'3j PAAC PAP'!$G$18*('3g CPIH'!R$16/'3g CPIH'!$G$16))</f>
        <v>26.604325636007829</v>
      </c>
      <c r="W118" s="38" t="str">
        <f>IF('3g CPIH'!S$16="-","-",'3j PAAC PAP'!$G$18*('3g CPIH'!S$16/'3g CPIH'!$G$16))</f>
        <v>-</v>
      </c>
      <c r="X118" s="38" t="str">
        <f>IF('3g CPIH'!T$16="-","-",'3j PAAC PAP'!$G$18*('3g CPIH'!T$16/'3g CPIH'!$G$16))</f>
        <v>-</v>
      </c>
      <c r="Y118" s="38" t="str">
        <f>IF('3g CPIH'!U$16="-","-",'3j PAAC PAP'!$G$18*('3g CPIH'!U$16/'3g CPIH'!$G$16))</f>
        <v>-</v>
      </c>
      <c r="Z118" s="38" t="str">
        <f>IF('3g CPIH'!V$16="-","-",'3j PAAC PAP'!$G$18*('3g CPIH'!V$16/'3g CPIH'!$G$16))</f>
        <v>-</v>
      </c>
      <c r="AA118" s="28"/>
    </row>
    <row r="119" spans="1:27" s="29" customFormat="1" ht="11.25" customHeight="1" x14ac:dyDescent="0.25">
      <c r="A119" s="256">
        <v>8</v>
      </c>
      <c r="B119" s="135" t="s">
        <v>349</v>
      </c>
      <c r="C119" s="135" t="s">
        <v>404</v>
      </c>
      <c r="D119" s="133" t="s">
        <v>324</v>
      </c>
      <c r="E119" s="128"/>
      <c r="F119" s="30"/>
      <c r="G119" s="38">
        <f>IF(G111="-","-",SUM(G111:G117)*'3j PAAC PAP'!$G$36)</f>
        <v>0</v>
      </c>
      <c r="H119" s="38">
        <f>IF(H111="-","-",SUM(H111:H117)*'3j PAAC PAP'!$G$36)</f>
        <v>0</v>
      </c>
      <c r="I119" s="38">
        <f>IF(I111="-","-",SUM(I111:I117)*'3j PAAC PAP'!$G$36)</f>
        <v>0</v>
      </c>
      <c r="J119" s="38">
        <f>IF(J111="-","-",SUM(J111:J117)*'3j PAAC PAP'!$G$36)</f>
        <v>0</v>
      </c>
      <c r="K119" s="38">
        <f>IF(K111="-","-",SUM(K111:K117)*'3j PAAC PAP'!$G$36)</f>
        <v>0</v>
      </c>
      <c r="L119" s="38">
        <f>IF(L111="-","-",SUM(L111:L117)*'3j PAAC PAP'!$G$36)</f>
        <v>0</v>
      </c>
      <c r="M119" s="38">
        <f>IF(M111="-","-",SUM(M111:M117)*'3j PAAC PAP'!$G$36)</f>
        <v>0</v>
      </c>
      <c r="N119" s="38">
        <f>IF(N111="-","-",SUM(N111:N117)*'3j PAAC PAP'!$G$36)</f>
        <v>0</v>
      </c>
      <c r="O119" s="30"/>
      <c r="P119" s="38">
        <f>IF(P111="-","-",SUM(P111:P117)*'3j PAAC PAP'!$G$36)</f>
        <v>0</v>
      </c>
      <c r="Q119" s="38">
        <f>IF(Q111="-","-",SUM(Q111:Q117)*'3j PAAC PAP'!$G$36)</f>
        <v>0</v>
      </c>
      <c r="R119" s="38">
        <f>IF(R111="-","-",SUM(R111:R117)*'3j PAAC PAP'!$G$36)</f>
        <v>0</v>
      </c>
      <c r="S119" s="38">
        <f>IF(S111="-","-",SUM(S111:S117)*'3j PAAC PAP'!$G$36)</f>
        <v>0</v>
      </c>
      <c r="T119" s="38">
        <f>IF(T111="-","-",SUM(T111:T117)*'3j PAAC PAP'!$G$36)</f>
        <v>0</v>
      </c>
      <c r="U119" s="38">
        <f>IF(U111="-","-",SUM(U111:U117)*'3j PAAC PAP'!$G$36)</f>
        <v>0</v>
      </c>
      <c r="V119" s="38">
        <f>IF(V111="-","-",SUM(V111:V117)*'3j PAAC PAP'!$G$36)</f>
        <v>0</v>
      </c>
      <c r="W119" s="38" t="str">
        <f>IF(W111="-","-",SUM(W111:W117)*'3j PAAC PAP'!$G$36)</f>
        <v>-</v>
      </c>
      <c r="X119" s="38" t="str">
        <f>IF(X111="-","-",SUM(X111:X117)*'3j PAAC PAP'!$G$36)</f>
        <v>-</v>
      </c>
      <c r="Y119" s="38" t="str">
        <f>IF(Y111="-","-",SUM(Y111:Y117)*'3j PAAC PAP'!$G$36)</f>
        <v>-</v>
      </c>
      <c r="Z119" s="38" t="str">
        <f>IF(Z111="-","-",SUM(Z111:Z117)*'3j PAAC PAP'!$G$36)</f>
        <v>-</v>
      </c>
      <c r="AA119" s="28"/>
    </row>
    <row r="120" spans="1:27" s="29" customFormat="1" ht="11.25" customHeight="1" x14ac:dyDescent="0.25">
      <c r="A120" s="256">
        <v>9</v>
      </c>
      <c r="B120" s="135" t="s">
        <v>388</v>
      </c>
      <c r="C120" s="135" t="s">
        <v>515</v>
      </c>
      <c r="D120" s="133" t="s">
        <v>324</v>
      </c>
      <c r="E120" s="128"/>
      <c r="F120" s="30"/>
      <c r="G120" s="38">
        <f>IF(G111="-","-",SUM(G111:G119)*'3k EBIT'!$E$10)</f>
        <v>11.194017938771987</v>
      </c>
      <c r="H120" s="38">
        <f>IF(H111="-","-",SUM(H111:H119)*'3k EBIT'!$E$10)</f>
        <v>10.695579638890472</v>
      </c>
      <c r="I120" s="38">
        <f>IF(I111="-","-",SUM(I111:I119)*'3k EBIT'!$E$10)</f>
        <v>11.160964467290421</v>
      </c>
      <c r="J120" s="38">
        <f>IF(J111="-","-",SUM(J111:J119)*'3k EBIT'!$E$10)</f>
        <v>10.943340195608966</v>
      </c>
      <c r="K120" s="38">
        <f>IF(K111="-","-",SUM(K111:K119)*'3k EBIT'!$E$10)</f>
        <v>11.920923438164561</v>
      </c>
      <c r="L120" s="38">
        <f>IF(L111="-","-",SUM(L111:L119)*'3k EBIT'!$E$10)</f>
        <v>11.775273708781095</v>
      </c>
      <c r="M120" s="38">
        <f>IF(M111="-","-",SUM(M111:M119)*'3k EBIT'!$E$10)</f>
        <v>12.831398650238663</v>
      </c>
      <c r="N120" s="38">
        <f>IF(N111="-","-",SUM(N111:N119)*'3k EBIT'!$E$10)</f>
        <v>13.302513901603266</v>
      </c>
      <c r="O120" s="30"/>
      <c r="P120" s="38">
        <f>IF(P111="-","-",SUM(P111:P119)*'3k EBIT'!$E$10)</f>
        <v>13.302513901603266</v>
      </c>
      <c r="Q120" s="38">
        <f>IF(Q111="-","-",SUM(Q111:Q119)*'3k EBIT'!$E$10)</f>
        <v>14.907272739569443</v>
      </c>
      <c r="R120" s="38">
        <f>IF(R111="-","-",SUM(R111:R119)*'3k EBIT'!$E$10)</f>
        <v>14.35408618609088</v>
      </c>
      <c r="S120" s="38">
        <f>IF(S111="-","-",SUM(S111:S119)*'3k EBIT'!$E$10)</f>
        <v>14.493233059053333</v>
      </c>
      <c r="T120" s="38">
        <f>IF(T111="-","-",SUM(T111:T119)*'3k EBIT'!$E$10)</f>
        <v>13.811471936039737</v>
      </c>
      <c r="U120" s="38">
        <f>IF(U111="-","-",SUM(U111:U119)*'3k EBIT'!$E$10)</f>
        <v>15.076072058603309</v>
      </c>
      <c r="V120" s="38">
        <f>IF(V111="-","-",SUM(V111:V119)*'3k EBIT'!$E$10)</f>
        <v>16.628065008995669</v>
      </c>
      <c r="W120" s="38" t="str">
        <f>IF(W111="-","-",SUM(W111:W119)*'3k EBIT'!$E$10)</f>
        <v>-</v>
      </c>
      <c r="X120" s="38" t="str">
        <f>IF(X111="-","-",SUM(X111:X119)*'3k EBIT'!$E$10)</f>
        <v>-</v>
      </c>
      <c r="Y120" s="38" t="str">
        <f>IF(Y111="-","-",SUM(Y111:Y119)*'3k EBIT'!$E$10)</f>
        <v>-</v>
      </c>
      <c r="Z120" s="38" t="str">
        <f>IF(Z111="-","-",SUM(Z111:Z119)*'3k EBIT'!$E$10)</f>
        <v>-</v>
      </c>
      <c r="AA120" s="28"/>
    </row>
    <row r="121" spans="1:27" s="29" customFormat="1" ht="11.5" x14ac:dyDescent="0.25">
      <c r="A121" s="256">
        <v>10</v>
      </c>
      <c r="B121" s="135" t="s">
        <v>292</v>
      </c>
      <c r="C121" s="179" t="s">
        <v>516</v>
      </c>
      <c r="D121" s="133" t="s">
        <v>324</v>
      </c>
      <c r="E121" s="127"/>
      <c r="F121" s="30"/>
      <c r="G121" s="38">
        <f>IF(G111="-","-",SUM(G111:G114,G116:G120)*'3l HAP'!$E$11)</f>
        <v>6.72580458235986</v>
      </c>
      <c r="H121" s="38">
        <f>IF(H111="-","-",SUM(H111:H114,H116:H120)*'3l HAP'!$E$11)</f>
        <v>6.3270265302591069</v>
      </c>
      <c r="I121" s="38">
        <f>IF(I111="-","-",SUM(I111:I114,I116:I120)*'3l HAP'!$E$11)</f>
        <v>6.3662569389075765</v>
      </c>
      <c r="J121" s="38">
        <f>IF(J111="-","-",SUM(J111:J114,J116:J120)*'3l HAP'!$E$11)</f>
        <v>6.2096108040127715</v>
      </c>
      <c r="K121" s="38">
        <f>IF(K111="-","-",SUM(K111:K114,K116:K120)*'3l HAP'!$E$11)</f>
        <v>7.0196096907119516</v>
      </c>
      <c r="L121" s="38">
        <f>IF(L111="-","-",SUM(L111:L114,L116:L120)*'3l HAP'!$E$11)</f>
        <v>6.8897619650802868</v>
      </c>
      <c r="M121" s="38">
        <f>IF(M111="-","-",SUM(M111:M114,M116:M120)*'3l HAP'!$E$11)</f>
        <v>7.7100569074841987</v>
      </c>
      <c r="N121" s="38">
        <f>IF(N111="-","-",SUM(N111:N114,N116:N120)*'3l HAP'!$E$11)</f>
        <v>8.0808995193399085</v>
      </c>
      <c r="O121" s="30"/>
      <c r="P121" s="38">
        <f>IF(P111="-","-",SUM(P111:P114,P116:P120)*'3l HAP'!$E$11)</f>
        <v>8.0808995193399085</v>
      </c>
      <c r="Q121" s="38">
        <f>IF(Q111="-","-",SUM(Q111:Q114,Q116:Q120)*'3l HAP'!$E$11)</f>
        <v>9.1181834664277357</v>
      </c>
      <c r="R121" s="38">
        <f>IF(R111="-","-",SUM(R111:R114,R116:R120)*'3l HAP'!$E$11)</f>
        <v>8.6819954695132555</v>
      </c>
      <c r="S121" s="38">
        <f>IF(S111="-","-",SUM(S111:S114,S116:S120)*'3l HAP'!$E$11)</f>
        <v>8.6991265961034259</v>
      </c>
      <c r="T121" s="38">
        <f>IF(T111="-","-",SUM(T111:T114,T116:T120)*'3l HAP'!$E$11)</f>
        <v>8.1296260572570684</v>
      </c>
      <c r="U121" s="38">
        <f>IF(U111="-","-",SUM(U111:U114,U116:U120)*'3l HAP'!$E$11)</f>
        <v>8.9329876013790432</v>
      </c>
      <c r="V121" s="38">
        <f>IF(V111="-","-",SUM(V111:V114,V116:V120)*'3l HAP'!$E$11)</f>
        <v>10.14536774688446</v>
      </c>
      <c r="W121" s="38" t="str">
        <f>IF(W111="-","-",SUM(W111:W114,W116:W120)*'3l HAP'!$E$11)</f>
        <v>-</v>
      </c>
      <c r="X121" s="38" t="str">
        <f>IF(X111="-","-",SUM(X111:X114,X116:X120)*'3l HAP'!$E$11)</f>
        <v>-</v>
      </c>
      <c r="Y121" s="38" t="str">
        <f>IF(Y111="-","-",SUM(Y111:Y114,Y116:Y120)*'3l HAP'!$E$11)</f>
        <v>-</v>
      </c>
      <c r="Z121" s="38" t="str">
        <f>IF(Z111="-","-",SUM(Z111:Z114,Z116:Z120)*'3l HAP'!$E$11)</f>
        <v>-</v>
      </c>
      <c r="AA121" s="28"/>
    </row>
    <row r="122" spans="1:27" s="29" customFormat="1" ht="11.5" x14ac:dyDescent="0.25">
      <c r="A122" s="256">
        <v>11</v>
      </c>
      <c r="B122" s="135" t="s">
        <v>44</v>
      </c>
      <c r="C122" s="135" t="str">
        <f>B122&amp;"_"&amp;D122</f>
        <v>Total_South East</v>
      </c>
      <c r="D122" s="133" t="s">
        <v>324</v>
      </c>
      <c r="E122" s="128"/>
      <c r="F122" s="30"/>
      <c r="G122" s="38">
        <f t="shared" ref="G122:N122" si="16">IF(G111="-","-",SUM(G111:G121))</f>
        <v>595.88440011158957</v>
      </c>
      <c r="H122" s="38">
        <f t="shared" si="16"/>
        <v>569.25203816473356</v>
      </c>
      <c r="I122" s="38">
        <f t="shared" si="16"/>
        <v>593.78519679294016</v>
      </c>
      <c r="J122" s="38">
        <f t="shared" si="16"/>
        <v>582.1746463532445</v>
      </c>
      <c r="K122" s="38">
        <f t="shared" si="16"/>
        <v>634.43637359586126</v>
      </c>
      <c r="L122" s="38">
        <f t="shared" si="16"/>
        <v>626.64075380588827</v>
      </c>
      <c r="M122" s="38">
        <f t="shared" si="16"/>
        <v>683.04654902316383</v>
      </c>
      <c r="N122" s="38">
        <f t="shared" si="16"/>
        <v>708.21292093866657</v>
      </c>
      <c r="O122" s="30"/>
      <c r="P122" s="38">
        <f t="shared" ref="P122:Z122" si="17">IF(P111="-","-",SUM(P111:P121))</f>
        <v>708.21292093866657</v>
      </c>
      <c r="Q122" s="38">
        <f t="shared" si="17"/>
        <v>793.71116147083819</v>
      </c>
      <c r="R122" s="38">
        <f t="shared" si="17"/>
        <v>764.15990373795023</v>
      </c>
      <c r="S122" s="38">
        <f t="shared" si="17"/>
        <v>771.50055146914542</v>
      </c>
      <c r="T122" s="38">
        <f t="shared" si="17"/>
        <v>735.04890138237863</v>
      </c>
      <c r="U122" s="38">
        <f t="shared" si="17"/>
        <v>802.41013662215244</v>
      </c>
      <c r="V122" s="38">
        <f t="shared" si="17"/>
        <v>885.30632252228202</v>
      </c>
      <c r="W122" s="38" t="str">
        <f t="shared" si="17"/>
        <v>-</v>
      </c>
      <c r="X122" s="38" t="str">
        <f t="shared" si="17"/>
        <v>-</v>
      </c>
      <c r="Y122" s="38" t="str">
        <f t="shared" si="17"/>
        <v>-</v>
      </c>
      <c r="Z122" s="38" t="str">
        <f t="shared" si="17"/>
        <v>-</v>
      </c>
      <c r="AA122" s="28"/>
    </row>
    <row r="123" spans="1:27" s="29" customFormat="1" ht="11.5" x14ac:dyDescent="0.25">
      <c r="A123" s="256">
        <v>1</v>
      </c>
      <c r="B123" s="132" t="s">
        <v>350</v>
      </c>
      <c r="C123" s="132" t="s">
        <v>341</v>
      </c>
      <c r="D123" s="134" t="s">
        <v>325</v>
      </c>
      <c r="E123" s="131"/>
      <c r="F123" s="30"/>
      <c r="G123" s="129">
        <f>IF('3a DF'!H36="-","-",'3a DF'!H36)</f>
        <v>256.06243024347776</v>
      </c>
      <c r="H123" s="129">
        <f>IF('3a DF'!I36="-","-",'3a DF'!I36)</f>
        <v>229.22178186718202</v>
      </c>
      <c r="I123" s="129">
        <f>IF('3a DF'!J36="-","-",'3a DF'!J36)</f>
        <v>206.70039084685936</v>
      </c>
      <c r="J123" s="129">
        <f>IF('3a DF'!K36="-","-",'3a DF'!K36)</f>
        <v>196.88692458406655</v>
      </c>
      <c r="K123" s="129">
        <f>IF('3a DF'!L36="-","-",'3a DF'!L36)</f>
        <v>229.7668065717728</v>
      </c>
      <c r="L123" s="129">
        <f>IF('3a DF'!M36="-","-",'3a DF'!M36)</f>
        <v>221.26725566242558</v>
      </c>
      <c r="M123" s="129">
        <f>IF('3a DF'!N36="-","-",'3a DF'!N36)</f>
        <v>232.50994518334161</v>
      </c>
      <c r="N123" s="129">
        <f>IF('3a DF'!O36="-","-",'3a DF'!O36)</f>
        <v>259.5017635918822</v>
      </c>
      <c r="O123" s="30"/>
      <c r="P123" s="129">
        <f>IF('3a DF'!Q36="-","-",'3a DF'!Q36)</f>
        <v>259.5017635918822</v>
      </c>
      <c r="Q123" s="129">
        <f>IF('3a DF'!R36="-","-",'3a DF'!R36)</f>
        <v>303.5207770697416</v>
      </c>
      <c r="R123" s="129">
        <f>IF('3a DF'!S36="-","-",'3a DF'!S36)</f>
        <v>271.79465687730334</v>
      </c>
      <c r="S123" s="129">
        <f>IF('3a DF'!T36="-","-",'3a DF'!T36)</f>
        <v>249.65169042863437</v>
      </c>
      <c r="T123" s="129">
        <f>IF('3a DF'!U36="-","-",'3a DF'!U36)</f>
        <v>208.57559736027503</v>
      </c>
      <c r="U123" s="129">
        <f>IF('3a DF'!V36="-","-",'3a DF'!V36)</f>
        <v>250.58865088867879</v>
      </c>
      <c r="V123" s="129">
        <f>IF('3a DF'!W36="-","-",'3a DF'!W36)</f>
        <v>347.8812281083658</v>
      </c>
      <c r="W123" s="129" t="str">
        <f>IF('3a DF'!X36="-","-",'3a DF'!X36)</f>
        <v>-</v>
      </c>
      <c r="X123" s="129" t="str">
        <f>IF('3a DF'!Y36="-","-",'3a DF'!Y36)</f>
        <v>-</v>
      </c>
      <c r="Y123" s="129" t="str">
        <f>IF('3a DF'!Z36="-","-",'3a DF'!Z36)</f>
        <v>-</v>
      </c>
      <c r="Z123" s="129" t="str">
        <f>IF('3a DF'!AA36="-","-",'3a DF'!AA36)</f>
        <v>-</v>
      </c>
      <c r="AA123" s="28"/>
    </row>
    <row r="124" spans="1:27" s="29" customFormat="1" ht="11.5" x14ac:dyDescent="0.25">
      <c r="A124" s="256">
        <v>2</v>
      </c>
      <c r="B124" s="132" t="s">
        <v>350</v>
      </c>
      <c r="C124" s="132" t="s">
        <v>300</v>
      </c>
      <c r="D124" s="134" t="s">
        <v>325</v>
      </c>
      <c r="E124" s="131"/>
      <c r="F124" s="30"/>
      <c r="G124" s="129">
        <f>IF('3b CM'!G36="-","-",'3b CM'!G36)</f>
        <v>5.9209279169657465E-2</v>
      </c>
      <c r="H124" s="129">
        <f>IF('3b CM'!H36="-","-",'3b CM'!H36)</f>
        <v>8.8813918754486187E-2</v>
      </c>
      <c r="I124" s="129">
        <f>IF('3b CM'!I36="-","-",'3b CM'!I36)</f>
        <v>0.27966537529308733</v>
      </c>
      <c r="J124" s="129">
        <f>IF('3b CM'!J36="-","-",'3b CM'!J36)</f>
        <v>0.28440575793796036</v>
      </c>
      <c r="K124" s="129">
        <f>IF('3b CM'!K36="-","-",'3b CM'!K36)</f>
        <v>3.6528488442064324</v>
      </c>
      <c r="L124" s="129">
        <f>IF('3b CM'!L36="-","-",'3b CM'!L36)</f>
        <v>3.5436324921549178</v>
      </c>
      <c r="M124" s="129">
        <f>IF('3b CM'!M36="-","-",'3b CM'!M36)</f>
        <v>12.166521478151626</v>
      </c>
      <c r="N124" s="129">
        <f>IF('3b CM'!N36="-","-",'3b CM'!N36)</f>
        <v>11.56584139250541</v>
      </c>
      <c r="O124" s="30"/>
      <c r="P124" s="129">
        <f>IF('3b CM'!P36="-","-",'3b CM'!P36)</f>
        <v>11.56584139250541</v>
      </c>
      <c r="Q124" s="129">
        <f>IF('3b CM'!Q36="-","-",'3b CM'!Q36)</f>
        <v>15.678517669860684</v>
      </c>
      <c r="R124" s="129">
        <f>IF('3b CM'!R36="-","-",'3b CM'!R36)</f>
        <v>15.059115076494207</v>
      </c>
      <c r="S124" s="129">
        <f>IF('3b CM'!S36="-","-",'3b CM'!S36)</f>
        <v>17.81008875030097</v>
      </c>
      <c r="T124" s="129">
        <f>IF('3b CM'!T36="-","-",'3b CM'!T36)</f>
        <v>18.146985498310233</v>
      </c>
      <c r="U124" s="129">
        <f>IF('3b CM'!U36="-","-",'3b CM'!U36)</f>
        <v>14.011479772212601</v>
      </c>
      <c r="V124" s="129">
        <f>IF('3b CM'!V36="-","-",'3b CM'!V36)</f>
        <v>14.163399515475627</v>
      </c>
      <c r="W124" s="129" t="str">
        <f>IF('3b CM'!W36="-","-",'3b CM'!W36)</f>
        <v>-</v>
      </c>
      <c r="X124" s="129" t="str">
        <f>IF('3b CM'!X36="-","-",'3b CM'!X36)</f>
        <v>-</v>
      </c>
      <c r="Y124" s="129" t="str">
        <f>IF('3b CM'!Y36="-","-",'3b CM'!Y36)</f>
        <v>-</v>
      </c>
      <c r="Z124" s="129" t="str">
        <f>IF('3b CM'!Z36="-","-",'3b CM'!Z36)</f>
        <v>-</v>
      </c>
      <c r="AA124" s="28"/>
    </row>
    <row r="125" spans="1:27" s="29" customFormat="1" ht="11.25" customHeight="1" x14ac:dyDescent="0.25">
      <c r="A125" s="256"/>
      <c r="B125" s="132" t="s">
        <v>596</v>
      </c>
      <c r="C125" s="132" t="s">
        <v>597</v>
      </c>
      <c r="D125" s="134" t="s">
        <v>325</v>
      </c>
      <c r="E125" s="131"/>
      <c r="F125" s="30"/>
      <c r="G125" s="129" t="str">
        <f>IF('3c AA'!J176="-","-",'3c AA'!J176)</f>
        <v>-</v>
      </c>
      <c r="H125" s="129" t="str">
        <f>IF('3c AA'!K176="-","-",'3c AA'!K176)</f>
        <v>-</v>
      </c>
      <c r="I125" s="129" t="str">
        <f>IF('3c AA'!L176="-","-",'3c AA'!L176)</f>
        <v>-</v>
      </c>
      <c r="J125" s="129" t="str">
        <f>IF('3c AA'!M176="-","-",'3c AA'!M176)</f>
        <v>-</v>
      </c>
      <c r="K125" s="129" t="str">
        <f>IF('3c AA'!N176="-","-",'3c AA'!N176)</f>
        <v>-</v>
      </c>
      <c r="L125" s="129" t="str">
        <f>IF('3c AA'!O176="-","-",'3c AA'!O176)</f>
        <v>-</v>
      </c>
      <c r="M125" s="129" t="str">
        <f>IF('3c AA'!P176="-","-",'3c AA'!P176)</f>
        <v>-</v>
      </c>
      <c r="N125" s="129" t="str">
        <f>IF('3c AA'!Q176="-","-",'3c AA'!Q176)</f>
        <v>-</v>
      </c>
      <c r="O125" s="30"/>
      <c r="P125" s="129" t="str">
        <f>IF('3c AA'!S176="-","-",'3c AA'!S176)</f>
        <v>-</v>
      </c>
      <c r="Q125" s="129" t="str">
        <f>IF('3c AA'!T176="-","-",'3c AA'!T176)</f>
        <v>-</v>
      </c>
      <c r="R125" s="129" t="str">
        <f>IF('3c AA'!U176="-","-",'3c AA'!U176)</f>
        <v>-</v>
      </c>
      <c r="S125" s="129" t="str">
        <f>IF('3c AA'!V176="-","-",'3c AA'!V176)</f>
        <v>-</v>
      </c>
      <c r="T125" s="129">
        <f>IF('3c AA'!W176="-","-",'3c AA'!W176)</f>
        <v>0</v>
      </c>
      <c r="U125" s="129">
        <f>IF('3c AA'!X176="-","-",'3c AA'!X176)</f>
        <v>0</v>
      </c>
      <c r="V125" s="129">
        <f>IF('3c AA'!Y176="-","-",'3c AA'!Y176)</f>
        <v>0</v>
      </c>
      <c r="W125" s="129" t="str">
        <f>IF('3c AA'!Z176="-","-",'3c AA'!Z176)</f>
        <v>-</v>
      </c>
      <c r="X125" s="129" t="str">
        <f>IF('3c AA'!AA176="-","-",'3c AA'!AA176)</f>
        <v>-</v>
      </c>
      <c r="Y125" s="129" t="str">
        <f>IF('3c AA'!AB176="-","-",'3c AA'!AB176)</f>
        <v>-</v>
      </c>
      <c r="Z125" s="129" t="str">
        <f>IF('3c AA'!AC176="-","-",'3c AA'!AC176)</f>
        <v>-</v>
      </c>
      <c r="AA125" s="28"/>
    </row>
    <row r="126" spans="1:27" s="29" customFormat="1" ht="11.25" customHeight="1" x14ac:dyDescent="0.25">
      <c r="A126" s="256">
        <v>3</v>
      </c>
      <c r="B126" s="132" t="s">
        <v>2</v>
      </c>
      <c r="C126" s="132" t="s">
        <v>342</v>
      </c>
      <c r="D126" s="134" t="s">
        <v>325</v>
      </c>
      <c r="E126" s="131"/>
      <c r="F126" s="30"/>
      <c r="G126" s="129">
        <f>IF('3d PC'!G37="-","-",'3d PC'!G37)</f>
        <v>90.730181075528037</v>
      </c>
      <c r="H126" s="129">
        <f>IF('3d PC'!H37="-","-",'3d PC'!H37)</f>
        <v>90.703068916991796</v>
      </c>
      <c r="I126" s="129">
        <f>IF('3d PC'!I37="-","-",'3d PC'!I37)</f>
        <v>115.01459904250231</v>
      </c>
      <c r="J126" s="129">
        <f>IF('3d PC'!J37="-","-",'3d PC'!J37)</f>
        <v>113.78027618233038</v>
      </c>
      <c r="K126" s="129">
        <f>IF('3d PC'!K37="-","-",'3d PC'!K37)</f>
        <v>130.47520110883656</v>
      </c>
      <c r="L126" s="129">
        <f>IF('3d PC'!L37="-","-",'3d PC'!L37)</f>
        <v>129.28440749528133</v>
      </c>
      <c r="M126" s="129">
        <f>IF('3d PC'!M37="-","-",'3d PC'!M37)</f>
        <v>157.56852017289501</v>
      </c>
      <c r="N126" s="129">
        <f>IF('3d PC'!N37="-","-",'3d PC'!N37)</f>
        <v>154.75829917163091</v>
      </c>
      <c r="O126" s="30"/>
      <c r="P126" s="129">
        <f>IF('3d PC'!P37="-","-",'3d PC'!P37)</f>
        <v>154.75829917163091</v>
      </c>
      <c r="Q126" s="129">
        <f>IF('3d PC'!Q37="-","-",'3d PC'!Q37)</f>
        <v>173.39777489703113</v>
      </c>
      <c r="R126" s="129">
        <f>IF('3d PC'!R37="-","-",'3d PC'!R37)</f>
        <v>176.10260963354861</v>
      </c>
      <c r="S126" s="129">
        <f>IF('3d PC'!S37="-","-",'3d PC'!S37)</f>
        <v>192.14903722991843</v>
      </c>
      <c r="T126" s="129">
        <f>IF('3d PC'!T37="-","-",'3d PC'!T37)</f>
        <v>195.69023135421619</v>
      </c>
      <c r="U126" s="129">
        <f>IF('3d PC'!U37="-","-",'3d PC'!U37)</f>
        <v>211.8421788876889</v>
      </c>
      <c r="V126" s="129">
        <f>IF('3d PC'!V37="-","-",'3d PC'!V37)</f>
        <v>192.57898891054398</v>
      </c>
      <c r="W126" s="129" t="str">
        <f>IF('3d PC'!W37="-","-",'3d PC'!W37)</f>
        <v>-</v>
      </c>
      <c r="X126" s="129" t="str">
        <f>IF('3d PC'!X37="-","-",'3d PC'!X37)</f>
        <v>-</v>
      </c>
      <c r="Y126" s="129" t="str">
        <f>IF('3d PC'!Y37="-","-",'3d PC'!Y37)</f>
        <v>-</v>
      </c>
      <c r="Z126" s="129" t="str">
        <f>IF('3d PC'!Z37="-","-",'3d PC'!Z37)</f>
        <v>-</v>
      </c>
      <c r="AA126" s="28"/>
    </row>
    <row r="127" spans="1:27" s="29" customFormat="1" ht="11.25" customHeight="1" x14ac:dyDescent="0.25">
      <c r="A127" s="256">
        <v>4</v>
      </c>
      <c r="B127" s="132" t="s">
        <v>352</v>
      </c>
      <c r="C127" s="132" t="s">
        <v>343</v>
      </c>
      <c r="D127" s="134" t="s">
        <v>325</v>
      </c>
      <c r="E127" s="131"/>
      <c r="F127" s="30"/>
      <c r="G127" s="129">
        <f>IF('3e NC-Elec'!H65="-","-",'3e NC-Elec'!H65)</f>
        <v>128.64454239671682</v>
      </c>
      <c r="H127" s="129">
        <f>IF('3e NC-Elec'!I65="-","-",'3e NC-Elec'!I65)</f>
        <v>129.64424912144716</v>
      </c>
      <c r="I127" s="129">
        <f>IF('3e NC-Elec'!J65="-","-",'3e NC-Elec'!J65)</f>
        <v>152.14173927790375</v>
      </c>
      <c r="J127" s="129">
        <f>IF('3e NC-Elec'!K65="-","-",'3e NC-Elec'!K65)</f>
        <v>151.38982502600331</v>
      </c>
      <c r="K127" s="129">
        <f>IF('3e NC-Elec'!L65="-","-",'3e NC-Elec'!L65)</f>
        <v>148.81876949313911</v>
      </c>
      <c r="L127" s="129">
        <f>IF('3e NC-Elec'!M65="-","-",'3e NC-Elec'!M65)</f>
        <v>150.0172320039093</v>
      </c>
      <c r="M127" s="129">
        <f>IF('3e NC-Elec'!N65="-","-",'3e NC-Elec'!N65)</f>
        <v>162.51189322189194</v>
      </c>
      <c r="N127" s="129">
        <f>IF('3e NC-Elec'!O65="-","-",'3e NC-Elec'!O65)</f>
        <v>161.98524914601313</v>
      </c>
      <c r="O127" s="30"/>
      <c r="P127" s="129">
        <f>IF('3e NC-Elec'!Q65="-","-",'3e NC-Elec'!Q65)</f>
        <v>161.98524914601313</v>
      </c>
      <c r="Q127" s="129">
        <f>IF('3e NC-Elec'!R65="-","-",'3e NC-Elec'!R65)</f>
        <v>167.11306235868443</v>
      </c>
      <c r="R127" s="129">
        <f>IF('3e NC-Elec'!S65="-","-",'3e NC-Elec'!S65)</f>
        <v>168.08637972153971</v>
      </c>
      <c r="S127" s="129">
        <f>IF('3e NC-Elec'!T65="-","-",'3e NC-Elec'!T65)</f>
        <v>165.18906610971607</v>
      </c>
      <c r="T127" s="129">
        <f>IF('3e NC-Elec'!U65="-","-",'3e NC-Elec'!U65)</f>
        <v>168.40575176911798</v>
      </c>
      <c r="U127" s="129">
        <f>IF('3e NC-Elec'!V65="-","-",'3e NC-Elec'!V65)</f>
        <v>187.48936455560138</v>
      </c>
      <c r="V127" s="129">
        <f>IF('3e NC-Elec'!W65="-","-",'3e NC-Elec'!W65)</f>
        <v>186.4722989238644</v>
      </c>
      <c r="W127" s="129" t="str">
        <f>IF('3e NC-Elec'!X65="-","-",'3e NC-Elec'!X65)</f>
        <v>-</v>
      </c>
      <c r="X127" s="129" t="str">
        <f>IF('3e NC-Elec'!Y65="-","-",'3e NC-Elec'!Y65)</f>
        <v>-</v>
      </c>
      <c r="Y127" s="129" t="str">
        <f>IF('3e NC-Elec'!Z65="-","-",'3e NC-Elec'!Z65)</f>
        <v>-</v>
      </c>
      <c r="Z127" s="129" t="str">
        <f>IF('3e NC-Elec'!AA65="-","-",'3e NC-Elec'!AA65)</f>
        <v>-</v>
      </c>
      <c r="AA127" s="28"/>
    </row>
    <row r="128" spans="1:27" s="29" customFormat="1" ht="12.4" customHeight="1" x14ac:dyDescent="0.25">
      <c r="A128" s="256">
        <v>5</v>
      </c>
      <c r="B128" s="132" t="s">
        <v>349</v>
      </c>
      <c r="C128" s="132" t="s">
        <v>344</v>
      </c>
      <c r="D128" s="134" t="s">
        <v>325</v>
      </c>
      <c r="E128" s="131"/>
      <c r="F128" s="30"/>
      <c r="G128" s="129">
        <f>IF('3g CPIH'!C$16="-","-",'3h OC '!$E$10*('3g CPIH'!C$16/'3g CPIH'!$G$16))</f>
        <v>76.502677103718199</v>
      </c>
      <c r="H128" s="129">
        <f>IF('3g CPIH'!D$16="-","-",'3h OC '!$E$10*('3g CPIH'!D$16/'3g CPIH'!$G$16))</f>
        <v>76.655835616438353</v>
      </c>
      <c r="I128" s="129">
        <f>IF('3g CPIH'!E$16="-","-",'3h OC '!$E$10*('3g CPIH'!E$16/'3g CPIH'!$G$16))</f>
        <v>76.885573385518597</v>
      </c>
      <c r="J128" s="129">
        <f>IF('3g CPIH'!F$16="-","-",'3h OC '!$E$10*('3g CPIH'!F$16/'3g CPIH'!$G$16))</f>
        <v>77.345048923679059</v>
      </c>
      <c r="K128" s="129">
        <f>IF('3g CPIH'!G$16="-","-",'3h OC '!$E$10*('3g CPIH'!G$16/'3g CPIH'!$G$16))</f>
        <v>78.263999999999996</v>
      </c>
      <c r="L128" s="129">
        <f>IF('3g CPIH'!H$16="-","-",'3h OC '!$E$10*('3g CPIH'!H$16/'3g CPIH'!$G$16))</f>
        <v>79.259530332681024</v>
      </c>
      <c r="M128" s="129">
        <f>IF('3g CPIH'!I$16="-","-",'3h OC '!$E$10*('3g CPIH'!I$16/'3g CPIH'!$G$16))</f>
        <v>80.408219178082177</v>
      </c>
      <c r="N128" s="129">
        <f>IF('3g CPIH'!J$16="-","-",'3h OC '!$E$10*('3g CPIH'!J$16/'3g CPIH'!$G$16))</f>
        <v>81.097432485322898</v>
      </c>
      <c r="O128" s="30"/>
      <c r="P128" s="129">
        <f>IF('3g CPIH'!L$16="-","-",'3h OC '!$E$10*('3g CPIH'!L$16/'3g CPIH'!$G$16))</f>
        <v>81.097432485322898</v>
      </c>
      <c r="Q128" s="129">
        <f>IF('3g CPIH'!M$16="-","-",'3h OC '!$E$10*('3g CPIH'!M$16/'3g CPIH'!$G$16))</f>
        <v>82.016383561643835</v>
      </c>
      <c r="R128" s="129">
        <f>IF('3g CPIH'!N$16="-","-",'3h OC '!$E$10*('3g CPIH'!N$16/'3g CPIH'!$G$16))</f>
        <v>82.62901761252445</v>
      </c>
      <c r="S128" s="129">
        <f>IF('3g CPIH'!O$16="-","-",'3h OC '!$E$10*('3g CPIH'!O$16/'3g CPIH'!$G$16))</f>
        <v>83.088493150684926</v>
      </c>
      <c r="T128" s="129">
        <f>IF('3g CPIH'!P$16="-","-",'3h OC '!$E$10*('3g CPIH'!P$16/'3g CPIH'!$G$16))</f>
        <v>83.318230919765156</v>
      </c>
      <c r="U128" s="129">
        <f>IF('3g CPIH'!Q$16="-","-",'3h OC '!$E$10*('3g CPIH'!Q$16/'3g CPIH'!$G$16))</f>
        <v>83.777706457925632</v>
      </c>
      <c r="V128" s="129">
        <f>IF('3g CPIH'!R$16="-","-",'3h OC '!$E$10*('3g CPIH'!R$16/'3g CPIH'!$G$16))</f>
        <v>85.309291585127198</v>
      </c>
      <c r="W128" s="129" t="str">
        <f>IF('3g CPIH'!S$16="-","-",'3h OC '!$E$10*('3g CPIH'!S$16/'3g CPIH'!$G$16))</f>
        <v>-</v>
      </c>
      <c r="X128" s="129" t="str">
        <f>IF('3g CPIH'!T$16="-","-",'3h OC '!$E$10*('3g CPIH'!T$16/'3g CPIH'!$G$16))</f>
        <v>-</v>
      </c>
      <c r="Y128" s="129" t="str">
        <f>IF('3g CPIH'!U$16="-","-",'3h OC '!$E$10*('3g CPIH'!U$16/'3g CPIH'!$G$16))</f>
        <v>-</v>
      </c>
      <c r="Z128" s="129" t="str">
        <f>IF('3g CPIH'!V$16="-","-",'3h OC '!$E$10*('3g CPIH'!V$16/'3g CPIH'!$G$16))</f>
        <v>-</v>
      </c>
      <c r="AA128" s="28"/>
    </row>
    <row r="129" spans="1:27" s="29" customFormat="1" ht="11.25" customHeight="1" x14ac:dyDescent="0.25">
      <c r="A129" s="256">
        <v>6</v>
      </c>
      <c r="B129" s="132" t="s">
        <v>349</v>
      </c>
      <c r="C129" s="132" t="s">
        <v>43</v>
      </c>
      <c r="D129" s="134" t="s">
        <v>325</v>
      </c>
      <c r="E129" s="131"/>
      <c r="F129" s="30"/>
      <c r="G129" s="129" t="s">
        <v>333</v>
      </c>
      <c r="H129" s="129" t="s">
        <v>333</v>
      </c>
      <c r="I129" s="129" t="s">
        <v>333</v>
      </c>
      <c r="J129" s="129" t="s">
        <v>333</v>
      </c>
      <c r="K129" s="129">
        <f>IF('3i SMNCC'!G$48="-","-",'3i SMNCC'!G$48)</f>
        <v>0</v>
      </c>
      <c r="L129" s="129">
        <f>IF('3i SMNCC'!H$48="-","-",'3i SMNCC'!H$48)</f>
        <v>-0.18995111249132623</v>
      </c>
      <c r="M129" s="129">
        <f>IF('3i SMNCC'!I$48="-","-",'3i SMNCC'!I$48)</f>
        <v>2.3898870370752556</v>
      </c>
      <c r="N129" s="129">
        <f>IF('3i SMNCC'!J$48="-","-",'3i SMNCC'!J$48)</f>
        <v>2.4654814606041811</v>
      </c>
      <c r="O129" s="30"/>
      <c r="P129" s="129">
        <f>IF('3i SMNCC'!L$48="-","-",'3i SMNCC'!L$48)</f>
        <v>2.4654814606041811</v>
      </c>
      <c r="Q129" s="129">
        <f>IF('3i SMNCC'!M$48="-","-",'3i SMNCC'!M$48)</f>
        <v>4.8850955964817686</v>
      </c>
      <c r="R129" s="129">
        <f>IF('3i SMNCC'!N$48="-","-",'3i SMNCC'!N$48)</f>
        <v>4.7480163427765101</v>
      </c>
      <c r="S129" s="129">
        <f>IF('3i SMNCC'!O$48="-","-",'3i SMNCC'!O$48)</f>
        <v>7.093641997338695</v>
      </c>
      <c r="T129" s="129">
        <f>IF('3i SMNCC'!P$48="-","-",'3i SMNCC'!P$48)</f>
        <v>6.2155900817178944</v>
      </c>
      <c r="U129" s="129">
        <f>IF('3i SMNCC'!Q$48="-","-",'3i SMNCC'!Q$48)</f>
        <v>5.8459595331056082</v>
      </c>
      <c r="V129" s="129">
        <f>IF('3i SMNCC'!R$48="-","-",'3i SMNCC'!R$48)</f>
        <v>6.2696858243973583</v>
      </c>
      <c r="W129" s="129" t="str">
        <f>IF('3i SMNCC'!S$48="-","-",'3i SMNCC'!S$48)</f>
        <v>-</v>
      </c>
      <c r="X129" s="129" t="str">
        <f>IF('3i SMNCC'!T$48="-","-",'3i SMNCC'!T$48)</f>
        <v>-</v>
      </c>
      <c r="Y129" s="129" t="str">
        <f>IF('3i SMNCC'!U$48="-","-",'3i SMNCC'!U$48)</f>
        <v>-</v>
      </c>
      <c r="Z129" s="129" t="str">
        <f>IF('3i SMNCC'!V$48="-","-",'3i SMNCC'!V$48)</f>
        <v>-</v>
      </c>
      <c r="AA129" s="28"/>
    </row>
    <row r="130" spans="1:27" s="29" customFormat="1" ht="11.25" customHeight="1" x14ac:dyDescent="0.25">
      <c r="A130" s="256">
        <v>7</v>
      </c>
      <c r="B130" s="132" t="s">
        <v>349</v>
      </c>
      <c r="C130" s="132" t="s">
        <v>389</v>
      </c>
      <c r="D130" s="134" t="s">
        <v>325</v>
      </c>
      <c r="E130" s="131"/>
      <c r="F130" s="30"/>
      <c r="G130" s="129">
        <f>IF('3g CPIH'!C$16="-","-",'3j PAAC PAP'!$G$18*('3g CPIH'!C$16/'3g CPIH'!$G$16))</f>
        <v>23.857918590998043</v>
      </c>
      <c r="H130" s="129">
        <f>IF('3g CPIH'!D$16="-","-",'3j PAAC PAP'!$G$18*('3g CPIH'!D$16/'3g CPIH'!$G$16))</f>
        <v>23.905682191780819</v>
      </c>
      <c r="I130" s="129">
        <f>IF('3g CPIH'!E$16="-","-",'3j PAAC PAP'!$G$18*('3g CPIH'!E$16/'3g CPIH'!$G$16))</f>
        <v>23.977327592954992</v>
      </c>
      <c r="J130" s="129">
        <f>IF('3g CPIH'!F$16="-","-",'3j PAAC PAP'!$G$18*('3g CPIH'!F$16/'3g CPIH'!$G$16))</f>
        <v>24.120618395303325</v>
      </c>
      <c r="K130" s="129">
        <f>IF('3g CPIH'!G$16="-","-",'3j PAAC PAP'!$G$18*('3g CPIH'!G$16/'3g CPIH'!$G$16))</f>
        <v>24.4072</v>
      </c>
      <c r="L130" s="129">
        <f>IF('3g CPIH'!H$16="-","-",'3j PAAC PAP'!$G$18*('3g CPIH'!H$16/'3g CPIH'!$G$16))</f>
        <v>24.717663405088064</v>
      </c>
      <c r="M130" s="129">
        <f>IF('3g CPIH'!I$16="-","-",'3j PAAC PAP'!$G$18*('3g CPIH'!I$16/'3g CPIH'!$G$16))</f>
        <v>25.075890410958902</v>
      </c>
      <c r="N130" s="129">
        <f>IF('3g CPIH'!J$16="-","-",'3j PAAC PAP'!$G$18*('3g CPIH'!J$16/'3g CPIH'!$G$16))</f>
        <v>25.290826614481411</v>
      </c>
      <c r="O130" s="30"/>
      <c r="P130" s="129">
        <f>IF('3g CPIH'!L$16="-","-",'3j PAAC PAP'!$G$18*('3g CPIH'!L$16/'3g CPIH'!$G$16))</f>
        <v>25.290826614481411</v>
      </c>
      <c r="Q130" s="129">
        <f>IF('3g CPIH'!M$16="-","-",'3j PAAC PAP'!$G$18*('3g CPIH'!M$16/'3g CPIH'!$G$16))</f>
        <v>25.577408219178082</v>
      </c>
      <c r="R130" s="129">
        <f>IF('3g CPIH'!N$16="-","-",'3j PAAC PAP'!$G$18*('3g CPIH'!N$16/'3g CPIH'!$G$16))</f>
        <v>25.768462622309197</v>
      </c>
      <c r="S130" s="129">
        <f>IF('3g CPIH'!O$16="-","-",'3j PAAC PAP'!$G$18*('3g CPIH'!O$16/'3g CPIH'!$G$16))</f>
        <v>25.911753424657533</v>
      </c>
      <c r="T130" s="129">
        <f>IF('3g CPIH'!P$16="-","-",'3j PAAC PAP'!$G$18*('3g CPIH'!P$16/'3g CPIH'!$G$16))</f>
        <v>25.983398825831699</v>
      </c>
      <c r="U130" s="129">
        <f>IF('3g CPIH'!Q$16="-","-",'3j PAAC PAP'!$G$18*('3g CPIH'!Q$16/'3g CPIH'!$G$16))</f>
        <v>26.126689628180038</v>
      </c>
      <c r="V130" s="129">
        <f>IF('3g CPIH'!R$16="-","-",'3j PAAC PAP'!$G$18*('3g CPIH'!R$16/'3g CPIH'!$G$16))</f>
        <v>26.604325636007829</v>
      </c>
      <c r="W130" s="129" t="str">
        <f>IF('3g CPIH'!S$16="-","-",'3j PAAC PAP'!$G$18*('3g CPIH'!S$16/'3g CPIH'!$G$16))</f>
        <v>-</v>
      </c>
      <c r="X130" s="129" t="str">
        <f>IF('3g CPIH'!T$16="-","-",'3j PAAC PAP'!$G$18*('3g CPIH'!T$16/'3g CPIH'!$G$16))</f>
        <v>-</v>
      </c>
      <c r="Y130" s="129" t="str">
        <f>IF('3g CPIH'!U$16="-","-",'3j PAAC PAP'!$G$18*('3g CPIH'!U$16/'3g CPIH'!$G$16))</f>
        <v>-</v>
      </c>
      <c r="Z130" s="129" t="str">
        <f>IF('3g CPIH'!V$16="-","-",'3j PAAC PAP'!$G$18*('3g CPIH'!V$16/'3g CPIH'!$G$16))</f>
        <v>-</v>
      </c>
      <c r="AA130" s="28"/>
    </row>
    <row r="131" spans="1:27" s="29" customFormat="1" ht="11.25" customHeight="1" x14ac:dyDescent="0.25">
      <c r="A131" s="256">
        <v>8</v>
      </c>
      <c r="B131" s="132" t="s">
        <v>349</v>
      </c>
      <c r="C131" s="132" t="s">
        <v>404</v>
      </c>
      <c r="D131" s="134" t="s">
        <v>325</v>
      </c>
      <c r="E131" s="131"/>
      <c r="F131" s="30"/>
      <c r="G131" s="129">
        <f>IF(G123="-","-",SUM(G123:G129)*'3j PAAC PAP'!$G$36)</f>
        <v>0</v>
      </c>
      <c r="H131" s="129">
        <f>IF(H123="-","-",SUM(H123:H129)*'3j PAAC PAP'!$G$36)</f>
        <v>0</v>
      </c>
      <c r="I131" s="129">
        <f>IF(I123="-","-",SUM(I123:I129)*'3j PAAC PAP'!$G$36)</f>
        <v>0</v>
      </c>
      <c r="J131" s="129">
        <f>IF(J123="-","-",SUM(J123:J129)*'3j PAAC PAP'!$G$36)</f>
        <v>0</v>
      </c>
      <c r="K131" s="129">
        <f>IF(K123="-","-",SUM(K123:K129)*'3j PAAC PAP'!$G$36)</f>
        <v>0</v>
      </c>
      <c r="L131" s="129">
        <f>IF(L123="-","-",SUM(L123:L129)*'3j PAAC PAP'!$G$36)</f>
        <v>0</v>
      </c>
      <c r="M131" s="129">
        <f>IF(M123="-","-",SUM(M123:M129)*'3j PAAC PAP'!$G$36)</f>
        <v>0</v>
      </c>
      <c r="N131" s="129">
        <f>IF(N123="-","-",SUM(N123:N129)*'3j PAAC PAP'!$G$36)</f>
        <v>0</v>
      </c>
      <c r="O131" s="30"/>
      <c r="P131" s="129">
        <f>IF(P123="-","-",SUM(P123:P129)*'3j PAAC PAP'!$G$36)</f>
        <v>0</v>
      </c>
      <c r="Q131" s="129">
        <f>IF(Q123="-","-",SUM(Q123:Q129)*'3j PAAC PAP'!$G$36)</f>
        <v>0</v>
      </c>
      <c r="R131" s="129">
        <f>IF(R123="-","-",SUM(R123:R129)*'3j PAAC PAP'!$G$36)</f>
        <v>0</v>
      </c>
      <c r="S131" s="129">
        <f>IF(S123="-","-",SUM(S123:S129)*'3j PAAC PAP'!$G$36)</f>
        <v>0</v>
      </c>
      <c r="T131" s="129">
        <f>IF(T123="-","-",SUM(T123:T129)*'3j PAAC PAP'!$G$36)</f>
        <v>0</v>
      </c>
      <c r="U131" s="129">
        <f>IF(U123="-","-",SUM(U123:U129)*'3j PAAC PAP'!$G$36)</f>
        <v>0</v>
      </c>
      <c r="V131" s="129">
        <f>IF(V123="-","-",SUM(V123:V129)*'3j PAAC PAP'!$G$36)</f>
        <v>0</v>
      </c>
      <c r="W131" s="129" t="str">
        <f>IF(W123="-","-",SUM(W123:W129)*'3j PAAC PAP'!$G$36)</f>
        <v>-</v>
      </c>
      <c r="X131" s="129" t="str">
        <f>IF(X123="-","-",SUM(X123:X129)*'3j PAAC PAP'!$G$36)</f>
        <v>-</v>
      </c>
      <c r="Y131" s="129" t="str">
        <f>IF(Y123="-","-",SUM(Y123:Y129)*'3j PAAC PAP'!$G$36)</f>
        <v>-</v>
      </c>
      <c r="Z131" s="129" t="str">
        <f>IF(Z123="-","-",SUM(Z123:Z129)*'3j PAAC PAP'!$G$36)</f>
        <v>-</v>
      </c>
      <c r="AA131" s="28"/>
    </row>
    <row r="132" spans="1:27" s="29" customFormat="1" ht="11.5" x14ac:dyDescent="0.25">
      <c r="A132" s="256">
        <v>9</v>
      </c>
      <c r="B132" s="132" t="s">
        <v>388</v>
      </c>
      <c r="C132" s="132" t="s">
        <v>515</v>
      </c>
      <c r="D132" s="134" t="s">
        <v>325</v>
      </c>
      <c r="E132" s="131"/>
      <c r="F132" s="30"/>
      <c r="G132" s="129">
        <f>IF(G123="-","-",SUM(G123:G131)*'3k EBIT'!$E$10)</f>
        <v>11.153197575900336</v>
      </c>
      <c r="H132" s="129">
        <f>IF(H123="-","-",SUM(H123:H131)*'3k EBIT'!$E$10)</f>
        <v>10.656649951860093</v>
      </c>
      <c r="I132" s="129">
        <f>IF(I123="-","-",SUM(I123:I131)*'3k EBIT'!$E$10)</f>
        <v>11.13658635565135</v>
      </c>
      <c r="J132" s="129">
        <f>IF(J123="-","-",SUM(J123:J131)*'3k EBIT'!$E$10)</f>
        <v>10.919815890900999</v>
      </c>
      <c r="K132" s="129">
        <f>IF(K123="-","-",SUM(K123:K131)*'3k EBIT'!$E$10)</f>
        <v>11.91877331031575</v>
      </c>
      <c r="L132" s="129">
        <f>IF(L123="-","-",SUM(L123:L131)*'3k EBIT'!$E$10)</f>
        <v>11.773802750764618</v>
      </c>
      <c r="M132" s="129">
        <f>IF(M123="-","-",SUM(M123:M131)*'3k EBIT'!$E$10)</f>
        <v>13.027514819584654</v>
      </c>
      <c r="N132" s="129">
        <f>IF(N123="-","-",SUM(N123:N131)*'3k EBIT'!$E$10)</f>
        <v>13.493005664327741</v>
      </c>
      <c r="O132" s="30"/>
      <c r="P132" s="129">
        <f>IF(P123="-","-",SUM(P123:P131)*'3k EBIT'!$E$10)</f>
        <v>13.493005664327741</v>
      </c>
      <c r="Q132" s="129">
        <f>IF(Q123="-","-",SUM(Q123:Q131)*'3k EBIT'!$E$10)</f>
        <v>14.955756927208933</v>
      </c>
      <c r="R132" s="129">
        <f>IF(R123="-","-",SUM(R123:R131)*'3k EBIT'!$E$10)</f>
        <v>14.413438178745656</v>
      </c>
      <c r="S132" s="129">
        <f>IF(S123="-","-",SUM(S123:S131)*'3k EBIT'!$E$10)</f>
        <v>14.349630558495349</v>
      </c>
      <c r="T132" s="129">
        <f>IF(T123="-","-",SUM(T123:T131)*'3k EBIT'!$E$10)</f>
        <v>13.680311499553246</v>
      </c>
      <c r="U132" s="129">
        <f>IF(U123="-","-",SUM(U123:U131)*'3k EBIT'!$E$10)</f>
        <v>15.100881551682676</v>
      </c>
      <c r="V132" s="129">
        <f>IF(V123="-","-",SUM(V123:V131)*'3k EBIT'!$E$10)</f>
        <v>16.642519903981253</v>
      </c>
      <c r="W132" s="129" t="str">
        <f>IF(W123="-","-",SUM(W123:W131)*'3k EBIT'!$E$10)</f>
        <v>-</v>
      </c>
      <c r="X132" s="129" t="str">
        <f>IF(X123="-","-",SUM(X123:X131)*'3k EBIT'!$E$10)</f>
        <v>-</v>
      </c>
      <c r="Y132" s="129" t="str">
        <f>IF(Y123="-","-",SUM(Y123:Y131)*'3k EBIT'!$E$10)</f>
        <v>-</v>
      </c>
      <c r="Z132" s="129" t="str">
        <f>IF(Z123="-","-",SUM(Z123:Z131)*'3k EBIT'!$E$10)</f>
        <v>-</v>
      </c>
      <c r="AA132" s="28"/>
    </row>
    <row r="133" spans="1:27" s="29" customFormat="1" ht="11.5" x14ac:dyDescent="0.25">
      <c r="A133" s="256">
        <v>10</v>
      </c>
      <c r="B133" s="132" t="s">
        <v>292</v>
      </c>
      <c r="C133" s="177" t="s">
        <v>516</v>
      </c>
      <c r="D133" s="134" t="s">
        <v>325</v>
      </c>
      <c r="E133" s="130"/>
      <c r="F133" s="30"/>
      <c r="G133" s="129">
        <f>IF(G123="-","-",SUM(G123:G126,G128:G132)*'3l HAP'!$E$11)</f>
        <v>6.7109309526529834</v>
      </c>
      <c r="H133" s="129">
        <f>IF(H123="-","-",SUM(H123:H126,H128:H132)*'3l HAP'!$E$11)</f>
        <v>6.3136652590908939</v>
      </c>
      <c r="I133" s="129">
        <f>IF(I123="-","-",SUM(I123:I126,I128:I132)*'3l HAP'!$E$11)</f>
        <v>6.3541082417887331</v>
      </c>
      <c r="J133" s="129">
        <f>IF(J123="-","-",SUM(J123:J126,J128:J132)*'3l HAP'!$E$11)</f>
        <v>6.1980783307986886</v>
      </c>
      <c r="K133" s="129">
        <f>IF(K123="-","-",SUM(K123:K126,K128:K132)*'3l HAP'!$E$11)</f>
        <v>7.0054963936161609</v>
      </c>
      <c r="L133" s="129">
        <f>IF(L123="-","-",SUM(L123:L126,L128:L132)*'3l HAP'!$E$11)</f>
        <v>6.8762384889602632</v>
      </c>
      <c r="M133" s="129">
        <f>IF(M123="-","-",SUM(M123:M126,M128:M132)*'3l HAP'!$E$11)</f>
        <v>7.6593878813187857</v>
      </c>
      <c r="N133" s="129">
        <f>IF(N123="-","-",SUM(N123:N126,N128:N132)*'3l HAP'!$E$11)</f>
        <v>8.0257957742246298</v>
      </c>
      <c r="O133" s="30"/>
      <c r="P133" s="129">
        <f>IF(P123="-","-",SUM(P123:P126,P128:P132)*'3l HAP'!$E$11)</f>
        <v>8.0257957742246298</v>
      </c>
      <c r="Q133" s="129">
        <f>IF(Q123="-","-",SUM(Q123:Q126,Q128:Q132)*'3l HAP'!$E$11)</f>
        <v>9.0778843238123184</v>
      </c>
      <c r="R133" s="129">
        <f>IF(R123="-","-",SUM(R123:R126,R128:R132)*'3l HAP'!$E$11)</f>
        <v>8.6457347465881416</v>
      </c>
      <c r="S133" s="129">
        <f>IF(S123="-","-",SUM(S123:S126,S128:S132)*'3l HAP'!$E$11)</f>
        <v>8.6389855266415836</v>
      </c>
      <c r="T133" s="129">
        <f>IF(T123="-","-",SUM(T123:T126,T128:T132)*'3l HAP'!$E$11)</f>
        <v>8.076127069046299</v>
      </c>
      <c r="U133" s="129">
        <f>IF(U123="-","-",SUM(U123:U126,U128:U132)*'3l HAP'!$E$11)</f>
        <v>8.8913848175198229</v>
      </c>
      <c r="V133" s="129">
        <f>IF(V123="-","-",SUM(V123:V126,V128:V132)*'3l HAP'!$E$11)</f>
        <v>10.094229243483765</v>
      </c>
      <c r="W133" s="129" t="str">
        <f>IF(W123="-","-",SUM(W123:W126,W128:W132)*'3l HAP'!$E$11)</f>
        <v>-</v>
      </c>
      <c r="X133" s="129" t="str">
        <f>IF(X123="-","-",SUM(X123:X126,X128:X132)*'3l HAP'!$E$11)</f>
        <v>-</v>
      </c>
      <c r="Y133" s="129" t="str">
        <f>IF(Y123="-","-",SUM(Y123:Y126,Y128:Y132)*'3l HAP'!$E$11)</f>
        <v>-</v>
      </c>
      <c r="Z133" s="129" t="str">
        <f>IF(Z123="-","-",SUM(Z123:Z126,Z128:Z132)*'3l HAP'!$E$11)</f>
        <v>-</v>
      </c>
      <c r="AA133" s="28"/>
    </row>
    <row r="134" spans="1:27" s="29" customFormat="1" ht="11.5" x14ac:dyDescent="0.25">
      <c r="A134" s="256">
        <v>11</v>
      </c>
      <c r="B134" s="132" t="s">
        <v>44</v>
      </c>
      <c r="C134" s="132" t="str">
        <f>B134&amp;"_"&amp;D134</f>
        <v>Total_South Wales</v>
      </c>
      <c r="D134" s="134" t="s">
        <v>325</v>
      </c>
      <c r="E134" s="131"/>
      <c r="F134" s="30"/>
      <c r="G134" s="129">
        <f t="shared" ref="G134:N134" si="18">IF(G123="-","-",SUM(G123:G133))</f>
        <v>593.72108721816176</v>
      </c>
      <c r="H134" s="129">
        <f t="shared" si="18"/>
        <v>567.18974684354555</v>
      </c>
      <c r="I134" s="129">
        <f t="shared" si="18"/>
        <v>592.48999011847218</v>
      </c>
      <c r="J134" s="129">
        <f t="shared" si="18"/>
        <v>580.92499309102016</v>
      </c>
      <c r="K134" s="129">
        <f t="shared" si="18"/>
        <v>634.30909572188671</v>
      </c>
      <c r="L134" s="129">
        <f t="shared" si="18"/>
        <v>626.54981151877371</v>
      </c>
      <c r="M134" s="129">
        <f t="shared" si="18"/>
        <v>693.31777938329992</v>
      </c>
      <c r="N134" s="129">
        <f t="shared" si="18"/>
        <v>718.18369530099255</v>
      </c>
      <c r="O134" s="30"/>
      <c r="P134" s="129">
        <f t="shared" ref="P134:Z134" si="19">IF(P123="-","-",SUM(P123:P133))</f>
        <v>718.18369530099255</v>
      </c>
      <c r="Q134" s="129">
        <f t="shared" si="19"/>
        <v>796.2226606236427</v>
      </c>
      <c r="R134" s="129">
        <f t="shared" si="19"/>
        <v>767.24743081182987</v>
      </c>
      <c r="S134" s="129">
        <f t="shared" si="19"/>
        <v>763.88238717638797</v>
      </c>
      <c r="T134" s="129">
        <f t="shared" si="19"/>
        <v>728.09222437783365</v>
      </c>
      <c r="U134" s="129">
        <f t="shared" si="19"/>
        <v>803.67429609259557</v>
      </c>
      <c r="V134" s="129">
        <f t="shared" si="19"/>
        <v>886.01596765124714</v>
      </c>
      <c r="W134" s="129" t="str">
        <f t="shared" si="19"/>
        <v>-</v>
      </c>
      <c r="X134" s="129" t="str">
        <f t="shared" si="19"/>
        <v>-</v>
      </c>
      <c r="Y134" s="129" t="str">
        <f t="shared" si="19"/>
        <v>-</v>
      </c>
      <c r="Z134" s="129" t="str">
        <f t="shared" si="19"/>
        <v>-</v>
      </c>
      <c r="AA134" s="28"/>
    </row>
    <row r="135" spans="1:27" s="29" customFormat="1" ht="11.5" x14ac:dyDescent="0.25">
      <c r="A135" s="256">
        <v>1</v>
      </c>
      <c r="B135" s="135" t="s">
        <v>350</v>
      </c>
      <c r="C135" s="135" t="s">
        <v>341</v>
      </c>
      <c r="D135" s="133" t="s">
        <v>326</v>
      </c>
      <c r="E135" s="128"/>
      <c r="F135" s="30"/>
      <c r="G135" s="38">
        <f>IF('3a DF'!H37="-","-",'3a DF'!H37)</f>
        <v>252.01715027075286</v>
      </c>
      <c r="H135" s="38">
        <f>IF('3a DF'!I37="-","-",'3a DF'!I37)</f>
        <v>225.60053105495649</v>
      </c>
      <c r="I135" s="38">
        <f>IF('3a DF'!J37="-","-",'3a DF'!J37)</f>
        <v>203.43493347128052</v>
      </c>
      <c r="J135" s="38">
        <f>IF('3a DF'!K37="-","-",'3a DF'!K37)</f>
        <v>193.77650056694696</v>
      </c>
      <c r="K135" s="38">
        <f>IF('3a DF'!L37="-","-",'3a DF'!L37)</f>
        <v>226.13694544713238</v>
      </c>
      <c r="L135" s="38">
        <f>IF('3a DF'!M37="-","-",'3a DF'!M37)</f>
        <v>217.771670632244</v>
      </c>
      <c r="M135" s="38">
        <f>IF('3a DF'!N37="-","-",'3a DF'!N37)</f>
        <v>231.62233492430181</v>
      </c>
      <c r="N135" s="38">
        <f>IF('3a DF'!O37="-","-",'3a DF'!O37)</f>
        <v>258.51111165472969</v>
      </c>
      <c r="O135" s="30"/>
      <c r="P135" s="38">
        <f>IF('3a DF'!Q37="-","-",'3a DF'!Q37)</f>
        <v>258.51111165472969</v>
      </c>
      <c r="Q135" s="38">
        <f>IF('3a DF'!R37="-","-",'3a DF'!R37)</f>
        <v>303.25680941196811</v>
      </c>
      <c r="R135" s="38">
        <f>IF('3a DF'!S37="-","-",'3a DF'!S37)</f>
        <v>271.56392028917651</v>
      </c>
      <c r="S135" s="38">
        <f>IF('3a DF'!T37="-","-",'3a DF'!T37)</f>
        <v>250.06233830464998</v>
      </c>
      <c r="T135" s="38">
        <f>IF('3a DF'!U37="-","-",'3a DF'!U37)</f>
        <v>208.91797425214111</v>
      </c>
      <c r="U135" s="38">
        <f>IF('3a DF'!V37="-","-",'3a DF'!V37)</f>
        <v>250.43049351065076</v>
      </c>
      <c r="V135" s="38">
        <f>IF('3a DF'!W37="-","-",'3a DF'!W37)</f>
        <v>347.6562970247345</v>
      </c>
      <c r="W135" s="38" t="str">
        <f>IF('3a DF'!X37="-","-",'3a DF'!X37)</f>
        <v>-</v>
      </c>
      <c r="X135" s="38" t="str">
        <f>IF('3a DF'!Y37="-","-",'3a DF'!Y37)</f>
        <v>-</v>
      </c>
      <c r="Y135" s="38" t="str">
        <f>IF('3a DF'!Z37="-","-",'3a DF'!Z37)</f>
        <v>-</v>
      </c>
      <c r="Z135" s="38" t="str">
        <f>IF('3a DF'!AA37="-","-",'3a DF'!AA37)</f>
        <v>-</v>
      </c>
      <c r="AA135" s="28"/>
    </row>
    <row r="136" spans="1:27" s="29" customFormat="1" ht="11.25" customHeight="1" x14ac:dyDescent="0.25">
      <c r="A136" s="256">
        <v>2</v>
      </c>
      <c r="B136" s="135" t="s">
        <v>350</v>
      </c>
      <c r="C136" s="135" t="s">
        <v>300</v>
      </c>
      <c r="D136" s="133" t="s">
        <v>326</v>
      </c>
      <c r="E136" s="128"/>
      <c r="F136" s="30"/>
      <c r="G136" s="38">
        <f>IF('3b CM'!G37="-","-",'3b CM'!G37)</f>
        <v>5.8007614832265873E-2</v>
      </c>
      <c r="H136" s="38">
        <f>IF('3b CM'!H37="-","-",'3b CM'!H37)</f>
        <v>8.7011422248398793E-2</v>
      </c>
      <c r="I136" s="38">
        <f>IF('3b CM'!I37="-","-",'3b CM'!I37)</f>
        <v>0.27398950974285841</v>
      </c>
      <c r="J136" s="38">
        <f>IF('3b CM'!J37="-","-",'3b CM'!J37)</f>
        <v>0.27863368535988353</v>
      </c>
      <c r="K136" s="38">
        <f>IF('3b CM'!K37="-","-",'3b CM'!K37)</f>
        <v>3.5787135355601745</v>
      </c>
      <c r="L136" s="38">
        <f>IF('3b CM'!L37="-","-",'3b CM'!L37)</f>
        <v>3.4717137515392262</v>
      </c>
      <c r="M136" s="38">
        <f>IF('3b CM'!M37="-","-",'3b CM'!M37)</f>
        <v>12.132027166930358</v>
      </c>
      <c r="N136" s="38">
        <f>IF('3b CM'!N37="-","-",'3b CM'!N37)</f>
        <v>11.533050119071559</v>
      </c>
      <c r="O136" s="30"/>
      <c r="P136" s="38">
        <f>IF('3b CM'!P37="-","-",'3b CM'!P37)</f>
        <v>11.533050119071559</v>
      </c>
      <c r="Q136" s="38">
        <f>IF('3b CM'!Q37="-","-",'3b CM'!Q37)</f>
        <v>15.630237889277227</v>
      </c>
      <c r="R136" s="38">
        <f>IF('3b CM'!R37="-","-",'3b CM'!R37)</f>
        <v>15.012928961467846</v>
      </c>
      <c r="S136" s="38">
        <f>IF('3b CM'!S37="-","-",'3b CM'!S37)</f>
        <v>17.902135523089459</v>
      </c>
      <c r="T136" s="38">
        <f>IF('3b CM'!T37="-","-",'3b CM'!T37)</f>
        <v>18.241426068635057</v>
      </c>
      <c r="U136" s="38">
        <f>IF('3b CM'!U37="-","-",'3b CM'!U37)</f>
        <v>14.011915010100404</v>
      </c>
      <c r="V136" s="38">
        <f>IF('3b CM'!V37="-","-",'3b CM'!V37)</f>
        <v>14.163753823033856</v>
      </c>
      <c r="W136" s="38" t="str">
        <f>IF('3b CM'!W37="-","-",'3b CM'!W37)</f>
        <v>-</v>
      </c>
      <c r="X136" s="38" t="str">
        <f>IF('3b CM'!X37="-","-",'3b CM'!X37)</f>
        <v>-</v>
      </c>
      <c r="Y136" s="38" t="str">
        <f>IF('3b CM'!Y37="-","-",'3b CM'!Y37)</f>
        <v>-</v>
      </c>
      <c r="Z136" s="38" t="str">
        <f>IF('3b CM'!Z37="-","-",'3b CM'!Z37)</f>
        <v>-</v>
      </c>
      <c r="AA136" s="28"/>
    </row>
    <row r="137" spans="1:27" s="29" customFormat="1" ht="11.25" customHeight="1" x14ac:dyDescent="0.25">
      <c r="A137" s="256"/>
      <c r="B137" s="135" t="s">
        <v>596</v>
      </c>
      <c r="C137" s="135" t="s">
        <v>597</v>
      </c>
      <c r="D137" s="133" t="s">
        <v>326</v>
      </c>
      <c r="E137" s="128"/>
      <c r="F137" s="30"/>
      <c r="G137" s="38" t="str">
        <f>IF('3c AA'!J177="-","-",'3c AA'!J177)</f>
        <v>-</v>
      </c>
      <c r="H137" s="38" t="str">
        <f>IF('3c AA'!K177="-","-",'3c AA'!K177)</f>
        <v>-</v>
      </c>
      <c r="I137" s="38" t="str">
        <f>IF('3c AA'!L177="-","-",'3c AA'!L177)</f>
        <v>-</v>
      </c>
      <c r="J137" s="38" t="str">
        <f>IF('3c AA'!M177="-","-",'3c AA'!M177)</f>
        <v>-</v>
      </c>
      <c r="K137" s="38" t="str">
        <f>IF('3c AA'!N177="-","-",'3c AA'!N177)</f>
        <v>-</v>
      </c>
      <c r="L137" s="38" t="str">
        <f>IF('3c AA'!O177="-","-",'3c AA'!O177)</f>
        <v>-</v>
      </c>
      <c r="M137" s="38" t="str">
        <f>IF('3c AA'!P177="-","-",'3c AA'!P177)</f>
        <v>-</v>
      </c>
      <c r="N137" s="38" t="str">
        <f>IF('3c AA'!Q177="-","-",'3c AA'!Q177)</f>
        <v>-</v>
      </c>
      <c r="O137" s="30"/>
      <c r="P137" s="38" t="str">
        <f>IF('3c AA'!S177="-","-",'3c AA'!S177)</f>
        <v>-</v>
      </c>
      <c r="Q137" s="38" t="str">
        <f>IF('3c AA'!T177="-","-",'3c AA'!T177)</f>
        <v>-</v>
      </c>
      <c r="R137" s="38" t="str">
        <f>IF('3c AA'!U177="-","-",'3c AA'!U177)</f>
        <v>-</v>
      </c>
      <c r="S137" s="38" t="str">
        <f>IF('3c AA'!V177="-","-",'3c AA'!V177)</f>
        <v>-</v>
      </c>
      <c r="T137" s="38">
        <f>IF('3c AA'!W177="-","-",'3c AA'!W177)</f>
        <v>0</v>
      </c>
      <c r="U137" s="38">
        <f>IF('3c AA'!X177="-","-",'3c AA'!X177)</f>
        <v>0</v>
      </c>
      <c r="V137" s="38">
        <f>IF('3c AA'!Y177="-","-",'3c AA'!Y177)</f>
        <v>0</v>
      </c>
      <c r="W137" s="38" t="str">
        <f>IF('3c AA'!Z177="-","-",'3c AA'!Z177)</f>
        <v>-</v>
      </c>
      <c r="X137" s="38" t="str">
        <f>IF('3c AA'!AA177="-","-",'3c AA'!AA177)</f>
        <v>-</v>
      </c>
      <c r="Y137" s="38" t="str">
        <f>IF('3c AA'!AB177="-","-",'3c AA'!AB177)</f>
        <v>-</v>
      </c>
      <c r="Z137" s="38" t="str">
        <f>IF('3c AA'!AC177="-","-",'3c AA'!AC177)</f>
        <v>-</v>
      </c>
      <c r="AA137" s="28"/>
    </row>
    <row r="138" spans="1:27" s="29" customFormat="1" ht="11.25" customHeight="1" x14ac:dyDescent="0.25">
      <c r="A138" s="256">
        <v>3</v>
      </c>
      <c r="B138" s="135" t="s">
        <v>2</v>
      </c>
      <c r="C138" s="135" t="s">
        <v>342</v>
      </c>
      <c r="D138" s="133" t="s">
        <v>326</v>
      </c>
      <c r="E138" s="128"/>
      <c r="F138" s="30"/>
      <c r="G138" s="38">
        <f>IF('3d PC'!G38="-","-",'3d PC'!G38)</f>
        <v>90.711649080189062</v>
      </c>
      <c r="H138" s="38">
        <f>IF('3d PC'!H38="-","-",'3d PC'!H38)</f>
        <v>90.684788212576848</v>
      </c>
      <c r="I138" s="38">
        <f>IF('3d PC'!I38="-","-",'3d PC'!I38)</f>
        <v>114.93405294123107</v>
      </c>
      <c r="J138" s="38">
        <f>IF('3d PC'!J38="-","-",'3d PC'!J38)</f>
        <v>113.71688750244701</v>
      </c>
      <c r="K138" s="38">
        <f>IF('3d PC'!K38="-","-",'3d PC'!K38)</f>
        <v>130.26246927437478</v>
      </c>
      <c r="L138" s="38">
        <f>IF('3d PC'!L38="-","-",'3d PC'!L38)</f>
        <v>129.09753661147397</v>
      </c>
      <c r="M138" s="38">
        <f>IF('3d PC'!M38="-","-",'3d PC'!M38)</f>
        <v>157.47846044537968</v>
      </c>
      <c r="N138" s="38">
        <f>IF('3d PC'!N38="-","-",'3d PC'!N38)</f>
        <v>154.679047928388</v>
      </c>
      <c r="O138" s="30"/>
      <c r="P138" s="38">
        <f>IF('3d PC'!P38="-","-",'3d PC'!P38)</f>
        <v>154.679047928388</v>
      </c>
      <c r="Q138" s="38">
        <f>IF('3d PC'!Q38="-","-",'3d PC'!Q38)</f>
        <v>173.36775405516806</v>
      </c>
      <c r="R138" s="38">
        <f>IF('3d PC'!R38="-","-",'3d PC'!R38)</f>
        <v>176.07213724417778</v>
      </c>
      <c r="S138" s="38">
        <f>IF('3d PC'!S38="-","-",'3d PC'!S38)</f>
        <v>192.20968773939543</v>
      </c>
      <c r="T138" s="38">
        <f>IF('3d PC'!T38="-","-",'3d PC'!T38)</f>
        <v>195.75698676776753</v>
      </c>
      <c r="U138" s="38">
        <f>IF('3d PC'!U38="-","-",'3d PC'!U38)</f>
        <v>211.79858031810983</v>
      </c>
      <c r="V138" s="38">
        <f>IF('3d PC'!V38="-","-",'3d PC'!V38)</f>
        <v>192.54739145709317</v>
      </c>
      <c r="W138" s="38" t="str">
        <f>IF('3d PC'!W38="-","-",'3d PC'!W38)</f>
        <v>-</v>
      </c>
      <c r="X138" s="38" t="str">
        <f>IF('3d PC'!X38="-","-",'3d PC'!X38)</f>
        <v>-</v>
      </c>
      <c r="Y138" s="38" t="str">
        <f>IF('3d PC'!Y38="-","-",'3d PC'!Y38)</f>
        <v>-</v>
      </c>
      <c r="Z138" s="38" t="str">
        <f>IF('3d PC'!Z38="-","-",'3d PC'!Z38)</f>
        <v>-</v>
      </c>
      <c r="AA138" s="28"/>
    </row>
    <row r="139" spans="1:27" s="29" customFormat="1" ht="11.25" customHeight="1" x14ac:dyDescent="0.25">
      <c r="A139" s="256">
        <v>4</v>
      </c>
      <c r="B139" s="135" t="s">
        <v>352</v>
      </c>
      <c r="C139" s="135" t="s">
        <v>343</v>
      </c>
      <c r="D139" s="133" t="s">
        <v>326</v>
      </c>
      <c r="E139" s="128"/>
      <c r="F139" s="30"/>
      <c r="G139" s="38">
        <f>IF('3e NC-Elec'!H66="-","-",'3e NC-Elec'!H66)</f>
        <v>146.49643023505655</v>
      </c>
      <c r="H139" s="38">
        <f>IF('3e NC-Elec'!I66="-","-",'3e NC-Elec'!I66)</f>
        <v>147.48034357069696</v>
      </c>
      <c r="I139" s="38">
        <f>IF('3e NC-Elec'!J66="-","-",'3e NC-Elec'!J66)</f>
        <v>167.73151071016801</v>
      </c>
      <c r="J139" s="38">
        <f>IF('3e NC-Elec'!K66="-","-",'3e NC-Elec'!K66)</f>
        <v>166.99147521635606</v>
      </c>
      <c r="K139" s="38">
        <f>IF('3e NC-Elec'!L66="-","-",'3e NC-Elec'!L66)</f>
        <v>167.20221095439283</v>
      </c>
      <c r="L139" s="38">
        <f>IF('3e NC-Elec'!M66="-","-",'3e NC-Elec'!M66)</f>
        <v>168.38174012774107</v>
      </c>
      <c r="M139" s="38">
        <f>IF('3e NC-Elec'!N66="-","-",'3e NC-Elec'!N66)</f>
        <v>176.32088226936952</v>
      </c>
      <c r="N139" s="38">
        <f>IF('3e NC-Elec'!O66="-","-",'3e NC-Elec'!O66)</f>
        <v>175.7962486652761</v>
      </c>
      <c r="O139" s="30"/>
      <c r="P139" s="38">
        <f>IF('3e NC-Elec'!Q66="-","-",'3e NC-Elec'!Q66)</f>
        <v>175.7962486652761</v>
      </c>
      <c r="Q139" s="38">
        <f>IF('3e NC-Elec'!R66="-","-",'3e NC-Elec'!R66)</f>
        <v>177.60924256909038</v>
      </c>
      <c r="R139" s="38">
        <f>IF('3e NC-Elec'!S66="-","-",'3e NC-Elec'!S66)</f>
        <v>178.32111671522819</v>
      </c>
      <c r="S139" s="38">
        <f>IF('3e NC-Elec'!T66="-","-",'3e NC-Elec'!T66)</f>
        <v>178.02767819442772</v>
      </c>
      <c r="T139" s="38">
        <f>IF('3e NC-Elec'!U66="-","-",'3e NC-Elec'!U66)</f>
        <v>181.01179160549916</v>
      </c>
      <c r="U139" s="38">
        <f>IF('3e NC-Elec'!V66="-","-",'3e NC-Elec'!V66)</f>
        <v>202.18743335375888</v>
      </c>
      <c r="V139" s="38">
        <f>IF('3e NC-Elec'!W66="-","-",'3e NC-Elec'!W66)</f>
        <v>201.23164654377712</v>
      </c>
      <c r="W139" s="38" t="str">
        <f>IF('3e NC-Elec'!X66="-","-",'3e NC-Elec'!X66)</f>
        <v>-</v>
      </c>
      <c r="X139" s="38" t="str">
        <f>IF('3e NC-Elec'!Y66="-","-",'3e NC-Elec'!Y66)</f>
        <v>-</v>
      </c>
      <c r="Y139" s="38" t="str">
        <f>IF('3e NC-Elec'!Z66="-","-",'3e NC-Elec'!Z66)</f>
        <v>-</v>
      </c>
      <c r="Z139" s="38" t="str">
        <f>IF('3e NC-Elec'!AA66="-","-",'3e NC-Elec'!AA66)</f>
        <v>-</v>
      </c>
      <c r="AA139" s="28"/>
    </row>
    <row r="140" spans="1:27" s="29" customFormat="1" ht="11.25" customHeight="1" x14ac:dyDescent="0.25">
      <c r="A140" s="256">
        <v>5</v>
      </c>
      <c r="B140" s="135" t="s">
        <v>349</v>
      </c>
      <c r="C140" s="135" t="s">
        <v>344</v>
      </c>
      <c r="D140" s="133" t="s">
        <v>326</v>
      </c>
      <c r="E140" s="128"/>
      <c r="F140" s="30"/>
      <c r="G140" s="38">
        <f>IF('3g CPIH'!C$16="-","-",'3h OC '!$E$10*('3g CPIH'!C$16/'3g CPIH'!$G$16))</f>
        <v>76.502677103718199</v>
      </c>
      <c r="H140" s="38">
        <f>IF('3g CPIH'!D$16="-","-",'3h OC '!$E$10*('3g CPIH'!D$16/'3g CPIH'!$G$16))</f>
        <v>76.655835616438353</v>
      </c>
      <c r="I140" s="38">
        <f>IF('3g CPIH'!E$16="-","-",'3h OC '!$E$10*('3g CPIH'!E$16/'3g CPIH'!$G$16))</f>
        <v>76.885573385518597</v>
      </c>
      <c r="J140" s="38">
        <f>IF('3g CPIH'!F$16="-","-",'3h OC '!$E$10*('3g CPIH'!F$16/'3g CPIH'!$G$16))</f>
        <v>77.345048923679059</v>
      </c>
      <c r="K140" s="38">
        <f>IF('3g CPIH'!G$16="-","-",'3h OC '!$E$10*('3g CPIH'!G$16/'3g CPIH'!$G$16))</f>
        <v>78.263999999999996</v>
      </c>
      <c r="L140" s="38">
        <f>IF('3g CPIH'!H$16="-","-",'3h OC '!$E$10*('3g CPIH'!H$16/'3g CPIH'!$G$16))</f>
        <v>79.259530332681024</v>
      </c>
      <c r="M140" s="38">
        <f>IF('3g CPIH'!I$16="-","-",'3h OC '!$E$10*('3g CPIH'!I$16/'3g CPIH'!$G$16))</f>
        <v>80.408219178082177</v>
      </c>
      <c r="N140" s="38">
        <f>IF('3g CPIH'!J$16="-","-",'3h OC '!$E$10*('3g CPIH'!J$16/'3g CPIH'!$G$16))</f>
        <v>81.097432485322898</v>
      </c>
      <c r="O140" s="30"/>
      <c r="P140" s="38">
        <f>IF('3g CPIH'!L$16="-","-",'3h OC '!$E$10*('3g CPIH'!L$16/'3g CPIH'!$G$16))</f>
        <v>81.097432485322898</v>
      </c>
      <c r="Q140" s="38">
        <f>IF('3g CPIH'!M$16="-","-",'3h OC '!$E$10*('3g CPIH'!M$16/'3g CPIH'!$G$16))</f>
        <v>82.016383561643835</v>
      </c>
      <c r="R140" s="38">
        <f>IF('3g CPIH'!N$16="-","-",'3h OC '!$E$10*('3g CPIH'!N$16/'3g CPIH'!$G$16))</f>
        <v>82.62901761252445</v>
      </c>
      <c r="S140" s="38">
        <f>IF('3g CPIH'!O$16="-","-",'3h OC '!$E$10*('3g CPIH'!O$16/'3g CPIH'!$G$16))</f>
        <v>83.088493150684926</v>
      </c>
      <c r="T140" s="38">
        <f>IF('3g CPIH'!P$16="-","-",'3h OC '!$E$10*('3g CPIH'!P$16/'3g CPIH'!$G$16))</f>
        <v>83.318230919765156</v>
      </c>
      <c r="U140" s="38">
        <f>IF('3g CPIH'!Q$16="-","-",'3h OC '!$E$10*('3g CPIH'!Q$16/'3g CPIH'!$G$16))</f>
        <v>83.777706457925632</v>
      </c>
      <c r="V140" s="38">
        <f>IF('3g CPIH'!R$16="-","-",'3h OC '!$E$10*('3g CPIH'!R$16/'3g CPIH'!$G$16))</f>
        <v>85.309291585127198</v>
      </c>
      <c r="W140" s="38" t="str">
        <f>IF('3g CPIH'!S$16="-","-",'3h OC '!$E$10*('3g CPIH'!S$16/'3g CPIH'!$G$16))</f>
        <v>-</v>
      </c>
      <c r="X140" s="38" t="str">
        <f>IF('3g CPIH'!T$16="-","-",'3h OC '!$E$10*('3g CPIH'!T$16/'3g CPIH'!$G$16))</f>
        <v>-</v>
      </c>
      <c r="Y140" s="38" t="str">
        <f>IF('3g CPIH'!U$16="-","-",'3h OC '!$E$10*('3g CPIH'!U$16/'3g CPIH'!$G$16))</f>
        <v>-</v>
      </c>
      <c r="Z140" s="38" t="str">
        <f>IF('3g CPIH'!V$16="-","-",'3h OC '!$E$10*('3g CPIH'!V$16/'3g CPIH'!$G$16))</f>
        <v>-</v>
      </c>
      <c r="AA140" s="28"/>
    </row>
    <row r="141" spans="1:27" s="29" customFormat="1" ht="11.25" customHeight="1" x14ac:dyDescent="0.25">
      <c r="A141" s="256">
        <v>6</v>
      </c>
      <c r="B141" s="135" t="s">
        <v>349</v>
      </c>
      <c r="C141" s="135" t="s">
        <v>43</v>
      </c>
      <c r="D141" s="133" t="s">
        <v>326</v>
      </c>
      <c r="E141" s="128"/>
      <c r="F141" s="30"/>
      <c r="G141" s="38" t="s">
        <v>333</v>
      </c>
      <c r="H141" s="38" t="s">
        <v>333</v>
      </c>
      <c r="I141" s="38" t="s">
        <v>333</v>
      </c>
      <c r="J141" s="38" t="s">
        <v>333</v>
      </c>
      <c r="K141" s="38">
        <f>IF('3i SMNCC'!G$48="-","-",'3i SMNCC'!G$48)</f>
        <v>0</v>
      </c>
      <c r="L141" s="38">
        <f>IF('3i SMNCC'!H$48="-","-",'3i SMNCC'!H$48)</f>
        <v>-0.18995111249132623</v>
      </c>
      <c r="M141" s="38">
        <f>IF('3i SMNCC'!I$48="-","-",'3i SMNCC'!I$48)</f>
        <v>2.3898870370752556</v>
      </c>
      <c r="N141" s="38">
        <f>IF('3i SMNCC'!J$48="-","-",'3i SMNCC'!J$48)</f>
        <v>2.4654814606041811</v>
      </c>
      <c r="O141" s="30"/>
      <c r="P141" s="38">
        <f>IF('3i SMNCC'!L$48="-","-",'3i SMNCC'!L$48)</f>
        <v>2.4654814606041811</v>
      </c>
      <c r="Q141" s="38">
        <f>IF('3i SMNCC'!M$48="-","-",'3i SMNCC'!M$48)</f>
        <v>4.8850955964817686</v>
      </c>
      <c r="R141" s="38">
        <f>IF('3i SMNCC'!N$48="-","-",'3i SMNCC'!N$48)</f>
        <v>4.7480163427765101</v>
      </c>
      <c r="S141" s="38">
        <f>IF('3i SMNCC'!O$48="-","-",'3i SMNCC'!O$48)</f>
        <v>7.093641997338695</v>
      </c>
      <c r="T141" s="38">
        <f>IF('3i SMNCC'!P$48="-","-",'3i SMNCC'!P$48)</f>
        <v>6.2155900817178944</v>
      </c>
      <c r="U141" s="38">
        <f>IF('3i SMNCC'!Q$48="-","-",'3i SMNCC'!Q$48)</f>
        <v>5.8459595331056082</v>
      </c>
      <c r="V141" s="38">
        <f>IF('3i SMNCC'!R$48="-","-",'3i SMNCC'!R$48)</f>
        <v>6.2696858243973583</v>
      </c>
      <c r="W141" s="38" t="str">
        <f>IF('3i SMNCC'!S$48="-","-",'3i SMNCC'!S$48)</f>
        <v>-</v>
      </c>
      <c r="X141" s="38" t="str">
        <f>IF('3i SMNCC'!T$48="-","-",'3i SMNCC'!T$48)</f>
        <v>-</v>
      </c>
      <c r="Y141" s="38" t="str">
        <f>IF('3i SMNCC'!U$48="-","-",'3i SMNCC'!U$48)</f>
        <v>-</v>
      </c>
      <c r="Z141" s="38" t="str">
        <f>IF('3i SMNCC'!V$48="-","-",'3i SMNCC'!V$48)</f>
        <v>-</v>
      </c>
      <c r="AA141" s="28"/>
    </row>
    <row r="142" spans="1:27" s="29" customFormat="1" ht="12.4" customHeight="1" x14ac:dyDescent="0.25">
      <c r="A142" s="256">
        <v>7</v>
      </c>
      <c r="B142" s="135" t="s">
        <v>349</v>
      </c>
      <c r="C142" s="135" t="s">
        <v>389</v>
      </c>
      <c r="D142" s="133" t="s">
        <v>326</v>
      </c>
      <c r="E142" s="128"/>
      <c r="F142" s="30"/>
      <c r="G142" s="38">
        <f>IF('3g CPIH'!C$16="-","-",'3j PAAC PAP'!$G$18*('3g CPIH'!C$16/'3g CPIH'!$G$16))</f>
        <v>23.857918590998043</v>
      </c>
      <c r="H142" s="38">
        <f>IF('3g CPIH'!D$16="-","-",'3j PAAC PAP'!$G$18*('3g CPIH'!D$16/'3g CPIH'!$G$16))</f>
        <v>23.905682191780819</v>
      </c>
      <c r="I142" s="38">
        <f>IF('3g CPIH'!E$16="-","-",'3j PAAC PAP'!$G$18*('3g CPIH'!E$16/'3g CPIH'!$G$16))</f>
        <v>23.977327592954992</v>
      </c>
      <c r="J142" s="38">
        <f>IF('3g CPIH'!F$16="-","-",'3j PAAC PAP'!$G$18*('3g CPIH'!F$16/'3g CPIH'!$G$16))</f>
        <v>24.120618395303325</v>
      </c>
      <c r="K142" s="38">
        <f>IF('3g CPIH'!G$16="-","-",'3j PAAC PAP'!$G$18*('3g CPIH'!G$16/'3g CPIH'!$G$16))</f>
        <v>24.4072</v>
      </c>
      <c r="L142" s="38">
        <f>IF('3g CPIH'!H$16="-","-",'3j PAAC PAP'!$G$18*('3g CPIH'!H$16/'3g CPIH'!$G$16))</f>
        <v>24.717663405088064</v>
      </c>
      <c r="M142" s="38">
        <f>IF('3g CPIH'!I$16="-","-",'3j PAAC PAP'!$G$18*('3g CPIH'!I$16/'3g CPIH'!$G$16))</f>
        <v>25.075890410958902</v>
      </c>
      <c r="N142" s="38">
        <f>IF('3g CPIH'!J$16="-","-",'3j PAAC PAP'!$G$18*('3g CPIH'!J$16/'3g CPIH'!$G$16))</f>
        <v>25.290826614481411</v>
      </c>
      <c r="O142" s="30"/>
      <c r="P142" s="38">
        <f>IF('3g CPIH'!L$16="-","-",'3j PAAC PAP'!$G$18*('3g CPIH'!L$16/'3g CPIH'!$G$16))</f>
        <v>25.290826614481411</v>
      </c>
      <c r="Q142" s="38">
        <f>IF('3g CPIH'!M$16="-","-",'3j PAAC PAP'!$G$18*('3g CPIH'!M$16/'3g CPIH'!$G$16))</f>
        <v>25.577408219178082</v>
      </c>
      <c r="R142" s="38">
        <f>IF('3g CPIH'!N$16="-","-",'3j PAAC PAP'!$G$18*('3g CPIH'!N$16/'3g CPIH'!$G$16))</f>
        <v>25.768462622309197</v>
      </c>
      <c r="S142" s="38">
        <f>IF('3g CPIH'!O$16="-","-",'3j PAAC PAP'!$G$18*('3g CPIH'!O$16/'3g CPIH'!$G$16))</f>
        <v>25.911753424657533</v>
      </c>
      <c r="T142" s="38">
        <f>IF('3g CPIH'!P$16="-","-",'3j PAAC PAP'!$G$18*('3g CPIH'!P$16/'3g CPIH'!$G$16))</f>
        <v>25.983398825831699</v>
      </c>
      <c r="U142" s="38">
        <f>IF('3g CPIH'!Q$16="-","-",'3j PAAC PAP'!$G$18*('3g CPIH'!Q$16/'3g CPIH'!$G$16))</f>
        <v>26.126689628180038</v>
      </c>
      <c r="V142" s="38">
        <f>IF('3g CPIH'!R$16="-","-",'3j PAAC PAP'!$G$18*('3g CPIH'!R$16/'3g CPIH'!$G$16))</f>
        <v>26.604325636007829</v>
      </c>
      <c r="W142" s="38" t="str">
        <f>IF('3g CPIH'!S$16="-","-",'3j PAAC PAP'!$G$18*('3g CPIH'!S$16/'3g CPIH'!$G$16))</f>
        <v>-</v>
      </c>
      <c r="X142" s="38" t="str">
        <f>IF('3g CPIH'!T$16="-","-",'3j PAAC PAP'!$G$18*('3g CPIH'!T$16/'3g CPIH'!$G$16))</f>
        <v>-</v>
      </c>
      <c r="Y142" s="38" t="str">
        <f>IF('3g CPIH'!U$16="-","-",'3j PAAC PAP'!$G$18*('3g CPIH'!U$16/'3g CPIH'!$G$16))</f>
        <v>-</v>
      </c>
      <c r="Z142" s="38" t="str">
        <f>IF('3g CPIH'!V$16="-","-",'3j PAAC PAP'!$G$18*('3g CPIH'!V$16/'3g CPIH'!$G$16))</f>
        <v>-</v>
      </c>
      <c r="AA142" s="28"/>
    </row>
    <row r="143" spans="1:27" s="29" customFormat="1" ht="11.25" customHeight="1" x14ac:dyDescent="0.25">
      <c r="A143" s="256">
        <v>8</v>
      </c>
      <c r="B143" s="135" t="s">
        <v>349</v>
      </c>
      <c r="C143" s="135" t="s">
        <v>404</v>
      </c>
      <c r="D143" s="133" t="s">
        <v>326</v>
      </c>
      <c r="E143" s="128"/>
      <c r="F143" s="30"/>
      <c r="G143" s="38">
        <f>IF(G135="-","-",SUM(G135:G141)*'3j PAAC PAP'!$G$36)</f>
        <v>0</v>
      </c>
      <c r="H143" s="38">
        <f>IF(H135="-","-",SUM(H135:H141)*'3j PAAC PAP'!$G$36)</f>
        <v>0</v>
      </c>
      <c r="I143" s="38">
        <f>IF(I135="-","-",SUM(I135:I141)*'3j PAAC PAP'!$G$36)</f>
        <v>0</v>
      </c>
      <c r="J143" s="38">
        <f>IF(J135="-","-",SUM(J135:J141)*'3j PAAC PAP'!$G$36)</f>
        <v>0</v>
      </c>
      <c r="K143" s="38">
        <f>IF(K135="-","-",SUM(K135:K141)*'3j PAAC PAP'!$G$36)</f>
        <v>0</v>
      </c>
      <c r="L143" s="38">
        <f>IF(L135="-","-",SUM(L135:L141)*'3j PAAC PAP'!$G$36)</f>
        <v>0</v>
      </c>
      <c r="M143" s="38">
        <f>IF(M135="-","-",SUM(M135:M141)*'3j PAAC PAP'!$G$36)</f>
        <v>0</v>
      </c>
      <c r="N143" s="38">
        <f>IF(N135="-","-",SUM(N135:N141)*'3j PAAC PAP'!$G$36)</f>
        <v>0</v>
      </c>
      <c r="O143" s="30"/>
      <c r="P143" s="38">
        <f>IF(P135="-","-",SUM(P135:P141)*'3j PAAC PAP'!$G$36)</f>
        <v>0</v>
      </c>
      <c r="Q143" s="38">
        <f>IF(Q135="-","-",SUM(Q135:Q141)*'3j PAAC PAP'!$G$36)</f>
        <v>0</v>
      </c>
      <c r="R143" s="38">
        <f>IF(R135="-","-",SUM(R135:R141)*'3j PAAC PAP'!$G$36)</f>
        <v>0</v>
      </c>
      <c r="S143" s="38">
        <f>IF(S135="-","-",SUM(S135:S141)*'3j PAAC PAP'!$G$36)</f>
        <v>0</v>
      </c>
      <c r="T143" s="38">
        <f>IF(T135="-","-",SUM(T135:T141)*'3j PAAC PAP'!$G$36)</f>
        <v>0</v>
      </c>
      <c r="U143" s="38">
        <f>IF(U135="-","-",SUM(U135:U141)*'3j PAAC PAP'!$G$36)</f>
        <v>0</v>
      </c>
      <c r="V143" s="38">
        <f>IF(V135="-","-",SUM(V135:V141)*'3j PAAC PAP'!$G$36)</f>
        <v>0</v>
      </c>
      <c r="W143" s="38" t="str">
        <f>IF(W135="-","-",SUM(W135:W141)*'3j PAAC PAP'!$G$36)</f>
        <v>-</v>
      </c>
      <c r="X143" s="38" t="str">
        <f>IF(X135="-","-",SUM(X135:X141)*'3j PAAC PAP'!$G$36)</f>
        <v>-</v>
      </c>
      <c r="Y143" s="38" t="str">
        <f>IF(Y135="-","-",SUM(Y135:Y141)*'3j PAAC PAP'!$G$36)</f>
        <v>-</v>
      </c>
      <c r="Z143" s="38" t="str">
        <f>IF(Z135="-","-",SUM(Z135:Z141)*'3j PAAC PAP'!$G$36)</f>
        <v>-</v>
      </c>
      <c r="AA143" s="28"/>
    </row>
    <row r="144" spans="1:27" s="29" customFormat="1" ht="11.5" x14ac:dyDescent="0.25">
      <c r="A144" s="256">
        <v>9</v>
      </c>
      <c r="B144" s="135" t="s">
        <v>388</v>
      </c>
      <c r="C144" s="135" t="s">
        <v>515</v>
      </c>
      <c r="D144" s="133" t="s">
        <v>326</v>
      </c>
      <c r="E144" s="128"/>
      <c r="F144" s="30"/>
      <c r="G144" s="38">
        <f>IF(G135="-","-",SUM(G135:G143)*'3k EBIT'!$E$10)</f>
        <v>11.420221755520952</v>
      </c>
      <c r="H144" s="38">
        <f>IF(H135="-","-",SUM(H135:H143)*'3k EBIT'!$E$10)</f>
        <v>10.931574071986539</v>
      </c>
      <c r="I144" s="38">
        <f>IF(I135="-","-",SUM(I135:I143)*'3k EBIT'!$E$10)</f>
        <v>11.373613723247834</v>
      </c>
      <c r="J144" s="38">
        <f>IF(J135="-","-",SUM(J135:J143)*'3k EBIT'!$E$10)</f>
        <v>11.160406453970507</v>
      </c>
      <c r="K144" s="38">
        <f>IF(K135="-","-",SUM(K135:K143)*'3k EBIT'!$E$10)</f>
        <v>12.198964611447559</v>
      </c>
      <c r="L144" s="38">
        <f>IF(L135="-","-",SUM(L135:L143)*'3k EBIT'!$E$10)</f>
        <v>12.056771815796608</v>
      </c>
      <c r="M144" s="38">
        <f>IF(M135="-","-",SUM(M135:M143)*'3k EBIT'!$E$10)</f>
        <v>13.275363721336868</v>
      </c>
      <c r="N144" s="38">
        <f>IF(N135="-","-",SUM(N135:N143)*'3k EBIT'!$E$10)</f>
        <v>13.739140116835062</v>
      </c>
      <c r="O144" s="30"/>
      <c r="P144" s="38">
        <f>IF(P135="-","-",SUM(P135:P143)*'3k EBIT'!$E$10)</f>
        <v>13.739140116835062</v>
      </c>
      <c r="Q144" s="38">
        <f>IF(Q135="-","-",SUM(Q135:Q143)*'3k EBIT'!$E$10)</f>
        <v>15.152417893472775</v>
      </c>
      <c r="R144" s="38">
        <f>IF(R135="-","-",SUM(R135:R143)*'3k EBIT'!$E$10)</f>
        <v>14.605710936687409</v>
      </c>
      <c r="S144" s="38">
        <f>IF(S135="-","-",SUM(S135:S143)*'3k EBIT'!$E$10)</f>
        <v>14.609199666377634</v>
      </c>
      <c r="T144" s="38">
        <f>IF(T135="-","-",SUM(T135:T143)*'3k EBIT'!$E$10)</f>
        <v>13.934218478561656</v>
      </c>
      <c r="U144" s="38">
        <f>IF(U135="-","-",SUM(U135:U143)*'3k EBIT'!$E$10)</f>
        <v>15.381654568659547</v>
      </c>
      <c r="V144" s="38">
        <f>IF(V135="-","-",SUM(V135:V143)*'3k EBIT'!$E$10)</f>
        <v>16.923417366206301</v>
      </c>
      <c r="W144" s="38" t="str">
        <f>IF(W135="-","-",SUM(W135:W143)*'3k EBIT'!$E$10)</f>
        <v>-</v>
      </c>
      <c r="X144" s="38" t="str">
        <f>IF(X135="-","-",SUM(X135:X143)*'3k EBIT'!$E$10)</f>
        <v>-</v>
      </c>
      <c r="Y144" s="38" t="str">
        <f>IF(Y135="-","-",SUM(Y135:Y143)*'3k EBIT'!$E$10)</f>
        <v>-</v>
      </c>
      <c r="Z144" s="38" t="str">
        <f>IF(Z135="-","-",SUM(Z135:Z143)*'3k EBIT'!$E$10)</f>
        <v>-</v>
      </c>
      <c r="AA144" s="28"/>
    </row>
    <row r="145" spans="1:27" s="29" customFormat="1" ht="11.5" x14ac:dyDescent="0.25">
      <c r="A145" s="256">
        <v>10</v>
      </c>
      <c r="B145" s="135" t="s">
        <v>292</v>
      </c>
      <c r="C145" s="179" t="s">
        <v>516</v>
      </c>
      <c r="D145" s="133" t="s">
        <v>326</v>
      </c>
      <c r="E145" s="127"/>
      <c r="F145" s="30"/>
      <c r="G145" s="38">
        <f>IF(G135="-","-",SUM(G135:G138,G140:G144)*'3l HAP'!$E$11)</f>
        <v>6.6553245890748229</v>
      </c>
      <c r="H145" s="38">
        <f>IF(H135="-","-",SUM(H135:H138,H140:H144)*'3l HAP'!$E$11)</f>
        <v>6.2643776518471865</v>
      </c>
      <c r="I145" s="38">
        <f>IF(I135="-","-",SUM(I135:I138,I140:I144)*'3l HAP'!$E$11)</f>
        <v>6.3085066222256305</v>
      </c>
      <c r="J145" s="38">
        <f>IF(J135="-","-",SUM(J135:J138,J140:J144)*'3l HAP'!$E$11)</f>
        <v>6.1550485166211546</v>
      </c>
      <c r="K145" s="38">
        <f>IF(K135="-","-",SUM(K135:K138,K140:K144)*'3l HAP'!$E$11)</f>
        <v>6.9522538558879257</v>
      </c>
      <c r="L145" s="38">
        <f>IF(L135="-","-",SUM(L135:L138,L140:L144)*'3l HAP'!$E$11)</f>
        <v>6.8254136397233305</v>
      </c>
      <c r="M145" s="38">
        <f>IF(M135="-","-",SUM(M135:M138,M140:M144)*'3l HAP'!$E$11)</f>
        <v>7.6481975396055946</v>
      </c>
      <c r="N145" s="38">
        <f>IF(N135="-","-",SUM(N135:N138,N140:N144)*'3l HAP'!$E$11)</f>
        <v>8.0132548792452756</v>
      </c>
      <c r="O145" s="30"/>
      <c r="P145" s="38">
        <f>IF(P135="-","-",SUM(P135:P138,P140:P144)*'3l HAP'!$E$11)</f>
        <v>8.0132548792452756</v>
      </c>
      <c r="Q145" s="38">
        <f>IF(Q135="-","-",SUM(Q135:Q138,Q140:Q144)*'3l HAP'!$E$11)</f>
        <v>9.0757524871286872</v>
      </c>
      <c r="R145" s="38">
        <f>IF(R135="-","-",SUM(R135:R138,R140:R144)*'3l HAP'!$E$11)</f>
        <v>8.6440492404875204</v>
      </c>
      <c r="S145" s="38">
        <f>IF(S135="-","-",SUM(S135:S138,S140:S144)*'3l HAP'!$E$11)</f>
        <v>8.6510338144124823</v>
      </c>
      <c r="T145" s="38">
        <f>IF(T135="-","-",SUM(T135:T138,T140:T144)*'3l HAP'!$E$11)</f>
        <v>8.0872173315997049</v>
      </c>
      <c r="U145" s="38">
        <f>IF(U135="-","-",SUM(U135:U138,U140:U144)*'3l HAP'!$E$11)</f>
        <v>8.8925480787503819</v>
      </c>
      <c r="V145" s="38">
        <f>IF(V135="-","-",SUM(V135:V138,V140:V144)*'3l HAP'!$E$11)</f>
        <v>10.094591216333743</v>
      </c>
      <c r="W145" s="38" t="str">
        <f>IF(W135="-","-",SUM(W135:W138,W140:W144)*'3l HAP'!$E$11)</f>
        <v>-</v>
      </c>
      <c r="X145" s="38" t="str">
        <f>IF(X135="-","-",SUM(X135:X138,X140:X144)*'3l HAP'!$E$11)</f>
        <v>-</v>
      </c>
      <c r="Y145" s="38" t="str">
        <f>IF(Y135="-","-",SUM(Y135:Y138,Y140:Y144)*'3l HAP'!$E$11)</f>
        <v>-</v>
      </c>
      <c r="Z145" s="38" t="str">
        <f>IF(Z135="-","-",SUM(Z135:Z138,Z140:Z144)*'3l HAP'!$E$11)</f>
        <v>-</v>
      </c>
      <c r="AA145" s="28"/>
    </row>
    <row r="146" spans="1:27" s="29" customFormat="1" ht="11.5" x14ac:dyDescent="0.25">
      <c r="A146" s="256">
        <v>11</v>
      </c>
      <c r="B146" s="135" t="s">
        <v>44</v>
      </c>
      <c r="C146" s="135" t="str">
        <f>B146&amp;"_"&amp;D146</f>
        <v>Total_Southern Western</v>
      </c>
      <c r="D146" s="133" t="s">
        <v>326</v>
      </c>
      <c r="E146" s="128"/>
      <c r="F146" s="30"/>
      <c r="G146" s="38">
        <f t="shared" ref="G146:N146" si="20">IF(G135="-","-",SUM(G135:G145))</f>
        <v>607.71937924014264</v>
      </c>
      <c r="H146" s="38">
        <f t="shared" si="20"/>
        <v>581.61014379253163</v>
      </c>
      <c r="I146" s="38">
        <f t="shared" si="20"/>
        <v>604.91950795636944</v>
      </c>
      <c r="J146" s="38">
        <f t="shared" si="20"/>
        <v>593.54461926068393</v>
      </c>
      <c r="K146" s="38">
        <f t="shared" si="20"/>
        <v>649.00275767879555</v>
      </c>
      <c r="L146" s="38">
        <f t="shared" si="20"/>
        <v>641.39208920379599</v>
      </c>
      <c r="M146" s="38">
        <f t="shared" si="20"/>
        <v>706.3512626930401</v>
      </c>
      <c r="N146" s="38">
        <f t="shared" si="20"/>
        <v>731.12559392395428</v>
      </c>
      <c r="O146" s="30"/>
      <c r="P146" s="38">
        <f t="shared" ref="P146:Z146" si="21">IF(P135="-","-",SUM(P135:P145))</f>
        <v>731.12559392395428</v>
      </c>
      <c r="Q146" s="38">
        <f t="shared" si="21"/>
        <v>806.57110168340898</v>
      </c>
      <c r="R146" s="38">
        <f t="shared" si="21"/>
        <v>777.36535996483542</v>
      </c>
      <c r="S146" s="38">
        <f t="shared" si="21"/>
        <v>777.55596181503392</v>
      </c>
      <c r="T146" s="38">
        <f t="shared" si="21"/>
        <v>741.46683433151907</v>
      </c>
      <c r="U146" s="38">
        <f t="shared" si="21"/>
        <v>818.45298045924108</v>
      </c>
      <c r="V146" s="38">
        <f t="shared" si="21"/>
        <v>900.80040047671093</v>
      </c>
      <c r="W146" s="38" t="str">
        <f t="shared" si="21"/>
        <v>-</v>
      </c>
      <c r="X146" s="38" t="str">
        <f t="shared" si="21"/>
        <v>-</v>
      </c>
      <c r="Y146" s="38" t="str">
        <f t="shared" si="21"/>
        <v>-</v>
      </c>
      <c r="Z146" s="38" t="str">
        <f t="shared" si="21"/>
        <v>-</v>
      </c>
      <c r="AA146" s="28"/>
    </row>
    <row r="147" spans="1:27" s="29" customFormat="1" ht="11.25" customHeight="1" x14ac:dyDescent="0.25">
      <c r="A147" s="256">
        <v>1</v>
      </c>
      <c r="B147" s="132" t="s">
        <v>350</v>
      </c>
      <c r="C147" s="132" t="s">
        <v>341</v>
      </c>
      <c r="D147" s="134" t="s">
        <v>327</v>
      </c>
      <c r="E147" s="131"/>
      <c r="F147" s="30"/>
      <c r="G147" s="129">
        <f>IF('3a DF'!H38="-","-",'3a DF'!H38)</f>
        <v>260.74949667938301</v>
      </c>
      <c r="H147" s="129">
        <f>IF('3a DF'!I38="-","-",'3a DF'!I38)</f>
        <v>233.41754662324746</v>
      </c>
      <c r="I147" s="129">
        <f>IF('3a DF'!J38="-","-",'3a DF'!J38)</f>
        <v>210.48391529168168</v>
      </c>
      <c r="J147" s="129">
        <f>IF('3a DF'!K38="-","-",'3a DF'!K38)</f>
        <v>200.49081952097359</v>
      </c>
      <c r="K147" s="129">
        <f>IF('3a DF'!L38="-","-",'3a DF'!L38)</f>
        <v>233.97254767226804</v>
      </c>
      <c r="L147" s="129">
        <f>IF('3a DF'!M38="-","-",'3a DF'!M38)</f>
        <v>225.31741767328398</v>
      </c>
      <c r="M147" s="129">
        <f>IF('3a DF'!N38="-","-",'3a DF'!N38)</f>
        <v>235.71967851327506</v>
      </c>
      <c r="N147" s="129">
        <f>IF('3a DF'!O38="-","-",'3a DF'!O38)</f>
        <v>263.08411125929302</v>
      </c>
      <c r="O147" s="30"/>
      <c r="P147" s="129">
        <f>IF('3a DF'!Q38="-","-",'3a DF'!Q38)</f>
        <v>263.08411125929302</v>
      </c>
      <c r="Q147" s="129">
        <f>IF('3a DF'!R38="-","-",'3a DF'!R38)</f>
        <v>305.39586100693913</v>
      </c>
      <c r="R147" s="129">
        <f>IF('3a DF'!S38="-","-",'3a DF'!S38)</f>
        <v>273.45544796270474</v>
      </c>
      <c r="S147" s="129">
        <f>IF('3a DF'!T38="-","-",'3a DF'!T38)</f>
        <v>252.41329251504411</v>
      </c>
      <c r="T147" s="129">
        <f>IF('3a DF'!U38="-","-",'3a DF'!U38)</f>
        <v>210.86601552379713</v>
      </c>
      <c r="U147" s="129">
        <f>IF('3a DF'!V38="-","-",'3a DF'!V38)</f>
        <v>250.61544513328681</v>
      </c>
      <c r="V147" s="129">
        <f>IF('3a DF'!W38="-","-",'3a DF'!W38)</f>
        <v>347.91895473189419</v>
      </c>
      <c r="W147" s="129" t="str">
        <f>IF('3a DF'!X38="-","-",'3a DF'!X38)</f>
        <v>-</v>
      </c>
      <c r="X147" s="129" t="str">
        <f>IF('3a DF'!Y38="-","-",'3a DF'!Y38)</f>
        <v>-</v>
      </c>
      <c r="Y147" s="129" t="str">
        <f>IF('3a DF'!Z38="-","-",'3a DF'!Z38)</f>
        <v>-</v>
      </c>
      <c r="Z147" s="129" t="str">
        <f>IF('3a DF'!AA38="-","-",'3a DF'!AA38)</f>
        <v>-</v>
      </c>
      <c r="AA147" s="28"/>
    </row>
    <row r="148" spans="1:27" s="29" customFormat="1" ht="11.25" customHeight="1" x14ac:dyDescent="0.25">
      <c r="A148" s="256">
        <v>2</v>
      </c>
      <c r="B148" s="132" t="s">
        <v>350</v>
      </c>
      <c r="C148" s="132" t="s">
        <v>300</v>
      </c>
      <c r="D148" s="134" t="s">
        <v>327</v>
      </c>
      <c r="E148" s="131"/>
      <c r="F148" s="30"/>
      <c r="G148" s="129">
        <f>IF('3b CM'!G38="-","-",'3b CM'!G38)</f>
        <v>6.1175638994480051E-2</v>
      </c>
      <c r="H148" s="129">
        <f>IF('3b CM'!H38="-","-",'3b CM'!H38)</f>
        <v>9.176345849172006E-2</v>
      </c>
      <c r="I148" s="129">
        <f>IF('3b CM'!I38="-","-",'3b CM'!I38)</f>
        <v>0.28895315528437066</v>
      </c>
      <c r="J148" s="129">
        <f>IF('3b CM'!J38="-","-",'3b CM'!J38)</f>
        <v>0.29385096761117679</v>
      </c>
      <c r="K148" s="129">
        <f>IF('3b CM'!K38="-","-",'3b CM'!K38)</f>
        <v>3.7741611674457607</v>
      </c>
      <c r="L148" s="129">
        <f>IF('3b CM'!L38="-","-",'3b CM'!L38)</f>
        <v>3.6613177040715024</v>
      </c>
      <c r="M148" s="129">
        <f>IF('3b CM'!M38="-","-",'3b CM'!M38)</f>
        <v>12.452506250272078</v>
      </c>
      <c r="N148" s="129">
        <f>IF('3b CM'!N38="-","-",'3b CM'!N38)</f>
        <v>11.837706651688718</v>
      </c>
      <c r="O148" s="30"/>
      <c r="P148" s="129">
        <f>IF('3b CM'!P38="-","-",'3b CM'!P38)</f>
        <v>11.837706651688718</v>
      </c>
      <c r="Q148" s="129">
        <f>IF('3b CM'!Q38="-","-",'3b CM'!Q38)</f>
        <v>15.9188846789134</v>
      </c>
      <c r="R148" s="129">
        <f>IF('3b CM'!R38="-","-",'3b CM'!R38)</f>
        <v>15.289883070643905</v>
      </c>
      <c r="S148" s="129">
        <f>IF('3b CM'!S38="-","-",'3b CM'!S38)</f>
        <v>18.3493358255399</v>
      </c>
      <c r="T148" s="129">
        <f>IF('3b CM'!T38="-","-",'3b CM'!T38)</f>
        <v>18.696712350571481</v>
      </c>
      <c r="U148" s="129">
        <f>IF('3b CM'!U38="-","-",'3b CM'!U38)</f>
        <v>14.236572129873764</v>
      </c>
      <c r="V148" s="129">
        <f>IF('3b CM'!V38="-","-",'3b CM'!V38)</f>
        <v>14.391380524548923</v>
      </c>
      <c r="W148" s="129" t="str">
        <f>IF('3b CM'!W38="-","-",'3b CM'!W38)</f>
        <v>-</v>
      </c>
      <c r="X148" s="129" t="str">
        <f>IF('3b CM'!X38="-","-",'3b CM'!X38)</f>
        <v>-</v>
      </c>
      <c r="Y148" s="129" t="str">
        <f>IF('3b CM'!Y38="-","-",'3b CM'!Y38)</f>
        <v>-</v>
      </c>
      <c r="Z148" s="129" t="str">
        <f>IF('3b CM'!Z38="-","-",'3b CM'!Z38)</f>
        <v>-</v>
      </c>
      <c r="AA148" s="28"/>
    </row>
    <row r="149" spans="1:27" s="29" customFormat="1" ht="11.25" customHeight="1" x14ac:dyDescent="0.25">
      <c r="A149" s="256"/>
      <c r="B149" s="132" t="s">
        <v>596</v>
      </c>
      <c r="C149" s="132" t="s">
        <v>597</v>
      </c>
      <c r="D149" s="134" t="s">
        <v>327</v>
      </c>
      <c r="E149" s="131"/>
      <c r="F149" s="30"/>
      <c r="G149" s="129" t="str">
        <f>IF('3c AA'!J178="-","-",'3c AA'!J178)</f>
        <v>-</v>
      </c>
      <c r="H149" s="129" t="str">
        <f>IF('3c AA'!K178="-","-",'3c AA'!K178)</f>
        <v>-</v>
      </c>
      <c r="I149" s="129" t="str">
        <f>IF('3c AA'!L178="-","-",'3c AA'!L178)</f>
        <v>-</v>
      </c>
      <c r="J149" s="129" t="str">
        <f>IF('3c AA'!M178="-","-",'3c AA'!M178)</f>
        <v>-</v>
      </c>
      <c r="K149" s="129" t="str">
        <f>IF('3c AA'!N178="-","-",'3c AA'!N178)</f>
        <v>-</v>
      </c>
      <c r="L149" s="129" t="str">
        <f>IF('3c AA'!O178="-","-",'3c AA'!O178)</f>
        <v>-</v>
      </c>
      <c r="M149" s="129" t="str">
        <f>IF('3c AA'!P178="-","-",'3c AA'!P178)</f>
        <v>-</v>
      </c>
      <c r="N149" s="129" t="str">
        <f>IF('3c AA'!Q178="-","-",'3c AA'!Q178)</f>
        <v>-</v>
      </c>
      <c r="O149" s="30"/>
      <c r="P149" s="129" t="str">
        <f>IF('3c AA'!S178="-","-",'3c AA'!S178)</f>
        <v>-</v>
      </c>
      <c r="Q149" s="129" t="str">
        <f>IF('3c AA'!T178="-","-",'3c AA'!T178)</f>
        <v>-</v>
      </c>
      <c r="R149" s="129" t="str">
        <f>IF('3c AA'!U178="-","-",'3c AA'!U178)</f>
        <v>-</v>
      </c>
      <c r="S149" s="129" t="str">
        <f>IF('3c AA'!V178="-","-",'3c AA'!V178)</f>
        <v>-</v>
      </c>
      <c r="T149" s="129">
        <f>IF('3c AA'!W178="-","-",'3c AA'!W178)</f>
        <v>0</v>
      </c>
      <c r="U149" s="129">
        <f>IF('3c AA'!X178="-","-",'3c AA'!X178)</f>
        <v>0</v>
      </c>
      <c r="V149" s="129">
        <f>IF('3c AA'!Y178="-","-",'3c AA'!Y178)</f>
        <v>0</v>
      </c>
      <c r="W149" s="129" t="str">
        <f>IF('3c AA'!Z178="-","-",'3c AA'!Z178)</f>
        <v>-</v>
      </c>
      <c r="X149" s="129" t="str">
        <f>IF('3c AA'!AA178="-","-",'3c AA'!AA178)</f>
        <v>-</v>
      </c>
      <c r="Y149" s="129" t="str">
        <f>IF('3c AA'!AB178="-","-",'3c AA'!AB178)</f>
        <v>-</v>
      </c>
      <c r="Z149" s="129" t="str">
        <f>IF('3c AA'!AC178="-","-",'3c AA'!AC178)</f>
        <v>-</v>
      </c>
      <c r="AA149" s="28"/>
    </row>
    <row r="150" spans="1:27" s="29" customFormat="1" ht="11.25" customHeight="1" x14ac:dyDescent="0.25">
      <c r="A150" s="256">
        <v>3</v>
      </c>
      <c r="B150" s="132" t="s">
        <v>2</v>
      </c>
      <c r="C150" s="132" t="s">
        <v>342</v>
      </c>
      <c r="D150" s="134" t="s">
        <v>327</v>
      </c>
      <c r="E150" s="131"/>
      <c r="F150" s="30"/>
      <c r="G150" s="129">
        <f>IF('3d PC'!G39="-","-",'3d PC'!G39)</f>
        <v>90.751652555142144</v>
      </c>
      <c r="H150" s="129">
        <f>IF('3d PC'!H39="-","-",'3d PC'!H39)</f>
        <v>90.724249248299543</v>
      </c>
      <c r="I150" s="129">
        <f>IF('3d PC'!I39="-","-",'3d PC'!I39)</f>
        <v>115.1079232040385</v>
      </c>
      <c r="J150" s="129">
        <f>IF('3d PC'!J39="-","-",'3d PC'!J39)</f>
        <v>113.85372085823585</v>
      </c>
      <c r="K150" s="129">
        <f>IF('3d PC'!K39="-","-",'3d PC'!K39)</f>
        <v>130.7216823220852</v>
      </c>
      <c r="L150" s="129">
        <f>IF('3d PC'!L39="-","-",'3d PC'!L39)</f>
        <v>129.50092491246821</v>
      </c>
      <c r="M150" s="129">
        <f>IF('3d PC'!M39="-","-",'3d PC'!M39)</f>
        <v>157.86439776708593</v>
      </c>
      <c r="N150" s="129">
        <f>IF('3d PC'!N39="-","-",'3d PC'!N39)</f>
        <v>155.01443656137283</v>
      </c>
      <c r="O150" s="30"/>
      <c r="P150" s="129">
        <f>IF('3d PC'!P39="-","-",'3d PC'!P39)</f>
        <v>155.01443656137283</v>
      </c>
      <c r="Q150" s="129">
        <f>IF('3d PC'!Q39="-","-",'3d PC'!Q39)</f>
        <v>173.57723921240435</v>
      </c>
      <c r="R150" s="129">
        <f>IF('3d PC'!R39="-","-",'3d PC'!R39)</f>
        <v>176.28629976412483</v>
      </c>
      <c r="S150" s="129">
        <f>IF('3d PC'!S39="-","-",'3d PC'!S39)</f>
        <v>192.60917518233839</v>
      </c>
      <c r="T150" s="129">
        <f>IF('3d PC'!T39="-","-",'3d PC'!T39)</f>
        <v>196.19546781397705</v>
      </c>
      <c r="U150" s="129">
        <f>IF('3d PC'!U39="-","-",'3d PC'!U39)</f>
        <v>211.8937652097587</v>
      </c>
      <c r="V150" s="129">
        <f>IF('3d PC'!V39="-","-",'3d PC'!V39)</f>
        <v>192.62541957987301</v>
      </c>
      <c r="W150" s="129" t="str">
        <f>IF('3d PC'!W39="-","-",'3d PC'!W39)</f>
        <v>-</v>
      </c>
      <c r="X150" s="129" t="str">
        <f>IF('3d PC'!X39="-","-",'3d PC'!X39)</f>
        <v>-</v>
      </c>
      <c r="Y150" s="129" t="str">
        <f>IF('3d PC'!Y39="-","-",'3d PC'!Y39)</f>
        <v>-</v>
      </c>
      <c r="Z150" s="129" t="str">
        <f>IF('3d PC'!Z39="-","-",'3d PC'!Z39)</f>
        <v>-</v>
      </c>
      <c r="AA150" s="28"/>
    </row>
    <row r="151" spans="1:27" s="29" customFormat="1" ht="11.25" customHeight="1" x14ac:dyDescent="0.25">
      <c r="A151" s="256">
        <v>4</v>
      </c>
      <c r="B151" s="132" t="s">
        <v>352</v>
      </c>
      <c r="C151" s="132" t="s">
        <v>343</v>
      </c>
      <c r="D151" s="134" t="s">
        <v>327</v>
      </c>
      <c r="E151" s="131"/>
      <c r="F151" s="30"/>
      <c r="G151" s="129">
        <f>IF('3e NC-Elec'!H67="-","-",'3e NC-Elec'!H67)</f>
        <v>124.64006270184616</v>
      </c>
      <c r="H151" s="129">
        <f>IF('3e NC-Elec'!I67="-","-",'3e NC-Elec'!I67)</f>
        <v>125.65806844775963</v>
      </c>
      <c r="I151" s="129">
        <f>IF('3e NC-Elec'!J67="-","-",'3e NC-Elec'!J67)</f>
        <v>128.47579608971128</v>
      </c>
      <c r="J151" s="129">
        <f>IF('3e NC-Elec'!K67="-","-",'3e NC-Elec'!K67)</f>
        <v>127.7101185065427</v>
      </c>
      <c r="K151" s="129">
        <f>IF('3e NC-Elec'!L67="-","-",'3e NC-Elec'!L67)</f>
        <v>125.1738577657479</v>
      </c>
      <c r="L151" s="129">
        <f>IF('3e NC-Elec'!M67="-","-",'3e NC-Elec'!M67)</f>
        <v>126.39425740100596</v>
      </c>
      <c r="M151" s="129">
        <f>IF('3e NC-Elec'!N67="-","-",'3e NC-Elec'!N67)</f>
        <v>134.90139034816798</v>
      </c>
      <c r="N151" s="129">
        <f>IF('3e NC-Elec'!O67="-","-",'3e NC-Elec'!O67)</f>
        <v>134.36747610136368</v>
      </c>
      <c r="O151" s="30"/>
      <c r="P151" s="129">
        <f>IF('3e NC-Elec'!Q67="-","-",'3e NC-Elec'!Q67)</f>
        <v>134.36747610136368</v>
      </c>
      <c r="Q151" s="129">
        <f>IF('3e NC-Elec'!R67="-","-",'3e NC-Elec'!R67)</f>
        <v>141.83702090841294</v>
      </c>
      <c r="R151" s="129">
        <f>IF('3e NC-Elec'!S67="-","-",'3e NC-Elec'!S67)</f>
        <v>142.76928394509827</v>
      </c>
      <c r="S151" s="129">
        <f>IF('3e NC-Elec'!T67="-","-",'3e NC-Elec'!T67)</f>
        <v>145.6907410951643</v>
      </c>
      <c r="T151" s="129">
        <f>IF('3e NC-Elec'!U67="-","-",'3e NC-Elec'!U67)</f>
        <v>148.92271701829597</v>
      </c>
      <c r="U151" s="129">
        <f>IF('3e NC-Elec'!V67="-","-",'3e NC-Elec'!V67)</f>
        <v>157.36580042520146</v>
      </c>
      <c r="V151" s="129">
        <f>IF('3e NC-Elec'!W67="-","-",'3e NC-Elec'!W67)</f>
        <v>156.47590595298601</v>
      </c>
      <c r="W151" s="129" t="str">
        <f>IF('3e NC-Elec'!X67="-","-",'3e NC-Elec'!X67)</f>
        <v>-</v>
      </c>
      <c r="X151" s="129" t="str">
        <f>IF('3e NC-Elec'!Y67="-","-",'3e NC-Elec'!Y67)</f>
        <v>-</v>
      </c>
      <c r="Y151" s="129" t="str">
        <f>IF('3e NC-Elec'!Z67="-","-",'3e NC-Elec'!Z67)</f>
        <v>-</v>
      </c>
      <c r="Z151" s="129" t="str">
        <f>IF('3e NC-Elec'!AA67="-","-",'3e NC-Elec'!AA67)</f>
        <v>-</v>
      </c>
      <c r="AA151" s="28"/>
    </row>
    <row r="152" spans="1:27" s="29" customFormat="1" ht="11.25" customHeight="1" x14ac:dyDescent="0.25">
      <c r="A152" s="256">
        <v>5</v>
      </c>
      <c r="B152" s="132" t="s">
        <v>349</v>
      </c>
      <c r="C152" s="132" t="s">
        <v>344</v>
      </c>
      <c r="D152" s="134" t="s">
        <v>327</v>
      </c>
      <c r="E152" s="131"/>
      <c r="F152" s="30"/>
      <c r="G152" s="129">
        <f>IF('3g CPIH'!C$16="-","-",'3h OC '!$E$10*('3g CPIH'!C$16/'3g CPIH'!$G$16))</f>
        <v>76.502677103718199</v>
      </c>
      <c r="H152" s="129">
        <f>IF('3g CPIH'!D$16="-","-",'3h OC '!$E$10*('3g CPIH'!D$16/'3g CPIH'!$G$16))</f>
        <v>76.655835616438353</v>
      </c>
      <c r="I152" s="129">
        <f>IF('3g CPIH'!E$16="-","-",'3h OC '!$E$10*('3g CPIH'!E$16/'3g CPIH'!$G$16))</f>
        <v>76.885573385518597</v>
      </c>
      <c r="J152" s="129">
        <f>IF('3g CPIH'!F$16="-","-",'3h OC '!$E$10*('3g CPIH'!F$16/'3g CPIH'!$G$16))</f>
        <v>77.345048923679059</v>
      </c>
      <c r="K152" s="129">
        <f>IF('3g CPIH'!G$16="-","-",'3h OC '!$E$10*('3g CPIH'!G$16/'3g CPIH'!$G$16))</f>
        <v>78.263999999999996</v>
      </c>
      <c r="L152" s="129">
        <f>IF('3g CPIH'!H$16="-","-",'3h OC '!$E$10*('3g CPIH'!H$16/'3g CPIH'!$G$16))</f>
        <v>79.259530332681024</v>
      </c>
      <c r="M152" s="129">
        <f>IF('3g CPIH'!I$16="-","-",'3h OC '!$E$10*('3g CPIH'!I$16/'3g CPIH'!$G$16))</f>
        <v>80.408219178082177</v>
      </c>
      <c r="N152" s="129">
        <f>IF('3g CPIH'!J$16="-","-",'3h OC '!$E$10*('3g CPIH'!J$16/'3g CPIH'!$G$16))</f>
        <v>81.097432485322898</v>
      </c>
      <c r="O152" s="30"/>
      <c r="P152" s="129">
        <f>IF('3g CPIH'!L$16="-","-",'3h OC '!$E$10*('3g CPIH'!L$16/'3g CPIH'!$G$16))</f>
        <v>81.097432485322898</v>
      </c>
      <c r="Q152" s="129">
        <f>IF('3g CPIH'!M$16="-","-",'3h OC '!$E$10*('3g CPIH'!M$16/'3g CPIH'!$G$16))</f>
        <v>82.016383561643835</v>
      </c>
      <c r="R152" s="129">
        <f>IF('3g CPIH'!N$16="-","-",'3h OC '!$E$10*('3g CPIH'!N$16/'3g CPIH'!$G$16))</f>
        <v>82.62901761252445</v>
      </c>
      <c r="S152" s="129">
        <f>IF('3g CPIH'!O$16="-","-",'3h OC '!$E$10*('3g CPIH'!O$16/'3g CPIH'!$G$16))</f>
        <v>83.088493150684926</v>
      </c>
      <c r="T152" s="129">
        <f>IF('3g CPIH'!P$16="-","-",'3h OC '!$E$10*('3g CPIH'!P$16/'3g CPIH'!$G$16))</f>
        <v>83.318230919765156</v>
      </c>
      <c r="U152" s="129">
        <f>IF('3g CPIH'!Q$16="-","-",'3h OC '!$E$10*('3g CPIH'!Q$16/'3g CPIH'!$G$16))</f>
        <v>83.777706457925632</v>
      </c>
      <c r="V152" s="129">
        <f>IF('3g CPIH'!R$16="-","-",'3h OC '!$E$10*('3g CPIH'!R$16/'3g CPIH'!$G$16))</f>
        <v>85.309291585127198</v>
      </c>
      <c r="W152" s="129" t="str">
        <f>IF('3g CPIH'!S$16="-","-",'3h OC '!$E$10*('3g CPIH'!S$16/'3g CPIH'!$G$16))</f>
        <v>-</v>
      </c>
      <c r="X152" s="129" t="str">
        <f>IF('3g CPIH'!T$16="-","-",'3h OC '!$E$10*('3g CPIH'!T$16/'3g CPIH'!$G$16))</f>
        <v>-</v>
      </c>
      <c r="Y152" s="129" t="str">
        <f>IF('3g CPIH'!U$16="-","-",'3h OC '!$E$10*('3g CPIH'!U$16/'3g CPIH'!$G$16))</f>
        <v>-</v>
      </c>
      <c r="Z152" s="129" t="str">
        <f>IF('3g CPIH'!V$16="-","-",'3h OC '!$E$10*('3g CPIH'!V$16/'3g CPIH'!$G$16))</f>
        <v>-</v>
      </c>
      <c r="AA152" s="28"/>
    </row>
    <row r="153" spans="1:27" s="29" customFormat="1" ht="11.25" customHeight="1" x14ac:dyDescent="0.25">
      <c r="A153" s="256">
        <v>6</v>
      </c>
      <c r="B153" s="132" t="s">
        <v>349</v>
      </c>
      <c r="C153" s="132" t="s">
        <v>43</v>
      </c>
      <c r="D153" s="134" t="s">
        <v>327</v>
      </c>
      <c r="E153" s="131"/>
      <c r="F153" s="30"/>
      <c r="G153" s="129" t="s">
        <v>333</v>
      </c>
      <c r="H153" s="129" t="s">
        <v>333</v>
      </c>
      <c r="I153" s="129" t="s">
        <v>333</v>
      </c>
      <c r="J153" s="129" t="s">
        <v>333</v>
      </c>
      <c r="K153" s="129">
        <f>IF('3i SMNCC'!G$48="-","-",'3i SMNCC'!G$48)</f>
        <v>0</v>
      </c>
      <c r="L153" s="129">
        <f>IF('3i SMNCC'!H$48="-","-",'3i SMNCC'!H$48)</f>
        <v>-0.18995111249132623</v>
      </c>
      <c r="M153" s="129">
        <f>IF('3i SMNCC'!I$48="-","-",'3i SMNCC'!I$48)</f>
        <v>2.3898870370752556</v>
      </c>
      <c r="N153" s="129">
        <f>IF('3i SMNCC'!J$48="-","-",'3i SMNCC'!J$48)</f>
        <v>2.4654814606041811</v>
      </c>
      <c r="O153" s="30"/>
      <c r="P153" s="129">
        <f>IF('3i SMNCC'!L$48="-","-",'3i SMNCC'!L$48)</f>
        <v>2.4654814606041811</v>
      </c>
      <c r="Q153" s="129">
        <f>IF('3i SMNCC'!M$48="-","-",'3i SMNCC'!M$48)</f>
        <v>4.8850955964817686</v>
      </c>
      <c r="R153" s="129">
        <f>IF('3i SMNCC'!N$48="-","-",'3i SMNCC'!N$48)</f>
        <v>4.7480163427765101</v>
      </c>
      <c r="S153" s="129">
        <f>IF('3i SMNCC'!O$48="-","-",'3i SMNCC'!O$48)</f>
        <v>7.093641997338695</v>
      </c>
      <c r="T153" s="129">
        <f>IF('3i SMNCC'!P$48="-","-",'3i SMNCC'!P$48)</f>
        <v>6.2155900817178944</v>
      </c>
      <c r="U153" s="129">
        <f>IF('3i SMNCC'!Q$48="-","-",'3i SMNCC'!Q$48)</f>
        <v>5.8459595331056082</v>
      </c>
      <c r="V153" s="129">
        <f>IF('3i SMNCC'!R$48="-","-",'3i SMNCC'!R$48)</f>
        <v>6.2696858243973583</v>
      </c>
      <c r="W153" s="129" t="str">
        <f>IF('3i SMNCC'!S$48="-","-",'3i SMNCC'!S$48)</f>
        <v>-</v>
      </c>
      <c r="X153" s="129" t="str">
        <f>IF('3i SMNCC'!T$48="-","-",'3i SMNCC'!T$48)</f>
        <v>-</v>
      </c>
      <c r="Y153" s="129" t="str">
        <f>IF('3i SMNCC'!U$48="-","-",'3i SMNCC'!U$48)</f>
        <v>-</v>
      </c>
      <c r="Z153" s="129" t="str">
        <f>IF('3i SMNCC'!V$48="-","-",'3i SMNCC'!V$48)</f>
        <v>-</v>
      </c>
      <c r="AA153" s="28"/>
    </row>
    <row r="154" spans="1:27" s="29" customFormat="1" ht="11.25" customHeight="1" x14ac:dyDescent="0.25">
      <c r="A154" s="256">
        <v>7</v>
      </c>
      <c r="B154" s="132" t="s">
        <v>349</v>
      </c>
      <c r="C154" s="132" t="s">
        <v>389</v>
      </c>
      <c r="D154" s="134" t="s">
        <v>327</v>
      </c>
      <c r="E154" s="131"/>
      <c r="F154" s="30"/>
      <c r="G154" s="129">
        <f>IF('3g CPIH'!C$16="-","-",'3j PAAC PAP'!$G$18*('3g CPIH'!C$16/'3g CPIH'!$G$16))</f>
        <v>23.857918590998043</v>
      </c>
      <c r="H154" s="129">
        <f>IF('3g CPIH'!D$16="-","-",'3j PAAC PAP'!$G$18*('3g CPIH'!D$16/'3g CPIH'!$G$16))</f>
        <v>23.905682191780819</v>
      </c>
      <c r="I154" s="129">
        <f>IF('3g CPIH'!E$16="-","-",'3j PAAC PAP'!$G$18*('3g CPIH'!E$16/'3g CPIH'!$G$16))</f>
        <v>23.977327592954992</v>
      </c>
      <c r="J154" s="129">
        <f>IF('3g CPIH'!F$16="-","-",'3j PAAC PAP'!$G$18*('3g CPIH'!F$16/'3g CPIH'!$G$16))</f>
        <v>24.120618395303325</v>
      </c>
      <c r="K154" s="129">
        <f>IF('3g CPIH'!G$16="-","-",'3j PAAC PAP'!$G$18*('3g CPIH'!G$16/'3g CPIH'!$G$16))</f>
        <v>24.4072</v>
      </c>
      <c r="L154" s="129">
        <f>IF('3g CPIH'!H$16="-","-",'3j PAAC PAP'!$G$18*('3g CPIH'!H$16/'3g CPIH'!$G$16))</f>
        <v>24.717663405088064</v>
      </c>
      <c r="M154" s="129">
        <f>IF('3g CPIH'!I$16="-","-",'3j PAAC PAP'!$G$18*('3g CPIH'!I$16/'3g CPIH'!$G$16))</f>
        <v>25.075890410958902</v>
      </c>
      <c r="N154" s="129">
        <f>IF('3g CPIH'!J$16="-","-",'3j PAAC PAP'!$G$18*('3g CPIH'!J$16/'3g CPIH'!$G$16))</f>
        <v>25.290826614481411</v>
      </c>
      <c r="O154" s="30"/>
      <c r="P154" s="129">
        <f>IF('3g CPIH'!L$16="-","-",'3j PAAC PAP'!$G$18*('3g CPIH'!L$16/'3g CPIH'!$G$16))</f>
        <v>25.290826614481411</v>
      </c>
      <c r="Q154" s="129">
        <f>IF('3g CPIH'!M$16="-","-",'3j PAAC PAP'!$G$18*('3g CPIH'!M$16/'3g CPIH'!$G$16))</f>
        <v>25.577408219178082</v>
      </c>
      <c r="R154" s="129">
        <f>IF('3g CPIH'!N$16="-","-",'3j PAAC PAP'!$G$18*('3g CPIH'!N$16/'3g CPIH'!$G$16))</f>
        <v>25.768462622309197</v>
      </c>
      <c r="S154" s="129">
        <f>IF('3g CPIH'!O$16="-","-",'3j PAAC PAP'!$G$18*('3g CPIH'!O$16/'3g CPIH'!$G$16))</f>
        <v>25.911753424657533</v>
      </c>
      <c r="T154" s="129">
        <f>IF('3g CPIH'!P$16="-","-",'3j PAAC PAP'!$G$18*('3g CPIH'!P$16/'3g CPIH'!$G$16))</f>
        <v>25.983398825831699</v>
      </c>
      <c r="U154" s="129">
        <f>IF('3g CPIH'!Q$16="-","-",'3j PAAC PAP'!$G$18*('3g CPIH'!Q$16/'3g CPIH'!$G$16))</f>
        <v>26.126689628180038</v>
      </c>
      <c r="V154" s="129">
        <f>IF('3g CPIH'!R$16="-","-",'3j PAAC PAP'!$G$18*('3g CPIH'!R$16/'3g CPIH'!$G$16))</f>
        <v>26.604325636007829</v>
      </c>
      <c r="W154" s="129" t="str">
        <f>IF('3g CPIH'!S$16="-","-",'3j PAAC PAP'!$G$18*('3g CPIH'!S$16/'3g CPIH'!$G$16))</f>
        <v>-</v>
      </c>
      <c r="X154" s="129" t="str">
        <f>IF('3g CPIH'!T$16="-","-",'3j PAAC PAP'!$G$18*('3g CPIH'!T$16/'3g CPIH'!$G$16))</f>
        <v>-</v>
      </c>
      <c r="Y154" s="129" t="str">
        <f>IF('3g CPIH'!U$16="-","-",'3j PAAC PAP'!$G$18*('3g CPIH'!U$16/'3g CPIH'!$G$16))</f>
        <v>-</v>
      </c>
      <c r="Z154" s="129" t="str">
        <f>IF('3g CPIH'!V$16="-","-",'3j PAAC PAP'!$G$18*('3g CPIH'!V$16/'3g CPIH'!$G$16))</f>
        <v>-</v>
      </c>
      <c r="AA154" s="28"/>
    </row>
    <row r="155" spans="1:27" s="29" customFormat="1" ht="11.5" x14ac:dyDescent="0.25">
      <c r="A155" s="256">
        <v>8</v>
      </c>
      <c r="B155" s="132" t="s">
        <v>349</v>
      </c>
      <c r="C155" s="132" t="s">
        <v>404</v>
      </c>
      <c r="D155" s="134" t="s">
        <v>327</v>
      </c>
      <c r="E155" s="131"/>
      <c r="F155" s="30"/>
      <c r="G155" s="129">
        <f>IF(G147="-","-",SUM(G147:G153)*'3j PAAC PAP'!$G$36)</f>
        <v>0</v>
      </c>
      <c r="H155" s="129">
        <f>IF(H147="-","-",SUM(H147:H153)*'3j PAAC PAP'!$G$36)</f>
        <v>0</v>
      </c>
      <c r="I155" s="129">
        <f>IF(I147="-","-",SUM(I147:I153)*'3j PAAC PAP'!$G$36)</f>
        <v>0</v>
      </c>
      <c r="J155" s="129">
        <f>IF(J147="-","-",SUM(J147:J153)*'3j PAAC PAP'!$G$36)</f>
        <v>0</v>
      </c>
      <c r="K155" s="129">
        <f>IF(K147="-","-",SUM(K147:K153)*'3j PAAC PAP'!$G$36)</f>
        <v>0</v>
      </c>
      <c r="L155" s="129">
        <f>IF(L147="-","-",SUM(L147:L153)*'3j PAAC PAP'!$G$36)</f>
        <v>0</v>
      </c>
      <c r="M155" s="129">
        <f>IF(M147="-","-",SUM(M147:M153)*'3j PAAC PAP'!$G$36)</f>
        <v>0</v>
      </c>
      <c r="N155" s="129">
        <f>IF(N147="-","-",SUM(N147:N153)*'3j PAAC PAP'!$G$36)</f>
        <v>0</v>
      </c>
      <c r="O155" s="30"/>
      <c r="P155" s="129">
        <f>IF(P147="-","-",SUM(P147:P153)*'3j PAAC PAP'!$G$36)</f>
        <v>0</v>
      </c>
      <c r="Q155" s="129">
        <f>IF(Q147="-","-",SUM(Q147:Q153)*'3j PAAC PAP'!$G$36)</f>
        <v>0</v>
      </c>
      <c r="R155" s="129">
        <f>IF(R147="-","-",SUM(R147:R153)*'3j PAAC PAP'!$G$36)</f>
        <v>0</v>
      </c>
      <c r="S155" s="129">
        <f>IF(S147="-","-",SUM(S147:S153)*'3j PAAC PAP'!$G$36)</f>
        <v>0</v>
      </c>
      <c r="T155" s="129">
        <f>IF(T147="-","-",SUM(T147:T153)*'3j PAAC PAP'!$G$36)</f>
        <v>0</v>
      </c>
      <c r="U155" s="129">
        <f>IF(U147="-","-",SUM(U147:U153)*'3j PAAC PAP'!$G$36)</f>
        <v>0</v>
      </c>
      <c r="V155" s="129">
        <f>IF(V147="-","-",SUM(V147:V153)*'3j PAAC PAP'!$G$36)</f>
        <v>0</v>
      </c>
      <c r="W155" s="129" t="str">
        <f>IF(W147="-","-",SUM(W147:W153)*'3j PAAC PAP'!$G$36)</f>
        <v>-</v>
      </c>
      <c r="X155" s="129" t="str">
        <f>IF(X147="-","-",SUM(X147:X153)*'3j PAAC PAP'!$G$36)</f>
        <v>-</v>
      </c>
      <c r="Y155" s="129" t="str">
        <f>IF(Y147="-","-",SUM(Y147:Y153)*'3j PAAC PAP'!$G$36)</f>
        <v>-</v>
      </c>
      <c r="Z155" s="129" t="str">
        <f>IF(Z147="-","-",SUM(Z147:Z153)*'3j PAAC PAP'!$G$36)</f>
        <v>-</v>
      </c>
      <c r="AA155" s="28"/>
    </row>
    <row r="156" spans="1:27" s="29" customFormat="1" ht="11.5" x14ac:dyDescent="0.25">
      <c r="A156" s="256">
        <v>9</v>
      </c>
      <c r="B156" s="132" t="s">
        <v>388</v>
      </c>
      <c r="C156" s="132" t="s">
        <v>515</v>
      </c>
      <c r="D156" s="134" t="s">
        <v>327</v>
      </c>
      <c r="E156" s="182"/>
      <c r="F156" s="30"/>
      <c r="G156" s="129">
        <f>IF(G147="-","-",SUM(G147:G155)*'3k EBIT'!$E$10)</f>
        <v>11.166871859974949</v>
      </c>
      <c r="H156" s="129">
        <f>IF(H147="-","-",SUM(H147:H155)*'3k EBIT'!$E$10)</f>
        <v>10.661176523709987</v>
      </c>
      <c r="I156" s="129">
        <f>IF(I147="-","-",SUM(I147:I155)*'3k EBIT'!$E$10)</f>
        <v>10.75349105751326</v>
      </c>
      <c r="J156" s="129">
        <f>IF(J147="-","-",SUM(J147:J155)*'3k EBIT'!$E$10)</f>
        <v>10.532592983473993</v>
      </c>
      <c r="K156" s="129">
        <f>IF(K147="-","-",SUM(K147:K155)*'3k EBIT'!$E$10)</f>
        <v>11.549398878828729</v>
      </c>
      <c r="L156" s="129">
        <f>IF(L147="-","-",SUM(L147:L155)*'3k EBIT'!$E$10)</f>
        <v>11.401189353002367</v>
      </c>
      <c r="M156" s="129">
        <f>IF(M147="-","-",SUM(M147:M155)*'3k EBIT'!$E$10)</f>
        <v>12.566190225371239</v>
      </c>
      <c r="N156" s="129">
        <f>IF(N147="-","-",SUM(N147:N155)*'3k EBIT'!$E$10)</f>
        <v>13.037713900925766</v>
      </c>
      <c r="O156" s="30"/>
      <c r="P156" s="129">
        <f>IF(P147="-","-",SUM(P147:P155)*'3k EBIT'!$E$10)</f>
        <v>13.037713900925766</v>
      </c>
      <c r="Q156" s="129">
        <f>IF(Q147="-","-",SUM(Q147:Q155)*'3k EBIT'!$E$10)</f>
        <v>14.510658475187197</v>
      </c>
      <c r="R156" s="129">
        <f>IF(R147="-","-",SUM(R147:R155)*'3k EBIT'!$E$10)</f>
        <v>13.963290094449281</v>
      </c>
      <c r="S156" s="129">
        <f>IF(S147="-","-",SUM(S147:S155)*'3k EBIT'!$E$10)</f>
        <v>14.044829798038792</v>
      </c>
      <c r="T156" s="129">
        <f>IF(T147="-","-",SUM(T147:T155)*'3k EBIT'!$E$10)</f>
        <v>13.367757430917667</v>
      </c>
      <c r="U156" s="129">
        <f>IF(U147="-","-",SUM(U147:U155)*'3k EBIT'!$E$10)</f>
        <v>14.523326025203687</v>
      </c>
      <c r="V156" s="129">
        <f>IF(V147="-","-",SUM(V147:V155)*'3k EBIT'!$E$10)</f>
        <v>16.067595259553077</v>
      </c>
      <c r="W156" s="129" t="str">
        <f>IF(W147="-","-",SUM(W147:W155)*'3k EBIT'!$E$10)</f>
        <v>-</v>
      </c>
      <c r="X156" s="129" t="str">
        <f>IF(X147="-","-",SUM(X147:X155)*'3k EBIT'!$E$10)</f>
        <v>-</v>
      </c>
      <c r="Y156" s="129" t="str">
        <f>IF(Y147="-","-",SUM(Y147:Y155)*'3k EBIT'!$E$10)</f>
        <v>-</v>
      </c>
      <c r="Z156" s="129" t="str">
        <f>IF(Z147="-","-",SUM(Z147:Z155)*'3k EBIT'!$E$10)</f>
        <v>-</v>
      </c>
      <c r="AA156" s="28"/>
    </row>
    <row r="157" spans="1:27" s="29" customFormat="1" ht="11.5" x14ac:dyDescent="0.25">
      <c r="A157" s="256">
        <v>10</v>
      </c>
      <c r="B157" s="132" t="s">
        <v>292</v>
      </c>
      <c r="C157" s="177" t="s">
        <v>516</v>
      </c>
      <c r="D157" s="134" t="s">
        <v>327</v>
      </c>
      <c r="E157" s="134"/>
      <c r="F157" s="30"/>
      <c r="G157" s="129">
        <f>IF(G147="-","-",SUM(G147:G150,G152:G156)*'3l HAP'!$E$11)</f>
        <v>6.7800976509414346</v>
      </c>
      <c r="H157" s="129">
        <f>IF(H147="-","-",SUM(H147:H150,H152:H156)*'3l HAP'!$E$11)</f>
        <v>6.3755150098648716</v>
      </c>
      <c r="I157" s="129">
        <f>IF(I147="-","-",SUM(I147:I150,I152:I156)*'3l HAP'!$E$11)</f>
        <v>6.4053962663612403</v>
      </c>
      <c r="J157" s="129">
        <f>IF(J147="-","-",SUM(J147:J150,J152:J156)*'3l HAP'!$E$11)</f>
        <v>6.2463872167970651</v>
      </c>
      <c r="K157" s="129">
        <f>IF(K147="-","-",SUM(K147:K150,K152:K156)*'3l HAP'!$E$11)</f>
        <v>7.0670495031848306</v>
      </c>
      <c r="L157" s="129">
        <f>IF(L147="-","-",SUM(L147:L150,L152:L156)*'3l HAP'!$E$11)</f>
        <v>6.9349745388973085</v>
      </c>
      <c r="M157" s="129">
        <f>IF(M147="-","-",SUM(M147:M150,M152:M156)*'3l HAP'!$E$11)</f>
        <v>7.708146380523627</v>
      </c>
      <c r="N157" s="129">
        <f>IF(N147="-","-",SUM(N147:N150,N152:N156)*'3l HAP'!$E$11)</f>
        <v>8.0793094864981363</v>
      </c>
      <c r="O157" s="30"/>
      <c r="P157" s="129">
        <f>IF(P147="-","-",SUM(P147:P150,P152:P156)*'3l HAP'!$E$11)</f>
        <v>8.0793094864981363</v>
      </c>
      <c r="Q157" s="129">
        <f>IF(Q147="-","-",SUM(Q147:Q150,Q152:Q156)*'3l HAP'!$E$11)</f>
        <v>9.1049674917216965</v>
      </c>
      <c r="R157" s="129">
        <f>IF(R147="-","-",SUM(R147:R150,R152:R156)*'3l HAP'!$E$11)</f>
        <v>8.6695278521714307</v>
      </c>
      <c r="S157" s="129">
        <f>IF(S147="-","-",SUM(S147:S150,S152:S156)*'3l HAP'!$E$11)</f>
        <v>8.6895875510448182</v>
      </c>
      <c r="T157" s="129">
        <f>IF(T147="-","-",SUM(T147:T150,T152:T156)*'3l HAP'!$E$11)</f>
        <v>8.1205306951108511</v>
      </c>
      <c r="U157" s="129">
        <f>IF(U147="-","-",SUM(U147:U150,U152:U156)*'3l HAP'!$E$11)</f>
        <v>8.8873719741418924</v>
      </c>
      <c r="V157" s="129">
        <f>IF(V147="-","-",SUM(V147:V150,V152:V156)*'3l HAP'!$E$11)</f>
        <v>10.090381788643262</v>
      </c>
      <c r="W157" s="129" t="str">
        <f>IF(W147="-","-",SUM(W147:W150,W152:W156)*'3l HAP'!$E$11)</f>
        <v>-</v>
      </c>
      <c r="X157" s="129" t="str">
        <f>IF(X147="-","-",SUM(X147:X150,X152:X156)*'3l HAP'!$E$11)</f>
        <v>-</v>
      </c>
      <c r="Y157" s="129" t="str">
        <f>IF(Y147="-","-",SUM(Y147:Y150,Y152:Y156)*'3l HAP'!$E$11)</f>
        <v>-</v>
      </c>
      <c r="Z157" s="129" t="str">
        <f>IF(Z147="-","-",SUM(Z147:Z150,Z152:Z156)*'3l HAP'!$E$11)</f>
        <v>-</v>
      </c>
      <c r="AA157" s="28"/>
    </row>
    <row r="158" spans="1:27" s="29" customFormat="1" ht="11.25" customHeight="1" x14ac:dyDescent="0.25">
      <c r="A158" s="256">
        <v>11</v>
      </c>
      <c r="B158" s="132" t="s">
        <v>44</v>
      </c>
      <c r="C158" s="132" t="str">
        <f>B158&amp;"_"&amp;D158</f>
        <v>Total_Yorkshire</v>
      </c>
      <c r="D158" s="134" t="s">
        <v>327</v>
      </c>
      <c r="E158" s="182"/>
      <c r="F158" s="30"/>
      <c r="G158" s="129">
        <f t="shared" ref="G158:N158" si="22">IF(G147="-","-",SUM(G147:G157))</f>
        <v>594.50995278099845</v>
      </c>
      <c r="H158" s="129">
        <f t="shared" si="22"/>
        <v>567.48983711959238</v>
      </c>
      <c r="I158" s="129">
        <f t="shared" si="22"/>
        <v>572.37837604306389</v>
      </c>
      <c r="J158" s="129">
        <f t="shared" si="22"/>
        <v>560.59315737261693</v>
      </c>
      <c r="K158" s="129">
        <f t="shared" si="22"/>
        <v>614.92989730956049</v>
      </c>
      <c r="L158" s="129">
        <f t="shared" si="22"/>
        <v>606.99732420800706</v>
      </c>
      <c r="M158" s="129">
        <f t="shared" si="22"/>
        <v>669.08630611081219</v>
      </c>
      <c r="N158" s="129">
        <f t="shared" si="22"/>
        <v>694.27449452155054</v>
      </c>
      <c r="O158" s="30"/>
      <c r="P158" s="129">
        <f t="shared" ref="P158:Z158" si="23">IF(P147="-","-",SUM(P147:P157))</f>
        <v>694.27449452155054</v>
      </c>
      <c r="Q158" s="129">
        <f t="shared" si="23"/>
        <v>772.82351915088225</v>
      </c>
      <c r="R158" s="129">
        <f t="shared" si="23"/>
        <v>743.57922926680249</v>
      </c>
      <c r="S158" s="129">
        <f t="shared" si="23"/>
        <v>747.8908505398515</v>
      </c>
      <c r="T158" s="129">
        <f t="shared" si="23"/>
        <v>711.68642065998483</v>
      </c>
      <c r="U158" s="129">
        <f t="shared" si="23"/>
        <v>773.27263651667761</v>
      </c>
      <c r="V158" s="129">
        <f t="shared" si="23"/>
        <v>855.75294088303099</v>
      </c>
      <c r="W158" s="129" t="str">
        <f t="shared" si="23"/>
        <v>-</v>
      </c>
      <c r="X158" s="129" t="str">
        <f t="shared" si="23"/>
        <v>-</v>
      </c>
      <c r="Y158" s="129" t="str">
        <f t="shared" si="23"/>
        <v>-</v>
      </c>
      <c r="Z158" s="129" t="str">
        <f t="shared" si="23"/>
        <v>-</v>
      </c>
      <c r="AA158" s="28"/>
    </row>
    <row r="159" spans="1:27" s="29" customFormat="1" ht="11.25" customHeight="1" x14ac:dyDescent="0.25">
      <c r="A159" s="256">
        <v>1</v>
      </c>
      <c r="B159" s="135" t="s">
        <v>350</v>
      </c>
      <c r="C159" s="135" t="s">
        <v>341</v>
      </c>
      <c r="D159" s="133" t="s">
        <v>328</v>
      </c>
      <c r="E159" s="181"/>
      <c r="F159" s="30"/>
      <c r="G159" s="38">
        <f>IF('3a DF'!H39="-","-",'3a DF'!H39)</f>
        <v>259.02838312855386</v>
      </c>
      <c r="H159" s="38">
        <f>IF('3a DF'!I39="-","-",'3a DF'!I39)</f>
        <v>231.87684143451017</v>
      </c>
      <c r="I159" s="38">
        <f>IF('3a DF'!J39="-","-",'3a DF'!J39)</f>
        <v>209.09458674664702</v>
      </c>
      <c r="J159" s="38">
        <f>IF('3a DF'!K39="-","-",'3a DF'!K39)</f>
        <v>199.16745180334121</v>
      </c>
      <c r="K159" s="38">
        <f>IF('3a DF'!L39="-","-",'3a DF'!L39)</f>
        <v>232.42817912142129</v>
      </c>
      <c r="L159" s="38">
        <f>IF('3a DF'!M39="-","-",'3a DF'!M39)</f>
        <v>223.83017851948364</v>
      </c>
      <c r="M159" s="38">
        <f>IF('3a DF'!N39="-","-",'3a DF'!N39)</f>
        <v>235.64551667942942</v>
      </c>
      <c r="N159" s="38">
        <f>IF('3a DF'!O39="-","-",'3a DF'!O39)</f>
        <v>263.00134006144611</v>
      </c>
      <c r="O159" s="30"/>
      <c r="P159" s="38">
        <f>IF('3a DF'!Q39="-","-",'3a DF'!Q39)</f>
        <v>263.00134006144611</v>
      </c>
      <c r="Q159" s="38">
        <f>IF('3a DF'!R39="-","-",'3a DF'!R39)</f>
        <v>305.44001039759826</v>
      </c>
      <c r="R159" s="38">
        <f>IF('3a DF'!S39="-","-",'3a DF'!S39)</f>
        <v>273.48708590194423</v>
      </c>
      <c r="S159" s="38">
        <f>IF('3a DF'!T39="-","-",'3a DF'!T39)</f>
        <v>250.0879249704756</v>
      </c>
      <c r="T159" s="38">
        <f>IF('3a DF'!U39="-","-",'3a DF'!U39)</f>
        <v>208.90839171265668</v>
      </c>
      <c r="U159" s="38">
        <f>IF('3a DF'!V39="-","-",'3a DF'!V39)</f>
        <v>250.23899265402011</v>
      </c>
      <c r="V159" s="38">
        <f>IF('3a DF'!W39="-","-",'3a DF'!W39)</f>
        <v>347.40765307769612</v>
      </c>
      <c r="W159" s="38" t="str">
        <f>IF('3a DF'!X39="-","-",'3a DF'!X39)</f>
        <v>-</v>
      </c>
      <c r="X159" s="38" t="str">
        <f>IF('3a DF'!Y39="-","-",'3a DF'!Y39)</f>
        <v>-</v>
      </c>
      <c r="Y159" s="38" t="str">
        <f>IF('3a DF'!Z39="-","-",'3a DF'!Z39)</f>
        <v>-</v>
      </c>
      <c r="Z159" s="38" t="str">
        <f>IF('3a DF'!AA39="-","-",'3a DF'!AA39)</f>
        <v>-</v>
      </c>
      <c r="AA159" s="28"/>
    </row>
    <row r="160" spans="1:27" s="29" customFormat="1" ht="11.25" customHeight="1" x14ac:dyDescent="0.25">
      <c r="A160" s="256">
        <v>2</v>
      </c>
      <c r="B160" s="135" t="s">
        <v>350</v>
      </c>
      <c r="C160" s="135" t="s">
        <v>300</v>
      </c>
      <c r="D160" s="133" t="s">
        <v>328</v>
      </c>
      <c r="E160" s="181"/>
      <c r="F160" s="30"/>
      <c r="G160" s="38">
        <f>IF('3b CM'!G39="-","-",'3b CM'!G39)</f>
        <v>6.0793291250764596E-2</v>
      </c>
      <c r="H160" s="38">
        <f>IF('3b CM'!H39="-","-",'3b CM'!H39)</f>
        <v>9.118993687614689E-2</v>
      </c>
      <c r="I160" s="38">
        <f>IF('3b CM'!I39="-","-",'3b CM'!I39)</f>
        <v>0.28714719806384359</v>
      </c>
      <c r="J160" s="38">
        <f>IF('3b CM'!J39="-","-",'3b CM'!J39)</f>
        <v>0.29201439906360716</v>
      </c>
      <c r="K160" s="38">
        <f>IF('3b CM'!K39="-","-",'3b CM'!K39)</f>
        <v>3.7505726601492277</v>
      </c>
      <c r="L160" s="38">
        <f>IF('3b CM'!L39="-","-",'3b CM'!L39)</f>
        <v>3.6384344684210581</v>
      </c>
      <c r="M160" s="38">
        <f>IF('3b CM'!M39="-","-",'3b CM'!M39)</f>
        <v>12.582511626457007</v>
      </c>
      <c r="N160" s="38">
        <f>IF('3b CM'!N39="-","-",'3b CM'!N39)</f>
        <v>11.961293460278837</v>
      </c>
      <c r="O160" s="30"/>
      <c r="P160" s="38">
        <f>IF('3b CM'!P39="-","-",'3b CM'!P39)</f>
        <v>11.961293460278837</v>
      </c>
      <c r="Q160" s="38">
        <f>IF('3b CM'!Q39="-","-",'3b CM'!Q39)</f>
        <v>16.046455722949823</v>
      </c>
      <c r="R160" s="38">
        <f>IF('3b CM'!R39="-","-",'3b CM'!R39)</f>
        <v>15.413016991808922</v>
      </c>
      <c r="S160" s="38">
        <f>IF('3b CM'!S39="-","-",'3b CM'!S39)</f>
        <v>18.337519418375734</v>
      </c>
      <c r="T160" s="38">
        <f>IF('3b CM'!T39="-","-",'3b CM'!T39)</f>
        <v>18.685439670025019</v>
      </c>
      <c r="U160" s="38">
        <f>IF('3b CM'!U39="-","-",'3b CM'!U39)</f>
        <v>14.2201730840514</v>
      </c>
      <c r="V160" s="38">
        <f>IF('3b CM'!V39="-","-",'3b CM'!V39)</f>
        <v>14.375128853585602</v>
      </c>
      <c r="W160" s="38" t="str">
        <f>IF('3b CM'!W39="-","-",'3b CM'!W39)</f>
        <v>-</v>
      </c>
      <c r="X160" s="38" t="str">
        <f>IF('3b CM'!X39="-","-",'3b CM'!X39)</f>
        <v>-</v>
      </c>
      <c r="Y160" s="38" t="str">
        <f>IF('3b CM'!Y39="-","-",'3b CM'!Y39)</f>
        <v>-</v>
      </c>
      <c r="Z160" s="38" t="str">
        <f>IF('3b CM'!Z39="-","-",'3b CM'!Z39)</f>
        <v>-</v>
      </c>
      <c r="AA160" s="28"/>
    </row>
    <row r="161" spans="1:27" s="29" customFormat="1" ht="11.25" customHeight="1" x14ac:dyDescent="0.25">
      <c r="A161" s="256"/>
      <c r="B161" s="135" t="s">
        <v>596</v>
      </c>
      <c r="C161" s="135" t="s">
        <v>597</v>
      </c>
      <c r="D161" s="133" t="s">
        <v>328</v>
      </c>
      <c r="E161" s="181"/>
      <c r="F161" s="30"/>
      <c r="G161" s="38" t="str">
        <f>IF('3c AA'!J179="-","-",'3c AA'!J179)</f>
        <v>-</v>
      </c>
      <c r="H161" s="38" t="str">
        <f>IF('3c AA'!K179="-","-",'3c AA'!K179)</f>
        <v>-</v>
      </c>
      <c r="I161" s="38" t="str">
        <f>IF('3c AA'!L179="-","-",'3c AA'!L179)</f>
        <v>-</v>
      </c>
      <c r="J161" s="38" t="str">
        <f>IF('3c AA'!M179="-","-",'3c AA'!M179)</f>
        <v>-</v>
      </c>
      <c r="K161" s="38" t="str">
        <f>IF('3c AA'!N179="-","-",'3c AA'!N179)</f>
        <v>-</v>
      </c>
      <c r="L161" s="38" t="str">
        <f>IF('3c AA'!O179="-","-",'3c AA'!O179)</f>
        <v>-</v>
      </c>
      <c r="M161" s="38" t="str">
        <f>IF('3c AA'!P179="-","-",'3c AA'!P179)</f>
        <v>-</v>
      </c>
      <c r="N161" s="38" t="str">
        <f>IF('3c AA'!Q179="-","-",'3c AA'!Q179)</f>
        <v>-</v>
      </c>
      <c r="O161" s="30"/>
      <c r="P161" s="38" t="str">
        <f>IF('3c AA'!S179="-","-",'3c AA'!S179)</f>
        <v>-</v>
      </c>
      <c r="Q161" s="38" t="str">
        <f>IF('3c AA'!T179="-","-",'3c AA'!T179)</f>
        <v>-</v>
      </c>
      <c r="R161" s="38" t="str">
        <f>IF('3c AA'!U179="-","-",'3c AA'!U179)</f>
        <v>-</v>
      </c>
      <c r="S161" s="38" t="str">
        <f>IF('3c AA'!V179="-","-",'3c AA'!V179)</f>
        <v>-</v>
      </c>
      <c r="T161" s="38">
        <f>IF('3c AA'!W179="-","-",'3c AA'!W179)</f>
        <v>0</v>
      </c>
      <c r="U161" s="38">
        <f>IF('3c AA'!X179="-","-",'3c AA'!X179)</f>
        <v>0</v>
      </c>
      <c r="V161" s="38">
        <f>IF('3c AA'!Y179="-","-",'3c AA'!Y179)</f>
        <v>0</v>
      </c>
      <c r="W161" s="38" t="str">
        <f>IF('3c AA'!Z179="-","-",'3c AA'!Z179)</f>
        <v>-</v>
      </c>
      <c r="X161" s="38" t="str">
        <f>IF('3c AA'!AA179="-","-",'3c AA'!AA179)</f>
        <v>-</v>
      </c>
      <c r="Y161" s="38" t="str">
        <f>IF('3c AA'!AB179="-","-",'3c AA'!AB179)</f>
        <v>-</v>
      </c>
      <c r="Z161" s="38" t="str">
        <f>IF('3c AA'!AC179="-","-",'3c AA'!AC179)</f>
        <v>-</v>
      </c>
      <c r="AA161" s="28"/>
    </row>
    <row r="162" spans="1:27" s="29" customFormat="1" ht="11.25" customHeight="1" x14ac:dyDescent="0.25">
      <c r="A162" s="256">
        <v>3</v>
      </c>
      <c r="B162" s="135" t="s">
        <v>2</v>
      </c>
      <c r="C162" s="135" t="s">
        <v>342</v>
      </c>
      <c r="D162" s="133" t="s">
        <v>328</v>
      </c>
      <c r="E162" s="181"/>
      <c r="F162" s="30"/>
      <c r="G162" s="38">
        <f>IF('3d PC'!G40="-","-",'3d PC'!G40)</f>
        <v>90.743767877733276</v>
      </c>
      <c r="H162" s="38">
        <f>IF('3d PC'!H40="-","-",'3d PC'!H40)</f>
        <v>90.716471485904876</v>
      </c>
      <c r="I162" s="38">
        <f>IF('3d PC'!I40="-","-",'3d PC'!I40)</f>
        <v>115.07365387112203</v>
      </c>
      <c r="J162" s="38">
        <f>IF('3d PC'!J40="-","-",'3d PC'!J40)</f>
        <v>113.82675135822539</v>
      </c>
      <c r="K162" s="38">
        <f>IF('3d PC'!K40="-","-",'3d PC'!K40)</f>
        <v>130.63117296082316</v>
      </c>
      <c r="L162" s="38">
        <f>IF('3d PC'!L40="-","-",'3d PC'!L40)</f>
        <v>129.42141840739069</v>
      </c>
      <c r="M162" s="38">
        <f>IF('3d PC'!M40="-","-",'3d PC'!M40)</f>
        <v>157.86827671001086</v>
      </c>
      <c r="N162" s="38">
        <f>IF('3d PC'!N40="-","-",'3d PC'!N40)</f>
        <v>155.01946932769266</v>
      </c>
      <c r="O162" s="30"/>
      <c r="P162" s="38">
        <f>IF('3d PC'!P40="-","-",'3d PC'!P40)</f>
        <v>155.01946932769266</v>
      </c>
      <c r="Q162" s="38">
        <f>IF('3d PC'!Q40="-","-",'3d PC'!Q40)</f>
        <v>173.59214240470072</v>
      </c>
      <c r="R162" s="38">
        <f>IF('3d PC'!R40="-","-",'3d PC'!R40)</f>
        <v>176.30089342243804</v>
      </c>
      <c r="S162" s="38">
        <f>IF('3d PC'!S40="-","-",'3d PC'!S40)</f>
        <v>192.25076802781953</v>
      </c>
      <c r="T162" s="38">
        <f>IF('3d PC'!T40="-","-",'3d PC'!T40)</f>
        <v>195.79660611924118</v>
      </c>
      <c r="U162" s="38">
        <f>IF('3d PC'!U40="-","-",'3d PC'!U40)</f>
        <v>211.82699369836109</v>
      </c>
      <c r="V162" s="38">
        <f>IF('3d PC'!V40="-","-",'3d PC'!V40)</f>
        <v>192.58684896626545</v>
      </c>
      <c r="W162" s="38" t="str">
        <f>IF('3d PC'!W40="-","-",'3d PC'!W40)</f>
        <v>-</v>
      </c>
      <c r="X162" s="38" t="str">
        <f>IF('3d PC'!X40="-","-",'3d PC'!X40)</f>
        <v>-</v>
      </c>
      <c r="Y162" s="38" t="str">
        <f>IF('3d PC'!Y40="-","-",'3d PC'!Y40)</f>
        <v>-</v>
      </c>
      <c r="Z162" s="38" t="str">
        <f>IF('3d PC'!Z40="-","-",'3d PC'!Z40)</f>
        <v>-</v>
      </c>
      <c r="AA162" s="28"/>
    </row>
    <row r="163" spans="1:27" s="29" customFormat="1" ht="11.25" customHeight="1" x14ac:dyDescent="0.25">
      <c r="A163" s="256">
        <v>4</v>
      </c>
      <c r="B163" s="135" t="s">
        <v>352</v>
      </c>
      <c r="C163" s="135" t="s">
        <v>343</v>
      </c>
      <c r="D163" s="133" t="s">
        <v>328</v>
      </c>
      <c r="E163" s="181"/>
      <c r="F163" s="30"/>
      <c r="G163" s="38">
        <f>IF('3e NC-Elec'!H68="-","-",'3e NC-Elec'!H68)</f>
        <v>130.80118672052615</v>
      </c>
      <c r="H163" s="38">
        <f>IF('3e NC-Elec'!I68="-","-",'3e NC-Elec'!I68)</f>
        <v>131.81247297701998</v>
      </c>
      <c r="I163" s="38">
        <f>IF('3e NC-Elec'!J68="-","-",'3e NC-Elec'!J68)</f>
        <v>146.59689020751665</v>
      </c>
      <c r="J163" s="38">
        <f>IF('3e NC-Elec'!K68="-","-",'3e NC-Elec'!K68)</f>
        <v>145.83626658641029</v>
      </c>
      <c r="K163" s="38">
        <f>IF('3e NC-Elec'!L68="-","-",'3e NC-Elec'!L68)</f>
        <v>135.5690671042062</v>
      </c>
      <c r="L163" s="38">
        <f>IF('3e NC-Elec'!M68="-","-",'3e NC-Elec'!M68)</f>
        <v>136.78141132084824</v>
      </c>
      <c r="M163" s="38">
        <f>IF('3e NC-Elec'!N68="-","-",'3e NC-Elec'!N68)</f>
        <v>144.4161608750878</v>
      </c>
      <c r="N163" s="38">
        <f>IF('3e NC-Elec'!O68="-","-",'3e NC-Elec'!O68)</f>
        <v>143.88241460772377</v>
      </c>
      <c r="O163" s="30"/>
      <c r="P163" s="38">
        <f>IF('3e NC-Elec'!Q68="-","-",'3e NC-Elec'!Q68)</f>
        <v>143.88241460772377</v>
      </c>
      <c r="Q163" s="38">
        <f>IF('3e NC-Elec'!R68="-","-",'3e NC-Elec'!R68)</f>
        <v>152.16245918144179</v>
      </c>
      <c r="R163" s="38">
        <f>IF('3e NC-Elec'!S68="-","-",'3e NC-Elec'!S68)</f>
        <v>153.38865863850151</v>
      </c>
      <c r="S163" s="38">
        <f>IF('3e NC-Elec'!T68="-","-",'3e NC-Elec'!T68)</f>
        <v>155.56970406222356</v>
      </c>
      <c r="T163" s="38">
        <f>IF('3e NC-Elec'!U68="-","-",'3e NC-Elec'!U68)</f>
        <v>159.0216443385811</v>
      </c>
      <c r="U163" s="38">
        <f>IF('3e NC-Elec'!V68="-","-",'3e NC-Elec'!V68)</f>
        <v>160.7637081433696</v>
      </c>
      <c r="V163" s="38">
        <f>IF('3e NC-Elec'!W68="-","-",'3e NC-Elec'!W68)</f>
        <v>159.77858264083383</v>
      </c>
      <c r="W163" s="38" t="str">
        <f>IF('3e NC-Elec'!X68="-","-",'3e NC-Elec'!X68)</f>
        <v>-</v>
      </c>
      <c r="X163" s="38" t="str">
        <f>IF('3e NC-Elec'!Y68="-","-",'3e NC-Elec'!Y68)</f>
        <v>-</v>
      </c>
      <c r="Y163" s="38" t="str">
        <f>IF('3e NC-Elec'!Z68="-","-",'3e NC-Elec'!Z68)</f>
        <v>-</v>
      </c>
      <c r="Z163" s="38" t="str">
        <f>IF('3e NC-Elec'!AA68="-","-",'3e NC-Elec'!AA68)</f>
        <v>-</v>
      </c>
      <c r="AA163" s="28"/>
    </row>
    <row r="164" spans="1:27" s="29" customFormat="1" ht="11.25" customHeight="1" x14ac:dyDescent="0.25">
      <c r="A164" s="256">
        <v>5</v>
      </c>
      <c r="B164" s="135" t="s">
        <v>349</v>
      </c>
      <c r="C164" s="135" t="s">
        <v>344</v>
      </c>
      <c r="D164" s="133" t="s">
        <v>328</v>
      </c>
      <c r="E164" s="181"/>
      <c r="F164" s="30"/>
      <c r="G164" s="38">
        <f>IF('3g CPIH'!C$16="-","-",'3h OC '!$E$10*('3g CPIH'!C$16/'3g CPIH'!$G$16))</f>
        <v>76.502677103718199</v>
      </c>
      <c r="H164" s="38">
        <f>IF('3g CPIH'!D$16="-","-",'3h OC '!$E$10*('3g CPIH'!D$16/'3g CPIH'!$G$16))</f>
        <v>76.655835616438353</v>
      </c>
      <c r="I164" s="38">
        <f>IF('3g CPIH'!E$16="-","-",'3h OC '!$E$10*('3g CPIH'!E$16/'3g CPIH'!$G$16))</f>
        <v>76.885573385518597</v>
      </c>
      <c r="J164" s="38">
        <f>IF('3g CPIH'!F$16="-","-",'3h OC '!$E$10*('3g CPIH'!F$16/'3g CPIH'!$G$16))</f>
        <v>77.345048923679059</v>
      </c>
      <c r="K164" s="38">
        <f>IF('3g CPIH'!G$16="-","-",'3h OC '!$E$10*('3g CPIH'!G$16/'3g CPIH'!$G$16))</f>
        <v>78.263999999999996</v>
      </c>
      <c r="L164" s="38">
        <f>IF('3g CPIH'!H$16="-","-",'3h OC '!$E$10*('3g CPIH'!H$16/'3g CPIH'!$G$16))</f>
        <v>79.259530332681024</v>
      </c>
      <c r="M164" s="38">
        <f>IF('3g CPIH'!I$16="-","-",'3h OC '!$E$10*('3g CPIH'!I$16/'3g CPIH'!$G$16))</f>
        <v>80.408219178082177</v>
      </c>
      <c r="N164" s="38">
        <f>IF('3g CPIH'!J$16="-","-",'3h OC '!$E$10*('3g CPIH'!J$16/'3g CPIH'!$G$16))</f>
        <v>81.097432485322898</v>
      </c>
      <c r="O164" s="30"/>
      <c r="P164" s="38">
        <f>IF('3g CPIH'!L$16="-","-",'3h OC '!$E$10*('3g CPIH'!L$16/'3g CPIH'!$G$16))</f>
        <v>81.097432485322898</v>
      </c>
      <c r="Q164" s="38">
        <f>IF('3g CPIH'!M$16="-","-",'3h OC '!$E$10*('3g CPIH'!M$16/'3g CPIH'!$G$16))</f>
        <v>82.016383561643835</v>
      </c>
      <c r="R164" s="38">
        <f>IF('3g CPIH'!N$16="-","-",'3h OC '!$E$10*('3g CPIH'!N$16/'3g CPIH'!$G$16))</f>
        <v>82.62901761252445</v>
      </c>
      <c r="S164" s="38">
        <f>IF('3g CPIH'!O$16="-","-",'3h OC '!$E$10*('3g CPIH'!O$16/'3g CPIH'!$G$16))</f>
        <v>83.088493150684926</v>
      </c>
      <c r="T164" s="38">
        <f>IF('3g CPIH'!P$16="-","-",'3h OC '!$E$10*('3g CPIH'!P$16/'3g CPIH'!$G$16))</f>
        <v>83.318230919765156</v>
      </c>
      <c r="U164" s="38">
        <f>IF('3g CPIH'!Q$16="-","-",'3h OC '!$E$10*('3g CPIH'!Q$16/'3g CPIH'!$G$16))</f>
        <v>83.777706457925632</v>
      </c>
      <c r="V164" s="38">
        <f>IF('3g CPIH'!R$16="-","-",'3h OC '!$E$10*('3g CPIH'!R$16/'3g CPIH'!$G$16))</f>
        <v>85.309291585127198</v>
      </c>
      <c r="W164" s="38" t="str">
        <f>IF('3g CPIH'!S$16="-","-",'3h OC '!$E$10*('3g CPIH'!S$16/'3g CPIH'!$G$16))</f>
        <v>-</v>
      </c>
      <c r="X164" s="38" t="str">
        <f>IF('3g CPIH'!T$16="-","-",'3h OC '!$E$10*('3g CPIH'!T$16/'3g CPIH'!$G$16))</f>
        <v>-</v>
      </c>
      <c r="Y164" s="38" t="str">
        <f>IF('3g CPIH'!U$16="-","-",'3h OC '!$E$10*('3g CPIH'!U$16/'3g CPIH'!$G$16))</f>
        <v>-</v>
      </c>
      <c r="Z164" s="38" t="str">
        <f>IF('3g CPIH'!V$16="-","-",'3h OC '!$E$10*('3g CPIH'!V$16/'3g CPIH'!$G$16))</f>
        <v>-</v>
      </c>
      <c r="AA164" s="28"/>
    </row>
    <row r="165" spans="1:27" s="29" customFormat="1" ht="11.25" customHeight="1" x14ac:dyDescent="0.25">
      <c r="A165" s="256">
        <v>6</v>
      </c>
      <c r="B165" s="135" t="s">
        <v>349</v>
      </c>
      <c r="C165" s="135" t="s">
        <v>43</v>
      </c>
      <c r="D165" s="133" t="s">
        <v>328</v>
      </c>
      <c r="E165" s="181"/>
      <c r="F165" s="30"/>
      <c r="G165" s="38" t="s">
        <v>333</v>
      </c>
      <c r="H165" s="38" t="s">
        <v>333</v>
      </c>
      <c r="I165" s="38" t="s">
        <v>333</v>
      </c>
      <c r="J165" s="38" t="s">
        <v>333</v>
      </c>
      <c r="K165" s="38">
        <f>IF('3i SMNCC'!G$48="-","-",'3i SMNCC'!G$48)</f>
        <v>0</v>
      </c>
      <c r="L165" s="38">
        <f>IF('3i SMNCC'!H$48="-","-",'3i SMNCC'!H$48)</f>
        <v>-0.18995111249132623</v>
      </c>
      <c r="M165" s="38">
        <f>IF('3i SMNCC'!I$48="-","-",'3i SMNCC'!I$48)</f>
        <v>2.3898870370752556</v>
      </c>
      <c r="N165" s="38">
        <f>IF('3i SMNCC'!J$48="-","-",'3i SMNCC'!J$48)</f>
        <v>2.4654814606041811</v>
      </c>
      <c r="O165" s="30"/>
      <c r="P165" s="38">
        <f>IF('3i SMNCC'!L$48="-","-",'3i SMNCC'!L$48)</f>
        <v>2.4654814606041811</v>
      </c>
      <c r="Q165" s="38">
        <f>IF('3i SMNCC'!M$48="-","-",'3i SMNCC'!M$48)</f>
        <v>4.8850955964817686</v>
      </c>
      <c r="R165" s="38">
        <f>IF('3i SMNCC'!N$48="-","-",'3i SMNCC'!N$48)</f>
        <v>4.7480163427765101</v>
      </c>
      <c r="S165" s="38">
        <f>IF('3i SMNCC'!O$48="-","-",'3i SMNCC'!O$48)</f>
        <v>7.093641997338695</v>
      </c>
      <c r="T165" s="38">
        <f>IF('3i SMNCC'!P$48="-","-",'3i SMNCC'!P$48)</f>
        <v>6.2155900817178944</v>
      </c>
      <c r="U165" s="38">
        <f>IF('3i SMNCC'!Q$48="-","-",'3i SMNCC'!Q$48)</f>
        <v>5.8459595331056082</v>
      </c>
      <c r="V165" s="38">
        <f>IF('3i SMNCC'!R$48="-","-",'3i SMNCC'!R$48)</f>
        <v>6.2696858243973583</v>
      </c>
      <c r="W165" s="38" t="str">
        <f>IF('3i SMNCC'!S$48="-","-",'3i SMNCC'!S$48)</f>
        <v>-</v>
      </c>
      <c r="X165" s="38" t="str">
        <f>IF('3i SMNCC'!T$48="-","-",'3i SMNCC'!T$48)</f>
        <v>-</v>
      </c>
      <c r="Y165" s="38" t="str">
        <f>IF('3i SMNCC'!U$48="-","-",'3i SMNCC'!U$48)</f>
        <v>-</v>
      </c>
      <c r="Z165" s="38" t="str">
        <f>IF('3i SMNCC'!V$48="-","-",'3i SMNCC'!V$48)</f>
        <v>-</v>
      </c>
      <c r="AA165" s="28"/>
    </row>
    <row r="166" spans="1:27" s="29" customFormat="1" ht="11.5" x14ac:dyDescent="0.25">
      <c r="A166" s="256">
        <v>7</v>
      </c>
      <c r="B166" s="135" t="s">
        <v>349</v>
      </c>
      <c r="C166" s="135" t="s">
        <v>389</v>
      </c>
      <c r="D166" s="133" t="s">
        <v>328</v>
      </c>
      <c r="E166" s="181"/>
      <c r="F166" s="30"/>
      <c r="G166" s="38">
        <f>IF('3g CPIH'!C$16="-","-",'3j PAAC PAP'!$G$18*('3g CPIH'!C$16/'3g CPIH'!$G$16))</f>
        <v>23.857918590998043</v>
      </c>
      <c r="H166" s="38">
        <f>IF('3g CPIH'!D$16="-","-",'3j PAAC PAP'!$G$18*('3g CPIH'!D$16/'3g CPIH'!$G$16))</f>
        <v>23.905682191780819</v>
      </c>
      <c r="I166" s="38">
        <f>IF('3g CPIH'!E$16="-","-",'3j PAAC PAP'!$G$18*('3g CPIH'!E$16/'3g CPIH'!$G$16))</f>
        <v>23.977327592954992</v>
      </c>
      <c r="J166" s="38">
        <f>IF('3g CPIH'!F$16="-","-",'3j PAAC PAP'!$G$18*('3g CPIH'!F$16/'3g CPIH'!$G$16))</f>
        <v>24.120618395303325</v>
      </c>
      <c r="K166" s="38">
        <f>IF('3g CPIH'!G$16="-","-",'3j PAAC PAP'!$G$18*('3g CPIH'!G$16/'3g CPIH'!$G$16))</f>
        <v>24.4072</v>
      </c>
      <c r="L166" s="38">
        <f>IF('3g CPIH'!H$16="-","-",'3j PAAC PAP'!$G$18*('3g CPIH'!H$16/'3g CPIH'!$G$16))</f>
        <v>24.717663405088064</v>
      </c>
      <c r="M166" s="38">
        <f>IF('3g CPIH'!I$16="-","-",'3j PAAC PAP'!$G$18*('3g CPIH'!I$16/'3g CPIH'!$G$16))</f>
        <v>25.075890410958902</v>
      </c>
      <c r="N166" s="38">
        <f>IF('3g CPIH'!J$16="-","-",'3j PAAC PAP'!$G$18*('3g CPIH'!J$16/'3g CPIH'!$G$16))</f>
        <v>25.290826614481411</v>
      </c>
      <c r="O166" s="30"/>
      <c r="P166" s="38">
        <f>IF('3g CPIH'!L$16="-","-",'3j PAAC PAP'!$G$18*('3g CPIH'!L$16/'3g CPIH'!$G$16))</f>
        <v>25.290826614481411</v>
      </c>
      <c r="Q166" s="38">
        <f>IF('3g CPIH'!M$16="-","-",'3j PAAC PAP'!$G$18*('3g CPIH'!M$16/'3g CPIH'!$G$16))</f>
        <v>25.577408219178082</v>
      </c>
      <c r="R166" s="38">
        <f>IF('3g CPIH'!N$16="-","-",'3j PAAC PAP'!$G$18*('3g CPIH'!N$16/'3g CPIH'!$G$16))</f>
        <v>25.768462622309197</v>
      </c>
      <c r="S166" s="38">
        <f>IF('3g CPIH'!O$16="-","-",'3j PAAC PAP'!$G$18*('3g CPIH'!O$16/'3g CPIH'!$G$16))</f>
        <v>25.911753424657533</v>
      </c>
      <c r="T166" s="38">
        <f>IF('3g CPIH'!P$16="-","-",'3j PAAC PAP'!$G$18*('3g CPIH'!P$16/'3g CPIH'!$G$16))</f>
        <v>25.983398825831699</v>
      </c>
      <c r="U166" s="38">
        <f>IF('3g CPIH'!Q$16="-","-",'3j PAAC PAP'!$G$18*('3g CPIH'!Q$16/'3g CPIH'!$G$16))</f>
        <v>26.126689628180038</v>
      </c>
      <c r="V166" s="38">
        <f>IF('3g CPIH'!R$16="-","-",'3j PAAC PAP'!$G$18*('3g CPIH'!R$16/'3g CPIH'!$G$16))</f>
        <v>26.604325636007829</v>
      </c>
      <c r="W166" s="38" t="str">
        <f>IF('3g CPIH'!S$16="-","-",'3j PAAC PAP'!$G$18*('3g CPIH'!S$16/'3g CPIH'!$G$16))</f>
        <v>-</v>
      </c>
      <c r="X166" s="38" t="str">
        <f>IF('3g CPIH'!T$16="-","-",'3j PAAC PAP'!$G$18*('3g CPIH'!T$16/'3g CPIH'!$G$16))</f>
        <v>-</v>
      </c>
      <c r="Y166" s="38" t="str">
        <f>IF('3g CPIH'!U$16="-","-",'3j PAAC PAP'!$G$18*('3g CPIH'!U$16/'3g CPIH'!$G$16))</f>
        <v>-</v>
      </c>
      <c r="Z166" s="38" t="str">
        <f>IF('3g CPIH'!V$16="-","-",'3j PAAC PAP'!$G$18*('3g CPIH'!V$16/'3g CPIH'!$G$16))</f>
        <v>-</v>
      </c>
      <c r="AA166" s="28"/>
    </row>
    <row r="167" spans="1:27" s="29" customFormat="1" ht="11.5" x14ac:dyDescent="0.25">
      <c r="A167" s="256">
        <v>8</v>
      </c>
      <c r="B167" s="135" t="s">
        <v>349</v>
      </c>
      <c r="C167" s="135" t="s">
        <v>404</v>
      </c>
      <c r="D167" s="133" t="s">
        <v>328</v>
      </c>
      <c r="E167" s="181"/>
      <c r="F167" s="30"/>
      <c r="G167" s="38">
        <f>IF(G159="-","-",SUM(G159:G165)*'3j PAAC PAP'!$G$36)</f>
        <v>0</v>
      </c>
      <c r="H167" s="38">
        <f>IF(H159="-","-",SUM(H159:H165)*'3j PAAC PAP'!$G$36)</f>
        <v>0</v>
      </c>
      <c r="I167" s="38">
        <f>IF(I159="-","-",SUM(I159:I165)*'3j PAAC PAP'!$G$36)</f>
        <v>0</v>
      </c>
      <c r="J167" s="38">
        <f>IF(J159="-","-",SUM(J159:J165)*'3j PAAC PAP'!$G$36)</f>
        <v>0</v>
      </c>
      <c r="K167" s="38">
        <f>IF(K159="-","-",SUM(K159:K165)*'3j PAAC PAP'!$G$36)</f>
        <v>0</v>
      </c>
      <c r="L167" s="38">
        <f>IF(L159="-","-",SUM(L159:L165)*'3j PAAC PAP'!$G$36)</f>
        <v>0</v>
      </c>
      <c r="M167" s="38">
        <f>IF(M159="-","-",SUM(M159:M165)*'3j PAAC PAP'!$G$36)</f>
        <v>0</v>
      </c>
      <c r="N167" s="38">
        <f>IF(N159="-","-",SUM(N159:N165)*'3j PAAC PAP'!$G$36)</f>
        <v>0</v>
      </c>
      <c r="O167" s="30"/>
      <c r="P167" s="38">
        <f>IF(P159="-","-",SUM(P159:P165)*'3j PAAC PAP'!$G$36)</f>
        <v>0</v>
      </c>
      <c r="Q167" s="38">
        <f>IF(Q159="-","-",SUM(Q159:Q165)*'3j PAAC PAP'!$G$36)</f>
        <v>0</v>
      </c>
      <c r="R167" s="38">
        <f>IF(R159="-","-",SUM(R159:R165)*'3j PAAC PAP'!$G$36)</f>
        <v>0</v>
      </c>
      <c r="S167" s="38">
        <f>IF(S159="-","-",SUM(S159:S165)*'3j PAAC PAP'!$G$36)</f>
        <v>0</v>
      </c>
      <c r="T167" s="38">
        <f>IF(T159="-","-",SUM(T159:T165)*'3j PAAC PAP'!$G$36)</f>
        <v>0</v>
      </c>
      <c r="U167" s="38">
        <f>IF(U159="-","-",SUM(U159:U165)*'3j PAAC PAP'!$G$36)</f>
        <v>0</v>
      </c>
      <c r="V167" s="38">
        <f>IF(V159="-","-",SUM(V159:V165)*'3j PAAC PAP'!$G$36)</f>
        <v>0</v>
      </c>
      <c r="W167" s="38" t="str">
        <f>IF(W159="-","-",SUM(W159:W165)*'3j PAAC PAP'!$G$36)</f>
        <v>-</v>
      </c>
      <c r="X167" s="38" t="str">
        <f>IF(X159="-","-",SUM(X159:X165)*'3j PAAC PAP'!$G$36)</f>
        <v>-</v>
      </c>
      <c r="Y167" s="38" t="str">
        <f>IF(Y159="-","-",SUM(Y159:Y165)*'3j PAAC PAP'!$G$36)</f>
        <v>-</v>
      </c>
      <c r="Z167" s="38" t="str">
        <f>IF(Z159="-","-",SUM(Z159:Z165)*'3j PAAC PAP'!$G$36)</f>
        <v>-</v>
      </c>
      <c r="AA167" s="28"/>
    </row>
    <row r="168" spans="1:27" s="29" customFormat="1" ht="11.5" x14ac:dyDescent="0.25">
      <c r="A168" s="256">
        <v>9</v>
      </c>
      <c r="B168" s="135" t="s">
        <v>388</v>
      </c>
      <c r="C168" s="135" t="s">
        <v>515</v>
      </c>
      <c r="D168" s="133" t="s">
        <v>328</v>
      </c>
      <c r="E168" s="181"/>
      <c r="F168" s="30"/>
      <c r="G168" s="38">
        <f>IF(G159="-","-",SUM(G159:G167)*'3k EBIT'!$E$10)</f>
        <v>11.252705866973127</v>
      </c>
      <c r="H168" s="38">
        <f>IF(H159="-","-",SUM(H159:H167)*'3k EBIT'!$E$10)</f>
        <v>10.750372904868525</v>
      </c>
      <c r="I168" s="38">
        <f>IF(I159="-","-",SUM(I159:I167)*'3k EBIT'!$E$10)</f>
        <v>11.076853186907311</v>
      </c>
      <c r="J168" s="38">
        <f>IF(J159="-","-",SUM(J159:J167)*'3k EBIT'!$E$10)</f>
        <v>10.857471317593932</v>
      </c>
      <c r="K168" s="38">
        <f>IF(K159="-","-",SUM(K159:K167)*'3k EBIT'!$E$10)</f>
        <v>11.718612115684946</v>
      </c>
      <c r="L168" s="38">
        <f>IF(L159="-","-",SUM(L159:L167)*'3k EBIT'!$E$10)</f>
        <v>11.571579817692648</v>
      </c>
      <c r="M168" s="38">
        <f>IF(M159="-","-",SUM(M159:M167)*'3k EBIT'!$E$10)</f>
        <v>12.751629006031221</v>
      </c>
      <c r="N168" s="38">
        <f>IF(N159="-","-",SUM(N159:N167)*'3k EBIT'!$E$10)</f>
        <v>13.222887221283905</v>
      </c>
      <c r="O168" s="30"/>
      <c r="P168" s="38">
        <f>IF(P159="-","-",SUM(P159:P167)*'3k EBIT'!$E$10)</f>
        <v>13.222887221283905</v>
      </c>
      <c r="Q168" s="38">
        <f>IF(Q159="-","-",SUM(Q159:Q167)*'3k EBIT'!$E$10)</f>
        <v>14.714256090066801</v>
      </c>
      <c r="R168" s="38">
        <f>IF(R159="-","-",SUM(R159:R167)*'3k EBIT'!$E$10)</f>
        <v>14.172246414877643</v>
      </c>
      <c r="S168" s="38">
        <f>IF(S159="-","-",SUM(S159:S167)*'3k EBIT'!$E$10)</f>
        <v>14.183957344238916</v>
      </c>
      <c r="T168" s="38">
        <f>IF(T159="-","-",SUM(T159:T167)*'3k EBIT'!$E$10)</f>
        <v>13.517494714702314</v>
      </c>
      <c r="U168" s="38">
        <f>IF(U159="-","-",SUM(U159:U167)*'3k EBIT'!$E$10)</f>
        <v>14.580234722918496</v>
      </c>
      <c r="V168" s="38">
        <f>IF(V159="-","-",SUM(V159:V167)*'3k EBIT'!$E$10)</f>
        <v>16.120596813197235</v>
      </c>
      <c r="W168" s="38" t="str">
        <f>IF(W159="-","-",SUM(W159:W167)*'3k EBIT'!$E$10)</f>
        <v>-</v>
      </c>
      <c r="X168" s="38" t="str">
        <f>IF(X159="-","-",SUM(X159:X167)*'3k EBIT'!$E$10)</f>
        <v>-</v>
      </c>
      <c r="Y168" s="38" t="str">
        <f>IF(Y159="-","-",SUM(Y159:Y167)*'3k EBIT'!$E$10)</f>
        <v>-</v>
      </c>
      <c r="Z168" s="38" t="str">
        <f>IF(Z159="-","-",SUM(Z159:Z167)*'3k EBIT'!$E$10)</f>
        <v>-</v>
      </c>
      <c r="AA168" s="28"/>
    </row>
    <row r="169" spans="1:27" s="29" customFormat="1" ht="11.25" customHeight="1" x14ac:dyDescent="0.25">
      <c r="A169" s="256">
        <v>10</v>
      </c>
      <c r="B169" s="135" t="s">
        <v>292</v>
      </c>
      <c r="C169" s="136" t="s">
        <v>516</v>
      </c>
      <c r="D169" s="133" t="s">
        <v>328</v>
      </c>
      <c r="E169" s="127"/>
      <c r="F169" s="30"/>
      <c r="G169" s="38">
        <f>IF(G159="-","-",SUM(G159:G162,G164:G168)*'3l HAP'!$E$11)</f>
        <v>6.756034485624947</v>
      </c>
      <c r="H169" s="38">
        <f>IF(H159="-","-",SUM(H159:H162,H164:H168)*'3l HAP'!$E$11)</f>
        <v>6.3541411982639175</v>
      </c>
      <c r="I169" s="38">
        <f>IF(I159="-","-",SUM(I159:I162,I164:I168)*'3l HAP'!$E$11)</f>
        <v>6.3892612737469525</v>
      </c>
      <c r="J169" s="38">
        <f>IF(J159="-","-",SUM(J159:J162,J164:J168)*'3l HAP'!$E$11)</f>
        <v>6.2313465840833011</v>
      </c>
      <c r="K169" s="38">
        <f>IF(K159="-","-",SUM(K159:K162,K164:K168)*'3l HAP'!$E$11)</f>
        <v>7.0452453473391294</v>
      </c>
      <c r="L169" s="38">
        <f>IF(L159="-","-",SUM(L159:L162,L164:L168)*'3l HAP'!$E$11)</f>
        <v>6.9141954690460494</v>
      </c>
      <c r="M169" s="38">
        <f>IF(M159="-","-",SUM(M159:M162,M164:M168)*'3l HAP'!$E$11)</f>
        <v>7.7117357866180241</v>
      </c>
      <c r="N169" s="38">
        <f>IF(N159="-","-",SUM(N159:N162,N164:N168)*'3l HAP'!$E$11)</f>
        <v>8.0826918751700827</v>
      </c>
      <c r="O169" s="30"/>
      <c r="P169" s="38">
        <f>IF(P159="-","-",SUM(P159:P162,P164:P168)*'3l HAP'!$E$11)</f>
        <v>8.0826918751700827</v>
      </c>
      <c r="Q169" s="38">
        <f>IF(Q159="-","-",SUM(Q159:Q162,Q164:Q168)*'3l HAP'!$E$11)</f>
        <v>9.1106807209239378</v>
      </c>
      <c r="R169" s="38">
        <f>IF(R159="-","-",SUM(R159:R162,R164:R168)*'3l HAP'!$E$11)</f>
        <v>8.6750668622183706</v>
      </c>
      <c r="S169" s="38">
        <f>IF(S159="-","-",SUM(S159:S162,S164:S168)*'3l HAP'!$E$11)</f>
        <v>8.6521583680621053</v>
      </c>
      <c r="T169" s="38">
        <f>IF(T159="-","-",SUM(T159:T162,T164:T168)*'3l HAP'!$E$11)</f>
        <v>8.0880566510753251</v>
      </c>
      <c r="U169" s="38">
        <f>IF(U159="-","-",SUM(U159:U162,U164:U168)*'3l HAP'!$E$11)</f>
        <v>8.8814758335079329</v>
      </c>
      <c r="V169" s="38">
        <f>IF(V159="-","-",SUM(V159:V162,V164:V168)*'3l HAP'!$E$11)</f>
        <v>10.082869163802648</v>
      </c>
      <c r="W169" s="38" t="str">
        <f>IF(W159="-","-",SUM(W159:W162,W164:W168)*'3l HAP'!$E$11)</f>
        <v>-</v>
      </c>
      <c r="X169" s="38" t="str">
        <f>IF(X159="-","-",SUM(X159:X162,X164:X168)*'3l HAP'!$E$11)</f>
        <v>-</v>
      </c>
      <c r="Y169" s="38" t="str">
        <f>IF(Y159="-","-",SUM(Y159:Y162,Y164:Y168)*'3l HAP'!$E$11)</f>
        <v>-</v>
      </c>
      <c r="Z169" s="38" t="str">
        <f>IF(Z159="-","-",SUM(Z159:Z162,Z164:Z168)*'3l HAP'!$E$11)</f>
        <v>-</v>
      </c>
      <c r="AA169" s="28"/>
    </row>
    <row r="170" spans="1:27" s="29" customFormat="1" ht="11.25" customHeight="1" x14ac:dyDescent="0.25">
      <c r="A170" s="256">
        <v>11</v>
      </c>
      <c r="B170" s="135" t="s">
        <v>44</v>
      </c>
      <c r="C170" s="180" t="str">
        <f>B170&amp;"_"&amp;D170</f>
        <v>Total_Southern Scotland</v>
      </c>
      <c r="D170" s="133" t="s">
        <v>328</v>
      </c>
      <c r="E170" s="128"/>
      <c r="F170" s="30"/>
      <c r="G170" s="38">
        <f t="shared" ref="G170:N170" si="24">IF(G159="-","-",SUM(G159:G169))</f>
        <v>599.00346706537823</v>
      </c>
      <c r="H170" s="38">
        <f t="shared" si="24"/>
        <v>572.16300774566275</v>
      </c>
      <c r="I170" s="38">
        <f t="shared" si="24"/>
        <v>589.3812934624774</v>
      </c>
      <c r="J170" s="38">
        <f t="shared" si="24"/>
        <v>577.67696936770017</v>
      </c>
      <c r="K170" s="38">
        <f t="shared" si="24"/>
        <v>623.8140493096239</v>
      </c>
      <c r="L170" s="38">
        <f t="shared" si="24"/>
        <v>615.94446062815996</v>
      </c>
      <c r="M170" s="38">
        <f t="shared" si="24"/>
        <v>678.84982730975071</v>
      </c>
      <c r="N170" s="38">
        <f t="shared" si="24"/>
        <v>704.02383711400387</v>
      </c>
      <c r="O170" s="30"/>
      <c r="P170" s="38">
        <f t="shared" ref="P170:Z170" si="25">IF(P159="-","-",SUM(P159:P169))</f>
        <v>704.02383711400387</v>
      </c>
      <c r="Q170" s="38">
        <f t="shared" si="25"/>
        <v>783.54489189498497</v>
      </c>
      <c r="R170" s="38">
        <f t="shared" si="25"/>
        <v>754.58246480939897</v>
      </c>
      <c r="S170" s="38">
        <f t="shared" si="25"/>
        <v>755.17592076387666</v>
      </c>
      <c r="T170" s="38">
        <f t="shared" si="25"/>
        <v>719.53485303359651</v>
      </c>
      <c r="U170" s="38">
        <f t="shared" si="25"/>
        <v>776.26193375544005</v>
      </c>
      <c r="V170" s="38">
        <f t="shared" si="25"/>
        <v>858.53498256091336</v>
      </c>
      <c r="W170" s="38" t="str">
        <f t="shared" si="25"/>
        <v>-</v>
      </c>
      <c r="X170" s="38" t="str">
        <f t="shared" si="25"/>
        <v>-</v>
      </c>
      <c r="Y170" s="38" t="str">
        <f t="shared" si="25"/>
        <v>-</v>
      </c>
      <c r="Z170" s="38" t="str">
        <f t="shared" si="25"/>
        <v>-</v>
      </c>
      <c r="AA170" s="28"/>
    </row>
    <row r="171" spans="1:27" s="29" customFormat="1" ht="11.25" customHeight="1" x14ac:dyDescent="0.25">
      <c r="A171" s="256">
        <v>1</v>
      </c>
      <c r="B171" s="132" t="s">
        <v>350</v>
      </c>
      <c r="C171" s="178" t="s">
        <v>341</v>
      </c>
      <c r="D171" s="134" t="s">
        <v>329</v>
      </c>
      <c r="E171" s="131"/>
      <c r="F171" s="30"/>
      <c r="G171" s="129">
        <f>IF('3a DF'!H40="-","-",'3a DF'!H40)</f>
        <v>259.78792061062313</v>
      </c>
      <c r="H171" s="129">
        <f>IF('3a DF'!I40="-","-",'3a DF'!I40)</f>
        <v>232.55676365062476</v>
      </c>
      <c r="I171" s="129">
        <f>IF('3a DF'!J40="-","-",'3a DF'!J40)</f>
        <v>209.70770556402789</v>
      </c>
      <c r="J171" s="129">
        <f>IF('3a DF'!K40="-","-",'3a DF'!K40)</f>
        <v>199.75146172158165</v>
      </c>
      <c r="K171" s="129">
        <f>IF('3a DF'!L40="-","-",'3a DF'!L40)</f>
        <v>233.10971800067304</v>
      </c>
      <c r="L171" s="129">
        <f>IF('3a DF'!M40="-","-",'3a DF'!M40)</f>
        <v>224.48650586149321</v>
      </c>
      <c r="M171" s="129">
        <f>IF('3a DF'!N40="-","-",'3a DF'!N40)</f>
        <v>233.65619688488857</v>
      </c>
      <c r="N171" s="129">
        <f>IF('3a DF'!O40="-","-",'3a DF'!O40)</f>
        <v>260.78108236612672</v>
      </c>
      <c r="O171" s="30"/>
      <c r="P171" s="129">
        <f>IF('3a DF'!Q40="-","-",'3a DF'!Q40)</f>
        <v>260.78108236612672</v>
      </c>
      <c r="Q171" s="129">
        <f>IF('3a DF'!R40="-","-",'3a DF'!R40)</f>
        <v>299.68071913551825</v>
      </c>
      <c r="R171" s="129">
        <f>IF('3a DF'!S40="-","-",'3a DF'!S40)</f>
        <v>267.1581297682124</v>
      </c>
      <c r="S171" s="129">
        <f>IF('3a DF'!T40="-","-",'3a DF'!T40)</f>
        <v>243.03747291725824</v>
      </c>
      <c r="T171" s="129">
        <f>IF('3a DF'!U40="-","-",'3a DF'!U40)</f>
        <v>204.81995810606173</v>
      </c>
      <c r="U171" s="129">
        <f>IF('3a DF'!V40="-","-",'3a DF'!V40)</f>
        <v>244.10123553746106</v>
      </c>
      <c r="V171" s="129">
        <f>IF('3a DF'!W40="-","-",'3a DF'!W40)</f>
        <v>341.04687898699029</v>
      </c>
      <c r="W171" s="129" t="str">
        <f>IF('3a DF'!X40="-","-",'3a DF'!X40)</f>
        <v>-</v>
      </c>
      <c r="X171" s="129" t="str">
        <f>IF('3a DF'!Y40="-","-",'3a DF'!Y40)</f>
        <v>-</v>
      </c>
      <c r="Y171" s="129" t="str">
        <f>IF('3a DF'!Z40="-","-",'3a DF'!Z40)</f>
        <v>-</v>
      </c>
      <c r="Z171" s="129" t="str">
        <f>IF('3a DF'!AA40="-","-",'3a DF'!AA40)</f>
        <v>-</v>
      </c>
      <c r="AA171" s="28"/>
    </row>
    <row r="172" spans="1:27" s="29" customFormat="1" ht="11.25" customHeight="1" x14ac:dyDescent="0.25">
      <c r="A172" s="256">
        <v>2</v>
      </c>
      <c r="B172" s="132" t="s">
        <v>350</v>
      </c>
      <c r="C172" s="178" t="s">
        <v>300</v>
      </c>
      <c r="D172" s="134" t="s">
        <v>329</v>
      </c>
      <c r="E172" s="131"/>
      <c r="F172" s="30"/>
      <c r="G172" s="129">
        <f>IF('3b CM'!G40="-","-",'3b CM'!G40)</f>
        <v>5.9810111338353213E-2</v>
      </c>
      <c r="H172" s="129">
        <f>IF('3b CM'!H40="-","-",'3b CM'!H40)</f>
        <v>8.9715167007529809E-2</v>
      </c>
      <c r="I172" s="129">
        <f>IF('3b CM'!I40="-","-",'3b CM'!I40)</f>
        <v>0.2825033080682014</v>
      </c>
      <c r="J172" s="129">
        <f>IF('3b CM'!J40="-","-",'3b CM'!J40)</f>
        <v>0.28729179422699846</v>
      </c>
      <c r="K172" s="129">
        <f>IF('3b CM'!K40="-","-",'3b CM'!K40)</f>
        <v>3.6899164985295574</v>
      </c>
      <c r="L172" s="129">
        <f>IF('3b CM'!L40="-","-",'3b CM'!L40)</f>
        <v>3.5795918624627601</v>
      </c>
      <c r="M172" s="129">
        <f>IF('3b CM'!M40="-","-",'3b CM'!M40)</f>
        <v>12.14064704031469</v>
      </c>
      <c r="N172" s="129">
        <f>IF('3b CM'!N40="-","-",'3b CM'!N40)</f>
        <v>11.54124441590206</v>
      </c>
      <c r="O172" s="30"/>
      <c r="P172" s="129">
        <f>IF('3b CM'!P40="-","-",'3b CM'!P40)</f>
        <v>11.54124441590206</v>
      </c>
      <c r="Q172" s="129">
        <f>IF('3b CM'!Q40="-","-",'3b CM'!Q40)</f>
        <v>15.283756412106852</v>
      </c>
      <c r="R172" s="129">
        <f>IF('3b CM'!R40="-","-",'3b CM'!R40)</f>
        <v>14.600022184893897</v>
      </c>
      <c r="S172" s="129">
        <f>IF('3b CM'!S40="-","-",'3b CM'!S40)</f>
        <v>17.309672761263766</v>
      </c>
      <c r="T172" s="129">
        <f>IF('3b CM'!T40="-","-",'3b CM'!T40)</f>
        <v>17.686863223320724</v>
      </c>
      <c r="U172" s="129">
        <f>IF('3b CM'!U40="-","-",'3b CM'!U40)</f>
        <v>13.357211663985179</v>
      </c>
      <c r="V172" s="129">
        <f>IF('3b CM'!V40="-","-",'3b CM'!V40)</f>
        <v>13.577129289864155</v>
      </c>
      <c r="W172" s="129" t="str">
        <f>IF('3b CM'!W40="-","-",'3b CM'!W40)</f>
        <v>-</v>
      </c>
      <c r="X172" s="129" t="str">
        <f>IF('3b CM'!X40="-","-",'3b CM'!X40)</f>
        <v>-</v>
      </c>
      <c r="Y172" s="129" t="str">
        <f>IF('3b CM'!Y40="-","-",'3b CM'!Y40)</f>
        <v>-</v>
      </c>
      <c r="Z172" s="129" t="str">
        <f>IF('3b CM'!Z40="-","-",'3b CM'!Z40)</f>
        <v>-</v>
      </c>
      <c r="AA172" s="28"/>
    </row>
    <row r="173" spans="1:27" s="29" customFormat="1" ht="11.25" customHeight="1" x14ac:dyDescent="0.25">
      <c r="A173" s="256"/>
      <c r="B173" s="132" t="s">
        <v>596</v>
      </c>
      <c r="C173" s="178" t="s">
        <v>597</v>
      </c>
      <c r="D173" s="134" t="s">
        <v>329</v>
      </c>
      <c r="E173" s="131"/>
      <c r="F173" s="30"/>
      <c r="G173" s="129" t="str">
        <f>IF('3c AA'!J180="-","-",'3c AA'!J180)</f>
        <v>-</v>
      </c>
      <c r="H173" s="129" t="str">
        <f>IF('3c AA'!K180="-","-",'3c AA'!K180)</f>
        <v>-</v>
      </c>
      <c r="I173" s="129" t="str">
        <f>IF('3c AA'!L180="-","-",'3c AA'!L180)</f>
        <v>-</v>
      </c>
      <c r="J173" s="129" t="str">
        <f>IF('3c AA'!M180="-","-",'3c AA'!M180)</f>
        <v>-</v>
      </c>
      <c r="K173" s="129" t="str">
        <f>IF('3c AA'!N180="-","-",'3c AA'!N180)</f>
        <v>-</v>
      </c>
      <c r="L173" s="129" t="str">
        <f>IF('3c AA'!O180="-","-",'3c AA'!O180)</f>
        <v>-</v>
      </c>
      <c r="M173" s="129" t="str">
        <f>IF('3c AA'!P180="-","-",'3c AA'!P180)</f>
        <v>-</v>
      </c>
      <c r="N173" s="129" t="str">
        <f>IF('3c AA'!Q180="-","-",'3c AA'!Q180)</f>
        <v>-</v>
      </c>
      <c r="O173" s="30"/>
      <c r="P173" s="129" t="str">
        <f>IF('3c AA'!S180="-","-",'3c AA'!S180)</f>
        <v>-</v>
      </c>
      <c r="Q173" s="129" t="str">
        <f>IF('3c AA'!T180="-","-",'3c AA'!T180)</f>
        <v>-</v>
      </c>
      <c r="R173" s="129" t="str">
        <f>IF('3c AA'!U180="-","-",'3c AA'!U180)</f>
        <v>-</v>
      </c>
      <c r="S173" s="129" t="str">
        <f>IF('3c AA'!V180="-","-",'3c AA'!V180)</f>
        <v>-</v>
      </c>
      <c r="T173" s="129">
        <f>IF('3c AA'!W180="-","-",'3c AA'!W180)</f>
        <v>0</v>
      </c>
      <c r="U173" s="129">
        <f>IF('3c AA'!X180="-","-",'3c AA'!X180)</f>
        <v>0</v>
      </c>
      <c r="V173" s="129">
        <f>IF('3c AA'!Y180="-","-",'3c AA'!Y180)</f>
        <v>0</v>
      </c>
      <c r="W173" s="129" t="str">
        <f>IF('3c AA'!Z180="-","-",'3c AA'!Z180)</f>
        <v>-</v>
      </c>
      <c r="X173" s="129" t="str">
        <f>IF('3c AA'!AA180="-","-",'3c AA'!AA180)</f>
        <v>-</v>
      </c>
      <c r="Y173" s="129" t="str">
        <f>IF('3c AA'!AB180="-","-",'3c AA'!AB180)</f>
        <v>-</v>
      </c>
      <c r="Z173" s="129" t="str">
        <f>IF('3c AA'!AC180="-","-",'3c AA'!AC180)</f>
        <v>-</v>
      </c>
      <c r="AA173" s="28"/>
    </row>
    <row r="174" spans="1:27" s="29" customFormat="1" ht="11.25" customHeight="1" x14ac:dyDescent="0.25">
      <c r="A174" s="256">
        <v>3</v>
      </c>
      <c r="B174" s="132" t="s">
        <v>2</v>
      </c>
      <c r="C174" s="178" t="s">
        <v>342</v>
      </c>
      <c r="D174" s="134" t="s">
        <v>329</v>
      </c>
      <c r="E174" s="131"/>
      <c r="F174" s="30"/>
      <c r="G174" s="129">
        <f>IF('3d PC'!G41="-","-",'3d PC'!G41)</f>
        <v>90.747247800818172</v>
      </c>
      <c r="H174" s="129">
        <f>IF('3d PC'!H41="-","-",'3d PC'!H41)</f>
        <v>90.719904220854062</v>
      </c>
      <c r="I174" s="129">
        <f>IF('3d PC'!I41="-","-",'3d PC'!I41)</f>
        <v>115.08877749988251</v>
      </c>
      <c r="J174" s="129">
        <f>IF('3d PC'!J41="-","-",'3d PC'!J41)</f>
        <v>113.83865354410425</v>
      </c>
      <c r="K174" s="129">
        <f>IF('3d PC'!K41="-","-",'3d PC'!K41)</f>
        <v>130.671115666291</v>
      </c>
      <c r="L174" s="129">
        <f>IF('3d PC'!L41="-","-",'3d PC'!L41)</f>
        <v>129.4565054808383</v>
      </c>
      <c r="M174" s="129">
        <f>IF('3d PC'!M41="-","-",'3d PC'!M41)</f>
        <v>157.69282082388395</v>
      </c>
      <c r="N174" s="129">
        <f>IF('3d PC'!N41="-","-",'3d PC'!N41)</f>
        <v>154.86881771839742</v>
      </c>
      <c r="O174" s="30"/>
      <c r="P174" s="129">
        <f>IF('3d PC'!P41="-","-",'3d PC'!P41)</f>
        <v>154.86881771839742</v>
      </c>
      <c r="Q174" s="129">
        <f>IF('3d PC'!Q41="-","-",'3d PC'!Q41)</f>
        <v>173.08893650573484</v>
      </c>
      <c r="R174" s="129">
        <f>IF('3d PC'!R41="-","-",'3d PC'!R41)</f>
        <v>175.65750397556974</v>
      </c>
      <c r="S174" s="129">
        <f>IF('3d PC'!S41="-","-",'3d PC'!S41)</f>
        <v>191.13834532083396</v>
      </c>
      <c r="T174" s="129">
        <f>IF('3d PC'!T41="-","-",'3d PC'!T41)</f>
        <v>194.9534118206069</v>
      </c>
      <c r="U174" s="129">
        <f>IF('3d PC'!U41="-","-",'3d PC'!U41)</f>
        <v>210.59610761847347</v>
      </c>
      <c r="V174" s="129">
        <f>IF('3d PC'!V41="-","-",'3d PC'!V41)</f>
        <v>192.01880715168886</v>
      </c>
      <c r="W174" s="129" t="str">
        <f>IF('3d PC'!W41="-","-",'3d PC'!W41)</f>
        <v>-</v>
      </c>
      <c r="X174" s="129" t="str">
        <f>IF('3d PC'!X41="-","-",'3d PC'!X41)</f>
        <v>-</v>
      </c>
      <c r="Y174" s="129" t="str">
        <f>IF('3d PC'!Y41="-","-",'3d PC'!Y41)</f>
        <v>-</v>
      </c>
      <c r="Z174" s="129" t="str">
        <f>IF('3d PC'!Z41="-","-",'3d PC'!Z41)</f>
        <v>-</v>
      </c>
      <c r="AA174" s="28"/>
    </row>
    <row r="175" spans="1:27" s="29" customFormat="1" ht="11.25" customHeight="1" x14ac:dyDescent="0.25">
      <c r="A175" s="256">
        <v>4</v>
      </c>
      <c r="B175" s="132" t="s">
        <v>352</v>
      </c>
      <c r="C175" s="178" t="s">
        <v>343</v>
      </c>
      <c r="D175" s="134" t="s">
        <v>329</v>
      </c>
      <c r="E175" s="131"/>
      <c r="F175" s="30"/>
      <c r="G175" s="129">
        <f>IF('3e NC-Elec'!H69="-","-",'3e NC-Elec'!H69)</f>
        <v>160.96862231984301</v>
      </c>
      <c r="H175" s="129">
        <f>IF('3e NC-Elec'!I69="-","-",'3e NC-Elec'!I69)</f>
        <v>161.98287392634072</v>
      </c>
      <c r="I175" s="129">
        <f>IF('3e NC-Elec'!J69="-","-",'3e NC-Elec'!J69)</f>
        <v>189.20752718980827</v>
      </c>
      <c r="J175" s="129">
        <f>IF('3e NC-Elec'!K69="-","-",'3e NC-Elec'!K69)</f>
        <v>188.44467322566766</v>
      </c>
      <c r="K175" s="129">
        <f>IF('3e NC-Elec'!L69="-","-",'3e NC-Elec'!L69)</f>
        <v>189.29577404168177</v>
      </c>
      <c r="L175" s="129">
        <f>IF('3e NC-Elec'!M69="-","-",'3e NC-Elec'!M69)</f>
        <v>190.51167316169997</v>
      </c>
      <c r="M175" s="129">
        <f>IF('3e NC-Elec'!N69="-","-",'3e NC-Elec'!N69)</f>
        <v>180.82740656863106</v>
      </c>
      <c r="N175" s="129">
        <f>IF('3e NC-Elec'!O69="-","-",'3e NC-Elec'!O69)</f>
        <v>180.29816618803244</v>
      </c>
      <c r="O175" s="30"/>
      <c r="P175" s="129">
        <f>IF('3e NC-Elec'!Q69="-","-",'3e NC-Elec'!Q69)</f>
        <v>180.29816618803244</v>
      </c>
      <c r="Q175" s="129">
        <f>IF('3e NC-Elec'!R69="-","-",'3e NC-Elec'!R69)</f>
        <v>183.4942549061106</v>
      </c>
      <c r="R175" s="129">
        <f>IF('3e NC-Elec'!S69="-","-",'3e NC-Elec'!S69)</f>
        <v>184.72349054843647</v>
      </c>
      <c r="S175" s="129">
        <f>IF('3e NC-Elec'!T69="-","-",'3e NC-Elec'!T69)</f>
        <v>194.67233622711166</v>
      </c>
      <c r="T175" s="129">
        <f>IF('3e NC-Elec'!U69="-","-",'3e NC-Elec'!U69)</f>
        <v>198.39681797898018</v>
      </c>
      <c r="U175" s="129">
        <f>IF('3e NC-Elec'!V69="-","-",'3e NC-Elec'!V69)</f>
        <v>198.61904688109738</v>
      </c>
      <c r="V175" s="129">
        <f>IF('3e NC-Elec'!W69="-","-",'3e NC-Elec'!W69)</f>
        <v>198.03208527260765</v>
      </c>
      <c r="W175" s="129" t="str">
        <f>IF('3e NC-Elec'!X69="-","-",'3e NC-Elec'!X69)</f>
        <v>-</v>
      </c>
      <c r="X175" s="129" t="str">
        <f>IF('3e NC-Elec'!Y69="-","-",'3e NC-Elec'!Y69)</f>
        <v>-</v>
      </c>
      <c r="Y175" s="129" t="str">
        <f>IF('3e NC-Elec'!Z69="-","-",'3e NC-Elec'!Z69)</f>
        <v>-</v>
      </c>
      <c r="Z175" s="129" t="str">
        <f>IF('3e NC-Elec'!AA69="-","-",'3e NC-Elec'!AA69)</f>
        <v>-</v>
      </c>
      <c r="AA175" s="28"/>
    </row>
    <row r="176" spans="1:27" s="29" customFormat="1" ht="11.25" customHeight="1" x14ac:dyDescent="0.25">
      <c r="A176" s="256">
        <v>5</v>
      </c>
      <c r="B176" s="132" t="s">
        <v>349</v>
      </c>
      <c r="C176" s="178" t="s">
        <v>344</v>
      </c>
      <c r="D176" s="134" t="s">
        <v>329</v>
      </c>
      <c r="E176" s="131"/>
      <c r="F176" s="30"/>
      <c r="G176" s="129">
        <f>IF('3g CPIH'!C$16="-","-",'3h OC '!$E$10*('3g CPIH'!C$16/'3g CPIH'!$G$16))</f>
        <v>76.502677103718199</v>
      </c>
      <c r="H176" s="129">
        <f>IF('3g CPIH'!D$16="-","-",'3h OC '!$E$10*('3g CPIH'!D$16/'3g CPIH'!$G$16))</f>
        <v>76.655835616438353</v>
      </c>
      <c r="I176" s="129">
        <f>IF('3g CPIH'!E$16="-","-",'3h OC '!$E$10*('3g CPIH'!E$16/'3g CPIH'!$G$16))</f>
        <v>76.885573385518597</v>
      </c>
      <c r="J176" s="129">
        <f>IF('3g CPIH'!F$16="-","-",'3h OC '!$E$10*('3g CPIH'!F$16/'3g CPIH'!$G$16))</f>
        <v>77.345048923679059</v>
      </c>
      <c r="K176" s="129">
        <f>IF('3g CPIH'!G$16="-","-",'3h OC '!$E$10*('3g CPIH'!G$16/'3g CPIH'!$G$16))</f>
        <v>78.263999999999996</v>
      </c>
      <c r="L176" s="129">
        <f>IF('3g CPIH'!H$16="-","-",'3h OC '!$E$10*('3g CPIH'!H$16/'3g CPIH'!$G$16))</f>
        <v>79.259530332681024</v>
      </c>
      <c r="M176" s="129">
        <f>IF('3g CPIH'!I$16="-","-",'3h OC '!$E$10*('3g CPIH'!I$16/'3g CPIH'!$G$16))</f>
        <v>80.408219178082177</v>
      </c>
      <c r="N176" s="129">
        <f>IF('3g CPIH'!J$16="-","-",'3h OC '!$E$10*('3g CPIH'!J$16/'3g CPIH'!$G$16))</f>
        <v>81.097432485322898</v>
      </c>
      <c r="O176" s="30"/>
      <c r="P176" s="129">
        <f>IF('3g CPIH'!L$16="-","-",'3h OC '!$E$10*('3g CPIH'!L$16/'3g CPIH'!$G$16))</f>
        <v>81.097432485322898</v>
      </c>
      <c r="Q176" s="129">
        <f>IF('3g CPIH'!M$16="-","-",'3h OC '!$E$10*('3g CPIH'!M$16/'3g CPIH'!$G$16))</f>
        <v>82.016383561643835</v>
      </c>
      <c r="R176" s="129">
        <f>IF('3g CPIH'!N$16="-","-",'3h OC '!$E$10*('3g CPIH'!N$16/'3g CPIH'!$G$16))</f>
        <v>82.62901761252445</v>
      </c>
      <c r="S176" s="129">
        <f>IF('3g CPIH'!O$16="-","-",'3h OC '!$E$10*('3g CPIH'!O$16/'3g CPIH'!$G$16))</f>
        <v>83.088493150684926</v>
      </c>
      <c r="T176" s="129">
        <f>IF('3g CPIH'!P$16="-","-",'3h OC '!$E$10*('3g CPIH'!P$16/'3g CPIH'!$G$16))</f>
        <v>83.318230919765156</v>
      </c>
      <c r="U176" s="129">
        <f>IF('3g CPIH'!Q$16="-","-",'3h OC '!$E$10*('3g CPIH'!Q$16/'3g CPIH'!$G$16))</f>
        <v>83.777706457925632</v>
      </c>
      <c r="V176" s="129">
        <f>IF('3g CPIH'!R$16="-","-",'3h OC '!$E$10*('3g CPIH'!R$16/'3g CPIH'!$G$16))</f>
        <v>85.309291585127198</v>
      </c>
      <c r="W176" s="129" t="str">
        <f>IF('3g CPIH'!S$16="-","-",'3h OC '!$E$10*('3g CPIH'!S$16/'3g CPIH'!$G$16))</f>
        <v>-</v>
      </c>
      <c r="X176" s="129" t="str">
        <f>IF('3g CPIH'!T$16="-","-",'3h OC '!$E$10*('3g CPIH'!T$16/'3g CPIH'!$G$16))</f>
        <v>-</v>
      </c>
      <c r="Y176" s="129" t="str">
        <f>IF('3g CPIH'!U$16="-","-",'3h OC '!$E$10*('3g CPIH'!U$16/'3g CPIH'!$G$16))</f>
        <v>-</v>
      </c>
      <c r="Z176" s="129" t="str">
        <f>IF('3g CPIH'!V$16="-","-",'3h OC '!$E$10*('3g CPIH'!V$16/'3g CPIH'!$G$16))</f>
        <v>-</v>
      </c>
      <c r="AA176" s="28"/>
    </row>
    <row r="177" spans="1:27" s="29" customFormat="1" ht="11.25" customHeight="1" x14ac:dyDescent="0.25">
      <c r="A177" s="256">
        <v>6</v>
      </c>
      <c r="B177" s="132" t="s">
        <v>349</v>
      </c>
      <c r="C177" s="178" t="s">
        <v>43</v>
      </c>
      <c r="D177" s="134" t="s">
        <v>329</v>
      </c>
      <c r="E177" s="131"/>
      <c r="F177" s="30"/>
      <c r="G177" s="129" t="s">
        <v>333</v>
      </c>
      <c r="H177" s="129" t="s">
        <v>333</v>
      </c>
      <c r="I177" s="129" t="s">
        <v>333</v>
      </c>
      <c r="J177" s="129" t="s">
        <v>333</v>
      </c>
      <c r="K177" s="129">
        <f>IF('3i SMNCC'!G$48="-","-",'3i SMNCC'!G$48)</f>
        <v>0</v>
      </c>
      <c r="L177" s="129">
        <f>IF('3i SMNCC'!H$48="-","-",'3i SMNCC'!H$48)</f>
        <v>-0.18995111249132623</v>
      </c>
      <c r="M177" s="129">
        <f>IF('3i SMNCC'!I$48="-","-",'3i SMNCC'!I$48)</f>
        <v>2.3898870370752556</v>
      </c>
      <c r="N177" s="129">
        <f>IF('3i SMNCC'!J$48="-","-",'3i SMNCC'!J$48)</f>
        <v>2.4654814606041811</v>
      </c>
      <c r="O177" s="30"/>
      <c r="P177" s="129">
        <f>IF('3i SMNCC'!L$48="-","-",'3i SMNCC'!L$48)</f>
        <v>2.4654814606041811</v>
      </c>
      <c r="Q177" s="129">
        <f>IF('3i SMNCC'!M$48="-","-",'3i SMNCC'!M$48)</f>
        <v>4.8850955964817686</v>
      </c>
      <c r="R177" s="129">
        <f>IF('3i SMNCC'!N$48="-","-",'3i SMNCC'!N$48)</f>
        <v>4.7480163427765101</v>
      </c>
      <c r="S177" s="129">
        <f>IF('3i SMNCC'!O$48="-","-",'3i SMNCC'!O$48)</f>
        <v>7.093641997338695</v>
      </c>
      <c r="T177" s="129">
        <f>IF('3i SMNCC'!P$48="-","-",'3i SMNCC'!P$48)</f>
        <v>6.2155900817178944</v>
      </c>
      <c r="U177" s="129">
        <f>IF('3i SMNCC'!Q$48="-","-",'3i SMNCC'!Q$48)</f>
        <v>5.8459595331056082</v>
      </c>
      <c r="V177" s="129">
        <f>IF('3i SMNCC'!R$48="-","-",'3i SMNCC'!R$48)</f>
        <v>6.2696858243973583</v>
      </c>
      <c r="W177" s="129" t="str">
        <f>IF('3i SMNCC'!S$48="-","-",'3i SMNCC'!S$48)</f>
        <v>-</v>
      </c>
      <c r="X177" s="129" t="str">
        <f>IF('3i SMNCC'!T$48="-","-",'3i SMNCC'!T$48)</f>
        <v>-</v>
      </c>
      <c r="Y177" s="129" t="str">
        <f>IF('3i SMNCC'!U$48="-","-",'3i SMNCC'!U$48)</f>
        <v>-</v>
      </c>
      <c r="Z177" s="129" t="str">
        <f>IF('3i SMNCC'!V$48="-","-",'3i SMNCC'!V$48)</f>
        <v>-</v>
      </c>
      <c r="AA177" s="28"/>
    </row>
    <row r="178" spans="1:27" s="29" customFormat="1" ht="12.4" customHeight="1" x14ac:dyDescent="0.25">
      <c r="A178" s="256">
        <v>7</v>
      </c>
      <c r="B178" s="132" t="s">
        <v>349</v>
      </c>
      <c r="C178" s="178" t="s">
        <v>389</v>
      </c>
      <c r="D178" s="134" t="s">
        <v>329</v>
      </c>
      <c r="E178" s="131"/>
      <c r="F178" s="30"/>
      <c r="G178" s="129">
        <f>IF('3g CPIH'!C$16="-","-",'3j PAAC PAP'!$G$18*('3g CPIH'!C$16/'3g CPIH'!$G$16))</f>
        <v>23.857918590998043</v>
      </c>
      <c r="H178" s="129">
        <f>IF('3g CPIH'!D$16="-","-",'3j PAAC PAP'!$G$18*('3g CPIH'!D$16/'3g CPIH'!$G$16))</f>
        <v>23.905682191780819</v>
      </c>
      <c r="I178" s="129">
        <f>IF('3g CPIH'!E$16="-","-",'3j PAAC PAP'!$G$18*('3g CPIH'!E$16/'3g CPIH'!$G$16))</f>
        <v>23.977327592954992</v>
      </c>
      <c r="J178" s="129">
        <f>IF('3g CPIH'!F$16="-","-",'3j PAAC PAP'!$G$18*('3g CPIH'!F$16/'3g CPIH'!$G$16))</f>
        <v>24.120618395303325</v>
      </c>
      <c r="K178" s="129">
        <f>IF('3g CPIH'!G$16="-","-",'3j PAAC PAP'!$G$18*('3g CPIH'!G$16/'3g CPIH'!$G$16))</f>
        <v>24.4072</v>
      </c>
      <c r="L178" s="129">
        <f>IF('3g CPIH'!H$16="-","-",'3j PAAC PAP'!$G$18*('3g CPIH'!H$16/'3g CPIH'!$G$16))</f>
        <v>24.717663405088064</v>
      </c>
      <c r="M178" s="129">
        <f>IF('3g CPIH'!I$16="-","-",'3j PAAC PAP'!$G$18*('3g CPIH'!I$16/'3g CPIH'!$G$16))</f>
        <v>25.075890410958902</v>
      </c>
      <c r="N178" s="129">
        <f>IF('3g CPIH'!J$16="-","-",'3j PAAC PAP'!$G$18*('3g CPIH'!J$16/'3g CPIH'!$G$16))</f>
        <v>25.290826614481411</v>
      </c>
      <c r="O178" s="30"/>
      <c r="P178" s="129">
        <f>IF('3g CPIH'!L$16="-","-",'3j PAAC PAP'!$G$18*('3g CPIH'!L$16/'3g CPIH'!$G$16))</f>
        <v>25.290826614481411</v>
      </c>
      <c r="Q178" s="129">
        <f>IF('3g CPIH'!M$16="-","-",'3j PAAC PAP'!$G$18*('3g CPIH'!M$16/'3g CPIH'!$G$16))</f>
        <v>25.577408219178082</v>
      </c>
      <c r="R178" s="129">
        <f>IF('3g CPIH'!N$16="-","-",'3j PAAC PAP'!$G$18*('3g CPIH'!N$16/'3g CPIH'!$G$16))</f>
        <v>25.768462622309197</v>
      </c>
      <c r="S178" s="129">
        <f>IF('3g CPIH'!O$16="-","-",'3j PAAC PAP'!$G$18*('3g CPIH'!O$16/'3g CPIH'!$G$16))</f>
        <v>25.911753424657533</v>
      </c>
      <c r="T178" s="129">
        <f>IF('3g CPIH'!P$16="-","-",'3j PAAC PAP'!$G$18*('3g CPIH'!P$16/'3g CPIH'!$G$16))</f>
        <v>25.983398825831699</v>
      </c>
      <c r="U178" s="129">
        <f>IF('3g CPIH'!Q$16="-","-",'3j PAAC PAP'!$G$18*('3g CPIH'!Q$16/'3g CPIH'!$G$16))</f>
        <v>26.126689628180038</v>
      </c>
      <c r="V178" s="129">
        <f>IF('3g CPIH'!R$16="-","-",'3j PAAC PAP'!$G$18*('3g CPIH'!R$16/'3g CPIH'!$G$16))</f>
        <v>26.604325636007829</v>
      </c>
      <c r="W178" s="129" t="str">
        <f>IF('3g CPIH'!S$16="-","-",'3j PAAC PAP'!$G$18*('3g CPIH'!S$16/'3g CPIH'!$G$16))</f>
        <v>-</v>
      </c>
      <c r="X178" s="129" t="str">
        <f>IF('3g CPIH'!T$16="-","-",'3j PAAC PAP'!$G$18*('3g CPIH'!T$16/'3g CPIH'!$G$16))</f>
        <v>-</v>
      </c>
      <c r="Y178" s="129" t="str">
        <f>IF('3g CPIH'!U$16="-","-",'3j PAAC PAP'!$G$18*('3g CPIH'!U$16/'3g CPIH'!$G$16))</f>
        <v>-</v>
      </c>
      <c r="Z178" s="129" t="str">
        <f>IF('3g CPIH'!V$16="-","-",'3j PAAC PAP'!$G$18*('3g CPIH'!V$16/'3g CPIH'!$G$16))</f>
        <v>-</v>
      </c>
      <c r="AA178" s="28"/>
    </row>
    <row r="179" spans="1:27" s="29" customFormat="1" ht="11.25" customHeight="1" x14ac:dyDescent="0.25">
      <c r="A179" s="256">
        <v>8</v>
      </c>
      <c r="B179" s="132" t="s">
        <v>349</v>
      </c>
      <c r="C179" s="132" t="s">
        <v>404</v>
      </c>
      <c r="D179" s="134" t="s">
        <v>329</v>
      </c>
      <c r="E179" s="131"/>
      <c r="F179" s="30"/>
      <c r="G179" s="129">
        <f>IF(G171="-","-",SUM(G171:G177)*'3j PAAC PAP'!$G$36)</f>
        <v>0</v>
      </c>
      <c r="H179" s="129">
        <f>IF(H171="-","-",SUM(H171:H177)*'3j PAAC PAP'!$G$36)</f>
        <v>0</v>
      </c>
      <c r="I179" s="129">
        <f>IF(I171="-","-",SUM(I171:I177)*'3j PAAC PAP'!$G$36)</f>
        <v>0</v>
      </c>
      <c r="J179" s="129">
        <f>IF(J171="-","-",SUM(J171:J177)*'3j PAAC PAP'!$G$36)</f>
        <v>0</v>
      </c>
      <c r="K179" s="129">
        <f>IF(K171="-","-",SUM(K171:K177)*'3j PAAC PAP'!$G$36)</f>
        <v>0</v>
      </c>
      <c r="L179" s="129">
        <f>IF(L171="-","-",SUM(L171:L177)*'3j PAAC PAP'!$G$36)</f>
        <v>0</v>
      </c>
      <c r="M179" s="129">
        <f>IF(M171="-","-",SUM(M171:M177)*'3j PAAC PAP'!$G$36)</f>
        <v>0</v>
      </c>
      <c r="N179" s="129">
        <f>IF(N171="-","-",SUM(N171:N177)*'3j PAAC PAP'!$G$36)</f>
        <v>0</v>
      </c>
      <c r="O179" s="30"/>
      <c r="P179" s="129">
        <f>IF(P171="-","-",SUM(P171:P177)*'3j PAAC PAP'!$G$36)</f>
        <v>0</v>
      </c>
      <c r="Q179" s="129">
        <f>IF(Q171="-","-",SUM(Q171:Q177)*'3j PAAC PAP'!$G$36)</f>
        <v>0</v>
      </c>
      <c r="R179" s="129">
        <f>IF(R171="-","-",SUM(R171:R177)*'3j PAAC PAP'!$G$36)</f>
        <v>0</v>
      </c>
      <c r="S179" s="129">
        <f>IF(S171="-","-",SUM(S171:S177)*'3j PAAC PAP'!$G$36)</f>
        <v>0</v>
      </c>
      <c r="T179" s="129">
        <f>IF(T171="-","-",SUM(T171:T177)*'3j PAAC PAP'!$G$36)</f>
        <v>0</v>
      </c>
      <c r="U179" s="129">
        <f>IF(U171="-","-",SUM(U171:U177)*'3j PAAC PAP'!$G$36)</f>
        <v>0</v>
      </c>
      <c r="V179" s="129">
        <f>IF(V171="-","-",SUM(V171:V177)*'3j PAAC PAP'!$G$36)</f>
        <v>0</v>
      </c>
      <c r="W179" s="129" t="str">
        <f>IF(W171="-","-",SUM(W171:W177)*'3j PAAC PAP'!$G$36)</f>
        <v>-</v>
      </c>
      <c r="X179" s="129" t="str">
        <f>IF(X171="-","-",SUM(X171:X177)*'3j PAAC PAP'!$G$36)</f>
        <v>-</v>
      </c>
      <c r="Y179" s="129" t="str">
        <f>IF(Y171="-","-",SUM(Y171:Y177)*'3j PAAC PAP'!$G$36)</f>
        <v>-</v>
      </c>
      <c r="Z179" s="129" t="str">
        <f>IF(Z171="-","-",SUM(Z171:Z177)*'3j PAAC PAP'!$G$36)</f>
        <v>-</v>
      </c>
      <c r="AA179" s="28"/>
    </row>
    <row r="180" spans="1:27" x14ac:dyDescent="0.25">
      <c r="A180" s="256">
        <v>9</v>
      </c>
      <c r="B180" s="132" t="s">
        <v>388</v>
      </c>
      <c r="C180" s="178" t="s">
        <v>515</v>
      </c>
      <c r="D180" s="134" t="s">
        <v>329</v>
      </c>
      <c r="E180" s="131"/>
      <c r="F180" s="30"/>
      <c r="G180" s="129">
        <f>IF(G171="-","-",SUM(G171:G179)*'3k EBIT'!$E$10)</f>
        <v>11.851747838535179</v>
      </c>
      <c r="H180" s="129">
        <f>IF(H171="-","-",SUM(H171:H179)*'3k EBIT'!$E$10)</f>
        <v>11.347919885804359</v>
      </c>
      <c r="I180" s="129">
        <f>IF(I171="-","-",SUM(I171:I179)*'3k EBIT'!$E$10)</f>
        <v>11.914213860815765</v>
      </c>
      <c r="J180" s="129">
        <f>IF(J171="-","-",SUM(J171:J179)*'3k EBIT'!$E$10)</f>
        <v>11.694161095605176</v>
      </c>
      <c r="K180" s="129">
        <f>IF(K171="-","-",SUM(K171:K179)*'3k EBIT'!$E$10)</f>
        <v>12.771989842444572</v>
      </c>
      <c r="L180" s="129">
        <f>IF(L171="-","-",SUM(L171:L179)*'3k EBIT'!$E$10)</f>
        <v>12.62447917983264</v>
      </c>
      <c r="M180" s="129">
        <f>IF(M171="-","-",SUM(M171:M179)*'3k EBIT'!$E$10)</f>
        <v>13.406356603936189</v>
      </c>
      <c r="N180" s="129">
        <f>IF(N171="-","-",SUM(N171:N179)*'3k EBIT'!$E$10)</f>
        <v>13.874132216588057</v>
      </c>
      <c r="O180" s="30"/>
      <c r="P180" s="129">
        <f>IF(P171="-","-",SUM(P171:P179)*'3k EBIT'!$E$10)</f>
        <v>13.874132216588057</v>
      </c>
      <c r="Q180" s="129">
        <f>IF(Q171="-","-",SUM(Q171:Q179)*'3k EBIT'!$E$10)</f>
        <v>15.18502630439464</v>
      </c>
      <c r="R180" s="129">
        <f>IF(R171="-","-",SUM(R171:R179)*'3k EBIT'!$E$10)</f>
        <v>14.628352966683869</v>
      </c>
      <c r="S180" s="129">
        <f>IF(S171="-","-",SUM(S171:S179)*'3k EBIT'!$E$10)</f>
        <v>14.763291231597913</v>
      </c>
      <c r="T180" s="129">
        <f>IF(T171="-","-",SUM(T171:T179)*'3k EBIT'!$E$10)</f>
        <v>14.165256879881314</v>
      </c>
      <c r="U180" s="129">
        <f>IF(U171="-","-",SUM(U171:U179)*'3k EBIT'!$E$10)</f>
        <v>15.153987205378186</v>
      </c>
      <c r="V180" s="129">
        <f>IF(V171="-","-",SUM(V171:V179)*'3k EBIT'!$E$10)</f>
        <v>16.711837690165765</v>
      </c>
      <c r="W180" s="129" t="str">
        <f>IF(W171="-","-",SUM(W171:W179)*'3k EBIT'!$E$10)</f>
        <v>-</v>
      </c>
      <c r="X180" s="129" t="str">
        <f>IF(X171="-","-",SUM(X171:X179)*'3k EBIT'!$E$10)</f>
        <v>-</v>
      </c>
      <c r="Y180" s="129" t="str">
        <f>IF(Y171="-","-",SUM(Y171:Y179)*'3k EBIT'!$E$10)</f>
        <v>-</v>
      </c>
      <c r="Z180" s="129" t="str">
        <f>IF(Z171="-","-",SUM(Z171:Z179)*'3k EBIT'!$E$10)</f>
        <v>-</v>
      </c>
    </row>
    <row r="181" spans="1:27" x14ac:dyDescent="0.25">
      <c r="A181" s="256">
        <v>10</v>
      </c>
      <c r="B181" s="132" t="s">
        <v>292</v>
      </c>
      <c r="C181" s="176" t="s">
        <v>516</v>
      </c>
      <c r="D181" s="134" t="s">
        <v>329</v>
      </c>
      <c r="E181" s="130"/>
      <c r="F181" s="30"/>
      <c r="G181" s="129">
        <f>IF(G171="-","-",SUM(G171:G174,G176:G180)*'3l HAP'!$E$11)</f>
        <v>6.7759620022223519</v>
      </c>
      <c r="H181" s="129">
        <f>IF(H171="-","-",SUM(H171:H174,H176:H180)*'3l HAP'!$E$11)</f>
        <v>6.3728732913446766</v>
      </c>
      <c r="I181" s="129">
        <f>IF(I171="-","-",SUM(I171:I174,I176:I180)*'3l HAP'!$E$11)</f>
        <v>6.4106511778341746</v>
      </c>
      <c r="J181" s="129">
        <f>IF(J171="-","-",SUM(J171:J174,J176:J180)*'3l HAP'!$E$11)</f>
        <v>6.2522521645821616</v>
      </c>
      <c r="K181" s="129">
        <f>IF(K171="-","-",SUM(K171:K174,K176:K180)*'3l HAP'!$E$11)</f>
        <v>7.0703429956562225</v>
      </c>
      <c r="L181" s="129">
        <f>IF(L171="-","-",SUM(L171:L174,L176:L180)*'3l HAP'!$E$11)</f>
        <v>6.9388724524700143</v>
      </c>
      <c r="M181" s="129">
        <f>IF(M171="-","-",SUM(M171:M174,M176:M180)*'3l HAP'!$E$11)</f>
        <v>7.6831578332325829</v>
      </c>
      <c r="N181" s="129">
        <f>IF(N171="-","-",SUM(N171:N174,N176:N180)*'3l HAP'!$E$11)</f>
        <v>8.0513643319587445</v>
      </c>
      <c r="O181" s="30"/>
      <c r="P181" s="129">
        <f>IF(P171="-","-",SUM(P171:P174,P176:P180)*'3l HAP'!$E$11)</f>
        <v>8.0513643319587445</v>
      </c>
      <c r="Q181" s="129">
        <f>IF(Q171="-","-",SUM(Q171:Q174,Q176:Q180)*'3l HAP'!$E$11)</f>
        <v>9.0147173660869875</v>
      </c>
      <c r="R181" s="129">
        <f>IF(R171="-","-",SUM(R171:R174,R176:R180)*'3l HAP'!$E$11)</f>
        <v>8.5677595496297556</v>
      </c>
      <c r="S181" s="129">
        <f>IF(S171="-","-",SUM(S171:S174,S176:S180)*'3l HAP'!$E$11)</f>
        <v>8.5260790432360203</v>
      </c>
      <c r="T181" s="129">
        <f>IF(T171="-","-",SUM(T171:T174,T176:T180)*'3l HAP'!$E$11)</f>
        <v>8.0107164150190506</v>
      </c>
      <c r="U181" s="129">
        <f>IF(U171="-","-",SUM(U171:U174,U176:U180)*'3l HAP'!$E$11)</f>
        <v>8.7693572204132586</v>
      </c>
      <c r="V181" s="129">
        <f>IF(V171="-","-",SUM(V171:V174,V176:V180)*'3l HAP'!$E$11)</f>
        <v>9.9783972162006602</v>
      </c>
      <c r="W181" s="129" t="str">
        <f>IF(W171="-","-",SUM(W171:W174,W176:W180)*'3l HAP'!$E$11)</f>
        <v>-</v>
      </c>
      <c r="X181" s="129" t="str">
        <f>IF(X171="-","-",SUM(X171:X174,X176:X180)*'3l HAP'!$E$11)</f>
        <v>-</v>
      </c>
      <c r="Y181" s="129" t="str">
        <f>IF(Y171="-","-",SUM(Y171:Y174,Y176:Y180)*'3l HAP'!$E$11)</f>
        <v>-</v>
      </c>
      <c r="Z181" s="129" t="str">
        <f>IF(Z171="-","-",SUM(Z171:Z174,Z176:Z180)*'3l HAP'!$E$11)</f>
        <v>-</v>
      </c>
    </row>
    <row r="182" spans="1:27" x14ac:dyDescent="0.25">
      <c r="A182" s="256">
        <v>11</v>
      </c>
      <c r="B182" s="132" t="s">
        <v>44</v>
      </c>
      <c r="C182" s="178" t="str">
        <f>B182&amp;"_"&amp;D182</f>
        <v>Total_Northern Scotland</v>
      </c>
      <c r="D182" s="134" t="s">
        <v>329</v>
      </c>
      <c r="E182" s="131"/>
      <c r="F182" s="30"/>
      <c r="G182" s="129">
        <f t="shared" ref="G182:N182" si="26">IF(G171="-","-",SUM(G171:G181))</f>
        <v>630.55190637809642</v>
      </c>
      <c r="H182" s="129">
        <f t="shared" si="26"/>
        <v>603.63156795019529</v>
      </c>
      <c r="I182" s="129">
        <f t="shared" si="26"/>
        <v>633.47427957891045</v>
      </c>
      <c r="J182" s="129">
        <f t="shared" si="26"/>
        <v>621.73416086475038</v>
      </c>
      <c r="K182" s="129">
        <f t="shared" si="26"/>
        <v>679.28005704527618</v>
      </c>
      <c r="L182" s="129">
        <f t="shared" si="26"/>
        <v>671.38487062407467</v>
      </c>
      <c r="M182" s="129">
        <f t="shared" si="26"/>
        <v>713.28058238100334</v>
      </c>
      <c r="N182" s="129">
        <f t="shared" si="26"/>
        <v>738.26854779741382</v>
      </c>
      <c r="O182" s="30"/>
      <c r="P182" s="129">
        <f t="shared" ref="P182:Z182" si="27">IF(P171="-","-",SUM(P171:P181))</f>
        <v>738.26854779741382</v>
      </c>
      <c r="Q182" s="129">
        <f t="shared" si="27"/>
        <v>808.22629800725576</v>
      </c>
      <c r="R182" s="129">
        <f t="shared" si="27"/>
        <v>778.4807555710363</v>
      </c>
      <c r="S182" s="129">
        <f t="shared" si="27"/>
        <v>785.54108607398268</v>
      </c>
      <c r="T182" s="129">
        <f t="shared" si="27"/>
        <v>753.55024425118461</v>
      </c>
      <c r="U182" s="129">
        <f t="shared" si="27"/>
        <v>806.34730174601987</v>
      </c>
      <c r="V182" s="129">
        <f t="shared" si="27"/>
        <v>889.54843865304986</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257.53401665467328</v>
      </c>
      <c r="H183" s="38">
        <f t="shared" si="28"/>
        <v>230.53911553079294</v>
      </c>
      <c r="I183" s="38">
        <f t="shared" si="28"/>
        <v>207.88829446110617</v>
      </c>
      <c r="J183" s="38">
        <f t="shared" si="28"/>
        <v>198.01843037538666</v>
      </c>
      <c r="K183" s="38">
        <f t="shared" si="28"/>
        <v>231.08727248304805</v>
      </c>
      <c r="L183" s="38">
        <f t="shared" si="28"/>
        <v>222.53887479985914</v>
      </c>
      <c r="M183" s="38">
        <f t="shared" si="28"/>
        <v>235.40981965465372</v>
      </c>
      <c r="N183" s="38">
        <f t="shared" si="28"/>
        <v>262.73828123377126</v>
      </c>
      <c r="O183" s="30"/>
      <c r="P183" s="38">
        <f t="shared" ref="P183:Z185" si="29">IF(P15="-","-",AVERAGE(P15,P27,P39,P51,P63,P75,P87,P99,P111,P123,P135,P147,P159,P171))</f>
        <v>262.73828123377126</v>
      </c>
      <c r="Q183" s="38">
        <f t="shared" si="29"/>
        <v>305.29338052765604</v>
      </c>
      <c r="R183" s="38">
        <f t="shared" si="29"/>
        <v>273.36331230494829</v>
      </c>
      <c r="S183" s="38">
        <f t="shared" si="29"/>
        <v>251.00887731830213</v>
      </c>
      <c r="T183" s="38">
        <f t="shared" si="29"/>
        <v>209.87327464862173</v>
      </c>
      <c r="U183" s="38">
        <f t="shared" si="29"/>
        <v>250.74896464121289</v>
      </c>
      <c r="V183" s="38">
        <f t="shared" si="29"/>
        <v>348.2135735451489</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5.9906100963410862E-2</v>
      </c>
      <c r="H184" s="38">
        <f t="shared" si="28"/>
        <v>8.9859151445116262E-2</v>
      </c>
      <c r="I184" s="38">
        <f t="shared" si="28"/>
        <v>0.28295669940976914</v>
      </c>
      <c r="J184" s="38">
        <f t="shared" si="28"/>
        <v>0.28775287064021532</v>
      </c>
      <c r="K184" s="38">
        <f t="shared" si="28"/>
        <v>3.695838468799503</v>
      </c>
      <c r="L184" s="38">
        <f t="shared" si="28"/>
        <v>3.5853367720281919</v>
      </c>
      <c r="M184" s="38">
        <f t="shared" si="28"/>
        <v>12.42910064094038</v>
      </c>
      <c r="N184" s="38">
        <f t="shared" si="28"/>
        <v>11.815456613688003</v>
      </c>
      <c r="O184" s="30"/>
      <c r="P184" s="38">
        <f t="shared" si="29"/>
        <v>11.815456613688003</v>
      </c>
      <c r="Q184" s="38">
        <f t="shared" si="29"/>
        <v>15.875278204103214</v>
      </c>
      <c r="R184" s="38">
        <f t="shared" si="29"/>
        <v>15.252517859400495</v>
      </c>
      <c r="S184" s="38">
        <f t="shared" si="29"/>
        <v>18.162094323274683</v>
      </c>
      <c r="T184" s="38">
        <f t="shared" si="29"/>
        <v>18.515809469683656</v>
      </c>
      <c r="U184" s="38">
        <f t="shared" si="29"/>
        <v>14.155980140040841</v>
      </c>
      <c r="V184" s="38">
        <f t="shared" si="29"/>
        <v>14.309299644028929</v>
      </c>
      <c r="W184" s="38" t="str">
        <f t="shared" si="29"/>
        <v>-</v>
      </c>
      <c r="X184" s="38" t="str">
        <f t="shared" si="29"/>
        <v>-</v>
      </c>
      <c r="Y184" s="38" t="str">
        <f t="shared" si="29"/>
        <v>-</v>
      </c>
      <c r="Z184" s="38" t="str">
        <f t="shared" si="29"/>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0</v>
      </c>
      <c r="V185" s="38">
        <f t="shared" si="28"/>
        <v>0</v>
      </c>
      <c r="W185" s="38" t="str">
        <f t="shared" si="29"/>
        <v>-</v>
      </c>
      <c r="X185" s="38" t="str">
        <f t="shared" si="29"/>
        <v>-</v>
      </c>
      <c r="Y185" s="38" t="str">
        <f t="shared" si="29"/>
        <v>-</v>
      </c>
      <c r="Z185" s="38" t="str">
        <f t="shared" si="29"/>
        <v>-</v>
      </c>
      <c r="AA185" s="28"/>
    </row>
    <row r="186" spans="1:27" s="29" customFormat="1" ht="11.5" x14ac:dyDescent="0.25">
      <c r="A186" s="256"/>
      <c r="B186" s="135" t="s">
        <v>2</v>
      </c>
      <c r="C186" s="135" t="s">
        <v>342</v>
      </c>
      <c r="D186" s="133" t="s">
        <v>291</v>
      </c>
      <c r="E186" s="128"/>
      <c r="F186" s="30"/>
      <c r="G186" s="38">
        <f t="shared" ref="G186:V194" si="30">IF(G18="-","-",AVERAGE(G18,G30,G42,G54,G66,G78,G90,G102,G114,G126,G138,G150,G162,G174))</f>
        <v>90.736922258774641</v>
      </c>
      <c r="H186" s="38">
        <f t="shared" si="30"/>
        <v>90.709718691753594</v>
      </c>
      <c r="I186" s="38">
        <f t="shared" si="30"/>
        <v>115.04389962958524</v>
      </c>
      <c r="J186" s="38">
        <f t="shared" si="30"/>
        <v>113.80333525040321</v>
      </c>
      <c r="K186" s="38">
        <f t="shared" si="30"/>
        <v>130.55258801843289</v>
      </c>
      <c r="L186" s="38">
        <f t="shared" si="30"/>
        <v>129.35238675068516</v>
      </c>
      <c r="M186" s="38">
        <f t="shared" si="30"/>
        <v>157.8318837971301</v>
      </c>
      <c r="N186" s="38">
        <f t="shared" si="30"/>
        <v>154.98567213011947</v>
      </c>
      <c r="O186" s="30"/>
      <c r="P186" s="38">
        <f t="shared" ref="P186:Z194" si="31">IF(P18="-","-",AVERAGE(P18,P30,P42,P54,P66,P78,P90,P102,P114,P126,P138,P150,P162,P174))</f>
        <v>154.98567213011947</v>
      </c>
      <c r="Q186" s="38">
        <f t="shared" si="31"/>
        <v>173.56318588672494</v>
      </c>
      <c r="R186" s="38">
        <f t="shared" si="31"/>
        <v>176.27169701252936</v>
      </c>
      <c r="S186" s="38">
        <f t="shared" si="31"/>
        <v>192.37787530232828</v>
      </c>
      <c r="T186" s="38">
        <f t="shared" si="31"/>
        <v>195.97839369940553</v>
      </c>
      <c r="U186" s="38">
        <f t="shared" si="31"/>
        <v>211.89987489542051</v>
      </c>
      <c r="V186" s="38">
        <f t="shared" si="31"/>
        <v>192.63374232708631</v>
      </c>
      <c r="W186" s="38" t="str">
        <f t="shared" si="31"/>
        <v>-</v>
      </c>
      <c r="X186" s="38" t="str">
        <f t="shared" si="31"/>
        <v>-</v>
      </c>
      <c r="Y186" s="38" t="str">
        <f t="shared" si="31"/>
        <v>-</v>
      </c>
      <c r="Z186" s="38" t="str">
        <f t="shared" si="31"/>
        <v>-</v>
      </c>
      <c r="AA186" s="28"/>
    </row>
    <row r="187" spans="1:27" s="29" customFormat="1" ht="11.5" x14ac:dyDescent="0.25">
      <c r="A187" s="256"/>
      <c r="B187" s="135" t="s">
        <v>352</v>
      </c>
      <c r="C187" s="135" t="s">
        <v>343</v>
      </c>
      <c r="D187" s="133" t="s">
        <v>291</v>
      </c>
      <c r="E187" s="128"/>
      <c r="F187" s="30"/>
      <c r="G187" s="38">
        <f t="shared" si="30"/>
        <v>129.31507525491892</v>
      </c>
      <c r="H187" s="38">
        <f t="shared" si="30"/>
        <v>130.320527277114</v>
      </c>
      <c r="I187" s="38">
        <f t="shared" si="30"/>
        <v>143.75542844413056</v>
      </c>
      <c r="J187" s="38">
        <f t="shared" si="30"/>
        <v>142.99919295387261</v>
      </c>
      <c r="K187" s="38">
        <f t="shared" si="30"/>
        <v>140.67827761874798</v>
      </c>
      <c r="L187" s="38">
        <f t="shared" si="30"/>
        <v>141.88362767308908</v>
      </c>
      <c r="M187" s="38">
        <f t="shared" si="30"/>
        <v>146.74643050364855</v>
      </c>
      <c r="N187" s="38">
        <f t="shared" si="30"/>
        <v>146.21321809921974</v>
      </c>
      <c r="O187" s="30"/>
      <c r="P187" s="38">
        <f t="shared" si="31"/>
        <v>146.21321809921974</v>
      </c>
      <c r="Q187" s="38">
        <f t="shared" si="31"/>
        <v>154.98695474225545</v>
      </c>
      <c r="R187" s="38">
        <f t="shared" si="31"/>
        <v>155.91941768584419</v>
      </c>
      <c r="S187" s="38">
        <f t="shared" si="31"/>
        <v>156.82128408270361</v>
      </c>
      <c r="T187" s="38">
        <f t="shared" si="31"/>
        <v>160.05334295858538</v>
      </c>
      <c r="U187" s="38">
        <f t="shared" si="31"/>
        <v>171.05986563571534</v>
      </c>
      <c r="V187" s="38">
        <f t="shared" si="31"/>
        <v>170.07802785187067</v>
      </c>
      <c r="W187" s="38" t="str">
        <f t="shared" si="31"/>
        <v>-</v>
      </c>
      <c r="X187" s="38" t="str">
        <f t="shared" si="31"/>
        <v>-</v>
      </c>
      <c r="Y187" s="38" t="str">
        <f t="shared" si="31"/>
        <v>-</v>
      </c>
      <c r="Z187" s="38" t="str">
        <f t="shared" si="31"/>
        <v>-</v>
      </c>
      <c r="AA187" s="28"/>
    </row>
    <row r="188" spans="1:27" s="29" customFormat="1" ht="11.5" x14ac:dyDescent="0.25">
      <c r="A188" s="256"/>
      <c r="B188" s="135" t="s">
        <v>349</v>
      </c>
      <c r="C188" s="135" t="s">
        <v>344</v>
      </c>
      <c r="D188" s="133" t="s">
        <v>291</v>
      </c>
      <c r="E188" s="128"/>
      <c r="F188" s="30"/>
      <c r="G188" s="38">
        <f t="shared" si="30"/>
        <v>76.502677103718185</v>
      </c>
      <c r="H188" s="38">
        <f t="shared" si="30"/>
        <v>76.655835616438353</v>
      </c>
      <c r="I188" s="38">
        <f t="shared" si="30"/>
        <v>76.885573385518583</v>
      </c>
      <c r="J188" s="38">
        <f t="shared" si="30"/>
        <v>77.345048923679073</v>
      </c>
      <c r="K188" s="38">
        <f t="shared" si="30"/>
        <v>78.263999999999996</v>
      </c>
      <c r="L188" s="38">
        <f t="shared" si="30"/>
        <v>79.259530332681024</v>
      </c>
      <c r="M188" s="38">
        <f t="shared" si="30"/>
        <v>80.408219178082177</v>
      </c>
      <c r="N188" s="38">
        <f t="shared" si="30"/>
        <v>81.097432485322898</v>
      </c>
      <c r="O188" s="30"/>
      <c r="P188" s="38">
        <f t="shared" si="30"/>
        <v>81.097432485322898</v>
      </c>
      <c r="Q188" s="38">
        <f t="shared" si="30"/>
        <v>82.016383561643821</v>
      </c>
      <c r="R188" s="38">
        <f t="shared" si="30"/>
        <v>82.629017612524436</v>
      </c>
      <c r="S188" s="38">
        <f t="shared" si="30"/>
        <v>83.088493150684926</v>
      </c>
      <c r="T188" s="38">
        <f t="shared" si="30"/>
        <v>83.318230919765156</v>
      </c>
      <c r="U188" s="38">
        <f t="shared" si="30"/>
        <v>83.777706457925646</v>
      </c>
      <c r="V188" s="38">
        <f t="shared" si="30"/>
        <v>85.309291585127184</v>
      </c>
      <c r="W188" s="38" t="str">
        <f t="shared" si="31"/>
        <v>-</v>
      </c>
      <c r="X188" s="38" t="str">
        <f t="shared" si="31"/>
        <v>-</v>
      </c>
      <c r="Y188" s="38" t="str">
        <f t="shared" si="31"/>
        <v>-</v>
      </c>
      <c r="Z188" s="38" t="str">
        <f t="shared" si="31"/>
        <v>-</v>
      </c>
      <c r="AA188" s="28"/>
    </row>
    <row r="189" spans="1:27" s="29" customFormat="1" ht="11.5" x14ac:dyDescent="0.25">
      <c r="A189" s="256"/>
      <c r="B189" s="135" t="s">
        <v>349</v>
      </c>
      <c r="C189" s="135" t="s">
        <v>43</v>
      </c>
      <c r="D189" s="133" t="s">
        <v>291</v>
      </c>
      <c r="E189" s="128"/>
      <c r="F189" s="30"/>
      <c r="G189" s="38" t="str">
        <f t="shared" ref="G189:Z189" si="32">IF(G21="-","-",AVERAGE(G21,G33,G45,G57,G69,G81,G93,G105,G117,G129,G141,G153,G165,G177))</f>
        <v>-</v>
      </c>
      <c r="H189" s="38" t="str">
        <f t="shared" si="32"/>
        <v>-</v>
      </c>
      <c r="I189" s="38" t="str">
        <f t="shared" si="32"/>
        <v>-</v>
      </c>
      <c r="J189" s="38" t="str">
        <f t="shared" si="32"/>
        <v>-</v>
      </c>
      <c r="K189" s="38">
        <f t="shared" si="32"/>
        <v>0</v>
      </c>
      <c r="L189" s="38">
        <f t="shared" si="32"/>
        <v>-0.18995111249132623</v>
      </c>
      <c r="M189" s="38">
        <f t="shared" si="32"/>
        <v>2.3898870370752552</v>
      </c>
      <c r="N189" s="38">
        <f t="shared" si="32"/>
        <v>2.4654814606041811</v>
      </c>
      <c r="O189" s="30"/>
      <c r="P189" s="38">
        <f t="shared" si="32"/>
        <v>2.4654814606041811</v>
      </c>
      <c r="Q189" s="38">
        <f t="shared" si="32"/>
        <v>4.8850955964817686</v>
      </c>
      <c r="R189" s="38">
        <f t="shared" si="32"/>
        <v>4.7480163427765101</v>
      </c>
      <c r="S189" s="38">
        <f t="shared" si="32"/>
        <v>7.0936419973386942</v>
      </c>
      <c r="T189" s="38">
        <f t="shared" si="32"/>
        <v>6.2155900817178926</v>
      </c>
      <c r="U189" s="38">
        <f t="shared" si="32"/>
        <v>5.8459595331056082</v>
      </c>
      <c r="V189" s="38">
        <f t="shared" si="32"/>
        <v>6.2696858243973574</v>
      </c>
      <c r="W189" s="38" t="str">
        <f t="shared" si="32"/>
        <v>-</v>
      </c>
      <c r="X189" s="38" t="str">
        <f t="shared" si="32"/>
        <v>-</v>
      </c>
      <c r="Y189" s="38" t="str">
        <f t="shared" si="32"/>
        <v>-</v>
      </c>
      <c r="Z189" s="38" t="str">
        <f t="shared" si="32"/>
        <v>-</v>
      </c>
      <c r="AA189" s="28"/>
    </row>
    <row r="190" spans="1:27" s="29" customFormat="1" ht="11.5" x14ac:dyDescent="0.25">
      <c r="A190" s="256"/>
      <c r="B190" s="135" t="s">
        <v>349</v>
      </c>
      <c r="C190" s="135" t="s">
        <v>389</v>
      </c>
      <c r="D190" s="133" t="s">
        <v>291</v>
      </c>
      <c r="E190" s="128"/>
      <c r="F190" s="30"/>
      <c r="G190" s="38">
        <f t="shared" ref="G190:Z190" si="33">IF(G22="-","-",AVERAGE(G22,G34,G46,G58,G70,G82,G94,G106,G118,G130,G142,G154,G166,G178))</f>
        <v>23.85791859099805</v>
      </c>
      <c r="H190" s="38">
        <f t="shared" si="33"/>
        <v>23.905682191780819</v>
      </c>
      <c r="I190" s="38">
        <f t="shared" si="33"/>
        <v>23.977327592954996</v>
      </c>
      <c r="J190" s="38">
        <f t="shared" si="33"/>
        <v>24.120618395303325</v>
      </c>
      <c r="K190" s="38">
        <f t="shared" si="33"/>
        <v>24.407199999999992</v>
      </c>
      <c r="L190" s="38">
        <f t="shared" si="33"/>
        <v>24.717663405088064</v>
      </c>
      <c r="M190" s="38">
        <f t="shared" si="33"/>
        <v>25.075890410958895</v>
      </c>
      <c r="N190" s="38">
        <f t="shared" si="33"/>
        <v>25.290826614481411</v>
      </c>
      <c r="O190" s="30"/>
      <c r="P190" s="38">
        <f t="shared" si="33"/>
        <v>25.290826614481411</v>
      </c>
      <c r="Q190" s="38">
        <f t="shared" si="33"/>
        <v>25.577408219178089</v>
      </c>
      <c r="R190" s="38">
        <f t="shared" si="33"/>
        <v>25.76846262230919</v>
      </c>
      <c r="S190" s="38">
        <f t="shared" si="33"/>
        <v>25.911753424657544</v>
      </c>
      <c r="T190" s="38">
        <f t="shared" si="33"/>
        <v>25.983398825831703</v>
      </c>
      <c r="U190" s="38">
        <f t="shared" si="33"/>
        <v>26.126689628180035</v>
      </c>
      <c r="V190" s="38">
        <f t="shared" si="33"/>
        <v>26.60432563600784</v>
      </c>
      <c r="W190" s="38" t="str">
        <f t="shared" si="33"/>
        <v>-</v>
      </c>
      <c r="X190" s="38" t="str">
        <f t="shared" si="33"/>
        <v>-</v>
      </c>
      <c r="Y190" s="38" t="str">
        <f t="shared" si="33"/>
        <v>-</v>
      </c>
      <c r="Z190" s="38" t="str">
        <f t="shared" si="33"/>
        <v>-</v>
      </c>
      <c r="AA190" s="28"/>
    </row>
    <row r="191" spans="1:27" s="29" customFormat="1" ht="11.5" x14ac:dyDescent="0.25">
      <c r="A191" s="256"/>
      <c r="B191" s="135" t="s">
        <v>349</v>
      </c>
      <c r="C191" s="135" t="s">
        <v>404</v>
      </c>
      <c r="D191" s="133" t="s">
        <v>291</v>
      </c>
      <c r="E191" s="128"/>
      <c r="F191" s="30"/>
      <c r="G191" s="38">
        <f t="shared" ref="G191:Z191" si="34">IF(G23="-","-",AVERAGE(G23,G35,G47,G59,G71,G83,G95,G107,G119,G131,G143,G155,G167,G179))</f>
        <v>0</v>
      </c>
      <c r="H191" s="38">
        <f t="shared" si="34"/>
        <v>0</v>
      </c>
      <c r="I191" s="38">
        <f t="shared" si="34"/>
        <v>0</v>
      </c>
      <c r="J191" s="38">
        <f t="shared" si="34"/>
        <v>0</v>
      </c>
      <c r="K191" s="38">
        <f t="shared" si="34"/>
        <v>0</v>
      </c>
      <c r="L191" s="38">
        <f t="shared" si="34"/>
        <v>0</v>
      </c>
      <c r="M191" s="38">
        <f t="shared" si="34"/>
        <v>0</v>
      </c>
      <c r="N191" s="38">
        <f t="shared" si="34"/>
        <v>0</v>
      </c>
      <c r="O191" s="30"/>
      <c r="P191" s="38">
        <f t="shared" si="34"/>
        <v>0</v>
      </c>
      <c r="Q191" s="38">
        <f t="shared" si="34"/>
        <v>0</v>
      </c>
      <c r="R191" s="38">
        <f t="shared" si="34"/>
        <v>0</v>
      </c>
      <c r="S191" s="38">
        <f t="shared" si="34"/>
        <v>0</v>
      </c>
      <c r="T191" s="38">
        <f t="shared" si="34"/>
        <v>0</v>
      </c>
      <c r="U191" s="38">
        <f t="shared" si="34"/>
        <v>0</v>
      </c>
      <c r="V191" s="38">
        <f t="shared" si="34"/>
        <v>0</v>
      </c>
      <c r="W191" s="38" t="str">
        <f t="shared" si="34"/>
        <v>-</v>
      </c>
      <c r="X191" s="38" t="str">
        <f t="shared" si="34"/>
        <v>-</v>
      </c>
      <c r="Y191" s="38" t="str">
        <f t="shared" si="34"/>
        <v>-</v>
      </c>
      <c r="Z191" s="38" t="str">
        <f t="shared" si="34"/>
        <v>-</v>
      </c>
      <c r="AA191" s="28"/>
    </row>
    <row r="192" spans="1:27" s="29" customFormat="1" ht="11.5" x14ac:dyDescent="0.25">
      <c r="A192" s="256"/>
      <c r="B192" s="135" t="s">
        <v>388</v>
      </c>
      <c r="C192" s="135" t="s">
        <v>515</v>
      </c>
      <c r="D192" s="133" t="s">
        <v>291</v>
      </c>
      <c r="E192" s="128"/>
      <c r="F192" s="30"/>
      <c r="G192" s="38">
        <f t="shared" si="30"/>
        <v>11.194830201191651</v>
      </c>
      <c r="H192" s="38">
        <f t="shared" si="30"/>
        <v>10.695411262480203</v>
      </c>
      <c r="I192" s="38">
        <f t="shared" si="30"/>
        <v>10.997798844759675</v>
      </c>
      <c r="J192" s="38">
        <f t="shared" si="30"/>
        <v>10.779732568003514</v>
      </c>
      <c r="K192" s="38">
        <f t="shared" si="30"/>
        <v>11.789014500176306</v>
      </c>
      <c r="L192" s="38">
        <f t="shared" si="30"/>
        <v>11.643024172250351</v>
      </c>
      <c r="M192" s="38">
        <f t="shared" si="30"/>
        <v>12.788520566317166</v>
      </c>
      <c r="N192" s="38">
        <f t="shared" si="30"/>
        <v>13.259456147765428</v>
      </c>
      <c r="O192" s="30"/>
      <c r="P192" s="38">
        <f t="shared" si="31"/>
        <v>13.259456147765428</v>
      </c>
      <c r="Q192" s="38">
        <f t="shared" si="31"/>
        <v>14.76224479674242</v>
      </c>
      <c r="R192" s="38">
        <f t="shared" si="31"/>
        <v>14.21519088581636</v>
      </c>
      <c r="S192" s="38">
        <f t="shared" si="31"/>
        <v>14.225099131599046</v>
      </c>
      <c r="T192" s="38">
        <f t="shared" si="31"/>
        <v>13.556399970410739</v>
      </c>
      <c r="U192" s="38">
        <f t="shared" si="31"/>
        <v>14.789696112763247</v>
      </c>
      <c r="V192" s="38">
        <f t="shared" si="31"/>
        <v>16.335318786139904</v>
      </c>
      <c r="W192" s="38" t="str">
        <f t="shared" si="31"/>
        <v>-</v>
      </c>
      <c r="X192" s="38" t="str">
        <f t="shared" si="31"/>
        <v>-</v>
      </c>
      <c r="Y192" s="38" t="str">
        <f t="shared" si="31"/>
        <v>-</v>
      </c>
      <c r="Z192" s="38" t="str">
        <f t="shared" si="31"/>
        <v>-</v>
      </c>
      <c r="AA192" s="28"/>
    </row>
    <row r="193" spans="1:27" s="29" customFormat="1" ht="11.5" x14ac:dyDescent="0.25">
      <c r="A193" s="256"/>
      <c r="B193" s="135" t="s">
        <v>292</v>
      </c>
      <c r="C193" s="135" t="s">
        <v>516</v>
      </c>
      <c r="D193" s="133" t="s">
        <v>291</v>
      </c>
      <c r="E193" s="128"/>
      <c r="F193" s="30"/>
      <c r="G193" s="38">
        <f t="shared" si="30"/>
        <v>6.733194892397985</v>
      </c>
      <c r="H193" s="38">
        <f t="shared" si="30"/>
        <v>6.3336325082127223</v>
      </c>
      <c r="I193" s="38">
        <f t="shared" si="30"/>
        <v>6.3699455288298292</v>
      </c>
      <c r="J193" s="38">
        <f t="shared" si="30"/>
        <v>6.2129803600515929</v>
      </c>
      <c r="K193" s="38">
        <f t="shared" si="30"/>
        <v>7.0246919691209575</v>
      </c>
      <c r="L193" s="38">
        <f t="shared" si="30"/>
        <v>6.8945474122233934</v>
      </c>
      <c r="M193" s="38">
        <f t="shared" si="30"/>
        <v>7.7060461569359928</v>
      </c>
      <c r="N193" s="38">
        <f t="shared" si="30"/>
        <v>8.0767458144861042</v>
      </c>
      <c r="O193" s="30"/>
      <c r="P193" s="38">
        <f t="shared" si="31"/>
        <v>8.0767458144861042</v>
      </c>
      <c r="Q193" s="38">
        <f t="shared" si="31"/>
        <v>9.1063063532194342</v>
      </c>
      <c r="R193" s="38">
        <f t="shared" si="31"/>
        <v>8.6711061105487008</v>
      </c>
      <c r="S193" s="38">
        <f t="shared" si="31"/>
        <v>8.6655369670840816</v>
      </c>
      <c r="T193" s="38">
        <f t="shared" si="31"/>
        <v>8.1029311101876029</v>
      </c>
      <c r="U193" s="38">
        <f t="shared" si="31"/>
        <v>8.8921362622940272</v>
      </c>
      <c r="V193" s="38">
        <f t="shared" si="31"/>
        <v>10.097535150011135</v>
      </c>
      <c r="W193" s="38" t="str">
        <f t="shared" si="31"/>
        <v>-</v>
      </c>
      <c r="X193" s="38" t="str">
        <f t="shared" si="31"/>
        <v>-</v>
      </c>
      <c r="Y193" s="38" t="str">
        <f t="shared" si="31"/>
        <v>-</v>
      </c>
      <c r="Z193" s="38" t="str">
        <f t="shared" si="31"/>
        <v>-</v>
      </c>
      <c r="AA193" s="28"/>
    </row>
    <row r="194" spans="1:27" s="29" customFormat="1" ht="11.5" x14ac:dyDescent="0.25">
      <c r="A194" s="256"/>
      <c r="B194" s="135" t="s">
        <v>44</v>
      </c>
      <c r="C194" s="135" t="str">
        <f>B194&amp;"_"&amp;D194</f>
        <v>Total_GB average</v>
      </c>
      <c r="D194" s="127" t="s">
        <v>291</v>
      </c>
      <c r="E194" s="128"/>
      <c r="F194" s="30"/>
      <c r="G194" s="38">
        <f t="shared" si="30"/>
        <v>595.93454105763612</v>
      </c>
      <c r="H194" s="38">
        <f t="shared" si="30"/>
        <v>569.24978223001779</v>
      </c>
      <c r="I194" s="38">
        <f t="shared" si="30"/>
        <v>585.20122458629487</v>
      </c>
      <c r="J194" s="38">
        <f t="shared" si="30"/>
        <v>573.56709169734006</v>
      </c>
      <c r="K194" s="38">
        <f t="shared" si="30"/>
        <v>627.49888305832553</v>
      </c>
      <c r="L194" s="38">
        <f t="shared" si="30"/>
        <v>619.68504020541309</v>
      </c>
      <c r="M194" s="38">
        <f t="shared" si="30"/>
        <v>680.78579794574216</v>
      </c>
      <c r="N194" s="38">
        <f t="shared" si="30"/>
        <v>705.94257059945846</v>
      </c>
      <c r="O194" s="30"/>
      <c r="P194" s="38">
        <f t="shared" si="31"/>
        <v>705.94257059945846</v>
      </c>
      <c r="Q194" s="38">
        <f t="shared" si="31"/>
        <v>786.06623788800505</v>
      </c>
      <c r="R194" s="38">
        <f t="shared" si="31"/>
        <v>756.83873843669755</v>
      </c>
      <c r="S194" s="38">
        <f t="shared" si="31"/>
        <v>757.35465569797304</v>
      </c>
      <c r="T194" s="38">
        <f t="shared" si="31"/>
        <v>721.59737168420929</v>
      </c>
      <c r="U194" s="38">
        <f t="shared" si="31"/>
        <v>787.29687330665831</v>
      </c>
      <c r="V194" s="38">
        <f t="shared" si="31"/>
        <v>869.8508003498182</v>
      </c>
      <c r="W194" s="38" t="str">
        <f t="shared" si="31"/>
        <v>-</v>
      </c>
      <c r="X194" s="38" t="str">
        <f t="shared" si="31"/>
        <v>-</v>
      </c>
      <c r="Y194" s="38" t="str">
        <f t="shared" si="31"/>
        <v>-</v>
      </c>
      <c r="Z194" s="38" t="str">
        <f t="shared" si="31"/>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v>1</v>
      </c>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v>2</v>
      </c>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AA'!J69="-","-",'3c AA'!J69)</f>
        <v>-</v>
      </c>
      <c r="H17" s="38" t="str">
        <f>IF('3c AA'!K69="-","-",'3c AA'!K69)</f>
        <v>-</v>
      </c>
      <c r="I17" s="38" t="str">
        <f>IF('3c AA'!L69="-","-",'3c AA'!L69)</f>
        <v>-</v>
      </c>
      <c r="J17" s="38" t="str">
        <f>IF('3c AA'!M69="-","-",'3c AA'!M69)</f>
        <v>-</v>
      </c>
      <c r="K17" s="38" t="str">
        <f>IF('3c AA'!N69="-","-",'3c AA'!N69)</f>
        <v>-</v>
      </c>
      <c r="L17" s="38" t="str">
        <f>IF('3c AA'!O69="-","-",'3c AA'!O69)</f>
        <v>-</v>
      </c>
      <c r="M17" s="38" t="str">
        <f>IF('3c AA'!P69="-","-",'3c AA'!P69)</f>
        <v>-</v>
      </c>
      <c r="N17" s="38" t="str">
        <f>IF('3c AA'!Q69="-","-",'3c AA'!Q69)</f>
        <v>-</v>
      </c>
      <c r="O17" s="30"/>
      <c r="P17" s="38" t="str">
        <f>IF('3c AA'!S69="-","-",'3c AA'!S69)</f>
        <v>-</v>
      </c>
      <c r="Q17" s="38" t="str">
        <f>IF('3c AA'!T69="-","-",'3c AA'!T69)</f>
        <v>-</v>
      </c>
      <c r="R17" s="38" t="str">
        <f>IF('3c AA'!U69="-","-",'3c AA'!U69)</f>
        <v>-</v>
      </c>
      <c r="S17" s="38" t="str">
        <f>IF('3c AA'!V69="-","-",'3c AA'!V69)</f>
        <v>-</v>
      </c>
      <c r="T17" s="38">
        <f>IF('3c AA'!W69="-","-",'3c AA'!W69)</f>
        <v>0</v>
      </c>
      <c r="U17" s="38">
        <f>IF('3c AA'!X69="-","-",'3c AA'!X69)</f>
        <v>0</v>
      </c>
      <c r="V17" s="38">
        <f>IF('3c AA'!Y69="-","-",'3c AA'!Y69)</f>
        <v>0</v>
      </c>
      <c r="W17" s="38" t="str">
        <f>IF('3c AA'!Z69="-","-",'3c AA'!Z69)</f>
        <v>-</v>
      </c>
      <c r="X17" s="38" t="str">
        <f>IF('3c AA'!AA69="-","-",'3c AA'!AA69)</f>
        <v>-</v>
      </c>
      <c r="Y17" s="38" t="str">
        <f>IF('3c AA'!AB69="-","-",'3c AA'!AB69)</f>
        <v>-</v>
      </c>
      <c r="Z17" s="38" t="str">
        <f>IF('3c AA'!AC69="-","-",'3c AA'!AC69)</f>
        <v>-</v>
      </c>
      <c r="AA17" s="28"/>
    </row>
    <row r="18" spans="1:27" s="29" customFormat="1" ht="11.25" customHeight="1" x14ac:dyDescent="0.25">
      <c r="A18" s="256">
        <v>3</v>
      </c>
      <c r="B18" s="135" t="s">
        <v>2</v>
      </c>
      <c r="C18" s="135" t="s">
        <v>342</v>
      </c>
      <c r="D18" s="127" t="s">
        <v>315</v>
      </c>
      <c r="E18" s="128"/>
      <c r="F18" s="30"/>
      <c r="G18" s="38">
        <f>IF('3d PC'!G14="-","-",'3d PC'!G55)</f>
        <v>6.5567588596821027</v>
      </c>
      <c r="H18" s="38">
        <f>IF('3d PC'!H14="-","-",'3d PC'!H55)</f>
        <v>6.5567588596821027</v>
      </c>
      <c r="I18" s="38">
        <f>IF('3d PC'!I14="-","-",'3d PC'!I55)</f>
        <v>6.6197359495950758</v>
      </c>
      <c r="J18" s="38">
        <f>IF('3d PC'!J14="-","-",'3d PC'!J55)</f>
        <v>6.6197359495950758</v>
      </c>
      <c r="K18" s="38">
        <f>IF('3d PC'!K14="-","-",'3d PC'!K55)</f>
        <v>6.6995028867368616</v>
      </c>
      <c r="L18" s="38">
        <f>IF('3d PC'!L14="-","-",'3d PC'!L55)</f>
        <v>6.6995028867368616</v>
      </c>
      <c r="M18" s="38">
        <f>IF('3d PC'!M14="-","-",'3d PC'!M55)</f>
        <v>7.1131218301273513</v>
      </c>
      <c r="N18" s="38">
        <f>IF('3d PC'!N14="-","-",'3d PC'!N55)</f>
        <v>7.1131218301273513</v>
      </c>
      <c r="O18" s="30"/>
      <c r="P18" s="38">
        <f>'3d PC'!P55</f>
        <v>7.1131218301273513</v>
      </c>
      <c r="Q18" s="38">
        <f>'3d PC'!Q55</f>
        <v>7.2804579515147188</v>
      </c>
      <c r="R18" s="38">
        <f>'3d PC'!R55</f>
        <v>7.1935840895118579</v>
      </c>
      <c r="S18" s="38">
        <f>'3d PC'!S55</f>
        <v>7.3593999937099728</v>
      </c>
      <c r="T18" s="38">
        <f>'3d PC'!T55</f>
        <v>7.0492243060839304</v>
      </c>
      <c r="U18" s="38">
        <f>'3d PC'!U55</f>
        <v>7.1089669218364691</v>
      </c>
      <c r="V18" s="38">
        <f>'3d PC'!V55</f>
        <v>6.9829560851947949</v>
      </c>
      <c r="W18" s="38" t="str">
        <f>'3d PC'!W55</f>
        <v>-</v>
      </c>
      <c r="X18" s="38" t="str">
        <f>'3d PC'!X55</f>
        <v>-</v>
      </c>
      <c r="Y18" s="38" t="str">
        <f>'3d PC'!Y55</f>
        <v>-</v>
      </c>
      <c r="Z18" s="38" t="str">
        <f>'3d PC'!Z55</f>
        <v>-</v>
      </c>
      <c r="AA18" s="28"/>
    </row>
    <row r="19" spans="1:27" s="29" customFormat="1" ht="11.25" customHeight="1" x14ac:dyDescent="0.25">
      <c r="A19" s="256">
        <v>4</v>
      </c>
      <c r="B19" s="135" t="s">
        <v>352</v>
      </c>
      <c r="C19" s="135" t="s">
        <v>343</v>
      </c>
      <c r="D19" s="127" t="s">
        <v>315</v>
      </c>
      <c r="E19" s="128"/>
      <c r="F19" s="30"/>
      <c r="G19" s="38">
        <f>IF('3e NC-Elec'!H14="-","-",'3e NC-Elec'!H14)</f>
        <v>17.118500000000001</v>
      </c>
      <c r="H19" s="38">
        <f>IF('3e NC-Elec'!I14="-","-",'3e NC-Elec'!I14)</f>
        <v>17.118500000000001</v>
      </c>
      <c r="I19" s="38">
        <f>IF('3e NC-Elec'!J14="-","-",'3e NC-Elec'!J14)</f>
        <v>16.753500000000003</v>
      </c>
      <c r="J19" s="38">
        <f>IF('3e NC-Elec'!K14="-","-",'3e NC-Elec'!K14)</f>
        <v>16.753500000000003</v>
      </c>
      <c r="K19" s="38">
        <f>IF('3e NC-Elec'!L14="-","-",'3e NC-Elec'!L14)</f>
        <v>17.118499999999997</v>
      </c>
      <c r="L19" s="38">
        <f>IF('3e NC-Elec'!M14="-","-",'3e NC-Elec'!M14)</f>
        <v>17.118499999999997</v>
      </c>
      <c r="M19" s="38">
        <f>IF('3e NC-Elec'!N14="-","-",'3e NC-Elec'!N14)</f>
        <v>16.169499999999999</v>
      </c>
      <c r="N19" s="38">
        <f>IF('3e NC-Elec'!O14="-","-",'3e NC-Elec'!O14)</f>
        <v>16.169499999999999</v>
      </c>
      <c r="O19" s="30"/>
      <c r="P19" s="38">
        <f>'3e NC-Elec'!Q14</f>
        <v>16.169499999999999</v>
      </c>
      <c r="Q19" s="38">
        <f>'3e NC-Elec'!R14</f>
        <v>17.775500000000001</v>
      </c>
      <c r="R19" s="38">
        <f>'3e NC-Elec'!S14</f>
        <v>17.775500000000001</v>
      </c>
      <c r="S19" s="38">
        <f>'3e NC-Elec'!T14</f>
        <v>17.666</v>
      </c>
      <c r="T19" s="38">
        <f>'3e NC-Elec'!U14</f>
        <v>17.666</v>
      </c>
      <c r="U19" s="38">
        <f>'3e NC-Elec'!V14</f>
        <v>14.490500000000003</v>
      </c>
      <c r="V19" s="38">
        <f>'3e NC-Elec'!W14</f>
        <v>14.490500000000003</v>
      </c>
      <c r="W19" s="38" t="str">
        <f>'3e NC-Elec'!X14</f>
        <v>-</v>
      </c>
      <c r="X19" s="38" t="str">
        <f>'3e NC-Elec'!Y14</f>
        <v>-</v>
      </c>
      <c r="Y19" s="38" t="str">
        <f>'3e NC-Elec'!Z14</f>
        <v>-</v>
      </c>
      <c r="Z19" s="38" t="str">
        <f>'3e NC-Elec'!AA14</f>
        <v>-</v>
      </c>
      <c r="AA19" s="28"/>
    </row>
    <row r="20" spans="1:27" s="29" customFormat="1" ht="11.25" customHeight="1" x14ac:dyDescent="0.25">
      <c r="A20" s="256">
        <v>5</v>
      </c>
      <c r="B20" s="135" t="s">
        <v>349</v>
      </c>
      <c r="C20" s="135" t="s">
        <v>344</v>
      </c>
      <c r="D20" s="127" t="s">
        <v>315</v>
      </c>
      <c r="E20" s="128"/>
      <c r="F20" s="30"/>
      <c r="G20" s="38">
        <f>IF('3g CPIH'!C$16="-","-",'3h OC '!$E$7*('3g CPIH'!C$16/'3g CPIH'!$G$16))</f>
        <v>38.772147945205475</v>
      </c>
      <c r="H20" s="38">
        <f>IF('3g CPIH'!D$16="-","-",'3h OC '!$E$7*('3g CPIH'!D$16/'3g CPIH'!$G$16))</f>
        <v>38.849769863013698</v>
      </c>
      <c r="I20" s="38">
        <f>IF('3g CPIH'!E$16="-","-",'3h OC '!$E$7*('3g CPIH'!E$16/'3g CPIH'!$G$16))</f>
        <v>38.966202739726029</v>
      </c>
      <c r="J20" s="38">
        <f>IF('3g CPIH'!F$16="-","-",'3h OC '!$E$7*('3g CPIH'!F$16/'3g CPIH'!$G$16))</f>
        <v>39.199068493150683</v>
      </c>
      <c r="K20" s="38">
        <f>IF('3g CPIH'!G$16="-","-",'3h OC '!$E$7*('3g CPIH'!G$16/'3g CPIH'!$G$16))</f>
        <v>39.6648</v>
      </c>
      <c r="L20" s="38">
        <f>IF('3g CPIH'!H$16="-","-",'3h OC '!$E$7*('3g CPIH'!H$16/'3g CPIH'!$G$16))</f>
        <v>40.169342465753431</v>
      </c>
      <c r="M20" s="38">
        <f>IF('3g CPIH'!I$16="-","-",'3h OC '!$E$7*('3g CPIH'!I$16/'3g CPIH'!$G$16))</f>
        <v>40.751506849315064</v>
      </c>
      <c r="N20" s="38">
        <f>IF('3g CPIH'!J$16="-","-",'3h OC '!$E$7*('3g CPIH'!J$16/'3g CPIH'!$G$16))</f>
        <v>41.100805479452056</v>
      </c>
      <c r="O20" s="30"/>
      <c r="P20" s="38">
        <f>IF('3g CPIH'!L$16="-","-",'3h OC '!$E$7*('3g CPIH'!L$16/'3g CPIH'!$G$16))</f>
        <v>41.100805479452056</v>
      </c>
      <c r="Q20" s="38">
        <f>IF('3g CPIH'!M$16="-","-",'3h OC '!$E$7*('3g CPIH'!M$16/'3g CPIH'!$G$16))</f>
        <v>41.566536986301365</v>
      </c>
      <c r="R20" s="38">
        <f>IF('3g CPIH'!N$16="-","-",'3h OC '!$E$7*('3g CPIH'!N$16/'3g CPIH'!$G$16))</f>
        <v>41.877024657534243</v>
      </c>
      <c r="S20" s="38">
        <f>IF('3g CPIH'!O$16="-","-",'3h OC '!$E$7*('3g CPIH'!O$16/'3g CPIH'!$G$16))</f>
        <v>42.109890410958904</v>
      </c>
      <c r="T20" s="38">
        <f>IF('3g CPIH'!P$16="-","-",'3h OC '!$E$7*('3g CPIH'!P$16/'3g CPIH'!$G$16))</f>
        <v>42.226323287671228</v>
      </c>
      <c r="U20" s="38">
        <f>IF('3g CPIH'!Q$16="-","-",'3h OC '!$E$7*('3g CPIH'!Q$16/'3g CPIH'!$G$16))</f>
        <v>42.45918904109589</v>
      </c>
      <c r="V20" s="38">
        <f>IF('3g CPIH'!R$16="-","-",'3h OC '!$E$7*('3g CPIH'!R$16/'3g CPIH'!$G$16))</f>
        <v>43.235408219178083</v>
      </c>
      <c r="W20" s="38" t="str">
        <f>IF('3g CPIH'!S$16="-","-",'3h OC '!$E$7*('3g CPIH'!S$16/'3g CPIH'!$G$16))</f>
        <v>-</v>
      </c>
      <c r="X20" s="38" t="str">
        <f>IF('3g CPIH'!T$16="-","-",'3h OC '!$E$7*('3g CPIH'!T$16/'3g CPIH'!$G$16))</f>
        <v>-</v>
      </c>
      <c r="Y20" s="38" t="str">
        <f>IF('3g CPIH'!U$16="-","-",'3h OC '!$E$7*('3g CPIH'!U$16/'3g CPIH'!$G$16))</f>
        <v>-</v>
      </c>
      <c r="Z20" s="38" t="str">
        <f>IF('3g CPIH'!V$16="-","-",'3h OC '!$E$7*('3g CPIH'!V$16/'3g CPIH'!$G$16))</f>
        <v>-</v>
      </c>
      <c r="AA20" s="28"/>
    </row>
    <row r="21" spans="1:27" s="29" customFormat="1" ht="11.25" customHeight="1" x14ac:dyDescent="0.25">
      <c r="A21" s="256">
        <v>6</v>
      </c>
      <c r="B21" s="135" t="s">
        <v>349</v>
      </c>
      <c r="C21" s="135" t="s">
        <v>43</v>
      </c>
      <c r="D21" s="127" t="s">
        <v>315</v>
      </c>
      <c r="E21" s="128"/>
      <c r="F21" s="30"/>
      <c r="G21" s="38" t="s">
        <v>333</v>
      </c>
      <c r="H21" s="38" t="s">
        <v>333</v>
      </c>
      <c r="I21" s="38" t="s">
        <v>333</v>
      </c>
      <c r="J21" s="38" t="s">
        <v>333</v>
      </c>
      <c r="K21" s="38">
        <f>IF('3i SMNCC'!G$59="-","-",'3i SMNCC'!G$59)</f>
        <v>0</v>
      </c>
      <c r="L21" s="38">
        <f>IF('3i SMNCC'!H$59="-","-",'3i SMNCC'!H$59)</f>
        <v>-0.1310662676190151</v>
      </c>
      <c r="M21" s="38">
        <f>IF('3i SMNCC'!I$59="-","-",'3i SMNCC'!I$59)</f>
        <v>1.6490220555819262</v>
      </c>
      <c r="N21" s="38">
        <f>IF('3i SMNCC'!J$59="-","-",'3i SMNCC'!J$59)</f>
        <v>1.7011822078168848</v>
      </c>
      <c r="O21" s="30"/>
      <c r="P21" s="38">
        <f>IF('3i SMNCC'!L$59="-","-",'3i SMNCC'!L$59)</f>
        <v>1.7011822078168848</v>
      </c>
      <c r="Q21" s="38">
        <f>IF('3i SMNCC'!M$59="-","-",'3i SMNCC'!M$59)</f>
        <v>3.37071596157242</v>
      </c>
      <c r="R21" s="38">
        <f>IF('3i SMNCC'!N$59="-","-",'3i SMNCC'!N$59)</f>
        <v>3.2761312765157915</v>
      </c>
      <c r="S21" s="38">
        <f>IF('3i SMNCC'!O$59="-","-",'3i SMNCC'!O$59)</f>
        <v>4.8946129781636989</v>
      </c>
      <c r="T21" s="38">
        <f>IF('3i SMNCC'!P$59="-","-",'3i SMNCC'!P$59)</f>
        <v>4.2887571563853468</v>
      </c>
      <c r="U21" s="38">
        <f>IF('3i SMNCC'!Q$59="-","-",'3i SMNCC'!Q$59)</f>
        <v>4.0337120778428694</v>
      </c>
      <c r="V21" s="38">
        <f>IF('3i SMNCC'!R$59="-","-",'3i SMNCC'!R$59)</f>
        <v>4.3260832188341771</v>
      </c>
      <c r="W21" s="38" t="str">
        <f>IF('3i SMNCC'!S$59="-","-",'3i SMNCC'!S$59)</f>
        <v>-</v>
      </c>
      <c r="X21" s="38" t="str">
        <f>IF('3i SMNCC'!T$59="-","-",'3i SMNCC'!T$59)</f>
        <v>-</v>
      </c>
      <c r="Y21" s="38" t="str">
        <f>IF('3i SMNCC'!U$59="-","-",'3i SMNCC'!U$59)</f>
        <v>-</v>
      </c>
      <c r="Z21" s="38" t="str">
        <f>IF('3i SMNCC'!V$59="-","-",'3i SMNCC'!V$59)</f>
        <v>-</v>
      </c>
      <c r="AA21" s="28"/>
    </row>
    <row r="22" spans="1:27" s="29" customFormat="1" ht="11.25" customHeight="1" x14ac:dyDescent="0.25">
      <c r="A22" s="256">
        <v>7</v>
      </c>
      <c r="B22" s="135" t="s">
        <v>349</v>
      </c>
      <c r="C22" s="135" t="s">
        <v>389</v>
      </c>
      <c r="D22" s="127" t="s">
        <v>315</v>
      </c>
      <c r="E22" s="128"/>
      <c r="F22" s="30"/>
      <c r="G22" s="38">
        <f>IF('3g CPIH'!C$16="-","-",'3j PAAC PAP'!$G$11*('3g CPIH'!C$16/'3g CPIH'!$G$16))</f>
        <v>23.857918590998043</v>
      </c>
      <c r="H22" s="38">
        <f>IF('3g CPIH'!D$16="-","-",'3j PAAC PAP'!$G$11*('3g CPIH'!D$16/'3g CPIH'!$G$16))</f>
        <v>23.905682191780819</v>
      </c>
      <c r="I22" s="38">
        <f>IF('3g CPIH'!E$16="-","-",'3j PAAC PAP'!$G$11*('3g CPIH'!E$16/'3g CPIH'!$G$16))</f>
        <v>23.977327592954992</v>
      </c>
      <c r="J22" s="38">
        <f>IF('3g CPIH'!F$16="-","-",'3j PAAC PAP'!$G$11*('3g CPIH'!F$16/'3g CPIH'!$G$16))</f>
        <v>24.120618395303325</v>
      </c>
      <c r="K22" s="38">
        <f>IF('3g CPIH'!G$16="-","-",'3j PAAC PAP'!$G$11*('3g CPIH'!G$16/'3g CPIH'!$G$16))</f>
        <v>24.4072</v>
      </c>
      <c r="L22" s="38">
        <f>IF('3g CPIH'!H$16="-","-",'3j PAAC PAP'!$G$11*('3g CPIH'!H$16/'3g CPIH'!$G$16))</f>
        <v>24.717663405088064</v>
      </c>
      <c r="M22" s="38">
        <f>IF('3g CPIH'!I$16="-","-",'3j PAAC PAP'!$G$11*('3g CPIH'!I$16/'3g CPIH'!$G$16))</f>
        <v>25.075890410958902</v>
      </c>
      <c r="N22" s="38">
        <f>IF('3g CPIH'!J$16="-","-",'3j PAAC PAP'!$G$11*('3g CPIH'!J$16/'3g CPIH'!$G$16))</f>
        <v>25.290826614481411</v>
      </c>
      <c r="O22" s="30"/>
      <c r="P22" s="38">
        <f>IF('3g CPIH'!L$16="-","-",'3j PAAC PAP'!$G$11*('3g CPIH'!L$16/'3g CPIH'!$G$16))</f>
        <v>25.290826614481411</v>
      </c>
      <c r="Q22" s="38">
        <f>IF('3g CPIH'!M$16="-","-",'3j PAAC PAP'!$G$11*('3g CPIH'!M$16/'3g CPIH'!$G$16))</f>
        <v>25.577408219178082</v>
      </c>
      <c r="R22" s="38">
        <f>IF('3g CPIH'!N$16="-","-",'3j PAAC PAP'!$G$11*('3g CPIH'!N$16/'3g CPIH'!$G$16))</f>
        <v>25.768462622309197</v>
      </c>
      <c r="S22" s="38">
        <f>IF('3g CPIH'!O$16="-","-",'3j PAAC PAP'!$G$11*('3g CPIH'!O$16/'3g CPIH'!$G$16))</f>
        <v>25.911753424657533</v>
      </c>
      <c r="T22" s="38">
        <f>IF('3g CPIH'!P$16="-","-",'3j PAAC PAP'!$G$11*('3g CPIH'!P$16/'3g CPIH'!$G$16))</f>
        <v>25.983398825831699</v>
      </c>
      <c r="U22" s="38">
        <f>IF('3g CPIH'!Q$16="-","-",'3j PAAC PAP'!$G$11*('3g CPIH'!Q$16/'3g CPIH'!$G$16))</f>
        <v>26.126689628180038</v>
      </c>
      <c r="V22" s="38">
        <f>IF('3g CPIH'!R$16="-","-",'3j PAAC PAP'!$G$11*('3g CPIH'!R$16/'3g CPIH'!$G$16))</f>
        <v>26.604325636007829</v>
      </c>
      <c r="W22" s="38" t="str">
        <f>IF('3g CPIH'!S$16="-","-",'3j PAAC PAP'!$G$11*('3g CPIH'!S$16/'3g CPIH'!$G$16))</f>
        <v>-</v>
      </c>
      <c r="X22" s="38" t="str">
        <f>IF('3g CPIH'!T$16="-","-",'3j PAAC PAP'!$G$11*('3g CPIH'!T$16/'3g CPIH'!$G$16))</f>
        <v>-</v>
      </c>
      <c r="Y22" s="38" t="str">
        <f>IF('3g CPIH'!U$16="-","-",'3j PAAC PAP'!$G$11*('3g CPIH'!U$16/'3g CPIH'!$G$16))</f>
        <v>-</v>
      </c>
      <c r="Z22" s="38" t="str">
        <f>IF('3g CPIH'!V$16="-","-",'3j PAAC PAP'!$G$11*('3g CPIH'!V$16/'3g CPIH'!$G$16))</f>
        <v>-</v>
      </c>
      <c r="AA22" s="28"/>
    </row>
    <row r="23" spans="1:27" s="29" customFormat="1" ht="11.5" x14ac:dyDescent="0.25">
      <c r="A23" s="256">
        <v>8</v>
      </c>
      <c r="B23" s="135" t="s">
        <v>349</v>
      </c>
      <c r="C23" s="135" t="s">
        <v>404</v>
      </c>
      <c r="D23" s="127" t="s">
        <v>315</v>
      </c>
      <c r="E23" s="128"/>
      <c r="F23" s="30"/>
      <c r="G23" s="38">
        <f>IF(G18="-","-",SUM(G15:G21)*'3j PAAC PAP'!$G$29)</f>
        <v>0</v>
      </c>
      <c r="H23" s="38">
        <f>IF(H18="-","-",SUM(H15:H21)*'3j PAAC PAP'!$G$29)</f>
        <v>0</v>
      </c>
      <c r="I23" s="38">
        <f>IF(I18="-","-",SUM(I15:I21)*'3j PAAC PAP'!$G$29)</f>
        <v>0</v>
      </c>
      <c r="J23" s="38">
        <f>IF(J18="-","-",SUM(J15:J21)*'3j PAAC PAP'!$G$29)</f>
        <v>0</v>
      </c>
      <c r="K23" s="38">
        <f>IF(K18="-","-",SUM(K15:K21)*'3j PAAC PAP'!$G$29)</f>
        <v>0</v>
      </c>
      <c r="L23" s="38">
        <f>IF(L18="-","-",SUM(L15:L21)*'3j PAAC PAP'!$G$29)</f>
        <v>0</v>
      </c>
      <c r="M23" s="38">
        <f>IF(M18="-","-",SUM(M15:M21)*'3j PAAC PAP'!$G$29)</f>
        <v>0</v>
      </c>
      <c r="N23" s="38">
        <f>IF(N18="-","-",SUM(N15:N21)*'3j PAAC PAP'!$G$29)</f>
        <v>0</v>
      </c>
      <c r="O23" s="30"/>
      <c r="P23" s="38">
        <f>IF(P18="-","-",SUM(P15:P21)*'3j PAAC PAP'!$G$29)</f>
        <v>0</v>
      </c>
      <c r="Q23" s="38">
        <f>IF(Q18="-","-",SUM(Q15:Q21)*'3j PAAC PAP'!$G$29)</f>
        <v>0</v>
      </c>
      <c r="R23" s="38">
        <f>IF(R18="-","-",SUM(R15:R21)*'3j PAAC PAP'!$G$29)</f>
        <v>0</v>
      </c>
      <c r="S23" s="38">
        <f>IF(S18="-","-",SUM(S15:S21)*'3j PAAC PAP'!$G$29)</f>
        <v>0</v>
      </c>
      <c r="T23" s="38">
        <f>IF(T18="-","-",SUM(T15:T21)*'3j PAAC PAP'!$G$29)</f>
        <v>0</v>
      </c>
      <c r="U23" s="38">
        <f>IF(U18="-","-",SUM(U15:U21)*'3j PAAC PAP'!$G$29)</f>
        <v>0</v>
      </c>
      <c r="V23" s="38">
        <f>IF(V18="-","-",SUM(V15:V21)*'3j PAAC PAP'!$G$29)</f>
        <v>0</v>
      </c>
      <c r="W23" s="38" t="str">
        <f>IF(W18="-","-",SUM(W15:W21)*'3j PAAC PAP'!$G$29)</f>
        <v>-</v>
      </c>
      <c r="X23" s="38" t="str">
        <f>IF(X18="-","-",SUM(X15:X21)*'3j PAAC PAP'!$G$29)</f>
        <v>-</v>
      </c>
      <c r="Y23" s="38" t="str">
        <f>IF(Y18="-","-",SUM(Y15:Y21)*'3j PAAC PAP'!$G$29)</f>
        <v>-</v>
      </c>
      <c r="Z23" s="38" t="str">
        <f>IF(Z18="-","-",SUM(Z15:Z21)*'3j PAAC PAP'!$G$29)</f>
        <v>-</v>
      </c>
      <c r="AA23" s="28"/>
    </row>
    <row r="24" spans="1:27" s="29" customFormat="1" ht="11.5" x14ac:dyDescent="0.25">
      <c r="A24" s="256">
        <v>9</v>
      </c>
      <c r="B24" s="135" t="s">
        <v>388</v>
      </c>
      <c r="C24" s="135" t="s">
        <v>515</v>
      </c>
      <c r="D24" s="127" t="s">
        <v>315</v>
      </c>
      <c r="E24" s="128"/>
      <c r="F24" s="30"/>
      <c r="G24" s="38">
        <f>IF(G18="-","-",SUM(G15:G23)*'3k EBIT'!$E$7)</f>
        <v>1.6715615422675125</v>
      </c>
      <c r="H24" s="38">
        <f>IF(H18="-","-",SUM(H15:H23)*'3k EBIT'!$E$7)</f>
        <v>1.6739900089915831</v>
      </c>
      <c r="I24" s="38">
        <f>IF(I18="-","-",SUM(I15:I23)*'3k EBIT'!$E$7)</f>
        <v>1.6717831293551233</v>
      </c>
      <c r="J24" s="38">
        <f>IF(J18="-","-",SUM(J15:J23)*'3k EBIT'!$E$7)</f>
        <v>1.6790685295273347</v>
      </c>
      <c r="K24" s="38">
        <f>IF(K18="-","-",SUM(K15:K23)*'3k EBIT'!$E$7)</f>
        <v>1.7022535759103197</v>
      </c>
      <c r="L24" s="38">
        <f>IF(L18="-","-",SUM(L15:L23)*'3k EBIT'!$E$7)</f>
        <v>1.7155001181455327</v>
      </c>
      <c r="M24" s="38">
        <f>IF(M18="-","-",SUM(M15:M23)*'3k EBIT'!$E$7)</f>
        <v>1.7578211089154034</v>
      </c>
      <c r="N24" s="38">
        <f>IF(N18="-","-",SUM(N15:N23)*'3k EBIT'!$E$7)</f>
        <v>1.7697594470022073</v>
      </c>
      <c r="O24" s="30"/>
      <c r="P24" s="38">
        <f>IF(P18="-","-",SUM(P15:P23)*'3k EBIT'!$E$7)</f>
        <v>1.7697594470022073</v>
      </c>
      <c r="Q24" s="38">
        <f>IF(Q18="-","-",SUM(Q15:Q23)*'3k EBIT'!$E$7)</f>
        <v>1.8510117510883977</v>
      </c>
      <c r="R24" s="38">
        <f>IF(R18="-","-",SUM(R15:R23)*'3k EBIT'!$E$7)</f>
        <v>1.8572111288452315</v>
      </c>
      <c r="S24" s="38">
        <f>IF(S18="-","-",SUM(S15:S23)*'3k EBIT'!$E$7)</f>
        <v>1.8969340090474682</v>
      </c>
      <c r="T24" s="38">
        <f>IF(T18="-","-",SUM(T15:T23)*'3k EBIT'!$E$7)</f>
        <v>1.8828350108594296</v>
      </c>
      <c r="U24" s="38">
        <f>IF(U18="-","-",SUM(U15:U23)*'3k EBIT'!$E$7)</f>
        <v>1.8248347089323254</v>
      </c>
      <c r="V24" s="38">
        <f>IF(V18="-","-",SUM(V15:V23)*'3k EBIT'!$E$7)</f>
        <v>1.8523414425476739</v>
      </c>
      <c r="W24" s="38" t="str">
        <f>IF(W18="-","-",SUM(W15:W23)*'3k EBIT'!$E$7)</f>
        <v>-</v>
      </c>
      <c r="X24" s="38" t="str">
        <f>IF(X18="-","-",SUM(X15:X23)*'3k EBIT'!$E$7)</f>
        <v>-</v>
      </c>
      <c r="Y24" s="38" t="str">
        <f>IF(Y18="-","-",SUM(Y15:Y23)*'3k EBIT'!$E$7)</f>
        <v>-</v>
      </c>
      <c r="Z24" s="38" t="str">
        <f>IF(Z18="-","-",SUM(Z15:Z23)*'3k EBIT'!$E$7)</f>
        <v>-</v>
      </c>
      <c r="AA24" s="28"/>
    </row>
    <row r="25" spans="1:27" s="29" customFormat="1" ht="11.5" x14ac:dyDescent="0.25">
      <c r="A25" s="256">
        <v>10</v>
      </c>
      <c r="B25" s="135" t="s">
        <v>292</v>
      </c>
      <c r="C25" s="179" t="s">
        <v>516</v>
      </c>
      <c r="D25" s="127" t="s">
        <v>315</v>
      </c>
      <c r="E25" s="127"/>
      <c r="F25" s="30"/>
      <c r="G25" s="38">
        <f>IF(G20="-","-",SUM(G15:G18,G20:G24)*'3l HAP'!$E$8)</f>
        <v>1.0374376431615</v>
      </c>
      <c r="H25" s="38">
        <f>IF(H20="-","-",SUM(H15:H18,H20:H24)*'3l HAP'!$E$8)</f>
        <v>1.0393089677204979</v>
      </c>
      <c r="I25" s="38">
        <f>IF(I20="-","-",SUM(I15:I18,I20:I24)*'3l HAP'!$E$8)</f>
        <v>1.0429523584356926</v>
      </c>
      <c r="J25" s="38">
        <f>IF(J20="-","-",SUM(J15:J18,J20:J24)*'3l HAP'!$E$8)</f>
        <v>1.0485663321126861</v>
      </c>
      <c r="K25" s="38">
        <f>IF(K20="-","-",SUM(K15:K18,K20:K24)*'3l HAP'!$E$8)</f>
        <v>1.0610882683696172</v>
      </c>
      <c r="L25" s="38">
        <f>IF(L20="-","-",SUM(L15:L18,L20:L24)*'3l HAP'!$E$8)</f>
        <v>1.0712957707252633</v>
      </c>
      <c r="M25" s="38">
        <f>IF(M20="-","-",SUM(M15:M18,M20:M24)*'3l HAP'!$E$8)</f>
        <v>1.1178017307739712</v>
      </c>
      <c r="N25" s="38">
        <f>IF(N20="-","-",SUM(N15:N18,N20:N24)*'3l HAP'!$E$8)</f>
        <v>1.1270011589703808</v>
      </c>
      <c r="O25" s="30"/>
      <c r="P25" s="38">
        <f>IF(P20="-","-",SUM(P15:P18,P20:P24)*'3l HAP'!$E$8)</f>
        <v>1.1270011589703808</v>
      </c>
      <c r="Q25" s="38">
        <f>IF(Q20="-","-",SUM(Q15:Q18,Q20:Q24)*'3l HAP'!$E$8)</f>
        <v>1.1660990020626185</v>
      </c>
      <c r="R25" s="38">
        <f>IF(R20="-","-",SUM(R15:R18,R20:R24)*'3l HAP'!$E$8)</f>
        <v>1.1708761100756218</v>
      </c>
      <c r="S25" s="38">
        <f>IF(S20="-","-",SUM(S15:S18,S20:S24)*'3l HAP'!$E$8)</f>
        <v>1.2030889021449267</v>
      </c>
      <c r="T25" s="38">
        <f>IF(T20="-","-",SUM(T15:T18,T20:T24)*'3l HAP'!$E$8)</f>
        <v>1.1922245154498019</v>
      </c>
      <c r="U25" s="38">
        <f>IF(U20="-","-",SUM(U15:U18,U20:U24)*'3l HAP'!$E$8)</f>
        <v>1.1940232178046521</v>
      </c>
      <c r="V25" s="38">
        <f>IF(V20="-","-",SUM(V15:V18,V20:V24)*'3l HAP'!$E$8)</f>
        <v>1.2152193188844054</v>
      </c>
      <c r="W25" s="38" t="str">
        <f>IF(W20="-","-",SUM(W15:W18,W20:W24)*'3l HAP'!$E$8)</f>
        <v>-</v>
      </c>
      <c r="X25" s="38" t="str">
        <f>IF(X20="-","-",SUM(X15:X18,X20:X24)*'3l HAP'!$E$8)</f>
        <v>-</v>
      </c>
      <c r="Y25" s="38" t="str">
        <f>IF(Y20="-","-",SUM(Y15:Y18,Y20:Y24)*'3l HAP'!$E$8)</f>
        <v>-</v>
      </c>
      <c r="Z25" s="38" t="str">
        <f>IF(Z20="-","-",SUM(Z15:Z18,Z20:Z24)*'3l HAP'!$E$8)</f>
        <v>-</v>
      </c>
      <c r="AA25" s="28"/>
    </row>
    <row r="26" spans="1:27" s="29" customFormat="1" ht="11.25" customHeight="1" x14ac:dyDescent="0.25">
      <c r="A26" s="256">
        <v>11</v>
      </c>
      <c r="B26" s="135" t="s">
        <v>44</v>
      </c>
      <c r="C26" s="135" t="str">
        <f>B26&amp;"_"&amp;D26</f>
        <v>Total_Eastern</v>
      </c>
      <c r="D26" s="127" t="s">
        <v>315</v>
      </c>
      <c r="E26" s="128"/>
      <c r="F26" s="30"/>
      <c r="G26" s="38">
        <f t="shared" ref="G26:N26" si="0">IF(G20="-","-",SUM(G15:G25))</f>
        <v>89.014324581314625</v>
      </c>
      <c r="H26" s="38">
        <f t="shared" si="0"/>
        <v>89.144009891188702</v>
      </c>
      <c r="I26" s="38">
        <f t="shared" si="0"/>
        <v>89.03150177006691</v>
      </c>
      <c r="J26" s="38">
        <f t="shared" si="0"/>
        <v>89.420557699689098</v>
      </c>
      <c r="K26" s="38">
        <f t="shared" si="0"/>
        <v>90.653344731016801</v>
      </c>
      <c r="L26" s="38">
        <f t="shared" si="0"/>
        <v>91.360738378830135</v>
      </c>
      <c r="M26" s="38">
        <f t="shared" si="0"/>
        <v>93.634663985672631</v>
      </c>
      <c r="N26" s="38">
        <f t="shared" si="0"/>
        <v>94.272196737850294</v>
      </c>
      <c r="O26" s="30"/>
      <c r="P26" s="38">
        <f>IF(P20="-","-",SUM(P15:P25))</f>
        <v>94.272196737850294</v>
      </c>
      <c r="Q26" s="38">
        <f t="shared" ref="Q26:Z26" si="1">IF(Q20="-","-",SUM(Q15:Q25))</f>
        <v>98.587729871717599</v>
      </c>
      <c r="R26" s="38">
        <f t="shared" si="1"/>
        <v>98.918789884791963</v>
      </c>
      <c r="S26" s="38">
        <f t="shared" si="1"/>
        <v>101.0416797186825</v>
      </c>
      <c r="T26" s="38">
        <f t="shared" si="1"/>
        <v>100.28876310228144</v>
      </c>
      <c r="U26" s="38">
        <f t="shared" si="1"/>
        <v>97.237915595692243</v>
      </c>
      <c r="V26" s="38">
        <f t="shared" si="1"/>
        <v>98.706833920646957</v>
      </c>
      <c r="W26" s="38" t="str">
        <f t="shared" si="1"/>
        <v>-</v>
      </c>
      <c r="X26" s="38" t="str">
        <f t="shared" si="1"/>
        <v>-</v>
      </c>
      <c r="Y26" s="38" t="str">
        <f t="shared" si="1"/>
        <v>-</v>
      </c>
      <c r="Z26" s="38" t="str">
        <f t="shared" si="1"/>
        <v>-</v>
      </c>
      <c r="AA26" s="28"/>
    </row>
    <row r="27" spans="1:27" s="29" customFormat="1" ht="11.25" customHeight="1" x14ac:dyDescent="0.25">
      <c r="A27" s="256">
        <v>1</v>
      </c>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v>2</v>
      </c>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AA'!J70="-","-",'3c AA'!J70)</f>
        <v>-</v>
      </c>
      <c r="H29" s="129" t="str">
        <f>IF('3c AA'!K70="-","-",'3c AA'!K70)</f>
        <v>-</v>
      </c>
      <c r="I29" s="129" t="str">
        <f>IF('3c AA'!L70="-","-",'3c AA'!L70)</f>
        <v>-</v>
      </c>
      <c r="J29" s="129" t="str">
        <f>IF('3c AA'!M70="-","-",'3c AA'!M70)</f>
        <v>-</v>
      </c>
      <c r="K29" s="129" t="str">
        <f>IF('3c AA'!N70="-","-",'3c AA'!N70)</f>
        <v>-</v>
      </c>
      <c r="L29" s="129" t="str">
        <f>IF('3c AA'!O70="-","-",'3c AA'!O70)</f>
        <v>-</v>
      </c>
      <c r="M29" s="129" t="str">
        <f>IF('3c AA'!P70="-","-",'3c AA'!P70)</f>
        <v>-</v>
      </c>
      <c r="N29" s="129" t="str">
        <f>IF('3c AA'!Q70="-","-",'3c AA'!Q70)</f>
        <v>-</v>
      </c>
      <c r="O29" s="30"/>
      <c r="P29" s="129" t="str">
        <f>IF('3c AA'!S70="-","-",'3c AA'!S70)</f>
        <v>-</v>
      </c>
      <c r="Q29" s="129" t="str">
        <f>IF('3c AA'!T70="-","-",'3c AA'!T70)</f>
        <v>-</v>
      </c>
      <c r="R29" s="129" t="str">
        <f>IF('3c AA'!U70="-","-",'3c AA'!U70)</f>
        <v>-</v>
      </c>
      <c r="S29" s="129" t="str">
        <f>IF('3c AA'!V70="-","-",'3c AA'!V70)</f>
        <v>-</v>
      </c>
      <c r="T29" s="129">
        <f>IF('3c AA'!W70="-","-",'3c AA'!W70)</f>
        <v>0</v>
      </c>
      <c r="U29" s="129">
        <f>IF('3c AA'!X70="-","-",'3c AA'!X70)</f>
        <v>0</v>
      </c>
      <c r="V29" s="129">
        <f>IF('3c AA'!Y70="-","-",'3c AA'!Y70)</f>
        <v>0</v>
      </c>
      <c r="W29" s="129" t="str">
        <f>IF('3c AA'!Z70="-","-",'3c AA'!Z70)</f>
        <v>-</v>
      </c>
      <c r="X29" s="129" t="str">
        <f>IF('3c AA'!AA70="-","-",'3c AA'!AA70)</f>
        <v>-</v>
      </c>
      <c r="Y29" s="129" t="str">
        <f>IF('3c AA'!AB70="-","-",'3c AA'!AB70)</f>
        <v>-</v>
      </c>
      <c r="Z29" s="129" t="str">
        <f>IF('3c AA'!AC70="-","-",'3c AA'!AC70)</f>
        <v>-</v>
      </c>
      <c r="AA29" s="28"/>
    </row>
    <row r="30" spans="1:27" s="29" customFormat="1" ht="12.4" customHeight="1" x14ac:dyDescent="0.25">
      <c r="A30" s="256">
        <v>3</v>
      </c>
      <c r="B30" s="132" t="s">
        <v>2</v>
      </c>
      <c r="C30" s="132" t="s">
        <v>342</v>
      </c>
      <c r="D30" s="130" t="s">
        <v>317</v>
      </c>
      <c r="E30" s="131"/>
      <c r="F30" s="30"/>
      <c r="G30" s="129">
        <f>IF('3d PC'!G14="-","-",'3d PC'!G55)</f>
        <v>6.5567588596821027</v>
      </c>
      <c r="H30" s="129">
        <f>IF('3d PC'!H14="-","-",'3d PC'!H55)</f>
        <v>6.5567588596821027</v>
      </c>
      <c r="I30" s="129">
        <f>IF('3d PC'!I14="-","-",'3d PC'!I55)</f>
        <v>6.6197359495950758</v>
      </c>
      <c r="J30" s="129">
        <f>IF('3d PC'!J14="-","-",'3d PC'!J55)</f>
        <v>6.6197359495950758</v>
      </c>
      <c r="K30" s="129">
        <f>IF('3d PC'!K14="-","-",'3d PC'!K55)</f>
        <v>6.6995028867368616</v>
      </c>
      <c r="L30" s="129">
        <f>IF('3d PC'!L14="-","-",'3d PC'!L55)</f>
        <v>6.6995028867368616</v>
      </c>
      <c r="M30" s="129">
        <f>IF('3d PC'!M14="-","-",'3d PC'!M55)</f>
        <v>7.1131218301273513</v>
      </c>
      <c r="N30" s="129">
        <f>IF('3d PC'!N14="-","-",'3d PC'!N55)</f>
        <v>7.1131218301273513</v>
      </c>
      <c r="O30" s="30"/>
      <c r="P30" s="129">
        <f>'3d PC'!P55</f>
        <v>7.1131218301273513</v>
      </c>
      <c r="Q30" s="129">
        <f>'3d PC'!Q55</f>
        <v>7.2804579515147188</v>
      </c>
      <c r="R30" s="129">
        <f>'3d PC'!R55</f>
        <v>7.1935840895118579</v>
      </c>
      <c r="S30" s="129">
        <f>'3d PC'!S55</f>
        <v>7.3593999937099728</v>
      </c>
      <c r="T30" s="129">
        <f>'3d PC'!T55</f>
        <v>7.0492243060839304</v>
      </c>
      <c r="U30" s="129">
        <f>'3d PC'!U55</f>
        <v>7.1089669218364691</v>
      </c>
      <c r="V30" s="129">
        <f>'3d PC'!V55</f>
        <v>6.9829560851947949</v>
      </c>
      <c r="W30" s="129" t="str">
        <f>'3d PC'!W55</f>
        <v>-</v>
      </c>
      <c r="X30" s="129" t="str">
        <f>'3d PC'!X55</f>
        <v>-</v>
      </c>
      <c r="Y30" s="129" t="str">
        <f>'3d PC'!Y55</f>
        <v>-</v>
      </c>
      <c r="Z30" s="129" t="str">
        <f>'3d PC'!Z55</f>
        <v>-</v>
      </c>
      <c r="AA30" s="28"/>
    </row>
    <row r="31" spans="1:27" s="29" customFormat="1" ht="11.25" customHeight="1" x14ac:dyDescent="0.25">
      <c r="A31" s="256">
        <v>4</v>
      </c>
      <c r="B31" s="132" t="s">
        <v>352</v>
      </c>
      <c r="C31" s="132" t="s">
        <v>343</v>
      </c>
      <c r="D31" s="130" t="s">
        <v>317</v>
      </c>
      <c r="E31" s="131"/>
      <c r="F31" s="30"/>
      <c r="G31" s="129">
        <f>IF('3e NC-Elec'!H15="-","-",'3e NC-Elec'!H15)</f>
        <v>9.5265000000000004</v>
      </c>
      <c r="H31" s="129">
        <f>IF('3e NC-Elec'!I15="-","-",'3e NC-Elec'!I15)</f>
        <v>9.5265000000000004</v>
      </c>
      <c r="I31" s="129">
        <f>IF('3e NC-Elec'!J15="-","-",'3e NC-Elec'!J15)</f>
        <v>16.351999999999997</v>
      </c>
      <c r="J31" s="129">
        <f>IF('3e NC-Elec'!K15="-","-",'3e NC-Elec'!K15)</f>
        <v>16.351999999999997</v>
      </c>
      <c r="K31" s="129">
        <f>IF('3e NC-Elec'!L15="-","-",'3e NC-Elec'!L15)</f>
        <v>11.388</v>
      </c>
      <c r="L31" s="129">
        <f>IF('3e NC-Elec'!M15="-","-",'3e NC-Elec'!M15)</f>
        <v>11.388</v>
      </c>
      <c r="M31" s="129">
        <f>IF('3e NC-Elec'!N15="-","-",'3e NC-Elec'!N15)</f>
        <v>12.0815</v>
      </c>
      <c r="N31" s="129">
        <f>IF('3e NC-Elec'!O15="-","-",'3e NC-Elec'!O15)</f>
        <v>12.0815</v>
      </c>
      <c r="O31" s="30"/>
      <c r="P31" s="129">
        <f>'3e NC-Elec'!Q15</f>
        <v>12.0815</v>
      </c>
      <c r="Q31" s="129">
        <f>'3e NC-Elec'!R15</f>
        <v>11.351499999999998</v>
      </c>
      <c r="R31" s="129">
        <f>'3e NC-Elec'!S15</f>
        <v>11.351499999999998</v>
      </c>
      <c r="S31" s="129">
        <f>'3e NC-Elec'!T15</f>
        <v>12.227499999999999</v>
      </c>
      <c r="T31" s="129">
        <f>'3e NC-Elec'!U15</f>
        <v>12.227499999999999</v>
      </c>
      <c r="U31" s="129">
        <f>'3e NC-Elec'!V15</f>
        <v>13.651000000000002</v>
      </c>
      <c r="V31" s="129">
        <f>'3e NC-Elec'!W15</f>
        <v>13.651000000000002</v>
      </c>
      <c r="W31" s="129" t="str">
        <f>'3e NC-Elec'!X15</f>
        <v>-</v>
      </c>
      <c r="X31" s="129" t="str">
        <f>'3e NC-Elec'!Y15</f>
        <v>-</v>
      </c>
      <c r="Y31" s="129" t="str">
        <f>'3e NC-Elec'!Z15</f>
        <v>-</v>
      </c>
      <c r="Z31" s="129" t="str">
        <f>'3e NC-Elec'!AA15</f>
        <v>-</v>
      </c>
      <c r="AA31" s="28"/>
    </row>
    <row r="32" spans="1:27" s="29" customFormat="1" ht="11.25" customHeight="1" x14ac:dyDescent="0.25">
      <c r="A32" s="256">
        <v>5</v>
      </c>
      <c r="B32" s="132" t="s">
        <v>349</v>
      </c>
      <c r="C32" s="132" t="s">
        <v>344</v>
      </c>
      <c r="D32" s="130" t="s">
        <v>317</v>
      </c>
      <c r="E32" s="131"/>
      <c r="F32" s="30"/>
      <c r="G32" s="129">
        <f>IF('3g CPIH'!C$16="-","-",'3h OC '!$E$7*('3g CPIH'!C$16/'3g CPIH'!$G$16))</f>
        <v>38.772147945205475</v>
      </c>
      <c r="H32" s="129">
        <f>IF('3g CPIH'!D$16="-","-",'3h OC '!$E$7*('3g CPIH'!D$16/'3g CPIH'!$G$16))</f>
        <v>38.849769863013698</v>
      </c>
      <c r="I32" s="129">
        <f>IF('3g CPIH'!E$16="-","-",'3h OC '!$E$7*('3g CPIH'!E$16/'3g CPIH'!$G$16))</f>
        <v>38.966202739726029</v>
      </c>
      <c r="J32" s="129">
        <f>IF('3g CPIH'!F$16="-","-",'3h OC '!$E$7*('3g CPIH'!F$16/'3g CPIH'!$G$16))</f>
        <v>39.199068493150683</v>
      </c>
      <c r="K32" s="129">
        <f>IF('3g CPIH'!G$16="-","-",'3h OC '!$E$7*('3g CPIH'!G$16/'3g CPIH'!$G$16))</f>
        <v>39.6648</v>
      </c>
      <c r="L32" s="129">
        <f>IF('3g CPIH'!H$16="-","-",'3h OC '!$E$7*('3g CPIH'!H$16/'3g CPIH'!$G$16))</f>
        <v>40.169342465753431</v>
      </c>
      <c r="M32" s="129">
        <f>IF('3g CPIH'!I$16="-","-",'3h OC '!$E$7*('3g CPIH'!I$16/'3g CPIH'!$G$16))</f>
        <v>40.751506849315064</v>
      </c>
      <c r="N32" s="129">
        <f>IF('3g CPIH'!J$16="-","-",'3h OC '!$E$7*('3g CPIH'!J$16/'3g CPIH'!$G$16))</f>
        <v>41.100805479452056</v>
      </c>
      <c r="O32" s="30"/>
      <c r="P32" s="129">
        <f>IF('3g CPIH'!L$16="-","-",'3h OC '!$E$7*('3g CPIH'!L$16/'3g CPIH'!$G$16))</f>
        <v>41.100805479452056</v>
      </c>
      <c r="Q32" s="129">
        <f>IF('3g CPIH'!M$16="-","-",'3h OC '!$E$7*('3g CPIH'!M$16/'3g CPIH'!$G$16))</f>
        <v>41.566536986301365</v>
      </c>
      <c r="R32" s="129">
        <f>IF('3g CPIH'!N$16="-","-",'3h OC '!$E$7*('3g CPIH'!N$16/'3g CPIH'!$G$16))</f>
        <v>41.877024657534243</v>
      </c>
      <c r="S32" s="129">
        <f>IF('3g CPIH'!O$16="-","-",'3h OC '!$E$7*('3g CPIH'!O$16/'3g CPIH'!$G$16))</f>
        <v>42.109890410958904</v>
      </c>
      <c r="T32" s="129">
        <f>IF('3g CPIH'!P$16="-","-",'3h OC '!$E$7*('3g CPIH'!P$16/'3g CPIH'!$G$16))</f>
        <v>42.226323287671228</v>
      </c>
      <c r="U32" s="129">
        <f>IF('3g CPIH'!Q$16="-","-",'3h OC '!$E$7*('3g CPIH'!Q$16/'3g CPIH'!$G$16))</f>
        <v>42.45918904109589</v>
      </c>
      <c r="V32" s="129">
        <f>IF('3g CPIH'!R$16="-","-",'3h OC '!$E$7*('3g CPIH'!R$16/'3g CPIH'!$G$16))</f>
        <v>43.235408219178083</v>
      </c>
      <c r="W32" s="129" t="str">
        <f>IF('3g CPIH'!S$16="-","-",'3h OC '!$E$7*('3g CPIH'!S$16/'3g CPIH'!$G$16))</f>
        <v>-</v>
      </c>
      <c r="X32" s="129" t="str">
        <f>IF('3g CPIH'!T$16="-","-",'3h OC '!$E$7*('3g CPIH'!T$16/'3g CPIH'!$G$16))</f>
        <v>-</v>
      </c>
      <c r="Y32" s="129" t="str">
        <f>IF('3g CPIH'!U$16="-","-",'3h OC '!$E$7*('3g CPIH'!U$16/'3g CPIH'!$G$16))</f>
        <v>-</v>
      </c>
      <c r="Z32" s="129" t="str">
        <f>IF('3g CPIH'!V$16="-","-",'3h OC '!$E$7*('3g CPIH'!V$16/'3g CPIH'!$G$16))</f>
        <v>-</v>
      </c>
      <c r="AA32" s="28"/>
    </row>
    <row r="33" spans="1:27" s="29" customFormat="1" ht="11.25" customHeight="1" x14ac:dyDescent="0.25">
      <c r="A33" s="256">
        <v>6</v>
      </c>
      <c r="B33" s="132" t="s">
        <v>349</v>
      </c>
      <c r="C33" s="132" t="s">
        <v>43</v>
      </c>
      <c r="D33" s="130" t="s">
        <v>317</v>
      </c>
      <c r="E33" s="131"/>
      <c r="F33" s="30"/>
      <c r="G33" s="129" t="s">
        <v>333</v>
      </c>
      <c r="H33" s="129" t="s">
        <v>333</v>
      </c>
      <c r="I33" s="129" t="s">
        <v>333</v>
      </c>
      <c r="J33" s="129" t="s">
        <v>333</v>
      </c>
      <c r="K33" s="129">
        <f>IF('3i SMNCC'!G$59="-","-",'3i SMNCC'!G$59)</f>
        <v>0</v>
      </c>
      <c r="L33" s="129">
        <f>IF('3i SMNCC'!H$59="-","-",'3i SMNCC'!H$59)</f>
        <v>-0.1310662676190151</v>
      </c>
      <c r="M33" s="129">
        <f>IF('3i SMNCC'!I$59="-","-",'3i SMNCC'!I$59)</f>
        <v>1.6490220555819262</v>
      </c>
      <c r="N33" s="129">
        <f>IF('3i SMNCC'!J$59="-","-",'3i SMNCC'!J$59)</f>
        <v>1.7011822078168848</v>
      </c>
      <c r="O33" s="30"/>
      <c r="P33" s="129">
        <f>IF('3i SMNCC'!L$59="-","-",'3i SMNCC'!L$59)</f>
        <v>1.7011822078168848</v>
      </c>
      <c r="Q33" s="129">
        <f>IF('3i SMNCC'!M$59="-","-",'3i SMNCC'!M$59)</f>
        <v>3.37071596157242</v>
      </c>
      <c r="R33" s="129">
        <f>IF('3i SMNCC'!N$59="-","-",'3i SMNCC'!N$59)</f>
        <v>3.2761312765157915</v>
      </c>
      <c r="S33" s="129">
        <f>IF('3i SMNCC'!O$59="-","-",'3i SMNCC'!O$59)</f>
        <v>4.8946129781636989</v>
      </c>
      <c r="T33" s="129">
        <f>IF('3i SMNCC'!P$59="-","-",'3i SMNCC'!P$59)</f>
        <v>4.2887571563853468</v>
      </c>
      <c r="U33" s="129">
        <f>IF('3i SMNCC'!Q$59="-","-",'3i SMNCC'!Q$59)</f>
        <v>4.0337120778428694</v>
      </c>
      <c r="V33" s="129">
        <f>IF('3i SMNCC'!R$59="-","-",'3i SMNCC'!R$59)</f>
        <v>4.3260832188341771</v>
      </c>
      <c r="W33" s="129" t="str">
        <f>IF('3i SMNCC'!S$59="-","-",'3i SMNCC'!S$59)</f>
        <v>-</v>
      </c>
      <c r="X33" s="129" t="str">
        <f>IF('3i SMNCC'!T$59="-","-",'3i SMNCC'!T$59)</f>
        <v>-</v>
      </c>
      <c r="Y33" s="129" t="str">
        <f>IF('3i SMNCC'!U$59="-","-",'3i SMNCC'!U$59)</f>
        <v>-</v>
      </c>
      <c r="Z33" s="129" t="str">
        <f>IF('3i SMNCC'!V$59="-","-",'3i SMNCC'!V$59)</f>
        <v>-</v>
      </c>
      <c r="AA33" s="28"/>
    </row>
    <row r="34" spans="1:27" s="29" customFormat="1" ht="11.5" x14ac:dyDescent="0.25">
      <c r="A34" s="256">
        <v>7</v>
      </c>
      <c r="B34" s="132" t="s">
        <v>349</v>
      </c>
      <c r="C34" s="132" t="s">
        <v>389</v>
      </c>
      <c r="D34" s="130" t="s">
        <v>317</v>
      </c>
      <c r="E34" s="131"/>
      <c r="F34" s="30"/>
      <c r="G34" s="129">
        <f>IF('3g CPIH'!C$16="-","-",'3j PAAC PAP'!$G$11*('3g CPIH'!C$16/'3g CPIH'!$G$16))</f>
        <v>23.857918590998043</v>
      </c>
      <c r="H34" s="129">
        <f>IF('3g CPIH'!D$16="-","-",'3j PAAC PAP'!$G$11*('3g CPIH'!D$16/'3g CPIH'!$G$16))</f>
        <v>23.905682191780819</v>
      </c>
      <c r="I34" s="129">
        <f>IF('3g CPIH'!E$16="-","-",'3j PAAC PAP'!$G$11*('3g CPIH'!E$16/'3g CPIH'!$G$16))</f>
        <v>23.977327592954992</v>
      </c>
      <c r="J34" s="129">
        <f>IF('3g CPIH'!F$16="-","-",'3j PAAC PAP'!$G$11*('3g CPIH'!F$16/'3g CPIH'!$G$16))</f>
        <v>24.120618395303325</v>
      </c>
      <c r="K34" s="129">
        <f>IF('3g CPIH'!G$16="-","-",'3j PAAC PAP'!$G$11*('3g CPIH'!G$16/'3g CPIH'!$G$16))</f>
        <v>24.4072</v>
      </c>
      <c r="L34" s="129">
        <f>IF('3g CPIH'!H$16="-","-",'3j PAAC PAP'!$G$11*('3g CPIH'!H$16/'3g CPIH'!$G$16))</f>
        <v>24.717663405088064</v>
      </c>
      <c r="M34" s="129">
        <f>IF('3g CPIH'!I$16="-","-",'3j PAAC PAP'!$G$11*('3g CPIH'!I$16/'3g CPIH'!$G$16))</f>
        <v>25.075890410958902</v>
      </c>
      <c r="N34" s="129">
        <f>IF('3g CPIH'!J$16="-","-",'3j PAAC PAP'!$G$11*('3g CPIH'!J$16/'3g CPIH'!$G$16))</f>
        <v>25.290826614481411</v>
      </c>
      <c r="O34" s="30"/>
      <c r="P34" s="129">
        <f>IF('3g CPIH'!L$16="-","-",'3j PAAC PAP'!$G$11*('3g CPIH'!L$16/'3g CPIH'!$G$16))</f>
        <v>25.290826614481411</v>
      </c>
      <c r="Q34" s="129">
        <f>IF('3g CPIH'!M$16="-","-",'3j PAAC PAP'!$G$11*('3g CPIH'!M$16/'3g CPIH'!$G$16))</f>
        <v>25.577408219178082</v>
      </c>
      <c r="R34" s="129">
        <f>IF('3g CPIH'!N$16="-","-",'3j PAAC PAP'!$G$11*('3g CPIH'!N$16/'3g CPIH'!$G$16))</f>
        <v>25.768462622309197</v>
      </c>
      <c r="S34" s="129">
        <f>IF('3g CPIH'!O$16="-","-",'3j PAAC PAP'!$G$11*('3g CPIH'!O$16/'3g CPIH'!$G$16))</f>
        <v>25.911753424657533</v>
      </c>
      <c r="T34" s="129">
        <f>IF('3g CPIH'!P$16="-","-",'3j PAAC PAP'!$G$11*('3g CPIH'!P$16/'3g CPIH'!$G$16))</f>
        <v>25.983398825831699</v>
      </c>
      <c r="U34" s="129">
        <f>IF('3g CPIH'!Q$16="-","-",'3j PAAC PAP'!$G$11*('3g CPIH'!Q$16/'3g CPIH'!$G$16))</f>
        <v>26.126689628180038</v>
      </c>
      <c r="V34" s="129">
        <f>IF('3g CPIH'!R$16="-","-",'3j PAAC PAP'!$G$11*('3g CPIH'!R$16/'3g CPIH'!$G$16))</f>
        <v>26.604325636007829</v>
      </c>
      <c r="W34" s="129" t="str">
        <f>IF('3g CPIH'!S$16="-","-",'3j PAAC PAP'!$G$11*('3g CPIH'!S$16/'3g CPIH'!$G$16))</f>
        <v>-</v>
      </c>
      <c r="X34" s="129" t="str">
        <f>IF('3g CPIH'!T$16="-","-",'3j PAAC PAP'!$G$11*('3g CPIH'!T$16/'3g CPIH'!$G$16))</f>
        <v>-</v>
      </c>
      <c r="Y34" s="129" t="str">
        <f>IF('3g CPIH'!U$16="-","-",'3j PAAC PAP'!$G$11*('3g CPIH'!U$16/'3g CPIH'!$G$16))</f>
        <v>-</v>
      </c>
      <c r="Z34" s="129" t="str">
        <f>IF('3g CPIH'!V$16="-","-",'3j PAAC PAP'!$G$11*('3g CPIH'!V$16/'3g CPIH'!$G$16))</f>
        <v>-</v>
      </c>
      <c r="AA34" s="28"/>
    </row>
    <row r="35" spans="1:27" s="29" customFormat="1" ht="11.5" x14ac:dyDescent="0.25">
      <c r="A35" s="256">
        <v>8</v>
      </c>
      <c r="B35" s="132" t="s">
        <v>349</v>
      </c>
      <c r="C35" s="132" t="s">
        <v>404</v>
      </c>
      <c r="D35" s="130" t="s">
        <v>317</v>
      </c>
      <c r="E35" s="131"/>
      <c r="F35" s="30"/>
      <c r="G35" s="129">
        <f>IF(G30="-","-",SUM(G27:G33)*'3j PAAC PAP'!$G$29)</f>
        <v>0</v>
      </c>
      <c r="H35" s="129">
        <f>IF(H30="-","-",SUM(H27:H33)*'3j PAAC PAP'!$G$29)</f>
        <v>0</v>
      </c>
      <c r="I35" s="129">
        <f>IF(I30="-","-",SUM(I27:I33)*'3j PAAC PAP'!$G$29)</f>
        <v>0</v>
      </c>
      <c r="J35" s="129">
        <f>IF(J30="-","-",SUM(J27:J33)*'3j PAAC PAP'!$G$29)</f>
        <v>0</v>
      </c>
      <c r="K35" s="129">
        <f>IF(K30="-","-",SUM(K27:K33)*'3j PAAC PAP'!$G$29)</f>
        <v>0</v>
      </c>
      <c r="L35" s="129">
        <f>IF(L30="-","-",SUM(L27:L33)*'3j PAAC PAP'!$G$29)</f>
        <v>0</v>
      </c>
      <c r="M35" s="129">
        <f>IF(M30="-","-",SUM(M27:M33)*'3j PAAC PAP'!$G$29)</f>
        <v>0</v>
      </c>
      <c r="N35" s="129">
        <f>IF(N30="-","-",SUM(N27:N33)*'3j PAAC PAP'!$G$29)</f>
        <v>0</v>
      </c>
      <c r="O35" s="30"/>
      <c r="P35" s="129">
        <f>IF(P30="-","-",SUM(P27:P33)*'3j PAAC PAP'!$G$29)</f>
        <v>0</v>
      </c>
      <c r="Q35" s="129">
        <f>IF(Q30="-","-",SUM(Q27:Q33)*'3j PAAC PAP'!$G$29)</f>
        <v>0</v>
      </c>
      <c r="R35" s="129">
        <f>IF(R30="-","-",SUM(R27:R33)*'3j PAAC PAP'!$G$29)</f>
        <v>0</v>
      </c>
      <c r="S35" s="129">
        <f>IF(S30="-","-",SUM(S27:S33)*'3j PAAC PAP'!$G$29)</f>
        <v>0</v>
      </c>
      <c r="T35" s="129">
        <f>IF(T30="-","-",SUM(T27:T33)*'3j PAAC PAP'!$G$29)</f>
        <v>0</v>
      </c>
      <c r="U35" s="129">
        <f>IF(U30="-","-",SUM(U27:U33)*'3j PAAC PAP'!$G$29)</f>
        <v>0</v>
      </c>
      <c r="V35" s="129">
        <f>IF(V30="-","-",SUM(V27:V33)*'3j PAAC PAP'!$G$29)</f>
        <v>0</v>
      </c>
      <c r="W35" s="129" t="str">
        <f>IF(W30="-","-",SUM(W27:W33)*'3j PAAC PAP'!$G$29)</f>
        <v>-</v>
      </c>
      <c r="X35" s="129" t="str">
        <f>IF(X30="-","-",SUM(X27:X33)*'3j PAAC PAP'!$G$29)</f>
        <v>-</v>
      </c>
      <c r="Y35" s="129" t="str">
        <f>IF(Y30="-","-",SUM(Y27:Y33)*'3j PAAC PAP'!$G$29)</f>
        <v>-</v>
      </c>
      <c r="Z35" s="129" t="str">
        <f>IF(Z30="-","-",SUM(Z27:Z33)*'3j PAAC PAP'!$G$29)</f>
        <v>-</v>
      </c>
      <c r="AA35" s="28"/>
    </row>
    <row r="36" spans="1:27" s="29" customFormat="1" ht="11.5" x14ac:dyDescent="0.25">
      <c r="A36" s="256">
        <v>9</v>
      </c>
      <c r="B36" s="132" t="s">
        <v>388</v>
      </c>
      <c r="C36" s="132" t="s">
        <v>515</v>
      </c>
      <c r="D36" s="130" t="s">
        <v>317</v>
      </c>
      <c r="E36" s="131"/>
      <c r="F36" s="30"/>
      <c r="G36" s="129">
        <f>IF(G30="-","-",SUM(G27:G35)*'3k EBIT'!$E$7)</f>
        <v>1.5245196862675126</v>
      </c>
      <c r="H36" s="129">
        <f>IF(H30="-","-",SUM(H27:H35)*'3k EBIT'!$E$7)</f>
        <v>1.5269481529915832</v>
      </c>
      <c r="I36" s="129">
        <f>IF(I30="-","-",SUM(I27:I35)*'3k EBIT'!$E$7)</f>
        <v>1.6640068773551233</v>
      </c>
      <c r="J36" s="129">
        <f>IF(J30="-","-",SUM(J27:J35)*'3k EBIT'!$E$7)</f>
        <v>1.6712922775273344</v>
      </c>
      <c r="K36" s="129">
        <f>IF(K30="-","-",SUM(K27:K35)*'3k EBIT'!$E$7)</f>
        <v>1.5912652519103194</v>
      </c>
      <c r="L36" s="129">
        <f>IF(L30="-","-",SUM(L27:L35)*'3k EBIT'!$E$7)</f>
        <v>1.6045117941455325</v>
      </c>
      <c r="M36" s="129">
        <f>IF(M30="-","-",SUM(M27:M35)*'3k EBIT'!$E$7)</f>
        <v>1.6786447249154033</v>
      </c>
      <c r="N36" s="129">
        <f>IF(N30="-","-",SUM(N27:N35)*'3k EBIT'!$E$7)</f>
        <v>1.6905830630022074</v>
      </c>
      <c r="O36" s="30"/>
      <c r="P36" s="129">
        <f>IF(P30="-","-",SUM(P27:P35)*'3k EBIT'!$E$7)</f>
        <v>1.6905830630022074</v>
      </c>
      <c r="Q36" s="129">
        <f>IF(Q30="-","-",SUM(Q27:Q35)*'3k EBIT'!$E$7)</f>
        <v>1.7265917190883975</v>
      </c>
      <c r="R36" s="129">
        <f>IF(R30="-","-",SUM(R27:R35)*'3k EBIT'!$E$7)</f>
        <v>1.7327910968452311</v>
      </c>
      <c r="S36" s="129">
        <f>IF(S30="-","-",SUM(S27:S35)*'3k EBIT'!$E$7)</f>
        <v>1.7916011410474681</v>
      </c>
      <c r="T36" s="129">
        <f>IF(T30="-","-",SUM(T27:T35)*'3k EBIT'!$E$7)</f>
        <v>1.7775021428594295</v>
      </c>
      <c r="U36" s="129">
        <f>IF(U30="-","-",SUM(U27:U35)*'3k EBIT'!$E$7)</f>
        <v>1.8085752729323257</v>
      </c>
      <c r="V36" s="129">
        <f>IF(V30="-","-",SUM(V27:V35)*'3k EBIT'!$E$7)</f>
        <v>1.8360820065476737</v>
      </c>
      <c r="W36" s="129" t="str">
        <f>IF(W30="-","-",SUM(W27:W35)*'3k EBIT'!$E$7)</f>
        <v>-</v>
      </c>
      <c r="X36" s="129" t="str">
        <f>IF(X30="-","-",SUM(X27:X35)*'3k EBIT'!$E$7)</f>
        <v>-</v>
      </c>
      <c r="Y36" s="129" t="str">
        <f>IF(Y30="-","-",SUM(Y27:Y35)*'3k EBIT'!$E$7)</f>
        <v>-</v>
      </c>
      <c r="Z36" s="129" t="str">
        <f>IF(Z30="-","-",SUM(Z27:Z35)*'3k EBIT'!$E$7)</f>
        <v>-</v>
      </c>
      <c r="AA36" s="28"/>
    </row>
    <row r="37" spans="1:27" s="29" customFormat="1" ht="11.25" customHeight="1" x14ac:dyDescent="0.25">
      <c r="A37" s="256">
        <v>10</v>
      </c>
      <c r="B37" s="132" t="s">
        <v>292</v>
      </c>
      <c r="C37" s="177" t="s">
        <v>516</v>
      </c>
      <c r="D37" s="130" t="s">
        <v>317</v>
      </c>
      <c r="E37" s="130"/>
      <c r="F37" s="30"/>
      <c r="G37" s="129">
        <f>IF(G32="-","-",SUM(G27:G30,G32:G36)*'3l HAP'!$E$8)</f>
        <v>1.0352848033478039</v>
      </c>
      <c r="H37" s="129">
        <f>IF(H32="-","-",SUM(H27:H30,H32:H36)*'3l HAP'!$E$8)</f>
        <v>1.037156127906802</v>
      </c>
      <c r="I37" s="129">
        <f>IF(I32="-","-",SUM(I27:I30,I32:I36)*'3l HAP'!$E$8)</f>
        <v>1.0428385063301604</v>
      </c>
      <c r="J37" s="129">
        <f>IF(J32="-","-",SUM(J27:J30,J32:J36)*'3l HAP'!$E$8)</f>
        <v>1.0484524800071542</v>
      </c>
      <c r="K37" s="129">
        <f>IF(K32="-","-",SUM(K27:K30,K32:K36)*'3l HAP'!$E$8)</f>
        <v>1.0594632883179331</v>
      </c>
      <c r="L37" s="129">
        <f>IF(L32="-","-",SUM(L27:L30,L32:L36)*'3l HAP'!$E$8)</f>
        <v>1.0696707906735794</v>
      </c>
      <c r="M37" s="129">
        <f>IF(M32="-","-",SUM(M27:M30,M32:M36)*'3l HAP'!$E$8)</f>
        <v>1.116642509335827</v>
      </c>
      <c r="N37" s="129">
        <f>IF(N32="-","-",SUM(N27:N30,N32:N36)*'3l HAP'!$E$8)</f>
        <v>1.1258419375322368</v>
      </c>
      <c r="O37" s="30"/>
      <c r="P37" s="129">
        <f>IF(P32="-","-",SUM(P27:P30,P32:P36)*'3l HAP'!$E$8)</f>
        <v>1.1258419375322368</v>
      </c>
      <c r="Q37" s="129">
        <f>IF(Q32="-","-",SUM(Q27:Q30,Q32:Q36)*'3l HAP'!$E$8)</f>
        <v>1.1642773683741068</v>
      </c>
      <c r="R37" s="129">
        <f>IF(R32="-","-",SUM(R27:R30,R32:R36)*'3l HAP'!$E$8)</f>
        <v>1.1690544763871098</v>
      </c>
      <c r="S37" s="129">
        <f>IF(S32="-","-",SUM(S27:S30,S32:S36)*'3l HAP'!$E$8)</f>
        <v>1.2015467236245385</v>
      </c>
      <c r="T37" s="129">
        <f>IF(T32="-","-",SUM(T27:T30,T32:T36)*'3l HAP'!$E$8)</f>
        <v>1.1906823369294139</v>
      </c>
      <c r="U37" s="129">
        <f>IF(U32="-","-",SUM(U27:U30,U32:U36)*'3l HAP'!$E$8)</f>
        <v>1.1937851634021761</v>
      </c>
      <c r="V37" s="129">
        <f>IF(V32="-","-",SUM(V27:V30,V32:V36)*'3l HAP'!$E$8)</f>
        <v>1.2149812644819296</v>
      </c>
      <c r="W37" s="129" t="str">
        <f>IF(W32="-","-",SUM(W27:W30,W32:W36)*'3l HAP'!$E$8)</f>
        <v>-</v>
      </c>
      <c r="X37" s="129" t="str">
        <f>IF(X32="-","-",SUM(X27:X30,X32:X36)*'3l HAP'!$E$8)</f>
        <v>-</v>
      </c>
      <c r="Y37" s="129" t="str">
        <f>IF(Y32="-","-",SUM(Y27:Y30,Y32:Y36)*'3l HAP'!$E$8)</f>
        <v>-</v>
      </c>
      <c r="Z37" s="129" t="str">
        <f>IF(Z32="-","-",SUM(Z27:Z30,Z32:Z36)*'3l HAP'!$E$8)</f>
        <v>-</v>
      </c>
      <c r="AA37" s="28"/>
    </row>
    <row r="38" spans="1:27" s="29" customFormat="1" ht="11.25" customHeight="1" x14ac:dyDescent="0.25">
      <c r="A38" s="256">
        <v>11</v>
      </c>
      <c r="B38" s="132" t="s">
        <v>44</v>
      </c>
      <c r="C38" s="132" t="str">
        <f>B38&amp;"_"&amp;D38</f>
        <v>Total_East Midlands</v>
      </c>
      <c r="D38" s="130" t="s">
        <v>317</v>
      </c>
      <c r="E38" s="131"/>
      <c r="F38" s="30"/>
      <c r="G38" s="129">
        <f t="shared" ref="G38:N38" si="2">IF(G32="-","-",SUM(G27:G37))</f>
        <v>81.273129885500936</v>
      </c>
      <c r="H38" s="129">
        <f t="shared" si="2"/>
        <v>81.402815195374998</v>
      </c>
      <c r="I38" s="129">
        <f t="shared" si="2"/>
        <v>88.62211166596137</v>
      </c>
      <c r="J38" s="129">
        <f t="shared" si="2"/>
        <v>89.011167595583558</v>
      </c>
      <c r="K38" s="129">
        <f t="shared" si="2"/>
        <v>84.810231426965103</v>
      </c>
      <c r="L38" s="129">
        <f t="shared" si="2"/>
        <v>85.517625074778465</v>
      </c>
      <c r="M38" s="129">
        <f t="shared" si="2"/>
        <v>89.466328380234472</v>
      </c>
      <c r="N38" s="129">
        <f t="shared" si="2"/>
        <v>90.103861132412163</v>
      </c>
      <c r="O38" s="30"/>
      <c r="P38" s="129">
        <f t="shared" ref="P38:Z38" si="3">IF(P32="-","-",SUM(P27:P37))</f>
        <v>90.103861132412163</v>
      </c>
      <c r="Q38" s="129">
        <f t="shared" si="3"/>
        <v>92.037488206029082</v>
      </c>
      <c r="R38" s="129">
        <f t="shared" si="3"/>
        <v>92.368548219103417</v>
      </c>
      <c r="S38" s="129">
        <f t="shared" si="3"/>
        <v>95.496304672162097</v>
      </c>
      <c r="T38" s="129">
        <f t="shared" si="3"/>
        <v>94.743388055761045</v>
      </c>
      <c r="U38" s="129">
        <f t="shared" si="3"/>
        <v>96.381918105289785</v>
      </c>
      <c r="V38" s="129">
        <f t="shared" si="3"/>
        <v>97.850836430244485</v>
      </c>
      <c r="W38" s="129" t="str">
        <f t="shared" si="3"/>
        <v>-</v>
      </c>
      <c r="X38" s="129" t="str">
        <f t="shared" si="3"/>
        <v>-</v>
      </c>
      <c r="Y38" s="129" t="str">
        <f t="shared" si="3"/>
        <v>-</v>
      </c>
      <c r="Z38" s="129" t="str">
        <f t="shared" si="3"/>
        <v>-</v>
      </c>
      <c r="AA38" s="28"/>
    </row>
    <row r="39" spans="1:27" s="29" customFormat="1" ht="11.25" customHeight="1" x14ac:dyDescent="0.25">
      <c r="A39" s="256">
        <v>1</v>
      </c>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v>2</v>
      </c>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AA'!J71="-","-",'3c AA'!J71)</f>
        <v>-</v>
      </c>
      <c r="H41" s="38" t="str">
        <f>IF('3c AA'!K71="-","-",'3c AA'!K71)</f>
        <v>-</v>
      </c>
      <c r="I41" s="38" t="str">
        <f>IF('3c AA'!L71="-","-",'3c AA'!L71)</f>
        <v>-</v>
      </c>
      <c r="J41" s="38" t="str">
        <f>IF('3c AA'!M71="-","-",'3c AA'!M71)</f>
        <v>-</v>
      </c>
      <c r="K41" s="38" t="str">
        <f>IF('3c AA'!N71="-","-",'3c AA'!N71)</f>
        <v>-</v>
      </c>
      <c r="L41" s="38" t="str">
        <f>IF('3c AA'!O71="-","-",'3c AA'!O71)</f>
        <v>-</v>
      </c>
      <c r="M41" s="38" t="str">
        <f>IF('3c AA'!P71="-","-",'3c AA'!P71)</f>
        <v>-</v>
      </c>
      <c r="N41" s="38" t="str">
        <f>IF('3c AA'!Q71="-","-",'3c AA'!Q71)</f>
        <v>-</v>
      </c>
      <c r="O41" s="30"/>
      <c r="P41" s="38" t="str">
        <f>IF('3c AA'!S71="-","-",'3c AA'!S71)</f>
        <v>-</v>
      </c>
      <c r="Q41" s="38" t="str">
        <f>IF('3c AA'!T71="-","-",'3c AA'!T71)</f>
        <v>-</v>
      </c>
      <c r="R41" s="38" t="str">
        <f>IF('3c AA'!U71="-","-",'3c AA'!U71)</f>
        <v>-</v>
      </c>
      <c r="S41" s="38" t="str">
        <f>IF('3c AA'!V71="-","-",'3c AA'!V71)</f>
        <v>-</v>
      </c>
      <c r="T41" s="38">
        <f>IF('3c AA'!W71="-","-",'3c AA'!W71)</f>
        <v>0</v>
      </c>
      <c r="U41" s="38">
        <f>IF('3c AA'!X71="-","-",'3c AA'!X71)</f>
        <v>0</v>
      </c>
      <c r="V41" s="38">
        <f>IF('3c AA'!Y71="-","-",'3c AA'!Y71)</f>
        <v>0</v>
      </c>
      <c r="W41" s="38" t="str">
        <f>IF('3c AA'!Z71="-","-",'3c AA'!Z71)</f>
        <v>-</v>
      </c>
      <c r="X41" s="38" t="str">
        <f>IF('3c AA'!AA71="-","-",'3c AA'!AA71)</f>
        <v>-</v>
      </c>
      <c r="Y41" s="38" t="str">
        <f>IF('3c AA'!AB71="-","-",'3c AA'!AB71)</f>
        <v>-</v>
      </c>
      <c r="Z41" s="38" t="str">
        <f>IF('3c AA'!AC71="-","-",'3c AA'!AC71)</f>
        <v>-</v>
      </c>
      <c r="AA41" s="28"/>
    </row>
    <row r="42" spans="1:27" s="29" customFormat="1" ht="11.25" customHeight="1" x14ac:dyDescent="0.25">
      <c r="A42" s="256">
        <v>3</v>
      </c>
      <c r="B42" s="135" t="s">
        <v>2</v>
      </c>
      <c r="C42" s="135" t="s">
        <v>342</v>
      </c>
      <c r="D42" s="127" t="s">
        <v>318</v>
      </c>
      <c r="E42" s="128"/>
      <c r="F42" s="30"/>
      <c r="G42" s="38">
        <f>IF('3d PC'!G14="-","-",'3d PC'!G55)</f>
        <v>6.5567588596821027</v>
      </c>
      <c r="H42" s="38">
        <f>IF('3d PC'!H14="-","-",'3d PC'!H55)</f>
        <v>6.5567588596821027</v>
      </c>
      <c r="I42" s="38">
        <f>IF('3d PC'!I14="-","-",'3d PC'!I55)</f>
        <v>6.6197359495950758</v>
      </c>
      <c r="J42" s="38">
        <f>IF('3d PC'!J14="-","-",'3d PC'!J55)</f>
        <v>6.6197359495950758</v>
      </c>
      <c r="K42" s="38">
        <f>IF('3d PC'!K14="-","-",'3d PC'!K55)</f>
        <v>6.6995028867368616</v>
      </c>
      <c r="L42" s="38">
        <f>IF('3d PC'!L14="-","-",'3d PC'!L55)</f>
        <v>6.6995028867368616</v>
      </c>
      <c r="M42" s="38">
        <f>IF('3d PC'!M14="-","-",'3d PC'!M55)</f>
        <v>7.1131218301273513</v>
      </c>
      <c r="N42" s="38">
        <f>IF('3d PC'!N14="-","-",'3d PC'!N55)</f>
        <v>7.1131218301273513</v>
      </c>
      <c r="O42" s="30"/>
      <c r="P42" s="38">
        <f>'3d PC'!P55</f>
        <v>7.1131218301273513</v>
      </c>
      <c r="Q42" s="38">
        <f>'3d PC'!Q55</f>
        <v>7.2804579515147188</v>
      </c>
      <c r="R42" s="38">
        <f>'3d PC'!R55</f>
        <v>7.1935840895118579</v>
      </c>
      <c r="S42" s="38">
        <f>'3d PC'!S55</f>
        <v>7.3593999937099728</v>
      </c>
      <c r="T42" s="38">
        <f>'3d PC'!T55</f>
        <v>7.0492243060839304</v>
      </c>
      <c r="U42" s="38">
        <f>'3d PC'!U55</f>
        <v>7.1089669218364691</v>
      </c>
      <c r="V42" s="38">
        <f>'3d PC'!V55</f>
        <v>6.9829560851947949</v>
      </c>
      <c r="W42" s="38" t="str">
        <f>'3d PC'!W55</f>
        <v>-</v>
      </c>
      <c r="X42" s="38" t="str">
        <f>'3d PC'!X55</f>
        <v>-</v>
      </c>
      <c r="Y42" s="38" t="str">
        <f>'3d PC'!Y55</f>
        <v>-</v>
      </c>
      <c r="Z42" s="38" t="str">
        <f>'3d PC'!Z55</f>
        <v>-</v>
      </c>
      <c r="AA42" s="28"/>
    </row>
    <row r="43" spans="1:27" s="29" customFormat="1" ht="11.25" customHeight="1" x14ac:dyDescent="0.25">
      <c r="A43" s="256">
        <v>4</v>
      </c>
      <c r="B43" s="135" t="s">
        <v>352</v>
      </c>
      <c r="C43" s="135" t="s">
        <v>343</v>
      </c>
      <c r="D43" s="127" t="s">
        <v>318</v>
      </c>
      <c r="E43" s="128"/>
      <c r="F43" s="30"/>
      <c r="G43" s="38">
        <f>IF('3e NC-Elec'!H16="-","-",'3e NC-Elec'!H16)</f>
        <v>16.096500000000002</v>
      </c>
      <c r="H43" s="38">
        <f>IF('3e NC-Elec'!I16="-","-",'3e NC-Elec'!I16)</f>
        <v>16.096500000000002</v>
      </c>
      <c r="I43" s="38">
        <f>IF('3e NC-Elec'!J16="-","-",'3e NC-Elec'!J16)</f>
        <v>23.7469</v>
      </c>
      <c r="J43" s="38">
        <f>IF('3e NC-Elec'!K16="-","-",'3e NC-Elec'!K16)</f>
        <v>23.7469</v>
      </c>
      <c r="K43" s="38">
        <f>IF('3e NC-Elec'!L16="-","-",'3e NC-Elec'!L16)</f>
        <v>14.855500000000001</v>
      </c>
      <c r="L43" s="38">
        <f>IF('3e NC-Elec'!M16="-","-",'3e NC-Elec'!M16)</f>
        <v>14.855500000000001</v>
      </c>
      <c r="M43" s="38">
        <f>IF('3e NC-Elec'!N16="-","-",'3e NC-Elec'!N16)</f>
        <v>15.439500000000001</v>
      </c>
      <c r="N43" s="38">
        <f>IF('3e NC-Elec'!O16="-","-",'3e NC-Elec'!O16)</f>
        <v>15.439500000000001</v>
      </c>
      <c r="O43" s="30"/>
      <c r="P43" s="38">
        <f>'3e NC-Elec'!Q16</f>
        <v>15.439500000000001</v>
      </c>
      <c r="Q43" s="38">
        <f>'3e NC-Elec'!R16</f>
        <v>14.892000000000001</v>
      </c>
      <c r="R43" s="38">
        <f>'3e NC-Elec'!S16</f>
        <v>14.892000000000001</v>
      </c>
      <c r="S43" s="38">
        <f>'3e NC-Elec'!T16</f>
        <v>15.0015</v>
      </c>
      <c r="T43" s="38">
        <f>'3e NC-Elec'!U16</f>
        <v>15.0015</v>
      </c>
      <c r="U43" s="38">
        <f>'3e NC-Elec'!V16</f>
        <v>12.0815</v>
      </c>
      <c r="V43" s="38">
        <f>'3e NC-Elec'!W16</f>
        <v>12.0815</v>
      </c>
      <c r="W43" s="38" t="str">
        <f>'3e NC-Elec'!X16</f>
        <v>-</v>
      </c>
      <c r="X43" s="38" t="str">
        <f>'3e NC-Elec'!Y16</f>
        <v>-</v>
      </c>
      <c r="Y43" s="38" t="str">
        <f>'3e NC-Elec'!Z16</f>
        <v>-</v>
      </c>
      <c r="Z43" s="38" t="str">
        <f>'3e NC-Elec'!AA16</f>
        <v>-</v>
      </c>
      <c r="AA43" s="28"/>
    </row>
    <row r="44" spans="1:27" s="29" customFormat="1" ht="12.4" customHeight="1" x14ac:dyDescent="0.25">
      <c r="A44" s="256">
        <v>5</v>
      </c>
      <c r="B44" s="135" t="s">
        <v>349</v>
      </c>
      <c r="C44" s="135" t="s">
        <v>344</v>
      </c>
      <c r="D44" s="127" t="s">
        <v>318</v>
      </c>
      <c r="E44" s="128"/>
      <c r="F44" s="30"/>
      <c r="G44" s="38">
        <f>IF('3g CPIH'!C$16="-","-",'3h OC '!$E$7*('3g CPIH'!C$16/'3g CPIH'!$G$16))</f>
        <v>38.772147945205475</v>
      </c>
      <c r="H44" s="38">
        <f>IF('3g CPIH'!D$16="-","-",'3h OC '!$E$7*('3g CPIH'!D$16/'3g CPIH'!$G$16))</f>
        <v>38.849769863013698</v>
      </c>
      <c r="I44" s="38">
        <f>IF('3g CPIH'!E$16="-","-",'3h OC '!$E$7*('3g CPIH'!E$16/'3g CPIH'!$G$16))</f>
        <v>38.966202739726029</v>
      </c>
      <c r="J44" s="38">
        <f>IF('3g CPIH'!F$16="-","-",'3h OC '!$E$7*('3g CPIH'!F$16/'3g CPIH'!$G$16))</f>
        <v>39.199068493150683</v>
      </c>
      <c r="K44" s="38">
        <f>IF('3g CPIH'!G$16="-","-",'3h OC '!$E$7*('3g CPIH'!G$16/'3g CPIH'!$G$16))</f>
        <v>39.6648</v>
      </c>
      <c r="L44" s="38">
        <f>IF('3g CPIH'!H$16="-","-",'3h OC '!$E$7*('3g CPIH'!H$16/'3g CPIH'!$G$16))</f>
        <v>40.169342465753431</v>
      </c>
      <c r="M44" s="38">
        <f>IF('3g CPIH'!I$16="-","-",'3h OC '!$E$7*('3g CPIH'!I$16/'3g CPIH'!$G$16))</f>
        <v>40.751506849315064</v>
      </c>
      <c r="N44" s="38">
        <f>IF('3g CPIH'!J$16="-","-",'3h OC '!$E$7*('3g CPIH'!J$16/'3g CPIH'!$G$16))</f>
        <v>41.100805479452056</v>
      </c>
      <c r="O44" s="30"/>
      <c r="P44" s="38">
        <f>IF('3g CPIH'!L$16="-","-",'3h OC '!$E$7*('3g CPIH'!L$16/'3g CPIH'!$G$16))</f>
        <v>41.100805479452056</v>
      </c>
      <c r="Q44" s="38">
        <f>IF('3g CPIH'!M$16="-","-",'3h OC '!$E$7*('3g CPIH'!M$16/'3g CPIH'!$G$16))</f>
        <v>41.566536986301365</v>
      </c>
      <c r="R44" s="38">
        <f>IF('3g CPIH'!N$16="-","-",'3h OC '!$E$7*('3g CPIH'!N$16/'3g CPIH'!$G$16))</f>
        <v>41.877024657534243</v>
      </c>
      <c r="S44" s="38">
        <f>IF('3g CPIH'!O$16="-","-",'3h OC '!$E$7*('3g CPIH'!O$16/'3g CPIH'!$G$16))</f>
        <v>42.109890410958904</v>
      </c>
      <c r="T44" s="38">
        <f>IF('3g CPIH'!P$16="-","-",'3h OC '!$E$7*('3g CPIH'!P$16/'3g CPIH'!$G$16))</f>
        <v>42.226323287671228</v>
      </c>
      <c r="U44" s="38">
        <f>IF('3g CPIH'!Q$16="-","-",'3h OC '!$E$7*('3g CPIH'!Q$16/'3g CPIH'!$G$16))</f>
        <v>42.45918904109589</v>
      </c>
      <c r="V44" s="38">
        <f>IF('3g CPIH'!R$16="-","-",'3h OC '!$E$7*('3g CPIH'!R$16/'3g CPIH'!$G$16))</f>
        <v>43.235408219178083</v>
      </c>
      <c r="W44" s="38" t="str">
        <f>IF('3g CPIH'!S$16="-","-",'3h OC '!$E$7*('3g CPIH'!S$16/'3g CPIH'!$G$16))</f>
        <v>-</v>
      </c>
      <c r="X44" s="38" t="str">
        <f>IF('3g CPIH'!T$16="-","-",'3h OC '!$E$7*('3g CPIH'!T$16/'3g CPIH'!$G$16))</f>
        <v>-</v>
      </c>
      <c r="Y44" s="38" t="str">
        <f>IF('3g CPIH'!U$16="-","-",'3h OC '!$E$7*('3g CPIH'!U$16/'3g CPIH'!$G$16))</f>
        <v>-</v>
      </c>
      <c r="Z44" s="38" t="str">
        <f>IF('3g CPIH'!V$16="-","-",'3h OC '!$E$7*('3g CPIH'!V$16/'3g CPIH'!$G$16))</f>
        <v>-</v>
      </c>
      <c r="AA44" s="28"/>
    </row>
    <row r="45" spans="1:27" s="29" customFormat="1" ht="11.5" x14ac:dyDescent="0.25">
      <c r="A45" s="256">
        <v>6</v>
      </c>
      <c r="B45" s="135" t="s">
        <v>349</v>
      </c>
      <c r="C45" s="135" t="s">
        <v>43</v>
      </c>
      <c r="D45" s="127" t="s">
        <v>318</v>
      </c>
      <c r="E45" s="128"/>
      <c r="F45" s="30"/>
      <c r="G45" s="38" t="s">
        <v>333</v>
      </c>
      <c r="H45" s="38" t="s">
        <v>333</v>
      </c>
      <c r="I45" s="38" t="s">
        <v>333</v>
      </c>
      <c r="J45" s="38" t="s">
        <v>333</v>
      </c>
      <c r="K45" s="38">
        <f>IF('3i SMNCC'!G$59="-","-",'3i SMNCC'!G$59)</f>
        <v>0</v>
      </c>
      <c r="L45" s="38">
        <f>IF('3i SMNCC'!H$59="-","-",'3i SMNCC'!H$59)</f>
        <v>-0.1310662676190151</v>
      </c>
      <c r="M45" s="38">
        <f>IF('3i SMNCC'!I$59="-","-",'3i SMNCC'!I$59)</f>
        <v>1.6490220555819262</v>
      </c>
      <c r="N45" s="38">
        <f>IF('3i SMNCC'!J$59="-","-",'3i SMNCC'!J$59)</f>
        <v>1.7011822078168848</v>
      </c>
      <c r="O45" s="30"/>
      <c r="P45" s="38">
        <f>IF('3i SMNCC'!L$59="-","-",'3i SMNCC'!L$59)</f>
        <v>1.7011822078168848</v>
      </c>
      <c r="Q45" s="38">
        <f>IF('3i SMNCC'!M$59="-","-",'3i SMNCC'!M$59)</f>
        <v>3.37071596157242</v>
      </c>
      <c r="R45" s="38">
        <f>IF('3i SMNCC'!N$59="-","-",'3i SMNCC'!N$59)</f>
        <v>3.2761312765157915</v>
      </c>
      <c r="S45" s="38">
        <f>IF('3i SMNCC'!O$59="-","-",'3i SMNCC'!O$59)</f>
        <v>4.8946129781636989</v>
      </c>
      <c r="T45" s="38">
        <f>IF('3i SMNCC'!P$59="-","-",'3i SMNCC'!P$59)</f>
        <v>4.2887571563853468</v>
      </c>
      <c r="U45" s="38">
        <f>IF('3i SMNCC'!Q$59="-","-",'3i SMNCC'!Q$59)</f>
        <v>4.0337120778428694</v>
      </c>
      <c r="V45" s="38">
        <f>IF('3i SMNCC'!R$59="-","-",'3i SMNCC'!R$59)</f>
        <v>4.3260832188341771</v>
      </c>
      <c r="W45" s="38" t="str">
        <f>IF('3i SMNCC'!S$59="-","-",'3i SMNCC'!S$59)</f>
        <v>-</v>
      </c>
      <c r="X45" s="38" t="str">
        <f>IF('3i SMNCC'!T$59="-","-",'3i SMNCC'!T$59)</f>
        <v>-</v>
      </c>
      <c r="Y45" s="38" t="str">
        <f>IF('3i SMNCC'!U$59="-","-",'3i SMNCC'!U$59)</f>
        <v>-</v>
      </c>
      <c r="Z45" s="38" t="str">
        <f>IF('3i SMNCC'!V$59="-","-",'3i SMNCC'!V$59)</f>
        <v>-</v>
      </c>
      <c r="AA45" s="28"/>
    </row>
    <row r="46" spans="1:27" s="29" customFormat="1" ht="11.5" x14ac:dyDescent="0.25">
      <c r="A46" s="256">
        <v>7</v>
      </c>
      <c r="B46" s="135" t="s">
        <v>349</v>
      </c>
      <c r="C46" s="135" t="s">
        <v>389</v>
      </c>
      <c r="D46" s="127" t="s">
        <v>318</v>
      </c>
      <c r="E46" s="128"/>
      <c r="F46" s="30"/>
      <c r="G46" s="38">
        <f>IF('3g CPIH'!C$16="-","-",'3j PAAC PAP'!$G$11*('3g CPIH'!C$16/'3g CPIH'!$G$16))</f>
        <v>23.857918590998043</v>
      </c>
      <c r="H46" s="38">
        <f>IF('3g CPIH'!D$16="-","-",'3j PAAC PAP'!$G$11*('3g CPIH'!D$16/'3g CPIH'!$G$16))</f>
        <v>23.905682191780819</v>
      </c>
      <c r="I46" s="38">
        <f>IF('3g CPIH'!E$16="-","-",'3j PAAC PAP'!$G$11*('3g CPIH'!E$16/'3g CPIH'!$G$16))</f>
        <v>23.977327592954992</v>
      </c>
      <c r="J46" s="38">
        <f>IF('3g CPIH'!F$16="-","-",'3j PAAC PAP'!$G$11*('3g CPIH'!F$16/'3g CPIH'!$G$16))</f>
        <v>24.120618395303325</v>
      </c>
      <c r="K46" s="38">
        <f>IF('3g CPIH'!G$16="-","-",'3j PAAC PAP'!$G$11*('3g CPIH'!G$16/'3g CPIH'!$G$16))</f>
        <v>24.4072</v>
      </c>
      <c r="L46" s="38">
        <f>IF('3g CPIH'!H$16="-","-",'3j PAAC PAP'!$G$11*('3g CPIH'!H$16/'3g CPIH'!$G$16))</f>
        <v>24.717663405088064</v>
      </c>
      <c r="M46" s="38">
        <f>IF('3g CPIH'!I$16="-","-",'3j PAAC PAP'!$G$11*('3g CPIH'!I$16/'3g CPIH'!$G$16))</f>
        <v>25.075890410958902</v>
      </c>
      <c r="N46" s="38">
        <f>IF('3g CPIH'!J$16="-","-",'3j PAAC PAP'!$G$11*('3g CPIH'!J$16/'3g CPIH'!$G$16))</f>
        <v>25.290826614481411</v>
      </c>
      <c r="O46" s="30"/>
      <c r="P46" s="38">
        <f>IF('3g CPIH'!L$16="-","-",'3j PAAC PAP'!$G$11*('3g CPIH'!L$16/'3g CPIH'!$G$16))</f>
        <v>25.290826614481411</v>
      </c>
      <c r="Q46" s="38">
        <f>IF('3g CPIH'!M$16="-","-",'3j PAAC PAP'!$G$11*('3g CPIH'!M$16/'3g CPIH'!$G$16))</f>
        <v>25.577408219178082</v>
      </c>
      <c r="R46" s="38">
        <f>IF('3g CPIH'!N$16="-","-",'3j PAAC PAP'!$G$11*('3g CPIH'!N$16/'3g CPIH'!$G$16))</f>
        <v>25.768462622309197</v>
      </c>
      <c r="S46" s="38">
        <f>IF('3g CPIH'!O$16="-","-",'3j PAAC PAP'!$G$11*('3g CPIH'!O$16/'3g CPIH'!$G$16))</f>
        <v>25.911753424657533</v>
      </c>
      <c r="T46" s="38">
        <f>IF('3g CPIH'!P$16="-","-",'3j PAAC PAP'!$G$11*('3g CPIH'!P$16/'3g CPIH'!$G$16))</f>
        <v>25.983398825831699</v>
      </c>
      <c r="U46" s="38">
        <f>IF('3g CPIH'!Q$16="-","-",'3j PAAC PAP'!$G$11*('3g CPIH'!Q$16/'3g CPIH'!$G$16))</f>
        <v>26.126689628180038</v>
      </c>
      <c r="V46" s="38">
        <f>IF('3g CPIH'!R$16="-","-",'3j PAAC PAP'!$G$11*('3g CPIH'!R$16/'3g CPIH'!$G$16))</f>
        <v>26.604325636007829</v>
      </c>
      <c r="W46" s="38" t="str">
        <f>IF('3g CPIH'!S$16="-","-",'3j PAAC PAP'!$G$11*('3g CPIH'!S$16/'3g CPIH'!$G$16))</f>
        <v>-</v>
      </c>
      <c r="X46" s="38" t="str">
        <f>IF('3g CPIH'!T$16="-","-",'3j PAAC PAP'!$G$11*('3g CPIH'!T$16/'3g CPIH'!$G$16))</f>
        <v>-</v>
      </c>
      <c r="Y46" s="38" t="str">
        <f>IF('3g CPIH'!U$16="-","-",'3j PAAC PAP'!$G$11*('3g CPIH'!U$16/'3g CPIH'!$G$16))</f>
        <v>-</v>
      </c>
      <c r="Z46" s="38" t="str">
        <f>IF('3g CPIH'!V$16="-","-",'3j PAAC PAP'!$G$11*('3g CPIH'!V$16/'3g CPIH'!$G$16))</f>
        <v>-</v>
      </c>
      <c r="AA46" s="28"/>
    </row>
    <row r="47" spans="1:27" s="29" customFormat="1" ht="11.5" x14ac:dyDescent="0.25">
      <c r="A47" s="256">
        <v>8</v>
      </c>
      <c r="B47" s="135" t="s">
        <v>349</v>
      </c>
      <c r="C47" s="135" t="s">
        <v>404</v>
      </c>
      <c r="D47" s="127" t="s">
        <v>318</v>
      </c>
      <c r="E47" s="128"/>
      <c r="F47" s="30"/>
      <c r="G47" s="38">
        <f>IF(G42="-","-",SUM(G39:G45)*'3j PAAC PAP'!$G$29)</f>
        <v>0</v>
      </c>
      <c r="H47" s="38">
        <f>IF(H42="-","-",SUM(H39:H45)*'3j PAAC PAP'!$G$29)</f>
        <v>0</v>
      </c>
      <c r="I47" s="38">
        <f>IF(I42="-","-",SUM(I39:I45)*'3j PAAC PAP'!$G$29)</f>
        <v>0</v>
      </c>
      <c r="J47" s="38">
        <f>IF(J42="-","-",SUM(J39:J45)*'3j PAAC PAP'!$G$29)</f>
        <v>0</v>
      </c>
      <c r="K47" s="38">
        <f>IF(K42="-","-",SUM(K39:K45)*'3j PAAC PAP'!$G$29)</f>
        <v>0</v>
      </c>
      <c r="L47" s="38">
        <f>IF(L42="-","-",SUM(L39:L45)*'3j PAAC PAP'!$G$29)</f>
        <v>0</v>
      </c>
      <c r="M47" s="38">
        <f>IF(M42="-","-",SUM(M39:M45)*'3j PAAC PAP'!$G$29)</f>
        <v>0</v>
      </c>
      <c r="N47" s="38">
        <f>IF(N42="-","-",SUM(N39:N45)*'3j PAAC PAP'!$G$29)</f>
        <v>0</v>
      </c>
      <c r="O47" s="30"/>
      <c r="P47" s="38">
        <f>IF(P42="-","-",SUM(P39:P45)*'3j PAAC PAP'!$G$29)</f>
        <v>0</v>
      </c>
      <c r="Q47" s="38">
        <f>IF(Q42="-","-",SUM(Q39:Q45)*'3j PAAC PAP'!$G$29)</f>
        <v>0</v>
      </c>
      <c r="R47" s="38">
        <f>IF(R42="-","-",SUM(R39:R45)*'3j PAAC PAP'!$G$29)</f>
        <v>0</v>
      </c>
      <c r="S47" s="38">
        <f>IF(S42="-","-",SUM(S39:S45)*'3j PAAC PAP'!$G$29)</f>
        <v>0</v>
      </c>
      <c r="T47" s="38">
        <f>IF(T42="-","-",SUM(T39:T45)*'3j PAAC PAP'!$G$29)</f>
        <v>0</v>
      </c>
      <c r="U47" s="38">
        <f>IF(U42="-","-",SUM(U39:U45)*'3j PAAC PAP'!$G$29)</f>
        <v>0</v>
      </c>
      <c r="V47" s="38">
        <f>IF(V42="-","-",SUM(V39:V45)*'3j PAAC PAP'!$G$29)</f>
        <v>0</v>
      </c>
      <c r="W47" s="38" t="str">
        <f>IF(W42="-","-",SUM(W39:W45)*'3j PAAC PAP'!$G$29)</f>
        <v>-</v>
      </c>
      <c r="X47" s="38" t="str">
        <f>IF(X42="-","-",SUM(X39:X45)*'3j PAAC PAP'!$G$29)</f>
        <v>-</v>
      </c>
      <c r="Y47" s="38" t="str">
        <f>IF(Y42="-","-",SUM(Y39:Y45)*'3j PAAC PAP'!$G$29)</f>
        <v>-</v>
      </c>
      <c r="Z47" s="38" t="str">
        <f>IF(Z42="-","-",SUM(Z39:Z45)*'3j PAAC PAP'!$G$29)</f>
        <v>-</v>
      </c>
      <c r="AA47" s="28"/>
    </row>
    <row r="48" spans="1:27" s="29" customFormat="1" ht="11.25" customHeight="1" x14ac:dyDescent="0.25">
      <c r="A48" s="256">
        <v>9</v>
      </c>
      <c r="B48" s="135" t="s">
        <v>388</v>
      </c>
      <c r="C48" s="135" t="s">
        <v>515</v>
      </c>
      <c r="D48" s="133" t="s">
        <v>318</v>
      </c>
      <c r="E48" s="128"/>
      <c r="F48" s="30"/>
      <c r="G48" s="38">
        <f>IF(G42="-","-",SUM(G39:G47)*'3k EBIT'!$E$7)</f>
        <v>1.6517674462675127</v>
      </c>
      <c r="H48" s="38">
        <f>IF(H42="-","-",SUM(H39:H47)*'3k EBIT'!$E$7)</f>
        <v>1.6541959129915831</v>
      </c>
      <c r="I48" s="38">
        <f>IF(I42="-","-",SUM(I39:I47)*'3k EBIT'!$E$7)</f>
        <v>1.8072313005551235</v>
      </c>
      <c r="J48" s="38">
        <f>IF(J42="-","-",SUM(J39:J47)*'3k EBIT'!$E$7)</f>
        <v>1.8145167007273346</v>
      </c>
      <c r="K48" s="38">
        <f>IF(K42="-","-",SUM(K39:K47)*'3k EBIT'!$E$7)</f>
        <v>1.6584237919103195</v>
      </c>
      <c r="L48" s="38">
        <f>IF(L42="-","-",SUM(L39:L47)*'3k EBIT'!$E$7)</f>
        <v>1.6716703341455326</v>
      </c>
      <c r="M48" s="38">
        <f>IF(M42="-","-",SUM(M39:M47)*'3k EBIT'!$E$7)</f>
        <v>1.7436824689154033</v>
      </c>
      <c r="N48" s="38">
        <f>IF(N42="-","-",SUM(N39:N47)*'3k EBIT'!$E$7)</f>
        <v>1.755620807002207</v>
      </c>
      <c r="O48" s="30"/>
      <c r="P48" s="38">
        <f>IF(P42="-","-",SUM(P39:P47)*'3k EBIT'!$E$7)</f>
        <v>1.755620807002207</v>
      </c>
      <c r="Q48" s="38">
        <f>IF(Q42="-","-",SUM(Q39:Q47)*'3k EBIT'!$E$7)</f>
        <v>1.7951641230883977</v>
      </c>
      <c r="R48" s="38">
        <f>IF(R42="-","-",SUM(R39:R47)*'3k EBIT'!$E$7)</f>
        <v>1.8013635008452316</v>
      </c>
      <c r="S48" s="38">
        <f>IF(S42="-","-",SUM(S39:S47)*'3k EBIT'!$E$7)</f>
        <v>1.8453279730474683</v>
      </c>
      <c r="T48" s="38">
        <f>IF(T42="-","-",SUM(T39:T47)*'3k EBIT'!$E$7)</f>
        <v>1.8312289748594295</v>
      </c>
      <c r="U48" s="38">
        <f>IF(U42="-","-",SUM(U39:U47)*'3k EBIT'!$E$7)</f>
        <v>1.7781771969323257</v>
      </c>
      <c r="V48" s="38">
        <f>IF(V42="-","-",SUM(V39:V47)*'3k EBIT'!$E$7)</f>
        <v>1.8056839305476737</v>
      </c>
      <c r="W48" s="38" t="str">
        <f>IF(W42="-","-",SUM(W39:W47)*'3k EBIT'!$E$7)</f>
        <v>-</v>
      </c>
      <c r="X48" s="38" t="str">
        <f>IF(X42="-","-",SUM(X39:X47)*'3k EBIT'!$E$7)</f>
        <v>-</v>
      </c>
      <c r="Y48" s="38" t="str">
        <f>IF(Y42="-","-",SUM(Y39:Y47)*'3k EBIT'!$E$7)</f>
        <v>-</v>
      </c>
      <c r="Z48" s="38" t="str">
        <f>IF(Z42="-","-",SUM(Z39:Z47)*'3k EBIT'!$E$7)</f>
        <v>-</v>
      </c>
      <c r="AA48" s="28"/>
    </row>
    <row r="49" spans="1:27" s="29" customFormat="1" ht="11.25" customHeight="1" x14ac:dyDescent="0.25">
      <c r="A49" s="256">
        <v>10</v>
      </c>
      <c r="B49" s="135" t="s">
        <v>292</v>
      </c>
      <c r="C49" s="179" t="s">
        <v>516</v>
      </c>
      <c r="D49" s="133" t="s">
        <v>318</v>
      </c>
      <c r="E49" s="127"/>
      <c r="F49" s="30"/>
      <c r="G49" s="38">
        <f>IF(G44="-","-",SUM(G39:G42,G44:G48)*'3l HAP'!$E$8)</f>
        <v>1.0371478378019641</v>
      </c>
      <c r="H49" s="38">
        <f>IF(H44="-","-",SUM(H39:H42,H44:H48)*'3l HAP'!$E$8)</f>
        <v>1.0390191623609619</v>
      </c>
      <c r="I49" s="38">
        <f>IF(I44="-","-",SUM(I39:I42,I44:I48)*'3l HAP'!$E$8)</f>
        <v>1.0449354551102317</v>
      </c>
      <c r="J49" s="38">
        <f>IF(J44="-","-",SUM(J39:J42,J44:J48)*'3l HAP'!$E$8)</f>
        <v>1.0505494287872255</v>
      </c>
      <c r="K49" s="38">
        <f>IF(K44="-","-",SUM(K39:K42,K44:K48)*'3l HAP'!$E$8)</f>
        <v>1.0604465565020733</v>
      </c>
      <c r="L49" s="38">
        <f>IF(L44="-","-",SUM(L39:L42,L44:L48)*'3l HAP'!$E$8)</f>
        <v>1.0706540588577194</v>
      </c>
      <c r="M49" s="38">
        <f>IF(M44="-","-",SUM(M39:M42,M44:M48)*'3l HAP'!$E$8)</f>
        <v>1.1175947269457311</v>
      </c>
      <c r="N49" s="38">
        <f>IF(N44="-","-",SUM(N39:N42,N44:N48)*'3l HAP'!$E$8)</f>
        <v>1.1267941551421408</v>
      </c>
      <c r="O49" s="30"/>
      <c r="P49" s="38">
        <f>IF(P44="-","-",SUM(P39:P42,P44:P48)*'3l HAP'!$E$8)</f>
        <v>1.1267941551421408</v>
      </c>
      <c r="Q49" s="38">
        <f>IF(Q44="-","-",SUM(Q39:Q42,Q44:Q48)*'3l HAP'!$E$8)</f>
        <v>1.1652813369410706</v>
      </c>
      <c r="R49" s="38">
        <f>IF(R44="-","-",SUM(R39:R42,R44:R48)*'3l HAP'!$E$8)</f>
        <v>1.1700584449540736</v>
      </c>
      <c r="S49" s="38">
        <f>IF(S44="-","-",SUM(S39:S42,S44:S48)*'3l HAP'!$E$8)</f>
        <v>1.2023333381718506</v>
      </c>
      <c r="T49" s="38">
        <f>IF(T44="-","-",SUM(T39:T42,T44:T48)*'3l HAP'!$E$8)</f>
        <v>1.1914689514767258</v>
      </c>
      <c r="U49" s="38">
        <f>IF(U44="-","-",SUM(U39:U42,U44:U48)*'3l HAP'!$E$8)</f>
        <v>1.1933401051714601</v>
      </c>
      <c r="V49" s="38">
        <f>IF(V44="-","-",SUM(V39:V42,V44:V48)*'3l HAP'!$E$8)</f>
        <v>1.2145362062512135</v>
      </c>
      <c r="W49" s="38" t="str">
        <f>IF(W44="-","-",SUM(W39:W42,W44:W48)*'3l HAP'!$E$8)</f>
        <v>-</v>
      </c>
      <c r="X49" s="38" t="str">
        <f>IF(X44="-","-",SUM(X39:X42,X44:X48)*'3l HAP'!$E$8)</f>
        <v>-</v>
      </c>
      <c r="Y49" s="38" t="str">
        <f>IF(Y44="-","-",SUM(Y39:Y42,Y44:Y48)*'3l HAP'!$E$8)</f>
        <v>-</v>
      </c>
      <c r="Z49" s="38" t="str">
        <f>IF(Z44="-","-",SUM(Z39:Z42,Z44:Z48)*'3l HAP'!$E$8)</f>
        <v>-</v>
      </c>
      <c r="AA49" s="28"/>
    </row>
    <row r="50" spans="1:27" s="29" customFormat="1" ht="11.25" customHeight="1" x14ac:dyDescent="0.25">
      <c r="A50" s="256">
        <v>11</v>
      </c>
      <c r="B50" s="135" t="s">
        <v>44</v>
      </c>
      <c r="C50" s="135" t="str">
        <f>B50&amp;"_"&amp;D50</f>
        <v>Total_London</v>
      </c>
      <c r="D50" s="133" t="s">
        <v>318</v>
      </c>
      <c r="E50" s="128"/>
      <c r="F50" s="30"/>
      <c r="G50" s="38">
        <f t="shared" ref="G50:N50" si="4">IF(G44="-","-",SUM(G39:G49))</f>
        <v>87.972240679955107</v>
      </c>
      <c r="H50" s="38">
        <f t="shared" si="4"/>
        <v>88.101925989829155</v>
      </c>
      <c r="I50" s="38">
        <f t="shared" si="4"/>
        <v>96.162333037941451</v>
      </c>
      <c r="J50" s="38">
        <f t="shared" si="4"/>
        <v>96.551388967563639</v>
      </c>
      <c r="K50" s="38">
        <f t="shared" si="4"/>
        <v>88.345873235149256</v>
      </c>
      <c r="L50" s="38">
        <f t="shared" si="4"/>
        <v>89.053266882962589</v>
      </c>
      <c r="M50" s="38">
        <f t="shared" si="4"/>
        <v>92.890318341844377</v>
      </c>
      <c r="N50" s="38">
        <f t="shared" si="4"/>
        <v>93.527851094022026</v>
      </c>
      <c r="O50" s="30"/>
      <c r="P50" s="38">
        <f t="shared" ref="P50:Z50" si="5">IF(P44="-","-",SUM(P39:P49))</f>
        <v>93.527851094022026</v>
      </c>
      <c r="Q50" s="38">
        <f t="shared" si="5"/>
        <v>95.647564578596047</v>
      </c>
      <c r="R50" s="38">
        <f t="shared" si="5"/>
        <v>95.97862459167041</v>
      </c>
      <c r="S50" s="38">
        <f t="shared" si="5"/>
        <v>98.32481811870943</v>
      </c>
      <c r="T50" s="38">
        <f t="shared" si="5"/>
        <v>97.57190150230835</v>
      </c>
      <c r="U50" s="38">
        <f t="shared" si="5"/>
        <v>94.781574971059044</v>
      </c>
      <c r="V50" s="38">
        <f t="shared" si="5"/>
        <v>96.250493296013758</v>
      </c>
      <c r="W50" s="38" t="str">
        <f t="shared" si="5"/>
        <v>-</v>
      </c>
      <c r="X50" s="38" t="str">
        <f t="shared" si="5"/>
        <v>-</v>
      </c>
      <c r="Y50" s="38" t="str">
        <f t="shared" si="5"/>
        <v>-</v>
      </c>
      <c r="Z50" s="38" t="str">
        <f t="shared" si="5"/>
        <v>-</v>
      </c>
      <c r="AA50" s="28"/>
    </row>
    <row r="51" spans="1:27" s="29" customFormat="1" ht="11.25" customHeight="1" x14ac:dyDescent="0.25">
      <c r="A51" s="256">
        <v>1</v>
      </c>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v>2</v>
      </c>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AA'!J72="-","-",'3c AA'!J72)</f>
        <v>-</v>
      </c>
      <c r="H53" s="129" t="str">
        <f>IF('3c AA'!K72="-","-",'3c AA'!K72)</f>
        <v>-</v>
      </c>
      <c r="I53" s="129" t="str">
        <f>IF('3c AA'!L72="-","-",'3c AA'!L72)</f>
        <v>-</v>
      </c>
      <c r="J53" s="129" t="str">
        <f>IF('3c AA'!M72="-","-",'3c AA'!M72)</f>
        <v>-</v>
      </c>
      <c r="K53" s="129" t="str">
        <f>IF('3c AA'!N72="-","-",'3c AA'!N72)</f>
        <v>-</v>
      </c>
      <c r="L53" s="129" t="str">
        <f>IF('3c AA'!O72="-","-",'3c AA'!O72)</f>
        <v>-</v>
      </c>
      <c r="M53" s="129" t="str">
        <f>IF('3c AA'!P72="-","-",'3c AA'!P72)</f>
        <v>-</v>
      </c>
      <c r="N53" s="129" t="str">
        <f>IF('3c AA'!Q72="-","-",'3c AA'!Q72)</f>
        <v>-</v>
      </c>
      <c r="O53" s="30"/>
      <c r="P53" s="129" t="str">
        <f>IF('3c AA'!S72="-","-",'3c AA'!S72)</f>
        <v>-</v>
      </c>
      <c r="Q53" s="129" t="str">
        <f>IF('3c AA'!T72="-","-",'3c AA'!T72)</f>
        <v>-</v>
      </c>
      <c r="R53" s="129" t="str">
        <f>IF('3c AA'!U72="-","-",'3c AA'!U72)</f>
        <v>-</v>
      </c>
      <c r="S53" s="129" t="str">
        <f>IF('3c AA'!V72="-","-",'3c AA'!V72)</f>
        <v>-</v>
      </c>
      <c r="T53" s="129">
        <f>IF('3c AA'!W72="-","-",'3c AA'!W72)</f>
        <v>0</v>
      </c>
      <c r="U53" s="129">
        <f>IF('3c AA'!X72="-","-",'3c AA'!X72)</f>
        <v>0</v>
      </c>
      <c r="V53" s="129">
        <f>IF('3c AA'!Y72="-","-",'3c AA'!Y72)</f>
        <v>0</v>
      </c>
      <c r="W53" s="129" t="str">
        <f>IF('3c AA'!Z72="-","-",'3c AA'!Z72)</f>
        <v>-</v>
      </c>
      <c r="X53" s="129" t="str">
        <f>IF('3c AA'!AA72="-","-",'3c AA'!AA72)</f>
        <v>-</v>
      </c>
      <c r="Y53" s="129" t="str">
        <f>IF('3c AA'!AB72="-","-",'3c AA'!AB72)</f>
        <v>-</v>
      </c>
      <c r="Z53" s="129" t="str">
        <f>IF('3c AA'!AC72="-","-",'3c AA'!AC72)</f>
        <v>-</v>
      </c>
      <c r="AA53" s="28"/>
    </row>
    <row r="54" spans="1:27" s="29" customFormat="1" ht="11.25" customHeight="1" x14ac:dyDescent="0.25">
      <c r="A54" s="256">
        <v>3</v>
      </c>
      <c r="B54" s="132" t="s">
        <v>2</v>
      </c>
      <c r="C54" s="132" t="s">
        <v>342</v>
      </c>
      <c r="D54" s="134" t="s">
        <v>319</v>
      </c>
      <c r="E54" s="131"/>
      <c r="F54" s="30"/>
      <c r="G54" s="129">
        <f>IF('3d PC'!G14="-","-",'3d PC'!G55)</f>
        <v>6.5567588596821027</v>
      </c>
      <c r="H54" s="129">
        <f>IF('3d PC'!H14="-","-",'3d PC'!H55)</f>
        <v>6.5567588596821027</v>
      </c>
      <c r="I54" s="129">
        <f>IF('3d PC'!I14="-","-",'3d PC'!I55)</f>
        <v>6.6197359495950758</v>
      </c>
      <c r="J54" s="129">
        <f>IF('3d PC'!J14="-","-",'3d PC'!J55)</f>
        <v>6.6197359495950758</v>
      </c>
      <c r="K54" s="129">
        <f>IF('3d PC'!K14="-","-",'3d PC'!K55)</f>
        <v>6.6995028867368616</v>
      </c>
      <c r="L54" s="129">
        <f>IF('3d PC'!L14="-","-",'3d PC'!L55)</f>
        <v>6.6995028867368616</v>
      </c>
      <c r="M54" s="129">
        <f>IF('3d PC'!M14="-","-",'3d PC'!M55)</f>
        <v>7.1131218301273513</v>
      </c>
      <c r="N54" s="129">
        <f>IF('3d PC'!N14="-","-",'3d PC'!N55)</f>
        <v>7.1131218301273513</v>
      </c>
      <c r="O54" s="30"/>
      <c r="P54" s="129">
        <f>'3d PC'!P55</f>
        <v>7.1131218301273513</v>
      </c>
      <c r="Q54" s="129">
        <f>'3d PC'!Q55</f>
        <v>7.2804579515147188</v>
      </c>
      <c r="R54" s="129">
        <f>'3d PC'!R55</f>
        <v>7.1935840895118579</v>
      </c>
      <c r="S54" s="129">
        <f>'3d PC'!S55</f>
        <v>7.3593999937099728</v>
      </c>
      <c r="T54" s="129">
        <f>'3d PC'!T55</f>
        <v>7.0492243060839304</v>
      </c>
      <c r="U54" s="129">
        <f>'3d PC'!U55</f>
        <v>7.1089669218364691</v>
      </c>
      <c r="V54" s="129">
        <f>'3d PC'!V55</f>
        <v>6.9829560851947949</v>
      </c>
      <c r="W54" s="129" t="str">
        <f>'3d PC'!W55</f>
        <v>-</v>
      </c>
      <c r="X54" s="129" t="str">
        <f>'3d PC'!X55</f>
        <v>-</v>
      </c>
      <c r="Y54" s="129" t="str">
        <f>'3d PC'!Y55</f>
        <v>-</v>
      </c>
      <c r="Z54" s="129" t="str">
        <f>'3d PC'!Z55</f>
        <v>-</v>
      </c>
      <c r="AA54" s="28"/>
    </row>
    <row r="55" spans="1:27" s="29" customFormat="1" ht="11.25" customHeight="1" x14ac:dyDescent="0.25">
      <c r="A55" s="256">
        <v>4</v>
      </c>
      <c r="B55" s="132" t="s">
        <v>352</v>
      </c>
      <c r="C55" s="132" t="s">
        <v>343</v>
      </c>
      <c r="D55" s="134" t="s">
        <v>319</v>
      </c>
      <c r="E55" s="131"/>
      <c r="F55" s="30"/>
      <c r="G55" s="129">
        <f>IF('3e NC-Elec'!H17="-","-",'3e NC-Elec'!H17)</f>
        <v>19.293899999999997</v>
      </c>
      <c r="H55" s="129">
        <f>IF('3e NC-Elec'!I17="-","-",'3e NC-Elec'!I17)</f>
        <v>19.293899999999997</v>
      </c>
      <c r="I55" s="129">
        <f>IF('3e NC-Elec'!J17="-","-",'3e NC-Elec'!J17)</f>
        <v>14.818999999999999</v>
      </c>
      <c r="J55" s="129">
        <f>IF('3e NC-Elec'!K17="-","-",'3e NC-Elec'!K17)</f>
        <v>14.818999999999999</v>
      </c>
      <c r="K55" s="129">
        <f>IF('3e NC-Elec'!L17="-","-",'3e NC-Elec'!L17)</f>
        <v>15.184000000000001</v>
      </c>
      <c r="L55" s="129">
        <f>IF('3e NC-Elec'!M17="-","-",'3e NC-Elec'!M17)</f>
        <v>15.184000000000001</v>
      </c>
      <c r="M55" s="129">
        <f>IF('3e NC-Elec'!N17="-","-",'3e NC-Elec'!N17)</f>
        <v>13.468499999999999</v>
      </c>
      <c r="N55" s="129">
        <f>IF('3e NC-Elec'!O17="-","-",'3e NC-Elec'!O17)</f>
        <v>13.468499999999999</v>
      </c>
      <c r="O55" s="30"/>
      <c r="P55" s="129">
        <f>'3e NC-Elec'!Q17</f>
        <v>13.468499999999999</v>
      </c>
      <c r="Q55" s="129">
        <f>'3e NC-Elec'!R17</f>
        <v>13.432</v>
      </c>
      <c r="R55" s="129">
        <f>'3e NC-Elec'!S17</f>
        <v>13.432</v>
      </c>
      <c r="S55" s="129">
        <f>'3e NC-Elec'!T17</f>
        <v>11.351499999999998</v>
      </c>
      <c r="T55" s="129">
        <f>'3e NC-Elec'!U17</f>
        <v>11.351499999999998</v>
      </c>
      <c r="U55" s="129">
        <f>'3e NC-Elec'!V17</f>
        <v>12.738500000000002</v>
      </c>
      <c r="V55" s="129">
        <f>'3e NC-Elec'!W17</f>
        <v>12.738500000000002</v>
      </c>
      <c r="W55" s="129" t="str">
        <f>'3e NC-Elec'!X17</f>
        <v>-</v>
      </c>
      <c r="X55" s="129" t="str">
        <f>'3e NC-Elec'!Y17</f>
        <v>-</v>
      </c>
      <c r="Y55" s="129" t="str">
        <f>'3e NC-Elec'!Z17</f>
        <v>-</v>
      </c>
      <c r="Z55" s="129" t="str">
        <f>'3e NC-Elec'!AA17</f>
        <v>-</v>
      </c>
      <c r="AA55" s="28"/>
    </row>
    <row r="56" spans="1:27" s="29" customFormat="1" ht="11.5" x14ac:dyDescent="0.25">
      <c r="A56" s="256">
        <v>5</v>
      </c>
      <c r="B56" s="132" t="s">
        <v>349</v>
      </c>
      <c r="C56" s="132" t="s">
        <v>344</v>
      </c>
      <c r="D56" s="134" t="s">
        <v>319</v>
      </c>
      <c r="E56" s="131"/>
      <c r="F56" s="30"/>
      <c r="G56" s="129">
        <f>IF('3g CPIH'!C$16="-","-",'3h OC '!$E$7*('3g CPIH'!C$16/'3g CPIH'!$G$16))</f>
        <v>38.772147945205475</v>
      </c>
      <c r="H56" s="129">
        <f>IF('3g CPIH'!D$16="-","-",'3h OC '!$E$7*('3g CPIH'!D$16/'3g CPIH'!$G$16))</f>
        <v>38.849769863013698</v>
      </c>
      <c r="I56" s="129">
        <f>IF('3g CPIH'!E$16="-","-",'3h OC '!$E$7*('3g CPIH'!E$16/'3g CPIH'!$G$16))</f>
        <v>38.966202739726029</v>
      </c>
      <c r="J56" s="129">
        <f>IF('3g CPIH'!F$16="-","-",'3h OC '!$E$7*('3g CPIH'!F$16/'3g CPIH'!$G$16))</f>
        <v>39.199068493150683</v>
      </c>
      <c r="K56" s="129">
        <f>IF('3g CPIH'!G$16="-","-",'3h OC '!$E$7*('3g CPIH'!G$16/'3g CPIH'!$G$16))</f>
        <v>39.6648</v>
      </c>
      <c r="L56" s="129">
        <f>IF('3g CPIH'!H$16="-","-",'3h OC '!$E$7*('3g CPIH'!H$16/'3g CPIH'!$G$16))</f>
        <v>40.169342465753431</v>
      </c>
      <c r="M56" s="129">
        <f>IF('3g CPIH'!I$16="-","-",'3h OC '!$E$7*('3g CPIH'!I$16/'3g CPIH'!$G$16))</f>
        <v>40.751506849315064</v>
      </c>
      <c r="N56" s="129">
        <f>IF('3g CPIH'!J$16="-","-",'3h OC '!$E$7*('3g CPIH'!J$16/'3g CPIH'!$G$16))</f>
        <v>41.100805479452056</v>
      </c>
      <c r="O56" s="30"/>
      <c r="P56" s="129">
        <f>IF('3g CPIH'!L$16="-","-",'3h OC '!$E$7*('3g CPIH'!L$16/'3g CPIH'!$G$16))</f>
        <v>41.100805479452056</v>
      </c>
      <c r="Q56" s="129">
        <f>IF('3g CPIH'!M$16="-","-",'3h OC '!$E$7*('3g CPIH'!M$16/'3g CPIH'!$G$16))</f>
        <v>41.566536986301365</v>
      </c>
      <c r="R56" s="129">
        <f>IF('3g CPIH'!N$16="-","-",'3h OC '!$E$7*('3g CPIH'!N$16/'3g CPIH'!$G$16))</f>
        <v>41.877024657534243</v>
      </c>
      <c r="S56" s="129">
        <f>IF('3g CPIH'!O$16="-","-",'3h OC '!$E$7*('3g CPIH'!O$16/'3g CPIH'!$G$16))</f>
        <v>42.109890410958904</v>
      </c>
      <c r="T56" s="129">
        <f>IF('3g CPIH'!P$16="-","-",'3h OC '!$E$7*('3g CPIH'!P$16/'3g CPIH'!$G$16))</f>
        <v>42.226323287671228</v>
      </c>
      <c r="U56" s="129">
        <f>IF('3g CPIH'!Q$16="-","-",'3h OC '!$E$7*('3g CPIH'!Q$16/'3g CPIH'!$G$16))</f>
        <v>42.45918904109589</v>
      </c>
      <c r="V56" s="129">
        <f>IF('3g CPIH'!R$16="-","-",'3h OC '!$E$7*('3g CPIH'!R$16/'3g CPIH'!$G$16))</f>
        <v>43.235408219178083</v>
      </c>
      <c r="W56" s="129" t="str">
        <f>IF('3g CPIH'!S$16="-","-",'3h OC '!$E$7*('3g CPIH'!S$16/'3g CPIH'!$G$16))</f>
        <v>-</v>
      </c>
      <c r="X56" s="129" t="str">
        <f>IF('3g CPIH'!T$16="-","-",'3h OC '!$E$7*('3g CPIH'!T$16/'3g CPIH'!$G$16))</f>
        <v>-</v>
      </c>
      <c r="Y56" s="129" t="str">
        <f>IF('3g CPIH'!U$16="-","-",'3h OC '!$E$7*('3g CPIH'!U$16/'3g CPIH'!$G$16))</f>
        <v>-</v>
      </c>
      <c r="Z56" s="129" t="str">
        <f>IF('3g CPIH'!V$16="-","-",'3h OC '!$E$7*('3g CPIH'!V$16/'3g CPIH'!$G$16))</f>
        <v>-</v>
      </c>
      <c r="AA56" s="28"/>
    </row>
    <row r="57" spans="1:27" s="29" customFormat="1" ht="11.5" x14ac:dyDescent="0.25">
      <c r="A57" s="256">
        <v>6</v>
      </c>
      <c r="B57" s="132" t="s">
        <v>349</v>
      </c>
      <c r="C57" s="132" t="s">
        <v>43</v>
      </c>
      <c r="D57" s="134" t="s">
        <v>319</v>
      </c>
      <c r="E57" s="131"/>
      <c r="F57" s="30"/>
      <c r="G57" s="129" t="s">
        <v>333</v>
      </c>
      <c r="H57" s="129" t="s">
        <v>333</v>
      </c>
      <c r="I57" s="129" t="s">
        <v>333</v>
      </c>
      <c r="J57" s="129" t="s">
        <v>333</v>
      </c>
      <c r="K57" s="129">
        <f>IF('3i SMNCC'!G$59="-","-",'3i SMNCC'!G$59)</f>
        <v>0</v>
      </c>
      <c r="L57" s="129">
        <f>IF('3i SMNCC'!H$59="-","-",'3i SMNCC'!H$59)</f>
        <v>-0.1310662676190151</v>
      </c>
      <c r="M57" s="129">
        <f>IF('3i SMNCC'!I$59="-","-",'3i SMNCC'!I$59)</f>
        <v>1.6490220555819262</v>
      </c>
      <c r="N57" s="129">
        <f>IF('3i SMNCC'!J$59="-","-",'3i SMNCC'!J$59)</f>
        <v>1.7011822078168848</v>
      </c>
      <c r="O57" s="30"/>
      <c r="P57" s="129">
        <f>IF('3i SMNCC'!L$59="-","-",'3i SMNCC'!L$59)</f>
        <v>1.7011822078168848</v>
      </c>
      <c r="Q57" s="129">
        <f>IF('3i SMNCC'!M$59="-","-",'3i SMNCC'!M$59)</f>
        <v>3.37071596157242</v>
      </c>
      <c r="R57" s="129">
        <f>IF('3i SMNCC'!N$59="-","-",'3i SMNCC'!N$59)</f>
        <v>3.2761312765157915</v>
      </c>
      <c r="S57" s="129">
        <f>IF('3i SMNCC'!O$59="-","-",'3i SMNCC'!O$59)</f>
        <v>4.8946129781636989</v>
      </c>
      <c r="T57" s="129">
        <f>IF('3i SMNCC'!P$59="-","-",'3i SMNCC'!P$59)</f>
        <v>4.2887571563853468</v>
      </c>
      <c r="U57" s="129">
        <f>IF('3i SMNCC'!Q$59="-","-",'3i SMNCC'!Q$59)</f>
        <v>4.0337120778428694</v>
      </c>
      <c r="V57" s="129">
        <f>IF('3i SMNCC'!R$59="-","-",'3i SMNCC'!R$59)</f>
        <v>4.3260832188341771</v>
      </c>
      <c r="W57" s="129" t="str">
        <f>IF('3i SMNCC'!S$59="-","-",'3i SMNCC'!S$59)</f>
        <v>-</v>
      </c>
      <c r="X57" s="129" t="str">
        <f>IF('3i SMNCC'!T$59="-","-",'3i SMNCC'!T$59)</f>
        <v>-</v>
      </c>
      <c r="Y57" s="129" t="str">
        <f>IF('3i SMNCC'!U$59="-","-",'3i SMNCC'!U$59)</f>
        <v>-</v>
      </c>
      <c r="Z57" s="129" t="str">
        <f>IF('3i SMNCC'!V$59="-","-",'3i SMNCC'!V$59)</f>
        <v>-</v>
      </c>
      <c r="AA57" s="28"/>
    </row>
    <row r="58" spans="1:27" s="29" customFormat="1" ht="12.4" customHeight="1" x14ac:dyDescent="0.25">
      <c r="A58" s="256">
        <v>7</v>
      </c>
      <c r="B58" s="132" t="s">
        <v>349</v>
      </c>
      <c r="C58" s="132" t="s">
        <v>389</v>
      </c>
      <c r="D58" s="134" t="s">
        <v>319</v>
      </c>
      <c r="E58" s="131"/>
      <c r="F58" s="30"/>
      <c r="G58" s="129">
        <f>IF('3g CPIH'!C$16="-","-",'3j PAAC PAP'!$G$11*('3g CPIH'!C$16/'3g CPIH'!$G$16))</f>
        <v>23.857918590998043</v>
      </c>
      <c r="H58" s="129">
        <f>IF('3g CPIH'!D$16="-","-",'3j PAAC PAP'!$G$11*('3g CPIH'!D$16/'3g CPIH'!$G$16))</f>
        <v>23.905682191780819</v>
      </c>
      <c r="I58" s="129">
        <f>IF('3g CPIH'!E$16="-","-",'3j PAAC PAP'!$G$11*('3g CPIH'!E$16/'3g CPIH'!$G$16))</f>
        <v>23.977327592954992</v>
      </c>
      <c r="J58" s="129">
        <f>IF('3g CPIH'!F$16="-","-",'3j PAAC PAP'!$G$11*('3g CPIH'!F$16/'3g CPIH'!$G$16))</f>
        <v>24.120618395303325</v>
      </c>
      <c r="K58" s="129">
        <f>IF('3g CPIH'!G$16="-","-",'3j PAAC PAP'!$G$11*('3g CPIH'!G$16/'3g CPIH'!$G$16))</f>
        <v>24.4072</v>
      </c>
      <c r="L58" s="129">
        <f>IF('3g CPIH'!H$16="-","-",'3j PAAC PAP'!$G$11*('3g CPIH'!H$16/'3g CPIH'!$G$16))</f>
        <v>24.717663405088064</v>
      </c>
      <c r="M58" s="129">
        <f>IF('3g CPIH'!I$16="-","-",'3j PAAC PAP'!$G$11*('3g CPIH'!I$16/'3g CPIH'!$G$16))</f>
        <v>25.075890410958902</v>
      </c>
      <c r="N58" s="129">
        <f>IF('3g CPIH'!J$16="-","-",'3j PAAC PAP'!$G$11*('3g CPIH'!J$16/'3g CPIH'!$G$16))</f>
        <v>25.290826614481411</v>
      </c>
      <c r="O58" s="30"/>
      <c r="P58" s="129">
        <f>IF('3g CPIH'!L$16="-","-",'3j PAAC PAP'!$G$11*('3g CPIH'!L$16/'3g CPIH'!$G$16))</f>
        <v>25.290826614481411</v>
      </c>
      <c r="Q58" s="129">
        <f>IF('3g CPIH'!M$16="-","-",'3j PAAC PAP'!$G$11*('3g CPIH'!M$16/'3g CPIH'!$G$16))</f>
        <v>25.577408219178082</v>
      </c>
      <c r="R58" s="129">
        <f>IF('3g CPIH'!N$16="-","-",'3j PAAC PAP'!$G$11*('3g CPIH'!N$16/'3g CPIH'!$G$16))</f>
        <v>25.768462622309197</v>
      </c>
      <c r="S58" s="129">
        <f>IF('3g CPIH'!O$16="-","-",'3j PAAC PAP'!$G$11*('3g CPIH'!O$16/'3g CPIH'!$G$16))</f>
        <v>25.911753424657533</v>
      </c>
      <c r="T58" s="129">
        <f>IF('3g CPIH'!P$16="-","-",'3j PAAC PAP'!$G$11*('3g CPIH'!P$16/'3g CPIH'!$G$16))</f>
        <v>25.983398825831699</v>
      </c>
      <c r="U58" s="129">
        <f>IF('3g CPIH'!Q$16="-","-",'3j PAAC PAP'!$G$11*('3g CPIH'!Q$16/'3g CPIH'!$G$16))</f>
        <v>26.126689628180038</v>
      </c>
      <c r="V58" s="129">
        <f>IF('3g CPIH'!R$16="-","-",'3j PAAC PAP'!$G$11*('3g CPIH'!R$16/'3g CPIH'!$G$16))</f>
        <v>26.604325636007829</v>
      </c>
      <c r="W58" s="129" t="str">
        <f>IF('3g CPIH'!S$16="-","-",'3j PAAC PAP'!$G$11*('3g CPIH'!S$16/'3g CPIH'!$G$16))</f>
        <v>-</v>
      </c>
      <c r="X58" s="129" t="str">
        <f>IF('3g CPIH'!T$16="-","-",'3j PAAC PAP'!$G$11*('3g CPIH'!T$16/'3g CPIH'!$G$16))</f>
        <v>-</v>
      </c>
      <c r="Y58" s="129" t="str">
        <f>IF('3g CPIH'!U$16="-","-",'3j PAAC PAP'!$G$11*('3g CPIH'!U$16/'3g CPIH'!$G$16))</f>
        <v>-</v>
      </c>
      <c r="Z58" s="129" t="str">
        <f>IF('3g CPIH'!V$16="-","-",'3j PAAC PAP'!$G$11*('3g CPIH'!V$16/'3g CPIH'!$G$16))</f>
        <v>-</v>
      </c>
      <c r="AA58" s="28"/>
    </row>
    <row r="59" spans="1:27" s="29" customFormat="1" ht="11.5" x14ac:dyDescent="0.25">
      <c r="A59" s="256">
        <v>8</v>
      </c>
      <c r="B59" s="132" t="s">
        <v>349</v>
      </c>
      <c r="C59" s="132" t="s">
        <v>404</v>
      </c>
      <c r="D59" s="134" t="s">
        <v>319</v>
      </c>
      <c r="E59" s="131"/>
      <c r="F59" s="30"/>
      <c r="G59" s="129">
        <f>IF(G54="-","-",SUM(G51:G57)*'3j PAAC PAP'!$G$29)</f>
        <v>0</v>
      </c>
      <c r="H59" s="129">
        <f>IF(H54="-","-",SUM(H51:H57)*'3j PAAC PAP'!$G$29)</f>
        <v>0</v>
      </c>
      <c r="I59" s="129">
        <f>IF(I54="-","-",SUM(I51:I57)*'3j PAAC PAP'!$G$29)</f>
        <v>0</v>
      </c>
      <c r="J59" s="129">
        <f>IF(J54="-","-",SUM(J51:J57)*'3j PAAC PAP'!$G$29)</f>
        <v>0</v>
      </c>
      <c r="K59" s="129">
        <f>IF(K54="-","-",SUM(K51:K57)*'3j PAAC PAP'!$G$29)</f>
        <v>0</v>
      </c>
      <c r="L59" s="129">
        <f>IF(L54="-","-",SUM(L51:L57)*'3j PAAC PAP'!$G$29)</f>
        <v>0</v>
      </c>
      <c r="M59" s="129">
        <f>IF(M54="-","-",SUM(M51:M57)*'3j PAAC PAP'!$G$29)</f>
        <v>0</v>
      </c>
      <c r="N59" s="129">
        <f>IF(N54="-","-",SUM(N51:N57)*'3j PAAC PAP'!$G$29)</f>
        <v>0</v>
      </c>
      <c r="O59" s="30"/>
      <c r="P59" s="129">
        <f>IF(P54="-","-",SUM(P51:P57)*'3j PAAC PAP'!$G$29)</f>
        <v>0</v>
      </c>
      <c r="Q59" s="129">
        <f>IF(Q54="-","-",SUM(Q51:Q57)*'3j PAAC PAP'!$G$29)</f>
        <v>0</v>
      </c>
      <c r="R59" s="129">
        <f>IF(R54="-","-",SUM(R51:R57)*'3j PAAC PAP'!$G$29)</f>
        <v>0</v>
      </c>
      <c r="S59" s="129">
        <f>IF(S54="-","-",SUM(S51:S57)*'3j PAAC PAP'!$G$29)</f>
        <v>0</v>
      </c>
      <c r="T59" s="129">
        <f>IF(T54="-","-",SUM(T51:T57)*'3j PAAC PAP'!$G$29)</f>
        <v>0</v>
      </c>
      <c r="U59" s="129">
        <f>IF(U54="-","-",SUM(U51:U57)*'3j PAAC PAP'!$G$29)</f>
        <v>0</v>
      </c>
      <c r="V59" s="129">
        <f>IF(V54="-","-",SUM(V51:V57)*'3j PAAC PAP'!$G$29)</f>
        <v>0</v>
      </c>
      <c r="W59" s="129" t="str">
        <f>IF(W54="-","-",SUM(W51:W57)*'3j PAAC PAP'!$G$29)</f>
        <v>-</v>
      </c>
      <c r="X59" s="129" t="str">
        <f>IF(X54="-","-",SUM(X51:X57)*'3j PAAC PAP'!$G$29)</f>
        <v>-</v>
      </c>
      <c r="Y59" s="129" t="str">
        <f>IF(Y54="-","-",SUM(Y51:Y57)*'3j PAAC PAP'!$G$29)</f>
        <v>-</v>
      </c>
      <c r="Z59" s="129" t="str">
        <f>IF(Z54="-","-",SUM(Z51:Z57)*'3j PAAC PAP'!$G$29)</f>
        <v>-</v>
      </c>
      <c r="AA59" s="28"/>
    </row>
    <row r="60" spans="1:27" s="29" customFormat="1" ht="11.25" customHeight="1" x14ac:dyDescent="0.25">
      <c r="A60" s="256">
        <v>9</v>
      </c>
      <c r="B60" s="132" t="s">
        <v>388</v>
      </c>
      <c r="C60" s="132" t="s">
        <v>515</v>
      </c>
      <c r="D60" s="134" t="s">
        <v>319</v>
      </c>
      <c r="E60" s="131"/>
      <c r="F60" s="30"/>
      <c r="G60" s="129">
        <f>IF(G54="-","-",SUM(G51:G59)*'3k EBIT'!$E$7)</f>
        <v>1.7136946894675125</v>
      </c>
      <c r="H60" s="129">
        <f>IF(H54="-","-",SUM(H51:H59)*'3k EBIT'!$E$7)</f>
        <v>1.7161231561915828</v>
      </c>
      <c r="I60" s="129">
        <f>IF(I54="-","-",SUM(I51:I59)*'3k EBIT'!$E$7)</f>
        <v>1.6343157333551233</v>
      </c>
      <c r="J60" s="129">
        <f>IF(J54="-","-",SUM(J51:J59)*'3k EBIT'!$E$7)</f>
        <v>1.6416011335273346</v>
      </c>
      <c r="K60" s="129">
        <f>IF(K54="-","-",SUM(K51:K59)*'3k EBIT'!$E$7)</f>
        <v>1.6647861799103196</v>
      </c>
      <c r="L60" s="129">
        <f>IF(L54="-","-",SUM(L51:L59)*'3k EBIT'!$E$7)</f>
        <v>1.6780327221455327</v>
      </c>
      <c r="M60" s="129">
        <f>IF(M54="-","-",SUM(M51:M59)*'3k EBIT'!$E$7)</f>
        <v>1.7055081409154034</v>
      </c>
      <c r="N60" s="129">
        <f>IF(N54="-","-",SUM(N51:N59)*'3k EBIT'!$E$7)</f>
        <v>1.7174464790022075</v>
      </c>
      <c r="O60" s="30"/>
      <c r="P60" s="129">
        <f>IF(P54="-","-",SUM(P51:P59)*'3k EBIT'!$E$7)</f>
        <v>1.7174464790022075</v>
      </c>
      <c r="Q60" s="129">
        <f>IF(Q54="-","-",SUM(Q51:Q59)*'3k EBIT'!$E$7)</f>
        <v>1.7668868430883975</v>
      </c>
      <c r="R60" s="129">
        <f>IF(R54="-","-",SUM(R51:R59)*'3k EBIT'!$E$7)</f>
        <v>1.7730862208452314</v>
      </c>
      <c r="S60" s="129">
        <f>IF(S54="-","-",SUM(S51:S59)*'3k EBIT'!$E$7)</f>
        <v>1.7746347730474685</v>
      </c>
      <c r="T60" s="129">
        <f>IF(T54="-","-",SUM(T51:T59)*'3k EBIT'!$E$7)</f>
        <v>1.7605357748594297</v>
      </c>
      <c r="U60" s="129">
        <f>IF(U54="-","-",SUM(U51:U59)*'3k EBIT'!$E$7)</f>
        <v>1.7909019729323259</v>
      </c>
      <c r="V60" s="129">
        <f>IF(V54="-","-",SUM(V51:V59)*'3k EBIT'!$E$7)</f>
        <v>1.8184087065476739</v>
      </c>
      <c r="W60" s="129" t="str">
        <f>IF(W54="-","-",SUM(W51:W59)*'3k EBIT'!$E$7)</f>
        <v>-</v>
      </c>
      <c r="X60" s="129" t="str">
        <f>IF(X54="-","-",SUM(X51:X59)*'3k EBIT'!$E$7)</f>
        <v>-</v>
      </c>
      <c r="Y60" s="129" t="str">
        <f>IF(Y54="-","-",SUM(Y51:Y59)*'3k EBIT'!$E$7)</f>
        <v>-</v>
      </c>
      <c r="Z60" s="129" t="str">
        <f>IF(Z54="-","-",SUM(Z51:Z59)*'3k EBIT'!$E$7)</f>
        <v>-</v>
      </c>
      <c r="AA60" s="28"/>
    </row>
    <row r="61" spans="1:27" s="29" customFormat="1" ht="11.25" customHeight="1" x14ac:dyDescent="0.25">
      <c r="A61" s="256">
        <v>10</v>
      </c>
      <c r="B61" s="132" t="s">
        <v>292</v>
      </c>
      <c r="C61" s="177" t="s">
        <v>516</v>
      </c>
      <c r="D61" s="134" t="s">
        <v>319</v>
      </c>
      <c r="E61" s="130"/>
      <c r="F61" s="30"/>
      <c r="G61" s="129">
        <f>IF(G56="-","-",SUM(G51:G54,G56:G60)*'3l HAP'!$E$8)</f>
        <v>1.0380545145696551</v>
      </c>
      <c r="H61" s="129">
        <f>IF(H56="-","-",SUM(H51:H54,H56:H60)*'3l HAP'!$E$8)</f>
        <v>1.0399258391286532</v>
      </c>
      <c r="I61" s="129">
        <f>IF(I56="-","-",SUM(I51:I54,I56:I60)*'3l HAP'!$E$8)</f>
        <v>1.0424037982908565</v>
      </c>
      <c r="J61" s="129">
        <f>IF(J56="-","-",SUM(J51:J54,J56:J60)*'3l HAP'!$E$8)</f>
        <v>1.0480177719678503</v>
      </c>
      <c r="K61" s="129">
        <f>IF(K56="-","-",SUM(K51:K54,K56:K60)*'3l HAP'!$E$8)</f>
        <v>1.0605397082247814</v>
      </c>
      <c r="L61" s="129">
        <f>IF(L56="-","-",SUM(L51:L54,L56:L60)*'3l HAP'!$E$8)</f>
        <v>1.0707472105804274</v>
      </c>
      <c r="M61" s="129">
        <f>IF(M56="-","-",SUM(M51:M54,M56:M60)*'3l HAP'!$E$8)</f>
        <v>1.1170358166094831</v>
      </c>
      <c r="N61" s="129">
        <f>IF(N56="-","-",SUM(N51:N54,N56:N60)*'3l HAP'!$E$8)</f>
        <v>1.1262352448058928</v>
      </c>
      <c r="O61" s="30"/>
      <c r="P61" s="129">
        <f>IF(P56="-","-",SUM(P51:P54,P56:P60)*'3l HAP'!$E$8)</f>
        <v>1.1262352448058928</v>
      </c>
      <c r="Q61" s="129">
        <f>IF(Q56="-","-",SUM(Q51:Q54,Q56:Q60)*'3l HAP'!$E$8)</f>
        <v>1.1648673292845906</v>
      </c>
      <c r="R61" s="129">
        <f>IF(R56="-","-",SUM(R51:R54,R56:R60)*'3l HAP'!$E$8)</f>
        <v>1.1696444372975936</v>
      </c>
      <c r="S61" s="129">
        <f>IF(S56="-","-",SUM(S51:S54,S56:S60)*'3l HAP'!$E$8)</f>
        <v>1.2012983190306505</v>
      </c>
      <c r="T61" s="129">
        <f>IF(T56="-","-",SUM(T51:T54,T56:T60)*'3l HAP'!$E$8)</f>
        <v>1.190433932335526</v>
      </c>
      <c r="U61" s="129">
        <f>IF(U56="-","-",SUM(U51:U54,U56:U60)*'3l HAP'!$E$8)</f>
        <v>1.1935264086168762</v>
      </c>
      <c r="V61" s="129">
        <f>IF(V56="-","-",SUM(V51:V54,V56:V60)*'3l HAP'!$E$8)</f>
        <v>1.2147225096966294</v>
      </c>
      <c r="W61" s="129" t="str">
        <f>IF(W56="-","-",SUM(W51:W54,W56:W60)*'3l HAP'!$E$8)</f>
        <v>-</v>
      </c>
      <c r="X61" s="129" t="str">
        <f>IF(X56="-","-",SUM(X51:X54,X56:X60)*'3l HAP'!$E$8)</f>
        <v>-</v>
      </c>
      <c r="Y61" s="129" t="str">
        <f>IF(Y56="-","-",SUM(Y51:Y54,Y56:Y60)*'3l HAP'!$E$8)</f>
        <v>-</v>
      </c>
      <c r="Z61" s="129" t="str">
        <f>IF(Z56="-","-",SUM(Z51:Z54,Z56:Z60)*'3l HAP'!$E$8)</f>
        <v>-</v>
      </c>
      <c r="AA61" s="28"/>
    </row>
    <row r="62" spans="1:27" s="29" customFormat="1" ht="11.25" customHeight="1" x14ac:dyDescent="0.25">
      <c r="A62" s="256">
        <v>11</v>
      </c>
      <c r="B62" s="132" t="s">
        <v>44</v>
      </c>
      <c r="C62" s="132" t="str">
        <f>B62&amp;"_"&amp;D62</f>
        <v>Total_N Wales and Mersey</v>
      </c>
      <c r="D62" s="134" t="s">
        <v>319</v>
      </c>
      <c r="E62" s="131"/>
      <c r="F62" s="30"/>
      <c r="G62" s="129">
        <f t="shared" ref="G62:N62" si="6">IF(G56="-","-",SUM(G51:G61))</f>
        <v>91.232474599922782</v>
      </c>
      <c r="H62" s="129">
        <f t="shared" si="6"/>
        <v>91.362159909796844</v>
      </c>
      <c r="I62" s="129">
        <f t="shared" si="6"/>
        <v>87.058985813922078</v>
      </c>
      <c r="J62" s="129">
        <f t="shared" si="6"/>
        <v>87.448041743544266</v>
      </c>
      <c r="K62" s="129">
        <f t="shared" si="6"/>
        <v>88.680828774871969</v>
      </c>
      <c r="L62" s="129">
        <f t="shared" si="6"/>
        <v>89.388222422685303</v>
      </c>
      <c r="M62" s="129">
        <f t="shared" si="6"/>
        <v>90.880585103508125</v>
      </c>
      <c r="N62" s="129">
        <f t="shared" si="6"/>
        <v>91.518117855685816</v>
      </c>
      <c r="O62" s="30"/>
      <c r="P62" s="129">
        <f t="shared" ref="P62:Z62" si="7">IF(P56="-","-",SUM(P51:P61))</f>
        <v>91.518117855685816</v>
      </c>
      <c r="Q62" s="129">
        <f t="shared" si="7"/>
        <v>94.158873290939567</v>
      </c>
      <c r="R62" s="129">
        <f t="shared" si="7"/>
        <v>94.489933304013917</v>
      </c>
      <c r="S62" s="129">
        <f t="shared" si="7"/>
        <v>94.603089899568232</v>
      </c>
      <c r="T62" s="129">
        <f t="shared" si="7"/>
        <v>93.850173283167166</v>
      </c>
      <c r="U62" s="129">
        <f t="shared" si="7"/>
        <v>95.451486050504485</v>
      </c>
      <c r="V62" s="129">
        <f t="shared" si="7"/>
        <v>96.920404375459185</v>
      </c>
      <c r="W62" s="129" t="str">
        <f t="shared" si="7"/>
        <v>-</v>
      </c>
      <c r="X62" s="129" t="str">
        <f t="shared" si="7"/>
        <v>-</v>
      </c>
      <c r="Y62" s="129" t="str">
        <f t="shared" si="7"/>
        <v>-</v>
      </c>
      <c r="Z62" s="129" t="str">
        <f t="shared" si="7"/>
        <v>-</v>
      </c>
      <c r="AA62" s="28"/>
    </row>
    <row r="63" spans="1:27" s="29" customFormat="1" ht="11.25" customHeight="1" x14ac:dyDescent="0.25">
      <c r="A63" s="256">
        <v>1</v>
      </c>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v>2</v>
      </c>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AA'!J73="-","-",'3c AA'!J73)</f>
        <v>-</v>
      </c>
      <c r="H65" s="38" t="str">
        <f>IF('3c AA'!K73="-","-",'3c AA'!K73)</f>
        <v>-</v>
      </c>
      <c r="I65" s="38" t="str">
        <f>IF('3c AA'!L73="-","-",'3c AA'!L73)</f>
        <v>-</v>
      </c>
      <c r="J65" s="38" t="str">
        <f>IF('3c AA'!M73="-","-",'3c AA'!M73)</f>
        <v>-</v>
      </c>
      <c r="K65" s="38" t="str">
        <f>IF('3c AA'!N73="-","-",'3c AA'!N73)</f>
        <v>-</v>
      </c>
      <c r="L65" s="38" t="str">
        <f>IF('3c AA'!O73="-","-",'3c AA'!O73)</f>
        <v>-</v>
      </c>
      <c r="M65" s="38" t="str">
        <f>IF('3c AA'!P73="-","-",'3c AA'!P73)</f>
        <v>-</v>
      </c>
      <c r="N65" s="38" t="str">
        <f>IF('3c AA'!Q73="-","-",'3c AA'!Q73)</f>
        <v>-</v>
      </c>
      <c r="O65" s="30"/>
      <c r="P65" s="38" t="str">
        <f>IF('3c AA'!S73="-","-",'3c AA'!S73)</f>
        <v>-</v>
      </c>
      <c r="Q65" s="38" t="str">
        <f>IF('3c AA'!T73="-","-",'3c AA'!T73)</f>
        <v>-</v>
      </c>
      <c r="R65" s="38" t="str">
        <f>IF('3c AA'!U73="-","-",'3c AA'!U73)</f>
        <v>-</v>
      </c>
      <c r="S65" s="38" t="str">
        <f>IF('3c AA'!V73="-","-",'3c AA'!V73)</f>
        <v>-</v>
      </c>
      <c r="T65" s="38">
        <f>IF('3c AA'!W73="-","-",'3c AA'!W73)</f>
        <v>0</v>
      </c>
      <c r="U65" s="38">
        <f>IF('3c AA'!X73="-","-",'3c AA'!X73)</f>
        <v>0</v>
      </c>
      <c r="V65" s="38">
        <f>IF('3c AA'!Y73="-","-",'3c AA'!Y73)</f>
        <v>0</v>
      </c>
      <c r="W65" s="38" t="str">
        <f>IF('3c AA'!Z73="-","-",'3c AA'!Z73)</f>
        <v>-</v>
      </c>
      <c r="X65" s="38" t="str">
        <f>IF('3c AA'!AA73="-","-",'3c AA'!AA73)</f>
        <v>-</v>
      </c>
      <c r="Y65" s="38" t="str">
        <f>IF('3c AA'!AB73="-","-",'3c AA'!AB73)</f>
        <v>-</v>
      </c>
      <c r="Z65" s="38" t="str">
        <f>IF('3c AA'!AC73="-","-",'3c AA'!AC73)</f>
        <v>-</v>
      </c>
      <c r="AA65" s="28"/>
    </row>
    <row r="66" spans="1:27" s="29" customFormat="1" ht="11.25" customHeight="1" x14ac:dyDescent="0.25">
      <c r="A66" s="256">
        <v>3</v>
      </c>
      <c r="B66" s="135" t="s">
        <v>2</v>
      </c>
      <c r="C66" s="135" t="s">
        <v>342</v>
      </c>
      <c r="D66" s="133" t="s">
        <v>320</v>
      </c>
      <c r="E66" s="128"/>
      <c r="F66" s="30"/>
      <c r="G66" s="38">
        <f>IF('3d PC'!G14="-","-",'3d PC'!G55)</f>
        <v>6.5567588596821027</v>
      </c>
      <c r="H66" s="38">
        <f>IF('3d PC'!H14="-","-",'3d PC'!H55)</f>
        <v>6.5567588596821027</v>
      </c>
      <c r="I66" s="38">
        <f>IF('3d PC'!I14="-","-",'3d PC'!I55)</f>
        <v>6.6197359495950758</v>
      </c>
      <c r="J66" s="38">
        <f>IF('3d PC'!J14="-","-",'3d PC'!J55)</f>
        <v>6.6197359495950758</v>
      </c>
      <c r="K66" s="38">
        <f>IF('3d PC'!K14="-","-",'3d PC'!K55)</f>
        <v>6.6995028867368616</v>
      </c>
      <c r="L66" s="38">
        <f>IF('3d PC'!L14="-","-",'3d PC'!L55)</f>
        <v>6.6995028867368616</v>
      </c>
      <c r="M66" s="38">
        <f>IF('3d PC'!M14="-","-",'3d PC'!M55)</f>
        <v>7.1131218301273513</v>
      </c>
      <c r="N66" s="38">
        <f>IF('3d PC'!N14="-","-",'3d PC'!N55)</f>
        <v>7.1131218301273513</v>
      </c>
      <c r="O66" s="30"/>
      <c r="P66" s="38">
        <f>'3d PC'!P55</f>
        <v>7.1131218301273513</v>
      </c>
      <c r="Q66" s="38">
        <f>'3d PC'!Q55</f>
        <v>7.2804579515147188</v>
      </c>
      <c r="R66" s="38">
        <f>'3d PC'!R55</f>
        <v>7.1935840895118579</v>
      </c>
      <c r="S66" s="38">
        <f>'3d PC'!S55</f>
        <v>7.3593999937099728</v>
      </c>
      <c r="T66" s="38">
        <f>'3d PC'!T55</f>
        <v>7.0492243060839304</v>
      </c>
      <c r="U66" s="38">
        <f>'3d PC'!U55</f>
        <v>7.1089669218364691</v>
      </c>
      <c r="V66" s="38">
        <f>'3d PC'!V55</f>
        <v>6.9829560851947949</v>
      </c>
      <c r="W66" s="38" t="str">
        <f>'3d PC'!W55</f>
        <v>-</v>
      </c>
      <c r="X66" s="38" t="str">
        <f>'3d PC'!X55</f>
        <v>-</v>
      </c>
      <c r="Y66" s="38" t="str">
        <f>'3d PC'!Y55</f>
        <v>-</v>
      </c>
      <c r="Z66" s="38" t="str">
        <f>'3d PC'!Z55</f>
        <v>-</v>
      </c>
      <c r="AA66" s="28"/>
    </row>
    <row r="67" spans="1:27" s="29" customFormat="1" ht="11.5" x14ac:dyDescent="0.25">
      <c r="A67" s="256">
        <v>4</v>
      </c>
      <c r="B67" s="135" t="s">
        <v>352</v>
      </c>
      <c r="C67" s="135" t="s">
        <v>343</v>
      </c>
      <c r="D67" s="133" t="s">
        <v>320</v>
      </c>
      <c r="E67" s="128"/>
      <c r="F67" s="30"/>
      <c r="G67" s="38">
        <f>IF('3e NC-Elec'!H18="-","-",'3e NC-Elec'!H18)</f>
        <v>12.555999999999999</v>
      </c>
      <c r="H67" s="38">
        <f>IF('3e NC-Elec'!I18="-","-",'3e NC-Elec'!I18)</f>
        <v>12.555999999999999</v>
      </c>
      <c r="I67" s="38">
        <f>IF('3e NC-Elec'!J18="-","-",'3e NC-Elec'!J18)</f>
        <v>19.491</v>
      </c>
      <c r="J67" s="38">
        <f>IF('3e NC-Elec'!K18="-","-",'3e NC-Elec'!K18)</f>
        <v>19.491</v>
      </c>
      <c r="K67" s="38">
        <f>IF('3e NC-Elec'!L18="-","-",'3e NC-Elec'!L18)</f>
        <v>14.234999999999999</v>
      </c>
      <c r="L67" s="38">
        <f>IF('3e NC-Elec'!M18="-","-",'3e NC-Elec'!M18)</f>
        <v>14.234999999999999</v>
      </c>
      <c r="M67" s="38">
        <f>IF('3e NC-Elec'!N18="-","-",'3e NC-Elec'!N18)</f>
        <v>15.658499999999998</v>
      </c>
      <c r="N67" s="38">
        <f>IF('3e NC-Elec'!O18="-","-",'3e NC-Elec'!O18)</f>
        <v>15.658499999999998</v>
      </c>
      <c r="O67" s="30"/>
      <c r="P67" s="38">
        <f>'3e NC-Elec'!Q18</f>
        <v>15.658499999999998</v>
      </c>
      <c r="Q67" s="38">
        <f>'3e NC-Elec'!R18</f>
        <v>15.402999999999999</v>
      </c>
      <c r="R67" s="38">
        <f>'3e NC-Elec'!S18</f>
        <v>15.402999999999999</v>
      </c>
      <c r="S67" s="38">
        <f>'3e NC-Elec'!T18</f>
        <v>17.155000000000001</v>
      </c>
      <c r="T67" s="38">
        <f>'3e NC-Elec'!U18</f>
        <v>17.155000000000001</v>
      </c>
      <c r="U67" s="38">
        <f>'3e NC-Elec'!V18</f>
        <v>18.140499999999999</v>
      </c>
      <c r="V67" s="38">
        <f>'3e NC-Elec'!W18</f>
        <v>18.140499999999999</v>
      </c>
      <c r="W67" s="38" t="str">
        <f>'3e NC-Elec'!X18</f>
        <v>-</v>
      </c>
      <c r="X67" s="38" t="str">
        <f>'3e NC-Elec'!Y18</f>
        <v>-</v>
      </c>
      <c r="Y67" s="38" t="str">
        <f>'3e NC-Elec'!Z18</f>
        <v>-</v>
      </c>
      <c r="Z67" s="38" t="str">
        <f>'3e NC-Elec'!AA18</f>
        <v>-</v>
      </c>
      <c r="AA67" s="28"/>
    </row>
    <row r="68" spans="1:27" s="29" customFormat="1" ht="11.5" x14ac:dyDescent="0.25">
      <c r="A68" s="256">
        <v>5</v>
      </c>
      <c r="B68" s="135" t="s">
        <v>349</v>
      </c>
      <c r="C68" s="135" t="s">
        <v>344</v>
      </c>
      <c r="D68" s="133" t="s">
        <v>320</v>
      </c>
      <c r="E68" s="128"/>
      <c r="F68" s="30"/>
      <c r="G68" s="38">
        <f>IF('3g CPIH'!C$16="-","-",'3h OC '!$E$7*('3g CPIH'!C$16/'3g CPIH'!$G$16))</f>
        <v>38.772147945205475</v>
      </c>
      <c r="H68" s="38">
        <f>IF('3g CPIH'!D$16="-","-",'3h OC '!$E$7*('3g CPIH'!D$16/'3g CPIH'!$G$16))</f>
        <v>38.849769863013698</v>
      </c>
      <c r="I68" s="38">
        <f>IF('3g CPIH'!E$16="-","-",'3h OC '!$E$7*('3g CPIH'!E$16/'3g CPIH'!$G$16))</f>
        <v>38.966202739726029</v>
      </c>
      <c r="J68" s="38">
        <f>IF('3g CPIH'!F$16="-","-",'3h OC '!$E$7*('3g CPIH'!F$16/'3g CPIH'!$G$16))</f>
        <v>39.199068493150683</v>
      </c>
      <c r="K68" s="38">
        <f>IF('3g CPIH'!G$16="-","-",'3h OC '!$E$7*('3g CPIH'!G$16/'3g CPIH'!$G$16))</f>
        <v>39.6648</v>
      </c>
      <c r="L68" s="38">
        <f>IF('3g CPIH'!H$16="-","-",'3h OC '!$E$7*('3g CPIH'!H$16/'3g CPIH'!$G$16))</f>
        <v>40.169342465753431</v>
      </c>
      <c r="M68" s="38">
        <f>IF('3g CPIH'!I$16="-","-",'3h OC '!$E$7*('3g CPIH'!I$16/'3g CPIH'!$G$16))</f>
        <v>40.751506849315064</v>
      </c>
      <c r="N68" s="38">
        <f>IF('3g CPIH'!J$16="-","-",'3h OC '!$E$7*('3g CPIH'!J$16/'3g CPIH'!$G$16))</f>
        <v>41.100805479452056</v>
      </c>
      <c r="O68" s="30"/>
      <c r="P68" s="38">
        <f>IF('3g CPIH'!L$16="-","-",'3h OC '!$E$7*('3g CPIH'!L$16/'3g CPIH'!$G$16))</f>
        <v>41.100805479452056</v>
      </c>
      <c r="Q68" s="38">
        <f>IF('3g CPIH'!M$16="-","-",'3h OC '!$E$7*('3g CPIH'!M$16/'3g CPIH'!$G$16))</f>
        <v>41.566536986301365</v>
      </c>
      <c r="R68" s="38">
        <f>IF('3g CPIH'!N$16="-","-",'3h OC '!$E$7*('3g CPIH'!N$16/'3g CPIH'!$G$16))</f>
        <v>41.877024657534243</v>
      </c>
      <c r="S68" s="38">
        <f>IF('3g CPIH'!O$16="-","-",'3h OC '!$E$7*('3g CPIH'!O$16/'3g CPIH'!$G$16))</f>
        <v>42.109890410958904</v>
      </c>
      <c r="T68" s="38">
        <f>IF('3g CPIH'!P$16="-","-",'3h OC '!$E$7*('3g CPIH'!P$16/'3g CPIH'!$G$16))</f>
        <v>42.226323287671228</v>
      </c>
      <c r="U68" s="38">
        <f>IF('3g CPIH'!Q$16="-","-",'3h OC '!$E$7*('3g CPIH'!Q$16/'3g CPIH'!$G$16))</f>
        <v>42.45918904109589</v>
      </c>
      <c r="V68" s="38">
        <f>IF('3g CPIH'!R$16="-","-",'3h OC '!$E$7*('3g CPIH'!R$16/'3g CPIH'!$G$16))</f>
        <v>43.235408219178083</v>
      </c>
      <c r="W68" s="38" t="str">
        <f>IF('3g CPIH'!S$16="-","-",'3h OC '!$E$7*('3g CPIH'!S$16/'3g CPIH'!$G$16))</f>
        <v>-</v>
      </c>
      <c r="X68" s="38" t="str">
        <f>IF('3g CPIH'!T$16="-","-",'3h OC '!$E$7*('3g CPIH'!T$16/'3g CPIH'!$G$16))</f>
        <v>-</v>
      </c>
      <c r="Y68" s="38" t="str">
        <f>IF('3g CPIH'!U$16="-","-",'3h OC '!$E$7*('3g CPIH'!U$16/'3g CPIH'!$G$16))</f>
        <v>-</v>
      </c>
      <c r="Z68" s="38" t="str">
        <f>IF('3g CPIH'!V$16="-","-",'3h OC '!$E$7*('3g CPIH'!V$16/'3g CPIH'!$G$16))</f>
        <v>-</v>
      </c>
      <c r="AA68" s="28"/>
    </row>
    <row r="69" spans="1:27" s="29" customFormat="1" ht="11.5" x14ac:dyDescent="0.25">
      <c r="A69" s="256">
        <v>6</v>
      </c>
      <c r="B69" s="135" t="s">
        <v>349</v>
      </c>
      <c r="C69" s="135" t="s">
        <v>43</v>
      </c>
      <c r="D69" s="133" t="s">
        <v>320</v>
      </c>
      <c r="E69" s="128"/>
      <c r="F69" s="30"/>
      <c r="G69" s="38" t="s">
        <v>333</v>
      </c>
      <c r="H69" s="38" t="s">
        <v>333</v>
      </c>
      <c r="I69" s="38" t="s">
        <v>333</v>
      </c>
      <c r="J69" s="38" t="s">
        <v>333</v>
      </c>
      <c r="K69" s="38">
        <f>IF('3i SMNCC'!G$59="-","-",'3i SMNCC'!G$59)</f>
        <v>0</v>
      </c>
      <c r="L69" s="38">
        <f>IF('3i SMNCC'!H$59="-","-",'3i SMNCC'!H$59)</f>
        <v>-0.1310662676190151</v>
      </c>
      <c r="M69" s="38">
        <f>IF('3i SMNCC'!I$59="-","-",'3i SMNCC'!I$59)</f>
        <v>1.6490220555819262</v>
      </c>
      <c r="N69" s="38">
        <f>IF('3i SMNCC'!J$59="-","-",'3i SMNCC'!J$59)</f>
        <v>1.7011822078168848</v>
      </c>
      <c r="O69" s="30"/>
      <c r="P69" s="38">
        <f>IF('3i SMNCC'!L$59="-","-",'3i SMNCC'!L$59)</f>
        <v>1.7011822078168848</v>
      </c>
      <c r="Q69" s="38">
        <f>IF('3i SMNCC'!M$59="-","-",'3i SMNCC'!M$59)</f>
        <v>3.37071596157242</v>
      </c>
      <c r="R69" s="38">
        <f>IF('3i SMNCC'!N$59="-","-",'3i SMNCC'!N$59)</f>
        <v>3.2761312765157915</v>
      </c>
      <c r="S69" s="38">
        <f>IF('3i SMNCC'!O$59="-","-",'3i SMNCC'!O$59)</f>
        <v>4.8946129781636989</v>
      </c>
      <c r="T69" s="38">
        <f>IF('3i SMNCC'!P$59="-","-",'3i SMNCC'!P$59)</f>
        <v>4.2887571563853468</v>
      </c>
      <c r="U69" s="38">
        <f>IF('3i SMNCC'!Q$59="-","-",'3i SMNCC'!Q$59)</f>
        <v>4.0337120778428694</v>
      </c>
      <c r="V69" s="38">
        <f>IF('3i SMNCC'!R$59="-","-",'3i SMNCC'!R$59)</f>
        <v>4.3260832188341771</v>
      </c>
      <c r="W69" s="38" t="str">
        <f>IF('3i SMNCC'!S$59="-","-",'3i SMNCC'!S$59)</f>
        <v>-</v>
      </c>
      <c r="X69" s="38" t="str">
        <f>IF('3i SMNCC'!T$59="-","-",'3i SMNCC'!T$59)</f>
        <v>-</v>
      </c>
      <c r="Y69" s="38" t="str">
        <f>IF('3i SMNCC'!U$59="-","-",'3i SMNCC'!U$59)</f>
        <v>-</v>
      </c>
      <c r="Z69" s="38" t="str">
        <f>IF('3i SMNCC'!V$59="-","-",'3i SMNCC'!V$59)</f>
        <v>-</v>
      </c>
      <c r="AA69" s="28"/>
    </row>
    <row r="70" spans="1:27" s="29" customFormat="1" ht="11.5" x14ac:dyDescent="0.25">
      <c r="A70" s="256">
        <v>7</v>
      </c>
      <c r="B70" s="135" t="s">
        <v>349</v>
      </c>
      <c r="C70" s="135" t="s">
        <v>389</v>
      </c>
      <c r="D70" s="133" t="s">
        <v>320</v>
      </c>
      <c r="E70" s="128"/>
      <c r="F70" s="30"/>
      <c r="G70" s="38">
        <f>IF('3g CPIH'!C$16="-","-",'3j PAAC PAP'!$G$11*('3g CPIH'!C$16/'3g CPIH'!$G$16))</f>
        <v>23.857918590998043</v>
      </c>
      <c r="H70" s="38">
        <f>IF('3g CPIH'!D$16="-","-",'3j PAAC PAP'!$G$11*('3g CPIH'!D$16/'3g CPIH'!$G$16))</f>
        <v>23.905682191780819</v>
      </c>
      <c r="I70" s="38">
        <f>IF('3g CPIH'!E$16="-","-",'3j PAAC PAP'!$G$11*('3g CPIH'!E$16/'3g CPIH'!$G$16))</f>
        <v>23.977327592954992</v>
      </c>
      <c r="J70" s="38">
        <f>IF('3g CPIH'!F$16="-","-",'3j PAAC PAP'!$G$11*('3g CPIH'!F$16/'3g CPIH'!$G$16))</f>
        <v>24.120618395303325</v>
      </c>
      <c r="K70" s="38">
        <f>IF('3g CPIH'!G$16="-","-",'3j PAAC PAP'!$G$11*('3g CPIH'!G$16/'3g CPIH'!$G$16))</f>
        <v>24.4072</v>
      </c>
      <c r="L70" s="38">
        <f>IF('3g CPIH'!H$16="-","-",'3j PAAC PAP'!$G$11*('3g CPIH'!H$16/'3g CPIH'!$G$16))</f>
        <v>24.717663405088064</v>
      </c>
      <c r="M70" s="38">
        <f>IF('3g CPIH'!I$16="-","-",'3j PAAC PAP'!$G$11*('3g CPIH'!I$16/'3g CPIH'!$G$16))</f>
        <v>25.075890410958902</v>
      </c>
      <c r="N70" s="38">
        <f>IF('3g CPIH'!J$16="-","-",'3j PAAC PAP'!$G$11*('3g CPIH'!J$16/'3g CPIH'!$G$16))</f>
        <v>25.290826614481411</v>
      </c>
      <c r="O70" s="30"/>
      <c r="P70" s="38">
        <f>IF('3g CPIH'!L$16="-","-",'3j PAAC PAP'!$G$11*('3g CPIH'!L$16/'3g CPIH'!$G$16))</f>
        <v>25.290826614481411</v>
      </c>
      <c r="Q70" s="38">
        <f>IF('3g CPIH'!M$16="-","-",'3j PAAC PAP'!$G$11*('3g CPIH'!M$16/'3g CPIH'!$G$16))</f>
        <v>25.577408219178082</v>
      </c>
      <c r="R70" s="38">
        <f>IF('3g CPIH'!N$16="-","-",'3j PAAC PAP'!$G$11*('3g CPIH'!N$16/'3g CPIH'!$G$16))</f>
        <v>25.768462622309197</v>
      </c>
      <c r="S70" s="38">
        <f>IF('3g CPIH'!O$16="-","-",'3j PAAC PAP'!$G$11*('3g CPIH'!O$16/'3g CPIH'!$G$16))</f>
        <v>25.911753424657533</v>
      </c>
      <c r="T70" s="38">
        <f>IF('3g CPIH'!P$16="-","-",'3j PAAC PAP'!$G$11*('3g CPIH'!P$16/'3g CPIH'!$G$16))</f>
        <v>25.983398825831699</v>
      </c>
      <c r="U70" s="38">
        <f>IF('3g CPIH'!Q$16="-","-",'3j PAAC PAP'!$G$11*('3g CPIH'!Q$16/'3g CPIH'!$G$16))</f>
        <v>26.126689628180038</v>
      </c>
      <c r="V70" s="38">
        <f>IF('3g CPIH'!R$16="-","-",'3j PAAC PAP'!$G$11*('3g CPIH'!R$16/'3g CPIH'!$G$16))</f>
        <v>26.604325636007829</v>
      </c>
      <c r="W70" s="38" t="str">
        <f>IF('3g CPIH'!S$16="-","-",'3j PAAC PAP'!$G$11*('3g CPIH'!S$16/'3g CPIH'!$G$16))</f>
        <v>-</v>
      </c>
      <c r="X70" s="38" t="str">
        <f>IF('3g CPIH'!T$16="-","-",'3j PAAC PAP'!$G$11*('3g CPIH'!T$16/'3g CPIH'!$G$16))</f>
        <v>-</v>
      </c>
      <c r="Y70" s="38" t="str">
        <f>IF('3g CPIH'!U$16="-","-",'3j PAAC PAP'!$G$11*('3g CPIH'!U$16/'3g CPIH'!$G$16))</f>
        <v>-</v>
      </c>
      <c r="Z70" s="38" t="str">
        <f>IF('3g CPIH'!V$16="-","-",'3j PAAC PAP'!$G$11*('3g CPIH'!V$16/'3g CPIH'!$G$16))</f>
        <v>-</v>
      </c>
      <c r="AA70" s="28"/>
    </row>
    <row r="71" spans="1:27" s="29" customFormat="1" ht="11.25" customHeight="1" x14ac:dyDescent="0.25">
      <c r="A71" s="256">
        <v>8</v>
      </c>
      <c r="B71" s="135" t="s">
        <v>349</v>
      </c>
      <c r="C71" s="135" t="s">
        <v>404</v>
      </c>
      <c r="D71" s="133" t="s">
        <v>320</v>
      </c>
      <c r="E71" s="128"/>
      <c r="F71" s="30"/>
      <c r="G71" s="38">
        <f>IF(G66="-","-",SUM(G63:G69)*'3j PAAC PAP'!$G$29)</f>
        <v>0</v>
      </c>
      <c r="H71" s="38">
        <f>IF(H66="-","-",SUM(H63:H69)*'3j PAAC PAP'!$G$29)</f>
        <v>0</v>
      </c>
      <c r="I71" s="38">
        <f>IF(I66="-","-",SUM(I63:I69)*'3j PAAC PAP'!$G$29)</f>
        <v>0</v>
      </c>
      <c r="J71" s="38">
        <f>IF(J66="-","-",SUM(J63:J69)*'3j PAAC PAP'!$G$29)</f>
        <v>0</v>
      </c>
      <c r="K71" s="38">
        <f>IF(K66="-","-",SUM(K63:K69)*'3j PAAC PAP'!$G$29)</f>
        <v>0</v>
      </c>
      <c r="L71" s="38">
        <f>IF(L66="-","-",SUM(L63:L69)*'3j PAAC PAP'!$G$29)</f>
        <v>0</v>
      </c>
      <c r="M71" s="38">
        <f>IF(M66="-","-",SUM(M63:M69)*'3j PAAC PAP'!$G$29)</f>
        <v>0</v>
      </c>
      <c r="N71" s="38">
        <f>IF(N66="-","-",SUM(N63:N69)*'3j PAAC PAP'!$G$29)</f>
        <v>0</v>
      </c>
      <c r="O71" s="30"/>
      <c r="P71" s="38">
        <f>IF(P66="-","-",SUM(P63:P69)*'3j PAAC PAP'!$G$29)</f>
        <v>0</v>
      </c>
      <c r="Q71" s="38">
        <f>IF(Q66="-","-",SUM(Q63:Q69)*'3j PAAC PAP'!$G$29)</f>
        <v>0</v>
      </c>
      <c r="R71" s="38">
        <f>IF(R66="-","-",SUM(R63:R69)*'3j PAAC PAP'!$G$29)</f>
        <v>0</v>
      </c>
      <c r="S71" s="38">
        <f>IF(S66="-","-",SUM(S63:S69)*'3j PAAC PAP'!$G$29)</f>
        <v>0</v>
      </c>
      <c r="T71" s="38">
        <f>IF(T66="-","-",SUM(T63:T69)*'3j PAAC PAP'!$G$29)</f>
        <v>0</v>
      </c>
      <c r="U71" s="38">
        <f>IF(U66="-","-",SUM(U63:U69)*'3j PAAC PAP'!$G$29)</f>
        <v>0</v>
      </c>
      <c r="V71" s="38">
        <f>IF(V66="-","-",SUM(V63:V69)*'3j PAAC PAP'!$G$29)</f>
        <v>0</v>
      </c>
      <c r="W71" s="38" t="str">
        <f>IF(W66="-","-",SUM(W63:W69)*'3j PAAC PAP'!$G$29)</f>
        <v>-</v>
      </c>
      <c r="X71" s="38" t="str">
        <f>IF(X66="-","-",SUM(X63:X69)*'3j PAAC PAP'!$G$29)</f>
        <v>-</v>
      </c>
      <c r="Y71" s="38" t="str">
        <f>IF(Y66="-","-",SUM(Y63:Y69)*'3j PAAC PAP'!$G$29)</f>
        <v>-</v>
      </c>
      <c r="Z71" s="38" t="str">
        <f>IF(Z66="-","-",SUM(Z63:Z69)*'3j PAAC PAP'!$G$29)</f>
        <v>-</v>
      </c>
      <c r="AA71" s="28"/>
    </row>
    <row r="72" spans="1:27" s="29" customFormat="1" ht="11.25" customHeight="1" x14ac:dyDescent="0.25">
      <c r="A72" s="256">
        <v>9</v>
      </c>
      <c r="B72" s="135" t="s">
        <v>388</v>
      </c>
      <c r="C72" s="135" t="s">
        <v>515</v>
      </c>
      <c r="D72" s="133" t="s">
        <v>320</v>
      </c>
      <c r="E72" s="128"/>
      <c r="F72" s="30"/>
      <c r="G72" s="38">
        <f>IF(G66="-","-",SUM(G63:G71)*'3k EBIT'!$E$7)</f>
        <v>1.5831950422675127</v>
      </c>
      <c r="H72" s="38">
        <f>IF(H66="-","-",SUM(H63:H71)*'3k EBIT'!$E$7)</f>
        <v>1.5856235089915831</v>
      </c>
      <c r="I72" s="38">
        <f>IF(I66="-","-",SUM(I63:I71)*'3k EBIT'!$E$7)</f>
        <v>1.7248030293551235</v>
      </c>
      <c r="J72" s="38">
        <f>IF(J66="-","-",SUM(J63:J71)*'3k EBIT'!$E$7)</f>
        <v>1.7320884295273347</v>
      </c>
      <c r="K72" s="38">
        <f>IF(K66="-","-",SUM(K63:K71)*'3k EBIT'!$E$7)</f>
        <v>1.6464059479103197</v>
      </c>
      <c r="L72" s="38">
        <f>IF(L66="-","-",SUM(L63:L71)*'3k EBIT'!$E$7)</f>
        <v>1.6596524901455327</v>
      </c>
      <c r="M72" s="38">
        <f>IF(M66="-","-",SUM(M63:M71)*'3k EBIT'!$E$7)</f>
        <v>1.7479240609154036</v>
      </c>
      <c r="N72" s="38">
        <f>IF(N66="-","-",SUM(N63:N71)*'3k EBIT'!$E$7)</f>
        <v>1.7598623990022075</v>
      </c>
      <c r="O72" s="30"/>
      <c r="P72" s="38">
        <f>IF(P66="-","-",SUM(P63:P71)*'3k EBIT'!$E$7)</f>
        <v>1.7598623990022075</v>
      </c>
      <c r="Q72" s="38">
        <f>IF(Q66="-","-",SUM(Q63:Q71)*'3k EBIT'!$E$7)</f>
        <v>1.8050611710883975</v>
      </c>
      <c r="R72" s="38">
        <f>IF(R66="-","-",SUM(R63:R71)*'3k EBIT'!$E$7)</f>
        <v>1.8112605488452314</v>
      </c>
      <c r="S72" s="38">
        <f>IF(S66="-","-",SUM(S63:S71)*'3k EBIT'!$E$7)</f>
        <v>1.8870369610474682</v>
      </c>
      <c r="T72" s="38">
        <f>IF(T66="-","-",SUM(T63:T71)*'3k EBIT'!$E$7)</f>
        <v>1.8729379628594298</v>
      </c>
      <c r="U72" s="38">
        <f>IF(U66="-","-",SUM(U63:U71)*'3k EBIT'!$E$7)</f>
        <v>1.8955279089323256</v>
      </c>
      <c r="V72" s="38">
        <f>IF(V66="-","-",SUM(V63:V71)*'3k EBIT'!$E$7)</f>
        <v>1.9230346425476736</v>
      </c>
      <c r="W72" s="38" t="str">
        <f>IF(W66="-","-",SUM(W63:W71)*'3k EBIT'!$E$7)</f>
        <v>-</v>
      </c>
      <c r="X72" s="38" t="str">
        <f>IF(X66="-","-",SUM(X63:X71)*'3k EBIT'!$E$7)</f>
        <v>-</v>
      </c>
      <c r="Y72" s="38" t="str">
        <f>IF(Y66="-","-",SUM(Y63:Y71)*'3k EBIT'!$E$7)</f>
        <v>-</v>
      </c>
      <c r="Z72" s="38" t="str">
        <f>IF(Z66="-","-",SUM(Z63:Z71)*'3k EBIT'!$E$7)</f>
        <v>-</v>
      </c>
      <c r="AA72" s="28"/>
    </row>
    <row r="73" spans="1:27" s="29" customFormat="1" ht="11.25" customHeight="1" x14ac:dyDescent="0.25">
      <c r="A73" s="256">
        <v>10</v>
      </c>
      <c r="B73" s="135" t="s">
        <v>292</v>
      </c>
      <c r="C73" s="179" t="s">
        <v>516</v>
      </c>
      <c r="D73" s="133" t="s">
        <v>320</v>
      </c>
      <c r="E73" s="127"/>
      <c r="F73" s="30"/>
      <c r="G73" s="38">
        <f>IF(G68="-","-",SUM(G63:G66,G68:G72)*'3l HAP'!$E$8)</f>
        <v>1.036143869235</v>
      </c>
      <c r="H73" s="38">
        <f>IF(H68="-","-",SUM(H63:H66,H68:H72)*'3l HAP'!$E$8)</f>
        <v>1.0380151937939981</v>
      </c>
      <c r="I73" s="38">
        <f>IF(I68="-","-",SUM(I63:I66,I68:I72)*'3l HAP'!$E$8)</f>
        <v>1.0437286227915927</v>
      </c>
      <c r="J73" s="38">
        <f>IF(J68="-","-",SUM(J63:J66,J68:J72)*'3l HAP'!$E$8)</f>
        <v>1.0493425964685863</v>
      </c>
      <c r="K73" s="38">
        <f>IF(K68="-","-",SUM(K63:K66,K68:K72)*'3l HAP'!$E$8)</f>
        <v>1.0602706032480693</v>
      </c>
      <c r="L73" s="38">
        <f>IF(L68="-","-",SUM(L63:L66,L68:L72)*'3l HAP'!$E$8)</f>
        <v>1.0704781056037154</v>
      </c>
      <c r="M73" s="38">
        <f>IF(M68="-","-",SUM(M63:M66,M68:M72)*'3l HAP'!$E$8)</f>
        <v>1.1176568280942032</v>
      </c>
      <c r="N73" s="38">
        <f>IF(N68="-","-",SUM(N63:N66,N68:N72)*'3l HAP'!$E$8)</f>
        <v>1.1268562562906126</v>
      </c>
      <c r="O73" s="30"/>
      <c r="P73" s="38">
        <f>IF(P68="-","-",SUM(P63:P66,P68:P72)*'3l HAP'!$E$8)</f>
        <v>1.1268562562906126</v>
      </c>
      <c r="Q73" s="38">
        <f>IF(Q68="-","-",SUM(Q63:Q66,Q68:Q72)*'3l HAP'!$E$8)</f>
        <v>1.1654262396208386</v>
      </c>
      <c r="R73" s="38">
        <f>IF(R68="-","-",SUM(R63:R66,R68:R72)*'3l HAP'!$E$8)</f>
        <v>1.1702033476338416</v>
      </c>
      <c r="S73" s="38">
        <f>IF(S68="-","-",SUM(S63:S66,S68:S72)*'3l HAP'!$E$8)</f>
        <v>1.2029439994651587</v>
      </c>
      <c r="T73" s="38">
        <f>IF(T68="-","-",SUM(T63:T66,T68:T72)*'3l HAP'!$E$8)</f>
        <v>1.1920796127700339</v>
      </c>
      <c r="U73" s="38">
        <f>IF(U68="-","-",SUM(U63:U66,U68:U72)*'3l HAP'!$E$8)</f>
        <v>1.195058236945852</v>
      </c>
      <c r="V73" s="38">
        <f>IF(V68="-","-",SUM(V63:V66,V68:V72)*'3l HAP'!$E$8)</f>
        <v>1.2162543380256057</v>
      </c>
      <c r="W73" s="38" t="str">
        <f>IF(W68="-","-",SUM(W63:W66,W68:W72)*'3l HAP'!$E$8)</f>
        <v>-</v>
      </c>
      <c r="X73" s="38" t="str">
        <f>IF(X68="-","-",SUM(X63:X66,X68:X72)*'3l HAP'!$E$8)</f>
        <v>-</v>
      </c>
      <c r="Y73" s="38" t="str">
        <f>IF(Y68="-","-",SUM(Y63:Y66,Y68:Y72)*'3l HAP'!$E$8)</f>
        <v>-</v>
      </c>
      <c r="Z73" s="38" t="str">
        <f>IF(Z68="-","-",SUM(Z63:Z66,Z68:Z72)*'3l HAP'!$E$8)</f>
        <v>-</v>
      </c>
      <c r="AA73" s="28"/>
    </row>
    <row r="74" spans="1:27" s="29" customFormat="1" ht="11.25" customHeight="1" x14ac:dyDescent="0.25">
      <c r="A74" s="256">
        <v>11</v>
      </c>
      <c r="B74" s="135" t="s">
        <v>44</v>
      </c>
      <c r="C74" s="135" t="str">
        <f>B74&amp;"_"&amp;D74</f>
        <v>Total_Midlands</v>
      </c>
      <c r="D74" s="133" t="s">
        <v>320</v>
      </c>
      <c r="E74" s="128"/>
      <c r="F74" s="30"/>
      <c r="G74" s="38">
        <f t="shared" ref="G74:N74" si="8">IF(G68="-","-",SUM(G63:G73))</f>
        <v>84.362164307388142</v>
      </c>
      <c r="H74" s="38">
        <f t="shared" si="8"/>
        <v>84.491849617262204</v>
      </c>
      <c r="I74" s="38">
        <f t="shared" si="8"/>
        <v>91.822797934422823</v>
      </c>
      <c r="J74" s="38">
        <f t="shared" si="8"/>
        <v>92.211853864045011</v>
      </c>
      <c r="K74" s="38">
        <f t="shared" si="8"/>
        <v>87.713179437895263</v>
      </c>
      <c r="L74" s="38">
        <f t="shared" si="8"/>
        <v>88.420573085708597</v>
      </c>
      <c r="M74" s="38">
        <f t="shared" si="8"/>
        <v>93.113622034992858</v>
      </c>
      <c r="N74" s="38">
        <f t="shared" si="8"/>
        <v>93.75115478717052</v>
      </c>
      <c r="O74" s="30"/>
      <c r="P74" s="38">
        <f t="shared" ref="P74:Z74" si="9">IF(P68="-","-",SUM(P63:P73))</f>
        <v>93.75115478717052</v>
      </c>
      <c r="Q74" s="38">
        <f t="shared" si="9"/>
        <v>96.16860652927582</v>
      </c>
      <c r="R74" s="38">
        <f t="shared" si="9"/>
        <v>96.49966654235017</v>
      </c>
      <c r="S74" s="38">
        <f t="shared" si="9"/>
        <v>100.52063776800273</v>
      </c>
      <c r="T74" s="38">
        <f t="shared" si="9"/>
        <v>99.767721151601663</v>
      </c>
      <c r="U74" s="38">
        <f t="shared" si="9"/>
        <v>100.95964381483344</v>
      </c>
      <c r="V74" s="38">
        <f t="shared" si="9"/>
        <v>102.42856213978816</v>
      </c>
      <c r="W74" s="38" t="str">
        <f t="shared" si="9"/>
        <v>-</v>
      </c>
      <c r="X74" s="38" t="str">
        <f t="shared" si="9"/>
        <v>-</v>
      </c>
      <c r="Y74" s="38" t="str">
        <f t="shared" si="9"/>
        <v>-</v>
      </c>
      <c r="Z74" s="38" t="str">
        <f t="shared" si="9"/>
        <v>-</v>
      </c>
      <c r="AA74" s="28"/>
    </row>
    <row r="75" spans="1:27" s="29" customFormat="1" ht="11.25" customHeight="1" x14ac:dyDescent="0.25">
      <c r="A75" s="256">
        <v>1</v>
      </c>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v>2</v>
      </c>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AA'!J74="-","-",'3c AA'!J74)</f>
        <v>-</v>
      </c>
      <c r="H77" s="129" t="str">
        <f>IF('3c AA'!K74="-","-",'3c AA'!K74)</f>
        <v>-</v>
      </c>
      <c r="I77" s="129" t="str">
        <f>IF('3c AA'!L74="-","-",'3c AA'!L74)</f>
        <v>-</v>
      </c>
      <c r="J77" s="129" t="str">
        <f>IF('3c AA'!M74="-","-",'3c AA'!M74)</f>
        <v>-</v>
      </c>
      <c r="K77" s="129" t="str">
        <f>IF('3c AA'!N74="-","-",'3c AA'!N74)</f>
        <v>-</v>
      </c>
      <c r="L77" s="129" t="str">
        <f>IF('3c AA'!O74="-","-",'3c AA'!O74)</f>
        <v>-</v>
      </c>
      <c r="M77" s="129" t="str">
        <f>IF('3c AA'!P74="-","-",'3c AA'!P74)</f>
        <v>-</v>
      </c>
      <c r="N77" s="129" t="str">
        <f>IF('3c AA'!Q74="-","-",'3c AA'!Q74)</f>
        <v>-</v>
      </c>
      <c r="O77" s="30"/>
      <c r="P77" s="129" t="str">
        <f>IF('3c AA'!S74="-","-",'3c AA'!S74)</f>
        <v>-</v>
      </c>
      <c r="Q77" s="129" t="str">
        <f>IF('3c AA'!T74="-","-",'3c AA'!T74)</f>
        <v>-</v>
      </c>
      <c r="R77" s="129" t="str">
        <f>IF('3c AA'!U74="-","-",'3c AA'!U74)</f>
        <v>-</v>
      </c>
      <c r="S77" s="129" t="str">
        <f>IF('3c AA'!V74="-","-",'3c AA'!V74)</f>
        <v>-</v>
      </c>
      <c r="T77" s="129">
        <f>IF('3c AA'!W74="-","-",'3c AA'!W74)</f>
        <v>0</v>
      </c>
      <c r="U77" s="129">
        <f>IF('3c AA'!X74="-","-",'3c AA'!X74)</f>
        <v>0</v>
      </c>
      <c r="V77" s="129">
        <f>IF('3c AA'!Y74="-","-",'3c AA'!Y74)</f>
        <v>0</v>
      </c>
      <c r="W77" s="129" t="str">
        <f>IF('3c AA'!Z74="-","-",'3c AA'!Z74)</f>
        <v>-</v>
      </c>
      <c r="X77" s="129" t="str">
        <f>IF('3c AA'!AA74="-","-",'3c AA'!AA74)</f>
        <v>-</v>
      </c>
      <c r="Y77" s="129" t="str">
        <f>IF('3c AA'!AB74="-","-",'3c AA'!AB74)</f>
        <v>-</v>
      </c>
      <c r="Z77" s="129" t="str">
        <f>IF('3c AA'!AC74="-","-",'3c AA'!AC74)</f>
        <v>-</v>
      </c>
      <c r="AA77" s="28"/>
    </row>
    <row r="78" spans="1:27" s="29" customFormat="1" ht="11.5" x14ac:dyDescent="0.25">
      <c r="A78" s="256">
        <v>3</v>
      </c>
      <c r="B78" s="132" t="s">
        <v>2</v>
      </c>
      <c r="C78" s="132" t="s">
        <v>342</v>
      </c>
      <c r="D78" s="134" t="s">
        <v>321</v>
      </c>
      <c r="E78" s="131"/>
      <c r="F78" s="30"/>
      <c r="G78" s="129">
        <f>IF('3d PC'!G14="-","-",'3d PC'!G55)</f>
        <v>6.5567588596821027</v>
      </c>
      <c r="H78" s="129">
        <f>IF('3d PC'!H14="-","-",'3d PC'!H55)</f>
        <v>6.5567588596821027</v>
      </c>
      <c r="I78" s="129">
        <f>IF('3d PC'!I14="-","-",'3d PC'!I55)</f>
        <v>6.6197359495950758</v>
      </c>
      <c r="J78" s="129">
        <f>IF('3d PC'!J14="-","-",'3d PC'!J55)</f>
        <v>6.6197359495950758</v>
      </c>
      <c r="K78" s="129">
        <f>IF('3d PC'!K14="-","-",'3d PC'!K55)</f>
        <v>6.6995028867368616</v>
      </c>
      <c r="L78" s="129">
        <f>IF('3d PC'!L14="-","-",'3d PC'!L55)</f>
        <v>6.6995028867368616</v>
      </c>
      <c r="M78" s="129">
        <f>IF('3d PC'!M14="-","-",'3d PC'!M55)</f>
        <v>7.1131218301273513</v>
      </c>
      <c r="N78" s="129">
        <f>IF('3d PC'!N14="-","-",'3d PC'!N55)</f>
        <v>7.1131218301273513</v>
      </c>
      <c r="O78" s="30"/>
      <c r="P78" s="129">
        <f>'3d PC'!P55</f>
        <v>7.1131218301273513</v>
      </c>
      <c r="Q78" s="129">
        <f>'3d PC'!Q55</f>
        <v>7.2804579515147188</v>
      </c>
      <c r="R78" s="129">
        <f>'3d PC'!R55</f>
        <v>7.1935840895118579</v>
      </c>
      <c r="S78" s="129">
        <f>'3d PC'!S55</f>
        <v>7.3593999937099728</v>
      </c>
      <c r="T78" s="129">
        <f>'3d PC'!T55</f>
        <v>7.0492243060839304</v>
      </c>
      <c r="U78" s="129">
        <f>'3d PC'!U55</f>
        <v>7.1089669218364691</v>
      </c>
      <c r="V78" s="129">
        <f>'3d PC'!V55</f>
        <v>6.9829560851947949</v>
      </c>
      <c r="W78" s="129" t="str">
        <f>'3d PC'!W55</f>
        <v>-</v>
      </c>
      <c r="X78" s="129" t="str">
        <f>'3d PC'!X55</f>
        <v>-</v>
      </c>
      <c r="Y78" s="129" t="str">
        <f>'3d PC'!Y55</f>
        <v>-</v>
      </c>
      <c r="Z78" s="129" t="str">
        <f>'3d PC'!Z55</f>
        <v>-</v>
      </c>
      <c r="AA78" s="28"/>
    </row>
    <row r="79" spans="1:27" s="29" customFormat="1" ht="11.5" x14ac:dyDescent="0.25">
      <c r="A79" s="256">
        <v>4</v>
      </c>
      <c r="B79" s="132" t="s">
        <v>352</v>
      </c>
      <c r="C79" s="132" t="s">
        <v>343</v>
      </c>
      <c r="D79" s="134" t="s">
        <v>321</v>
      </c>
      <c r="E79" s="131"/>
      <c r="F79" s="30"/>
      <c r="G79" s="129">
        <f>IF('3e NC-Elec'!H19="-","-",'3e NC-Elec'!H19)</f>
        <v>29.9665</v>
      </c>
      <c r="H79" s="129">
        <f>IF('3e NC-Elec'!I19="-","-",'3e NC-Elec'!I19)</f>
        <v>29.9665</v>
      </c>
      <c r="I79" s="129">
        <f>IF('3e NC-Elec'!J19="-","-",'3e NC-Elec'!J19)</f>
        <v>19.564</v>
      </c>
      <c r="J79" s="129">
        <f>IF('3e NC-Elec'!K19="-","-",'3e NC-Elec'!K19)</f>
        <v>19.564</v>
      </c>
      <c r="K79" s="129">
        <f>IF('3e NC-Elec'!L19="-","-",'3e NC-Elec'!L19)</f>
        <v>17.848499999999998</v>
      </c>
      <c r="L79" s="129">
        <f>IF('3e NC-Elec'!M19="-","-",'3e NC-Elec'!M19)</f>
        <v>17.848499999999998</v>
      </c>
      <c r="M79" s="129">
        <f>IF('3e NC-Elec'!N19="-","-",'3e NC-Elec'!N19)</f>
        <v>19.637</v>
      </c>
      <c r="N79" s="129">
        <f>IF('3e NC-Elec'!O19="-","-",'3e NC-Elec'!O19)</f>
        <v>19.637</v>
      </c>
      <c r="O79" s="30"/>
      <c r="P79" s="129">
        <f>'3e NC-Elec'!Q19</f>
        <v>19.637</v>
      </c>
      <c r="Q79" s="129">
        <f>'3e NC-Elec'!R19</f>
        <v>20.330500000000001</v>
      </c>
      <c r="R79" s="129">
        <f>'3e NC-Elec'!S19</f>
        <v>20.330500000000001</v>
      </c>
      <c r="S79" s="129">
        <f>'3e NC-Elec'!T19</f>
        <v>24.418500000000005</v>
      </c>
      <c r="T79" s="129">
        <f>'3e NC-Elec'!U19</f>
        <v>24.418500000000005</v>
      </c>
      <c r="U79" s="129">
        <f>'3e NC-Elec'!V19</f>
        <v>22.776</v>
      </c>
      <c r="V79" s="129">
        <f>'3e NC-Elec'!W19</f>
        <v>22.776</v>
      </c>
      <c r="W79" s="129" t="str">
        <f>'3e NC-Elec'!X19</f>
        <v>-</v>
      </c>
      <c r="X79" s="129" t="str">
        <f>'3e NC-Elec'!Y19</f>
        <v>-</v>
      </c>
      <c r="Y79" s="129" t="str">
        <f>'3e NC-Elec'!Z19</f>
        <v>-</v>
      </c>
      <c r="Z79" s="129" t="str">
        <f>'3e NC-Elec'!AA19</f>
        <v>-</v>
      </c>
      <c r="AA79" s="28"/>
    </row>
    <row r="80" spans="1:27" s="29" customFormat="1" ht="11.5" x14ac:dyDescent="0.25">
      <c r="A80" s="256">
        <v>5</v>
      </c>
      <c r="B80" s="132" t="s">
        <v>349</v>
      </c>
      <c r="C80" s="132" t="s">
        <v>344</v>
      </c>
      <c r="D80" s="134" t="s">
        <v>321</v>
      </c>
      <c r="E80" s="131"/>
      <c r="F80" s="30"/>
      <c r="G80" s="129">
        <f>IF('3g CPIH'!C$16="-","-",'3h OC '!$E$7*('3g CPIH'!C$16/'3g CPIH'!$G$16))</f>
        <v>38.772147945205475</v>
      </c>
      <c r="H80" s="129">
        <f>IF('3g CPIH'!D$16="-","-",'3h OC '!$E$7*('3g CPIH'!D$16/'3g CPIH'!$G$16))</f>
        <v>38.849769863013698</v>
      </c>
      <c r="I80" s="129">
        <f>IF('3g CPIH'!E$16="-","-",'3h OC '!$E$7*('3g CPIH'!E$16/'3g CPIH'!$G$16))</f>
        <v>38.966202739726029</v>
      </c>
      <c r="J80" s="129">
        <f>IF('3g CPIH'!F$16="-","-",'3h OC '!$E$7*('3g CPIH'!F$16/'3g CPIH'!$G$16))</f>
        <v>39.199068493150683</v>
      </c>
      <c r="K80" s="129">
        <f>IF('3g CPIH'!G$16="-","-",'3h OC '!$E$7*('3g CPIH'!G$16/'3g CPIH'!$G$16))</f>
        <v>39.6648</v>
      </c>
      <c r="L80" s="129">
        <f>IF('3g CPIH'!H$16="-","-",'3h OC '!$E$7*('3g CPIH'!H$16/'3g CPIH'!$G$16))</f>
        <v>40.169342465753431</v>
      </c>
      <c r="M80" s="129">
        <f>IF('3g CPIH'!I$16="-","-",'3h OC '!$E$7*('3g CPIH'!I$16/'3g CPIH'!$G$16))</f>
        <v>40.751506849315064</v>
      </c>
      <c r="N80" s="129">
        <f>IF('3g CPIH'!J$16="-","-",'3h OC '!$E$7*('3g CPIH'!J$16/'3g CPIH'!$G$16))</f>
        <v>41.100805479452056</v>
      </c>
      <c r="O80" s="30"/>
      <c r="P80" s="129">
        <f>IF('3g CPIH'!L$16="-","-",'3h OC '!$E$7*('3g CPIH'!L$16/'3g CPIH'!$G$16))</f>
        <v>41.100805479452056</v>
      </c>
      <c r="Q80" s="129">
        <f>IF('3g CPIH'!M$16="-","-",'3h OC '!$E$7*('3g CPIH'!M$16/'3g CPIH'!$G$16))</f>
        <v>41.566536986301365</v>
      </c>
      <c r="R80" s="129">
        <f>IF('3g CPIH'!N$16="-","-",'3h OC '!$E$7*('3g CPIH'!N$16/'3g CPIH'!$G$16))</f>
        <v>41.877024657534243</v>
      </c>
      <c r="S80" s="129">
        <f>IF('3g CPIH'!O$16="-","-",'3h OC '!$E$7*('3g CPIH'!O$16/'3g CPIH'!$G$16))</f>
        <v>42.109890410958904</v>
      </c>
      <c r="T80" s="129">
        <f>IF('3g CPIH'!P$16="-","-",'3h OC '!$E$7*('3g CPIH'!P$16/'3g CPIH'!$G$16))</f>
        <v>42.226323287671228</v>
      </c>
      <c r="U80" s="129">
        <f>IF('3g CPIH'!Q$16="-","-",'3h OC '!$E$7*('3g CPIH'!Q$16/'3g CPIH'!$G$16))</f>
        <v>42.45918904109589</v>
      </c>
      <c r="V80" s="129">
        <f>IF('3g CPIH'!R$16="-","-",'3h OC '!$E$7*('3g CPIH'!R$16/'3g CPIH'!$G$16))</f>
        <v>43.235408219178083</v>
      </c>
      <c r="W80" s="129" t="str">
        <f>IF('3g CPIH'!S$16="-","-",'3h OC '!$E$7*('3g CPIH'!S$16/'3g CPIH'!$G$16))</f>
        <v>-</v>
      </c>
      <c r="X80" s="129" t="str">
        <f>IF('3g CPIH'!T$16="-","-",'3h OC '!$E$7*('3g CPIH'!T$16/'3g CPIH'!$G$16))</f>
        <v>-</v>
      </c>
      <c r="Y80" s="129" t="str">
        <f>IF('3g CPIH'!U$16="-","-",'3h OC '!$E$7*('3g CPIH'!U$16/'3g CPIH'!$G$16))</f>
        <v>-</v>
      </c>
      <c r="Z80" s="129" t="str">
        <f>IF('3g CPIH'!V$16="-","-",'3h OC '!$E$7*('3g CPIH'!V$16/'3g CPIH'!$G$16))</f>
        <v>-</v>
      </c>
      <c r="AA80" s="28"/>
    </row>
    <row r="81" spans="1:27" s="29" customFormat="1" ht="11.5" x14ac:dyDescent="0.25">
      <c r="A81" s="256">
        <v>6</v>
      </c>
      <c r="B81" s="132" t="s">
        <v>349</v>
      </c>
      <c r="C81" s="132" t="s">
        <v>43</v>
      </c>
      <c r="D81" s="134" t="s">
        <v>321</v>
      </c>
      <c r="E81" s="131"/>
      <c r="F81" s="30"/>
      <c r="G81" s="129" t="s">
        <v>333</v>
      </c>
      <c r="H81" s="129" t="s">
        <v>333</v>
      </c>
      <c r="I81" s="129" t="s">
        <v>333</v>
      </c>
      <c r="J81" s="129" t="s">
        <v>333</v>
      </c>
      <c r="K81" s="129">
        <f>IF('3i SMNCC'!G$59="-","-",'3i SMNCC'!G$59)</f>
        <v>0</v>
      </c>
      <c r="L81" s="129">
        <f>IF('3i SMNCC'!H$59="-","-",'3i SMNCC'!H$59)</f>
        <v>-0.1310662676190151</v>
      </c>
      <c r="M81" s="129">
        <f>IF('3i SMNCC'!I$59="-","-",'3i SMNCC'!I$59)</f>
        <v>1.6490220555819262</v>
      </c>
      <c r="N81" s="129">
        <f>IF('3i SMNCC'!J$59="-","-",'3i SMNCC'!J$59)</f>
        <v>1.7011822078168848</v>
      </c>
      <c r="O81" s="30"/>
      <c r="P81" s="129">
        <f>IF('3i SMNCC'!L$59="-","-",'3i SMNCC'!L$59)</f>
        <v>1.7011822078168848</v>
      </c>
      <c r="Q81" s="129">
        <f>IF('3i SMNCC'!M$59="-","-",'3i SMNCC'!M$59)</f>
        <v>3.37071596157242</v>
      </c>
      <c r="R81" s="129">
        <f>IF('3i SMNCC'!N$59="-","-",'3i SMNCC'!N$59)</f>
        <v>3.2761312765157915</v>
      </c>
      <c r="S81" s="129">
        <f>IF('3i SMNCC'!O$59="-","-",'3i SMNCC'!O$59)</f>
        <v>4.8946129781636989</v>
      </c>
      <c r="T81" s="129">
        <f>IF('3i SMNCC'!P$59="-","-",'3i SMNCC'!P$59)</f>
        <v>4.2887571563853468</v>
      </c>
      <c r="U81" s="129">
        <f>IF('3i SMNCC'!Q$59="-","-",'3i SMNCC'!Q$59)</f>
        <v>4.0337120778428694</v>
      </c>
      <c r="V81" s="129">
        <f>IF('3i SMNCC'!R$59="-","-",'3i SMNCC'!R$59)</f>
        <v>4.3260832188341771</v>
      </c>
      <c r="W81" s="129" t="str">
        <f>IF('3i SMNCC'!S$59="-","-",'3i SMNCC'!S$59)</f>
        <v>-</v>
      </c>
      <c r="X81" s="129" t="str">
        <f>IF('3i SMNCC'!T$59="-","-",'3i SMNCC'!T$59)</f>
        <v>-</v>
      </c>
      <c r="Y81" s="129" t="str">
        <f>IF('3i SMNCC'!U$59="-","-",'3i SMNCC'!U$59)</f>
        <v>-</v>
      </c>
      <c r="Z81" s="129" t="str">
        <f>IF('3i SMNCC'!V$59="-","-",'3i SMNCC'!V$59)</f>
        <v>-</v>
      </c>
      <c r="AA81" s="28"/>
    </row>
    <row r="82" spans="1:27" s="29" customFormat="1" ht="11.25" customHeight="1" x14ac:dyDescent="0.25">
      <c r="A82" s="256">
        <v>7</v>
      </c>
      <c r="B82" s="132" t="s">
        <v>349</v>
      </c>
      <c r="C82" s="132" t="s">
        <v>389</v>
      </c>
      <c r="D82" s="134" t="s">
        <v>321</v>
      </c>
      <c r="E82" s="131"/>
      <c r="F82" s="30"/>
      <c r="G82" s="129">
        <f>IF('3g CPIH'!C$16="-","-",'3j PAAC PAP'!$G$11*('3g CPIH'!C$16/'3g CPIH'!$G$16))</f>
        <v>23.857918590998043</v>
      </c>
      <c r="H82" s="129">
        <f>IF('3g CPIH'!D$16="-","-",'3j PAAC PAP'!$G$11*('3g CPIH'!D$16/'3g CPIH'!$G$16))</f>
        <v>23.905682191780819</v>
      </c>
      <c r="I82" s="129">
        <f>IF('3g CPIH'!E$16="-","-",'3j PAAC PAP'!$G$11*('3g CPIH'!E$16/'3g CPIH'!$G$16))</f>
        <v>23.977327592954992</v>
      </c>
      <c r="J82" s="129">
        <f>IF('3g CPIH'!F$16="-","-",'3j PAAC PAP'!$G$11*('3g CPIH'!F$16/'3g CPIH'!$G$16))</f>
        <v>24.120618395303325</v>
      </c>
      <c r="K82" s="129">
        <f>IF('3g CPIH'!G$16="-","-",'3j PAAC PAP'!$G$11*('3g CPIH'!G$16/'3g CPIH'!$G$16))</f>
        <v>24.4072</v>
      </c>
      <c r="L82" s="129">
        <f>IF('3g CPIH'!H$16="-","-",'3j PAAC PAP'!$G$11*('3g CPIH'!H$16/'3g CPIH'!$G$16))</f>
        <v>24.717663405088064</v>
      </c>
      <c r="M82" s="129">
        <f>IF('3g CPIH'!I$16="-","-",'3j PAAC PAP'!$G$11*('3g CPIH'!I$16/'3g CPIH'!$G$16))</f>
        <v>25.075890410958902</v>
      </c>
      <c r="N82" s="129">
        <f>IF('3g CPIH'!J$16="-","-",'3j PAAC PAP'!$G$11*('3g CPIH'!J$16/'3g CPIH'!$G$16))</f>
        <v>25.290826614481411</v>
      </c>
      <c r="O82" s="30"/>
      <c r="P82" s="129">
        <f>IF('3g CPIH'!L$16="-","-",'3j PAAC PAP'!$G$11*('3g CPIH'!L$16/'3g CPIH'!$G$16))</f>
        <v>25.290826614481411</v>
      </c>
      <c r="Q82" s="129">
        <f>IF('3g CPIH'!M$16="-","-",'3j PAAC PAP'!$G$11*('3g CPIH'!M$16/'3g CPIH'!$G$16))</f>
        <v>25.577408219178082</v>
      </c>
      <c r="R82" s="129">
        <f>IF('3g CPIH'!N$16="-","-",'3j PAAC PAP'!$G$11*('3g CPIH'!N$16/'3g CPIH'!$G$16))</f>
        <v>25.768462622309197</v>
      </c>
      <c r="S82" s="129">
        <f>IF('3g CPIH'!O$16="-","-",'3j PAAC PAP'!$G$11*('3g CPIH'!O$16/'3g CPIH'!$G$16))</f>
        <v>25.911753424657533</v>
      </c>
      <c r="T82" s="129">
        <f>IF('3g CPIH'!P$16="-","-",'3j PAAC PAP'!$G$11*('3g CPIH'!P$16/'3g CPIH'!$G$16))</f>
        <v>25.983398825831699</v>
      </c>
      <c r="U82" s="129">
        <f>IF('3g CPIH'!Q$16="-","-",'3j PAAC PAP'!$G$11*('3g CPIH'!Q$16/'3g CPIH'!$G$16))</f>
        <v>26.126689628180038</v>
      </c>
      <c r="V82" s="129">
        <f>IF('3g CPIH'!R$16="-","-",'3j PAAC PAP'!$G$11*('3g CPIH'!R$16/'3g CPIH'!$G$16))</f>
        <v>26.604325636007829</v>
      </c>
      <c r="W82" s="129" t="str">
        <f>IF('3g CPIH'!S$16="-","-",'3j PAAC PAP'!$G$11*('3g CPIH'!S$16/'3g CPIH'!$G$16))</f>
        <v>-</v>
      </c>
      <c r="X82" s="129" t="str">
        <f>IF('3g CPIH'!T$16="-","-",'3j PAAC PAP'!$G$11*('3g CPIH'!T$16/'3g CPIH'!$G$16))</f>
        <v>-</v>
      </c>
      <c r="Y82" s="129" t="str">
        <f>IF('3g CPIH'!U$16="-","-",'3j PAAC PAP'!$G$11*('3g CPIH'!U$16/'3g CPIH'!$G$16))</f>
        <v>-</v>
      </c>
      <c r="Z82" s="129" t="str">
        <f>IF('3g CPIH'!V$16="-","-",'3j PAAC PAP'!$G$11*('3g CPIH'!V$16/'3g CPIH'!$G$16))</f>
        <v>-</v>
      </c>
      <c r="AA82" s="28"/>
    </row>
    <row r="83" spans="1:27" s="29" customFormat="1" ht="11.25" customHeight="1" x14ac:dyDescent="0.25">
      <c r="A83" s="256">
        <v>8</v>
      </c>
      <c r="B83" s="132" t="s">
        <v>349</v>
      </c>
      <c r="C83" s="132" t="s">
        <v>404</v>
      </c>
      <c r="D83" s="134" t="s">
        <v>321</v>
      </c>
      <c r="E83" s="131"/>
      <c r="F83" s="30"/>
      <c r="G83" s="129">
        <f>IF(G78="-","-",SUM(G75:G81)*'3j PAAC PAP'!$G$29)</f>
        <v>0</v>
      </c>
      <c r="H83" s="129">
        <f>IF(H78="-","-",SUM(H75:H81)*'3j PAAC PAP'!$G$29)</f>
        <v>0</v>
      </c>
      <c r="I83" s="129">
        <f>IF(I78="-","-",SUM(I75:I81)*'3j PAAC PAP'!$G$29)</f>
        <v>0</v>
      </c>
      <c r="J83" s="129">
        <f>IF(J78="-","-",SUM(J75:J81)*'3j PAAC PAP'!$G$29)</f>
        <v>0</v>
      </c>
      <c r="K83" s="129">
        <f>IF(K78="-","-",SUM(K75:K81)*'3j PAAC PAP'!$G$29)</f>
        <v>0</v>
      </c>
      <c r="L83" s="129">
        <f>IF(L78="-","-",SUM(L75:L81)*'3j PAAC PAP'!$G$29)</f>
        <v>0</v>
      </c>
      <c r="M83" s="129">
        <f>IF(M78="-","-",SUM(M75:M81)*'3j PAAC PAP'!$G$29)</f>
        <v>0</v>
      </c>
      <c r="N83" s="129">
        <f>IF(N78="-","-",SUM(N75:N81)*'3j PAAC PAP'!$G$29)</f>
        <v>0</v>
      </c>
      <c r="O83" s="30"/>
      <c r="P83" s="129">
        <f>IF(P78="-","-",SUM(P75:P81)*'3j PAAC PAP'!$G$29)</f>
        <v>0</v>
      </c>
      <c r="Q83" s="129">
        <f>IF(Q78="-","-",SUM(Q75:Q81)*'3j PAAC PAP'!$G$29)</f>
        <v>0</v>
      </c>
      <c r="R83" s="129">
        <f>IF(R78="-","-",SUM(R75:R81)*'3j PAAC PAP'!$G$29)</f>
        <v>0</v>
      </c>
      <c r="S83" s="129">
        <f>IF(S78="-","-",SUM(S75:S81)*'3j PAAC PAP'!$G$29)</f>
        <v>0</v>
      </c>
      <c r="T83" s="129">
        <f>IF(T78="-","-",SUM(T75:T81)*'3j PAAC PAP'!$G$29)</f>
        <v>0</v>
      </c>
      <c r="U83" s="129">
        <f>IF(U78="-","-",SUM(U75:U81)*'3j PAAC PAP'!$G$29)</f>
        <v>0</v>
      </c>
      <c r="V83" s="129">
        <f>IF(V78="-","-",SUM(V75:V81)*'3j PAAC PAP'!$G$29)</f>
        <v>0</v>
      </c>
      <c r="W83" s="129" t="str">
        <f>IF(W78="-","-",SUM(W75:W81)*'3j PAAC PAP'!$G$29)</f>
        <v>-</v>
      </c>
      <c r="X83" s="129" t="str">
        <f>IF(X78="-","-",SUM(X75:X81)*'3j PAAC PAP'!$G$29)</f>
        <v>-</v>
      </c>
      <c r="Y83" s="129" t="str">
        <f>IF(Y78="-","-",SUM(Y75:Y81)*'3j PAAC PAP'!$G$29)</f>
        <v>-</v>
      </c>
      <c r="Z83" s="129" t="str">
        <f>IF(Z78="-","-",SUM(Z75:Z81)*'3j PAAC PAP'!$G$29)</f>
        <v>-</v>
      </c>
      <c r="AA83" s="28"/>
    </row>
    <row r="84" spans="1:27" s="29" customFormat="1" ht="11.25" customHeight="1" x14ac:dyDescent="0.25">
      <c r="A84" s="256">
        <v>9</v>
      </c>
      <c r="B84" s="132" t="s">
        <v>388</v>
      </c>
      <c r="C84" s="132" t="s">
        <v>515</v>
      </c>
      <c r="D84" s="134" t="s">
        <v>321</v>
      </c>
      <c r="E84" s="131"/>
      <c r="F84" s="30"/>
      <c r="G84" s="129">
        <f>IF(G78="-","-",SUM(G75:G83)*'3k EBIT'!$E$7)</f>
        <v>1.9204016062675127</v>
      </c>
      <c r="H84" s="129">
        <f>IF(H78="-","-",SUM(H75:H83)*'3k EBIT'!$E$7)</f>
        <v>1.922830072991583</v>
      </c>
      <c r="I84" s="129">
        <f>IF(I78="-","-",SUM(I75:I83)*'3k EBIT'!$E$7)</f>
        <v>1.7262168933551234</v>
      </c>
      <c r="J84" s="129">
        <f>IF(J78="-","-",SUM(J75:J83)*'3k EBIT'!$E$7)</f>
        <v>1.7335022935273348</v>
      </c>
      <c r="K84" s="129">
        <f>IF(K78="-","-",SUM(K75:K83)*'3k EBIT'!$E$7)</f>
        <v>1.7163922159103193</v>
      </c>
      <c r="L84" s="129">
        <f>IF(L78="-","-",SUM(L75:L83)*'3k EBIT'!$E$7)</f>
        <v>1.7296387581455326</v>
      </c>
      <c r="M84" s="129">
        <f>IF(M78="-","-",SUM(M75:M83)*'3k EBIT'!$E$7)</f>
        <v>1.8249796489154035</v>
      </c>
      <c r="N84" s="129">
        <f>IF(N78="-","-",SUM(N75:N83)*'3k EBIT'!$E$7)</f>
        <v>1.8369179870022074</v>
      </c>
      <c r="O84" s="30"/>
      <c r="P84" s="129">
        <f>IF(P78="-","-",SUM(P75:P83)*'3k EBIT'!$E$7)</f>
        <v>1.8369179870022074</v>
      </c>
      <c r="Q84" s="129">
        <f>IF(Q78="-","-",SUM(Q75:Q83)*'3k EBIT'!$E$7)</f>
        <v>1.9004969910883973</v>
      </c>
      <c r="R84" s="129">
        <f>IF(R78="-","-",SUM(R75:R83)*'3k EBIT'!$E$7)</f>
        <v>1.9066963688452314</v>
      </c>
      <c r="S84" s="129">
        <f>IF(S78="-","-",SUM(S75:S83)*'3k EBIT'!$E$7)</f>
        <v>2.0277164290474685</v>
      </c>
      <c r="T84" s="129">
        <f>IF(T78="-","-",SUM(T75:T83)*'3k EBIT'!$E$7)</f>
        <v>2.0136174308594295</v>
      </c>
      <c r="U84" s="129">
        <f>IF(U78="-","-",SUM(U75:U83)*'3k EBIT'!$E$7)</f>
        <v>1.9853082729323257</v>
      </c>
      <c r="V84" s="129">
        <f>IF(V78="-","-",SUM(V75:V83)*'3k EBIT'!$E$7)</f>
        <v>2.0128150065476738</v>
      </c>
      <c r="W84" s="129" t="str">
        <f>IF(W78="-","-",SUM(W75:W83)*'3k EBIT'!$E$7)</f>
        <v>-</v>
      </c>
      <c r="X84" s="129" t="str">
        <f>IF(X78="-","-",SUM(X75:X83)*'3k EBIT'!$E$7)</f>
        <v>-</v>
      </c>
      <c r="Y84" s="129" t="str">
        <f>IF(Y78="-","-",SUM(Y75:Y83)*'3k EBIT'!$E$7)</f>
        <v>-</v>
      </c>
      <c r="Z84" s="129" t="str">
        <f>IF(Z78="-","-",SUM(Z75:Z83)*'3k EBIT'!$E$7)</f>
        <v>-</v>
      </c>
      <c r="AA84" s="28"/>
    </row>
    <row r="85" spans="1:27" s="29" customFormat="1" ht="12.4" customHeight="1" x14ac:dyDescent="0.25">
      <c r="A85" s="256">
        <v>10</v>
      </c>
      <c r="B85" s="132" t="s">
        <v>292</v>
      </c>
      <c r="C85" s="177" t="s">
        <v>516</v>
      </c>
      <c r="D85" s="134" t="s">
        <v>321</v>
      </c>
      <c r="E85" s="130"/>
      <c r="F85" s="30"/>
      <c r="G85" s="129">
        <f>IF(G80="-","-",SUM(G75:G78,G80:G84)*'3l HAP'!$E$8)</f>
        <v>1.0410809105385241</v>
      </c>
      <c r="H85" s="129">
        <f>IF(H80="-","-",SUM(H75:H78,H80:H84)*'3l HAP'!$E$8)</f>
        <v>1.042952235097522</v>
      </c>
      <c r="I85" s="129">
        <f>IF(I80="-","-",SUM(I75:I78,I80:I84)*'3l HAP'!$E$8)</f>
        <v>1.0437493231744166</v>
      </c>
      <c r="J85" s="129">
        <f>IF(J80="-","-",SUM(J75:J78,J80:J84)*'3l HAP'!$E$8)</f>
        <v>1.0493632968514104</v>
      </c>
      <c r="K85" s="129">
        <f>IF(K80="-","-",SUM(K75:K78,K80:K84)*'3l HAP'!$E$8)</f>
        <v>1.0612952721978572</v>
      </c>
      <c r="L85" s="129">
        <f>IF(L80="-","-",SUM(L75:L78,L80:L84)*'3l HAP'!$E$8)</f>
        <v>1.0715027745535033</v>
      </c>
      <c r="M85" s="129">
        <f>IF(M80="-","-",SUM(M75:M78,M80:M84)*'3l HAP'!$E$8)</f>
        <v>1.1187849989581111</v>
      </c>
      <c r="N85" s="129">
        <f>IF(N80="-","-",SUM(N75:N78,N80:N84)*'3l HAP'!$E$8)</f>
        <v>1.1279844271545207</v>
      </c>
      <c r="O85" s="30"/>
      <c r="P85" s="129">
        <f>IF(P80="-","-",SUM(P75:P78,P80:P84)*'3l HAP'!$E$8)</f>
        <v>1.1279844271545207</v>
      </c>
      <c r="Q85" s="129">
        <f>IF(Q80="-","-",SUM(Q75:Q78,Q80:Q84)*'3l HAP'!$E$8)</f>
        <v>1.1668235154614588</v>
      </c>
      <c r="R85" s="129">
        <f>IF(R80="-","-",SUM(R75:R78,R80:R84)*'3l HAP'!$E$8)</f>
        <v>1.1716006234744616</v>
      </c>
      <c r="S85" s="129">
        <f>IF(S80="-","-",SUM(S75:S78,S80:S84)*'3l HAP'!$E$8)</f>
        <v>1.2050036875561467</v>
      </c>
      <c r="T85" s="129">
        <f>IF(T80="-","-",SUM(T75:T78,T80:T84)*'3l HAP'!$E$8)</f>
        <v>1.1941393008610219</v>
      </c>
      <c r="U85" s="129">
        <f>IF(U80="-","-",SUM(U75:U78,U80:U84)*'3l HAP'!$E$8)</f>
        <v>1.1963727112551761</v>
      </c>
      <c r="V85" s="129">
        <f>IF(V80="-","-",SUM(V75:V78,V80:V84)*'3l HAP'!$E$8)</f>
        <v>1.2175688123349295</v>
      </c>
      <c r="W85" s="129" t="str">
        <f>IF(W80="-","-",SUM(W75:W78,W80:W84)*'3l HAP'!$E$8)</f>
        <v>-</v>
      </c>
      <c r="X85" s="129" t="str">
        <f>IF(X80="-","-",SUM(X75:X78,X80:X84)*'3l HAP'!$E$8)</f>
        <v>-</v>
      </c>
      <c r="Y85" s="129" t="str">
        <f>IF(Y80="-","-",SUM(Y75:Y78,Y80:Y84)*'3l HAP'!$E$8)</f>
        <v>-</v>
      </c>
      <c r="Z85" s="129" t="str">
        <f>IF(Z80="-","-",SUM(Z75:Z78,Z80:Z84)*'3l HAP'!$E$8)</f>
        <v>-</v>
      </c>
      <c r="AA85" s="28"/>
    </row>
    <row r="86" spans="1:27" s="29" customFormat="1" ht="11.25" customHeight="1" x14ac:dyDescent="0.25">
      <c r="A86" s="256">
        <v>11</v>
      </c>
      <c r="B86" s="132" t="s">
        <v>44</v>
      </c>
      <c r="C86" s="132" t="str">
        <f>B86&amp;"_"&amp;D86</f>
        <v>Total_Northern</v>
      </c>
      <c r="D86" s="134" t="s">
        <v>321</v>
      </c>
      <c r="E86" s="131"/>
      <c r="F86" s="30"/>
      <c r="G86" s="129">
        <f t="shared" ref="G86:N86" si="10">IF(G80="-","-",SUM(G75:G85))</f>
        <v>102.11480791269166</v>
      </c>
      <c r="H86" s="129">
        <f t="shared" si="10"/>
        <v>102.24449322256572</v>
      </c>
      <c r="I86" s="129">
        <f t="shared" si="10"/>
        <v>91.897232498805636</v>
      </c>
      <c r="J86" s="129">
        <f t="shared" si="10"/>
        <v>92.286288428427838</v>
      </c>
      <c r="K86" s="129">
        <f t="shared" si="10"/>
        <v>91.397690374845027</v>
      </c>
      <c r="L86" s="129">
        <f t="shared" si="10"/>
        <v>92.105084022658374</v>
      </c>
      <c r="M86" s="129">
        <f t="shared" si="10"/>
        <v>97.170305793856755</v>
      </c>
      <c r="N86" s="129">
        <f t="shared" si="10"/>
        <v>97.807838546034432</v>
      </c>
      <c r="O86" s="30"/>
      <c r="P86" s="129">
        <f t="shared" ref="P86:Z86" si="11">IF(P80="-","-",SUM(P75:P85))</f>
        <v>97.807838546034432</v>
      </c>
      <c r="Q86" s="129">
        <f t="shared" si="11"/>
        <v>101.19293962511644</v>
      </c>
      <c r="R86" s="129">
        <f t="shared" si="11"/>
        <v>101.52399963819079</v>
      </c>
      <c r="S86" s="129">
        <f t="shared" si="11"/>
        <v>107.92687692409373</v>
      </c>
      <c r="T86" s="129">
        <f t="shared" si="11"/>
        <v>107.17396030769265</v>
      </c>
      <c r="U86" s="129">
        <f t="shared" si="11"/>
        <v>105.68623865314278</v>
      </c>
      <c r="V86" s="129">
        <f t="shared" si="11"/>
        <v>107.15515697809748</v>
      </c>
      <c r="W86" s="129" t="str">
        <f t="shared" si="11"/>
        <v>-</v>
      </c>
      <c r="X86" s="129" t="str">
        <f t="shared" si="11"/>
        <v>-</v>
      </c>
      <c r="Y86" s="129" t="str">
        <f t="shared" si="11"/>
        <v>-</v>
      </c>
      <c r="Z86" s="129" t="str">
        <f t="shared" si="11"/>
        <v>-</v>
      </c>
      <c r="AA86" s="28"/>
    </row>
    <row r="87" spans="1:27" s="29" customFormat="1" ht="11.25" customHeight="1" x14ac:dyDescent="0.25">
      <c r="A87" s="256">
        <v>1</v>
      </c>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v>2</v>
      </c>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AA'!J75="-","-",'3c AA'!J75)</f>
        <v>-</v>
      </c>
      <c r="H89" s="38" t="str">
        <f>IF('3c AA'!K75="-","-",'3c AA'!K75)</f>
        <v>-</v>
      </c>
      <c r="I89" s="38" t="str">
        <f>IF('3c AA'!L75="-","-",'3c AA'!L75)</f>
        <v>-</v>
      </c>
      <c r="J89" s="38" t="str">
        <f>IF('3c AA'!M75="-","-",'3c AA'!M75)</f>
        <v>-</v>
      </c>
      <c r="K89" s="38" t="str">
        <f>IF('3c AA'!N75="-","-",'3c AA'!N75)</f>
        <v>-</v>
      </c>
      <c r="L89" s="38" t="str">
        <f>IF('3c AA'!O75="-","-",'3c AA'!O75)</f>
        <v>-</v>
      </c>
      <c r="M89" s="38" t="str">
        <f>IF('3c AA'!P75="-","-",'3c AA'!P75)</f>
        <v>-</v>
      </c>
      <c r="N89" s="38" t="str">
        <f>IF('3c AA'!Q75="-","-",'3c AA'!Q75)</f>
        <v>-</v>
      </c>
      <c r="O89" s="30"/>
      <c r="P89" s="38" t="str">
        <f>IF('3c AA'!S75="-","-",'3c AA'!S75)</f>
        <v>-</v>
      </c>
      <c r="Q89" s="38" t="str">
        <f>IF('3c AA'!T75="-","-",'3c AA'!T75)</f>
        <v>-</v>
      </c>
      <c r="R89" s="38" t="str">
        <f>IF('3c AA'!U75="-","-",'3c AA'!U75)</f>
        <v>-</v>
      </c>
      <c r="S89" s="38" t="str">
        <f>IF('3c AA'!V75="-","-",'3c AA'!V75)</f>
        <v>-</v>
      </c>
      <c r="T89" s="38">
        <f>IF('3c AA'!W75="-","-",'3c AA'!W75)</f>
        <v>0</v>
      </c>
      <c r="U89" s="38">
        <f>IF('3c AA'!X75="-","-",'3c AA'!X75)</f>
        <v>0</v>
      </c>
      <c r="V89" s="38">
        <f>IF('3c AA'!Y75="-","-",'3c AA'!Y75)</f>
        <v>0</v>
      </c>
      <c r="W89" s="38" t="str">
        <f>IF('3c AA'!Z75="-","-",'3c AA'!Z75)</f>
        <v>-</v>
      </c>
      <c r="X89" s="38" t="str">
        <f>IF('3c AA'!AA75="-","-",'3c AA'!AA75)</f>
        <v>-</v>
      </c>
      <c r="Y89" s="38" t="str">
        <f>IF('3c AA'!AB75="-","-",'3c AA'!AB75)</f>
        <v>-</v>
      </c>
      <c r="Z89" s="38" t="str">
        <f>IF('3c AA'!AC75="-","-",'3c AA'!AC75)</f>
        <v>-</v>
      </c>
      <c r="AA89" s="28"/>
    </row>
    <row r="90" spans="1:27" s="29" customFormat="1" ht="11.5" x14ac:dyDescent="0.25">
      <c r="A90" s="256">
        <v>3</v>
      </c>
      <c r="B90" s="135" t="s">
        <v>2</v>
      </c>
      <c r="C90" s="135" t="s">
        <v>342</v>
      </c>
      <c r="D90" s="133" t="s">
        <v>322</v>
      </c>
      <c r="E90" s="128"/>
      <c r="F90" s="30"/>
      <c r="G90" s="38">
        <f>IF('3d PC'!G14="-","-",'3d PC'!G55)</f>
        <v>6.5567588596821027</v>
      </c>
      <c r="H90" s="38">
        <f>IF('3d PC'!H14="-","-",'3d PC'!H55)</f>
        <v>6.5567588596821027</v>
      </c>
      <c r="I90" s="38">
        <f>IF('3d PC'!I14="-","-",'3d PC'!I55)</f>
        <v>6.6197359495950758</v>
      </c>
      <c r="J90" s="38">
        <f>IF('3d PC'!J14="-","-",'3d PC'!J55)</f>
        <v>6.6197359495950758</v>
      </c>
      <c r="K90" s="38">
        <f>IF('3d PC'!K14="-","-",'3d PC'!K55)</f>
        <v>6.6995028867368616</v>
      </c>
      <c r="L90" s="38">
        <f>IF('3d PC'!L14="-","-",'3d PC'!L55)</f>
        <v>6.6995028867368616</v>
      </c>
      <c r="M90" s="38">
        <f>IF('3d PC'!M14="-","-",'3d PC'!M55)</f>
        <v>7.1131218301273513</v>
      </c>
      <c r="N90" s="38">
        <f>IF('3d PC'!N14="-","-",'3d PC'!N55)</f>
        <v>7.1131218301273513</v>
      </c>
      <c r="O90" s="30"/>
      <c r="P90" s="38">
        <f>'3d PC'!P55</f>
        <v>7.1131218301273513</v>
      </c>
      <c r="Q90" s="38">
        <f>'3d PC'!Q55</f>
        <v>7.2804579515147188</v>
      </c>
      <c r="R90" s="38">
        <f>'3d PC'!R55</f>
        <v>7.1935840895118579</v>
      </c>
      <c r="S90" s="38">
        <f>'3d PC'!S55</f>
        <v>7.3593999937099728</v>
      </c>
      <c r="T90" s="38">
        <f>'3d PC'!T55</f>
        <v>7.0492243060839304</v>
      </c>
      <c r="U90" s="38">
        <f>'3d PC'!U55</f>
        <v>7.1089669218364691</v>
      </c>
      <c r="V90" s="38">
        <f>'3d PC'!V55</f>
        <v>6.9829560851947949</v>
      </c>
      <c r="W90" s="38" t="str">
        <f>'3d PC'!W55</f>
        <v>-</v>
      </c>
      <c r="X90" s="38" t="str">
        <f>'3d PC'!X55</f>
        <v>-</v>
      </c>
      <c r="Y90" s="38" t="str">
        <f>'3d PC'!Y55</f>
        <v>-</v>
      </c>
      <c r="Z90" s="38" t="str">
        <f>'3d PC'!Z55</f>
        <v>-</v>
      </c>
      <c r="AA90" s="28"/>
    </row>
    <row r="91" spans="1:27" s="29" customFormat="1" ht="11.5" x14ac:dyDescent="0.25">
      <c r="A91" s="256">
        <v>4</v>
      </c>
      <c r="B91" s="135" t="s">
        <v>352</v>
      </c>
      <c r="C91" s="135" t="s">
        <v>343</v>
      </c>
      <c r="D91" s="133" t="s">
        <v>322</v>
      </c>
      <c r="E91" s="128"/>
      <c r="F91" s="30"/>
      <c r="G91" s="38">
        <f>IF('3e NC-Elec'!H20="-","-",'3e NC-Elec'!H20)</f>
        <v>17.227999999999998</v>
      </c>
      <c r="H91" s="38">
        <f>IF('3e NC-Elec'!I20="-","-",'3e NC-Elec'!I20)</f>
        <v>17.227999999999998</v>
      </c>
      <c r="I91" s="38">
        <f>IF('3e NC-Elec'!J20="-","-",'3e NC-Elec'!J20)</f>
        <v>11.753</v>
      </c>
      <c r="J91" s="38">
        <f>IF('3e NC-Elec'!K20="-","-",'3e NC-Elec'!K20)</f>
        <v>11.753</v>
      </c>
      <c r="K91" s="38">
        <f>IF('3e NC-Elec'!L20="-","-",'3e NC-Elec'!L20)</f>
        <v>11.4245</v>
      </c>
      <c r="L91" s="38">
        <f>IF('3e NC-Elec'!M20="-","-",'3e NC-Elec'!M20)</f>
        <v>11.4245</v>
      </c>
      <c r="M91" s="38">
        <f>IF('3e NC-Elec'!N20="-","-",'3e NC-Elec'!N20)</f>
        <v>12.0815</v>
      </c>
      <c r="N91" s="38">
        <f>IF('3e NC-Elec'!O20="-","-",'3e NC-Elec'!O20)</f>
        <v>12.0815</v>
      </c>
      <c r="O91" s="30"/>
      <c r="P91" s="38">
        <f>'3e NC-Elec'!Q20</f>
        <v>12.0815</v>
      </c>
      <c r="Q91" s="38">
        <f>'3e NC-Elec'!R20</f>
        <v>13.176499999999999</v>
      </c>
      <c r="R91" s="38">
        <f>'3e NC-Elec'!S20</f>
        <v>13.176499999999999</v>
      </c>
      <c r="S91" s="38">
        <f>'3e NC-Elec'!T20</f>
        <v>14.308</v>
      </c>
      <c r="T91" s="38">
        <f>'3e NC-Elec'!U20</f>
        <v>14.308</v>
      </c>
      <c r="U91" s="38">
        <f>'3e NC-Elec'!V20</f>
        <v>15.731499999999999</v>
      </c>
      <c r="V91" s="38">
        <f>'3e NC-Elec'!W20</f>
        <v>15.731499999999999</v>
      </c>
      <c r="W91" s="38" t="str">
        <f>'3e NC-Elec'!X20</f>
        <v>-</v>
      </c>
      <c r="X91" s="38" t="str">
        <f>'3e NC-Elec'!Y20</f>
        <v>-</v>
      </c>
      <c r="Y91" s="38" t="str">
        <f>'3e NC-Elec'!Z20</f>
        <v>-</v>
      </c>
      <c r="Z91" s="38" t="str">
        <f>'3e NC-Elec'!AA20</f>
        <v>-</v>
      </c>
      <c r="AA91" s="28"/>
    </row>
    <row r="92" spans="1:27" s="29" customFormat="1" ht="11.5" x14ac:dyDescent="0.25">
      <c r="A92" s="256">
        <v>5</v>
      </c>
      <c r="B92" s="135" t="s">
        <v>349</v>
      </c>
      <c r="C92" s="135" t="s">
        <v>344</v>
      </c>
      <c r="D92" s="133" t="s">
        <v>322</v>
      </c>
      <c r="E92" s="128"/>
      <c r="F92" s="30"/>
      <c r="G92" s="38">
        <f>IF('3g CPIH'!C$16="-","-",'3h OC '!$E$7*('3g CPIH'!C$16/'3g CPIH'!$G$16))</f>
        <v>38.772147945205475</v>
      </c>
      <c r="H92" s="38">
        <f>IF('3g CPIH'!D$16="-","-",'3h OC '!$E$7*('3g CPIH'!D$16/'3g CPIH'!$G$16))</f>
        <v>38.849769863013698</v>
      </c>
      <c r="I92" s="38">
        <f>IF('3g CPIH'!E$16="-","-",'3h OC '!$E$7*('3g CPIH'!E$16/'3g CPIH'!$G$16))</f>
        <v>38.966202739726029</v>
      </c>
      <c r="J92" s="38">
        <f>IF('3g CPIH'!F$16="-","-",'3h OC '!$E$7*('3g CPIH'!F$16/'3g CPIH'!$G$16))</f>
        <v>39.199068493150683</v>
      </c>
      <c r="K92" s="38">
        <f>IF('3g CPIH'!G$16="-","-",'3h OC '!$E$7*('3g CPIH'!G$16/'3g CPIH'!$G$16))</f>
        <v>39.6648</v>
      </c>
      <c r="L92" s="38">
        <f>IF('3g CPIH'!H$16="-","-",'3h OC '!$E$7*('3g CPIH'!H$16/'3g CPIH'!$G$16))</f>
        <v>40.169342465753431</v>
      </c>
      <c r="M92" s="38">
        <f>IF('3g CPIH'!I$16="-","-",'3h OC '!$E$7*('3g CPIH'!I$16/'3g CPIH'!$G$16))</f>
        <v>40.751506849315064</v>
      </c>
      <c r="N92" s="38">
        <f>IF('3g CPIH'!J$16="-","-",'3h OC '!$E$7*('3g CPIH'!J$16/'3g CPIH'!$G$16))</f>
        <v>41.100805479452056</v>
      </c>
      <c r="O92" s="30"/>
      <c r="P92" s="38">
        <f>IF('3g CPIH'!L$16="-","-",'3h OC '!$E$7*('3g CPIH'!L$16/'3g CPIH'!$G$16))</f>
        <v>41.100805479452056</v>
      </c>
      <c r="Q92" s="38">
        <f>IF('3g CPIH'!M$16="-","-",'3h OC '!$E$7*('3g CPIH'!M$16/'3g CPIH'!$G$16))</f>
        <v>41.566536986301365</v>
      </c>
      <c r="R92" s="38">
        <f>IF('3g CPIH'!N$16="-","-",'3h OC '!$E$7*('3g CPIH'!N$16/'3g CPIH'!$G$16))</f>
        <v>41.877024657534243</v>
      </c>
      <c r="S92" s="38">
        <f>IF('3g CPIH'!O$16="-","-",'3h OC '!$E$7*('3g CPIH'!O$16/'3g CPIH'!$G$16))</f>
        <v>42.109890410958904</v>
      </c>
      <c r="T92" s="38">
        <f>IF('3g CPIH'!P$16="-","-",'3h OC '!$E$7*('3g CPIH'!P$16/'3g CPIH'!$G$16))</f>
        <v>42.226323287671228</v>
      </c>
      <c r="U92" s="38">
        <f>IF('3g CPIH'!Q$16="-","-",'3h OC '!$E$7*('3g CPIH'!Q$16/'3g CPIH'!$G$16))</f>
        <v>42.45918904109589</v>
      </c>
      <c r="V92" s="38">
        <f>IF('3g CPIH'!R$16="-","-",'3h OC '!$E$7*('3g CPIH'!R$16/'3g CPIH'!$G$16))</f>
        <v>43.235408219178083</v>
      </c>
      <c r="W92" s="38" t="str">
        <f>IF('3g CPIH'!S$16="-","-",'3h OC '!$E$7*('3g CPIH'!S$16/'3g CPIH'!$G$16))</f>
        <v>-</v>
      </c>
      <c r="X92" s="38" t="str">
        <f>IF('3g CPIH'!T$16="-","-",'3h OC '!$E$7*('3g CPIH'!T$16/'3g CPIH'!$G$16))</f>
        <v>-</v>
      </c>
      <c r="Y92" s="38" t="str">
        <f>IF('3g CPIH'!U$16="-","-",'3h OC '!$E$7*('3g CPIH'!U$16/'3g CPIH'!$G$16))</f>
        <v>-</v>
      </c>
      <c r="Z92" s="38" t="str">
        <f>IF('3g CPIH'!V$16="-","-",'3h OC '!$E$7*('3g CPIH'!V$16/'3g CPIH'!$G$16))</f>
        <v>-</v>
      </c>
      <c r="AA92" s="28"/>
    </row>
    <row r="93" spans="1:27" s="29" customFormat="1" ht="11.25" customHeight="1" x14ac:dyDescent="0.25">
      <c r="A93" s="256">
        <v>6</v>
      </c>
      <c r="B93" s="135" t="s">
        <v>349</v>
      </c>
      <c r="C93" s="135" t="s">
        <v>43</v>
      </c>
      <c r="D93" s="133" t="s">
        <v>322</v>
      </c>
      <c r="E93" s="128"/>
      <c r="F93" s="30"/>
      <c r="G93" s="38" t="s">
        <v>333</v>
      </c>
      <c r="H93" s="38" t="s">
        <v>333</v>
      </c>
      <c r="I93" s="38" t="s">
        <v>333</v>
      </c>
      <c r="J93" s="38" t="s">
        <v>333</v>
      </c>
      <c r="K93" s="38">
        <f>IF('3i SMNCC'!G$59="-","-",'3i SMNCC'!G$59)</f>
        <v>0</v>
      </c>
      <c r="L93" s="38">
        <f>IF('3i SMNCC'!H$59="-","-",'3i SMNCC'!H$59)</f>
        <v>-0.1310662676190151</v>
      </c>
      <c r="M93" s="38">
        <f>IF('3i SMNCC'!I$59="-","-",'3i SMNCC'!I$59)</f>
        <v>1.6490220555819262</v>
      </c>
      <c r="N93" s="38">
        <f>IF('3i SMNCC'!J$59="-","-",'3i SMNCC'!J$59)</f>
        <v>1.7011822078168848</v>
      </c>
      <c r="O93" s="30"/>
      <c r="P93" s="38">
        <f>IF('3i SMNCC'!L$59="-","-",'3i SMNCC'!L$59)</f>
        <v>1.7011822078168848</v>
      </c>
      <c r="Q93" s="38">
        <f>IF('3i SMNCC'!M$59="-","-",'3i SMNCC'!M$59)</f>
        <v>3.37071596157242</v>
      </c>
      <c r="R93" s="38">
        <f>IF('3i SMNCC'!N$59="-","-",'3i SMNCC'!N$59)</f>
        <v>3.2761312765157915</v>
      </c>
      <c r="S93" s="38">
        <f>IF('3i SMNCC'!O$59="-","-",'3i SMNCC'!O$59)</f>
        <v>4.8946129781636989</v>
      </c>
      <c r="T93" s="38">
        <f>IF('3i SMNCC'!P$59="-","-",'3i SMNCC'!P$59)</f>
        <v>4.2887571563853468</v>
      </c>
      <c r="U93" s="38">
        <f>IF('3i SMNCC'!Q$59="-","-",'3i SMNCC'!Q$59)</f>
        <v>4.0337120778428694</v>
      </c>
      <c r="V93" s="38">
        <f>IF('3i SMNCC'!R$59="-","-",'3i SMNCC'!R$59)</f>
        <v>4.3260832188341771</v>
      </c>
      <c r="W93" s="38" t="str">
        <f>IF('3i SMNCC'!S$59="-","-",'3i SMNCC'!S$59)</f>
        <v>-</v>
      </c>
      <c r="X93" s="38" t="str">
        <f>IF('3i SMNCC'!T$59="-","-",'3i SMNCC'!T$59)</f>
        <v>-</v>
      </c>
      <c r="Y93" s="38" t="str">
        <f>IF('3i SMNCC'!U$59="-","-",'3i SMNCC'!U$59)</f>
        <v>-</v>
      </c>
      <c r="Z93" s="38" t="str">
        <f>IF('3i SMNCC'!V$59="-","-",'3i SMNCC'!V$59)</f>
        <v>-</v>
      </c>
      <c r="AA93" s="28"/>
    </row>
    <row r="94" spans="1:27" s="29" customFormat="1" ht="11.25" customHeight="1" x14ac:dyDescent="0.25">
      <c r="A94" s="256">
        <v>7</v>
      </c>
      <c r="B94" s="135" t="s">
        <v>349</v>
      </c>
      <c r="C94" s="135" t="s">
        <v>389</v>
      </c>
      <c r="D94" s="133" t="s">
        <v>322</v>
      </c>
      <c r="E94" s="128"/>
      <c r="F94" s="30"/>
      <c r="G94" s="38">
        <f>IF('3g CPIH'!C$16="-","-",'3j PAAC PAP'!$G$11*('3g CPIH'!C$16/'3g CPIH'!$G$16))</f>
        <v>23.857918590998043</v>
      </c>
      <c r="H94" s="38">
        <f>IF('3g CPIH'!D$16="-","-",'3j PAAC PAP'!$G$11*('3g CPIH'!D$16/'3g CPIH'!$G$16))</f>
        <v>23.905682191780819</v>
      </c>
      <c r="I94" s="38">
        <f>IF('3g CPIH'!E$16="-","-",'3j PAAC PAP'!$G$11*('3g CPIH'!E$16/'3g CPIH'!$G$16))</f>
        <v>23.977327592954992</v>
      </c>
      <c r="J94" s="38">
        <f>IF('3g CPIH'!F$16="-","-",'3j PAAC PAP'!$G$11*('3g CPIH'!F$16/'3g CPIH'!$G$16))</f>
        <v>24.120618395303325</v>
      </c>
      <c r="K94" s="38">
        <f>IF('3g CPIH'!G$16="-","-",'3j PAAC PAP'!$G$11*('3g CPIH'!G$16/'3g CPIH'!$G$16))</f>
        <v>24.4072</v>
      </c>
      <c r="L94" s="38">
        <f>IF('3g CPIH'!H$16="-","-",'3j PAAC PAP'!$G$11*('3g CPIH'!H$16/'3g CPIH'!$G$16))</f>
        <v>24.717663405088064</v>
      </c>
      <c r="M94" s="38">
        <f>IF('3g CPIH'!I$16="-","-",'3j PAAC PAP'!$G$11*('3g CPIH'!I$16/'3g CPIH'!$G$16))</f>
        <v>25.075890410958902</v>
      </c>
      <c r="N94" s="38">
        <f>IF('3g CPIH'!J$16="-","-",'3j PAAC PAP'!$G$11*('3g CPIH'!J$16/'3g CPIH'!$G$16))</f>
        <v>25.290826614481411</v>
      </c>
      <c r="O94" s="30"/>
      <c r="P94" s="38">
        <f>IF('3g CPIH'!L$16="-","-",'3j PAAC PAP'!$G$11*('3g CPIH'!L$16/'3g CPIH'!$G$16))</f>
        <v>25.290826614481411</v>
      </c>
      <c r="Q94" s="38">
        <f>IF('3g CPIH'!M$16="-","-",'3j PAAC PAP'!$G$11*('3g CPIH'!M$16/'3g CPIH'!$G$16))</f>
        <v>25.577408219178082</v>
      </c>
      <c r="R94" s="38">
        <f>IF('3g CPIH'!N$16="-","-",'3j PAAC PAP'!$G$11*('3g CPIH'!N$16/'3g CPIH'!$G$16))</f>
        <v>25.768462622309197</v>
      </c>
      <c r="S94" s="38">
        <f>IF('3g CPIH'!O$16="-","-",'3j PAAC PAP'!$G$11*('3g CPIH'!O$16/'3g CPIH'!$G$16))</f>
        <v>25.911753424657533</v>
      </c>
      <c r="T94" s="38">
        <f>IF('3g CPIH'!P$16="-","-",'3j PAAC PAP'!$G$11*('3g CPIH'!P$16/'3g CPIH'!$G$16))</f>
        <v>25.983398825831699</v>
      </c>
      <c r="U94" s="38">
        <f>IF('3g CPIH'!Q$16="-","-",'3j PAAC PAP'!$G$11*('3g CPIH'!Q$16/'3g CPIH'!$G$16))</f>
        <v>26.126689628180038</v>
      </c>
      <c r="V94" s="38">
        <f>IF('3g CPIH'!R$16="-","-",'3j PAAC PAP'!$G$11*('3g CPIH'!R$16/'3g CPIH'!$G$16))</f>
        <v>26.604325636007829</v>
      </c>
      <c r="W94" s="38" t="str">
        <f>IF('3g CPIH'!S$16="-","-",'3j PAAC PAP'!$G$11*('3g CPIH'!S$16/'3g CPIH'!$G$16))</f>
        <v>-</v>
      </c>
      <c r="X94" s="38" t="str">
        <f>IF('3g CPIH'!T$16="-","-",'3j PAAC PAP'!$G$11*('3g CPIH'!T$16/'3g CPIH'!$G$16))</f>
        <v>-</v>
      </c>
      <c r="Y94" s="38" t="str">
        <f>IF('3g CPIH'!U$16="-","-",'3j PAAC PAP'!$G$11*('3g CPIH'!U$16/'3g CPIH'!$G$16))</f>
        <v>-</v>
      </c>
      <c r="Z94" s="38" t="str">
        <f>IF('3g CPIH'!V$16="-","-",'3j PAAC PAP'!$G$11*('3g CPIH'!V$16/'3g CPIH'!$G$16))</f>
        <v>-</v>
      </c>
      <c r="AA94" s="28"/>
    </row>
    <row r="95" spans="1:27" s="29" customFormat="1" ht="11.25" customHeight="1" x14ac:dyDescent="0.25">
      <c r="A95" s="256">
        <v>8</v>
      </c>
      <c r="B95" s="135" t="s">
        <v>349</v>
      </c>
      <c r="C95" s="135" t="s">
        <v>404</v>
      </c>
      <c r="D95" s="133" t="s">
        <v>322</v>
      </c>
      <c r="E95" s="128"/>
      <c r="F95" s="30"/>
      <c r="G95" s="38">
        <f>IF(G90="-","-",SUM(G87:G93)*'3j PAAC PAP'!$G$29)</f>
        <v>0</v>
      </c>
      <c r="H95" s="38">
        <f>IF(H90="-","-",SUM(H87:H93)*'3j PAAC PAP'!$G$29)</f>
        <v>0</v>
      </c>
      <c r="I95" s="38">
        <f>IF(I90="-","-",SUM(I87:I93)*'3j PAAC PAP'!$G$29)</f>
        <v>0</v>
      </c>
      <c r="J95" s="38">
        <f>IF(J90="-","-",SUM(J87:J93)*'3j PAAC PAP'!$G$29)</f>
        <v>0</v>
      </c>
      <c r="K95" s="38">
        <f>IF(K90="-","-",SUM(K87:K93)*'3j PAAC PAP'!$G$29)</f>
        <v>0</v>
      </c>
      <c r="L95" s="38">
        <f>IF(L90="-","-",SUM(L87:L93)*'3j PAAC PAP'!$G$29)</f>
        <v>0</v>
      </c>
      <c r="M95" s="38">
        <f>IF(M90="-","-",SUM(M87:M93)*'3j PAAC PAP'!$G$29)</f>
        <v>0</v>
      </c>
      <c r="N95" s="38">
        <f>IF(N90="-","-",SUM(N87:N93)*'3j PAAC PAP'!$G$29)</f>
        <v>0</v>
      </c>
      <c r="O95" s="30"/>
      <c r="P95" s="38">
        <f>IF(P90="-","-",SUM(P87:P93)*'3j PAAC PAP'!$G$29)</f>
        <v>0</v>
      </c>
      <c r="Q95" s="38">
        <f>IF(Q90="-","-",SUM(Q87:Q93)*'3j PAAC PAP'!$G$29)</f>
        <v>0</v>
      </c>
      <c r="R95" s="38">
        <f>IF(R90="-","-",SUM(R87:R93)*'3j PAAC PAP'!$G$29)</f>
        <v>0</v>
      </c>
      <c r="S95" s="38">
        <f>IF(S90="-","-",SUM(S87:S93)*'3j PAAC PAP'!$G$29)</f>
        <v>0</v>
      </c>
      <c r="T95" s="38">
        <f>IF(T90="-","-",SUM(T87:T93)*'3j PAAC PAP'!$G$29)</f>
        <v>0</v>
      </c>
      <c r="U95" s="38">
        <f>IF(U90="-","-",SUM(U87:U93)*'3j PAAC PAP'!$G$29)</f>
        <v>0</v>
      </c>
      <c r="V95" s="38">
        <f>IF(V90="-","-",SUM(V87:V93)*'3j PAAC PAP'!$G$29)</f>
        <v>0</v>
      </c>
      <c r="W95" s="38" t="str">
        <f>IF(W90="-","-",SUM(W87:W93)*'3j PAAC PAP'!$G$29)</f>
        <v>-</v>
      </c>
      <c r="X95" s="38" t="str">
        <f>IF(X90="-","-",SUM(X87:X93)*'3j PAAC PAP'!$G$29)</f>
        <v>-</v>
      </c>
      <c r="Y95" s="38" t="str">
        <f>IF(Y90="-","-",SUM(Y87:Y93)*'3j PAAC PAP'!$G$29)</f>
        <v>-</v>
      </c>
      <c r="Z95" s="38" t="str">
        <f>IF(Z90="-","-",SUM(Z87:Z93)*'3j PAAC PAP'!$G$29)</f>
        <v>-</v>
      </c>
      <c r="AA95" s="28"/>
    </row>
    <row r="96" spans="1:27" s="29" customFormat="1" ht="11.25" customHeight="1" x14ac:dyDescent="0.25">
      <c r="A96" s="256">
        <v>9</v>
      </c>
      <c r="B96" s="135" t="s">
        <v>388</v>
      </c>
      <c r="C96" s="135" t="s">
        <v>515</v>
      </c>
      <c r="D96" s="133" t="s">
        <v>322</v>
      </c>
      <c r="E96" s="128"/>
      <c r="F96" s="30"/>
      <c r="G96" s="38">
        <f>IF(G90="-","-",SUM(G87:G95)*'3k EBIT'!$E$7)</f>
        <v>1.6736823382675126</v>
      </c>
      <c r="H96" s="38">
        <f>IF(H90="-","-",SUM(H87:H95)*'3k EBIT'!$E$7)</f>
        <v>1.6761108049915832</v>
      </c>
      <c r="I96" s="38">
        <f>IF(I90="-","-",SUM(I87:I95)*'3k EBIT'!$E$7)</f>
        <v>1.5749334453551236</v>
      </c>
      <c r="J96" s="38">
        <f>IF(J90="-","-",SUM(J87:J95)*'3k EBIT'!$E$7)</f>
        <v>1.5822188455273347</v>
      </c>
      <c r="K96" s="38">
        <f>IF(K90="-","-",SUM(K87:K95)*'3k EBIT'!$E$7)</f>
        <v>1.5919721839103196</v>
      </c>
      <c r="L96" s="38">
        <f>IF(L90="-","-",SUM(L87:L95)*'3k EBIT'!$E$7)</f>
        <v>1.6052187261455326</v>
      </c>
      <c r="M96" s="38">
        <f>IF(M90="-","-",SUM(M87:M95)*'3k EBIT'!$E$7)</f>
        <v>1.6786447249154033</v>
      </c>
      <c r="N96" s="38">
        <f>IF(N90="-","-",SUM(N87:N95)*'3k EBIT'!$E$7)</f>
        <v>1.6905830630022074</v>
      </c>
      <c r="O96" s="30"/>
      <c r="P96" s="38">
        <f>IF(P90="-","-",SUM(P87:P95)*'3k EBIT'!$E$7)</f>
        <v>1.6905830630022074</v>
      </c>
      <c r="Q96" s="38">
        <f>IF(Q90="-","-",SUM(Q87:Q95)*'3k EBIT'!$E$7)</f>
        <v>1.7619383190883975</v>
      </c>
      <c r="R96" s="38">
        <f>IF(R90="-","-",SUM(R87:R95)*'3k EBIT'!$E$7)</f>
        <v>1.7681376968452314</v>
      </c>
      <c r="S96" s="38">
        <f>IF(S90="-","-",SUM(S87:S95)*'3k EBIT'!$E$7)</f>
        <v>1.8318962650474682</v>
      </c>
      <c r="T96" s="38">
        <f>IF(T90="-","-",SUM(T87:T95)*'3k EBIT'!$E$7)</f>
        <v>1.8177972668594296</v>
      </c>
      <c r="U96" s="38">
        <f>IF(U90="-","-",SUM(U87:U95)*'3k EBIT'!$E$7)</f>
        <v>1.8488703969323252</v>
      </c>
      <c r="V96" s="38">
        <f>IF(V90="-","-",SUM(V87:V95)*'3k EBIT'!$E$7)</f>
        <v>1.8763771305476737</v>
      </c>
      <c r="W96" s="38" t="str">
        <f>IF(W90="-","-",SUM(W87:W95)*'3k EBIT'!$E$7)</f>
        <v>-</v>
      </c>
      <c r="X96" s="38" t="str">
        <f>IF(X90="-","-",SUM(X87:X95)*'3k EBIT'!$E$7)</f>
        <v>-</v>
      </c>
      <c r="Y96" s="38" t="str">
        <f>IF(Y90="-","-",SUM(Y87:Y95)*'3k EBIT'!$E$7)</f>
        <v>-</v>
      </c>
      <c r="Z96" s="38" t="str">
        <f>IF(Z90="-","-",SUM(Z87:Z95)*'3k EBIT'!$E$7)</f>
        <v>-</v>
      </c>
      <c r="AA96" s="28"/>
    </row>
    <row r="97" spans="1:27" s="29" customFormat="1" ht="11.25" customHeight="1" x14ac:dyDescent="0.25">
      <c r="A97" s="256">
        <v>10</v>
      </c>
      <c r="B97" s="135" t="s">
        <v>292</v>
      </c>
      <c r="C97" s="179" t="s">
        <v>516</v>
      </c>
      <c r="D97" s="133" t="s">
        <v>322</v>
      </c>
      <c r="E97" s="127"/>
      <c r="F97" s="30"/>
      <c r="G97" s="38">
        <f>IF(G92="-","-",SUM(G87:G90,G92:G96)*'3l HAP'!$E$8)</f>
        <v>1.037468693735736</v>
      </c>
      <c r="H97" s="38">
        <f>IF(H92="-","-",SUM(H87:H90,H92:H96)*'3l HAP'!$E$8)</f>
        <v>1.0393400182947339</v>
      </c>
      <c r="I97" s="38">
        <f>IF(I92="-","-",SUM(I87:I90,I92:I96)*'3l HAP'!$E$8)</f>
        <v>1.0415343822122487</v>
      </c>
      <c r="J97" s="38">
        <f>IF(J92="-","-",SUM(J87:J90,J92:J96)*'3l HAP'!$E$8)</f>
        <v>1.0471483558892423</v>
      </c>
      <c r="K97" s="38">
        <f>IF(K92="-","-",SUM(K87:K90,K92:K96)*'3l HAP'!$E$8)</f>
        <v>1.0594736385093451</v>
      </c>
      <c r="L97" s="38">
        <f>IF(L92="-","-",SUM(L87:L90,L92:L96)*'3l HAP'!$E$8)</f>
        <v>1.0696811408649916</v>
      </c>
      <c r="M97" s="38">
        <f>IF(M92="-","-",SUM(M87:M90,M92:M96)*'3l HAP'!$E$8)</f>
        <v>1.116642509335827</v>
      </c>
      <c r="N97" s="38">
        <f>IF(N92="-","-",SUM(N87:N90,N92:N96)*'3l HAP'!$E$8)</f>
        <v>1.1258419375322368</v>
      </c>
      <c r="O97" s="30"/>
      <c r="P97" s="38">
        <f>IF(P92="-","-",SUM(P87:P90,P92:P96)*'3l HAP'!$E$8)</f>
        <v>1.1258419375322368</v>
      </c>
      <c r="Q97" s="38">
        <f>IF(Q92="-","-",SUM(Q87:Q90,Q92:Q96)*'3l HAP'!$E$8)</f>
        <v>1.1647948779447066</v>
      </c>
      <c r="R97" s="38">
        <f>IF(R92="-","-",SUM(R87:R90,R92:R96)*'3l HAP'!$E$8)</f>
        <v>1.1695719859577096</v>
      </c>
      <c r="S97" s="38">
        <f>IF(S92="-","-",SUM(S87:S90,S92:S96)*'3l HAP'!$E$8)</f>
        <v>1.2021366845350225</v>
      </c>
      <c r="T97" s="38">
        <f>IF(T92="-","-",SUM(T87:T90,T92:T96)*'3l HAP'!$E$8)</f>
        <v>1.191272297839898</v>
      </c>
      <c r="U97" s="38">
        <f>IF(U92="-","-",SUM(U87:U90,U92:U96)*'3l HAP'!$E$8)</f>
        <v>1.1943751243126601</v>
      </c>
      <c r="V97" s="38">
        <f>IF(V92="-","-",SUM(V87:V90,V92:V96)*'3l HAP'!$E$8)</f>
        <v>1.2155712253924136</v>
      </c>
      <c r="W97" s="38" t="str">
        <f>IF(W92="-","-",SUM(W87:W90,W92:W96)*'3l HAP'!$E$8)</f>
        <v>-</v>
      </c>
      <c r="X97" s="38" t="str">
        <f>IF(X92="-","-",SUM(X87:X90,X92:X96)*'3l HAP'!$E$8)</f>
        <v>-</v>
      </c>
      <c r="Y97" s="38" t="str">
        <f>IF(Y92="-","-",SUM(Y87:Y90,Y92:Y96)*'3l HAP'!$E$8)</f>
        <v>-</v>
      </c>
      <c r="Z97" s="38" t="str">
        <f>IF(Z92="-","-",SUM(Z87:Z90,Z92:Z96)*'3l HAP'!$E$8)</f>
        <v>-</v>
      </c>
      <c r="AA97" s="28"/>
    </row>
    <row r="98" spans="1:27" s="29" customFormat="1" ht="11.25" customHeight="1" x14ac:dyDescent="0.25">
      <c r="A98" s="256">
        <v>11</v>
      </c>
      <c r="B98" s="135" t="s">
        <v>44</v>
      </c>
      <c r="C98" s="135" t="str">
        <f>B98&amp;"_"&amp;D98</f>
        <v>Total_North West</v>
      </c>
      <c r="D98" s="133" t="s">
        <v>322</v>
      </c>
      <c r="E98" s="128"/>
      <c r="F98" s="30"/>
      <c r="G98" s="38">
        <f t="shared" ref="G98:N98" si="12">IF(G92="-","-",SUM(G87:G97))</f>
        <v>89.125976427888858</v>
      </c>
      <c r="H98" s="38">
        <f t="shared" si="12"/>
        <v>89.255661737762935</v>
      </c>
      <c r="I98" s="38">
        <f t="shared" si="12"/>
        <v>83.93273410984348</v>
      </c>
      <c r="J98" s="38">
        <f t="shared" si="12"/>
        <v>84.321790039465668</v>
      </c>
      <c r="K98" s="38">
        <f t="shared" si="12"/>
        <v>84.847448709156524</v>
      </c>
      <c r="L98" s="38">
        <f t="shared" si="12"/>
        <v>85.554842356969871</v>
      </c>
      <c r="M98" s="38">
        <f t="shared" si="12"/>
        <v>89.466328380234472</v>
      </c>
      <c r="N98" s="38">
        <f t="shared" si="12"/>
        <v>90.103861132412163</v>
      </c>
      <c r="O98" s="30"/>
      <c r="P98" s="38">
        <f t="shared" ref="P98:Z98" si="13">IF(P92="-","-",SUM(P87:P97))</f>
        <v>90.103861132412163</v>
      </c>
      <c r="Q98" s="38">
        <f t="shared" si="13"/>
        <v>93.898352315599681</v>
      </c>
      <c r="R98" s="38">
        <f t="shared" si="13"/>
        <v>94.229412328674044</v>
      </c>
      <c r="S98" s="38">
        <f t="shared" si="13"/>
        <v>97.617689757072583</v>
      </c>
      <c r="T98" s="38">
        <f t="shared" si="13"/>
        <v>96.864773140671531</v>
      </c>
      <c r="U98" s="38">
        <f t="shared" si="13"/>
        <v>98.503303190200228</v>
      </c>
      <c r="V98" s="38">
        <f t="shared" si="13"/>
        <v>99.972221515154956</v>
      </c>
      <c r="W98" s="38" t="str">
        <f t="shared" si="13"/>
        <v>-</v>
      </c>
      <c r="X98" s="38" t="str">
        <f t="shared" si="13"/>
        <v>-</v>
      </c>
      <c r="Y98" s="38" t="str">
        <f t="shared" si="13"/>
        <v>-</v>
      </c>
      <c r="Z98" s="38" t="str">
        <f t="shared" si="13"/>
        <v>-</v>
      </c>
      <c r="AA98" s="28"/>
    </row>
    <row r="99" spans="1:27" s="29" customFormat="1" ht="12.4" customHeight="1" x14ac:dyDescent="0.25">
      <c r="A99" s="256">
        <v>1</v>
      </c>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v>2</v>
      </c>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AA'!J76="-","-",'3c AA'!J76)</f>
        <v>-</v>
      </c>
      <c r="H101" s="129" t="str">
        <f>IF('3c AA'!K76="-","-",'3c AA'!K76)</f>
        <v>-</v>
      </c>
      <c r="I101" s="129" t="str">
        <f>IF('3c AA'!L76="-","-",'3c AA'!L76)</f>
        <v>-</v>
      </c>
      <c r="J101" s="129" t="str">
        <f>IF('3c AA'!M76="-","-",'3c AA'!M76)</f>
        <v>-</v>
      </c>
      <c r="K101" s="129" t="str">
        <f>IF('3c AA'!N76="-","-",'3c AA'!N76)</f>
        <v>-</v>
      </c>
      <c r="L101" s="129" t="str">
        <f>IF('3c AA'!O76="-","-",'3c AA'!O76)</f>
        <v>-</v>
      </c>
      <c r="M101" s="129" t="str">
        <f>IF('3c AA'!P76="-","-",'3c AA'!P76)</f>
        <v>-</v>
      </c>
      <c r="N101" s="129" t="str">
        <f>IF('3c AA'!Q76="-","-",'3c AA'!Q76)</f>
        <v>-</v>
      </c>
      <c r="O101" s="30"/>
      <c r="P101" s="129" t="str">
        <f>IF('3c AA'!S76="-","-",'3c AA'!S76)</f>
        <v>-</v>
      </c>
      <c r="Q101" s="129" t="str">
        <f>IF('3c AA'!T76="-","-",'3c AA'!T76)</f>
        <v>-</v>
      </c>
      <c r="R101" s="129" t="str">
        <f>IF('3c AA'!U76="-","-",'3c AA'!U76)</f>
        <v>-</v>
      </c>
      <c r="S101" s="129" t="str">
        <f>IF('3c AA'!V76="-","-",'3c AA'!V76)</f>
        <v>-</v>
      </c>
      <c r="T101" s="129">
        <f>IF('3c AA'!W76="-","-",'3c AA'!W76)</f>
        <v>0</v>
      </c>
      <c r="U101" s="129">
        <f>IF('3c AA'!X76="-","-",'3c AA'!X76)</f>
        <v>0</v>
      </c>
      <c r="V101" s="129">
        <f>IF('3c AA'!Y76="-","-",'3c AA'!Y76)</f>
        <v>0</v>
      </c>
      <c r="W101" s="129" t="str">
        <f>IF('3c AA'!Z76="-","-",'3c AA'!Z76)</f>
        <v>-</v>
      </c>
      <c r="X101" s="129" t="str">
        <f>IF('3c AA'!AA76="-","-",'3c AA'!AA76)</f>
        <v>-</v>
      </c>
      <c r="Y101" s="129" t="str">
        <f>IF('3c AA'!AB76="-","-",'3c AA'!AB76)</f>
        <v>-</v>
      </c>
      <c r="Z101" s="129" t="str">
        <f>IF('3c AA'!AC76="-","-",'3c AA'!AC76)</f>
        <v>-</v>
      </c>
      <c r="AA101" s="28"/>
    </row>
    <row r="102" spans="1:27" s="29" customFormat="1" ht="11.5" x14ac:dyDescent="0.25">
      <c r="A102" s="256">
        <v>3</v>
      </c>
      <c r="B102" s="132" t="s">
        <v>2</v>
      </c>
      <c r="C102" s="132" t="s">
        <v>342</v>
      </c>
      <c r="D102" s="134" t="s">
        <v>323</v>
      </c>
      <c r="E102" s="131"/>
      <c r="F102" s="30"/>
      <c r="G102" s="129">
        <f>IF('3d PC'!G14="-","-",'3d PC'!G55)</f>
        <v>6.5567588596821027</v>
      </c>
      <c r="H102" s="129">
        <f>IF('3d PC'!H14="-","-",'3d PC'!H55)</f>
        <v>6.5567588596821027</v>
      </c>
      <c r="I102" s="129">
        <f>IF('3d PC'!I14="-","-",'3d PC'!I55)</f>
        <v>6.6197359495950758</v>
      </c>
      <c r="J102" s="129">
        <f>IF('3d PC'!J14="-","-",'3d PC'!J55)</f>
        <v>6.6197359495950758</v>
      </c>
      <c r="K102" s="129">
        <f>IF('3d PC'!K14="-","-",'3d PC'!K55)</f>
        <v>6.6995028867368616</v>
      </c>
      <c r="L102" s="129">
        <f>IF('3d PC'!L14="-","-",'3d PC'!L55)</f>
        <v>6.6995028867368616</v>
      </c>
      <c r="M102" s="129">
        <f>IF('3d PC'!M14="-","-",'3d PC'!M55)</f>
        <v>7.1131218301273513</v>
      </c>
      <c r="N102" s="129">
        <f>IF('3d PC'!N14="-","-",'3d PC'!N55)</f>
        <v>7.1131218301273513</v>
      </c>
      <c r="O102" s="30"/>
      <c r="P102" s="129">
        <f>'3d PC'!P55</f>
        <v>7.1131218301273513</v>
      </c>
      <c r="Q102" s="129">
        <f>'3d PC'!Q55</f>
        <v>7.2804579515147188</v>
      </c>
      <c r="R102" s="129">
        <f>'3d PC'!R55</f>
        <v>7.1935840895118579</v>
      </c>
      <c r="S102" s="129">
        <f>'3d PC'!S55</f>
        <v>7.3593999937099728</v>
      </c>
      <c r="T102" s="129">
        <f>'3d PC'!T55</f>
        <v>7.0492243060839304</v>
      </c>
      <c r="U102" s="129">
        <f>'3d PC'!U55</f>
        <v>7.1089669218364691</v>
      </c>
      <c r="V102" s="129">
        <f>'3d PC'!V55</f>
        <v>6.9829560851947949</v>
      </c>
      <c r="W102" s="129" t="str">
        <f>'3d PC'!W55</f>
        <v>-</v>
      </c>
      <c r="X102" s="129" t="str">
        <f>'3d PC'!X55</f>
        <v>-</v>
      </c>
      <c r="Y102" s="129" t="str">
        <f>'3d PC'!Y55</f>
        <v>-</v>
      </c>
      <c r="Z102" s="129" t="str">
        <f>'3d PC'!Z55</f>
        <v>-</v>
      </c>
      <c r="AA102" s="28"/>
    </row>
    <row r="103" spans="1:27" s="29" customFormat="1" ht="11.5" x14ac:dyDescent="0.25">
      <c r="A103" s="256">
        <v>4</v>
      </c>
      <c r="B103" s="132" t="s">
        <v>352</v>
      </c>
      <c r="C103" s="132" t="s">
        <v>343</v>
      </c>
      <c r="D103" s="134" t="s">
        <v>323</v>
      </c>
      <c r="E103" s="131"/>
      <c r="F103" s="30"/>
      <c r="G103" s="129">
        <f>IF('3e NC-Elec'!H21="-","-",'3e NC-Elec'!H21)</f>
        <v>11.753000000000002</v>
      </c>
      <c r="H103" s="129">
        <f>IF('3e NC-Elec'!I21="-","-",'3e NC-Elec'!I21)</f>
        <v>11.753000000000002</v>
      </c>
      <c r="I103" s="129">
        <f>IF('3e NC-Elec'!J21="-","-",'3e NC-Elec'!J21)</f>
        <v>10.621500000000001</v>
      </c>
      <c r="J103" s="129">
        <f>IF('3e NC-Elec'!K21="-","-",'3e NC-Elec'!K21)</f>
        <v>10.621500000000001</v>
      </c>
      <c r="K103" s="129">
        <f>IF('3e NC-Elec'!L21="-","-",'3e NC-Elec'!L21)</f>
        <v>11.095999999999998</v>
      </c>
      <c r="L103" s="129">
        <f>IF('3e NC-Elec'!M21="-","-",'3e NC-Elec'!M21)</f>
        <v>11.095999999999998</v>
      </c>
      <c r="M103" s="129">
        <f>IF('3e NC-Elec'!N21="-","-",'3e NC-Elec'!N21)</f>
        <v>10.804</v>
      </c>
      <c r="N103" s="129">
        <f>IF('3e NC-Elec'!O21="-","-",'3e NC-Elec'!O21)</f>
        <v>10.804</v>
      </c>
      <c r="O103" s="30"/>
      <c r="P103" s="129">
        <f>'3e NC-Elec'!Q21</f>
        <v>10.804</v>
      </c>
      <c r="Q103" s="129">
        <f>'3e NC-Elec'!R21</f>
        <v>11.315</v>
      </c>
      <c r="R103" s="129">
        <f>'3e NC-Elec'!S21</f>
        <v>11.315</v>
      </c>
      <c r="S103" s="129">
        <f>'3e NC-Elec'!T21</f>
        <v>12.811499999999999</v>
      </c>
      <c r="T103" s="129">
        <f>'3e NC-Elec'!U21</f>
        <v>12.811499999999999</v>
      </c>
      <c r="U103" s="129">
        <f>'3e NC-Elec'!V21</f>
        <v>14.818999999999999</v>
      </c>
      <c r="V103" s="129">
        <f>'3e NC-Elec'!W21</f>
        <v>14.818999999999999</v>
      </c>
      <c r="W103" s="129" t="str">
        <f>'3e NC-Elec'!X21</f>
        <v>-</v>
      </c>
      <c r="X103" s="129" t="str">
        <f>'3e NC-Elec'!Y21</f>
        <v>-</v>
      </c>
      <c r="Y103" s="129" t="str">
        <f>'3e NC-Elec'!Z21</f>
        <v>-</v>
      </c>
      <c r="Z103" s="129" t="str">
        <f>'3e NC-Elec'!AA21</f>
        <v>-</v>
      </c>
      <c r="AA103" s="28"/>
    </row>
    <row r="104" spans="1:27" s="29" customFormat="1" ht="11.25" customHeight="1" x14ac:dyDescent="0.25">
      <c r="A104" s="256">
        <v>5</v>
      </c>
      <c r="B104" s="132" t="s">
        <v>349</v>
      </c>
      <c r="C104" s="132" t="s">
        <v>344</v>
      </c>
      <c r="D104" s="134" t="s">
        <v>323</v>
      </c>
      <c r="E104" s="131"/>
      <c r="F104" s="30"/>
      <c r="G104" s="129">
        <f>IF('3g CPIH'!C$16="-","-",'3h OC '!$E$7*('3g CPIH'!C$16/'3g CPIH'!$G$16))</f>
        <v>38.772147945205475</v>
      </c>
      <c r="H104" s="129">
        <f>IF('3g CPIH'!D$16="-","-",'3h OC '!$E$7*('3g CPIH'!D$16/'3g CPIH'!$G$16))</f>
        <v>38.849769863013698</v>
      </c>
      <c r="I104" s="129">
        <f>IF('3g CPIH'!E$16="-","-",'3h OC '!$E$7*('3g CPIH'!E$16/'3g CPIH'!$G$16))</f>
        <v>38.966202739726029</v>
      </c>
      <c r="J104" s="129">
        <f>IF('3g CPIH'!F$16="-","-",'3h OC '!$E$7*('3g CPIH'!F$16/'3g CPIH'!$G$16))</f>
        <v>39.199068493150683</v>
      </c>
      <c r="K104" s="129">
        <f>IF('3g CPIH'!G$16="-","-",'3h OC '!$E$7*('3g CPIH'!G$16/'3g CPIH'!$G$16))</f>
        <v>39.6648</v>
      </c>
      <c r="L104" s="129">
        <f>IF('3g CPIH'!H$16="-","-",'3h OC '!$E$7*('3g CPIH'!H$16/'3g CPIH'!$G$16))</f>
        <v>40.169342465753431</v>
      </c>
      <c r="M104" s="129">
        <f>IF('3g CPIH'!I$16="-","-",'3h OC '!$E$7*('3g CPIH'!I$16/'3g CPIH'!$G$16))</f>
        <v>40.751506849315064</v>
      </c>
      <c r="N104" s="129">
        <f>IF('3g CPIH'!J$16="-","-",'3h OC '!$E$7*('3g CPIH'!J$16/'3g CPIH'!$G$16))</f>
        <v>41.100805479452056</v>
      </c>
      <c r="O104" s="30"/>
      <c r="P104" s="129">
        <f>IF('3g CPIH'!L$16="-","-",'3h OC '!$E$7*('3g CPIH'!L$16/'3g CPIH'!$G$16))</f>
        <v>41.100805479452056</v>
      </c>
      <c r="Q104" s="129">
        <f>IF('3g CPIH'!M$16="-","-",'3h OC '!$E$7*('3g CPIH'!M$16/'3g CPIH'!$G$16))</f>
        <v>41.566536986301365</v>
      </c>
      <c r="R104" s="129">
        <f>IF('3g CPIH'!N$16="-","-",'3h OC '!$E$7*('3g CPIH'!N$16/'3g CPIH'!$G$16))</f>
        <v>41.877024657534243</v>
      </c>
      <c r="S104" s="129">
        <f>IF('3g CPIH'!O$16="-","-",'3h OC '!$E$7*('3g CPIH'!O$16/'3g CPIH'!$G$16))</f>
        <v>42.109890410958904</v>
      </c>
      <c r="T104" s="129">
        <f>IF('3g CPIH'!P$16="-","-",'3h OC '!$E$7*('3g CPIH'!P$16/'3g CPIH'!$G$16))</f>
        <v>42.226323287671228</v>
      </c>
      <c r="U104" s="129">
        <f>IF('3g CPIH'!Q$16="-","-",'3h OC '!$E$7*('3g CPIH'!Q$16/'3g CPIH'!$G$16))</f>
        <v>42.45918904109589</v>
      </c>
      <c r="V104" s="129">
        <f>IF('3g CPIH'!R$16="-","-",'3h OC '!$E$7*('3g CPIH'!R$16/'3g CPIH'!$G$16))</f>
        <v>43.235408219178083</v>
      </c>
      <c r="W104" s="129" t="str">
        <f>IF('3g CPIH'!S$16="-","-",'3h OC '!$E$7*('3g CPIH'!S$16/'3g CPIH'!$G$16))</f>
        <v>-</v>
      </c>
      <c r="X104" s="129" t="str">
        <f>IF('3g CPIH'!T$16="-","-",'3h OC '!$E$7*('3g CPIH'!T$16/'3g CPIH'!$G$16))</f>
        <v>-</v>
      </c>
      <c r="Y104" s="129" t="str">
        <f>IF('3g CPIH'!U$16="-","-",'3h OC '!$E$7*('3g CPIH'!U$16/'3g CPIH'!$G$16))</f>
        <v>-</v>
      </c>
      <c r="Z104" s="129" t="str">
        <f>IF('3g CPIH'!V$16="-","-",'3h OC '!$E$7*('3g CPIH'!V$16/'3g CPIH'!$G$16))</f>
        <v>-</v>
      </c>
      <c r="AA104" s="28"/>
    </row>
    <row r="105" spans="1:27" s="29" customFormat="1" ht="11.25" customHeight="1" x14ac:dyDescent="0.25">
      <c r="A105" s="256">
        <v>6</v>
      </c>
      <c r="B105" s="132" t="s">
        <v>349</v>
      </c>
      <c r="C105" s="132" t="s">
        <v>43</v>
      </c>
      <c r="D105" s="134" t="s">
        <v>323</v>
      </c>
      <c r="E105" s="131"/>
      <c r="F105" s="30"/>
      <c r="G105" s="129" t="s">
        <v>333</v>
      </c>
      <c r="H105" s="129" t="s">
        <v>333</v>
      </c>
      <c r="I105" s="129" t="s">
        <v>333</v>
      </c>
      <c r="J105" s="129" t="s">
        <v>333</v>
      </c>
      <c r="K105" s="129">
        <f>IF('3i SMNCC'!G$59="-","-",'3i SMNCC'!G$59)</f>
        <v>0</v>
      </c>
      <c r="L105" s="129">
        <f>IF('3i SMNCC'!H$59="-","-",'3i SMNCC'!H$59)</f>
        <v>-0.1310662676190151</v>
      </c>
      <c r="M105" s="129">
        <f>IF('3i SMNCC'!I$59="-","-",'3i SMNCC'!I$59)</f>
        <v>1.6490220555819262</v>
      </c>
      <c r="N105" s="129">
        <f>IF('3i SMNCC'!J$59="-","-",'3i SMNCC'!J$59)</f>
        <v>1.7011822078168848</v>
      </c>
      <c r="O105" s="30"/>
      <c r="P105" s="129">
        <f>IF('3i SMNCC'!L$59="-","-",'3i SMNCC'!L$59)</f>
        <v>1.7011822078168848</v>
      </c>
      <c r="Q105" s="129">
        <f>IF('3i SMNCC'!M$59="-","-",'3i SMNCC'!M$59)</f>
        <v>3.37071596157242</v>
      </c>
      <c r="R105" s="129">
        <f>IF('3i SMNCC'!N$59="-","-",'3i SMNCC'!N$59)</f>
        <v>3.2761312765157915</v>
      </c>
      <c r="S105" s="129">
        <f>IF('3i SMNCC'!O$59="-","-",'3i SMNCC'!O$59)</f>
        <v>4.8946129781636989</v>
      </c>
      <c r="T105" s="129">
        <f>IF('3i SMNCC'!P$59="-","-",'3i SMNCC'!P$59)</f>
        <v>4.2887571563853468</v>
      </c>
      <c r="U105" s="129">
        <f>IF('3i SMNCC'!Q$59="-","-",'3i SMNCC'!Q$59)</f>
        <v>4.0337120778428694</v>
      </c>
      <c r="V105" s="129">
        <f>IF('3i SMNCC'!R$59="-","-",'3i SMNCC'!R$59)</f>
        <v>4.3260832188341771</v>
      </c>
      <c r="W105" s="129" t="str">
        <f>IF('3i SMNCC'!S$59="-","-",'3i SMNCC'!S$59)</f>
        <v>-</v>
      </c>
      <c r="X105" s="129" t="str">
        <f>IF('3i SMNCC'!T$59="-","-",'3i SMNCC'!T$59)</f>
        <v>-</v>
      </c>
      <c r="Y105" s="129" t="str">
        <f>IF('3i SMNCC'!U$59="-","-",'3i SMNCC'!U$59)</f>
        <v>-</v>
      </c>
      <c r="Z105" s="129" t="str">
        <f>IF('3i SMNCC'!V$59="-","-",'3i SMNCC'!V$59)</f>
        <v>-</v>
      </c>
      <c r="AA105" s="28"/>
    </row>
    <row r="106" spans="1:27" s="29" customFormat="1" ht="11.25" customHeight="1" x14ac:dyDescent="0.25">
      <c r="A106" s="256">
        <v>7</v>
      </c>
      <c r="B106" s="132" t="s">
        <v>349</v>
      </c>
      <c r="C106" s="132" t="s">
        <v>389</v>
      </c>
      <c r="D106" s="134" t="s">
        <v>323</v>
      </c>
      <c r="E106" s="131"/>
      <c r="F106" s="30"/>
      <c r="G106" s="129">
        <f>IF('3g CPIH'!C$16="-","-",'3j PAAC PAP'!$G$11*('3g CPIH'!C$16/'3g CPIH'!$G$16))</f>
        <v>23.857918590998043</v>
      </c>
      <c r="H106" s="129">
        <f>IF('3g CPIH'!D$16="-","-",'3j PAAC PAP'!$G$11*('3g CPIH'!D$16/'3g CPIH'!$G$16))</f>
        <v>23.905682191780819</v>
      </c>
      <c r="I106" s="129">
        <f>IF('3g CPIH'!E$16="-","-",'3j PAAC PAP'!$G$11*('3g CPIH'!E$16/'3g CPIH'!$G$16))</f>
        <v>23.977327592954992</v>
      </c>
      <c r="J106" s="129">
        <f>IF('3g CPIH'!F$16="-","-",'3j PAAC PAP'!$G$11*('3g CPIH'!F$16/'3g CPIH'!$G$16))</f>
        <v>24.120618395303325</v>
      </c>
      <c r="K106" s="129">
        <f>IF('3g CPIH'!G$16="-","-",'3j PAAC PAP'!$G$11*('3g CPIH'!G$16/'3g CPIH'!$G$16))</f>
        <v>24.4072</v>
      </c>
      <c r="L106" s="129">
        <f>IF('3g CPIH'!H$16="-","-",'3j PAAC PAP'!$G$11*('3g CPIH'!H$16/'3g CPIH'!$G$16))</f>
        <v>24.717663405088064</v>
      </c>
      <c r="M106" s="129">
        <f>IF('3g CPIH'!I$16="-","-",'3j PAAC PAP'!$G$11*('3g CPIH'!I$16/'3g CPIH'!$G$16))</f>
        <v>25.075890410958902</v>
      </c>
      <c r="N106" s="129">
        <f>IF('3g CPIH'!J$16="-","-",'3j PAAC PAP'!$G$11*('3g CPIH'!J$16/'3g CPIH'!$G$16))</f>
        <v>25.290826614481411</v>
      </c>
      <c r="O106" s="30"/>
      <c r="P106" s="129">
        <f>IF('3g CPIH'!L$16="-","-",'3j PAAC PAP'!$G$11*('3g CPIH'!L$16/'3g CPIH'!$G$16))</f>
        <v>25.290826614481411</v>
      </c>
      <c r="Q106" s="129">
        <f>IF('3g CPIH'!M$16="-","-",'3j PAAC PAP'!$G$11*('3g CPIH'!M$16/'3g CPIH'!$G$16))</f>
        <v>25.577408219178082</v>
      </c>
      <c r="R106" s="129">
        <f>IF('3g CPIH'!N$16="-","-",'3j PAAC PAP'!$G$11*('3g CPIH'!N$16/'3g CPIH'!$G$16))</f>
        <v>25.768462622309197</v>
      </c>
      <c r="S106" s="129">
        <f>IF('3g CPIH'!O$16="-","-",'3j PAAC PAP'!$G$11*('3g CPIH'!O$16/'3g CPIH'!$G$16))</f>
        <v>25.911753424657533</v>
      </c>
      <c r="T106" s="129">
        <f>IF('3g CPIH'!P$16="-","-",'3j PAAC PAP'!$G$11*('3g CPIH'!P$16/'3g CPIH'!$G$16))</f>
        <v>25.983398825831699</v>
      </c>
      <c r="U106" s="129">
        <f>IF('3g CPIH'!Q$16="-","-",'3j PAAC PAP'!$G$11*('3g CPIH'!Q$16/'3g CPIH'!$G$16))</f>
        <v>26.126689628180038</v>
      </c>
      <c r="V106" s="129">
        <f>IF('3g CPIH'!R$16="-","-",'3j PAAC PAP'!$G$11*('3g CPIH'!R$16/'3g CPIH'!$G$16))</f>
        <v>26.604325636007829</v>
      </c>
      <c r="W106" s="129" t="str">
        <f>IF('3g CPIH'!S$16="-","-",'3j PAAC PAP'!$G$11*('3g CPIH'!S$16/'3g CPIH'!$G$16))</f>
        <v>-</v>
      </c>
      <c r="X106" s="129" t="str">
        <f>IF('3g CPIH'!T$16="-","-",'3j PAAC PAP'!$G$11*('3g CPIH'!T$16/'3g CPIH'!$G$16))</f>
        <v>-</v>
      </c>
      <c r="Y106" s="129" t="str">
        <f>IF('3g CPIH'!U$16="-","-",'3j PAAC PAP'!$G$11*('3g CPIH'!U$16/'3g CPIH'!$G$16))</f>
        <v>-</v>
      </c>
      <c r="Z106" s="129" t="str">
        <f>IF('3g CPIH'!V$16="-","-",'3j PAAC PAP'!$G$11*('3g CPIH'!V$16/'3g CPIH'!$G$16))</f>
        <v>-</v>
      </c>
      <c r="AA106" s="28"/>
    </row>
    <row r="107" spans="1:27" s="29" customFormat="1" ht="11.25" customHeight="1" x14ac:dyDescent="0.25">
      <c r="A107" s="256">
        <v>8</v>
      </c>
      <c r="B107" s="132" t="s">
        <v>349</v>
      </c>
      <c r="C107" s="132" t="s">
        <v>404</v>
      </c>
      <c r="D107" s="134" t="s">
        <v>323</v>
      </c>
      <c r="E107" s="131"/>
      <c r="F107" s="30"/>
      <c r="G107" s="129">
        <f>IF(G102="-","-",SUM(G99:G105)*'3j PAAC PAP'!$G$29)</f>
        <v>0</v>
      </c>
      <c r="H107" s="129">
        <f>IF(H102="-","-",SUM(H99:H105)*'3j PAAC PAP'!$G$29)</f>
        <v>0</v>
      </c>
      <c r="I107" s="129">
        <f>IF(I102="-","-",SUM(I99:I105)*'3j PAAC PAP'!$G$29)</f>
        <v>0</v>
      </c>
      <c r="J107" s="129">
        <f>IF(J102="-","-",SUM(J99:J105)*'3j PAAC PAP'!$G$29)</f>
        <v>0</v>
      </c>
      <c r="K107" s="129">
        <f>IF(K102="-","-",SUM(K99:K105)*'3j PAAC PAP'!$G$29)</f>
        <v>0</v>
      </c>
      <c r="L107" s="129">
        <f>IF(L102="-","-",SUM(L99:L105)*'3j PAAC PAP'!$G$29)</f>
        <v>0</v>
      </c>
      <c r="M107" s="129">
        <f>IF(M102="-","-",SUM(M99:M105)*'3j PAAC PAP'!$G$29)</f>
        <v>0</v>
      </c>
      <c r="N107" s="129">
        <f>IF(N102="-","-",SUM(N99:N105)*'3j PAAC PAP'!$G$29)</f>
        <v>0</v>
      </c>
      <c r="O107" s="30"/>
      <c r="P107" s="129">
        <f>IF(P102="-","-",SUM(P99:P105)*'3j PAAC PAP'!$G$29)</f>
        <v>0</v>
      </c>
      <c r="Q107" s="129">
        <f>IF(Q102="-","-",SUM(Q99:Q105)*'3j PAAC PAP'!$G$29)</f>
        <v>0</v>
      </c>
      <c r="R107" s="129">
        <f>IF(R102="-","-",SUM(R99:R105)*'3j PAAC PAP'!$G$29)</f>
        <v>0</v>
      </c>
      <c r="S107" s="129">
        <f>IF(S102="-","-",SUM(S99:S105)*'3j PAAC PAP'!$G$29)</f>
        <v>0</v>
      </c>
      <c r="T107" s="129">
        <f>IF(T102="-","-",SUM(T99:T105)*'3j PAAC PAP'!$G$29)</f>
        <v>0</v>
      </c>
      <c r="U107" s="129">
        <f>IF(U102="-","-",SUM(U99:U105)*'3j PAAC PAP'!$G$29)</f>
        <v>0</v>
      </c>
      <c r="V107" s="129">
        <f>IF(V102="-","-",SUM(V99:V105)*'3j PAAC PAP'!$G$29)</f>
        <v>0</v>
      </c>
      <c r="W107" s="129" t="str">
        <f>IF(W102="-","-",SUM(W99:W105)*'3j PAAC PAP'!$G$29)</f>
        <v>-</v>
      </c>
      <c r="X107" s="129" t="str">
        <f>IF(X102="-","-",SUM(X99:X105)*'3j PAAC PAP'!$G$29)</f>
        <v>-</v>
      </c>
      <c r="Y107" s="129" t="str">
        <f>IF(Y102="-","-",SUM(Y99:Y105)*'3j PAAC PAP'!$G$29)</f>
        <v>-</v>
      </c>
      <c r="Z107" s="129" t="str">
        <f>IF(Z102="-","-",SUM(Z99:Z105)*'3j PAAC PAP'!$G$29)</f>
        <v>-</v>
      </c>
      <c r="AA107" s="28"/>
    </row>
    <row r="108" spans="1:27" s="29" customFormat="1" ht="11.25" customHeight="1" x14ac:dyDescent="0.25">
      <c r="A108" s="256">
        <v>9</v>
      </c>
      <c r="B108" s="132" t="s">
        <v>388</v>
      </c>
      <c r="C108" s="132" t="s">
        <v>515</v>
      </c>
      <c r="D108" s="134" t="s">
        <v>323</v>
      </c>
      <c r="E108" s="131"/>
      <c r="F108" s="30"/>
      <c r="G108" s="129">
        <f>IF(G102="-","-",SUM(G99:G107)*'3k EBIT'!$E$7)</f>
        <v>1.5676425382675128</v>
      </c>
      <c r="H108" s="129">
        <f>IF(H102="-","-",SUM(H99:H107)*'3k EBIT'!$E$7)</f>
        <v>1.5700710049915831</v>
      </c>
      <c r="I108" s="129">
        <f>IF(I102="-","-",SUM(I99:I107)*'3k EBIT'!$E$7)</f>
        <v>1.5530185533551235</v>
      </c>
      <c r="J108" s="129">
        <f>IF(J102="-","-",SUM(J99:J107)*'3k EBIT'!$E$7)</f>
        <v>1.5603039535273346</v>
      </c>
      <c r="K108" s="129">
        <f>IF(K102="-","-",SUM(K99:K107)*'3k EBIT'!$E$7)</f>
        <v>1.5856097959103195</v>
      </c>
      <c r="L108" s="129">
        <f>IF(L102="-","-",SUM(L99:L107)*'3k EBIT'!$E$7)</f>
        <v>1.5988563381455325</v>
      </c>
      <c r="M108" s="129">
        <f>IF(M102="-","-",SUM(M99:M107)*'3k EBIT'!$E$7)</f>
        <v>1.6539021049154032</v>
      </c>
      <c r="N108" s="129">
        <f>IF(N102="-","-",SUM(N99:N107)*'3k EBIT'!$E$7)</f>
        <v>1.6658404430022073</v>
      </c>
      <c r="O108" s="30"/>
      <c r="P108" s="129">
        <f>IF(P102="-","-",SUM(P99:P107)*'3k EBIT'!$E$7)</f>
        <v>1.6658404430022073</v>
      </c>
      <c r="Q108" s="129">
        <f>IF(Q102="-","-",SUM(Q99:Q107)*'3k EBIT'!$E$7)</f>
        <v>1.7258847870883975</v>
      </c>
      <c r="R108" s="129">
        <f>IF(R102="-","-",SUM(R99:R107)*'3k EBIT'!$E$7)</f>
        <v>1.7320841648452312</v>
      </c>
      <c r="S108" s="129">
        <f>IF(S102="-","-",SUM(S99:S107)*'3k EBIT'!$E$7)</f>
        <v>1.8029120530474683</v>
      </c>
      <c r="T108" s="129">
        <f>IF(T102="-","-",SUM(T99:T107)*'3k EBIT'!$E$7)</f>
        <v>1.7888130548594297</v>
      </c>
      <c r="U108" s="129">
        <f>IF(U102="-","-",SUM(U99:U107)*'3k EBIT'!$E$7)</f>
        <v>1.8311970969323252</v>
      </c>
      <c r="V108" s="129">
        <f>IF(V102="-","-",SUM(V99:V107)*'3k EBIT'!$E$7)</f>
        <v>1.858703830547674</v>
      </c>
      <c r="W108" s="129" t="str">
        <f>IF(W102="-","-",SUM(W99:W107)*'3k EBIT'!$E$7)</f>
        <v>-</v>
      </c>
      <c r="X108" s="129" t="str">
        <f>IF(X102="-","-",SUM(X99:X107)*'3k EBIT'!$E$7)</f>
        <v>-</v>
      </c>
      <c r="Y108" s="129" t="str">
        <f>IF(Y102="-","-",SUM(Y99:Y107)*'3k EBIT'!$E$7)</f>
        <v>-</v>
      </c>
      <c r="Z108" s="129" t="str">
        <f>IF(Z102="-","-",SUM(Z99:Z107)*'3k EBIT'!$E$7)</f>
        <v>-</v>
      </c>
      <c r="AA108" s="28"/>
    </row>
    <row r="109" spans="1:27" s="29" customFormat="1" ht="11.25" customHeight="1" x14ac:dyDescent="0.25">
      <c r="A109" s="256">
        <v>10</v>
      </c>
      <c r="B109" s="132" t="s">
        <v>292</v>
      </c>
      <c r="C109" s="177" t="s">
        <v>516</v>
      </c>
      <c r="D109" s="134" t="s">
        <v>323</v>
      </c>
      <c r="E109" s="130"/>
      <c r="F109" s="30"/>
      <c r="G109" s="129">
        <f>IF(G104="-","-",SUM(G99:G102,G104:G108)*'3l HAP'!$E$8)</f>
        <v>1.0359161650239359</v>
      </c>
      <c r="H109" s="129">
        <f>IF(H104="-","-",SUM(H99:H102,H104:H108)*'3l HAP'!$E$8)</f>
        <v>1.037787489582934</v>
      </c>
      <c r="I109" s="129">
        <f>IF(I104="-","-",SUM(I99:I102,I104:I108)*'3l HAP'!$E$8)</f>
        <v>1.0412135262784767</v>
      </c>
      <c r="J109" s="129">
        <f>IF(J104="-","-",SUM(J99:J102,J104:J108)*'3l HAP'!$E$8)</f>
        <v>1.0468274999554703</v>
      </c>
      <c r="K109" s="129">
        <f>IF(K104="-","-",SUM(K99:K102,K104:K108)*'3l HAP'!$E$8)</f>
        <v>1.0593804867866372</v>
      </c>
      <c r="L109" s="129">
        <f>IF(L104="-","-",SUM(L99:L102,L104:L108)*'3l HAP'!$E$8)</f>
        <v>1.0695879891422835</v>
      </c>
      <c r="M109" s="129">
        <f>IF(M104="-","-",SUM(M99:M102,M104:M108)*'3l HAP'!$E$8)</f>
        <v>1.1162802526364071</v>
      </c>
      <c r="N109" s="129">
        <f>IF(N104="-","-",SUM(N99:N102,N104:N108)*'3l HAP'!$E$8)</f>
        <v>1.1254796808328169</v>
      </c>
      <c r="O109" s="30"/>
      <c r="P109" s="129">
        <f>IF(P104="-","-",SUM(P99:P102,P104:P108)*'3l HAP'!$E$8)</f>
        <v>1.1254796808328169</v>
      </c>
      <c r="Q109" s="129">
        <f>IF(Q104="-","-",SUM(Q99:Q102,Q104:Q108)*'3l HAP'!$E$8)</f>
        <v>1.1642670181826946</v>
      </c>
      <c r="R109" s="129">
        <f>IF(R104="-","-",SUM(R99:R102,R104:R108)*'3l HAP'!$E$8)</f>
        <v>1.1690441261956976</v>
      </c>
      <c r="S109" s="129">
        <f>IF(S104="-","-",SUM(S99:S102,S104:S108)*'3l HAP'!$E$8)</f>
        <v>1.2017123266871306</v>
      </c>
      <c r="T109" s="129">
        <f>IF(T104="-","-",SUM(T99:T102,T104:T108)*'3l HAP'!$E$8)</f>
        <v>1.190847939992006</v>
      </c>
      <c r="U109" s="129">
        <f>IF(U104="-","-",SUM(U99:U102,U104:U108)*'3l HAP'!$E$8)</f>
        <v>1.1941163695273602</v>
      </c>
      <c r="V109" s="129">
        <f>IF(V104="-","-",SUM(V99:V102,V104:V108)*'3l HAP'!$E$8)</f>
        <v>1.2153124706071134</v>
      </c>
      <c r="W109" s="129" t="str">
        <f>IF(W104="-","-",SUM(W99:W102,W104:W108)*'3l HAP'!$E$8)</f>
        <v>-</v>
      </c>
      <c r="X109" s="129" t="str">
        <f>IF(X104="-","-",SUM(X99:X102,X104:X108)*'3l HAP'!$E$8)</f>
        <v>-</v>
      </c>
      <c r="Y109" s="129" t="str">
        <f>IF(Y104="-","-",SUM(Y99:Y102,Y104:Y108)*'3l HAP'!$E$8)</f>
        <v>-</v>
      </c>
      <c r="Z109" s="129" t="str">
        <f>IF(Z104="-","-",SUM(Z99:Z102,Z104:Z108)*'3l HAP'!$E$8)</f>
        <v>-</v>
      </c>
      <c r="AA109" s="28"/>
    </row>
    <row r="110" spans="1:27" s="29" customFormat="1" ht="11.5" x14ac:dyDescent="0.25">
      <c r="A110" s="256">
        <v>11</v>
      </c>
      <c r="B110" s="132" t="s">
        <v>44</v>
      </c>
      <c r="C110" s="132" t="str">
        <f>B110&amp;"_"&amp;D110</f>
        <v>Total_Southern</v>
      </c>
      <c r="D110" s="134" t="s">
        <v>323</v>
      </c>
      <c r="E110" s="131"/>
      <c r="F110" s="30"/>
      <c r="G110" s="129">
        <f t="shared" ref="G110:N110" si="14">IF(G104="-","-",SUM(G99:G109))</f>
        <v>83.543384099177061</v>
      </c>
      <c r="H110" s="129">
        <f t="shared" si="14"/>
        <v>83.673069409051152</v>
      </c>
      <c r="I110" s="129">
        <f t="shared" si="14"/>
        <v>82.778998361909714</v>
      </c>
      <c r="J110" s="129">
        <f t="shared" si="14"/>
        <v>83.168054291531888</v>
      </c>
      <c r="K110" s="129">
        <f t="shared" si="14"/>
        <v>84.51249316943381</v>
      </c>
      <c r="L110" s="129">
        <f t="shared" si="14"/>
        <v>85.219886817247158</v>
      </c>
      <c r="M110" s="129">
        <f t="shared" si="14"/>
        <v>88.163723503535039</v>
      </c>
      <c r="N110" s="129">
        <f t="shared" si="14"/>
        <v>88.80125625571273</v>
      </c>
      <c r="O110" s="30"/>
      <c r="P110" s="129">
        <f t="shared" ref="P110:Z110" si="15">IF(P104="-","-",SUM(P99:P109))</f>
        <v>88.80125625571273</v>
      </c>
      <c r="Q110" s="129">
        <f t="shared" si="15"/>
        <v>92.000270923837689</v>
      </c>
      <c r="R110" s="129">
        <f t="shared" si="15"/>
        <v>92.331330936912025</v>
      </c>
      <c r="S110" s="129">
        <f t="shared" si="15"/>
        <v>96.091781187224697</v>
      </c>
      <c r="T110" s="129">
        <f t="shared" si="15"/>
        <v>95.338864570823645</v>
      </c>
      <c r="U110" s="129">
        <f t="shared" si="15"/>
        <v>97.572871135414943</v>
      </c>
      <c r="V110" s="129">
        <f t="shared" si="15"/>
        <v>99.041789460369671</v>
      </c>
      <c r="W110" s="129" t="str">
        <f t="shared" si="15"/>
        <v>-</v>
      </c>
      <c r="X110" s="129" t="str">
        <f t="shared" si="15"/>
        <v>-</v>
      </c>
      <c r="Y110" s="129" t="str">
        <f t="shared" si="15"/>
        <v>-</v>
      </c>
      <c r="Z110" s="129" t="str">
        <f t="shared" si="15"/>
        <v>-</v>
      </c>
      <c r="AA110" s="28"/>
    </row>
    <row r="111" spans="1:27" s="29" customFormat="1" ht="11.5" x14ac:dyDescent="0.25">
      <c r="A111" s="256">
        <v>1</v>
      </c>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v>2</v>
      </c>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AA'!J77="-","-",'3c AA'!J77)</f>
        <v>-</v>
      </c>
      <c r="H113" s="38" t="str">
        <f>IF('3c AA'!K77="-","-",'3c AA'!K77)</f>
        <v>-</v>
      </c>
      <c r="I113" s="38" t="str">
        <f>IF('3c AA'!L77="-","-",'3c AA'!L77)</f>
        <v>-</v>
      </c>
      <c r="J113" s="38" t="str">
        <f>IF('3c AA'!M77="-","-",'3c AA'!M77)</f>
        <v>-</v>
      </c>
      <c r="K113" s="38" t="str">
        <f>IF('3c AA'!N77="-","-",'3c AA'!N77)</f>
        <v>-</v>
      </c>
      <c r="L113" s="38" t="str">
        <f>IF('3c AA'!O77="-","-",'3c AA'!O77)</f>
        <v>-</v>
      </c>
      <c r="M113" s="38" t="str">
        <f>IF('3c AA'!P77="-","-",'3c AA'!P77)</f>
        <v>-</v>
      </c>
      <c r="N113" s="38" t="str">
        <f>IF('3c AA'!Q77="-","-",'3c AA'!Q77)</f>
        <v>-</v>
      </c>
      <c r="O113" s="30"/>
      <c r="P113" s="38" t="str">
        <f>IF('3c AA'!S77="-","-",'3c AA'!S77)</f>
        <v>-</v>
      </c>
      <c r="Q113" s="38" t="str">
        <f>IF('3c AA'!T77="-","-",'3c AA'!T77)</f>
        <v>-</v>
      </c>
      <c r="R113" s="38" t="str">
        <f>IF('3c AA'!U77="-","-",'3c AA'!U77)</f>
        <v>-</v>
      </c>
      <c r="S113" s="38" t="str">
        <f>IF('3c AA'!V77="-","-",'3c AA'!V77)</f>
        <v>-</v>
      </c>
      <c r="T113" s="38">
        <f>IF('3c AA'!W77="-","-",'3c AA'!W77)</f>
        <v>0</v>
      </c>
      <c r="U113" s="38">
        <f>IF('3c AA'!X77="-","-",'3c AA'!X77)</f>
        <v>0</v>
      </c>
      <c r="V113" s="38">
        <f>IF('3c AA'!Y77="-","-",'3c AA'!Y77)</f>
        <v>0</v>
      </c>
      <c r="W113" s="38" t="str">
        <f>IF('3c AA'!Z77="-","-",'3c AA'!Z77)</f>
        <v>-</v>
      </c>
      <c r="X113" s="38" t="str">
        <f>IF('3c AA'!AA77="-","-",'3c AA'!AA77)</f>
        <v>-</v>
      </c>
      <c r="Y113" s="38" t="str">
        <f>IF('3c AA'!AB77="-","-",'3c AA'!AB77)</f>
        <v>-</v>
      </c>
      <c r="Z113" s="38" t="str">
        <f>IF('3c AA'!AC77="-","-",'3c AA'!AC77)</f>
        <v>-</v>
      </c>
      <c r="AA113" s="28"/>
    </row>
    <row r="114" spans="1:27" s="29" customFormat="1" ht="12.4" customHeight="1" x14ac:dyDescent="0.25">
      <c r="A114" s="256">
        <v>3</v>
      </c>
      <c r="B114" s="135" t="s">
        <v>2</v>
      </c>
      <c r="C114" s="135" t="s">
        <v>342</v>
      </c>
      <c r="D114" s="133" t="s">
        <v>324</v>
      </c>
      <c r="E114" s="128"/>
      <c r="F114" s="30"/>
      <c r="G114" s="38">
        <f>IF('3d PC'!G14="-","-",'3d PC'!G55)</f>
        <v>6.5567588596821027</v>
      </c>
      <c r="H114" s="38">
        <f>IF('3d PC'!H14="-","-",'3d PC'!H55)</f>
        <v>6.5567588596821027</v>
      </c>
      <c r="I114" s="38">
        <f>IF('3d PC'!I14="-","-",'3d PC'!I55)</f>
        <v>6.6197359495950758</v>
      </c>
      <c r="J114" s="38">
        <f>IF('3d PC'!J14="-","-",'3d PC'!J55)</f>
        <v>6.6197359495950758</v>
      </c>
      <c r="K114" s="38">
        <f>IF('3d PC'!K14="-","-",'3d PC'!K55)</f>
        <v>6.6995028867368616</v>
      </c>
      <c r="L114" s="38">
        <f>IF('3d PC'!L14="-","-",'3d PC'!L55)</f>
        <v>6.6995028867368616</v>
      </c>
      <c r="M114" s="38">
        <f>IF('3d PC'!M14="-","-",'3d PC'!M55)</f>
        <v>7.1131218301273513</v>
      </c>
      <c r="N114" s="38">
        <f>IF('3d PC'!N14="-","-",'3d PC'!N55)</f>
        <v>7.1131218301273513</v>
      </c>
      <c r="O114" s="30"/>
      <c r="P114" s="38">
        <f>'3d PC'!P55</f>
        <v>7.1131218301273513</v>
      </c>
      <c r="Q114" s="38">
        <f>'3d PC'!Q55</f>
        <v>7.2804579515147188</v>
      </c>
      <c r="R114" s="38">
        <f>'3d PC'!R55</f>
        <v>7.1935840895118579</v>
      </c>
      <c r="S114" s="38">
        <f>'3d PC'!S55</f>
        <v>7.3593999937099728</v>
      </c>
      <c r="T114" s="38">
        <f>'3d PC'!T55</f>
        <v>7.0492243060839304</v>
      </c>
      <c r="U114" s="38">
        <f>'3d PC'!U55</f>
        <v>7.1089669218364691</v>
      </c>
      <c r="V114" s="38">
        <f>'3d PC'!V55</f>
        <v>6.9829560851947949</v>
      </c>
      <c r="W114" s="38" t="str">
        <f>'3d PC'!W55</f>
        <v>-</v>
      </c>
      <c r="X114" s="38" t="str">
        <f>'3d PC'!X55</f>
        <v>-</v>
      </c>
      <c r="Y114" s="38" t="str">
        <f>'3d PC'!Y55</f>
        <v>-</v>
      </c>
      <c r="Z114" s="38" t="str">
        <f>'3d PC'!Z55</f>
        <v>-</v>
      </c>
      <c r="AA114" s="28"/>
    </row>
    <row r="115" spans="1:27" s="29" customFormat="1" ht="11.25" customHeight="1" x14ac:dyDescent="0.25">
      <c r="A115" s="256">
        <v>4</v>
      </c>
      <c r="B115" s="135" t="s">
        <v>352</v>
      </c>
      <c r="C115" s="135" t="s">
        <v>343</v>
      </c>
      <c r="D115" s="133" t="s">
        <v>324</v>
      </c>
      <c r="E115" s="128"/>
      <c r="F115" s="30"/>
      <c r="G115" s="38">
        <f>IF('3e NC-Elec'!H22="-","-",'3e NC-Elec'!H22)</f>
        <v>17.118500000000001</v>
      </c>
      <c r="H115" s="38">
        <f>IF('3e NC-Elec'!I22="-","-",'3e NC-Elec'!I22)</f>
        <v>17.118500000000001</v>
      </c>
      <c r="I115" s="38">
        <f>IF('3e NC-Elec'!J22="-","-",'3e NC-Elec'!J22)</f>
        <v>24.9879</v>
      </c>
      <c r="J115" s="38">
        <f>IF('3e NC-Elec'!K22="-","-",'3e NC-Elec'!K22)</f>
        <v>24.9879</v>
      </c>
      <c r="K115" s="38">
        <f>IF('3e NC-Elec'!L22="-","-",'3e NC-Elec'!L22)</f>
        <v>16.461499999999997</v>
      </c>
      <c r="L115" s="38">
        <f>IF('3e NC-Elec'!M22="-","-",'3e NC-Elec'!M22)</f>
        <v>16.461499999999997</v>
      </c>
      <c r="M115" s="38">
        <f>IF('3e NC-Elec'!N22="-","-",'3e NC-Elec'!N22)</f>
        <v>16.169499999999999</v>
      </c>
      <c r="N115" s="38">
        <f>IF('3e NC-Elec'!O22="-","-",'3e NC-Elec'!O22)</f>
        <v>16.169499999999999</v>
      </c>
      <c r="O115" s="30"/>
      <c r="P115" s="38">
        <f>'3e NC-Elec'!Q22</f>
        <v>16.169499999999999</v>
      </c>
      <c r="Q115" s="38">
        <f>'3e NC-Elec'!R22</f>
        <v>16.972500000000004</v>
      </c>
      <c r="R115" s="38">
        <f>'3e NC-Elec'!S22</f>
        <v>16.972500000000004</v>
      </c>
      <c r="S115" s="38">
        <f>'3e NC-Elec'!T22</f>
        <v>17.666</v>
      </c>
      <c r="T115" s="38">
        <f>'3e NC-Elec'!U22</f>
        <v>17.666</v>
      </c>
      <c r="U115" s="38">
        <f>'3e NC-Elec'!V22</f>
        <v>14.563500000000001</v>
      </c>
      <c r="V115" s="38">
        <f>'3e NC-Elec'!W22</f>
        <v>14.563500000000001</v>
      </c>
      <c r="W115" s="38" t="str">
        <f>'3e NC-Elec'!X22</f>
        <v>-</v>
      </c>
      <c r="X115" s="38" t="str">
        <f>'3e NC-Elec'!Y22</f>
        <v>-</v>
      </c>
      <c r="Y115" s="38" t="str">
        <f>'3e NC-Elec'!Z22</f>
        <v>-</v>
      </c>
      <c r="Z115" s="38" t="str">
        <f>'3e NC-Elec'!AA22</f>
        <v>-</v>
      </c>
      <c r="AA115" s="28"/>
    </row>
    <row r="116" spans="1:27" s="29" customFormat="1" ht="11.25" customHeight="1" x14ac:dyDescent="0.25">
      <c r="A116" s="256">
        <v>5</v>
      </c>
      <c r="B116" s="135" t="s">
        <v>349</v>
      </c>
      <c r="C116" s="135" t="s">
        <v>344</v>
      </c>
      <c r="D116" s="133" t="s">
        <v>324</v>
      </c>
      <c r="E116" s="128"/>
      <c r="F116" s="30"/>
      <c r="G116" s="38">
        <f>IF('3g CPIH'!C$16="-","-",'3h OC '!$E$7*('3g CPIH'!C$16/'3g CPIH'!$G$16))</f>
        <v>38.772147945205475</v>
      </c>
      <c r="H116" s="38">
        <f>IF('3g CPIH'!D$16="-","-",'3h OC '!$E$7*('3g CPIH'!D$16/'3g CPIH'!$G$16))</f>
        <v>38.849769863013698</v>
      </c>
      <c r="I116" s="38">
        <f>IF('3g CPIH'!E$16="-","-",'3h OC '!$E$7*('3g CPIH'!E$16/'3g CPIH'!$G$16))</f>
        <v>38.966202739726029</v>
      </c>
      <c r="J116" s="38">
        <f>IF('3g CPIH'!F$16="-","-",'3h OC '!$E$7*('3g CPIH'!F$16/'3g CPIH'!$G$16))</f>
        <v>39.199068493150683</v>
      </c>
      <c r="K116" s="38">
        <f>IF('3g CPIH'!G$16="-","-",'3h OC '!$E$7*('3g CPIH'!G$16/'3g CPIH'!$G$16))</f>
        <v>39.6648</v>
      </c>
      <c r="L116" s="38">
        <f>IF('3g CPIH'!H$16="-","-",'3h OC '!$E$7*('3g CPIH'!H$16/'3g CPIH'!$G$16))</f>
        <v>40.169342465753431</v>
      </c>
      <c r="M116" s="38">
        <f>IF('3g CPIH'!I$16="-","-",'3h OC '!$E$7*('3g CPIH'!I$16/'3g CPIH'!$G$16))</f>
        <v>40.751506849315064</v>
      </c>
      <c r="N116" s="38">
        <f>IF('3g CPIH'!J$16="-","-",'3h OC '!$E$7*('3g CPIH'!J$16/'3g CPIH'!$G$16))</f>
        <v>41.100805479452056</v>
      </c>
      <c r="O116" s="30"/>
      <c r="P116" s="38">
        <f>IF('3g CPIH'!L$16="-","-",'3h OC '!$E$7*('3g CPIH'!L$16/'3g CPIH'!$G$16))</f>
        <v>41.100805479452056</v>
      </c>
      <c r="Q116" s="38">
        <f>IF('3g CPIH'!M$16="-","-",'3h OC '!$E$7*('3g CPIH'!M$16/'3g CPIH'!$G$16))</f>
        <v>41.566536986301365</v>
      </c>
      <c r="R116" s="38">
        <f>IF('3g CPIH'!N$16="-","-",'3h OC '!$E$7*('3g CPIH'!N$16/'3g CPIH'!$G$16))</f>
        <v>41.877024657534243</v>
      </c>
      <c r="S116" s="38">
        <f>IF('3g CPIH'!O$16="-","-",'3h OC '!$E$7*('3g CPIH'!O$16/'3g CPIH'!$G$16))</f>
        <v>42.109890410958904</v>
      </c>
      <c r="T116" s="38">
        <f>IF('3g CPIH'!P$16="-","-",'3h OC '!$E$7*('3g CPIH'!P$16/'3g CPIH'!$G$16))</f>
        <v>42.226323287671228</v>
      </c>
      <c r="U116" s="38">
        <f>IF('3g CPIH'!Q$16="-","-",'3h OC '!$E$7*('3g CPIH'!Q$16/'3g CPIH'!$G$16))</f>
        <v>42.45918904109589</v>
      </c>
      <c r="V116" s="38">
        <f>IF('3g CPIH'!R$16="-","-",'3h OC '!$E$7*('3g CPIH'!R$16/'3g CPIH'!$G$16))</f>
        <v>43.235408219178083</v>
      </c>
      <c r="W116" s="38" t="str">
        <f>IF('3g CPIH'!S$16="-","-",'3h OC '!$E$7*('3g CPIH'!S$16/'3g CPIH'!$G$16))</f>
        <v>-</v>
      </c>
      <c r="X116" s="38" t="str">
        <f>IF('3g CPIH'!T$16="-","-",'3h OC '!$E$7*('3g CPIH'!T$16/'3g CPIH'!$G$16))</f>
        <v>-</v>
      </c>
      <c r="Y116" s="38" t="str">
        <f>IF('3g CPIH'!U$16="-","-",'3h OC '!$E$7*('3g CPIH'!U$16/'3g CPIH'!$G$16))</f>
        <v>-</v>
      </c>
      <c r="Z116" s="38" t="str">
        <f>IF('3g CPIH'!V$16="-","-",'3h OC '!$E$7*('3g CPIH'!V$16/'3g CPIH'!$G$16))</f>
        <v>-</v>
      </c>
      <c r="AA116" s="28"/>
    </row>
    <row r="117" spans="1:27" s="29" customFormat="1" ht="11.25" customHeight="1" x14ac:dyDescent="0.25">
      <c r="A117" s="256">
        <v>6</v>
      </c>
      <c r="B117" s="135" t="s">
        <v>349</v>
      </c>
      <c r="C117" s="135" t="s">
        <v>43</v>
      </c>
      <c r="D117" s="133" t="s">
        <v>324</v>
      </c>
      <c r="E117" s="128"/>
      <c r="F117" s="30"/>
      <c r="G117" s="38" t="s">
        <v>333</v>
      </c>
      <c r="H117" s="38" t="s">
        <v>333</v>
      </c>
      <c r="I117" s="38" t="s">
        <v>333</v>
      </c>
      <c r="J117" s="38" t="s">
        <v>333</v>
      </c>
      <c r="K117" s="38">
        <f>IF('3i SMNCC'!G$59="-","-",'3i SMNCC'!G$59)</f>
        <v>0</v>
      </c>
      <c r="L117" s="38">
        <f>IF('3i SMNCC'!H$59="-","-",'3i SMNCC'!H$59)</f>
        <v>-0.1310662676190151</v>
      </c>
      <c r="M117" s="38">
        <f>IF('3i SMNCC'!I$59="-","-",'3i SMNCC'!I$59)</f>
        <v>1.6490220555819262</v>
      </c>
      <c r="N117" s="38">
        <f>IF('3i SMNCC'!J$59="-","-",'3i SMNCC'!J$59)</f>
        <v>1.7011822078168848</v>
      </c>
      <c r="O117" s="30"/>
      <c r="P117" s="38">
        <f>IF('3i SMNCC'!L$59="-","-",'3i SMNCC'!L$59)</f>
        <v>1.7011822078168848</v>
      </c>
      <c r="Q117" s="38">
        <f>IF('3i SMNCC'!M$59="-","-",'3i SMNCC'!M$59)</f>
        <v>3.37071596157242</v>
      </c>
      <c r="R117" s="38">
        <f>IF('3i SMNCC'!N$59="-","-",'3i SMNCC'!N$59)</f>
        <v>3.2761312765157915</v>
      </c>
      <c r="S117" s="38">
        <f>IF('3i SMNCC'!O$59="-","-",'3i SMNCC'!O$59)</f>
        <v>4.8946129781636989</v>
      </c>
      <c r="T117" s="38">
        <f>IF('3i SMNCC'!P$59="-","-",'3i SMNCC'!P$59)</f>
        <v>4.2887571563853468</v>
      </c>
      <c r="U117" s="38">
        <f>IF('3i SMNCC'!Q$59="-","-",'3i SMNCC'!Q$59)</f>
        <v>4.0337120778428694</v>
      </c>
      <c r="V117" s="38">
        <f>IF('3i SMNCC'!R$59="-","-",'3i SMNCC'!R$59)</f>
        <v>4.3260832188341771</v>
      </c>
      <c r="W117" s="38" t="str">
        <f>IF('3i SMNCC'!S$59="-","-",'3i SMNCC'!S$59)</f>
        <v>-</v>
      </c>
      <c r="X117" s="38" t="str">
        <f>IF('3i SMNCC'!T$59="-","-",'3i SMNCC'!T$59)</f>
        <v>-</v>
      </c>
      <c r="Y117" s="38" t="str">
        <f>IF('3i SMNCC'!U$59="-","-",'3i SMNCC'!U$59)</f>
        <v>-</v>
      </c>
      <c r="Z117" s="38" t="str">
        <f>IF('3i SMNCC'!V$59="-","-",'3i SMNCC'!V$59)</f>
        <v>-</v>
      </c>
      <c r="AA117" s="28"/>
    </row>
    <row r="118" spans="1:27" s="29" customFormat="1" ht="11.25" customHeight="1" x14ac:dyDescent="0.25">
      <c r="A118" s="256">
        <v>7</v>
      </c>
      <c r="B118" s="135" t="s">
        <v>349</v>
      </c>
      <c r="C118" s="135" t="s">
        <v>389</v>
      </c>
      <c r="D118" s="133" t="s">
        <v>324</v>
      </c>
      <c r="E118" s="128"/>
      <c r="F118" s="30"/>
      <c r="G118" s="38">
        <f>IF('3g CPIH'!C$16="-","-",'3j PAAC PAP'!$G$11*('3g CPIH'!C$16/'3g CPIH'!$G$16))</f>
        <v>23.857918590998043</v>
      </c>
      <c r="H118" s="38">
        <f>IF('3g CPIH'!D$16="-","-",'3j PAAC PAP'!$G$11*('3g CPIH'!D$16/'3g CPIH'!$G$16))</f>
        <v>23.905682191780819</v>
      </c>
      <c r="I118" s="38">
        <f>IF('3g CPIH'!E$16="-","-",'3j PAAC PAP'!$G$11*('3g CPIH'!E$16/'3g CPIH'!$G$16))</f>
        <v>23.977327592954992</v>
      </c>
      <c r="J118" s="38">
        <f>IF('3g CPIH'!F$16="-","-",'3j PAAC PAP'!$G$11*('3g CPIH'!F$16/'3g CPIH'!$G$16))</f>
        <v>24.120618395303325</v>
      </c>
      <c r="K118" s="38">
        <f>IF('3g CPIH'!G$16="-","-",'3j PAAC PAP'!$G$11*('3g CPIH'!G$16/'3g CPIH'!$G$16))</f>
        <v>24.4072</v>
      </c>
      <c r="L118" s="38">
        <f>IF('3g CPIH'!H$16="-","-",'3j PAAC PAP'!$G$11*('3g CPIH'!H$16/'3g CPIH'!$G$16))</f>
        <v>24.717663405088064</v>
      </c>
      <c r="M118" s="38">
        <f>IF('3g CPIH'!I$16="-","-",'3j PAAC PAP'!$G$11*('3g CPIH'!I$16/'3g CPIH'!$G$16))</f>
        <v>25.075890410958902</v>
      </c>
      <c r="N118" s="38">
        <f>IF('3g CPIH'!J$16="-","-",'3j PAAC PAP'!$G$11*('3g CPIH'!J$16/'3g CPIH'!$G$16))</f>
        <v>25.290826614481411</v>
      </c>
      <c r="O118" s="30"/>
      <c r="P118" s="38">
        <f>IF('3g CPIH'!L$16="-","-",'3j PAAC PAP'!$G$11*('3g CPIH'!L$16/'3g CPIH'!$G$16))</f>
        <v>25.290826614481411</v>
      </c>
      <c r="Q118" s="38">
        <f>IF('3g CPIH'!M$16="-","-",'3j PAAC PAP'!$G$11*('3g CPIH'!M$16/'3g CPIH'!$G$16))</f>
        <v>25.577408219178082</v>
      </c>
      <c r="R118" s="38">
        <f>IF('3g CPIH'!N$16="-","-",'3j PAAC PAP'!$G$11*('3g CPIH'!N$16/'3g CPIH'!$G$16))</f>
        <v>25.768462622309197</v>
      </c>
      <c r="S118" s="38">
        <f>IF('3g CPIH'!O$16="-","-",'3j PAAC PAP'!$G$11*('3g CPIH'!O$16/'3g CPIH'!$G$16))</f>
        <v>25.911753424657533</v>
      </c>
      <c r="T118" s="38">
        <f>IF('3g CPIH'!P$16="-","-",'3j PAAC PAP'!$G$11*('3g CPIH'!P$16/'3g CPIH'!$G$16))</f>
        <v>25.983398825831699</v>
      </c>
      <c r="U118" s="38">
        <f>IF('3g CPIH'!Q$16="-","-",'3j PAAC PAP'!$G$11*('3g CPIH'!Q$16/'3g CPIH'!$G$16))</f>
        <v>26.126689628180038</v>
      </c>
      <c r="V118" s="38">
        <f>IF('3g CPIH'!R$16="-","-",'3j PAAC PAP'!$G$11*('3g CPIH'!R$16/'3g CPIH'!$G$16))</f>
        <v>26.604325636007829</v>
      </c>
      <c r="W118" s="38" t="str">
        <f>IF('3g CPIH'!S$16="-","-",'3j PAAC PAP'!$G$11*('3g CPIH'!S$16/'3g CPIH'!$G$16))</f>
        <v>-</v>
      </c>
      <c r="X118" s="38" t="str">
        <f>IF('3g CPIH'!T$16="-","-",'3j PAAC PAP'!$G$11*('3g CPIH'!T$16/'3g CPIH'!$G$16))</f>
        <v>-</v>
      </c>
      <c r="Y118" s="38" t="str">
        <f>IF('3g CPIH'!U$16="-","-",'3j PAAC PAP'!$G$11*('3g CPIH'!U$16/'3g CPIH'!$G$16))</f>
        <v>-</v>
      </c>
      <c r="Z118" s="38" t="str">
        <f>IF('3g CPIH'!V$16="-","-",'3j PAAC PAP'!$G$11*('3g CPIH'!V$16/'3g CPIH'!$G$16))</f>
        <v>-</v>
      </c>
      <c r="AA118" s="28"/>
    </row>
    <row r="119" spans="1:27" s="29" customFormat="1" ht="11.25" customHeight="1" x14ac:dyDescent="0.25">
      <c r="A119" s="256">
        <v>8</v>
      </c>
      <c r="B119" s="135" t="s">
        <v>349</v>
      </c>
      <c r="C119" s="135" t="s">
        <v>404</v>
      </c>
      <c r="D119" s="133" t="s">
        <v>324</v>
      </c>
      <c r="E119" s="128"/>
      <c r="F119" s="30"/>
      <c r="G119" s="38">
        <f>IF(G114="-","-",SUM(G111:G117)*'3j PAAC PAP'!$G$29)</f>
        <v>0</v>
      </c>
      <c r="H119" s="38">
        <f>IF(H114="-","-",SUM(H111:H117)*'3j PAAC PAP'!$G$29)</f>
        <v>0</v>
      </c>
      <c r="I119" s="38">
        <f>IF(I114="-","-",SUM(I111:I117)*'3j PAAC PAP'!$G$29)</f>
        <v>0</v>
      </c>
      <c r="J119" s="38">
        <f>IF(J114="-","-",SUM(J111:J117)*'3j PAAC PAP'!$G$29)</f>
        <v>0</v>
      </c>
      <c r="K119" s="38">
        <f>IF(K114="-","-",SUM(K111:K117)*'3j PAAC PAP'!$G$29)</f>
        <v>0</v>
      </c>
      <c r="L119" s="38">
        <f>IF(L114="-","-",SUM(L111:L117)*'3j PAAC PAP'!$G$29)</f>
        <v>0</v>
      </c>
      <c r="M119" s="38">
        <f>IF(M114="-","-",SUM(M111:M117)*'3j PAAC PAP'!$G$29)</f>
        <v>0</v>
      </c>
      <c r="N119" s="38">
        <f>IF(N114="-","-",SUM(N111:N117)*'3j PAAC PAP'!$G$29)</f>
        <v>0</v>
      </c>
      <c r="O119" s="30"/>
      <c r="P119" s="38">
        <f>IF(P114="-","-",SUM(P111:P117)*'3j PAAC PAP'!$G$29)</f>
        <v>0</v>
      </c>
      <c r="Q119" s="38">
        <f>IF(Q114="-","-",SUM(Q111:Q117)*'3j PAAC PAP'!$G$29)</f>
        <v>0</v>
      </c>
      <c r="R119" s="38">
        <f>IF(R114="-","-",SUM(R111:R117)*'3j PAAC PAP'!$G$29)</f>
        <v>0</v>
      </c>
      <c r="S119" s="38">
        <f>IF(S114="-","-",SUM(S111:S117)*'3j PAAC PAP'!$G$29)</f>
        <v>0</v>
      </c>
      <c r="T119" s="38">
        <f>IF(T114="-","-",SUM(T111:T117)*'3j PAAC PAP'!$G$29)</f>
        <v>0</v>
      </c>
      <c r="U119" s="38">
        <f>IF(U114="-","-",SUM(U111:U117)*'3j PAAC PAP'!$G$29)</f>
        <v>0</v>
      </c>
      <c r="V119" s="38">
        <f>IF(V114="-","-",SUM(V111:V117)*'3j PAAC PAP'!$G$29)</f>
        <v>0</v>
      </c>
      <c r="W119" s="38" t="str">
        <f>IF(W114="-","-",SUM(W111:W117)*'3j PAAC PAP'!$G$29)</f>
        <v>-</v>
      </c>
      <c r="X119" s="38" t="str">
        <f>IF(X114="-","-",SUM(X111:X117)*'3j PAAC PAP'!$G$29)</f>
        <v>-</v>
      </c>
      <c r="Y119" s="38" t="str">
        <f>IF(Y114="-","-",SUM(Y111:Y117)*'3j PAAC PAP'!$G$29)</f>
        <v>-</v>
      </c>
      <c r="Z119" s="38" t="str">
        <f>IF(Z114="-","-",SUM(Z111:Z117)*'3j PAAC PAP'!$G$29)</f>
        <v>-</v>
      </c>
      <c r="AA119" s="28"/>
    </row>
    <row r="120" spans="1:27" s="29" customFormat="1" ht="11.25" customHeight="1" x14ac:dyDescent="0.25">
      <c r="A120" s="256">
        <v>9</v>
      </c>
      <c r="B120" s="135" t="s">
        <v>388</v>
      </c>
      <c r="C120" s="135" t="s">
        <v>515</v>
      </c>
      <c r="D120" s="133" t="s">
        <v>324</v>
      </c>
      <c r="E120" s="128"/>
      <c r="F120" s="30"/>
      <c r="G120" s="38">
        <f>IF(G114="-","-",SUM(G111:G119)*'3k EBIT'!$E$7)</f>
        <v>1.6715615422675125</v>
      </c>
      <c r="H120" s="38">
        <f>IF(H114="-","-",SUM(H111:H119)*'3k EBIT'!$E$7)</f>
        <v>1.6739900089915831</v>
      </c>
      <c r="I120" s="38">
        <f>IF(I114="-","-",SUM(I111:I119)*'3k EBIT'!$E$7)</f>
        <v>1.8312669885551234</v>
      </c>
      <c r="J120" s="38">
        <f>IF(J114="-","-",SUM(J111:J119)*'3k EBIT'!$E$7)</f>
        <v>1.8385523887273345</v>
      </c>
      <c r="K120" s="38">
        <f>IF(K114="-","-",SUM(K111:K119)*'3k EBIT'!$E$7)</f>
        <v>1.6895287999103195</v>
      </c>
      <c r="L120" s="38">
        <f>IF(L114="-","-",SUM(L111:L119)*'3k EBIT'!$E$7)</f>
        <v>1.7027753421455325</v>
      </c>
      <c r="M120" s="38">
        <f>IF(M114="-","-",SUM(M111:M119)*'3k EBIT'!$E$7)</f>
        <v>1.7578211089154034</v>
      </c>
      <c r="N120" s="38">
        <f>IF(N114="-","-",SUM(N111:N119)*'3k EBIT'!$E$7)</f>
        <v>1.7697594470022073</v>
      </c>
      <c r="O120" s="30"/>
      <c r="P120" s="38">
        <f>IF(P114="-","-",SUM(P111:P119)*'3k EBIT'!$E$7)</f>
        <v>1.7697594470022073</v>
      </c>
      <c r="Q120" s="38">
        <f>IF(Q114="-","-",SUM(Q111:Q119)*'3k EBIT'!$E$7)</f>
        <v>1.8354592470883977</v>
      </c>
      <c r="R120" s="38">
        <f>IF(R114="-","-",SUM(R111:R119)*'3k EBIT'!$E$7)</f>
        <v>1.8416586248452316</v>
      </c>
      <c r="S120" s="38">
        <f>IF(S114="-","-",SUM(S111:S119)*'3k EBIT'!$E$7)</f>
        <v>1.8969340090474682</v>
      </c>
      <c r="T120" s="38">
        <f>IF(T114="-","-",SUM(T111:T119)*'3k EBIT'!$E$7)</f>
        <v>1.8828350108594296</v>
      </c>
      <c r="U120" s="38">
        <f>IF(U114="-","-",SUM(U111:U119)*'3k EBIT'!$E$7)</f>
        <v>1.8262485729323257</v>
      </c>
      <c r="V120" s="38">
        <f>IF(V114="-","-",SUM(V111:V119)*'3k EBIT'!$E$7)</f>
        <v>1.8537553065476737</v>
      </c>
      <c r="W120" s="38" t="str">
        <f>IF(W114="-","-",SUM(W111:W119)*'3k EBIT'!$E$7)</f>
        <v>-</v>
      </c>
      <c r="X120" s="38" t="str">
        <f>IF(X114="-","-",SUM(X111:X119)*'3k EBIT'!$E$7)</f>
        <v>-</v>
      </c>
      <c r="Y120" s="38" t="str">
        <f>IF(Y114="-","-",SUM(Y111:Y119)*'3k EBIT'!$E$7)</f>
        <v>-</v>
      </c>
      <c r="Z120" s="38" t="str">
        <f>IF(Z114="-","-",SUM(Z111:Z119)*'3k EBIT'!$E$7)</f>
        <v>-</v>
      </c>
      <c r="AA120" s="28"/>
    </row>
    <row r="121" spans="1:27" s="29" customFormat="1" ht="11.5" x14ac:dyDescent="0.25">
      <c r="A121" s="256">
        <v>10</v>
      </c>
      <c r="B121" s="135" t="s">
        <v>292</v>
      </c>
      <c r="C121" s="179" t="s">
        <v>516</v>
      </c>
      <c r="D121" s="133" t="s">
        <v>324</v>
      </c>
      <c r="E121" s="127"/>
      <c r="F121" s="30"/>
      <c r="G121" s="38">
        <f>IF(G116="-","-",SUM(G111:G114,G116:G120)*'3l HAP'!$E$8)</f>
        <v>1.0374376431615</v>
      </c>
      <c r="H121" s="38">
        <f>IF(H116="-","-",SUM(H111:H114,H116:H120)*'3l HAP'!$E$8)</f>
        <v>1.0393089677204979</v>
      </c>
      <c r="I121" s="38">
        <f>IF(I116="-","-",SUM(I111:I114,I116:I120)*'3l HAP'!$E$8)</f>
        <v>1.0452873616182399</v>
      </c>
      <c r="J121" s="38">
        <f>IF(J116="-","-",SUM(J111:J114,J116:J120)*'3l HAP'!$E$8)</f>
        <v>1.0509013352952334</v>
      </c>
      <c r="K121" s="38">
        <f>IF(K116="-","-",SUM(K111:K114,K116:K120)*'3l HAP'!$E$8)</f>
        <v>1.0609019649242013</v>
      </c>
      <c r="L121" s="38">
        <f>IF(L116="-","-",SUM(L111:L114,L116:L120)*'3l HAP'!$E$8)</f>
        <v>1.0711094672798473</v>
      </c>
      <c r="M121" s="38">
        <f>IF(M116="-","-",SUM(M111:M114,M116:M120)*'3l HAP'!$E$8)</f>
        <v>1.1178017307739712</v>
      </c>
      <c r="N121" s="38">
        <f>IF(N116="-","-",SUM(N111:N114,N116:N120)*'3l HAP'!$E$8)</f>
        <v>1.1270011589703808</v>
      </c>
      <c r="O121" s="30"/>
      <c r="P121" s="38">
        <f>IF(P116="-","-",SUM(P111:P114,P116:P120)*'3l HAP'!$E$8)</f>
        <v>1.1270011589703808</v>
      </c>
      <c r="Q121" s="38">
        <f>IF(Q116="-","-",SUM(Q111:Q114,Q116:Q120)*'3l HAP'!$E$8)</f>
        <v>1.1658712978515546</v>
      </c>
      <c r="R121" s="38">
        <f>IF(R116="-","-",SUM(R111:R114,R116:R120)*'3l HAP'!$E$8)</f>
        <v>1.1706484058645579</v>
      </c>
      <c r="S121" s="38">
        <f>IF(S116="-","-",SUM(S111:S114,S116:S120)*'3l HAP'!$E$8)</f>
        <v>1.2030889021449267</v>
      </c>
      <c r="T121" s="38">
        <f>IF(T116="-","-",SUM(T111:T114,T116:T120)*'3l HAP'!$E$8)</f>
        <v>1.1922245154498019</v>
      </c>
      <c r="U121" s="38">
        <f>IF(U116="-","-",SUM(U111:U114,U116:U120)*'3l HAP'!$E$8)</f>
        <v>1.1940439181874762</v>
      </c>
      <c r="V121" s="38">
        <f>IF(V116="-","-",SUM(V111:V114,V116:V120)*'3l HAP'!$E$8)</f>
        <v>1.2152400192672295</v>
      </c>
      <c r="W121" s="38" t="str">
        <f>IF(W116="-","-",SUM(W111:W114,W116:W120)*'3l HAP'!$E$8)</f>
        <v>-</v>
      </c>
      <c r="X121" s="38" t="str">
        <f>IF(X116="-","-",SUM(X111:X114,X116:X120)*'3l HAP'!$E$8)</f>
        <v>-</v>
      </c>
      <c r="Y121" s="38" t="str">
        <f>IF(Y116="-","-",SUM(Y111:Y114,Y116:Y120)*'3l HAP'!$E$8)</f>
        <v>-</v>
      </c>
      <c r="Z121" s="38" t="str">
        <f>IF(Z116="-","-",SUM(Z111:Z114,Z116:Z120)*'3l HAP'!$E$8)</f>
        <v>-</v>
      </c>
      <c r="AA121" s="28"/>
    </row>
    <row r="122" spans="1:27" s="29" customFormat="1" ht="11.5" x14ac:dyDescent="0.25">
      <c r="A122" s="256">
        <v>11</v>
      </c>
      <c r="B122" s="135" t="s">
        <v>44</v>
      </c>
      <c r="C122" s="135" t="str">
        <f>B122&amp;"_"&amp;D122</f>
        <v>Total_South East</v>
      </c>
      <c r="D122" s="133" t="s">
        <v>324</v>
      </c>
      <c r="E122" s="128"/>
      <c r="F122" s="30"/>
      <c r="G122" s="38">
        <f t="shared" ref="G122:N122" si="16">IF(G116="-","-",SUM(G111:G121))</f>
        <v>89.014324581314625</v>
      </c>
      <c r="H122" s="38">
        <f t="shared" si="16"/>
        <v>89.144009891188702</v>
      </c>
      <c r="I122" s="38">
        <f t="shared" si="16"/>
        <v>97.427720632449464</v>
      </c>
      <c r="J122" s="38">
        <f t="shared" si="16"/>
        <v>97.816776562071652</v>
      </c>
      <c r="K122" s="38">
        <f t="shared" si="16"/>
        <v>89.983433651571374</v>
      </c>
      <c r="L122" s="38">
        <f t="shared" si="16"/>
        <v>90.690827299384722</v>
      </c>
      <c r="M122" s="38">
        <f t="shared" si="16"/>
        <v>93.634663985672631</v>
      </c>
      <c r="N122" s="38">
        <f t="shared" si="16"/>
        <v>94.272196737850294</v>
      </c>
      <c r="O122" s="30"/>
      <c r="P122" s="38">
        <f t="shared" ref="P122:Z122" si="17">IF(P116="-","-",SUM(P111:P121))</f>
        <v>94.272196737850294</v>
      </c>
      <c r="Q122" s="38">
        <f t="shared" si="17"/>
        <v>97.768949663506532</v>
      </c>
      <c r="R122" s="38">
        <f t="shared" si="17"/>
        <v>98.100009676580896</v>
      </c>
      <c r="S122" s="38">
        <f t="shared" si="17"/>
        <v>101.0416797186825</v>
      </c>
      <c r="T122" s="38">
        <f t="shared" si="17"/>
        <v>100.28876310228144</v>
      </c>
      <c r="U122" s="38">
        <f t="shared" si="17"/>
        <v>97.31235016007507</v>
      </c>
      <c r="V122" s="38">
        <f t="shared" si="17"/>
        <v>98.78126848502977</v>
      </c>
      <c r="W122" s="38" t="str">
        <f t="shared" si="17"/>
        <v>-</v>
      </c>
      <c r="X122" s="38" t="str">
        <f t="shared" si="17"/>
        <v>-</v>
      </c>
      <c r="Y122" s="38" t="str">
        <f t="shared" si="17"/>
        <v>-</v>
      </c>
      <c r="Z122" s="38" t="str">
        <f t="shared" si="17"/>
        <v>-</v>
      </c>
      <c r="AA122" s="28"/>
    </row>
    <row r="123" spans="1:27" s="29" customFormat="1" ht="11.5" x14ac:dyDescent="0.25">
      <c r="A123" s="256">
        <v>1</v>
      </c>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v>2</v>
      </c>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AA'!J78="-","-",'3c AA'!J78)</f>
        <v>-</v>
      </c>
      <c r="H125" s="129" t="str">
        <f>IF('3c AA'!K78="-","-",'3c AA'!K78)</f>
        <v>-</v>
      </c>
      <c r="I125" s="129" t="str">
        <f>IF('3c AA'!L78="-","-",'3c AA'!L78)</f>
        <v>-</v>
      </c>
      <c r="J125" s="129" t="str">
        <f>IF('3c AA'!M78="-","-",'3c AA'!M78)</f>
        <v>-</v>
      </c>
      <c r="K125" s="129" t="str">
        <f>IF('3c AA'!N78="-","-",'3c AA'!N78)</f>
        <v>-</v>
      </c>
      <c r="L125" s="129" t="str">
        <f>IF('3c AA'!O78="-","-",'3c AA'!O78)</f>
        <v>-</v>
      </c>
      <c r="M125" s="129" t="str">
        <f>IF('3c AA'!P78="-","-",'3c AA'!P78)</f>
        <v>-</v>
      </c>
      <c r="N125" s="129" t="str">
        <f>IF('3c AA'!Q78="-","-",'3c AA'!Q78)</f>
        <v>-</v>
      </c>
      <c r="O125" s="30"/>
      <c r="P125" s="129" t="str">
        <f>IF('3c AA'!S78="-","-",'3c AA'!S78)</f>
        <v>-</v>
      </c>
      <c r="Q125" s="129" t="str">
        <f>IF('3c AA'!T78="-","-",'3c AA'!T78)</f>
        <v>-</v>
      </c>
      <c r="R125" s="129" t="str">
        <f>IF('3c AA'!U78="-","-",'3c AA'!U78)</f>
        <v>-</v>
      </c>
      <c r="S125" s="129" t="str">
        <f>IF('3c AA'!V78="-","-",'3c AA'!V78)</f>
        <v>-</v>
      </c>
      <c r="T125" s="129">
        <f>IF('3c AA'!W78="-","-",'3c AA'!W78)</f>
        <v>0</v>
      </c>
      <c r="U125" s="129">
        <f>IF('3c AA'!X78="-","-",'3c AA'!X78)</f>
        <v>0</v>
      </c>
      <c r="V125" s="129">
        <f>IF('3c AA'!Y78="-","-",'3c AA'!Y78)</f>
        <v>0</v>
      </c>
      <c r="W125" s="129" t="str">
        <f>IF('3c AA'!Z78="-","-",'3c AA'!Z78)</f>
        <v>-</v>
      </c>
      <c r="X125" s="129" t="str">
        <f>IF('3c AA'!AA78="-","-",'3c AA'!AA78)</f>
        <v>-</v>
      </c>
      <c r="Y125" s="129" t="str">
        <f>IF('3c AA'!AB78="-","-",'3c AA'!AB78)</f>
        <v>-</v>
      </c>
      <c r="Z125" s="129" t="str">
        <f>IF('3c AA'!AC78="-","-",'3c AA'!AC78)</f>
        <v>-</v>
      </c>
      <c r="AA125" s="28"/>
    </row>
    <row r="126" spans="1:27" s="29" customFormat="1" ht="11.25" customHeight="1" x14ac:dyDescent="0.25">
      <c r="A126" s="256">
        <v>3</v>
      </c>
      <c r="B126" s="132" t="s">
        <v>2</v>
      </c>
      <c r="C126" s="132" t="s">
        <v>342</v>
      </c>
      <c r="D126" s="134" t="s">
        <v>325</v>
      </c>
      <c r="E126" s="131"/>
      <c r="F126" s="30"/>
      <c r="G126" s="129">
        <f>IF('3d PC'!G14="-","-",'3d PC'!G55)</f>
        <v>6.5567588596821027</v>
      </c>
      <c r="H126" s="129">
        <f>IF('3d PC'!H14="-","-",'3d PC'!H55)</f>
        <v>6.5567588596821027</v>
      </c>
      <c r="I126" s="129">
        <f>IF('3d PC'!I14="-","-",'3d PC'!I55)</f>
        <v>6.6197359495950758</v>
      </c>
      <c r="J126" s="129">
        <f>IF('3d PC'!J14="-","-",'3d PC'!J55)</f>
        <v>6.6197359495950758</v>
      </c>
      <c r="K126" s="129">
        <f>IF('3d PC'!K14="-","-",'3d PC'!K55)</f>
        <v>6.6995028867368616</v>
      </c>
      <c r="L126" s="129">
        <f>IF('3d PC'!L14="-","-",'3d PC'!L55)</f>
        <v>6.6995028867368616</v>
      </c>
      <c r="M126" s="129">
        <f>IF('3d PC'!M14="-","-",'3d PC'!M55)</f>
        <v>7.1131218301273513</v>
      </c>
      <c r="N126" s="129">
        <f>IF('3d PC'!N14="-","-",'3d PC'!N55)</f>
        <v>7.1131218301273513</v>
      </c>
      <c r="O126" s="30"/>
      <c r="P126" s="129">
        <f>'3d PC'!P55</f>
        <v>7.1131218301273513</v>
      </c>
      <c r="Q126" s="129">
        <f>'3d PC'!Q55</f>
        <v>7.2804579515147188</v>
      </c>
      <c r="R126" s="129">
        <f>'3d PC'!R55</f>
        <v>7.1935840895118579</v>
      </c>
      <c r="S126" s="129">
        <f>'3d PC'!S55</f>
        <v>7.3593999937099728</v>
      </c>
      <c r="T126" s="129">
        <f>'3d PC'!T55</f>
        <v>7.0492243060839304</v>
      </c>
      <c r="U126" s="129">
        <f>'3d PC'!U55</f>
        <v>7.1089669218364691</v>
      </c>
      <c r="V126" s="129">
        <f>'3d PC'!V55</f>
        <v>6.9829560851947949</v>
      </c>
      <c r="W126" s="129" t="str">
        <f>'3d PC'!W55</f>
        <v>-</v>
      </c>
      <c r="X126" s="129" t="str">
        <f>'3d PC'!X55</f>
        <v>-</v>
      </c>
      <c r="Y126" s="129" t="str">
        <f>'3d PC'!Y55</f>
        <v>-</v>
      </c>
      <c r="Z126" s="129" t="str">
        <f>'3d PC'!Z55</f>
        <v>-</v>
      </c>
      <c r="AA126" s="28"/>
    </row>
    <row r="127" spans="1:27" s="29" customFormat="1" ht="11.25" customHeight="1" x14ac:dyDescent="0.25">
      <c r="A127" s="256">
        <v>4</v>
      </c>
      <c r="B127" s="132" t="s">
        <v>352</v>
      </c>
      <c r="C127" s="132" t="s">
        <v>343</v>
      </c>
      <c r="D127" s="134" t="s">
        <v>325</v>
      </c>
      <c r="E127" s="131"/>
      <c r="F127" s="30"/>
      <c r="G127" s="129">
        <f>IF('3e NC-Elec'!H23="-","-",'3e NC-Elec'!H23)</f>
        <v>14.490500000000003</v>
      </c>
      <c r="H127" s="129">
        <f>IF('3e NC-Elec'!I23="-","-",'3e NC-Elec'!I23)</f>
        <v>14.490500000000003</v>
      </c>
      <c r="I127" s="129">
        <f>IF('3e NC-Elec'!J23="-","-",'3e NC-Elec'!J23)</f>
        <v>20.293999999999997</v>
      </c>
      <c r="J127" s="129">
        <f>IF('3e NC-Elec'!K23="-","-",'3e NC-Elec'!K23)</f>
        <v>20.293999999999997</v>
      </c>
      <c r="K127" s="129">
        <f>IF('3e NC-Elec'!L23="-","-",'3e NC-Elec'!L23)</f>
        <v>16.206000000000003</v>
      </c>
      <c r="L127" s="129">
        <f>IF('3e NC-Elec'!M23="-","-",'3e NC-Elec'!M23)</f>
        <v>16.206000000000003</v>
      </c>
      <c r="M127" s="129">
        <f>IF('3e NC-Elec'!N23="-","-",'3e NC-Elec'!N23)</f>
        <v>16.716999999999999</v>
      </c>
      <c r="N127" s="129">
        <f>IF('3e NC-Elec'!O23="-","-",'3e NC-Elec'!O23)</f>
        <v>16.716999999999999</v>
      </c>
      <c r="O127" s="30"/>
      <c r="P127" s="129">
        <f>'3e NC-Elec'!Q23</f>
        <v>16.716999999999999</v>
      </c>
      <c r="Q127" s="129">
        <f>'3e NC-Elec'!R23</f>
        <v>15.9505</v>
      </c>
      <c r="R127" s="129">
        <f>'3e NC-Elec'!S23</f>
        <v>15.9505</v>
      </c>
      <c r="S127" s="129">
        <f>'3e NC-Elec'!T23</f>
        <v>16.023499999999999</v>
      </c>
      <c r="T127" s="129">
        <f>'3e NC-Elec'!U23</f>
        <v>16.023499999999999</v>
      </c>
      <c r="U127" s="129">
        <f>'3e NC-Elec'!V23</f>
        <v>17.373999999999999</v>
      </c>
      <c r="V127" s="129">
        <f>'3e NC-Elec'!W23</f>
        <v>17.373999999999999</v>
      </c>
      <c r="W127" s="129" t="str">
        <f>'3e NC-Elec'!X23</f>
        <v>-</v>
      </c>
      <c r="X127" s="129" t="str">
        <f>'3e NC-Elec'!Y23</f>
        <v>-</v>
      </c>
      <c r="Y127" s="129" t="str">
        <f>'3e NC-Elec'!Z23</f>
        <v>-</v>
      </c>
      <c r="Z127" s="129" t="str">
        <f>'3e NC-Elec'!AA23</f>
        <v>-</v>
      </c>
      <c r="AA127" s="28"/>
    </row>
    <row r="128" spans="1:27" s="29" customFormat="1" ht="12.4" customHeight="1" x14ac:dyDescent="0.25">
      <c r="A128" s="256">
        <v>5</v>
      </c>
      <c r="B128" s="132" t="s">
        <v>349</v>
      </c>
      <c r="C128" s="132" t="s">
        <v>344</v>
      </c>
      <c r="D128" s="134" t="s">
        <v>325</v>
      </c>
      <c r="E128" s="131"/>
      <c r="F128" s="30"/>
      <c r="G128" s="129">
        <f>IF('3g CPIH'!C$16="-","-",'3h OC '!$E$7*('3g CPIH'!C$16/'3g CPIH'!$G$16))</f>
        <v>38.772147945205475</v>
      </c>
      <c r="H128" s="129">
        <f>IF('3g CPIH'!D$16="-","-",'3h OC '!$E$7*('3g CPIH'!D$16/'3g CPIH'!$G$16))</f>
        <v>38.849769863013698</v>
      </c>
      <c r="I128" s="129">
        <f>IF('3g CPIH'!E$16="-","-",'3h OC '!$E$7*('3g CPIH'!E$16/'3g CPIH'!$G$16))</f>
        <v>38.966202739726029</v>
      </c>
      <c r="J128" s="129">
        <f>IF('3g CPIH'!F$16="-","-",'3h OC '!$E$7*('3g CPIH'!F$16/'3g CPIH'!$G$16))</f>
        <v>39.199068493150683</v>
      </c>
      <c r="K128" s="129">
        <f>IF('3g CPIH'!G$16="-","-",'3h OC '!$E$7*('3g CPIH'!G$16/'3g CPIH'!$G$16))</f>
        <v>39.6648</v>
      </c>
      <c r="L128" s="129">
        <f>IF('3g CPIH'!H$16="-","-",'3h OC '!$E$7*('3g CPIH'!H$16/'3g CPIH'!$G$16))</f>
        <v>40.169342465753431</v>
      </c>
      <c r="M128" s="129">
        <f>IF('3g CPIH'!I$16="-","-",'3h OC '!$E$7*('3g CPIH'!I$16/'3g CPIH'!$G$16))</f>
        <v>40.751506849315064</v>
      </c>
      <c r="N128" s="129">
        <f>IF('3g CPIH'!J$16="-","-",'3h OC '!$E$7*('3g CPIH'!J$16/'3g CPIH'!$G$16))</f>
        <v>41.100805479452056</v>
      </c>
      <c r="O128" s="30"/>
      <c r="P128" s="129">
        <f>IF('3g CPIH'!L$16="-","-",'3h OC '!$E$7*('3g CPIH'!L$16/'3g CPIH'!$G$16))</f>
        <v>41.100805479452056</v>
      </c>
      <c r="Q128" s="129">
        <f>IF('3g CPIH'!M$16="-","-",'3h OC '!$E$7*('3g CPIH'!M$16/'3g CPIH'!$G$16))</f>
        <v>41.566536986301365</v>
      </c>
      <c r="R128" s="129">
        <f>IF('3g CPIH'!N$16="-","-",'3h OC '!$E$7*('3g CPIH'!N$16/'3g CPIH'!$G$16))</f>
        <v>41.877024657534243</v>
      </c>
      <c r="S128" s="129">
        <f>IF('3g CPIH'!O$16="-","-",'3h OC '!$E$7*('3g CPIH'!O$16/'3g CPIH'!$G$16))</f>
        <v>42.109890410958904</v>
      </c>
      <c r="T128" s="129">
        <f>IF('3g CPIH'!P$16="-","-",'3h OC '!$E$7*('3g CPIH'!P$16/'3g CPIH'!$G$16))</f>
        <v>42.226323287671228</v>
      </c>
      <c r="U128" s="129">
        <f>IF('3g CPIH'!Q$16="-","-",'3h OC '!$E$7*('3g CPIH'!Q$16/'3g CPIH'!$G$16))</f>
        <v>42.45918904109589</v>
      </c>
      <c r="V128" s="129">
        <f>IF('3g CPIH'!R$16="-","-",'3h OC '!$E$7*('3g CPIH'!R$16/'3g CPIH'!$G$16))</f>
        <v>43.235408219178083</v>
      </c>
      <c r="W128" s="129" t="str">
        <f>IF('3g CPIH'!S$16="-","-",'3h OC '!$E$7*('3g CPIH'!S$16/'3g CPIH'!$G$16))</f>
        <v>-</v>
      </c>
      <c r="X128" s="129" t="str">
        <f>IF('3g CPIH'!T$16="-","-",'3h OC '!$E$7*('3g CPIH'!T$16/'3g CPIH'!$G$16))</f>
        <v>-</v>
      </c>
      <c r="Y128" s="129" t="str">
        <f>IF('3g CPIH'!U$16="-","-",'3h OC '!$E$7*('3g CPIH'!U$16/'3g CPIH'!$G$16))</f>
        <v>-</v>
      </c>
      <c r="Z128" s="129" t="str">
        <f>IF('3g CPIH'!V$16="-","-",'3h OC '!$E$7*('3g CPIH'!V$16/'3g CPIH'!$G$16))</f>
        <v>-</v>
      </c>
      <c r="AA128" s="28"/>
    </row>
    <row r="129" spans="1:27" s="29" customFormat="1" ht="11.25" customHeight="1" x14ac:dyDescent="0.25">
      <c r="A129" s="256">
        <v>6</v>
      </c>
      <c r="B129" s="132" t="s">
        <v>349</v>
      </c>
      <c r="C129" s="132" t="s">
        <v>43</v>
      </c>
      <c r="D129" s="134" t="s">
        <v>325</v>
      </c>
      <c r="E129" s="131"/>
      <c r="F129" s="30"/>
      <c r="G129" s="129" t="s">
        <v>333</v>
      </c>
      <c r="H129" s="129" t="s">
        <v>333</v>
      </c>
      <c r="I129" s="129" t="s">
        <v>333</v>
      </c>
      <c r="J129" s="129" t="s">
        <v>333</v>
      </c>
      <c r="K129" s="129">
        <f>IF('3i SMNCC'!G$59="-","-",'3i SMNCC'!G$59)</f>
        <v>0</v>
      </c>
      <c r="L129" s="129">
        <f>IF('3i SMNCC'!H$59="-","-",'3i SMNCC'!H$59)</f>
        <v>-0.1310662676190151</v>
      </c>
      <c r="M129" s="129">
        <f>IF('3i SMNCC'!I$59="-","-",'3i SMNCC'!I$59)</f>
        <v>1.6490220555819262</v>
      </c>
      <c r="N129" s="129">
        <f>IF('3i SMNCC'!J$59="-","-",'3i SMNCC'!J$59)</f>
        <v>1.7011822078168848</v>
      </c>
      <c r="O129" s="30"/>
      <c r="P129" s="129">
        <f>IF('3i SMNCC'!L$59="-","-",'3i SMNCC'!L$59)</f>
        <v>1.7011822078168848</v>
      </c>
      <c r="Q129" s="129">
        <f>IF('3i SMNCC'!M$59="-","-",'3i SMNCC'!M$59)</f>
        <v>3.37071596157242</v>
      </c>
      <c r="R129" s="129">
        <f>IF('3i SMNCC'!N$59="-","-",'3i SMNCC'!N$59)</f>
        <v>3.2761312765157915</v>
      </c>
      <c r="S129" s="129">
        <f>IF('3i SMNCC'!O$59="-","-",'3i SMNCC'!O$59)</f>
        <v>4.8946129781636989</v>
      </c>
      <c r="T129" s="129">
        <f>IF('3i SMNCC'!P$59="-","-",'3i SMNCC'!P$59)</f>
        <v>4.2887571563853468</v>
      </c>
      <c r="U129" s="129">
        <f>IF('3i SMNCC'!Q$59="-","-",'3i SMNCC'!Q$59)</f>
        <v>4.0337120778428694</v>
      </c>
      <c r="V129" s="129">
        <f>IF('3i SMNCC'!R$59="-","-",'3i SMNCC'!R$59)</f>
        <v>4.3260832188341771</v>
      </c>
      <c r="W129" s="129" t="str">
        <f>IF('3i SMNCC'!S$59="-","-",'3i SMNCC'!S$59)</f>
        <v>-</v>
      </c>
      <c r="X129" s="129" t="str">
        <f>IF('3i SMNCC'!T$59="-","-",'3i SMNCC'!T$59)</f>
        <v>-</v>
      </c>
      <c r="Y129" s="129" t="str">
        <f>IF('3i SMNCC'!U$59="-","-",'3i SMNCC'!U$59)</f>
        <v>-</v>
      </c>
      <c r="Z129" s="129" t="str">
        <f>IF('3i SMNCC'!V$59="-","-",'3i SMNCC'!V$59)</f>
        <v>-</v>
      </c>
      <c r="AA129" s="28"/>
    </row>
    <row r="130" spans="1:27" s="29" customFormat="1" ht="11.25" customHeight="1" x14ac:dyDescent="0.25">
      <c r="A130" s="256">
        <v>7</v>
      </c>
      <c r="B130" s="132" t="s">
        <v>349</v>
      </c>
      <c r="C130" s="132" t="s">
        <v>389</v>
      </c>
      <c r="D130" s="134" t="s">
        <v>325</v>
      </c>
      <c r="E130" s="131"/>
      <c r="F130" s="30"/>
      <c r="G130" s="129">
        <f>IF('3g CPIH'!C$16="-","-",'3j PAAC PAP'!$G$11*('3g CPIH'!C$16/'3g CPIH'!$G$16))</f>
        <v>23.857918590998043</v>
      </c>
      <c r="H130" s="129">
        <f>IF('3g CPIH'!D$16="-","-",'3j PAAC PAP'!$G$11*('3g CPIH'!D$16/'3g CPIH'!$G$16))</f>
        <v>23.905682191780819</v>
      </c>
      <c r="I130" s="129">
        <f>IF('3g CPIH'!E$16="-","-",'3j PAAC PAP'!$G$11*('3g CPIH'!E$16/'3g CPIH'!$G$16))</f>
        <v>23.977327592954992</v>
      </c>
      <c r="J130" s="129">
        <f>IF('3g CPIH'!F$16="-","-",'3j PAAC PAP'!$G$11*('3g CPIH'!F$16/'3g CPIH'!$G$16))</f>
        <v>24.120618395303325</v>
      </c>
      <c r="K130" s="129">
        <f>IF('3g CPIH'!G$16="-","-",'3j PAAC PAP'!$G$11*('3g CPIH'!G$16/'3g CPIH'!$G$16))</f>
        <v>24.4072</v>
      </c>
      <c r="L130" s="129">
        <f>IF('3g CPIH'!H$16="-","-",'3j PAAC PAP'!$G$11*('3g CPIH'!H$16/'3g CPIH'!$G$16))</f>
        <v>24.717663405088064</v>
      </c>
      <c r="M130" s="129">
        <f>IF('3g CPIH'!I$16="-","-",'3j PAAC PAP'!$G$11*('3g CPIH'!I$16/'3g CPIH'!$G$16))</f>
        <v>25.075890410958902</v>
      </c>
      <c r="N130" s="129">
        <f>IF('3g CPIH'!J$16="-","-",'3j PAAC PAP'!$G$11*('3g CPIH'!J$16/'3g CPIH'!$G$16))</f>
        <v>25.290826614481411</v>
      </c>
      <c r="O130" s="30"/>
      <c r="P130" s="129">
        <f>IF('3g CPIH'!L$16="-","-",'3j PAAC PAP'!$G$11*('3g CPIH'!L$16/'3g CPIH'!$G$16))</f>
        <v>25.290826614481411</v>
      </c>
      <c r="Q130" s="129">
        <f>IF('3g CPIH'!M$16="-","-",'3j PAAC PAP'!$G$11*('3g CPIH'!M$16/'3g CPIH'!$G$16))</f>
        <v>25.577408219178082</v>
      </c>
      <c r="R130" s="129">
        <f>IF('3g CPIH'!N$16="-","-",'3j PAAC PAP'!$G$11*('3g CPIH'!N$16/'3g CPIH'!$G$16))</f>
        <v>25.768462622309197</v>
      </c>
      <c r="S130" s="129">
        <f>IF('3g CPIH'!O$16="-","-",'3j PAAC PAP'!$G$11*('3g CPIH'!O$16/'3g CPIH'!$G$16))</f>
        <v>25.911753424657533</v>
      </c>
      <c r="T130" s="129">
        <f>IF('3g CPIH'!P$16="-","-",'3j PAAC PAP'!$G$11*('3g CPIH'!P$16/'3g CPIH'!$G$16))</f>
        <v>25.983398825831699</v>
      </c>
      <c r="U130" s="129">
        <f>IF('3g CPIH'!Q$16="-","-",'3j PAAC PAP'!$G$11*('3g CPIH'!Q$16/'3g CPIH'!$G$16))</f>
        <v>26.126689628180038</v>
      </c>
      <c r="V130" s="129">
        <f>IF('3g CPIH'!R$16="-","-",'3j PAAC PAP'!$G$11*('3g CPIH'!R$16/'3g CPIH'!$G$16))</f>
        <v>26.604325636007829</v>
      </c>
      <c r="W130" s="129" t="str">
        <f>IF('3g CPIH'!S$16="-","-",'3j PAAC PAP'!$G$11*('3g CPIH'!S$16/'3g CPIH'!$G$16))</f>
        <v>-</v>
      </c>
      <c r="X130" s="129" t="str">
        <f>IF('3g CPIH'!T$16="-","-",'3j PAAC PAP'!$G$11*('3g CPIH'!T$16/'3g CPIH'!$G$16))</f>
        <v>-</v>
      </c>
      <c r="Y130" s="129" t="str">
        <f>IF('3g CPIH'!U$16="-","-",'3j PAAC PAP'!$G$11*('3g CPIH'!U$16/'3g CPIH'!$G$16))</f>
        <v>-</v>
      </c>
      <c r="Z130" s="129" t="str">
        <f>IF('3g CPIH'!V$16="-","-",'3j PAAC PAP'!$G$11*('3g CPIH'!V$16/'3g CPIH'!$G$16))</f>
        <v>-</v>
      </c>
      <c r="AA130" s="28"/>
    </row>
    <row r="131" spans="1:27" s="29" customFormat="1" ht="11.25" customHeight="1" x14ac:dyDescent="0.25">
      <c r="A131" s="256">
        <v>8</v>
      </c>
      <c r="B131" s="132" t="s">
        <v>349</v>
      </c>
      <c r="C131" s="132" t="s">
        <v>404</v>
      </c>
      <c r="D131" s="134" t="s">
        <v>325</v>
      </c>
      <c r="E131" s="131"/>
      <c r="F131" s="30"/>
      <c r="G131" s="129">
        <f>IF(G126="-","-",SUM(G123:G129)*'3j PAAC PAP'!$G$29)</f>
        <v>0</v>
      </c>
      <c r="H131" s="129">
        <f>IF(H126="-","-",SUM(H123:H129)*'3j PAAC PAP'!$G$29)</f>
        <v>0</v>
      </c>
      <c r="I131" s="129">
        <f>IF(I126="-","-",SUM(I123:I129)*'3j PAAC PAP'!$G$29)</f>
        <v>0</v>
      </c>
      <c r="J131" s="129">
        <f>IF(J126="-","-",SUM(J123:J129)*'3j PAAC PAP'!$G$29)</f>
        <v>0</v>
      </c>
      <c r="K131" s="129">
        <f>IF(K126="-","-",SUM(K123:K129)*'3j PAAC PAP'!$G$29)</f>
        <v>0</v>
      </c>
      <c r="L131" s="129">
        <f>IF(L126="-","-",SUM(L123:L129)*'3j PAAC PAP'!$G$29)</f>
        <v>0</v>
      </c>
      <c r="M131" s="129">
        <f>IF(M126="-","-",SUM(M123:M129)*'3j PAAC PAP'!$G$29)</f>
        <v>0</v>
      </c>
      <c r="N131" s="129">
        <f>IF(N126="-","-",SUM(N123:N129)*'3j PAAC PAP'!$G$29)</f>
        <v>0</v>
      </c>
      <c r="O131" s="30"/>
      <c r="P131" s="129">
        <f>IF(P126="-","-",SUM(P123:P129)*'3j PAAC PAP'!$G$29)</f>
        <v>0</v>
      </c>
      <c r="Q131" s="129">
        <f>IF(Q126="-","-",SUM(Q123:Q129)*'3j PAAC PAP'!$G$29)</f>
        <v>0</v>
      </c>
      <c r="R131" s="129">
        <f>IF(R126="-","-",SUM(R123:R129)*'3j PAAC PAP'!$G$29)</f>
        <v>0</v>
      </c>
      <c r="S131" s="129">
        <f>IF(S126="-","-",SUM(S123:S129)*'3j PAAC PAP'!$G$29)</f>
        <v>0</v>
      </c>
      <c r="T131" s="129">
        <f>IF(T126="-","-",SUM(T123:T129)*'3j PAAC PAP'!$G$29)</f>
        <v>0</v>
      </c>
      <c r="U131" s="129">
        <f>IF(U126="-","-",SUM(U123:U129)*'3j PAAC PAP'!$G$29)</f>
        <v>0</v>
      </c>
      <c r="V131" s="129">
        <f>IF(V126="-","-",SUM(V123:V129)*'3j PAAC PAP'!$G$29)</f>
        <v>0</v>
      </c>
      <c r="W131" s="129" t="str">
        <f>IF(W126="-","-",SUM(W123:W129)*'3j PAAC PAP'!$G$29)</f>
        <v>-</v>
      </c>
      <c r="X131" s="129" t="str">
        <f>IF(X126="-","-",SUM(X123:X129)*'3j PAAC PAP'!$G$29)</f>
        <v>-</v>
      </c>
      <c r="Y131" s="129" t="str">
        <f>IF(Y126="-","-",SUM(Y123:Y129)*'3j PAAC PAP'!$G$29)</f>
        <v>-</v>
      </c>
      <c r="Z131" s="129" t="str">
        <f>IF(Z126="-","-",SUM(Z123:Z129)*'3j PAAC PAP'!$G$29)</f>
        <v>-</v>
      </c>
      <c r="AA131" s="28"/>
    </row>
    <row r="132" spans="1:27" s="29" customFormat="1" ht="11.5" x14ac:dyDescent="0.25">
      <c r="A132" s="256">
        <v>9</v>
      </c>
      <c r="B132" s="132" t="s">
        <v>388</v>
      </c>
      <c r="C132" s="132" t="s">
        <v>515</v>
      </c>
      <c r="D132" s="134" t="s">
        <v>325</v>
      </c>
      <c r="E132" s="131"/>
      <c r="F132" s="30"/>
      <c r="G132" s="129">
        <f>IF(G126="-","-",SUM(G123:G131)*'3k EBIT'!$E$7)</f>
        <v>1.6206624382675126</v>
      </c>
      <c r="H132" s="129">
        <f>IF(H126="-","-",SUM(H123:H131)*'3k EBIT'!$E$7)</f>
        <v>1.6230909049915831</v>
      </c>
      <c r="I132" s="129">
        <f>IF(I126="-","-",SUM(I123:I131)*'3k EBIT'!$E$7)</f>
        <v>1.7403555333551235</v>
      </c>
      <c r="J132" s="129">
        <f>IF(J126="-","-",SUM(J123:J131)*'3k EBIT'!$E$7)</f>
        <v>1.7476409335273346</v>
      </c>
      <c r="K132" s="129">
        <f>IF(K126="-","-",SUM(K123:K131)*'3k EBIT'!$E$7)</f>
        <v>1.6845802759103197</v>
      </c>
      <c r="L132" s="129">
        <f>IF(L126="-","-",SUM(L123:L131)*'3k EBIT'!$E$7)</f>
        <v>1.6978268181455327</v>
      </c>
      <c r="M132" s="129">
        <f>IF(M126="-","-",SUM(M123:M131)*'3k EBIT'!$E$7)</f>
        <v>1.7684250889154034</v>
      </c>
      <c r="N132" s="129">
        <f>IF(N126="-","-",SUM(N123:N131)*'3k EBIT'!$E$7)</f>
        <v>1.7803634270022071</v>
      </c>
      <c r="O132" s="30"/>
      <c r="P132" s="129">
        <f>IF(P126="-","-",SUM(P123:P131)*'3k EBIT'!$E$7)</f>
        <v>1.7803634270022071</v>
      </c>
      <c r="Q132" s="129">
        <f>IF(Q126="-","-",SUM(Q123:Q131)*'3k EBIT'!$E$7)</f>
        <v>1.8156651510883974</v>
      </c>
      <c r="R132" s="129">
        <f>IF(R126="-","-",SUM(R123:R131)*'3k EBIT'!$E$7)</f>
        <v>1.8218645288452313</v>
      </c>
      <c r="S132" s="129">
        <f>IF(S126="-","-",SUM(S123:S131)*'3k EBIT'!$E$7)</f>
        <v>1.8651220690474684</v>
      </c>
      <c r="T132" s="129">
        <f>IF(T126="-","-",SUM(T123:T131)*'3k EBIT'!$E$7)</f>
        <v>1.8510230708594293</v>
      </c>
      <c r="U132" s="129">
        <f>IF(U126="-","-",SUM(U123:U131)*'3k EBIT'!$E$7)</f>
        <v>1.8806823369323253</v>
      </c>
      <c r="V132" s="129">
        <f>IF(V126="-","-",SUM(V123:V131)*'3k EBIT'!$E$7)</f>
        <v>1.9081890705476738</v>
      </c>
      <c r="W132" s="129" t="str">
        <f>IF(W126="-","-",SUM(W123:W131)*'3k EBIT'!$E$7)</f>
        <v>-</v>
      </c>
      <c r="X132" s="129" t="str">
        <f>IF(X126="-","-",SUM(X123:X131)*'3k EBIT'!$E$7)</f>
        <v>-</v>
      </c>
      <c r="Y132" s="129" t="str">
        <f>IF(Y126="-","-",SUM(Y123:Y131)*'3k EBIT'!$E$7)</f>
        <v>-</v>
      </c>
      <c r="Z132" s="129" t="str">
        <f>IF(Z126="-","-",SUM(Z123:Z131)*'3k EBIT'!$E$7)</f>
        <v>-</v>
      </c>
      <c r="AA132" s="28"/>
    </row>
    <row r="133" spans="1:27" s="29" customFormat="1" ht="11.5" x14ac:dyDescent="0.25">
      <c r="A133" s="256">
        <v>10</v>
      </c>
      <c r="B133" s="132" t="s">
        <v>292</v>
      </c>
      <c r="C133" s="177" t="s">
        <v>516</v>
      </c>
      <c r="D133" s="134" t="s">
        <v>325</v>
      </c>
      <c r="E133" s="130"/>
      <c r="F133" s="30"/>
      <c r="G133" s="129">
        <f>IF(G128="-","-",SUM(G123:G126,G128:G132)*'3l HAP'!$E$8)</f>
        <v>1.0366924293798361</v>
      </c>
      <c r="H133" s="129">
        <f>IF(H128="-","-",SUM(H123:H126,H128:H132)*'3l HAP'!$E$8)</f>
        <v>1.0385637539388339</v>
      </c>
      <c r="I133" s="129">
        <f>IF(I128="-","-",SUM(I123:I126,I128:I132)*'3l HAP'!$E$8)</f>
        <v>1.0439563270026566</v>
      </c>
      <c r="J133" s="129">
        <f>IF(J128="-","-",SUM(J123:J126,J128:J132)*'3l HAP'!$E$8)</f>
        <v>1.0495703006796504</v>
      </c>
      <c r="K133" s="129">
        <f>IF(K128="-","-",SUM(K123:K126,K128:K132)*'3l HAP'!$E$8)</f>
        <v>1.0608295135843173</v>
      </c>
      <c r="L133" s="129">
        <f>IF(L128="-","-",SUM(L123:L126,L128:L132)*'3l HAP'!$E$8)</f>
        <v>1.0710370159399634</v>
      </c>
      <c r="M133" s="129">
        <f>IF(M128="-","-",SUM(M123:M126,M128:M132)*'3l HAP'!$E$8)</f>
        <v>1.1179569836451511</v>
      </c>
      <c r="N133" s="129">
        <f>IF(N128="-","-",SUM(N123:N126,N128:N132)*'3l HAP'!$E$8)</f>
        <v>1.1271564118415607</v>
      </c>
      <c r="O133" s="30"/>
      <c r="P133" s="129">
        <f>IF(P128="-","-",SUM(P123:P126,P128:P132)*'3l HAP'!$E$8)</f>
        <v>1.1271564118415607</v>
      </c>
      <c r="Q133" s="129">
        <f>IF(Q128="-","-",SUM(Q123:Q126,Q128:Q132)*'3l HAP'!$E$8)</f>
        <v>1.1655814924920187</v>
      </c>
      <c r="R133" s="129">
        <f>IF(R128="-","-",SUM(R123:R126,R128:R132)*'3l HAP'!$E$8)</f>
        <v>1.1703586005050215</v>
      </c>
      <c r="S133" s="129">
        <f>IF(S128="-","-",SUM(S123:S126,S128:S132)*'3l HAP'!$E$8)</f>
        <v>1.2026231435313868</v>
      </c>
      <c r="T133" s="129">
        <f>IF(T128="-","-",SUM(T123:T126,T128:T132)*'3l HAP'!$E$8)</f>
        <v>1.191758756836262</v>
      </c>
      <c r="U133" s="129">
        <f>IF(U128="-","-",SUM(U123:U126,U128:U132)*'3l HAP'!$E$8)</f>
        <v>1.1948408829262001</v>
      </c>
      <c r="V133" s="129">
        <f>IF(V128="-","-",SUM(V123:V126,V128:V132)*'3l HAP'!$E$8)</f>
        <v>1.2160369840059537</v>
      </c>
      <c r="W133" s="129" t="str">
        <f>IF(W128="-","-",SUM(W123:W126,W128:W132)*'3l HAP'!$E$8)</f>
        <v>-</v>
      </c>
      <c r="X133" s="129" t="str">
        <f>IF(X128="-","-",SUM(X123:X126,X128:X132)*'3l HAP'!$E$8)</f>
        <v>-</v>
      </c>
      <c r="Y133" s="129" t="str">
        <f>IF(Y128="-","-",SUM(Y123:Y126,Y128:Y132)*'3l HAP'!$E$8)</f>
        <v>-</v>
      </c>
      <c r="Z133" s="129" t="str">
        <f>IF(Z128="-","-",SUM(Z123:Z126,Z128:Z132)*'3l HAP'!$E$8)</f>
        <v>-</v>
      </c>
      <c r="AA133" s="28"/>
    </row>
    <row r="134" spans="1:27" s="29" customFormat="1" ht="11.5" x14ac:dyDescent="0.25">
      <c r="A134" s="256">
        <v>11</v>
      </c>
      <c r="B134" s="132" t="s">
        <v>44</v>
      </c>
      <c r="C134" s="132" t="str">
        <f>B134&amp;"_"&amp;D134</f>
        <v>Total_South Wales</v>
      </c>
      <c r="D134" s="134" t="s">
        <v>325</v>
      </c>
      <c r="E134" s="131"/>
      <c r="F134" s="30"/>
      <c r="G134" s="129">
        <f t="shared" ref="G134:N134" si="18">IF(G128="-","-",SUM(G123:G133))</f>
        <v>86.334680263532974</v>
      </c>
      <c r="H134" s="129">
        <f t="shared" si="18"/>
        <v>86.464365573407036</v>
      </c>
      <c r="I134" s="129">
        <f t="shared" si="18"/>
        <v>92.64157814263389</v>
      </c>
      <c r="J134" s="129">
        <f t="shared" si="18"/>
        <v>93.030634072256063</v>
      </c>
      <c r="K134" s="129">
        <f t="shared" si="18"/>
        <v>89.722912676231516</v>
      </c>
      <c r="L134" s="129">
        <f t="shared" si="18"/>
        <v>90.430306324044849</v>
      </c>
      <c r="M134" s="129">
        <f t="shared" si="18"/>
        <v>94.192923218543811</v>
      </c>
      <c r="N134" s="129">
        <f t="shared" si="18"/>
        <v>94.830455970721445</v>
      </c>
      <c r="O134" s="30"/>
      <c r="P134" s="129">
        <f t="shared" ref="P134:Z134" si="19">IF(P128="-","-",SUM(P123:P133))</f>
        <v>94.830455970721445</v>
      </c>
      <c r="Q134" s="129">
        <f t="shared" si="19"/>
        <v>96.726865762147</v>
      </c>
      <c r="R134" s="129">
        <f t="shared" si="19"/>
        <v>97.057925775221349</v>
      </c>
      <c r="S134" s="129">
        <f t="shared" si="19"/>
        <v>99.366902020068963</v>
      </c>
      <c r="T134" s="129">
        <f t="shared" si="19"/>
        <v>98.613985403667883</v>
      </c>
      <c r="U134" s="129">
        <f t="shared" si="19"/>
        <v>100.17808088881378</v>
      </c>
      <c r="V134" s="129">
        <f t="shared" si="19"/>
        <v>101.64699921376851</v>
      </c>
      <c r="W134" s="129" t="str">
        <f t="shared" si="19"/>
        <v>-</v>
      </c>
      <c r="X134" s="129" t="str">
        <f t="shared" si="19"/>
        <v>-</v>
      </c>
      <c r="Y134" s="129" t="str">
        <f t="shared" si="19"/>
        <v>-</v>
      </c>
      <c r="Z134" s="129" t="str">
        <f t="shared" si="19"/>
        <v>-</v>
      </c>
      <c r="AA134" s="28"/>
    </row>
    <row r="135" spans="1:27" s="29" customFormat="1" ht="11.5" x14ac:dyDescent="0.25">
      <c r="A135" s="256">
        <v>1</v>
      </c>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v>2</v>
      </c>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AA'!J79="-","-",'3c AA'!J79)</f>
        <v>-</v>
      </c>
      <c r="H137" s="38" t="str">
        <f>IF('3c AA'!K79="-","-",'3c AA'!K79)</f>
        <v>-</v>
      </c>
      <c r="I137" s="38" t="str">
        <f>IF('3c AA'!L79="-","-",'3c AA'!L79)</f>
        <v>-</v>
      </c>
      <c r="J137" s="38" t="str">
        <f>IF('3c AA'!M79="-","-",'3c AA'!M79)</f>
        <v>-</v>
      </c>
      <c r="K137" s="38" t="str">
        <f>IF('3c AA'!N79="-","-",'3c AA'!N79)</f>
        <v>-</v>
      </c>
      <c r="L137" s="38" t="str">
        <f>IF('3c AA'!O79="-","-",'3c AA'!O79)</f>
        <v>-</v>
      </c>
      <c r="M137" s="38" t="str">
        <f>IF('3c AA'!P79="-","-",'3c AA'!P79)</f>
        <v>-</v>
      </c>
      <c r="N137" s="38" t="str">
        <f>IF('3c AA'!Q79="-","-",'3c AA'!Q79)</f>
        <v>-</v>
      </c>
      <c r="O137" s="30"/>
      <c r="P137" s="38" t="str">
        <f>IF('3c AA'!S79="-","-",'3c AA'!S79)</f>
        <v>-</v>
      </c>
      <c r="Q137" s="38" t="str">
        <f>IF('3c AA'!T79="-","-",'3c AA'!T79)</f>
        <v>-</v>
      </c>
      <c r="R137" s="38" t="str">
        <f>IF('3c AA'!U79="-","-",'3c AA'!U79)</f>
        <v>-</v>
      </c>
      <c r="S137" s="38" t="str">
        <f>IF('3c AA'!V79="-","-",'3c AA'!V79)</f>
        <v>-</v>
      </c>
      <c r="T137" s="38">
        <f>IF('3c AA'!W79="-","-",'3c AA'!W79)</f>
        <v>0</v>
      </c>
      <c r="U137" s="38">
        <f>IF('3c AA'!X79="-","-",'3c AA'!X79)</f>
        <v>0</v>
      </c>
      <c r="V137" s="38">
        <f>IF('3c AA'!Y79="-","-",'3c AA'!Y79)</f>
        <v>0</v>
      </c>
      <c r="W137" s="38" t="str">
        <f>IF('3c AA'!Z79="-","-",'3c AA'!Z79)</f>
        <v>-</v>
      </c>
      <c r="X137" s="38" t="str">
        <f>IF('3c AA'!AA79="-","-",'3c AA'!AA79)</f>
        <v>-</v>
      </c>
      <c r="Y137" s="38" t="str">
        <f>IF('3c AA'!AB79="-","-",'3c AA'!AB79)</f>
        <v>-</v>
      </c>
      <c r="Z137" s="38" t="str">
        <f>IF('3c AA'!AC79="-","-",'3c AA'!AC79)</f>
        <v>-</v>
      </c>
      <c r="AA137" s="28"/>
    </row>
    <row r="138" spans="1:27" s="29" customFormat="1" ht="11.25" customHeight="1" x14ac:dyDescent="0.25">
      <c r="A138" s="256">
        <v>3</v>
      </c>
      <c r="B138" s="135" t="s">
        <v>2</v>
      </c>
      <c r="C138" s="135" t="s">
        <v>342</v>
      </c>
      <c r="D138" s="133" t="s">
        <v>326</v>
      </c>
      <c r="E138" s="128"/>
      <c r="F138" s="30"/>
      <c r="G138" s="38">
        <f>IF('3d PC'!G14="-","-",'3d PC'!G55)</f>
        <v>6.5567588596821027</v>
      </c>
      <c r="H138" s="38">
        <f>IF('3d PC'!H14="-","-",'3d PC'!H55)</f>
        <v>6.5567588596821027</v>
      </c>
      <c r="I138" s="38">
        <f>IF('3d PC'!I14="-","-",'3d PC'!I55)</f>
        <v>6.6197359495950758</v>
      </c>
      <c r="J138" s="38">
        <f>IF('3d PC'!J14="-","-",'3d PC'!J55)</f>
        <v>6.6197359495950758</v>
      </c>
      <c r="K138" s="38">
        <f>IF('3d PC'!K14="-","-",'3d PC'!K55)</f>
        <v>6.6995028867368616</v>
      </c>
      <c r="L138" s="38">
        <f>IF('3d PC'!L14="-","-",'3d PC'!L55)</f>
        <v>6.6995028867368616</v>
      </c>
      <c r="M138" s="38">
        <f>IF('3d PC'!M14="-","-",'3d PC'!M55)</f>
        <v>7.1131218301273513</v>
      </c>
      <c r="N138" s="38">
        <f>IF('3d PC'!N14="-","-",'3d PC'!N55)</f>
        <v>7.1131218301273513</v>
      </c>
      <c r="O138" s="30"/>
      <c r="P138" s="38">
        <f>'3d PC'!P55</f>
        <v>7.1131218301273513</v>
      </c>
      <c r="Q138" s="38">
        <f>'3d PC'!Q55</f>
        <v>7.2804579515147188</v>
      </c>
      <c r="R138" s="38">
        <f>'3d PC'!R55</f>
        <v>7.1935840895118579</v>
      </c>
      <c r="S138" s="38">
        <f>'3d PC'!S55</f>
        <v>7.3593999937099728</v>
      </c>
      <c r="T138" s="38">
        <f>'3d PC'!T55</f>
        <v>7.0492243060839304</v>
      </c>
      <c r="U138" s="38">
        <f>'3d PC'!U55</f>
        <v>7.1089669218364691</v>
      </c>
      <c r="V138" s="38">
        <f>'3d PC'!V55</f>
        <v>6.9829560851947949</v>
      </c>
      <c r="W138" s="38" t="str">
        <f>'3d PC'!W55</f>
        <v>-</v>
      </c>
      <c r="X138" s="38" t="str">
        <f>'3d PC'!X55</f>
        <v>-</v>
      </c>
      <c r="Y138" s="38" t="str">
        <f>'3d PC'!Y55</f>
        <v>-</v>
      </c>
      <c r="Z138" s="38" t="str">
        <f>'3d PC'!Z55</f>
        <v>-</v>
      </c>
      <c r="AA138" s="28"/>
    </row>
    <row r="139" spans="1:27" s="29" customFormat="1" ht="11.25" customHeight="1" x14ac:dyDescent="0.25">
      <c r="A139" s="256">
        <v>4</v>
      </c>
      <c r="B139" s="135" t="s">
        <v>352</v>
      </c>
      <c r="C139" s="135" t="s">
        <v>343</v>
      </c>
      <c r="D139" s="133" t="s">
        <v>326</v>
      </c>
      <c r="E139" s="128"/>
      <c r="F139" s="30"/>
      <c r="G139" s="38">
        <f>IF('3e NC-Elec'!H24="-","-",'3e NC-Elec'!H24)</f>
        <v>16.643999999999998</v>
      </c>
      <c r="H139" s="38">
        <f>IF('3e NC-Elec'!I24="-","-",'3e NC-Elec'!I24)</f>
        <v>16.643999999999998</v>
      </c>
      <c r="I139" s="38">
        <f>IF('3e NC-Elec'!J24="-","-",'3e NC-Elec'!J24)</f>
        <v>22.191999999999997</v>
      </c>
      <c r="J139" s="38">
        <f>IF('3e NC-Elec'!K24="-","-",'3e NC-Elec'!K24)</f>
        <v>22.191999999999997</v>
      </c>
      <c r="K139" s="38">
        <f>IF('3e NC-Elec'!L24="-","-",'3e NC-Elec'!L24)</f>
        <v>17.009</v>
      </c>
      <c r="L139" s="38">
        <f>IF('3e NC-Elec'!M24="-","-",'3e NC-Elec'!M24)</f>
        <v>17.009</v>
      </c>
      <c r="M139" s="38">
        <f>IF('3e NC-Elec'!N24="-","-",'3e NC-Elec'!N24)</f>
        <v>19.162500000000001</v>
      </c>
      <c r="N139" s="38">
        <f>IF('3e NC-Elec'!O24="-","-",'3e NC-Elec'!O24)</f>
        <v>19.162500000000001</v>
      </c>
      <c r="O139" s="30"/>
      <c r="P139" s="38">
        <f>'3e NC-Elec'!Q24</f>
        <v>19.162500000000001</v>
      </c>
      <c r="Q139" s="38">
        <f>'3e NC-Elec'!R24</f>
        <v>18.614999999999998</v>
      </c>
      <c r="R139" s="38">
        <f>'3e NC-Elec'!S24</f>
        <v>18.614999999999998</v>
      </c>
      <c r="S139" s="38">
        <f>'3e NC-Elec'!T24</f>
        <v>17.957999999999998</v>
      </c>
      <c r="T139" s="38">
        <f>'3e NC-Elec'!U24</f>
        <v>17.957999999999998</v>
      </c>
      <c r="U139" s="38">
        <f>'3e NC-Elec'!V24</f>
        <v>20.074999999999999</v>
      </c>
      <c r="V139" s="38">
        <f>'3e NC-Elec'!W24</f>
        <v>20.074999999999999</v>
      </c>
      <c r="W139" s="38" t="str">
        <f>'3e NC-Elec'!X24</f>
        <v>-</v>
      </c>
      <c r="X139" s="38" t="str">
        <f>'3e NC-Elec'!Y24</f>
        <v>-</v>
      </c>
      <c r="Y139" s="38" t="str">
        <f>'3e NC-Elec'!Z24</f>
        <v>-</v>
      </c>
      <c r="Z139" s="38" t="str">
        <f>'3e NC-Elec'!AA24</f>
        <v>-</v>
      </c>
      <c r="AA139" s="28"/>
    </row>
    <row r="140" spans="1:27" s="29" customFormat="1" ht="11.25" customHeight="1" x14ac:dyDescent="0.25">
      <c r="A140" s="256">
        <v>5</v>
      </c>
      <c r="B140" s="135" t="s">
        <v>349</v>
      </c>
      <c r="C140" s="135" t="s">
        <v>344</v>
      </c>
      <c r="D140" s="133" t="s">
        <v>326</v>
      </c>
      <c r="E140" s="128"/>
      <c r="F140" s="30"/>
      <c r="G140" s="38">
        <f>IF('3g CPIH'!C$16="-","-",'3h OC '!$E$7*('3g CPIH'!C$16/'3g CPIH'!$G$16))</f>
        <v>38.772147945205475</v>
      </c>
      <c r="H140" s="38">
        <f>IF('3g CPIH'!D$16="-","-",'3h OC '!$E$7*('3g CPIH'!D$16/'3g CPIH'!$G$16))</f>
        <v>38.849769863013698</v>
      </c>
      <c r="I140" s="38">
        <f>IF('3g CPIH'!E$16="-","-",'3h OC '!$E$7*('3g CPIH'!E$16/'3g CPIH'!$G$16))</f>
        <v>38.966202739726029</v>
      </c>
      <c r="J140" s="38">
        <f>IF('3g CPIH'!F$16="-","-",'3h OC '!$E$7*('3g CPIH'!F$16/'3g CPIH'!$G$16))</f>
        <v>39.199068493150683</v>
      </c>
      <c r="K140" s="38">
        <f>IF('3g CPIH'!G$16="-","-",'3h OC '!$E$7*('3g CPIH'!G$16/'3g CPIH'!$G$16))</f>
        <v>39.6648</v>
      </c>
      <c r="L140" s="38">
        <f>IF('3g CPIH'!H$16="-","-",'3h OC '!$E$7*('3g CPIH'!H$16/'3g CPIH'!$G$16))</f>
        <v>40.169342465753431</v>
      </c>
      <c r="M140" s="38">
        <f>IF('3g CPIH'!I$16="-","-",'3h OC '!$E$7*('3g CPIH'!I$16/'3g CPIH'!$G$16))</f>
        <v>40.751506849315064</v>
      </c>
      <c r="N140" s="38">
        <f>IF('3g CPIH'!J$16="-","-",'3h OC '!$E$7*('3g CPIH'!J$16/'3g CPIH'!$G$16))</f>
        <v>41.100805479452056</v>
      </c>
      <c r="O140" s="30"/>
      <c r="P140" s="38">
        <f>IF('3g CPIH'!L$16="-","-",'3h OC '!$E$7*('3g CPIH'!L$16/'3g CPIH'!$G$16))</f>
        <v>41.100805479452056</v>
      </c>
      <c r="Q140" s="38">
        <f>IF('3g CPIH'!M$16="-","-",'3h OC '!$E$7*('3g CPIH'!M$16/'3g CPIH'!$G$16))</f>
        <v>41.566536986301365</v>
      </c>
      <c r="R140" s="38">
        <f>IF('3g CPIH'!N$16="-","-",'3h OC '!$E$7*('3g CPIH'!N$16/'3g CPIH'!$G$16))</f>
        <v>41.877024657534243</v>
      </c>
      <c r="S140" s="38">
        <f>IF('3g CPIH'!O$16="-","-",'3h OC '!$E$7*('3g CPIH'!O$16/'3g CPIH'!$G$16))</f>
        <v>42.109890410958904</v>
      </c>
      <c r="T140" s="38">
        <f>IF('3g CPIH'!P$16="-","-",'3h OC '!$E$7*('3g CPIH'!P$16/'3g CPIH'!$G$16))</f>
        <v>42.226323287671228</v>
      </c>
      <c r="U140" s="38">
        <f>IF('3g CPIH'!Q$16="-","-",'3h OC '!$E$7*('3g CPIH'!Q$16/'3g CPIH'!$G$16))</f>
        <v>42.45918904109589</v>
      </c>
      <c r="V140" s="38">
        <f>IF('3g CPIH'!R$16="-","-",'3h OC '!$E$7*('3g CPIH'!R$16/'3g CPIH'!$G$16))</f>
        <v>43.235408219178083</v>
      </c>
      <c r="W140" s="38" t="str">
        <f>IF('3g CPIH'!S$16="-","-",'3h OC '!$E$7*('3g CPIH'!S$16/'3g CPIH'!$G$16))</f>
        <v>-</v>
      </c>
      <c r="X140" s="38" t="str">
        <f>IF('3g CPIH'!T$16="-","-",'3h OC '!$E$7*('3g CPIH'!T$16/'3g CPIH'!$G$16))</f>
        <v>-</v>
      </c>
      <c r="Y140" s="38" t="str">
        <f>IF('3g CPIH'!U$16="-","-",'3h OC '!$E$7*('3g CPIH'!U$16/'3g CPIH'!$G$16))</f>
        <v>-</v>
      </c>
      <c r="Z140" s="38" t="str">
        <f>IF('3g CPIH'!V$16="-","-",'3h OC '!$E$7*('3g CPIH'!V$16/'3g CPIH'!$G$16))</f>
        <v>-</v>
      </c>
      <c r="AA140" s="28"/>
    </row>
    <row r="141" spans="1:27" s="29" customFormat="1" ht="11.25" customHeight="1" x14ac:dyDescent="0.25">
      <c r="A141" s="256">
        <v>6</v>
      </c>
      <c r="B141" s="135" t="s">
        <v>349</v>
      </c>
      <c r="C141" s="135" t="s">
        <v>43</v>
      </c>
      <c r="D141" s="133" t="s">
        <v>326</v>
      </c>
      <c r="E141" s="128"/>
      <c r="F141" s="30"/>
      <c r="G141" s="38" t="s">
        <v>333</v>
      </c>
      <c r="H141" s="38" t="s">
        <v>333</v>
      </c>
      <c r="I141" s="38" t="s">
        <v>333</v>
      </c>
      <c r="J141" s="38" t="s">
        <v>333</v>
      </c>
      <c r="K141" s="38">
        <f>IF('3i SMNCC'!G$59="-","-",'3i SMNCC'!G$59)</f>
        <v>0</v>
      </c>
      <c r="L141" s="38">
        <f>IF('3i SMNCC'!H$59="-","-",'3i SMNCC'!H$59)</f>
        <v>-0.1310662676190151</v>
      </c>
      <c r="M141" s="38">
        <f>IF('3i SMNCC'!I$59="-","-",'3i SMNCC'!I$59)</f>
        <v>1.6490220555819262</v>
      </c>
      <c r="N141" s="38">
        <f>IF('3i SMNCC'!J$59="-","-",'3i SMNCC'!J$59)</f>
        <v>1.7011822078168848</v>
      </c>
      <c r="O141" s="30"/>
      <c r="P141" s="38">
        <f>IF('3i SMNCC'!L$59="-","-",'3i SMNCC'!L$59)</f>
        <v>1.7011822078168848</v>
      </c>
      <c r="Q141" s="38">
        <f>IF('3i SMNCC'!M$59="-","-",'3i SMNCC'!M$59)</f>
        <v>3.37071596157242</v>
      </c>
      <c r="R141" s="38">
        <f>IF('3i SMNCC'!N$59="-","-",'3i SMNCC'!N$59)</f>
        <v>3.2761312765157915</v>
      </c>
      <c r="S141" s="38">
        <f>IF('3i SMNCC'!O$59="-","-",'3i SMNCC'!O$59)</f>
        <v>4.8946129781636989</v>
      </c>
      <c r="T141" s="38">
        <f>IF('3i SMNCC'!P$59="-","-",'3i SMNCC'!P$59)</f>
        <v>4.2887571563853468</v>
      </c>
      <c r="U141" s="38">
        <f>IF('3i SMNCC'!Q$59="-","-",'3i SMNCC'!Q$59)</f>
        <v>4.0337120778428694</v>
      </c>
      <c r="V141" s="38">
        <f>IF('3i SMNCC'!R$59="-","-",'3i SMNCC'!R$59)</f>
        <v>4.3260832188341771</v>
      </c>
      <c r="W141" s="38" t="str">
        <f>IF('3i SMNCC'!S$59="-","-",'3i SMNCC'!S$59)</f>
        <v>-</v>
      </c>
      <c r="X141" s="38" t="str">
        <f>IF('3i SMNCC'!T$59="-","-",'3i SMNCC'!T$59)</f>
        <v>-</v>
      </c>
      <c r="Y141" s="38" t="str">
        <f>IF('3i SMNCC'!U$59="-","-",'3i SMNCC'!U$59)</f>
        <v>-</v>
      </c>
      <c r="Z141" s="38" t="str">
        <f>IF('3i SMNCC'!V$59="-","-",'3i SMNCC'!V$59)</f>
        <v>-</v>
      </c>
      <c r="AA141" s="28"/>
    </row>
    <row r="142" spans="1:27" s="29" customFormat="1" ht="12.4" customHeight="1" x14ac:dyDescent="0.25">
      <c r="A142" s="256">
        <v>7</v>
      </c>
      <c r="B142" s="135" t="s">
        <v>349</v>
      </c>
      <c r="C142" s="135" t="s">
        <v>389</v>
      </c>
      <c r="D142" s="133" t="s">
        <v>326</v>
      </c>
      <c r="E142" s="128"/>
      <c r="F142" s="30"/>
      <c r="G142" s="38">
        <f>IF('3g CPIH'!C$16="-","-",'3j PAAC PAP'!$G$11*('3g CPIH'!C$16/'3g CPIH'!$G$16))</f>
        <v>23.857918590998043</v>
      </c>
      <c r="H142" s="38">
        <f>IF('3g CPIH'!D$16="-","-",'3j PAAC PAP'!$G$11*('3g CPIH'!D$16/'3g CPIH'!$G$16))</f>
        <v>23.905682191780819</v>
      </c>
      <c r="I142" s="38">
        <f>IF('3g CPIH'!E$16="-","-",'3j PAAC PAP'!$G$11*('3g CPIH'!E$16/'3g CPIH'!$G$16))</f>
        <v>23.977327592954992</v>
      </c>
      <c r="J142" s="38">
        <f>IF('3g CPIH'!F$16="-","-",'3j PAAC PAP'!$G$11*('3g CPIH'!F$16/'3g CPIH'!$G$16))</f>
        <v>24.120618395303325</v>
      </c>
      <c r="K142" s="38">
        <f>IF('3g CPIH'!G$16="-","-",'3j PAAC PAP'!$G$11*('3g CPIH'!G$16/'3g CPIH'!$G$16))</f>
        <v>24.4072</v>
      </c>
      <c r="L142" s="38">
        <f>IF('3g CPIH'!H$16="-","-",'3j PAAC PAP'!$G$11*('3g CPIH'!H$16/'3g CPIH'!$G$16))</f>
        <v>24.717663405088064</v>
      </c>
      <c r="M142" s="38">
        <f>IF('3g CPIH'!I$16="-","-",'3j PAAC PAP'!$G$11*('3g CPIH'!I$16/'3g CPIH'!$G$16))</f>
        <v>25.075890410958902</v>
      </c>
      <c r="N142" s="38">
        <f>IF('3g CPIH'!J$16="-","-",'3j PAAC PAP'!$G$11*('3g CPIH'!J$16/'3g CPIH'!$G$16))</f>
        <v>25.290826614481411</v>
      </c>
      <c r="O142" s="30"/>
      <c r="P142" s="38">
        <f>IF('3g CPIH'!L$16="-","-",'3j PAAC PAP'!$G$11*('3g CPIH'!L$16/'3g CPIH'!$G$16))</f>
        <v>25.290826614481411</v>
      </c>
      <c r="Q142" s="38">
        <f>IF('3g CPIH'!M$16="-","-",'3j PAAC PAP'!$G$11*('3g CPIH'!M$16/'3g CPIH'!$G$16))</f>
        <v>25.577408219178082</v>
      </c>
      <c r="R142" s="38">
        <f>IF('3g CPIH'!N$16="-","-",'3j PAAC PAP'!$G$11*('3g CPIH'!N$16/'3g CPIH'!$G$16))</f>
        <v>25.768462622309197</v>
      </c>
      <c r="S142" s="38">
        <f>IF('3g CPIH'!O$16="-","-",'3j PAAC PAP'!$G$11*('3g CPIH'!O$16/'3g CPIH'!$G$16))</f>
        <v>25.911753424657533</v>
      </c>
      <c r="T142" s="38">
        <f>IF('3g CPIH'!P$16="-","-",'3j PAAC PAP'!$G$11*('3g CPIH'!P$16/'3g CPIH'!$G$16))</f>
        <v>25.983398825831699</v>
      </c>
      <c r="U142" s="38">
        <f>IF('3g CPIH'!Q$16="-","-",'3j PAAC PAP'!$G$11*('3g CPIH'!Q$16/'3g CPIH'!$G$16))</f>
        <v>26.126689628180038</v>
      </c>
      <c r="V142" s="38">
        <f>IF('3g CPIH'!R$16="-","-",'3j PAAC PAP'!$G$11*('3g CPIH'!R$16/'3g CPIH'!$G$16))</f>
        <v>26.604325636007829</v>
      </c>
      <c r="W142" s="38" t="str">
        <f>IF('3g CPIH'!S$16="-","-",'3j PAAC PAP'!$G$11*('3g CPIH'!S$16/'3g CPIH'!$G$16))</f>
        <v>-</v>
      </c>
      <c r="X142" s="38" t="str">
        <f>IF('3g CPIH'!T$16="-","-",'3j PAAC PAP'!$G$11*('3g CPIH'!T$16/'3g CPIH'!$G$16))</f>
        <v>-</v>
      </c>
      <c r="Y142" s="38" t="str">
        <f>IF('3g CPIH'!U$16="-","-",'3j PAAC PAP'!$G$11*('3g CPIH'!U$16/'3g CPIH'!$G$16))</f>
        <v>-</v>
      </c>
      <c r="Z142" s="38" t="str">
        <f>IF('3g CPIH'!V$16="-","-",'3j PAAC PAP'!$G$11*('3g CPIH'!V$16/'3g CPIH'!$G$16))</f>
        <v>-</v>
      </c>
      <c r="AA142" s="28"/>
    </row>
    <row r="143" spans="1:27" s="29" customFormat="1" ht="11.25" customHeight="1" x14ac:dyDescent="0.25">
      <c r="A143" s="256">
        <v>8</v>
      </c>
      <c r="B143" s="135" t="s">
        <v>349</v>
      </c>
      <c r="C143" s="135" t="s">
        <v>404</v>
      </c>
      <c r="D143" s="133" t="s">
        <v>326</v>
      </c>
      <c r="E143" s="128"/>
      <c r="F143" s="30"/>
      <c r="G143" s="38">
        <f>IF(G138="-","-",SUM(G135:G141)*'3j PAAC PAP'!$G$29)</f>
        <v>0</v>
      </c>
      <c r="H143" s="38">
        <f>IF(H138="-","-",SUM(H135:H141)*'3j PAAC PAP'!$G$29)</f>
        <v>0</v>
      </c>
      <c r="I143" s="38">
        <f>IF(I138="-","-",SUM(I135:I141)*'3j PAAC PAP'!$G$29)</f>
        <v>0</v>
      </c>
      <c r="J143" s="38">
        <f>IF(J138="-","-",SUM(J135:J141)*'3j PAAC PAP'!$G$29)</f>
        <v>0</v>
      </c>
      <c r="K143" s="38">
        <f>IF(K138="-","-",SUM(K135:K141)*'3j PAAC PAP'!$G$29)</f>
        <v>0</v>
      </c>
      <c r="L143" s="38">
        <f>IF(L138="-","-",SUM(L135:L141)*'3j PAAC PAP'!$G$29)</f>
        <v>0</v>
      </c>
      <c r="M143" s="38">
        <f>IF(M138="-","-",SUM(M135:M141)*'3j PAAC PAP'!$G$29)</f>
        <v>0</v>
      </c>
      <c r="N143" s="38">
        <f>IF(N138="-","-",SUM(N135:N141)*'3j PAAC PAP'!$G$29)</f>
        <v>0</v>
      </c>
      <c r="O143" s="30"/>
      <c r="P143" s="38">
        <f>IF(P138="-","-",SUM(P135:P141)*'3j PAAC PAP'!$G$29)</f>
        <v>0</v>
      </c>
      <c r="Q143" s="38">
        <f>IF(Q138="-","-",SUM(Q135:Q141)*'3j PAAC PAP'!$G$29)</f>
        <v>0</v>
      </c>
      <c r="R143" s="38">
        <f>IF(R138="-","-",SUM(R135:R141)*'3j PAAC PAP'!$G$29)</f>
        <v>0</v>
      </c>
      <c r="S143" s="38">
        <f>IF(S138="-","-",SUM(S135:S141)*'3j PAAC PAP'!$G$29)</f>
        <v>0</v>
      </c>
      <c r="T143" s="38">
        <f>IF(T138="-","-",SUM(T135:T141)*'3j PAAC PAP'!$G$29)</f>
        <v>0</v>
      </c>
      <c r="U143" s="38">
        <f>IF(U138="-","-",SUM(U135:U141)*'3j PAAC PAP'!$G$29)</f>
        <v>0</v>
      </c>
      <c r="V143" s="38">
        <f>IF(V138="-","-",SUM(V135:V141)*'3j PAAC PAP'!$G$29)</f>
        <v>0</v>
      </c>
      <c r="W143" s="38" t="str">
        <f>IF(W138="-","-",SUM(W135:W141)*'3j PAAC PAP'!$G$29)</f>
        <v>-</v>
      </c>
      <c r="X143" s="38" t="str">
        <f>IF(X138="-","-",SUM(X135:X141)*'3j PAAC PAP'!$G$29)</f>
        <v>-</v>
      </c>
      <c r="Y143" s="38" t="str">
        <f>IF(Y138="-","-",SUM(Y135:Y141)*'3j PAAC PAP'!$G$29)</f>
        <v>-</v>
      </c>
      <c r="Z143" s="38" t="str">
        <f>IF(Z138="-","-",SUM(Z135:Z141)*'3j PAAC PAP'!$G$29)</f>
        <v>-</v>
      </c>
      <c r="AA143" s="28"/>
    </row>
    <row r="144" spans="1:27" s="29" customFormat="1" ht="11.5" x14ac:dyDescent="0.25">
      <c r="A144" s="256">
        <v>9</v>
      </c>
      <c r="B144" s="135" t="s">
        <v>388</v>
      </c>
      <c r="C144" s="135" t="s">
        <v>515</v>
      </c>
      <c r="D144" s="133" t="s">
        <v>326</v>
      </c>
      <c r="E144" s="128"/>
      <c r="F144" s="30"/>
      <c r="G144" s="38">
        <f>IF(G138="-","-",SUM(G135:G143)*'3k EBIT'!$E$7)</f>
        <v>1.6623714262675124</v>
      </c>
      <c r="H144" s="38">
        <f>IF(H138="-","-",SUM(H135:H143)*'3k EBIT'!$E$7)</f>
        <v>1.6647998929915833</v>
      </c>
      <c r="I144" s="38">
        <f>IF(I138="-","-",SUM(I135:I143)*'3k EBIT'!$E$7)</f>
        <v>1.7771159973551234</v>
      </c>
      <c r="J144" s="38">
        <f>IF(J138="-","-",SUM(J135:J143)*'3k EBIT'!$E$7)</f>
        <v>1.7844013975273345</v>
      </c>
      <c r="K144" s="38">
        <f>IF(K138="-","-",SUM(K135:K143)*'3k EBIT'!$E$7)</f>
        <v>1.7001327799103196</v>
      </c>
      <c r="L144" s="38">
        <f>IF(L138="-","-",SUM(L135:L143)*'3k EBIT'!$E$7)</f>
        <v>1.7133793221455327</v>
      </c>
      <c r="M144" s="38">
        <f>IF(M138="-","-",SUM(M135:M143)*'3k EBIT'!$E$7)</f>
        <v>1.8157895329154035</v>
      </c>
      <c r="N144" s="38">
        <f>IF(N138="-","-",SUM(N135:N143)*'3k EBIT'!$E$7)</f>
        <v>1.8277278710022073</v>
      </c>
      <c r="O144" s="30"/>
      <c r="P144" s="38">
        <f>IF(P138="-","-",SUM(P135:P143)*'3k EBIT'!$E$7)</f>
        <v>1.8277278710022073</v>
      </c>
      <c r="Q144" s="38">
        <f>IF(Q138="-","-",SUM(Q135:Q143)*'3k EBIT'!$E$7)</f>
        <v>1.8672711870883976</v>
      </c>
      <c r="R144" s="38">
        <f>IF(R138="-","-",SUM(R135:R143)*'3k EBIT'!$E$7)</f>
        <v>1.8734705648452314</v>
      </c>
      <c r="S144" s="38">
        <f>IF(S138="-","-",SUM(S135:S143)*'3k EBIT'!$E$7)</f>
        <v>1.9025894650474682</v>
      </c>
      <c r="T144" s="38">
        <f>IF(T138="-","-",SUM(T135:T143)*'3k EBIT'!$E$7)</f>
        <v>1.8884904668594296</v>
      </c>
      <c r="U144" s="38">
        <f>IF(U138="-","-",SUM(U135:U143)*'3k EBIT'!$E$7)</f>
        <v>1.9329953049323252</v>
      </c>
      <c r="V144" s="38">
        <f>IF(V138="-","-",SUM(V135:V143)*'3k EBIT'!$E$7)</f>
        <v>1.9605020385476739</v>
      </c>
      <c r="W144" s="38" t="str">
        <f>IF(W138="-","-",SUM(W135:W143)*'3k EBIT'!$E$7)</f>
        <v>-</v>
      </c>
      <c r="X144" s="38" t="str">
        <f>IF(X138="-","-",SUM(X135:X143)*'3k EBIT'!$E$7)</f>
        <v>-</v>
      </c>
      <c r="Y144" s="38" t="str">
        <f>IF(Y138="-","-",SUM(Y135:Y143)*'3k EBIT'!$E$7)</f>
        <v>-</v>
      </c>
      <c r="Z144" s="38" t="str">
        <f>IF(Z138="-","-",SUM(Z135:Z143)*'3k EBIT'!$E$7)</f>
        <v>-</v>
      </c>
      <c r="AA144" s="28"/>
    </row>
    <row r="145" spans="1:27" s="29" customFormat="1" ht="11.5" x14ac:dyDescent="0.25">
      <c r="A145" s="256">
        <v>10</v>
      </c>
      <c r="B145" s="135" t="s">
        <v>292</v>
      </c>
      <c r="C145" s="179" t="s">
        <v>516</v>
      </c>
      <c r="D145" s="133" t="s">
        <v>326</v>
      </c>
      <c r="E145" s="127"/>
      <c r="F145" s="30"/>
      <c r="G145" s="38">
        <f>IF(G140="-","-",SUM(G135:G138,G140:G144)*'3l HAP'!$E$8)</f>
        <v>1.037303090673144</v>
      </c>
      <c r="H145" s="38">
        <f>IF(H140="-","-",SUM(H135:H138,H140:H144)*'3l HAP'!$E$8)</f>
        <v>1.039174415232142</v>
      </c>
      <c r="I145" s="38">
        <f>IF(I140="-","-",SUM(I135:I138,I140:I144)*'3l HAP'!$E$8)</f>
        <v>1.0444945369560805</v>
      </c>
      <c r="J145" s="38">
        <f>IF(J140="-","-",SUM(J135:J138,J140:J144)*'3l HAP'!$E$8)</f>
        <v>1.0501085106330743</v>
      </c>
      <c r="K145" s="38">
        <f>IF(K140="-","-",SUM(K135:K138,K140:K144)*'3l HAP'!$E$8)</f>
        <v>1.0610572177953812</v>
      </c>
      <c r="L145" s="38">
        <f>IF(L140="-","-",SUM(L135:L138,L140:L144)*'3l HAP'!$E$8)</f>
        <v>1.0712647201510272</v>
      </c>
      <c r="M145" s="38">
        <f>IF(M140="-","-",SUM(M135:M138,M140:M144)*'3l HAP'!$E$8)</f>
        <v>1.1186504464697551</v>
      </c>
      <c r="N145" s="38">
        <f>IF(N140="-","-",SUM(N135:N138,N140:N144)*'3l HAP'!$E$8)</f>
        <v>1.1278498746661649</v>
      </c>
      <c r="O145" s="30"/>
      <c r="P145" s="38">
        <f>IF(P140="-","-",SUM(P135:P138,P140:P144)*'3l HAP'!$E$8)</f>
        <v>1.1278498746661649</v>
      </c>
      <c r="Q145" s="38">
        <f>IF(Q140="-","-",SUM(Q135:Q138,Q140:Q144)*'3l HAP'!$E$8)</f>
        <v>1.1663370564650946</v>
      </c>
      <c r="R145" s="38">
        <f>IF(R140="-","-",SUM(R135:R138,R140:R144)*'3l HAP'!$E$8)</f>
        <v>1.1711141644780978</v>
      </c>
      <c r="S145" s="38">
        <f>IF(S140="-","-",SUM(S135:S138,S140:S144)*'3l HAP'!$E$8)</f>
        <v>1.2031717036762226</v>
      </c>
      <c r="T145" s="38">
        <f>IF(T140="-","-",SUM(T135:T138,T140:T144)*'3l HAP'!$E$8)</f>
        <v>1.1923073169810978</v>
      </c>
      <c r="U145" s="38">
        <f>IF(U140="-","-",SUM(U135:U138,U140:U144)*'3l HAP'!$E$8)</f>
        <v>1.1956067970906881</v>
      </c>
      <c r="V145" s="38">
        <f>IF(V140="-","-",SUM(V135:V138,V140:V144)*'3l HAP'!$E$8)</f>
        <v>1.2168028981704415</v>
      </c>
      <c r="W145" s="38" t="str">
        <f>IF(W140="-","-",SUM(W135:W138,W140:W144)*'3l HAP'!$E$8)</f>
        <v>-</v>
      </c>
      <c r="X145" s="38" t="str">
        <f>IF(X140="-","-",SUM(X135:X138,X140:X144)*'3l HAP'!$E$8)</f>
        <v>-</v>
      </c>
      <c r="Y145" s="38" t="str">
        <f>IF(Y140="-","-",SUM(Y135:Y138,Y140:Y144)*'3l HAP'!$E$8)</f>
        <v>-</v>
      </c>
      <c r="Z145" s="38" t="str">
        <f>IF(Z140="-","-",SUM(Z135:Z138,Z140:Z144)*'3l HAP'!$E$8)</f>
        <v>-</v>
      </c>
      <c r="AA145" s="28"/>
    </row>
    <row r="146" spans="1:27" s="29" customFormat="1" ht="11.5" x14ac:dyDescent="0.25">
      <c r="A146" s="256">
        <v>11</v>
      </c>
      <c r="B146" s="135" t="s">
        <v>44</v>
      </c>
      <c r="C146" s="135" t="str">
        <f>B146&amp;"_"&amp;D146</f>
        <v>Total_Southern Western</v>
      </c>
      <c r="D146" s="133" t="s">
        <v>326</v>
      </c>
      <c r="E146" s="128"/>
      <c r="F146" s="30"/>
      <c r="G146" s="38">
        <f t="shared" ref="G146:N146" si="20">IF(G140="-","-",SUM(G135:G145))</f>
        <v>88.530499912826272</v>
      </c>
      <c r="H146" s="38">
        <f t="shared" si="20"/>
        <v>88.660185222700349</v>
      </c>
      <c r="I146" s="38">
        <f t="shared" si="20"/>
        <v>94.576876816587301</v>
      </c>
      <c r="J146" s="38">
        <f t="shared" si="20"/>
        <v>94.965932746209489</v>
      </c>
      <c r="K146" s="38">
        <f t="shared" si="20"/>
        <v>90.541692884442568</v>
      </c>
      <c r="L146" s="38">
        <f t="shared" si="20"/>
        <v>91.249086532255902</v>
      </c>
      <c r="M146" s="38">
        <f t="shared" si="20"/>
        <v>96.686481125368402</v>
      </c>
      <c r="N146" s="38">
        <f t="shared" si="20"/>
        <v>97.324013877546079</v>
      </c>
      <c r="O146" s="30"/>
      <c r="P146" s="38">
        <f t="shared" ref="P146:Z146" si="21">IF(P140="-","-",SUM(P135:P145))</f>
        <v>97.324013877546079</v>
      </c>
      <c r="Q146" s="38">
        <f t="shared" si="21"/>
        <v>99.443727362120072</v>
      </c>
      <c r="R146" s="38">
        <f t="shared" si="21"/>
        <v>99.774787375194435</v>
      </c>
      <c r="S146" s="38">
        <f t="shared" si="21"/>
        <v>101.33941797621378</v>
      </c>
      <c r="T146" s="38">
        <f t="shared" si="21"/>
        <v>100.58650135981273</v>
      </c>
      <c r="U146" s="38">
        <f t="shared" si="21"/>
        <v>102.93215977097826</v>
      </c>
      <c r="V146" s="38">
        <f t="shared" si="21"/>
        <v>104.401078095933</v>
      </c>
      <c r="W146" s="38" t="str">
        <f t="shared" si="21"/>
        <v>-</v>
      </c>
      <c r="X146" s="38" t="str">
        <f t="shared" si="21"/>
        <v>-</v>
      </c>
      <c r="Y146" s="38" t="str">
        <f t="shared" si="21"/>
        <v>-</v>
      </c>
      <c r="Z146" s="38" t="str">
        <f t="shared" si="21"/>
        <v>-</v>
      </c>
      <c r="AA146" s="28"/>
    </row>
    <row r="147" spans="1:27" s="29" customFormat="1" ht="11.25" customHeight="1" x14ac:dyDescent="0.25">
      <c r="A147" s="256">
        <v>1</v>
      </c>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v>2</v>
      </c>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AA'!J80="-","-",'3c AA'!J80)</f>
        <v>-</v>
      </c>
      <c r="H149" s="129" t="str">
        <f>IF('3c AA'!K80="-","-",'3c AA'!K80)</f>
        <v>-</v>
      </c>
      <c r="I149" s="129" t="str">
        <f>IF('3c AA'!L80="-","-",'3c AA'!L80)</f>
        <v>-</v>
      </c>
      <c r="J149" s="129" t="str">
        <f>IF('3c AA'!M80="-","-",'3c AA'!M80)</f>
        <v>-</v>
      </c>
      <c r="K149" s="129" t="str">
        <f>IF('3c AA'!N80="-","-",'3c AA'!N80)</f>
        <v>-</v>
      </c>
      <c r="L149" s="129" t="str">
        <f>IF('3c AA'!O80="-","-",'3c AA'!O80)</f>
        <v>-</v>
      </c>
      <c r="M149" s="129" t="str">
        <f>IF('3c AA'!P80="-","-",'3c AA'!P80)</f>
        <v>-</v>
      </c>
      <c r="N149" s="129" t="str">
        <f>IF('3c AA'!Q80="-","-",'3c AA'!Q80)</f>
        <v>-</v>
      </c>
      <c r="O149" s="30"/>
      <c r="P149" s="129" t="str">
        <f>IF('3c AA'!S80="-","-",'3c AA'!S80)</f>
        <v>-</v>
      </c>
      <c r="Q149" s="129" t="str">
        <f>IF('3c AA'!T80="-","-",'3c AA'!T80)</f>
        <v>-</v>
      </c>
      <c r="R149" s="129" t="str">
        <f>IF('3c AA'!U80="-","-",'3c AA'!U80)</f>
        <v>-</v>
      </c>
      <c r="S149" s="129" t="str">
        <f>IF('3c AA'!V80="-","-",'3c AA'!V80)</f>
        <v>-</v>
      </c>
      <c r="T149" s="129">
        <f>IF('3c AA'!W80="-","-",'3c AA'!W80)</f>
        <v>0</v>
      </c>
      <c r="U149" s="129">
        <f>IF('3c AA'!X80="-","-",'3c AA'!X80)</f>
        <v>0</v>
      </c>
      <c r="V149" s="129">
        <f>IF('3c AA'!Y80="-","-",'3c AA'!Y80)</f>
        <v>0</v>
      </c>
      <c r="W149" s="129" t="str">
        <f>IF('3c AA'!Z80="-","-",'3c AA'!Z80)</f>
        <v>-</v>
      </c>
      <c r="X149" s="129" t="str">
        <f>IF('3c AA'!AA80="-","-",'3c AA'!AA80)</f>
        <v>-</v>
      </c>
      <c r="Y149" s="129" t="str">
        <f>IF('3c AA'!AB80="-","-",'3c AA'!AB80)</f>
        <v>-</v>
      </c>
      <c r="Z149" s="129" t="str">
        <f>IF('3c AA'!AC80="-","-",'3c AA'!AC80)</f>
        <v>-</v>
      </c>
      <c r="AA149" s="28"/>
    </row>
    <row r="150" spans="1:27" s="29" customFormat="1" ht="11.25" customHeight="1" x14ac:dyDescent="0.25">
      <c r="A150" s="256">
        <v>3</v>
      </c>
      <c r="B150" s="132" t="s">
        <v>2</v>
      </c>
      <c r="C150" s="132" t="s">
        <v>342</v>
      </c>
      <c r="D150" s="134" t="s">
        <v>327</v>
      </c>
      <c r="E150" s="131"/>
      <c r="F150" s="30"/>
      <c r="G150" s="129">
        <f>IF('3d PC'!G14="-","-",'3d PC'!G55)</f>
        <v>6.5567588596821027</v>
      </c>
      <c r="H150" s="129">
        <f>IF('3d PC'!H14="-","-",'3d PC'!H55)</f>
        <v>6.5567588596821027</v>
      </c>
      <c r="I150" s="129">
        <f>IF('3d PC'!I14="-","-",'3d PC'!I55)</f>
        <v>6.6197359495950758</v>
      </c>
      <c r="J150" s="129">
        <f>IF('3d PC'!J14="-","-",'3d PC'!J55)</f>
        <v>6.6197359495950758</v>
      </c>
      <c r="K150" s="129">
        <f>IF('3d PC'!K14="-","-",'3d PC'!K55)</f>
        <v>6.6995028867368616</v>
      </c>
      <c r="L150" s="129">
        <f>IF('3d PC'!L14="-","-",'3d PC'!L55)</f>
        <v>6.6995028867368616</v>
      </c>
      <c r="M150" s="129">
        <f>IF('3d PC'!M14="-","-",'3d PC'!M55)</f>
        <v>7.1131218301273513</v>
      </c>
      <c r="N150" s="129">
        <f>IF('3d PC'!N14="-","-",'3d PC'!N55)</f>
        <v>7.1131218301273513</v>
      </c>
      <c r="O150" s="30"/>
      <c r="P150" s="129">
        <f>'3d PC'!P55</f>
        <v>7.1131218301273513</v>
      </c>
      <c r="Q150" s="129">
        <f>'3d PC'!Q55</f>
        <v>7.2804579515147188</v>
      </c>
      <c r="R150" s="129">
        <f>'3d PC'!R55</f>
        <v>7.1935840895118579</v>
      </c>
      <c r="S150" s="129">
        <f>'3d PC'!S55</f>
        <v>7.3593999937099728</v>
      </c>
      <c r="T150" s="129">
        <f>'3d PC'!T55</f>
        <v>7.0492243060839304</v>
      </c>
      <c r="U150" s="129">
        <f>'3d PC'!U55</f>
        <v>7.1089669218364691</v>
      </c>
      <c r="V150" s="129">
        <f>'3d PC'!V55</f>
        <v>6.9829560851947949</v>
      </c>
      <c r="W150" s="129" t="str">
        <f>'3d PC'!W55</f>
        <v>-</v>
      </c>
      <c r="X150" s="129" t="str">
        <f>'3d PC'!X55</f>
        <v>-</v>
      </c>
      <c r="Y150" s="129" t="str">
        <f>'3d PC'!Y55</f>
        <v>-</v>
      </c>
      <c r="Z150" s="129" t="str">
        <f>'3d PC'!Z55</f>
        <v>-</v>
      </c>
      <c r="AA150" s="28"/>
    </row>
    <row r="151" spans="1:27" s="29" customFormat="1" ht="11.25" customHeight="1" x14ac:dyDescent="0.25">
      <c r="A151" s="256">
        <v>4</v>
      </c>
      <c r="B151" s="132" t="s">
        <v>352</v>
      </c>
      <c r="C151" s="132" t="s">
        <v>343</v>
      </c>
      <c r="D151" s="134" t="s">
        <v>327</v>
      </c>
      <c r="E151" s="131"/>
      <c r="F151" s="30"/>
      <c r="G151" s="129">
        <f>IF('3e NC-Elec'!H25="-","-",'3e NC-Elec'!H25)</f>
        <v>25.367499999999996</v>
      </c>
      <c r="H151" s="129">
        <f>IF('3e NC-Elec'!I25="-","-",'3e NC-Elec'!I25)</f>
        <v>25.367499999999996</v>
      </c>
      <c r="I151" s="129">
        <f>IF('3e NC-Elec'!J25="-","-",'3e NC-Elec'!J25)</f>
        <v>19.381500000000003</v>
      </c>
      <c r="J151" s="129">
        <f>IF('3e NC-Elec'!K25="-","-",'3e NC-Elec'!K25)</f>
        <v>19.381500000000003</v>
      </c>
      <c r="K151" s="129">
        <f>IF('3e NC-Elec'!L25="-","-",'3e NC-Elec'!L25)</f>
        <v>18.651500000000002</v>
      </c>
      <c r="L151" s="129">
        <f>IF('3e NC-Elec'!M25="-","-",'3e NC-Elec'!M25)</f>
        <v>18.651500000000002</v>
      </c>
      <c r="M151" s="129">
        <f>IF('3e NC-Elec'!N25="-","-",'3e NC-Elec'!N25)</f>
        <v>18.906999999999996</v>
      </c>
      <c r="N151" s="129">
        <f>IF('3e NC-Elec'!O25="-","-",'3e NC-Elec'!O25)</f>
        <v>18.906999999999996</v>
      </c>
      <c r="O151" s="30"/>
      <c r="P151" s="129">
        <f>'3e NC-Elec'!Q25</f>
        <v>18.906999999999996</v>
      </c>
      <c r="Q151" s="129">
        <f>'3e NC-Elec'!R25</f>
        <v>21.097000000000001</v>
      </c>
      <c r="R151" s="129">
        <f>'3e NC-Elec'!S25</f>
        <v>21.097000000000001</v>
      </c>
      <c r="S151" s="129">
        <f>'3e NC-Elec'!T25</f>
        <v>24.856499999999997</v>
      </c>
      <c r="T151" s="129">
        <f>'3e NC-Elec'!U25</f>
        <v>24.856499999999997</v>
      </c>
      <c r="U151" s="129">
        <f>'3e NC-Elec'!V25</f>
        <v>24.016999999999999</v>
      </c>
      <c r="V151" s="129">
        <f>'3e NC-Elec'!W25</f>
        <v>24.016999999999999</v>
      </c>
      <c r="W151" s="129" t="str">
        <f>'3e NC-Elec'!X25</f>
        <v>-</v>
      </c>
      <c r="X151" s="129" t="str">
        <f>'3e NC-Elec'!Y25</f>
        <v>-</v>
      </c>
      <c r="Y151" s="129" t="str">
        <f>'3e NC-Elec'!Z25</f>
        <v>-</v>
      </c>
      <c r="Z151" s="129" t="str">
        <f>'3e NC-Elec'!AA25</f>
        <v>-</v>
      </c>
      <c r="AA151" s="28"/>
    </row>
    <row r="152" spans="1:27" s="29" customFormat="1" ht="11.25" customHeight="1" x14ac:dyDescent="0.25">
      <c r="A152" s="256">
        <v>5</v>
      </c>
      <c r="B152" s="132" t="s">
        <v>349</v>
      </c>
      <c r="C152" s="132" t="s">
        <v>344</v>
      </c>
      <c r="D152" s="134" t="s">
        <v>327</v>
      </c>
      <c r="E152" s="131"/>
      <c r="F152" s="30"/>
      <c r="G152" s="129">
        <f>IF('3g CPIH'!C$16="-","-",'3h OC '!$E$7*('3g CPIH'!C$16/'3g CPIH'!$G$16))</f>
        <v>38.772147945205475</v>
      </c>
      <c r="H152" s="129">
        <f>IF('3g CPIH'!D$16="-","-",'3h OC '!$E$7*('3g CPIH'!D$16/'3g CPIH'!$G$16))</f>
        <v>38.849769863013698</v>
      </c>
      <c r="I152" s="129">
        <f>IF('3g CPIH'!E$16="-","-",'3h OC '!$E$7*('3g CPIH'!E$16/'3g CPIH'!$G$16))</f>
        <v>38.966202739726029</v>
      </c>
      <c r="J152" s="129">
        <f>IF('3g CPIH'!F$16="-","-",'3h OC '!$E$7*('3g CPIH'!F$16/'3g CPIH'!$G$16))</f>
        <v>39.199068493150683</v>
      </c>
      <c r="K152" s="129">
        <f>IF('3g CPIH'!G$16="-","-",'3h OC '!$E$7*('3g CPIH'!G$16/'3g CPIH'!$G$16))</f>
        <v>39.6648</v>
      </c>
      <c r="L152" s="129">
        <f>IF('3g CPIH'!H$16="-","-",'3h OC '!$E$7*('3g CPIH'!H$16/'3g CPIH'!$G$16))</f>
        <v>40.169342465753431</v>
      </c>
      <c r="M152" s="129">
        <f>IF('3g CPIH'!I$16="-","-",'3h OC '!$E$7*('3g CPIH'!I$16/'3g CPIH'!$G$16))</f>
        <v>40.751506849315064</v>
      </c>
      <c r="N152" s="129">
        <f>IF('3g CPIH'!J$16="-","-",'3h OC '!$E$7*('3g CPIH'!J$16/'3g CPIH'!$G$16))</f>
        <v>41.100805479452056</v>
      </c>
      <c r="O152" s="30"/>
      <c r="P152" s="129">
        <f>IF('3g CPIH'!L$16="-","-",'3h OC '!$E$7*('3g CPIH'!L$16/'3g CPIH'!$G$16))</f>
        <v>41.100805479452056</v>
      </c>
      <c r="Q152" s="129">
        <f>IF('3g CPIH'!M$16="-","-",'3h OC '!$E$7*('3g CPIH'!M$16/'3g CPIH'!$G$16))</f>
        <v>41.566536986301365</v>
      </c>
      <c r="R152" s="129">
        <f>IF('3g CPIH'!N$16="-","-",'3h OC '!$E$7*('3g CPIH'!N$16/'3g CPIH'!$G$16))</f>
        <v>41.877024657534243</v>
      </c>
      <c r="S152" s="129">
        <f>IF('3g CPIH'!O$16="-","-",'3h OC '!$E$7*('3g CPIH'!O$16/'3g CPIH'!$G$16))</f>
        <v>42.109890410958904</v>
      </c>
      <c r="T152" s="129">
        <f>IF('3g CPIH'!P$16="-","-",'3h OC '!$E$7*('3g CPIH'!P$16/'3g CPIH'!$G$16))</f>
        <v>42.226323287671228</v>
      </c>
      <c r="U152" s="129">
        <f>IF('3g CPIH'!Q$16="-","-",'3h OC '!$E$7*('3g CPIH'!Q$16/'3g CPIH'!$G$16))</f>
        <v>42.45918904109589</v>
      </c>
      <c r="V152" s="129">
        <f>IF('3g CPIH'!R$16="-","-",'3h OC '!$E$7*('3g CPIH'!R$16/'3g CPIH'!$G$16))</f>
        <v>43.235408219178083</v>
      </c>
      <c r="W152" s="129" t="str">
        <f>IF('3g CPIH'!S$16="-","-",'3h OC '!$E$7*('3g CPIH'!S$16/'3g CPIH'!$G$16))</f>
        <v>-</v>
      </c>
      <c r="X152" s="129" t="str">
        <f>IF('3g CPIH'!T$16="-","-",'3h OC '!$E$7*('3g CPIH'!T$16/'3g CPIH'!$G$16))</f>
        <v>-</v>
      </c>
      <c r="Y152" s="129" t="str">
        <f>IF('3g CPIH'!U$16="-","-",'3h OC '!$E$7*('3g CPIH'!U$16/'3g CPIH'!$G$16))</f>
        <v>-</v>
      </c>
      <c r="Z152" s="129" t="str">
        <f>IF('3g CPIH'!V$16="-","-",'3h OC '!$E$7*('3g CPIH'!V$16/'3g CPIH'!$G$16))</f>
        <v>-</v>
      </c>
      <c r="AA152" s="28"/>
    </row>
    <row r="153" spans="1:27" s="29" customFormat="1" ht="11.25" customHeight="1" x14ac:dyDescent="0.25">
      <c r="A153" s="256">
        <v>6</v>
      </c>
      <c r="B153" s="132" t="s">
        <v>349</v>
      </c>
      <c r="C153" s="132" t="s">
        <v>43</v>
      </c>
      <c r="D153" s="134" t="s">
        <v>327</v>
      </c>
      <c r="E153" s="131"/>
      <c r="F153" s="30"/>
      <c r="G153" s="129" t="s">
        <v>333</v>
      </c>
      <c r="H153" s="129" t="s">
        <v>333</v>
      </c>
      <c r="I153" s="129" t="s">
        <v>333</v>
      </c>
      <c r="J153" s="129" t="s">
        <v>333</v>
      </c>
      <c r="K153" s="129">
        <f>IF('3i SMNCC'!G$59="-","-",'3i SMNCC'!G$59)</f>
        <v>0</v>
      </c>
      <c r="L153" s="129">
        <f>IF('3i SMNCC'!H$59="-","-",'3i SMNCC'!H$59)</f>
        <v>-0.1310662676190151</v>
      </c>
      <c r="M153" s="129">
        <f>IF('3i SMNCC'!I$59="-","-",'3i SMNCC'!I$59)</f>
        <v>1.6490220555819262</v>
      </c>
      <c r="N153" s="129">
        <f>IF('3i SMNCC'!J$59="-","-",'3i SMNCC'!J$59)</f>
        <v>1.7011822078168848</v>
      </c>
      <c r="O153" s="30"/>
      <c r="P153" s="129">
        <f>IF('3i SMNCC'!L$59="-","-",'3i SMNCC'!L$59)</f>
        <v>1.7011822078168848</v>
      </c>
      <c r="Q153" s="129">
        <f>IF('3i SMNCC'!M$59="-","-",'3i SMNCC'!M$59)</f>
        <v>3.37071596157242</v>
      </c>
      <c r="R153" s="129">
        <f>IF('3i SMNCC'!N$59="-","-",'3i SMNCC'!N$59)</f>
        <v>3.2761312765157915</v>
      </c>
      <c r="S153" s="129">
        <f>IF('3i SMNCC'!O$59="-","-",'3i SMNCC'!O$59)</f>
        <v>4.8946129781636989</v>
      </c>
      <c r="T153" s="129">
        <f>IF('3i SMNCC'!P$59="-","-",'3i SMNCC'!P$59)</f>
        <v>4.2887571563853468</v>
      </c>
      <c r="U153" s="129">
        <f>IF('3i SMNCC'!Q$59="-","-",'3i SMNCC'!Q$59)</f>
        <v>4.0337120778428694</v>
      </c>
      <c r="V153" s="129">
        <f>IF('3i SMNCC'!R$59="-","-",'3i SMNCC'!R$59)</f>
        <v>4.3260832188341771</v>
      </c>
      <c r="W153" s="129" t="str">
        <f>IF('3i SMNCC'!S$59="-","-",'3i SMNCC'!S$59)</f>
        <v>-</v>
      </c>
      <c r="X153" s="129" t="str">
        <f>IF('3i SMNCC'!T$59="-","-",'3i SMNCC'!T$59)</f>
        <v>-</v>
      </c>
      <c r="Y153" s="129" t="str">
        <f>IF('3i SMNCC'!U$59="-","-",'3i SMNCC'!U$59)</f>
        <v>-</v>
      </c>
      <c r="Z153" s="129" t="str">
        <f>IF('3i SMNCC'!V$59="-","-",'3i SMNCC'!V$59)</f>
        <v>-</v>
      </c>
      <c r="AA153" s="28"/>
    </row>
    <row r="154" spans="1:27" s="29" customFormat="1" ht="11.25" customHeight="1" x14ac:dyDescent="0.25">
      <c r="A154" s="256">
        <v>7</v>
      </c>
      <c r="B154" s="132" t="s">
        <v>349</v>
      </c>
      <c r="C154" s="132" t="s">
        <v>389</v>
      </c>
      <c r="D154" s="134" t="s">
        <v>327</v>
      </c>
      <c r="E154" s="131"/>
      <c r="F154" s="30"/>
      <c r="G154" s="129">
        <f>IF('3g CPIH'!C$16="-","-",'3j PAAC PAP'!$G$11*('3g CPIH'!C$16/'3g CPIH'!$G$16))</f>
        <v>23.857918590998043</v>
      </c>
      <c r="H154" s="129">
        <f>IF('3g CPIH'!D$16="-","-",'3j PAAC PAP'!$G$11*('3g CPIH'!D$16/'3g CPIH'!$G$16))</f>
        <v>23.905682191780819</v>
      </c>
      <c r="I154" s="129">
        <f>IF('3g CPIH'!E$16="-","-",'3j PAAC PAP'!$G$11*('3g CPIH'!E$16/'3g CPIH'!$G$16))</f>
        <v>23.977327592954992</v>
      </c>
      <c r="J154" s="129">
        <f>IF('3g CPIH'!F$16="-","-",'3j PAAC PAP'!$G$11*('3g CPIH'!F$16/'3g CPIH'!$G$16))</f>
        <v>24.120618395303325</v>
      </c>
      <c r="K154" s="129">
        <f>IF('3g CPIH'!G$16="-","-",'3j PAAC PAP'!$G$11*('3g CPIH'!G$16/'3g CPIH'!$G$16))</f>
        <v>24.4072</v>
      </c>
      <c r="L154" s="129">
        <f>IF('3g CPIH'!H$16="-","-",'3j PAAC PAP'!$G$11*('3g CPIH'!H$16/'3g CPIH'!$G$16))</f>
        <v>24.717663405088064</v>
      </c>
      <c r="M154" s="129">
        <f>IF('3g CPIH'!I$16="-","-",'3j PAAC PAP'!$G$11*('3g CPIH'!I$16/'3g CPIH'!$G$16))</f>
        <v>25.075890410958902</v>
      </c>
      <c r="N154" s="129">
        <f>IF('3g CPIH'!J$16="-","-",'3j PAAC PAP'!$G$11*('3g CPIH'!J$16/'3g CPIH'!$G$16))</f>
        <v>25.290826614481411</v>
      </c>
      <c r="O154" s="30"/>
      <c r="P154" s="129">
        <f>IF('3g CPIH'!L$16="-","-",'3j PAAC PAP'!$G$11*('3g CPIH'!L$16/'3g CPIH'!$G$16))</f>
        <v>25.290826614481411</v>
      </c>
      <c r="Q154" s="129">
        <f>IF('3g CPIH'!M$16="-","-",'3j PAAC PAP'!$G$11*('3g CPIH'!M$16/'3g CPIH'!$G$16))</f>
        <v>25.577408219178082</v>
      </c>
      <c r="R154" s="129">
        <f>IF('3g CPIH'!N$16="-","-",'3j PAAC PAP'!$G$11*('3g CPIH'!N$16/'3g CPIH'!$G$16))</f>
        <v>25.768462622309197</v>
      </c>
      <c r="S154" s="129">
        <f>IF('3g CPIH'!O$16="-","-",'3j PAAC PAP'!$G$11*('3g CPIH'!O$16/'3g CPIH'!$G$16))</f>
        <v>25.911753424657533</v>
      </c>
      <c r="T154" s="129">
        <f>IF('3g CPIH'!P$16="-","-",'3j PAAC PAP'!$G$11*('3g CPIH'!P$16/'3g CPIH'!$G$16))</f>
        <v>25.983398825831699</v>
      </c>
      <c r="U154" s="129">
        <f>IF('3g CPIH'!Q$16="-","-",'3j PAAC PAP'!$G$11*('3g CPIH'!Q$16/'3g CPIH'!$G$16))</f>
        <v>26.126689628180038</v>
      </c>
      <c r="V154" s="129">
        <f>IF('3g CPIH'!R$16="-","-",'3j PAAC PAP'!$G$11*('3g CPIH'!R$16/'3g CPIH'!$G$16))</f>
        <v>26.604325636007829</v>
      </c>
      <c r="W154" s="129" t="str">
        <f>IF('3g CPIH'!S$16="-","-",'3j PAAC PAP'!$G$11*('3g CPIH'!S$16/'3g CPIH'!$G$16))</f>
        <v>-</v>
      </c>
      <c r="X154" s="129" t="str">
        <f>IF('3g CPIH'!T$16="-","-",'3j PAAC PAP'!$G$11*('3g CPIH'!T$16/'3g CPIH'!$G$16))</f>
        <v>-</v>
      </c>
      <c r="Y154" s="129" t="str">
        <f>IF('3g CPIH'!U$16="-","-",'3j PAAC PAP'!$G$11*('3g CPIH'!U$16/'3g CPIH'!$G$16))</f>
        <v>-</v>
      </c>
      <c r="Z154" s="129" t="str">
        <f>IF('3g CPIH'!V$16="-","-",'3j PAAC PAP'!$G$11*('3g CPIH'!V$16/'3g CPIH'!$G$16))</f>
        <v>-</v>
      </c>
      <c r="AA154" s="28"/>
    </row>
    <row r="155" spans="1:27" s="29" customFormat="1" ht="11.5" x14ac:dyDescent="0.25">
      <c r="A155" s="256">
        <v>8</v>
      </c>
      <c r="B155" s="132" t="s">
        <v>349</v>
      </c>
      <c r="C155" s="132" t="s">
        <v>404</v>
      </c>
      <c r="D155" s="134" t="s">
        <v>327</v>
      </c>
      <c r="E155" s="131"/>
      <c r="F155" s="30"/>
      <c r="G155" s="129">
        <f>IF(G150="-","-",SUM(G147:G153)*'3j PAAC PAP'!$G$29)</f>
        <v>0</v>
      </c>
      <c r="H155" s="129">
        <f>IF(H150="-","-",SUM(H147:H153)*'3j PAAC PAP'!$G$29)</f>
        <v>0</v>
      </c>
      <c r="I155" s="129">
        <f>IF(I150="-","-",SUM(I147:I153)*'3j PAAC PAP'!$G$29)</f>
        <v>0</v>
      </c>
      <c r="J155" s="129">
        <f>IF(J150="-","-",SUM(J147:J153)*'3j PAAC PAP'!$G$29)</f>
        <v>0</v>
      </c>
      <c r="K155" s="129">
        <f>IF(K150="-","-",SUM(K147:K153)*'3j PAAC PAP'!$G$29)</f>
        <v>0</v>
      </c>
      <c r="L155" s="129">
        <f>IF(L150="-","-",SUM(L147:L153)*'3j PAAC PAP'!$G$29)</f>
        <v>0</v>
      </c>
      <c r="M155" s="129">
        <f>IF(M150="-","-",SUM(M147:M153)*'3j PAAC PAP'!$G$29)</f>
        <v>0</v>
      </c>
      <c r="N155" s="129">
        <f>IF(N150="-","-",SUM(N147:N153)*'3j PAAC PAP'!$G$29)</f>
        <v>0</v>
      </c>
      <c r="O155" s="30"/>
      <c r="P155" s="129">
        <f>IF(P150="-","-",SUM(P147:P153)*'3j PAAC PAP'!$G$29)</f>
        <v>0</v>
      </c>
      <c r="Q155" s="129">
        <f>IF(Q150="-","-",SUM(Q147:Q153)*'3j PAAC PAP'!$G$29)</f>
        <v>0</v>
      </c>
      <c r="R155" s="129">
        <f>IF(R150="-","-",SUM(R147:R153)*'3j PAAC PAP'!$G$29)</f>
        <v>0</v>
      </c>
      <c r="S155" s="129">
        <f>IF(S150="-","-",SUM(S147:S153)*'3j PAAC PAP'!$G$29)</f>
        <v>0</v>
      </c>
      <c r="T155" s="129">
        <f>IF(T150="-","-",SUM(T147:T153)*'3j PAAC PAP'!$G$29)</f>
        <v>0</v>
      </c>
      <c r="U155" s="129">
        <f>IF(U150="-","-",SUM(U147:U153)*'3j PAAC PAP'!$G$29)</f>
        <v>0</v>
      </c>
      <c r="V155" s="129">
        <f>IF(V150="-","-",SUM(V147:V153)*'3j PAAC PAP'!$G$29)</f>
        <v>0</v>
      </c>
      <c r="W155" s="129" t="str">
        <f>IF(W150="-","-",SUM(W147:W153)*'3j PAAC PAP'!$G$29)</f>
        <v>-</v>
      </c>
      <c r="X155" s="129" t="str">
        <f>IF(X150="-","-",SUM(X147:X153)*'3j PAAC PAP'!$G$29)</f>
        <v>-</v>
      </c>
      <c r="Y155" s="129" t="str">
        <f>IF(Y150="-","-",SUM(Y147:Y153)*'3j PAAC PAP'!$G$29)</f>
        <v>-</v>
      </c>
      <c r="Z155" s="129" t="str">
        <f>IF(Z150="-","-",SUM(Z147:Z153)*'3j PAAC PAP'!$G$29)</f>
        <v>-</v>
      </c>
      <c r="AA155" s="28"/>
    </row>
    <row r="156" spans="1:27" s="29" customFormat="1" ht="11.5" x14ac:dyDescent="0.25">
      <c r="A156" s="256">
        <v>9</v>
      </c>
      <c r="B156" s="132" t="s">
        <v>388</v>
      </c>
      <c r="C156" s="132" t="s">
        <v>515</v>
      </c>
      <c r="D156" s="134" t="s">
        <v>327</v>
      </c>
      <c r="E156" s="182"/>
      <c r="F156" s="30"/>
      <c r="G156" s="129">
        <f>IF(G150="-","-",SUM(G147:G155)*'3k EBIT'!$E$7)</f>
        <v>1.8313281742675125</v>
      </c>
      <c r="H156" s="129">
        <f>IF(H150="-","-",SUM(H147:H155)*'3k EBIT'!$E$7)</f>
        <v>1.8337566409915829</v>
      </c>
      <c r="I156" s="129">
        <f>IF(I150="-","-",SUM(I147:I155)*'3k EBIT'!$E$7)</f>
        <v>1.7226822333551235</v>
      </c>
      <c r="J156" s="129">
        <f>IF(J150="-","-",SUM(J147:J155)*'3k EBIT'!$E$7)</f>
        <v>1.7299676335273346</v>
      </c>
      <c r="K156" s="129">
        <f>IF(K150="-","-",SUM(K147:K155)*'3k EBIT'!$E$7)</f>
        <v>1.7319447199103197</v>
      </c>
      <c r="L156" s="129">
        <f>IF(L150="-","-",SUM(L147:L155)*'3k EBIT'!$E$7)</f>
        <v>1.7451912621455323</v>
      </c>
      <c r="M156" s="129">
        <f>IF(M150="-","-",SUM(M147:M155)*'3k EBIT'!$E$7)</f>
        <v>1.8108410089154034</v>
      </c>
      <c r="N156" s="129">
        <f>IF(N150="-","-",SUM(N147:N155)*'3k EBIT'!$E$7)</f>
        <v>1.8227793470022071</v>
      </c>
      <c r="O156" s="30"/>
      <c r="P156" s="129">
        <f>IF(P150="-","-",SUM(P147:P155)*'3k EBIT'!$E$7)</f>
        <v>1.8227793470022071</v>
      </c>
      <c r="Q156" s="129">
        <f>IF(Q150="-","-",SUM(Q147:Q155)*'3k EBIT'!$E$7)</f>
        <v>1.9153425630883976</v>
      </c>
      <c r="R156" s="129">
        <f>IF(R150="-","-",SUM(R147:R155)*'3k EBIT'!$E$7)</f>
        <v>1.9215419408452314</v>
      </c>
      <c r="S156" s="129">
        <f>IF(S150="-","-",SUM(S147:S155)*'3k EBIT'!$E$7)</f>
        <v>2.0361996130474682</v>
      </c>
      <c r="T156" s="129">
        <f>IF(T150="-","-",SUM(T147:T155)*'3k EBIT'!$E$7)</f>
        <v>2.0221006148594292</v>
      </c>
      <c r="U156" s="129">
        <f>IF(U150="-","-",SUM(U147:U155)*'3k EBIT'!$E$7)</f>
        <v>2.0093439609323256</v>
      </c>
      <c r="V156" s="129">
        <f>IF(V150="-","-",SUM(V147:V155)*'3k EBIT'!$E$7)</f>
        <v>2.0368506945476739</v>
      </c>
      <c r="W156" s="129" t="str">
        <f>IF(W150="-","-",SUM(W147:W155)*'3k EBIT'!$E$7)</f>
        <v>-</v>
      </c>
      <c r="X156" s="129" t="str">
        <f>IF(X150="-","-",SUM(X147:X155)*'3k EBIT'!$E$7)</f>
        <v>-</v>
      </c>
      <c r="Y156" s="129" t="str">
        <f>IF(Y150="-","-",SUM(Y147:Y155)*'3k EBIT'!$E$7)</f>
        <v>-</v>
      </c>
      <c r="Z156" s="129" t="str">
        <f>IF(Z150="-","-",SUM(Z147:Z155)*'3k EBIT'!$E$7)</f>
        <v>-</v>
      </c>
      <c r="AA156" s="28"/>
    </row>
    <row r="157" spans="1:27" s="29" customFormat="1" ht="11.5" x14ac:dyDescent="0.25">
      <c r="A157" s="256">
        <v>10</v>
      </c>
      <c r="B157" s="132" t="s">
        <v>292</v>
      </c>
      <c r="C157" s="177" t="s">
        <v>516</v>
      </c>
      <c r="D157" s="134" t="s">
        <v>327</v>
      </c>
      <c r="E157" s="134"/>
      <c r="F157" s="30"/>
      <c r="G157" s="129">
        <f>IF(G152="-","-",SUM(G147:G150,G152:G156)*'3l HAP'!$E$8)</f>
        <v>1.039776786420612</v>
      </c>
      <c r="H157" s="129">
        <f>IF(H152="-","-",SUM(H147:H150,H152:H156)*'3l HAP'!$E$8)</f>
        <v>1.0416481109796099</v>
      </c>
      <c r="I157" s="129">
        <f>IF(I152="-","-",SUM(I147:I150,I152:I156)*'3l HAP'!$E$8)</f>
        <v>1.0436975722173567</v>
      </c>
      <c r="J157" s="129">
        <f>IF(J152="-","-",SUM(J147:J150,J152:J156)*'3l HAP'!$E$8)</f>
        <v>1.0493115458943503</v>
      </c>
      <c r="K157" s="129">
        <f>IF(K152="-","-",SUM(K147:K150,K152:K156)*'3l HAP'!$E$8)</f>
        <v>1.0615229764089211</v>
      </c>
      <c r="L157" s="129">
        <f>IF(L152="-","-",SUM(L147:L150,L152:L156)*'3l HAP'!$E$8)</f>
        <v>1.0717304787645674</v>
      </c>
      <c r="M157" s="129">
        <f>IF(M152="-","-",SUM(M147:M150,M152:M156)*'3l HAP'!$E$8)</f>
        <v>1.1185779951298711</v>
      </c>
      <c r="N157" s="129">
        <f>IF(N152="-","-",SUM(N147:N150,N152:N156)*'3l HAP'!$E$8)</f>
        <v>1.1277774233262807</v>
      </c>
      <c r="O157" s="30"/>
      <c r="P157" s="129">
        <f>IF(P152="-","-",SUM(P147:P150,P152:P156)*'3l HAP'!$E$8)</f>
        <v>1.1277774233262807</v>
      </c>
      <c r="Q157" s="129">
        <f>IF(Q152="-","-",SUM(Q147:Q150,Q152:Q156)*'3l HAP'!$E$8)</f>
        <v>1.1670408694811107</v>
      </c>
      <c r="R157" s="129">
        <f>IF(R152="-","-",SUM(R147:R150,R152:R156)*'3l HAP'!$E$8)</f>
        <v>1.1718179774941138</v>
      </c>
      <c r="S157" s="129">
        <f>IF(S152="-","-",SUM(S147:S150,S152:S156)*'3l HAP'!$E$8)</f>
        <v>1.2051278898530906</v>
      </c>
      <c r="T157" s="129">
        <f>IF(T152="-","-",SUM(T147:T150,T152:T156)*'3l HAP'!$E$8)</f>
        <v>1.1942635031579658</v>
      </c>
      <c r="U157" s="129">
        <f>IF(U152="-","-",SUM(U147:U150,U152:U156)*'3l HAP'!$E$8)</f>
        <v>1.1967246177631841</v>
      </c>
      <c r="V157" s="129">
        <f>IF(V152="-","-",SUM(V147:V150,V152:V156)*'3l HAP'!$E$8)</f>
        <v>1.2179207188429377</v>
      </c>
      <c r="W157" s="129" t="str">
        <f>IF(W152="-","-",SUM(W147:W150,W152:W156)*'3l HAP'!$E$8)</f>
        <v>-</v>
      </c>
      <c r="X157" s="129" t="str">
        <f>IF(X152="-","-",SUM(X147:X150,X152:X156)*'3l HAP'!$E$8)</f>
        <v>-</v>
      </c>
      <c r="Y157" s="129" t="str">
        <f>IF(Y152="-","-",SUM(Y147:Y150,Y152:Y156)*'3l HAP'!$E$8)</f>
        <v>-</v>
      </c>
      <c r="Z157" s="129" t="str">
        <f>IF(Z152="-","-",SUM(Z147:Z150,Z152:Z156)*'3l HAP'!$E$8)</f>
        <v>-</v>
      </c>
      <c r="AA157" s="28"/>
    </row>
    <row r="158" spans="1:27" s="29" customFormat="1" ht="11.25" customHeight="1" x14ac:dyDescent="0.25">
      <c r="A158" s="256">
        <v>11</v>
      </c>
      <c r="B158" s="132" t="s">
        <v>44</v>
      </c>
      <c r="C158" s="132" t="str">
        <f>B158&amp;"_"&amp;D158</f>
        <v>Total_Yorkshire</v>
      </c>
      <c r="D158" s="134" t="s">
        <v>327</v>
      </c>
      <c r="E158" s="182"/>
      <c r="F158" s="30"/>
      <c r="G158" s="129">
        <f t="shared" ref="G158:N158" si="22">IF(G152="-","-",SUM(G147:G157))</f>
        <v>97.425430356573742</v>
      </c>
      <c r="H158" s="129">
        <f t="shared" si="22"/>
        <v>97.55511566644779</v>
      </c>
      <c r="I158" s="129">
        <f t="shared" si="22"/>
        <v>91.71114608784859</v>
      </c>
      <c r="J158" s="129">
        <f t="shared" si="22"/>
        <v>92.100202017470778</v>
      </c>
      <c r="K158" s="129">
        <f t="shared" si="22"/>
        <v>92.216470583056108</v>
      </c>
      <c r="L158" s="129">
        <f t="shared" si="22"/>
        <v>92.923864230869441</v>
      </c>
      <c r="M158" s="129">
        <f t="shared" si="22"/>
        <v>96.425960150028516</v>
      </c>
      <c r="N158" s="129">
        <f t="shared" si="22"/>
        <v>97.063492902206178</v>
      </c>
      <c r="O158" s="30"/>
      <c r="P158" s="129">
        <f t="shared" ref="P158:Z158" si="23">IF(P152="-","-",SUM(P147:P157))</f>
        <v>97.063492902206178</v>
      </c>
      <c r="Q158" s="129">
        <f t="shared" si="23"/>
        <v>101.9745025511361</v>
      </c>
      <c r="R158" s="129">
        <f t="shared" si="23"/>
        <v>102.30556256421045</v>
      </c>
      <c r="S158" s="129">
        <f t="shared" si="23"/>
        <v>108.37348431039067</v>
      </c>
      <c r="T158" s="129">
        <f t="shared" si="23"/>
        <v>107.62056769398959</v>
      </c>
      <c r="U158" s="129">
        <f t="shared" si="23"/>
        <v>106.95162624765076</v>
      </c>
      <c r="V158" s="129">
        <f t="shared" si="23"/>
        <v>108.42054457260549</v>
      </c>
      <c r="W158" s="129" t="str">
        <f t="shared" si="23"/>
        <v>-</v>
      </c>
      <c r="X158" s="129" t="str">
        <f t="shared" si="23"/>
        <v>-</v>
      </c>
      <c r="Y158" s="129" t="str">
        <f t="shared" si="23"/>
        <v>-</v>
      </c>
      <c r="Z158" s="129" t="str">
        <f t="shared" si="23"/>
        <v>-</v>
      </c>
      <c r="AA158" s="28"/>
    </row>
    <row r="159" spans="1:27" s="29" customFormat="1" ht="11.25" customHeight="1" x14ac:dyDescent="0.25">
      <c r="A159" s="256">
        <v>1</v>
      </c>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v>2</v>
      </c>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AA'!J81="-","-",'3c AA'!J81)</f>
        <v>-</v>
      </c>
      <c r="H161" s="38" t="str">
        <f>IF('3c AA'!K81="-","-",'3c AA'!K81)</f>
        <v>-</v>
      </c>
      <c r="I161" s="38" t="str">
        <f>IF('3c AA'!L81="-","-",'3c AA'!L81)</f>
        <v>-</v>
      </c>
      <c r="J161" s="38" t="str">
        <f>IF('3c AA'!M81="-","-",'3c AA'!M81)</f>
        <v>-</v>
      </c>
      <c r="K161" s="38" t="str">
        <f>IF('3c AA'!N81="-","-",'3c AA'!N81)</f>
        <v>-</v>
      </c>
      <c r="L161" s="38" t="str">
        <f>IF('3c AA'!O81="-","-",'3c AA'!O81)</f>
        <v>-</v>
      </c>
      <c r="M161" s="38" t="str">
        <f>IF('3c AA'!P81="-","-",'3c AA'!P81)</f>
        <v>-</v>
      </c>
      <c r="N161" s="38" t="str">
        <f>IF('3c AA'!Q81="-","-",'3c AA'!Q81)</f>
        <v>-</v>
      </c>
      <c r="O161" s="30"/>
      <c r="P161" s="38" t="str">
        <f>IF('3c AA'!S81="-","-",'3c AA'!S81)</f>
        <v>-</v>
      </c>
      <c r="Q161" s="38" t="str">
        <f>IF('3c AA'!T81="-","-",'3c AA'!T81)</f>
        <v>-</v>
      </c>
      <c r="R161" s="38" t="str">
        <f>IF('3c AA'!U81="-","-",'3c AA'!U81)</f>
        <v>-</v>
      </c>
      <c r="S161" s="38" t="str">
        <f>IF('3c AA'!V81="-","-",'3c AA'!V81)</f>
        <v>-</v>
      </c>
      <c r="T161" s="38">
        <f>IF('3c AA'!W81="-","-",'3c AA'!W81)</f>
        <v>0</v>
      </c>
      <c r="U161" s="38">
        <f>IF('3c AA'!X81="-","-",'3c AA'!X81)</f>
        <v>0</v>
      </c>
      <c r="V161" s="38">
        <f>IF('3c AA'!Y81="-","-",'3c AA'!Y81)</f>
        <v>0</v>
      </c>
      <c r="W161" s="38" t="str">
        <f>IF('3c AA'!Z81="-","-",'3c AA'!Z81)</f>
        <v>-</v>
      </c>
      <c r="X161" s="38" t="str">
        <f>IF('3c AA'!AA81="-","-",'3c AA'!AA81)</f>
        <v>-</v>
      </c>
      <c r="Y161" s="38" t="str">
        <f>IF('3c AA'!AB81="-","-",'3c AA'!AB81)</f>
        <v>-</v>
      </c>
      <c r="Z161" s="38" t="str">
        <f>IF('3c AA'!AC81="-","-",'3c AA'!AC81)</f>
        <v>-</v>
      </c>
      <c r="AA161" s="28"/>
    </row>
    <row r="162" spans="1:27" s="29" customFormat="1" ht="11.25" customHeight="1" x14ac:dyDescent="0.25">
      <c r="A162" s="256">
        <v>3</v>
      </c>
      <c r="B162" s="135" t="s">
        <v>2</v>
      </c>
      <c r="C162" s="135" t="s">
        <v>342</v>
      </c>
      <c r="D162" s="133" t="s">
        <v>328</v>
      </c>
      <c r="E162" s="181"/>
      <c r="F162" s="30"/>
      <c r="G162" s="38">
        <f>IF('3d PC'!G14="-","-",'3d PC'!G55)</f>
        <v>6.5567588596821027</v>
      </c>
      <c r="H162" s="38">
        <f>IF('3d PC'!H14="-","-",'3d PC'!H55)</f>
        <v>6.5567588596821027</v>
      </c>
      <c r="I162" s="38">
        <f>IF('3d PC'!I14="-","-",'3d PC'!I55)</f>
        <v>6.6197359495950758</v>
      </c>
      <c r="J162" s="38">
        <f>IF('3d PC'!J14="-","-",'3d PC'!J55)</f>
        <v>6.6197359495950758</v>
      </c>
      <c r="K162" s="38">
        <f>IF('3d PC'!K14="-","-",'3d PC'!K55)</f>
        <v>6.6995028867368616</v>
      </c>
      <c r="L162" s="38">
        <f>IF('3d PC'!L14="-","-",'3d PC'!L55)</f>
        <v>6.6995028867368616</v>
      </c>
      <c r="M162" s="38">
        <f>IF('3d PC'!M14="-","-",'3d PC'!M55)</f>
        <v>7.1131218301273513</v>
      </c>
      <c r="N162" s="38">
        <f>IF('3d PC'!N14="-","-",'3d PC'!N55)</f>
        <v>7.1131218301273513</v>
      </c>
      <c r="O162" s="30"/>
      <c r="P162" s="38">
        <f>'3d PC'!P55</f>
        <v>7.1131218301273513</v>
      </c>
      <c r="Q162" s="38">
        <f>'3d PC'!Q55</f>
        <v>7.2804579515147188</v>
      </c>
      <c r="R162" s="38">
        <f>'3d PC'!R55</f>
        <v>7.1935840895118579</v>
      </c>
      <c r="S162" s="38">
        <f>'3d PC'!S55</f>
        <v>7.3593999937099728</v>
      </c>
      <c r="T162" s="38">
        <f>'3d PC'!T55</f>
        <v>7.0492243060839304</v>
      </c>
      <c r="U162" s="38">
        <f>'3d PC'!U55</f>
        <v>7.1089669218364691</v>
      </c>
      <c r="V162" s="38">
        <f>'3d PC'!V55</f>
        <v>6.9829560851947949</v>
      </c>
      <c r="W162" s="38" t="str">
        <f>'3d PC'!W55</f>
        <v>-</v>
      </c>
      <c r="X162" s="38" t="str">
        <f>'3d PC'!X55</f>
        <v>-</v>
      </c>
      <c r="Y162" s="38" t="str">
        <f>'3d PC'!Y55</f>
        <v>-</v>
      </c>
      <c r="Z162" s="38" t="str">
        <f>'3d PC'!Z55</f>
        <v>-</v>
      </c>
      <c r="AA162" s="28"/>
    </row>
    <row r="163" spans="1:27" s="29" customFormat="1" ht="11.25" customHeight="1" x14ac:dyDescent="0.25">
      <c r="A163" s="256">
        <v>4</v>
      </c>
      <c r="B163" s="135" t="s">
        <v>352</v>
      </c>
      <c r="C163" s="135" t="s">
        <v>343</v>
      </c>
      <c r="D163" s="133" t="s">
        <v>328</v>
      </c>
      <c r="E163" s="181"/>
      <c r="F163" s="30"/>
      <c r="G163" s="38">
        <f>IF('3e NC-Elec'!H26="-","-",'3e NC-Elec'!H26)</f>
        <v>18.2135</v>
      </c>
      <c r="H163" s="38">
        <f>IF('3e NC-Elec'!I26="-","-",'3e NC-Elec'!I26)</f>
        <v>18.2135</v>
      </c>
      <c r="I163" s="38">
        <f>IF('3e NC-Elec'!J26="-","-",'3e NC-Elec'!J26)</f>
        <v>18.140499999999999</v>
      </c>
      <c r="J163" s="38">
        <f>IF('3e NC-Elec'!K26="-","-",'3e NC-Elec'!K26)</f>
        <v>18.140499999999999</v>
      </c>
      <c r="K163" s="38">
        <f>IF('3e NC-Elec'!L26="-","-",'3e NC-Elec'!L26)</f>
        <v>18.797499999999999</v>
      </c>
      <c r="L163" s="38">
        <f>IF('3e NC-Elec'!M26="-","-",'3e NC-Elec'!M26)</f>
        <v>18.797499999999999</v>
      </c>
      <c r="M163" s="38">
        <f>IF('3e NC-Elec'!N26="-","-",'3e NC-Elec'!N26)</f>
        <v>18.614999999999998</v>
      </c>
      <c r="N163" s="38">
        <f>IF('3e NC-Elec'!O26="-","-",'3e NC-Elec'!O26)</f>
        <v>18.614999999999998</v>
      </c>
      <c r="O163" s="30"/>
      <c r="P163" s="38">
        <f>'3e NC-Elec'!Q26</f>
        <v>18.614999999999998</v>
      </c>
      <c r="Q163" s="38">
        <f>'3e NC-Elec'!R26</f>
        <v>16.8995</v>
      </c>
      <c r="R163" s="38">
        <f>'3e NC-Elec'!S26</f>
        <v>16.8995</v>
      </c>
      <c r="S163" s="38">
        <f>'3e NC-Elec'!T26</f>
        <v>15.768000000000002</v>
      </c>
      <c r="T163" s="38">
        <f>'3e NC-Elec'!U26</f>
        <v>15.768000000000002</v>
      </c>
      <c r="U163" s="38">
        <f>'3e NC-Elec'!V26</f>
        <v>17.373999999999999</v>
      </c>
      <c r="V163" s="38">
        <f>'3e NC-Elec'!W26</f>
        <v>17.373999999999999</v>
      </c>
      <c r="W163" s="38" t="str">
        <f>'3e NC-Elec'!X26</f>
        <v>-</v>
      </c>
      <c r="X163" s="38" t="str">
        <f>'3e NC-Elec'!Y26</f>
        <v>-</v>
      </c>
      <c r="Y163" s="38" t="str">
        <f>'3e NC-Elec'!Z26</f>
        <v>-</v>
      </c>
      <c r="Z163" s="38" t="str">
        <f>'3e NC-Elec'!AA26</f>
        <v>-</v>
      </c>
      <c r="AA163" s="28"/>
    </row>
    <row r="164" spans="1:27" s="29" customFormat="1" ht="11.25" customHeight="1" x14ac:dyDescent="0.25">
      <c r="A164" s="256">
        <v>5</v>
      </c>
      <c r="B164" s="135" t="s">
        <v>349</v>
      </c>
      <c r="C164" s="135" t="s">
        <v>344</v>
      </c>
      <c r="D164" s="133" t="s">
        <v>328</v>
      </c>
      <c r="E164" s="181"/>
      <c r="F164" s="30"/>
      <c r="G164" s="38">
        <f>IF('3g CPIH'!C$16="-","-",'3h OC '!$E$7*('3g CPIH'!C$16/'3g CPIH'!$G$16))</f>
        <v>38.772147945205475</v>
      </c>
      <c r="H164" s="38">
        <f>IF('3g CPIH'!D$16="-","-",'3h OC '!$E$7*('3g CPIH'!D$16/'3g CPIH'!$G$16))</f>
        <v>38.849769863013698</v>
      </c>
      <c r="I164" s="38">
        <f>IF('3g CPIH'!E$16="-","-",'3h OC '!$E$7*('3g CPIH'!E$16/'3g CPIH'!$G$16))</f>
        <v>38.966202739726029</v>
      </c>
      <c r="J164" s="38">
        <f>IF('3g CPIH'!F$16="-","-",'3h OC '!$E$7*('3g CPIH'!F$16/'3g CPIH'!$G$16))</f>
        <v>39.199068493150683</v>
      </c>
      <c r="K164" s="38">
        <f>IF('3g CPIH'!G$16="-","-",'3h OC '!$E$7*('3g CPIH'!G$16/'3g CPIH'!$G$16))</f>
        <v>39.6648</v>
      </c>
      <c r="L164" s="38">
        <f>IF('3g CPIH'!H$16="-","-",'3h OC '!$E$7*('3g CPIH'!H$16/'3g CPIH'!$G$16))</f>
        <v>40.169342465753431</v>
      </c>
      <c r="M164" s="38">
        <f>IF('3g CPIH'!I$16="-","-",'3h OC '!$E$7*('3g CPIH'!I$16/'3g CPIH'!$G$16))</f>
        <v>40.751506849315064</v>
      </c>
      <c r="N164" s="38">
        <f>IF('3g CPIH'!J$16="-","-",'3h OC '!$E$7*('3g CPIH'!J$16/'3g CPIH'!$G$16))</f>
        <v>41.100805479452056</v>
      </c>
      <c r="O164" s="30"/>
      <c r="P164" s="38">
        <f>IF('3g CPIH'!L$16="-","-",'3h OC '!$E$7*('3g CPIH'!L$16/'3g CPIH'!$G$16))</f>
        <v>41.100805479452056</v>
      </c>
      <c r="Q164" s="38">
        <f>IF('3g CPIH'!M$16="-","-",'3h OC '!$E$7*('3g CPIH'!M$16/'3g CPIH'!$G$16))</f>
        <v>41.566536986301365</v>
      </c>
      <c r="R164" s="38">
        <f>IF('3g CPIH'!N$16="-","-",'3h OC '!$E$7*('3g CPIH'!N$16/'3g CPIH'!$G$16))</f>
        <v>41.877024657534243</v>
      </c>
      <c r="S164" s="38">
        <f>IF('3g CPIH'!O$16="-","-",'3h OC '!$E$7*('3g CPIH'!O$16/'3g CPIH'!$G$16))</f>
        <v>42.109890410958904</v>
      </c>
      <c r="T164" s="38">
        <f>IF('3g CPIH'!P$16="-","-",'3h OC '!$E$7*('3g CPIH'!P$16/'3g CPIH'!$G$16))</f>
        <v>42.226323287671228</v>
      </c>
      <c r="U164" s="38">
        <f>IF('3g CPIH'!Q$16="-","-",'3h OC '!$E$7*('3g CPIH'!Q$16/'3g CPIH'!$G$16))</f>
        <v>42.45918904109589</v>
      </c>
      <c r="V164" s="38">
        <f>IF('3g CPIH'!R$16="-","-",'3h OC '!$E$7*('3g CPIH'!R$16/'3g CPIH'!$G$16))</f>
        <v>43.235408219178083</v>
      </c>
      <c r="W164" s="38" t="str">
        <f>IF('3g CPIH'!S$16="-","-",'3h OC '!$E$7*('3g CPIH'!S$16/'3g CPIH'!$G$16))</f>
        <v>-</v>
      </c>
      <c r="X164" s="38" t="str">
        <f>IF('3g CPIH'!T$16="-","-",'3h OC '!$E$7*('3g CPIH'!T$16/'3g CPIH'!$G$16))</f>
        <v>-</v>
      </c>
      <c r="Y164" s="38" t="str">
        <f>IF('3g CPIH'!U$16="-","-",'3h OC '!$E$7*('3g CPIH'!U$16/'3g CPIH'!$G$16))</f>
        <v>-</v>
      </c>
      <c r="Z164" s="38" t="str">
        <f>IF('3g CPIH'!V$16="-","-",'3h OC '!$E$7*('3g CPIH'!V$16/'3g CPIH'!$G$16))</f>
        <v>-</v>
      </c>
      <c r="AA164" s="28"/>
    </row>
    <row r="165" spans="1:27" s="29" customFormat="1" ht="11.25" customHeight="1" x14ac:dyDescent="0.25">
      <c r="A165" s="256">
        <v>6</v>
      </c>
      <c r="B165" s="135" t="s">
        <v>349</v>
      </c>
      <c r="C165" s="135" t="s">
        <v>43</v>
      </c>
      <c r="D165" s="133" t="s">
        <v>328</v>
      </c>
      <c r="E165" s="181"/>
      <c r="F165" s="30"/>
      <c r="G165" s="38" t="s">
        <v>333</v>
      </c>
      <c r="H165" s="38" t="s">
        <v>333</v>
      </c>
      <c r="I165" s="38" t="s">
        <v>333</v>
      </c>
      <c r="J165" s="38" t="s">
        <v>333</v>
      </c>
      <c r="K165" s="38">
        <f>IF('3i SMNCC'!G$59="-","-",'3i SMNCC'!G$59)</f>
        <v>0</v>
      </c>
      <c r="L165" s="38">
        <f>IF('3i SMNCC'!H$59="-","-",'3i SMNCC'!H$59)</f>
        <v>-0.1310662676190151</v>
      </c>
      <c r="M165" s="38">
        <f>IF('3i SMNCC'!I$59="-","-",'3i SMNCC'!I$59)</f>
        <v>1.6490220555819262</v>
      </c>
      <c r="N165" s="38">
        <f>IF('3i SMNCC'!J$59="-","-",'3i SMNCC'!J$59)</f>
        <v>1.7011822078168848</v>
      </c>
      <c r="O165" s="30"/>
      <c r="P165" s="38">
        <f>IF('3i SMNCC'!L$59="-","-",'3i SMNCC'!L$59)</f>
        <v>1.7011822078168848</v>
      </c>
      <c r="Q165" s="38">
        <f>IF('3i SMNCC'!M$59="-","-",'3i SMNCC'!M$59)</f>
        <v>3.37071596157242</v>
      </c>
      <c r="R165" s="38">
        <f>IF('3i SMNCC'!N$59="-","-",'3i SMNCC'!N$59)</f>
        <v>3.2761312765157915</v>
      </c>
      <c r="S165" s="38">
        <f>IF('3i SMNCC'!O$59="-","-",'3i SMNCC'!O$59)</f>
        <v>4.8946129781636989</v>
      </c>
      <c r="T165" s="38">
        <f>IF('3i SMNCC'!P$59="-","-",'3i SMNCC'!P$59)</f>
        <v>4.2887571563853468</v>
      </c>
      <c r="U165" s="38">
        <f>IF('3i SMNCC'!Q$59="-","-",'3i SMNCC'!Q$59)</f>
        <v>4.0337120778428694</v>
      </c>
      <c r="V165" s="38">
        <f>IF('3i SMNCC'!R$59="-","-",'3i SMNCC'!R$59)</f>
        <v>4.3260832188341771</v>
      </c>
      <c r="W165" s="38" t="str">
        <f>IF('3i SMNCC'!S$59="-","-",'3i SMNCC'!S$59)</f>
        <v>-</v>
      </c>
      <c r="X165" s="38" t="str">
        <f>IF('3i SMNCC'!T$59="-","-",'3i SMNCC'!T$59)</f>
        <v>-</v>
      </c>
      <c r="Y165" s="38" t="str">
        <f>IF('3i SMNCC'!U$59="-","-",'3i SMNCC'!U$59)</f>
        <v>-</v>
      </c>
      <c r="Z165" s="38" t="str">
        <f>IF('3i SMNCC'!V$59="-","-",'3i SMNCC'!V$59)</f>
        <v>-</v>
      </c>
      <c r="AA165" s="28"/>
    </row>
    <row r="166" spans="1:27" s="29" customFormat="1" ht="11.5" x14ac:dyDescent="0.25">
      <c r="A166" s="256">
        <v>7</v>
      </c>
      <c r="B166" s="135" t="s">
        <v>349</v>
      </c>
      <c r="C166" s="135" t="s">
        <v>389</v>
      </c>
      <c r="D166" s="133" t="s">
        <v>328</v>
      </c>
      <c r="E166" s="181"/>
      <c r="F166" s="30"/>
      <c r="G166" s="38">
        <f>IF('3g CPIH'!C$16="-","-",'3j PAAC PAP'!$G$11*('3g CPIH'!C$16/'3g CPIH'!$G$16))</f>
        <v>23.857918590998043</v>
      </c>
      <c r="H166" s="38">
        <f>IF('3g CPIH'!D$16="-","-",'3j PAAC PAP'!$G$11*('3g CPIH'!D$16/'3g CPIH'!$G$16))</f>
        <v>23.905682191780819</v>
      </c>
      <c r="I166" s="38">
        <f>IF('3g CPIH'!E$16="-","-",'3j PAAC PAP'!$G$11*('3g CPIH'!E$16/'3g CPIH'!$G$16))</f>
        <v>23.977327592954992</v>
      </c>
      <c r="J166" s="38">
        <f>IF('3g CPIH'!F$16="-","-",'3j PAAC PAP'!$G$11*('3g CPIH'!F$16/'3g CPIH'!$G$16))</f>
        <v>24.120618395303325</v>
      </c>
      <c r="K166" s="38">
        <f>IF('3g CPIH'!G$16="-","-",'3j PAAC PAP'!$G$11*('3g CPIH'!G$16/'3g CPIH'!$G$16))</f>
        <v>24.4072</v>
      </c>
      <c r="L166" s="38">
        <f>IF('3g CPIH'!H$16="-","-",'3j PAAC PAP'!$G$11*('3g CPIH'!H$16/'3g CPIH'!$G$16))</f>
        <v>24.717663405088064</v>
      </c>
      <c r="M166" s="38">
        <f>IF('3g CPIH'!I$16="-","-",'3j PAAC PAP'!$G$11*('3g CPIH'!I$16/'3g CPIH'!$G$16))</f>
        <v>25.075890410958902</v>
      </c>
      <c r="N166" s="38">
        <f>IF('3g CPIH'!J$16="-","-",'3j PAAC PAP'!$G$11*('3g CPIH'!J$16/'3g CPIH'!$G$16))</f>
        <v>25.290826614481411</v>
      </c>
      <c r="O166" s="30"/>
      <c r="P166" s="38">
        <f>IF('3g CPIH'!L$16="-","-",'3j PAAC PAP'!$G$11*('3g CPIH'!L$16/'3g CPIH'!$G$16))</f>
        <v>25.290826614481411</v>
      </c>
      <c r="Q166" s="38">
        <f>IF('3g CPIH'!M$16="-","-",'3j PAAC PAP'!$G$11*('3g CPIH'!M$16/'3g CPIH'!$G$16))</f>
        <v>25.577408219178082</v>
      </c>
      <c r="R166" s="38">
        <f>IF('3g CPIH'!N$16="-","-",'3j PAAC PAP'!$G$11*('3g CPIH'!N$16/'3g CPIH'!$G$16))</f>
        <v>25.768462622309197</v>
      </c>
      <c r="S166" s="38">
        <f>IF('3g CPIH'!O$16="-","-",'3j PAAC PAP'!$G$11*('3g CPIH'!O$16/'3g CPIH'!$G$16))</f>
        <v>25.911753424657533</v>
      </c>
      <c r="T166" s="38">
        <f>IF('3g CPIH'!P$16="-","-",'3j PAAC PAP'!$G$11*('3g CPIH'!P$16/'3g CPIH'!$G$16))</f>
        <v>25.983398825831699</v>
      </c>
      <c r="U166" s="38">
        <f>IF('3g CPIH'!Q$16="-","-",'3j PAAC PAP'!$G$11*('3g CPIH'!Q$16/'3g CPIH'!$G$16))</f>
        <v>26.126689628180038</v>
      </c>
      <c r="V166" s="38">
        <f>IF('3g CPIH'!R$16="-","-",'3j PAAC PAP'!$G$11*('3g CPIH'!R$16/'3g CPIH'!$G$16))</f>
        <v>26.604325636007829</v>
      </c>
      <c r="W166" s="38" t="str">
        <f>IF('3g CPIH'!S$16="-","-",'3j PAAC PAP'!$G$11*('3g CPIH'!S$16/'3g CPIH'!$G$16))</f>
        <v>-</v>
      </c>
      <c r="X166" s="38" t="str">
        <f>IF('3g CPIH'!T$16="-","-",'3j PAAC PAP'!$G$11*('3g CPIH'!T$16/'3g CPIH'!$G$16))</f>
        <v>-</v>
      </c>
      <c r="Y166" s="38" t="str">
        <f>IF('3g CPIH'!U$16="-","-",'3j PAAC PAP'!$G$11*('3g CPIH'!U$16/'3g CPIH'!$G$16))</f>
        <v>-</v>
      </c>
      <c r="Z166" s="38" t="str">
        <f>IF('3g CPIH'!V$16="-","-",'3j PAAC PAP'!$G$11*('3g CPIH'!V$16/'3g CPIH'!$G$16))</f>
        <v>-</v>
      </c>
      <c r="AA166" s="28"/>
    </row>
    <row r="167" spans="1:27" s="29" customFormat="1" ht="11.5" x14ac:dyDescent="0.25">
      <c r="A167" s="256">
        <v>8</v>
      </c>
      <c r="B167" s="135" t="s">
        <v>349</v>
      </c>
      <c r="C167" s="135" t="s">
        <v>404</v>
      </c>
      <c r="D167" s="133" t="s">
        <v>328</v>
      </c>
      <c r="E167" s="181"/>
      <c r="F167" s="30"/>
      <c r="G167" s="38">
        <f>IF(G162="-","-",SUM(G159:G165)*'3j PAAC PAP'!$G$29)</f>
        <v>0</v>
      </c>
      <c r="H167" s="38">
        <f>IF(H162="-","-",SUM(H159:H165)*'3j PAAC PAP'!$G$29)</f>
        <v>0</v>
      </c>
      <c r="I167" s="38">
        <f>IF(I162="-","-",SUM(I159:I165)*'3j PAAC PAP'!$G$29)</f>
        <v>0</v>
      </c>
      <c r="J167" s="38">
        <f>IF(J162="-","-",SUM(J159:J165)*'3j PAAC PAP'!$G$29)</f>
        <v>0</v>
      </c>
      <c r="K167" s="38">
        <f>IF(K162="-","-",SUM(K159:K165)*'3j PAAC PAP'!$G$29)</f>
        <v>0</v>
      </c>
      <c r="L167" s="38">
        <f>IF(L162="-","-",SUM(L159:L165)*'3j PAAC PAP'!$G$29)</f>
        <v>0</v>
      </c>
      <c r="M167" s="38">
        <f>IF(M162="-","-",SUM(M159:M165)*'3j PAAC PAP'!$G$29)</f>
        <v>0</v>
      </c>
      <c r="N167" s="38">
        <f>IF(N162="-","-",SUM(N159:N165)*'3j PAAC PAP'!$G$29)</f>
        <v>0</v>
      </c>
      <c r="O167" s="30"/>
      <c r="P167" s="38">
        <f>IF(P162="-","-",SUM(P159:P165)*'3j PAAC PAP'!$G$29)</f>
        <v>0</v>
      </c>
      <c r="Q167" s="38">
        <f>IF(Q162="-","-",SUM(Q159:Q165)*'3j PAAC PAP'!$G$29)</f>
        <v>0</v>
      </c>
      <c r="R167" s="38">
        <f>IF(R162="-","-",SUM(R159:R165)*'3j PAAC PAP'!$G$29)</f>
        <v>0</v>
      </c>
      <c r="S167" s="38">
        <f>IF(S162="-","-",SUM(S159:S165)*'3j PAAC PAP'!$G$29)</f>
        <v>0</v>
      </c>
      <c r="T167" s="38">
        <f>IF(T162="-","-",SUM(T159:T165)*'3j PAAC PAP'!$G$29)</f>
        <v>0</v>
      </c>
      <c r="U167" s="38">
        <f>IF(U162="-","-",SUM(U159:U165)*'3j PAAC PAP'!$G$29)</f>
        <v>0</v>
      </c>
      <c r="V167" s="38">
        <f>IF(V162="-","-",SUM(V159:V165)*'3j PAAC PAP'!$G$29)</f>
        <v>0</v>
      </c>
      <c r="W167" s="38" t="str">
        <f>IF(W162="-","-",SUM(W159:W165)*'3j PAAC PAP'!$G$29)</f>
        <v>-</v>
      </c>
      <c r="X167" s="38" t="str">
        <f>IF(X162="-","-",SUM(X159:X165)*'3j PAAC PAP'!$G$29)</f>
        <v>-</v>
      </c>
      <c r="Y167" s="38" t="str">
        <f>IF(Y162="-","-",SUM(Y159:Y165)*'3j PAAC PAP'!$G$29)</f>
        <v>-</v>
      </c>
      <c r="Z167" s="38" t="str">
        <f>IF(Z162="-","-",SUM(Z159:Z165)*'3j PAAC PAP'!$G$29)</f>
        <v>-</v>
      </c>
      <c r="AA167" s="28"/>
    </row>
    <row r="168" spans="1:27" s="29" customFormat="1" ht="11.5" x14ac:dyDescent="0.25">
      <c r="A168" s="256">
        <v>9</v>
      </c>
      <c r="B168" s="135" t="s">
        <v>388</v>
      </c>
      <c r="C168" s="135" t="s">
        <v>515</v>
      </c>
      <c r="D168" s="133" t="s">
        <v>328</v>
      </c>
      <c r="E168" s="181"/>
      <c r="F168" s="30"/>
      <c r="G168" s="38">
        <f>IF(G162="-","-",SUM(G159:G167)*'3k EBIT'!$E$7)</f>
        <v>1.6927695022675127</v>
      </c>
      <c r="H168" s="38">
        <f>IF(H162="-","-",SUM(H159:H167)*'3k EBIT'!$E$7)</f>
        <v>1.695197968991583</v>
      </c>
      <c r="I168" s="38">
        <f>IF(I162="-","-",SUM(I159:I167)*'3k EBIT'!$E$7)</f>
        <v>1.6986465453551234</v>
      </c>
      <c r="J168" s="38">
        <f>IF(J162="-","-",SUM(J159:J167)*'3k EBIT'!$E$7)</f>
        <v>1.7059319455273347</v>
      </c>
      <c r="K168" s="38">
        <f>IF(K162="-","-",SUM(K159:K167)*'3k EBIT'!$E$7)</f>
        <v>1.7347724479103197</v>
      </c>
      <c r="L168" s="38">
        <f>IF(L162="-","-",SUM(L159:L167)*'3k EBIT'!$E$7)</f>
        <v>1.7480189901455325</v>
      </c>
      <c r="M168" s="38">
        <f>IF(M162="-","-",SUM(M159:M167)*'3k EBIT'!$E$7)</f>
        <v>1.8051855529154035</v>
      </c>
      <c r="N168" s="38">
        <f>IF(N162="-","-",SUM(N159:N167)*'3k EBIT'!$E$7)</f>
        <v>1.8171238910022069</v>
      </c>
      <c r="O168" s="30"/>
      <c r="P168" s="38">
        <f>IF(P162="-","-",SUM(P159:P167)*'3k EBIT'!$E$7)</f>
        <v>1.8171238910022069</v>
      </c>
      <c r="Q168" s="38">
        <f>IF(Q162="-","-",SUM(Q159:Q167)*'3k EBIT'!$E$7)</f>
        <v>1.8340453830883974</v>
      </c>
      <c r="R168" s="38">
        <f>IF(R162="-","-",SUM(R159:R167)*'3k EBIT'!$E$7)</f>
        <v>1.8402447608452315</v>
      </c>
      <c r="S168" s="38">
        <f>IF(S162="-","-",SUM(S159:S167)*'3k EBIT'!$E$7)</f>
        <v>1.8601735450474683</v>
      </c>
      <c r="T168" s="38">
        <f>IF(T162="-","-",SUM(T159:T167)*'3k EBIT'!$E$7)</f>
        <v>1.8460745468594297</v>
      </c>
      <c r="U168" s="38">
        <f>IF(U162="-","-",SUM(U159:U167)*'3k EBIT'!$E$7)</f>
        <v>1.8806823369323253</v>
      </c>
      <c r="V168" s="38">
        <f>IF(V162="-","-",SUM(V159:V167)*'3k EBIT'!$E$7)</f>
        <v>1.9081890705476738</v>
      </c>
      <c r="W168" s="38" t="str">
        <f>IF(W162="-","-",SUM(W159:W167)*'3k EBIT'!$E$7)</f>
        <v>-</v>
      </c>
      <c r="X168" s="38" t="str">
        <f>IF(X162="-","-",SUM(X159:X167)*'3k EBIT'!$E$7)</f>
        <v>-</v>
      </c>
      <c r="Y168" s="38" t="str">
        <f>IF(Y162="-","-",SUM(Y159:Y167)*'3k EBIT'!$E$7)</f>
        <v>-</v>
      </c>
      <c r="Z168" s="38" t="str">
        <f>IF(Z162="-","-",SUM(Z159:Z167)*'3k EBIT'!$E$7)</f>
        <v>-</v>
      </c>
      <c r="AA168" s="28"/>
    </row>
    <row r="169" spans="1:27" s="29" customFormat="1" ht="11.25" customHeight="1" x14ac:dyDescent="0.25">
      <c r="A169" s="256">
        <v>10</v>
      </c>
      <c r="B169" s="135" t="s">
        <v>292</v>
      </c>
      <c r="C169" s="136" t="s">
        <v>516</v>
      </c>
      <c r="D169" s="133" t="s">
        <v>328</v>
      </c>
      <c r="E169" s="127"/>
      <c r="F169" s="30"/>
      <c r="G169" s="38">
        <f>IF(G164="-","-",SUM(G159:G162,G164:G168)*'3l HAP'!$E$8)</f>
        <v>1.03774814890386</v>
      </c>
      <c r="H169" s="38">
        <f>IF(H164="-","-",SUM(H159:H162,H164:H168)*'3l HAP'!$E$8)</f>
        <v>1.0396194734628579</v>
      </c>
      <c r="I169" s="38">
        <f>IF(I164="-","-",SUM(I159:I162,I164:I168)*'3l HAP'!$E$8)</f>
        <v>1.0433456657093485</v>
      </c>
      <c r="J169" s="38">
        <f>IF(J164="-","-",SUM(J159:J162,J164:J168)*'3l HAP'!$E$8)</f>
        <v>1.0489596393863423</v>
      </c>
      <c r="K169" s="38">
        <f>IF(K164="-","-",SUM(K159:K162,K164:K168)*'3l HAP'!$E$8)</f>
        <v>1.0615643771745691</v>
      </c>
      <c r="L169" s="38">
        <f>IF(L164="-","-",SUM(L159:L162,L164:L168)*'3l HAP'!$E$8)</f>
        <v>1.0717718795302156</v>
      </c>
      <c r="M169" s="38">
        <f>IF(M164="-","-",SUM(M159:M162,M164:M168)*'3l HAP'!$E$8)</f>
        <v>1.1184951935985752</v>
      </c>
      <c r="N169" s="38">
        <f>IF(N164="-","-",SUM(N159:N162,N164:N168)*'3l HAP'!$E$8)</f>
        <v>1.1276946217949848</v>
      </c>
      <c r="O169" s="30"/>
      <c r="P169" s="38">
        <f>IF(P164="-","-",SUM(P159:P162,P164:P168)*'3l HAP'!$E$8)</f>
        <v>1.1276946217949848</v>
      </c>
      <c r="Q169" s="38">
        <f>IF(Q164="-","-",SUM(Q159:Q162,Q164:Q168)*'3l HAP'!$E$8)</f>
        <v>1.1658505974687305</v>
      </c>
      <c r="R169" s="38">
        <f>IF(R164="-","-",SUM(R159:R162,R164:R168)*'3l HAP'!$E$8)</f>
        <v>1.1706277054817338</v>
      </c>
      <c r="S169" s="38">
        <f>IF(S164="-","-",SUM(S159:S162,S164:S168)*'3l HAP'!$E$8)</f>
        <v>1.2025506921915028</v>
      </c>
      <c r="T169" s="38">
        <f>IF(T164="-","-",SUM(T159:T162,T164:T168)*'3l HAP'!$E$8)</f>
        <v>1.191686305496378</v>
      </c>
      <c r="U169" s="38">
        <f>IF(U164="-","-",SUM(U159:U162,U164:U168)*'3l HAP'!$E$8)</f>
        <v>1.1948408829262001</v>
      </c>
      <c r="V169" s="38">
        <f>IF(V164="-","-",SUM(V159:V162,V164:V168)*'3l HAP'!$E$8)</f>
        <v>1.2160369840059537</v>
      </c>
      <c r="W169" s="38" t="str">
        <f>IF(W164="-","-",SUM(W159:W162,W164:W168)*'3l HAP'!$E$8)</f>
        <v>-</v>
      </c>
      <c r="X169" s="38" t="str">
        <f>IF(X164="-","-",SUM(X159:X162,X164:X168)*'3l HAP'!$E$8)</f>
        <v>-</v>
      </c>
      <c r="Y169" s="38" t="str">
        <f>IF(Y164="-","-",SUM(Y159:Y162,Y164:Y168)*'3l HAP'!$E$8)</f>
        <v>-</v>
      </c>
      <c r="Z169" s="38" t="str">
        <f>IF(Z164="-","-",SUM(Z159:Z162,Z164:Z168)*'3l HAP'!$E$8)</f>
        <v>-</v>
      </c>
      <c r="AA169" s="28"/>
    </row>
    <row r="170" spans="1:27" s="29" customFormat="1" ht="11.25" customHeight="1" x14ac:dyDescent="0.25">
      <c r="A170" s="256">
        <v>11</v>
      </c>
      <c r="B170" s="135" t="s">
        <v>44</v>
      </c>
      <c r="C170" s="180" t="str">
        <f>B170&amp;"_"&amp;D170</f>
        <v>Total_Southern Scotland</v>
      </c>
      <c r="D170" s="133" t="s">
        <v>328</v>
      </c>
      <c r="E170" s="128"/>
      <c r="F170" s="30"/>
      <c r="G170" s="38">
        <f t="shared" ref="G170:N170" si="24">IF(G164="-","-",SUM(G159:G169))</f>
        <v>90.130843047056985</v>
      </c>
      <c r="H170" s="38">
        <f t="shared" si="24"/>
        <v>90.260528356931061</v>
      </c>
      <c r="I170" s="38">
        <f t="shared" si="24"/>
        <v>90.445758493340563</v>
      </c>
      <c r="J170" s="38">
        <f t="shared" si="24"/>
        <v>90.834814422962765</v>
      </c>
      <c r="K170" s="38">
        <f t="shared" si="24"/>
        <v>92.365339711821747</v>
      </c>
      <c r="L170" s="38">
        <f t="shared" si="24"/>
        <v>93.072733359635095</v>
      </c>
      <c r="M170" s="38">
        <f t="shared" si="24"/>
        <v>96.128221892497223</v>
      </c>
      <c r="N170" s="38">
        <f t="shared" si="24"/>
        <v>96.765754644674885</v>
      </c>
      <c r="O170" s="30"/>
      <c r="P170" s="38">
        <f t="shared" ref="P170:Z170" si="25">IF(P164="-","-",SUM(P159:P169))</f>
        <v>96.765754644674885</v>
      </c>
      <c r="Q170" s="38">
        <f t="shared" si="25"/>
        <v>97.694515099123706</v>
      </c>
      <c r="R170" s="38">
        <f t="shared" si="25"/>
        <v>98.025575112198069</v>
      </c>
      <c r="S170" s="38">
        <f t="shared" si="25"/>
        <v>99.10638104472909</v>
      </c>
      <c r="T170" s="38">
        <f t="shared" si="25"/>
        <v>98.35346442832801</v>
      </c>
      <c r="U170" s="38">
        <f t="shared" si="25"/>
        <v>100.17808088881378</v>
      </c>
      <c r="V170" s="38">
        <f t="shared" si="25"/>
        <v>101.64699921376851</v>
      </c>
      <c r="W170" s="38" t="str">
        <f t="shared" si="25"/>
        <v>-</v>
      </c>
      <c r="X170" s="38" t="str">
        <f t="shared" si="25"/>
        <v>-</v>
      </c>
      <c r="Y170" s="38" t="str">
        <f t="shared" si="25"/>
        <v>-</v>
      </c>
      <c r="Z170" s="38" t="str">
        <f t="shared" si="25"/>
        <v>-</v>
      </c>
      <c r="AA170" s="28"/>
    </row>
    <row r="171" spans="1:27" s="29" customFormat="1" ht="11.25" customHeight="1" x14ac:dyDescent="0.25">
      <c r="A171" s="256">
        <v>1</v>
      </c>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v>2</v>
      </c>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AA'!J82="-","-",'3c AA'!J82)</f>
        <v>-</v>
      </c>
      <c r="H173" s="129" t="str">
        <f>IF('3c AA'!K82="-","-",'3c AA'!K82)</f>
        <v>-</v>
      </c>
      <c r="I173" s="129" t="str">
        <f>IF('3c AA'!L82="-","-",'3c AA'!L82)</f>
        <v>-</v>
      </c>
      <c r="J173" s="129" t="str">
        <f>IF('3c AA'!M82="-","-",'3c AA'!M82)</f>
        <v>-</v>
      </c>
      <c r="K173" s="129" t="str">
        <f>IF('3c AA'!N82="-","-",'3c AA'!N82)</f>
        <v>-</v>
      </c>
      <c r="L173" s="129" t="str">
        <f>IF('3c AA'!O82="-","-",'3c AA'!O82)</f>
        <v>-</v>
      </c>
      <c r="M173" s="129" t="str">
        <f>IF('3c AA'!P82="-","-",'3c AA'!P82)</f>
        <v>-</v>
      </c>
      <c r="N173" s="129" t="str">
        <f>IF('3c AA'!Q82="-","-",'3c AA'!Q82)</f>
        <v>-</v>
      </c>
      <c r="O173" s="30"/>
      <c r="P173" s="129" t="str">
        <f>IF('3c AA'!S82="-","-",'3c AA'!S82)</f>
        <v>-</v>
      </c>
      <c r="Q173" s="129" t="str">
        <f>IF('3c AA'!T82="-","-",'3c AA'!T82)</f>
        <v>-</v>
      </c>
      <c r="R173" s="129" t="str">
        <f>IF('3c AA'!U82="-","-",'3c AA'!U82)</f>
        <v>-</v>
      </c>
      <c r="S173" s="129" t="str">
        <f>IF('3c AA'!V82="-","-",'3c AA'!V82)</f>
        <v>-</v>
      </c>
      <c r="T173" s="129">
        <f>IF('3c AA'!W82="-","-",'3c AA'!W82)</f>
        <v>0</v>
      </c>
      <c r="U173" s="129">
        <f>IF('3c AA'!X82="-","-",'3c AA'!X82)</f>
        <v>0</v>
      </c>
      <c r="V173" s="129">
        <f>IF('3c AA'!Y82="-","-",'3c AA'!Y82)</f>
        <v>0</v>
      </c>
      <c r="W173" s="129" t="str">
        <f>IF('3c AA'!Z82="-","-",'3c AA'!Z82)</f>
        <v>-</v>
      </c>
      <c r="X173" s="129" t="str">
        <f>IF('3c AA'!AA82="-","-",'3c AA'!AA82)</f>
        <v>-</v>
      </c>
      <c r="Y173" s="129" t="str">
        <f>IF('3c AA'!AB82="-","-",'3c AA'!AB82)</f>
        <v>-</v>
      </c>
      <c r="Z173" s="129" t="str">
        <f>IF('3c AA'!AC82="-","-",'3c AA'!AC82)</f>
        <v>-</v>
      </c>
      <c r="AA173" s="28"/>
    </row>
    <row r="174" spans="1:27" s="29" customFormat="1" ht="11.25" customHeight="1" x14ac:dyDescent="0.25">
      <c r="A174" s="256">
        <v>3</v>
      </c>
      <c r="B174" s="132" t="s">
        <v>2</v>
      </c>
      <c r="C174" s="178" t="s">
        <v>342</v>
      </c>
      <c r="D174" s="134" t="s">
        <v>329</v>
      </c>
      <c r="E174" s="131"/>
      <c r="F174" s="30"/>
      <c r="G174" s="129">
        <f>IF('3d PC'!G14="-","-",'3d PC'!G55)</f>
        <v>6.5567588596821027</v>
      </c>
      <c r="H174" s="129">
        <f>IF('3d PC'!H14="-","-",'3d PC'!H55)</f>
        <v>6.5567588596821027</v>
      </c>
      <c r="I174" s="129">
        <f>IF('3d PC'!I14="-","-",'3d PC'!I55)</f>
        <v>6.6197359495950758</v>
      </c>
      <c r="J174" s="129">
        <f>IF('3d PC'!J14="-","-",'3d PC'!J55)</f>
        <v>6.6197359495950758</v>
      </c>
      <c r="K174" s="129">
        <f>IF('3d PC'!K14="-","-",'3d PC'!K55)</f>
        <v>6.6995028867368616</v>
      </c>
      <c r="L174" s="129">
        <f>IF('3d PC'!L14="-","-",'3d PC'!L55)</f>
        <v>6.6995028867368616</v>
      </c>
      <c r="M174" s="129">
        <f>IF('3d PC'!M14="-","-",'3d PC'!M55)</f>
        <v>7.1131218301273513</v>
      </c>
      <c r="N174" s="129">
        <f>IF('3d PC'!N14="-","-",'3d PC'!N55)</f>
        <v>7.1131218301273513</v>
      </c>
      <c r="O174" s="30"/>
      <c r="P174" s="129">
        <f>'3d PC'!P55</f>
        <v>7.1131218301273513</v>
      </c>
      <c r="Q174" s="129">
        <f>'3d PC'!Q55</f>
        <v>7.2804579515147188</v>
      </c>
      <c r="R174" s="129">
        <f>'3d PC'!R55</f>
        <v>7.1935840895118579</v>
      </c>
      <c r="S174" s="129">
        <f>'3d PC'!S55</f>
        <v>7.3593999937099728</v>
      </c>
      <c r="T174" s="129">
        <f>'3d PC'!T55</f>
        <v>7.0492243060839304</v>
      </c>
      <c r="U174" s="129">
        <f>'3d PC'!U55</f>
        <v>7.1089669218364691</v>
      </c>
      <c r="V174" s="129">
        <f>'3d PC'!V55</f>
        <v>6.9829560851947949</v>
      </c>
      <c r="W174" s="129" t="str">
        <f>'3d PC'!W55</f>
        <v>-</v>
      </c>
      <c r="X174" s="129" t="str">
        <f>'3d PC'!X55</f>
        <v>-</v>
      </c>
      <c r="Y174" s="129" t="str">
        <f>'3d PC'!Y55</f>
        <v>-</v>
      </c>
      <c r="Z174" s="129" t="str">
        <f>'3d PC'!Z55</f>
        <v>-</v>
      </c>
      <c r="AA174" s="28"/>
    </row>
    <row r="175" spans="1:27" s="29" customFormat="1" ht="11.25" customHeight="1" x14ac:dyDescent="0.25">
      <c r="A175" s="256">
        <v>4</v>
      </c>
      <c r="B175" s="132" t="s">
        <v>352</v>
      </c>
      <c r="C175" s="178" t="s">
        <v>343</v>
      </c>
      <c r="D175" s="134" t="s">
        <v>329</v>
      </c>
      <c r="E175" s="131"/>
      <c r="F175" s="30"/>
      <c r="G175" s="129">
        <f>IF('3e NC-Elec'!H27="-","-",'3e NC-Elec'!H27)</f>
        <v>27.776500000000002</v>
      </c>
      <c r="H175" s="129">
        <f>IF('3e NC-Elec'!I27="-","-",'3e NC-Elec'!I27)</f>
        <v>27.776500000000002</v>
      </c>
      <c r="I175" s="129">
        <f>IF('3e NC-Elec'!J27="-","-",'3e NC-Elec'!J27)</f>
        <v>25.732499999999995</v>
      </c>
      <c r="J175" s="129">
        <f>IF('3e NC-Elec'!K27="-","-",'3e NC-Elec'!K27)</f>
        <v>25.732499999999995</v>
      </c>
      <c r="K175" s="129">
        <f>IF('3e NC-Elec'!L27="-","-",'3e NC-Elec'!L27)</f>
        <v>29.784000000000002</v>
      </c>
      <c r="L175" s="129">
        <f>IF('3e NC-Elec'!M27="-","-",'3e NC-Elec'!M27)</f>
        <v>29.784000000000002</v>
      </c>
      <c r="M175" s="129">
        <f>IF('3e NC-Elec'!N27="-","-",'3e NC-Elec'!N27)</f>
        <v>29.272999999999996</v>
      </c>
      <c r="N175" s="129">
        <f>IF('3e NC-Elec'!O27="-","-",'3e NC-Elec'!O27)</f>
        <v>29.272999999999996</v>
      </c>
      <c r="O175" s="30"/>
      <c r="P175" s="129">
        <f>'3e NC-Elec'!Q27</f>
        <v>29.272999999999996</v>
      </c>
      <c r="Q175" s="129">
        <f>'3e NC-Elec'!R27</f>
        <v>24.381999999999998</v>
      </c>
      <c r="R175" s="129">
        <f>'3e NC-Elec'!S27</f>
        <v>24.381999999999998</v>
      </c>
      <c r="S175" s="129">
        <f>'3e NC-Elec'!T27</f>
        <v>24.527999999999999</v>
      </c>
      <c r="T175" s="129">
        <f>'3e NC-Elec'!U27</f>
        <v>24.527999999999999</v>
      </c>
      <c r="U175" s="129">
        <f>'3e NC-Elec'!V27</f>
        <v>25.951499999999999</v>
      </c>
      <c r="V175" s="129">
        <f>'3e NC-Elec'!W27</f>
        <v>25.951499999999999</v>
      </c>
      <c r="W175" s="129" t="str">
        <f>'3e NC-Elec'!X27</f>
        <v>-</v>
      </c>
      <c r="X175" s="129" t="str">
        <f>'3e NC-Elec'!Y27</f>
        <v>-</v>
      </c>
      <c r="Y175" s="129" t="str">
        <f>'3e NC-Elec'!Z27</f>
        <v>-</v>
      </c>
      <c r="Z175" s="129" t="str">
        <f>'3e NC-Elec'!AA27</f>
        <v>-</v>
      </c>
      <c r="AA175" s="28"/>
    </row>
    <row r="176" spans="1:27" s="29" customFormat="1" ht="11.25" customHeight="1" x14ac:dyDescent="0.25">
      <c r="A176" s="256">
        <v>5</v>
      </c>
      <c r="B176" s="132" t="s">
        <v>349</v>
      </c>
      <c r="C176" s="178" t="s">
        <v>344</v>
      </c>
      <c r="D176" s="134" t="s">
        <v>329</v>
      </c>
      <c r="E176" s="131"/>
      <c r="F176" s="30"/>
      <c r="G176" s="129">
        <f>IF('3g CPIH'!C$16="-","-",'3h OC '!$E$7*('3g CPIH'!C$16/'3g CPIH'!$G$16))</f>
        <v>38.772147945205475</v>
      </c>
      <c r="H176" s="129">
        <f>IF('3g CPIH'!D$16="-","-",'3h OC '!$E$7*('3g CPIH'!D$16/'3g CPIH'!$G$16))</f>
        <v>38.849769863013698</v>
      </c>
      <c r="I176" s="129">
        <f>IF('3g CPIH'!E$16="-","-",'3h OC '!$E$7*('3g CPIH'!E$16/'3g CPIH'!$G$16))</f>
        <v>38.966202739726029</v>
      </c>
      <c r="J176" s="129">
        <f>IF('3g CPIH'!F$16="-","-",'3h OC '!$E$7*('3g CPIH'!F$16/'3g CPIH'!$G$16))</f>
        <v>39.199068493150683</v>
      </c>
      <c r="K176" s="129">
        <f>IF('3g CPIH'!G$16="-","-",'3h OC '!$E$7*('3g CPIH'!G$16/'3g CPIH'!$G$16))</f>
        <v>39.6648</v>
      </c>
      <c r="L176" s="129">
        <f>IF('3g CPIH'!H$16="-","-",'3h OC '!$E$7*('3g CPIH'!H$16/'3g CPIH'!$G$16))</f>
        <v>40.169342465753431</v>
      </c>
      <c r="M176" s="129">
        <f>IF('3g CPIH'!I$16="-","-",'3h OC '!$E$7*('3g CPIH'!I$16/'3g CPIH'!$G$16))</f>
        <v>40.751506849315064</v>
      </c>
      <c r="N176" s="129">
        <f>IF('3g CPIH'!J$16="-","-",'3h OC '!$E$7*('3g CPIH'!J$16/'3g CPIH'!$G$16))</f>
        <v>41.100805479452056</v>
      </c>
      <c r="O176" s="30"/>
      <c r="P176" s="129">
        <f>IF('3g CPIH'!L$16="-","-",'3h OC '!$E$7*('3g CPIH'!L$16/'3g CPIH'!$G$16))</f>
        <v>41.100805479452056</v>
      </c>
      <c r="Q176" s="129">
        <f>IF('3g CPIH'!M$16="-","-",'3h OC '!$E$7*('3g CPIH'!M$16/'3g CPIH'!$G$16))</f>
        <v>41.566536986301365</v>
      </c>
      <c r="R176" s="129">
        <f>IF('3g CPIH'!N$16="-","-",'3h OC '!$E$7*('3g CPIH'!N$16/'3g CPIH'!$G$16))</f>
        <v>41.877024657534243</v>
      </c>
      <c r="S176" s="129">
        <f>IF('3g CPIH'!O$16="-","-",'3h OC '!$E$7*('3g CPIH'!O$16/'3g CPIH'!$G$16))</f>
        <v>42.109890410958904</v>
      </c>
      <c r="T176" s="129">
        <f>IF('3g CPIH'!P$16="-","-",'3h OC '!$E$7*('3g CPIH'!P$16/'3g CPIH'!$G$16))</f>
        <v>42.226323287671228</v>
      </c>
      <c r="U176" s="129">
        <f>IF('3g CPIH'!Q$16="-","-",'3h OC '!$E$7*('3g CPIH'!Q$16/'3g CPIH'!$G$16))</f>
        <v>42.45918904109589</v>
      </c>
      <c r="V176" s="129">
        <f>IF('3g CPIH'!R$16="-","-",'3h OC '!$E$7*('3g CPIH'!R$16/'3g CPIH'!$G$16))</f>
        <v>43.235408219178083</v>
      </c>
      <c r="W176" s="129" t="str">
        <f>IF('3g CPIH'!S$16="-","-",'3h OC '!$E$7*('3g CPIH'!S$16/'3g CPIH'!$G$16))</f>
        <v>-</v>
      </c>
      <c r="X176" s="129" t="str">
        <f>IF('3g CPIH'!T$16="-","-",'3h OC '!$E$7*('3g CPIH'!T$16/'3g CPIH'!$G$16))</f>
        <v>-</v>
      </c>
      <c r="Y176" s="129" t="str">
        <f>IF('3g CPIH'!U$16="-","-",'3h OC '!$E$7*('3g CPIH'!U$16/'3g CPIH'!$G$16))</f>
        <v>-</v>
      </c>
      <c r="Z176" s="129" t="str">
        <f>IF('3g CPIH'!V$16="-","-",'3h OC '!$E$7*('3g CPIH'!V$16/'3g CPIH'!$G$16))</f>
        <v>-</v>
      </c>
      <c r="AA176" s="28"/>
    </row>
    <row r="177" spans="1:27" s="29" customFormat="1" ht="11.25" customHeight="1" x14ac:dyDescent="0.25">
      <c r="A177" s="256">
        <v>6</v>
      </c>
      <c r="B177" s="132" t="s">
        <v>349</v>
      </c>
      <c r="C177" s="178" t="s">
        <v>43</v>
      </c>
      <c r="D177" s="134" t="s">
        <v>329</v>
      </c>
      <c r="E177" s="131"/>
      <c r="F177" s="30"/>
      <c r="G177" s="129" t="s">
        <v>333</v>
      </c>
      <c r="H177" s="129" t="s">
        <v>333</v>
      </c>
      <c r="I177" s="129" t="s">
        <v>333</v>
      </c>
      <c r="J177" s="129" t="s">
        <v>333</v>
      </c>
      <c r="K177" s="129">
        <f>IF('3i SMNCC'!G$59="-","-",'3i SMNCC'!G$59)</f>
        <v>0</v>
      </c>
      <c r="L177" s="129">
        <f>IF('3i SMNCC'!H$59="-","-",'3i SMNCC'!H$59)</f>
        <v>-0.1310662676190151</v>
      </c>
      <c r="M177" s="129">
        <f>IF('3i SMNCC'!I$59="-","-",'3i SMNCC'!I$59)</f>
        <v>1.6490220555819262</v>
      </c>
      <c r="N177" s="129">
        <f>IF('3i SMNCC'!J$59="-","-",'3i SMNCC'!J$59)</f>
        <v>1.7011822078168848</v>
      </c>
      <c r="O177" s="30"/>
      <c r="P177" s="129">
        <f>IF('3i SMNCC'!L$59="-","-",'3i SMNCC'!L$59)</f>
        <v>1.7011822078168848</v>
      </c>
      <c r="Q177" s="129">
        <f>IF('3i SMNCC'!M$59="-","-",'3i SMNCC'!M$59)</f>
        <v>3.37071596157242</v>
      </c>
      <c r="R177" s="129">
        <f>IF('3i SMNCC'!N$59="-","-",'3i SMNCC'!N$59)</f>
        <v>3.2761312765157915</v>
      </c>
      <c r="S177" s="129">
        <f>IF('3i SMNCC'!O$59="-","-",'3i SMNCC'!O$59)</f>
        <v>4.8946129781636989</v>
      </c>
      <c r="T177" s="129">
        <f>IF('3i SMNCC'!P$59="-","-",'3i SMNCC'!P$59)</f>
        <v>4.2887571563853468</v>
      </c>
      <c r="U177" s="129">
        <f>IF('3i SMNCC'!Q$59="-","-",'3i SMNCC'!Q$59)</f>
        <v>4.0337120778428694</v>
      </c>
      <c r="V177" s="129">
        <f>IF('3i SMNCC'!R$59="-","-",'3i SMNCC'!R$59)</f>
        <v>4.3260832188341771</v>
      </c>
      <c r="W177" s="129" t="str">
        <f>IF('3i SMNCC'!S$59="-","-",'3i SMNCC'!S$59)</f>
        <v>-</v>
      </c>
      <c r="X177" s="129" t="str">
        <f>IF('3i SMNCC'!T$59="-","-",'3i SMNCC'!T$59)</f>
        <v>-</v>
      </c>
      <c r="Y177" s="129" t="str">
        <f>IF('3i SMNCC'!U$59="-","-",'3i SMNCC'!U$59)</f>
        <v>-</v>
      </c>
      <c r="Z177" s="129" t="str">
        <f>IF('3i SMNCC'!V$59="-","-",'3i SMNCC'!V$59)</f>
        <v>-</v>
      </c>
      <c r="AA177" s="28"/>
    </row>
    <row r="178" spans="1:27" s="29" customFormat="1" ht="12.4" customHeight="1" x14ac:dyDescent="0.25">
      <c r="A178" s="256">
        <v>7</v>
      </c>
      <c r="B178" s="132" t="s">
        <v>349</v>
      </c>
      <c r="C178" s="178" t="s">
        <v>389</v>
      </c>
      <c r="D178" s="134" t="s">
        <v>329</v>
      </c>
      <c r="E178" s="131"/>
      <c r="F178" s="30"/>
      <c r="G178" s="129">
        <f>IF('3g CPIH'!C$16="-","-",'3j PAAC PAP'!$G$11*('3g CPIH'!C$16/'3g CPIH'!$G$16))</f>
        <v>23.857918590998043</v>
      </c>
      <c r="H178" s="129">
        <f>IF('3g CPIH'!D$16="-","-",'3j PAAC PAP'!$G$11*('3g CPIH'!D$16/'3g CPIH'!$G$16))</f>
        <v>23.905682191780819</v>
      </c>
      <c r="I178" s="129">
        <f>IF('3g CPIH'!E$16="-","-",'3j PAAC PAP'!$G$11*('3g CPIH'!E$16/'3g CPIH'!$G$16))</f>
        <v>23.977327592954992</v>
      </c>
      <c r="J178" s="129">
        <f>IF('3g CPIH'!F$16="-","-",'3j PAAC PAP'!$G$11*('3g CPIH'!F$16/'3g CPIH'!$G$16))</f>
        <v>24.120618395303325</v>
      </c>
      <c r="K178" s="129">
        <f>IF('3g CPIH'!G$16="-","-",'3j PAAC PAP'!$G$11*('3g CPIH'!G$16/'3g CPIH'!$G$16))</f>
        <v>24.4072</v>
      </c>
      <c r="L178" s="129">
        <f>IF('3g CPIH'!H$16="-","-",'3j PAAC PAP'!$G$11*('3g CPIH'!H$16/'3g CPIH'!$G$16))</f>
        <v>24.717663405088064</v>
      </c>
      <c r="M178" s="129">
        <f>IF('3g CPIH'!I$16="-","-",'3j PAAC PAP'!$G$11*('3g CPIH'!I$16/'3g CPIH'!$G$16))</f>
        <v>25.075890410958902</v>
      </c>
      <c r="N178" s="129">
        <f>IF('3g CPIH'!J$16="-","-",'3j PAAC PAP'!$G$11*('3g CPIH'!J$16/'3g CPIH'!$G$16))</f>
        <v>25.290826614481411</v>
      </c>
      <c r="O178" s="30"/>
      <c r="P178" s="129">
        <f>IF('3g CPIH'!L$16="-","-",'3j PAAC PAP'!$G$11*('3g CPIH'!L$16/'3g CPIH'!$G$16))</f>
        <v>25.290826614481411</v>
      </c>
      <c r="Q178" s="129">
        <f>IF('3g CPIH'!M$16="-","-",'3j PAAC PAP'!$G$11*('3g CPIH'!M$16/'3g CPIH'!$G$16))</f>
        <v>25.577408219178082</v>
      </c>
      <c r="R178" s="129">
        <f>IF('3g CPIH'!N$16="-","-",'3j PAAC PAP'!$G$11*('3g CPIH'!N$16/'3g CPIH'!$G$16))</f>
        <v>25.768462622309197</v>
      </c>
      <c r="S178" s="129">
        <f>IF('3g CPIH'!O$16="-","-",'3j PAAC PAP'!$G$11*('3g CPIH'!O$16/'3g CPIH'!$G$16))</f>
        <v>25.911753424657533</v>
      </c>
      <c r="T178" s="129">
        <f>IF('3g CPIH'!P$16="-","-",'3j PAAC PAP'!$G$11*('3g CPIH'!P$16/'3g CPIH'!$G$16))</f>
        <v>25.983398825831699</v>
      </c>
      <c r="U178" s="129">
        <f>IF('3g CPIH'!Q$16="-","-",'3j PAAC PAP'!$G$11*('3g CPIH'!Q$16/'3g CPIH'!$G$16))</f>
        <v>26.126689628180038</v>
      </c>
      <c r="V178" s="129">
        <f>IF('3g CPIH'!R$16="-","-",'3j PAAC PAP'!$G$11*('3g CPIH'!R$16/'3g CPIH'!$G$16))</f>
        <v>26.604325636007829</v>
      </c>
      <c r="W178" s="129" t="str">
        <f>IF('3g CPIH'!S$16="-","-",'3j PAAC PAP'!$G$11*('3g CPIH'!S$16/'3g CPIH'!$G$16))</f>
        <v>-</v>
      </c>
      <c r="X178" s="129" t="str">
        <f>IF('3g CPIH'!T$16="-","-",'3j PAAC PAP'!$G$11*('3g CPIH'!T$16/'3g CPIH'!$G$16))</f>
        <v>-</v>
      </c>
      <c r="Y178" s="129" t="str">
        <f>IF('3g CPIH'!U$16="-","-",'3j PAAC PAP'!$G$11*('3g CPIH'!U$16/'3g CPIH'!$G$16))</f>
        <v>-</v>
      </c>
      <c r="Z178" s="129" t="str">
        <f>IF('3g CPIH'!V$16="-","-",'3j PAAC PAP'!$G$11*('3g CPIH'!V$16/'3g CPIH'!$G$16))</f>
        <v>-</v>
      </c>
      <c r="AA178" s="28"/>
    </row>
    <row r="179" spans="1:27" s="29" customFormat="1" ht="11.25" customHeight="1" x14ac:dyDescent="0.25">
      <c r="A179" s="256">
        <v>8</v>
      </c>
      <c r="B179" s="132" t="s">
        <v>349</v>
      </c>
      <c r="C179" s="132" t="s">
        <v>404</v>
      </c>
      <c r="D179" s="134" t="s">
        <v>329</v>
      </c>
      <c r="E179" s="131"/>
      <c r="F179" s="30"/>
      <c r="G179" s="129">
        <f>IF(G174="-","-",SUM(G171:G177)*'3j PAAC PAP'!$G$29)</f>
        <v>0</v>
      </c>
      <c r="H179" s="129">
        <f>IF(H174="-","-",SUM(H171:H177)*'3j PAAC PAP'!$G$29)</f>
        <v>0</v>
      </c>
      <c r="I179" s="129">
        <f>IF(I174="-","-",SUM(I171:I177)*'3j PAAC PAP'!$G$29)</f>
        <v>0</v>
      </c>
      <c r="J179" s="129">
        <f>IF(J174="-","-",SUM(J171:J177)*'3j PAAC PAP'!$G$29)</f>
        <v>0</v>
      </c>
      <c r="K179" s="129">
        <f>IF(K174="-","-",SUM(K171:K177)*'3j PAAC PAP'!$G$29)</f>
        <v>0</v>
      </c>
      <c r="L179" s="129">
        <f>IF(L174="-","-",SUM(L171:L177)*'3j PAAC PAP'!$G$29)</f>
        <v>0</v>
      </c>
      <c r="M179" s="129">
        <f>IF(M174="-","-",SUM(M171:M177)*'3j PAAC PAP'!$G$29)</f>
        <v>0</v>
      </c>
      <c r="N179" s="129">
        <f>IF(N174="-","-",SUM(N171:N177)*'3j PAAC PAP'!$G$29)</f>
        <v>0</v>
      </c>
      <c r="O179" s="30"/>
      <c r="P179" s="129">
        <f>IF(P174="-","-",SUM(P171:P177)*'3j PAAC PAP'!$G$29)</f>
        <v>0</v>
      </c>
      <c r="Q179" s="129">
        <f>IF(Q174="-","-",SUM(Q171:Q177)*'3j PAAC PAP'!$G$29)</f>
        <v>0</v>
      </c>
      <c r="R179" s="129">
        <f>IF(R174="-","-",SUM(R171:R177)*'3j PAAC PAP'!$G$29)</f>
        <v>0</v>
      </c>
      <c r="S179" s="129">
        <f>IF(S174="-","-",SUM(S171:S177)*'3j PAAC PAP'!$G$29)</f>
        <v>0</v>
      </c>
      <c r="T179" s="129">
        <f>IF(T174="-","-",SUM(T171:T177)*'3j PAAC PAP'!$G$29)</f>
        <v>0</v>
      </c>
      <c r="U179" s="129">
        <f>IF(U174="-","-",SUM(U171:U177)*'3j PAAC PAP'!$G$29)</f>
        <v>0</v>
      </c>
      <c r="V179" s="129">
        <f>IF(V174="-","-",SUM(V171:V177)*'3j PAAC PAP'!$G$29)</f>
        <v>0</v>
      </c>
      <c r="W179" s="129" t="str">
        <f>IF(W174="-","-",SUM(W171:W177)*'3j PAAC PAP'!$G$29)</f>
        <v>-</v>
      </c>
      <c r="X179" s="129" t="str">
        <f>IF(X174="-","-",SUM(X171:X177)*'3j PAAC PAP'!$G$29)</f>
        <v>-</v>
      </c>
      <c r="Y179" s="129" t="str">
        <f>IF(Y174="-","-",SUM(Y171:Y177)*'3j PAAC PAP'!$G$29)</f>
        <v>-</v>
      </c>
      <c r="Z179" s="129" t="str">
        <f>IF(Z174="-","-",SUM(Z171:Z177)*'3j PAAC PAP'!$G$29)</f>
        <v>-</v>
      </c>
      <c r="AA179" s="28"/>
    </row>
    <row r="180" spans="1:27" x14ac:dyDescent="0.25">
      <c r="A180" s="256">
        <v>9</v>
      </c>
      <c r="B180" s="132" t="s">
        <v>388</v>
      </c>
      <c r="C180" s="178" t="s">
        <v>515</v>
      </c>
      <c r="D180" s="134" t="s">
        <v>329</v>
      </c>
      <c r="E180" s="131"/>
      <c r="F180" s="30"/>
      <c r="G180" s="129">
        <f>IF(G174="-","-",SUM(G171:G179)*'3k EBIT'!$E$7)</f>
        <v>1.8779856862675126</v>
      </c>
      <c r="H180" s="129">
        <f>IF(H174="-","-",SUM(H171:H179)*'3k EBIT'!$E$7)</f>
        <v>1.8804141529915832</v>
      </c>
      <c r="I180" s="129">
        <f>IF(I174="-","-",SUM(I171:I179)*'3k EBIT'!$E$7)</f>
        <v>1.8456884013551234</v>
      </c>
      <c r="J180" s="129">
        <f>IF(J174="-","-",SUM(J171:J179)*'3k EBIT'!$E$7)</f>
        <v>1.8529738015273347</v>
      </c>
      <c r="K180" s="129">
        <f>IF(K174="-","-",SUM(K171:K179)*'3k EBIT'!$E$7)</f>
        <v>1.9475589799103197</v>
      </c>
      <c r="L180" s="129">
        <f>IF(L174="-","-",SUM(L171:L179)*'3k EBIT'!$E$7)</f>
        <v>1.9608055221455323</v>
      </c>
      <c r="M180" s="129">
        <f>IF(M174="-","-",SUM(M171:M179)*'3k EBIT'!$E$7)</f>
        <v>2.0116096969154036</v>
      </c>
      <c r="N180" s="129">
        <f>IF(N174="-","-",SUM(N171:N179)*'3k EBIT'!$E$7)</f>
        <v>2.0235480350022073</v>
      </c>
      <c r="O180" s="30"/>
      <c r="P180" s="129">
        <f>IF(P174="-","-",SUM(P171:P179)*'3k EBIT'!$E$7)</f>
        <v>2.0235480350022073</v>
      </c>
      <c r="Q180" s="129">
        <f>IF(Q174="-","-",SUM(Q171:Q179)*'3k EBIT'!$E$7)</f>
        <v>1.9789664430883975</v>
      </c>
      <c r="R180" s="129">
        <f>IF(R174="-","-",SUM(R171:R179)*'3k EBIT'!$E$7)</f>
        <v>1.9851658208452314</v>
      </c>
      <c r="S180" s="129">
        <f>IF(S174="-","-",SUM(S171:S179)*'3k EBIT'!$E$7)</f>
        <v>2.0298372250474683</v>
      </c>
      <c r="T180" s="129">
        <f>IF(T174="-","-",SUM(T171:T179)*'3k EBIT'!$E$7)</f>
        <v>2.0157382268594297</v>
      </c>
      <c r="U180" s="129">
        <f>IF(U174="-","-",SUM(U171:U179)*'3k EBIT'!$E$7)</f>
        <v>2.046811356932325</v>
      </c>
      <c r="V180" s="129">
        <f>IF(V174="-","-",SUM(V171:V179)*'3k EBIT'!$E$7)</f>
        <v>2.0743180905476737</v>
      </c>
      <c r="W180" s="129" t="str">
        <f>IF(W174="-","-",SUM(W171:W179)*'3k EBIT'!$E$7)</f>
        <v>-</v>
      </c>
      <c r="X180" s="129" t="str">
        <f>IF(X174="-","-",SUM(X171:X179)*'3k EBIT'!$E$7)</f>
        <v>-</v>
      </c>
      <c r="Y180" s="129" t="str">
        <f>IF(Y174="-","-",SUM(Y171:Y179)*'3k EBIT'!$E$7)</f>
        <v>-</v>
      </c>
      <c r="Z180" s="129" t="str">
        <f>IF(Z174="-","-",SUM(Z171:Z179)*'3k EBIT'!$E$7)</f>
        <v>-</v>
      </c>
    </row>
    <row r="181" spans="1:27" x14ac:dyDescent="0.25">
      <c r="A181" s="256">
        <v>10</v>
      </c>
      <c r="B181" s="132" t="s">
        <v>292</v>
      </c>
      <c r="C181" s="176" t="s">
        <v>516</v>
      </c>
      <c r="D181" s="134" t="s">
        <v>329</v>
      </c>
      <c r="E181" s="130"/>
      <c r="F181" s="30"/>
      <c r="G181" s="129">
        <f>IF(G176="-","-",SUM(G171:G174,G176:G180)*'3l HAP'!$E$8)</f>
        <v>1.0404598990538039</v>
      </c>
      <c r="H181" s="129">
        <f>IF(H176="-","-",SUM(H171:H174,H176:H180)*'3l HAP'!$E$8)</f>
        <v>1.0423312236128019</v>
      </c>
      <c r="I181" s="129">
        <f>IF(I176="-","-",SUM(I171:I174,I176:I180)*'3l HAP'!$E$8)</f>
        <v>1.0454985055230446</v>
      </c>
      <c r="J181" s="129">
        <f>IF(J176="-","-",SUM(J171:J174,J176:J180)*'3l HAP'!$E$8)</f>
        <v>1.0511124792000384</v>
      </c>
      <c r="K181" s="129">
        <f>IF(K176="-","-",SUM(K171:K174,K176:K180)*'3l HAP'!$E$8)</f>
        <v>1.0646797847895813</v>
      </c>
      <c r="L181" s="129">
        <f>IF(L176="-","-",SUM(L171:L174,L176:L180)*'3l HAP'!$E$8)</f>
        <v>1.0748872871452273</v>
      </c>
      <c r="M181" s="129">
        <f>IF(M176="-","-",SUM(M171:M174,M176:M180)*'3l HAP'!$E$8)</f>
        <v>1.1215174494908791</v>
      </c>
      <c r="N181" s="129">
        <f>IF(N176="-","-",SUM(N171:N174,N176:N180)*'3l HAP'!$E$8)</f>
        <v>1.1307168776872887</v>
      </c>
      <c r="O181" s="30"/>
      <c r="P181" s="129">
        <f>IF(P176="-","-",SUM(P171:P174,P176:P180)*'3l HAP'!$E$8)</f>
        <v>1.1307168776872887</v>
      </c>
      <c r="Q181" s="129">
        <f>IF(Q176="-","-",SUM(Q171:Q174,Q176:Q180)*'3l HAP'!$E$8)</f>
        <v>1.1679723867081906</v>
      </c>
      <c r="R181" s="129">
        <f>IF(R176="-","-",SUM(R171:R174,R176:R180)*'3l HAP'!$E$8)</f>
        <v>1.1727494947211936</v>
      </c>
      <c r="S181" s="129">
        <f>IF(S176="-","-",SUM(S171:S174,S176:S180)*'3l HAP'!$E$8)</f>
        <v>1.2050347381303828</v>
      </c>
      <c r="T181" s="129">
        <f>IF(T176="-","-",SUM(T171:T174,T176:T180)*'3l HAP'!$E$8)</f>
        <v>1.194170351435258</v>
      </c>
      <c r="U181" s="129">
        <f>IF(U176="-","-",SUM(U171:U174,U176:U180)*'3l HAP'!$E$8)</f>
        <v>1.1972731779080201</v>
      </c>
      <c r="V181" s="129">
        <f>IF(V176="-","-",SUM(V171:V174,V176:V180)*'3l HAP'!$E$8)</f>
        <v>1.2184692789877736</v>
      </c>
      <c r="W181" s="129" t="str">
        <f>IF(W176="-","-",SUM(W171:W174,W176:W180)*'3l HAP'!$E$8)</f>
        <v>-</v>
      </c>
      <c r="X181" s="129" t="str">
        <f>IF(X176="-","-",SUM(X171:X174,X176:X180)*'3l HAP'!$E$8)</f>
        <v>-</v>
      </c>
      <c r="Y181" s="129" t="str">
        <f>IF(Y176="-","-",SUM(Y171:Y174,Y176:Y180)*'3l HAP'!$E$8)</f>
        <v>-</v>
      </c>
      <c r="Z181" s="129" t="str">
        <f>IF(Z176="-","-",SUM(Z171:Z174,Z176:Z180)*'3l HAP'!$E$8)</f>
        <v>-</v>
      </c>
    </row>
    <row r="182" spans="1:27" x14ac:dyDescent="0.25">
      <c r="A182" s="256">
        <v>11</v>
      </c>
      <c r="B182" s="132" t="s">
        <v>44</v>
      </c>
      <c r="C182" s="178" t="str">
        <f>B182&amp;"_"&amp;D182</f>
        <v>Total_Northern Scotland</v>
      </c>
      <c r="D182" s="134" t="s">
        <v>329</v>
      </c>
      <c r="E182" s="131"/>
      <c r="F182" s="30"/>
      <c r="G182" s="129">
        <f t="shared" ref="G182:N182" si="26">IF(G176="-","-",SUM(G171:G181))</f>
        <v>99.881770981206927</v>
      </c>
      <c r="H182" s="129">
        <f t="shared" si="26"/>
        <v>100.011456291081</v>
      </c>
      <c r="I182" s="129">
        <f t="shared" si="26"/>
        <v>98.186953189154252</v>
      </c>
      <c r="J182" s="129">
        <f t="shared" si="26"/>
        <v>98.576009118776469</v>
      </c>
      <c r="K182" s="129">
        <f t="shared" si="26"/>
        <v>103.56774165143678</v>
      </c>
      <c r="L182" s="129">
        <f t="shared" si="26"/>
        <v>104.2751352992501</v>
      </c>
      <c r="M182" s="129">
        <f t="shared" si="26"/>
        <v>106.99566829238952</v>
      </c>
      <c r="N182" s="129">
        <f t="shared" si="26"/>
        <v>107.6332010445672</v>
      </c>
      <c r="O182" s="30"/>
      <c r="P182" s="129">
        <f t="shared" ref="P182:Z182" si="27">IF(P176="-","-",SUM(P171:P181))</f>
        <v>107.6332010445672</v>
      </c>
      <c r="Q182" s="129">
        <f t="shared" si="27"/>
        <v>105.32405794836316</v>
      </c>
      <c r="R182" s="129">
        <f t="shared" si="27"/>
        <v>105.65511796143751</v>
      </c>
      <c r="S182" s="129">
        <f t="shared" si="27"/>
        <v>108.03852877066795</v>
      </c>
      <c r="T182" s="129">
        <f t="shared" si="27"/>
        <v>107.28561215426689</v>
      </c>
      <c r="U182" s="129">
        <f t="shared" si="27"/>
        <v>108.92414220379558</v>
      </c>
      <c r="V182" s="129">
        <f t="shared" si="27"/>
        <v>110.39306052875033</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5"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si="29"/>
        <v>-</v>
      </c>
      <c r="Q184" s="38" t="str">
        <f t="shared" si="29"/>
        <v>-</v>
      </c>
      <c r="R184" s="38" t="str">
        <f t="shared" si="29"/>
        <v>-</v>
      </c>
      <c r="S184" s="38" t="str">
        <f t="shared" si="29"/>
        <v>-</v>
      </c>
      <c r="T184" s="38" t="str">
        <f t="shared" si="29"/>
        <v>-</v>
      </c>
      <c r="U184" s="38" t="str">
        <f t="shared" si="29"/>
        <v>-</v>
      </c>
      <c r="V184" s="38" t="str">
        <f t="shared" si="29"/>
        <v>-</v>
      </c>
      <c r="W184" s="38" t="str">
        <f t="shared" si="29"/>
        <v>-</v>
      </c>
      <c r="X184" s="38" t="str">
        <f t="shared" si="29"/>
        <v>-</v>
      </c>
      <c r="Y184" s="38" t="str">
        <f t="shared" si="29"/>
        <v>-</v>
      </c>
      <c r="Z184" s="38" t="str">
        <f t="shared" si="29"/>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0</v>
      </c>
      <c r="V185" s="38">
        <f t="shared" si="28"/>
        <v>0</v>
      </c>
      <c r="W185" s="38" t="str">
        <f t="shared" si="29"/>
        <v>-</v>
      </c>
      <c r="X185" s="38" t="str">
        <f t="shared" si="29"/>
        <v>-</v>
      </c>
      <c r="Y185" s="38" t="str">
        <f t="shared" si="29"/>
        <v>-</v>
      </c>
      <c r="Z185" s="38" t="str">
        <f t="shared" si="29"/>
        <v>-</v>
      </c>
      <c r="AA185" s="28"/>
    </row>
    <row r="186" spans="1:27" s="29" customFormat="1" ht="11.5" x14ac:dyDescent="0.25">
      <c r="A186" s="256"/>
      <c r="B186" s="135" t="s">
        <v>2</v>
      </c>
      <c r="C186" s="135" t="s">
        <v>342</v>
      </c>
      <c r="D186" s="133" t="s">
        <v>291</v>
      </c>
      <c r="E186" s="128"/>
      <c r="F186" s="30"/>
      <c r="G186" s="38">
        <f t="shared" ref="G186:N194" si="30">IF(G18="-","-",AVERAGE(G18,G30,G42,G54,G66,G78,G90,G102,G114,G126,G138,G150,G162,G174))</f>
        <v>6.5567588596821045</v>
      </c>
      <c r="H186" s="38">
        <f t="shared" si="30"/>
        <v>6.5567588596821045</v>
      </c>
      <c r="I186" s="38">
        <f t="shared" si="30"/>
        <v>6.6197359495950776</v>
      </c>
      <c r="J186" s="38">
        <f t="shared" si="30"/>
        <v>6.6197359495950776</v>
      </c>
      <c r="K186" s="38">
        <f t="shared" si="30"/>
        <v>6.6995028867368616</v>
      </c>
      <c r="L186" s="38">
        <f t="shared" si="30"/>
        <v>6.6995028867368616</v>
      </c>
      <c r="M186" s="38">
        <f t="shared" si="30"/>
        <v>7.113121830127354</v>
      </c>
      <c r="N186" s="38">
        <f t="shared" si="30"/>
        <v>7.113121830127354</v>
      </c>
      <c r="O186" s="30"/>
      <c r="P186" s="38">
        <f t="shared" ref="P186:Z194" si="31">IF(P18="-","-",AVERAGE(P18,P30,P42,P54,P66,P78,P90,P102,P114,P126,P138,P150,P162,P174))</f>
        <v>7.113121830127354</v>
      </c>
      <c r="Q186" s="38">
        <f t="shared" si="31"/>
        <v>7.2804579515147188</v>
      </c>
      <c r="R186" s="38">
        <f t="shared" si="31"/>
        <v>7.1935840895118579</v>
      </c>
      <c r="S186" s="38">
        <f t="shared" si="31"/>
        <v>7.3593999937099719</v>
      </c>
      <c r="T186" s="38">
        <f t="shared" si="31"/>
        <v>7.0492243060839295</v>
      </c>
      <c r="U186" s="38">
        <f t="shared" si="31"/>
        <v>7.1089669218364691</v>
      </c>
      <c r="V186" s="38">
        <f t="shared" si="31"/>
        <v>6.9829560851947958</v>
      </c>
      <c r="W186" s="38" t="str">
        <f t="shared" si="31"/>
        <v>-</v>
      </c>
      <c r="X186" s="38" t="str">
        <f t="shared" si="31"/>
        <v>-</v>
      </c>
      <c r="Y186" s="38" t="str">
        <f t="shared" si="31"/>
        <v>-</v>
      </c>
      <c r="Z186" s="38" t="str">
        <f t="shared" si="31"/>
        <v>-</v>
      </c>
      <c r="AA186" s="28"/>
    </row>
    <row r="187" spans="1:27" s="29" customFormat="1" ht="11.5" x14ac:dyDescent="0.25">
      <c r="A187" s="256"/>
      <c r="B187" s="135" t="s">
        <v>352</v>
      </c>
      <c r="C187" s="135" t="s">
        <v>343</v>
      </c>
      <c r="D187" s="133" t="s">
        <v>291</v>
      </c>
      <c r="E187" s="128"/>
      <c r="F187" s="30"/>
      <c r="G187" s="38">
        <f t="shared" si="30"/>
        <v>18.082100000000001</v>
      </c>
      <c r="H187" s="38">
        <f t="shared" si="30"/>
        <v>18.082100000000001</v>
      </c>
      <c r="I187" s="38">
        <f t="shared" si="30"/>
        <v>18.844950000000004</v>
      </c>
      <c r="J187" s="38">
        <f t="shared" si="30"/>
        <v>18.844950000000004</v>
      </c>
      <c r="K187" s="38">
        <f t="shared" si="30"/>
        <v>16.43282142857143</v>
      </c>
      <c r="L187" s="38">
        <f t="shared" si="30"/>
        <v>16.43282142857143</v>
      </c>
      <c r="M187" s="38">
        <f t="shared" si="30"/>
        <v>16.727428571428572</v>
      </c>
      <c r="N187" s="38">
        <f t="shared" si="30"/>
        <v>16.727428571428572</v>
      </c>
      <c r="O187" s="30"/>
      <c r="P187" s="38">
        <f t="shared" si="31"/>
        <v>16.727428571428572</v>
      </c>
      <c r="Q187" s="38">
        <f t="shared" si="31"/>
        <v>16.54232142857143</v>
      </c>
      <c r="R187" s="38">
        <f t="shared" si="31"/>
        <v>16.54232142857143</v>
      </c>
      <c r="S187" s="38">
        <f t="shared" si="31"/>
        <v>17.267107142857146</v>
      </c>
      <c r="T187" s="38">
        <f t="shared" si="31"/>
        <v>17.267107142857146</v>
      </c>
      <c r="U187" s="38">
        <f t="shared" si="31"/>
        <v>17.41310714285714</v>
      </c>
      <c r="V187" s="38">
        <f t="shared" si="31"/>
        <v>17.41310714285714</v>
      </c>
      <c r="W187" s="38" t="str">
        <f t="shared" si="31"/>
        <v>-</v>
      </c>
      <c r="X187" s="38" t="str">
        <f t="shared" si="31"/>
        <v>-</v>
      </c>
      <c r="Y187" s="38" t="str">
        <f t="shared" si="31"/>
        <v>-</v>
      </c>
      <c r="Z187" s="38" t="str">
        <f t="shared" si="31"/>
        <v>-</v>
      </c>
      <c r="AA187" s="28"/>
    </row>
    <row r="188" spans="1:27" s="29" customFormat="1" ht="11.5" x14ac:dyDescent="0.25">
      <c r="A188" s="256"/>
      <c r="B188" s="135" t="s">
        <v>349</v>
      </c>
      <c r="C188" s="135" t="s">
        <v>344</v>
      </c>
      <c r="D188" s="133" t="s">
        <v>291</v>
      </c>
      <c r="E188" s="128"/>
      <c r="F188" s="30"/>
      <c r="G188" s="38">
        <f t="shared" si="30"/>
        <v>38.772147945205468</v>
      </c>
      <c r="H188" s="38">
        <f t="shared" si="30"/>
        <v>38.849769863013698</v>
      </c>
      <c r="I188" s="38">
        <f t="shared" si="30"/>
        <v>38.966202739726036</v>
      </c>
      <c r="J188" s="38">
        <f t="shared" si="30"/>
        <v>39.199068493150676</v>
      </c>
      <c r="K188" s="38">
        <f t="shared" si="30"/>
        <v>39.664800000000007</v>
      </c>
      <c r="L188" s="38">
        <f t="shared" si="30"/>
        <v>40.169342465753417</v>
      </c>
      <c r="M188" s="38">
        <f t="shared" si="30"/>
        <v>40.751506849315078</v>
      </c>
      <c r="N188" s="38">
        <f t="shared" si="30"/>
        <v>41.100805479452056</v>
      </c>
      <c r="O188" s="30"/>
      <c r="P188" s="38">
        <f t="shared" si="31"/>
        <v>41.100805479452056</v>
      </c>
      <c r="Q188" s="38">
        <f t="shared" si="31"/>
        <v>41.566536986301358</v>
      </c>
      <c r="R188" s="38">
        <f t="shared" si="31"/>
        <v>41.87702465753425</v>
      </c>
      <c r="S188" s="38">
        <f t="shared" si="31"/>
        <v>42.109890410958897</v>
      </c>
      <c r="T188" s="38">
        <f t="shared" si="31"/>
        <v>42.226323287671228</v>
      </c>
      <c r="U188" s="38">
        <f t="shared" si="31"/>
        <v>42.45918904109589</v>
      </c>
      <c r="V188" s="38">
        <f t="shared" si="31"/>
        <v>43.235408219178098</v>
      </c>
      <c r="W188" s="38" t="str">
        <f t="shared" si="31"/>
        <v>-</v>
      </c>
      <c r="X188" s="38" t="str">
        <f t="shared" si="31"/>
        <v>-</v>
      </c>
      <c r="Y188" s="38" t="str">
        <f t="shared" si="31"/>
        <v>-</v>
      </c>
      <c r="Z188" s="38" t="str">
        <f t="shared" si="31"/>
        <v>-</v>
      </c>
      <c r="AA188" s="28"/>
    </row>
    <row r="189" spans="1:27" s="29" customFormat="1" ht="11.5" x14ac:dyDescent="0.25">
      <c r="A189" s="256"/>
      <c r="B189" s="135" t="s">
        <v>349</v>
      </c>
      <c r="C189" s="135" t="s">
        <v>43</v>
      </c>
      <c r="D189" s="133" t="s">
        <v>291</v>
      </c>
      <c r="E189" s="128"/>
      <c r="F189" s="30"/>
      <c r="G189" s="38" t="str">
        <f t="shared" ref="G189:N189" si="32">IF(G21="-","-",AVERAGE(G21,G33,G45,G57,G69,G81,G93,G105,G117,G129,G141,G153,G165,G177))</f>
        <v>-</v>
      </c>
      <c r="H189" s="38" t="str">
        <f t="shared" si="32"/>
        <v>-</v>
      </c>
      <c r="I189" s="38" t="str">
        <f t="shared" si="32"/>
        <v>-</v>
      </c>
      <c r="J189" s="38" t="str">
        <f t="shared" si="32"/>
        <v>-</v>
      </c>
      <c r="K189" s="38">
        <f t="shared" si="32"/>
        <v>0</v>
      </c>
      <c r="L189" s="38">
        <f t="shared" si="32"/>
        <v>-0.1310662676190151</v>
      </c>
      <c r="M189" s="38">
        <f t="shared" si="32"/>
        <v>1.6490220555819268</v>
      </c>
      <c r="N189" s="38">
        <f t="shared" si="32"/>
        <v>1.7011822078168848</v>
      </c>
      <c r="O189" s="30"/>
      <c r="P189" s="38">
        <f t="shared" ref="P189:Z189" si="33">IF(P21="-","-",AVERAGE(P21,P33,P45,P57,P69,P81,P93,P105,P117,P129,P141,P153,P165,P177))</f>
        <v>1.7011822078168848</v>
      </c>
      <c r="Q189" s="38">
        <f t="shared" si="33"/>
        <v>3.37071596157242</v>
      </c>
      <c r="R189" s="38">
        <f t="shared" si="33"/>
        <v>3.2761312765157915</v>
      </c>
      <c r="S189" s="38">
        <f t="shared" si="33"/>
        <v>4.8946129781636989</v>
      </c>
      <c r="T189" s="38">
        <f t="shared" si="33"/>
        <v>4.2887571563853459</v>
      </c>
      <c r="U189" s="38">
        <f t="shared" si="33"/>
        <v>4.0337120778428703</v>
      </c>
      <c r="V189" s="38">
        <f t="shared" si="33"/>
        <v>4.3260832188341771</v>
      </c>
      <c r="W189" s="38" t="str">
        <f t="shared" si="33"/>
        <v>-</v>
      </c>
      <c r="X189" s="38" t="str">
        <f t="shared" si="33"/>
        <v>-</v>
      </c>
      <c r="Y189" s="38" t="str">
        <f t="shared" si="33"/>
        <v>-</v>
      </c>
      <c r="Z189" s="38" t="str">
        <f t="shared" si="33"/>
        <v>-</v>
      </c>
      <c r="AA189" s="28"/>
    </row>
    <row r="190" spans="1:27" s="29" customFormat="1" ht="11.5" x14ac:dyDescent="0.25">
      <c r="A190" s="256"/>
      <c r="B190" s="135" t="s">
        <v>349</v>
      </c>
      <c r="C190" s="135" t="s">
        <v>389</v>
      </c>
      <c r="D190" s="133" t="s">
        <v>291</v>
      </c>
      <c r="E190" s="128"/>
      <c r="F190" s="30"/>
      <c r="G190" s="38">
        <f t="shared" ref="G190:N190" si="34">IF(G22="-","-",AVERAGE(G22,G34,G46,G58,G70,G82,G94,G106,G118,G130,G142,G154,G166,G178))</f>
        <v>23.85791859099805</v>
      </c>
      <c r="H190" s="38">
        <f t="shared" si="34"/>
        <v>23.905682191780819</v>
      </c>
      <c r="I190" s="38">
        <f t="shared" si="34"/>
        <v>23.977327592954996</v>
      </c>
      <c r="J190" s="38">
        <f t="shared" si="34"/>
        <v>24.120618395303325</v>
      </c>
      <c r="K190" s="38">
        <f t="shared" si="34"/>
        <v>24.407199999999992</v>
      </c>
      <c r="L190" s="38">
        <f t="shared" si="34"/>
        <v>24.717663405088064</v>
      </c>
      <c r="M190" s="38">
        <f t="shared" si="34"/>
        <v>25.075890410958895</v>
      </c>
      <c r="N190" s="38">
        <f t="shared" si="34"/>
        <v>25.290826614481411</v>
      </c>
      <c r="O190" s="30"/>
      <c r="P190" s="38">
        <f t="shared" ref="P190:Z190" si="35">IF(P22="-","-",AVERAGE(P22,P34,P46,P58,P70,P82,P94,P106,P118,P130,P142,P154,P166,P178))</f>
        <v>25.290826614481411</v>
      </c>
      <c r="Q190" s="38">
        <f t="shared" si="35"/>
        <v>25.577408219178089</v>
      </c>
      <c r="R190" s="38">
        <f t="shared" si="35"/>
        <v>25.76846262230919</v>
      </c>
      <c r="S190" s="38">
        <f t="shared" si="35"/>
        <v>25.911753424657544</v>
      </c>
      <c r="T190" s="38">
        <f t="shared" si="35"/>
        <v>25.983398825831703</v>
      </c>
      <c r="U190" s="38">
        <f t="shared" si="35"/>
        <v>26.126689628180035</v>
      </c>
      <c r="V190" s="38">
        <f t="shared" si="35"/>
        <v>26.60432563600784</v>
      </c>
      <c r="W190" s="38" t="str">
        <f t="shared" si="35"/>
        <v>-</v>
      </c>
      <c r="X190" s="38" t="str">
        <f t="shared" si="35"/>
        <v>-</v>
      </c>
      <c r="Y190" s="38" t="str">
        <f t="shared" si="35"/>
        <v>-</v>
      </c>
      <c r="Z190" s="38" t="str">
        <f t="shared" si="35"/>
        <v>-</v>
      </c>
      <c r="AA190" s="28"/>
    </row>
    <row r="191" spans="1:27" s="29" customFormat="1" ht="11.5" x14ac:dyDescent="0.25">
      <c r="A191" s="256"/>
      <c r="B191" s="135" t="s">
        <v>349</v>
      </c>
      <c r="C191" s="135" t="s">
        <v>404</v>
      </c>
      <c r="D191" s="133" t="s">
        <v>291</v>
      </c>
      <c r="E191" s="128"/>
      <c r="F191" s="30"/>
      <c r="G191" s="38">
        <f t="shared" ref="G191:N191" si="36">IF(G23="-","-",AVERAGE(G23,G35,G47,G59,G71,G83,G95,G107,G119,G131,G143,G155,G167,G179))</f>
        <v>0</v>
      </c>
      <c r="H191" s="38">
        <f t="shared" si="36"/>
        <v>0</v>
      </c>
      <c r="I191" s="38">
        <f t="shared" si="36"/>
        <v>0</v>
      </c>
      <c r="J191" s="38">
        <f t="shared" si="36"/>
        <v>0</v>
      </c>
      <c r="K191" s="38">
        <f t="shared" si="36"/>
        <v>0</v>
      </c>
      <c r="L191" s="38">
        <f t="shared" si="36"/>
        <v>0</v>
      </c>
      <c r="M191" s="38">
        <f t="shared" si="36"/>
        <v>0</v>
      </c>
      <c r="N191" s="38">
        <f t="shared" si="36"/>
        <v>0</v>
      </c>
      <c r="O191" s="30"/>
      <c r="P191" s="38">
        <f t="shared" ref="P191:Z191" si="37">IF(P23="-","-",AVERAGE(P23,P35,P47,P59,P71,P83,P95,P107,P119,P131,P143,P155,P167,P179))</f>
        <v>0</v>
      </c>
      <c r="Q191" s="38">
        <f t="shared" si="37"/>
        <v>0</v>
      </c>
      <c r="R191" s="38">
        <f t="shared" si="37"/>
        <v>0</v>
      </c>
      <c r="S191" s="38">
        <f t="shared" si="37"/>
        <v>0</v>
      </c>
      <c r="T191" s="38">
        <f t="shared" si="37"/>
        <v>0</v>
      </c>
      <c r="U191" s="38">
        <f t="shared" si="37"/>
        <v>0</v>
      </c>
      <c r="V191" s="38">
        <f t="shared" si="37"/>
        <v>0</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0"/>
        <v>1.6902245470675126</v>
      </c>
      <c r="H192" s="38">
        <f t="shared" si="30"/>
        <v>1.6926530137915832</v>
      </c>
      <c r="I192" s="38">
        <f t="shared" si="30"/>
        <v>1.7122903329551236</v>
      </c>
      <c r="J192" s="38">
        <f t="shared" si="30"/>
        <v>1.7195757331273345</v>
      </c>
      <c r="K192" s="38">
        <f t="shared" si="30"/>
        <v>1.6889733533388911</v>
      </c>
      <c r="L192" s="38">
        <f t="shared" si="30"/>
        <v>1.7022198955741037</v>
      </c>
      <c r="M192" s="38">
        <f t="shared" si="30"/>
        <v>1.768627069486832</v>
      </c>
      <c r="N192" s="38">
        <f t="shared" si="30"/>
        <v>1.7805654075736359</v>
      </c>
      <c r="O192" s="30"/>
      <c r="P192" s="38">
        <f t="shared" si="31"/>
        <v>1.7805654075736359</v>
      </c>
      <c r="Q192" s="38">
        <f t="shared" si="31"/>
        <v>1.8271275485169689</v>
      </c>
      <c r="R192" s="38">
        <f t="shared" si="31"/>
        <v>1.8333269262738028</v>
      </c>
      <c r="S192" s="38">
        <f t="shared" si="31"/>
        <v>1.8892082521903257</v>
      </c>
      <c r="T192" s="38">
        <f t="shared" si="31"/>
        <v>1.8751092540022867</v>
      </c>
      <c r="U192" s="38">
        <f t="shared" si="31"/>
        <v>1.8814397640751825</v>
      </c>
      <c r="V192" s="38">
        <f t="shared" si="31"/>
        <v>1.908946497690531</v>
      </c>
      <c r="W192" s="38" t="str">
        <f t="shared" si="31"/>
        <v>-</v>
      </c>
      <c r="X192" s="38" t="str">
        <f t="shared" si="31"/>
        <v>-</v>
      </c>
      <c r="Y192" s="38" t="str">
        <f t="shared" si="31"/>
        <v>-</v>
      </c>
      <c r="Z192" s="38" t="str">
        <f t="shared" si="31"/>
        <v>-</v>
      </c>
      <c r="AA192" s="28"/>
    </row>
    <row r="193" spans="1:27" s="29" customFormat="1" ht="11.5" x14ac:dyDescent="0.25">
      <c r="A193" s="256"/>
      <c r="B193" s="135" t="s">
        <v>292</v>
      </c>
      <c r="C193" s="135" t="s">
        <v>516</v>
      </c>
      <c r="D193" s="133" t="s">
        <v>291</v>
      </c>
      <c r="E193" s="128"/>
      <c r="F193" s="30"/>
      <c r="G193" s="38">
        <f t="shared" si="30"/>
        <v>1.0377108882147767</v>
      </c>
      <c r="H193" s="38">
        <f t="shared" si="30"/>
        <v>1.0395822127737748</v>
      </c>
      <c r="I193" s="38">
        <f t="shared" si="30"/>
        <v>1.0435454244036</v>
      </c>
      <c r="J193" s="38">
        <f t="shared" si="30"/>
        <v>1.0491593980805938</v>
      </c>
      <c r="K193" s="38">
        <f t="shared" si="30"/>
        <v>1.0608938326309489</v>
      </c>
      <c r="L193" s="38">
        <f t="shared" si="30"/>
        <v>1.071101334986595</v>
      </c>
      <c r="M193" s="38">
        <f t="shared" si="30"/>
        <v>1.1179599408426975</v>
      </c>
      <c r="N193" s="38">
        <f t="shared" si="30"/>
        <v>1.1271593690391071</v>
      </c>
      <c r="O193" s="30"/>
      <c r="P193" s="38">
        <f t="shared" si="31"/>
        <v>1.1271593690391071</v>
      </c>
      <c r="Q193" s="38">
        <f t="shared" si="31"/>
        <v>1.1657493134527706</v>
      </c>
      <c r="R193" s="38">
        <f t="shared" si="31"/>
        <v>1.1705264214657733</v>
      </c>
      <c r="S193" s="38">
        <f t="shared" si="31"/>
        <v>1.2029757893387811</v>
      </c>
      <c r="T193" s="38">
        <f t="shared" si="31"/>
        <v>1.1921114026436563</v>
      </c>
      <c r="U193" s="38">
        <f t="shared" si="31"/>
        <v>1.1948519724169988</v>
      </c>
      <c r="V193" s="38">
        <f t="shared" si="31"/>
        <v>1.216048073496752</v>
      </c>
      <c r="W193" s="38" t="str">
        <f t="shared" si="31"/>
        <v>-</v>
      </c>
      <c r="X193" s="38" t="str">
        <f t="shared" si="31"/>
        <v>-</v>
      </c>
      <c r="Y193" s="38" t="str">
        <f t="shared" si="31"/>
        <v>-</v>
      </c>
      <c r="Z193" s="38" t="str">
        <f t="shared" si="31"/>
        <v>-</v>
      </c>
      <c r="AA193" s="28"/>
    </row>
    <row r="194" spans="1:27" s="29" customFormat="1" ht="11.5" x14ac:dyDescent="0.25">
      <c r="A194" s="256"/>
      <c r="B194" s="135" t="s">
        <v>44</v>
      </c>
      <c r="C194" s="135" t="str">
        <f>B194&amp;"_"&amp;D194</f>
        <v>Total_GB average</v>
      </c>
      <c r="D194" s="127" t="s">
        <v>291</v>
      </c>
      <c r="E194" s="128"/>
      <c r="F194" s="30"/>
      <c r="G194" s="38">
        <f t="shared" si="30"/>
        <v>89.996860831167893</v>
      </c>
      <c r="H194" s="38">
        <f t="shared" si="30"/>
        <v>90.12654614104197</v>
      </c>
      <c r="I194" s="38">
        <f t="shared" si="30"/>
        <v>91.164052039634825</v>
      </c>
      <c r="J194" s="38">
        <f t="shared" si="30"/>
        <v>91.553107969257013</v>
      </c>
      <c r="K194" s="38">
        <f t="shared" si="30"/>
        <v>89.954191501278132</v>
      </c>
      <c r="L194" s="38">
        <f t="shared" si="30"/>
        <v>90.661585149091465</v>
      </c>
      <c r="M194" s="38">
        <f t="shared" si="30"/>
        <v>94.203556727741358</v>
      </c>
      <c r="N194" s="38">
        <f t="shared" si="30"/>
        <v>94.841089479919006</v>
      </c>
      <c r="O194" s="30"/>
      <c r="P194" s="38">
        <f t="shared" si="31"/>
        <v>94.841089479919006</v>
      </c>
      <c r="Q194" s="38">
        <f t="shared" si="31"/>
        <v>97.330317409107764</v>
      </c>
      <c r="R194" s="38">
        <f t="shared" si="31"/>
        <v>97.661377422182099</v>
      </c>
      <c r="S194" s="38">
        <f t="shared" si="31"/>
        <v>100.63494799187637</v>
      </c>
      <c r="T194" s="38">
        <f t="shared" si="31"/>
        <v>99.882031375475293</v>
      </c>
      <c r="U194" s="38">
        <f t="shared" si="31"/>
        <v>100.21795654830457</v>
      </c>
      <c r="V194" s="38">
        <f t="shared" si="31"/>
        <v>101.68687487325928</v>
      </c>
      <c r="W194" s="38" t="str">
        <f t="shared" si="31"/>
        <v>-</v>
      </c>
      <c r="X194" s="38" t="str">
        <f t="shared" si="31"/>
        <v>-</v>
      </c>
      <c r="Y194" s="38" t="str">
        <f t="shared" si="31"/>
        <v>-</v>
      </c>
      <c r="Z194" s="38" t="str">
        <f t="shared" si="31"/>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AA'!J237="-","-",'3c AA'!J237)</f>
        <v>-</v>
      </c>
      <c r="H17" s="38" t="str">
        <f>IF('3c AA'!K237="-","-",'3c AA'!K237)</f>
        <v>-</v>
      </c>
      <c r="I17" s="38" t="str">
        <f>IF('3c AA'!L237="-","-",'3c AA'!L237)</f>
        <v>-</v>
      </c>
      <c r="J17" s="38" t="str">
        <f>IF('3c AA'!M237="-","-",'3c AA'!M237)</f>
        <v>-</v>
      </c>
      <c r="K17" s="38" t="str">
        <f>IF('3c AA'!N237="-","-",'3c AA'!N237)</f>
        <v>-</v>
      </c>
      <c r="L17" s="38" t="str">
        <f>IF('3c AA'!O237="-","-",'3c AA'!O237)</f>
        <v>-</v>
      </c>
      <c r="M17" s="38" t="str">
        <f>IF('3c AA'!P237="-","-",'3c AA'!P237)</f>
        <v>-</v>
      </c>
      <c r="N17" s="38" t="str">
        <f>IF('3c AA'!Q237="-","-",'3c AA'!Q237)</f>
        <v>-</v>
      </c>
      <c r="O17" s="30"/>
      <c r="P17" s="38" t="str">
        <f>IF('3c AA'!S237="-","-",'3c AA'!S237)</f>
        <v>-</v>
      </c>
      <c r="Q17" s="38" t="str">
        <f>IF('3c AA'!T237="-","-",'3c AA'!T237)</f>
        <v>-</v>
      </c>
      <c r="R17" s="38" t="str">
        <f>IF('3c AA'!U237="-","-",'3c AA'!U237)</f>
        <v>-</v>
      </c>
      <c r="S17" s="38" t="str">
        <f>IF('3c AA'!V237="-","-",'3c AA'!V237)</f>
        <v>-</v>
      </c>
      <c r="T17" s="38">
        <f>IF('3c AA'!W237="-","-",'3c AA'!W237)</f>
        <v>0</v>
      </c>
      <c r="U17" s="38">
        <f>IF('3c AA'!X237="-","-",'3c AA'!X237)</f>
        <v>0</v>
      </c>
      <c r="V17" s="38">
        <f>IF('3c AA'!Y237="-","-",'3c AA'!Y237)</f>
        <v>0</v>
      </c>
      <c r="W17" s="38" t="str">
        <f>IF('3c AA'!Z237="-","-",'3c AA'!Z237)</f>
        <v>-</v>
      </c>
      <c r="X17" s="38" t="str">
        <f>IF('3c AA'!AA237="-","-",'3c AA'!AA237)</f>
        <v>-</v>
      </c>
      <c r="Y17" s="38" t="str">
        <f>IF('3c AA'!AB237="-","-",'3c AA'!AB237)</f>
        <v>-</v>
      </c>
      <c r="Z17" s="38" t="str">
        <f>IF('3c AA'!AC237="-","-",'3c AA'!AC237)</f>
        <v>-</v>
      </c>
      <c r="AA17" s="28"/>
    </row>
    <row r="18" spans="1:27" s="29" customFormat="1" ht="11.25" customHeight="1" x14ac:dyDescent="0.25">
      <c r="A18" s="256"/>
      <c r="B18" s="135" t="s">
        <v>2</v>
      </c>
      <c r="C18" s="135" t="s">
        <v>342</v>
      </c>
      <c r="D18" s="127" t="s">
        <v>315</v>
      </c>
      <c r="E18" s="128"/>
      <c r="F18" s="30"/>
      <c r="G18" s="38">
        <f>IF('3d PC'!G14="-","-",'3d PC'!G64)</f>
        <v>6.5567588596821027</v>
      </c>
      <c r="H18" s="38">
        <f>IF('3d PC'!H14="-","-",'3d PC'!H64)</f>
        <v>6.5567588596821027</v>
      </c>
      <c r="I18" s="38">
        <f>IF('3d PC'!I14="-","-",'3d PC'!I64)</f>
        <v>6.6197359495950758</v>
      </c>
      <c r="J18" s="38">
        <f>IF('3d PC'!J14="-","-",'3d PC'!J64)</f>
        <v>6.6197359495950758</v>
      </c>
      <c r="K18" s="38">
        <f>IF('3d PC'!K14="-","-",'3d PC'!K64)</f>
        <v>6.6995028867368616</v>
      </c>
      <c r="L18" s="38">
        <f>IF('3d PC'!L14="-","-",'3d PC'!L64)</f>
        <v>6.6995028867368616</v>
      </c>
      <c r="M18" s="38">
        <f>IF('3d PC'!M14="-","-",'3d PC'!M64)</f>
        <v>7.1131218301273513</v>
      </c>
      <c r="N18" s="38">
        <f>IF('3d PC'!N14="-","-",'3d PC'!N64)</f>
        <v>7.1131218301273513</v>
      </c>
      <c r="O18" s="30"/>
      <c r="P18" s="38">
        <f>'3d PC'!P64</f>
        <v>7.1131218301273513</v>
      </c>
      <c r="Q18" s="38">
        <f>'3d PC'!Q64</f>
        <v>7.2804579515147188</v>
      </c>
      <c r="R18" s="38">
        <f>'3d PC'!R64</f>
        <v>7.1935840895118579</v>
      </c>
      <c r="S18" s="38">
        <f>'3d PC'!S64</f>
        <v>7.3593999937099728</v>
      </c>
      <c r="T18" s="38">
        <f>'3d PC'!T64</f>
        <v>7.0492243060839304</v>
      </c>
      <c r="U18" s="38">
        <f>'3d PC'!U64</f>
        <v>7.1089669218364691</v>
      </c>
      <c r="V18" s="38">
        <f>'3d PC'!V64</f>
        <v>6.9829560851947949</v>
      </c>
      <c r="W18" s="38" t="str">
        <f>'3d PC'!W64</f>
        <v>-</v>
      </c>
      <c r="X18" s="38" t="str">
        <f>'3d PC'!X64</f>
        <v>-</v>
      </c>
      <c r="Y18" s="38" t="str">
        <f>'3d PC'!Y64</f>
        <v>-</v>
      </c>
      <c r="Z18" s="38" t="str">
        <f>'3d PC'!Z64</f>
        <v>-</v>
      </c>
      <c r="AA18" s="28"/>
    </row>
    <row r="19" spans="1:27" s="29" customFormat="1" ht="11.25" customHeight="1" x14ac:dyDescent="0.25">
      <c r="A19" s="256"/>
      <c r="B19" s="135" t="s">
        <v>352</v>
      </c>
      <c r="C19" s="135" t="s">
        <v>343</v>
      </c>
      <c r="D19" s="127" t="s">
        <v>315</v>
      </c>
      <c r="E19" s="128"/>
      <c r="F19" s="30"/>
      <c r="G19" s="38" t="s">
        <v>333</v>
      </c>
      <c r="H19" s="38" t="s">
        <v>333</v>
      </c>
      <c r="I19" s="38" t="s">
        <v>333</v>
      </c>
      <c r="J19" s="38" t="s">
        <v>333</v>
      </c>
      <c r="K19" s="38" t="s">
        <v>333</v>
      </c>
      <c r="L19" s="38" t="s">
        <v>333</v>
      </c>
      <c r="M19" s="38" t="s">
        <v>333</v>
      </c>
      <c r="N19" s="38" t="s">
        <v>333</v>
      </c>
      <c r="O19" s="30"/>
      <c r="P19" s="38" t="s">
        <v>333</v>
      </c>
      <c r="Q19" s="38" t="s">
        <v>333</v>
      </c>
      <c r="R19" s="38" t="s">
        <v>333</v>
      </c>
      <c r="S19" s="38" t="s">
        <v>333</v>
      </c>
      <c r="T19" s="38" t="s">
        <v>333</v>
      </c>
      <c r="U19" s="38" t="s">
        <v>333</v>
      </c>
      <c r="V19" s="38" t="s">
        <v>333</v>
      </c>
      <c r="W19" s="38" t="s">
        <v>333</v>
      </c>
      <c r="X19" s="38" t="s">
        <v>333</v>
      </c>
      <c r="Y19" s="38" t="s">
        <v>333</v>
      </c>
      <c r="Z19" s="38" t="s">
        <v>333</v>
      </c>
      <c r="AA19" s="28"/>
    </row>
    <row r="20" spans="1:27" s="29" customFormat="1" ht="11.25" customHeight="1" x14ac:dyDescent="0.25">
      <c r="A20" s="256"/>
      <c r="B20" s="135" t="s">
        <v>349</v>
      </c>
      <c r="C20" s="135" t="s">
        <v>344</v>
      </c>
      <c r="D20" s="127" t="s">
        <v>315</v>
      </c>
      <c r="E20" s="128"/>
      <c r="F20" s="30"/>
      <c r="G20" s="38">
        <f>IF('3g CPIH'!C$16="-","-",'3h OC '!$E$11*('3g CPIH'!C$16/'3g CPIH'!$G$16))</f>
        <v>63.482931017612529</v>
      </c>
      <c r="H20" s="38">
        <f>IF('3g CPIH'!D$16="-","-",'3h OC '!$E$11*('3g CPIH'!D$16/'3g CPIH'!$G$16))</f>
        <v>63.61002397260274</v>
      </c>
      <c r="I20" s="38">
        <f>IF('3g CPIH'!E$16="-","-",'3h OC '!$E$11*('3g CPIH'!E$16/'3g CPIH'!$G$16))</f>
        <v>63.800663405088073</v>
      </c>
      <c r="J20" s="38">
        <f>IF('3g CPIH'!F$16="-","-",'3h OC '!$E$11*('3g CPIH'!F$16/'3g CPIH'!$G$16))</f>
        <v>64.181942270058713</v>
      </c>
      <c r="K20" s="38">
        <f>IF('3g CPIH'!G$16="-","-",'3h OC '!$E$11*('3g CPIH'!G$16/'3g CPIH'!$G$16))</f>
        <v>64.944500000000005</v>
      </c>
      <c r="L20" s="38">
        <f>IF('3g CPIH'!H$16="-","-",'3h OC '!$E$11*('3g CPIH'!H$16/'3g CPIH'!$G$16))</f>
        <v>65.770604207436406</v>
      </c>
      <c r="M20" s="38">
        <f>IF('3g CPIH'!I$16="-","-",'3h OC '!$E$11*('3g CPIH'!I$16/'3g CPIH'!$G$16))</f>
        <v>66.723801369863011</v>
      </c>
      <c r="N20" s="38">
        <f>IF('3g CPIH'!J$16="-","-",'3h OC '!$E$11*('3g CPIH'!J$16/'3g CPIH'!$G$16))</f>
        <v>67.295719667318991</v>
      </c>
      <c r="O20" s="30"/>
      <c r="P20" s="38">
        <f>IF('3g CPIH'!L$16="-","-",'3h OC '!$E$11*('3g CPIH'!L$16/'3g CPIH'!$G$16))</f>
        <v>67.295719667318991</v>
      </c>
      <c r="Q20" s="38">
        <f>IF('3g CPIH'!M$16="-","-",'3h OC '!$E$11*('3g CPIH'!M$16/'3g CPIH'!$G$16))</f>
        <v>68.058277397260284</v>
      </c>
      <c r="R20" s="38">
        <f>IF('3g CPIH'!N$16="-","-",'3h OC '!$E$11*('3g CPIH'!N$16/'3g CPIH'!$G$16))</f>
        <v>68.566649217221141</v>
      </c>
      <c r="S20" s="38">
        <f>IF('3g CPIH'!O$16="-","-",'3h OC '!$E$11*('3g CPIH'!O$16/'3g CPIH'!$G$16))</f>
        <v>68.947928082191794</v>
      </c>
      <c r="T20" s="38">
        <f>IF('3g CPIH'!P$16="-","-",'3h OC '!$E$11*('3g CPIH'!P$16/'3g CPIH'!$G$16))</f>
        <v>69.138567514677106</v>
      </c>
      <c r="U20" s="38">
        <f>IF('3g CPIH'!Q$16="-","-",'3h OC '!$E$11*('3g CPIH'!Q$16/'3g CPIH'!$G$16))</f>
        <v>69.51984637964776</v>
      </c>
      <c r="V20" s="38">
        <f>IF('3g CPIH'!R$16="-","-",'3h OC '!$E$11*('3g CPIH'!R$16/'3g CPIH'!$G$16))</f>
        <v>70.790775929549909</v>
      </c>
      <c r="W20" s="38" t="str">
        <f>IF('3g CPIH'!S$16="-","-",'3h OC '!$E$11*('3g CPIH'!S$16/'3g CPIH'!$G$16))</f>
        <v>-</v>
      </c>
      <c r="X20" s="38" t="str">
        <f>IF('3g CPIH'!T$16="-","-",'3h OC '!$E$11*('3g CPIH'!T$16/'3g CPIH'!$G$16))</f>
        <v>-</v>
      </c>
      <c r="Y20" s="38" t="str">
        <f>IF('3g CPIH'!U$16="-","-",'3h OC '!$E$11*('3g CPIH'!U$16/'3g CPIH'!$G$16))</f>
        <v>-</v>
      </c>
      <c r="Z20" s="38" t="str">
        <f>IF('3g CPIH'!V$16="-","-",'3h OC '!$E$11*('3g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SMNCC'!G$60="-","-",'3i SMNCC'!G$60)</f>
        <v>0</v>
      </c>
      <c r="L21" s="38">
        <f>IF('3i SMNCC'!H$60="-","-",'3i SMNCC'!H$60)</f>
        <v>-0.10239413454660828</v>
      </c>
      <c r="M21" s="38">
        <f>IF('3i SMNCC'!I$60="-","-",'3i SMNCC'!I$60)</f>
        <v>1.3107897268148032</v>
      </c>
      <c r="N21" s="38">
        <f>IF('3i SMNCC'!J$60="-","-",'3i SMNCC'!J$60)</f>
        <v>1.3561024854837453</v>
      </c>
      <c r="O21" s="30"/>
      <c r="P21" s="38">
        <f>IF('3i SMNCC'!L$60="-","-",'3i SMNCC'!L$60)</f>
        <v>1.3561024854837453</v>
      </c>
      <c r="Q21" s="38">
        <f>IF('3i SMNCC'!M$60="-","-",'3i SMNCC'!M$60)</f>
        <v>2.7190896886881828</v>
      </c>
      <c r="R21" s="38">
        <f>IF('3i SMNCC'!N$60="-","-",'3i SMNCC'!N$60)</f>
        <v>2.5445731212335492</v>
      </c>
      <c r="S21" s="38">
        <f>IF('3i SMNCC'!O$60="-","-",'3i SMNCC'!O$60)</f>
        <v>3.7238675166956514</v>
      </c>
      <c r="T21" s="38">
        <f>IF('3i SMNCC'!P$60="-","-",'3i SMNCC'!P$60)</f>
        <v>3.2317970151566944</v>
      </c>
      <c r="U21" s="38">
        <f>IF('3i SMNCC'!Q$60="-","-",'3i SMNCC'!Q$60)</f>
        <v>3.0490377355812108</v>
      </c>
      <c r="V21" s="38">
        <f>IF('3i SMNCC'!R$60="-","-",'3i SMNCC'!R$60)</f>
        <v>-2.8755928274026386</v>
      </c>
      <c r="W21" s="38" t="str">
        <f>IF('3i SMNCC'!S$60="-","-",'3i SMNCC'!S$60)</f>
        <v>-</v>
      </c>
      <c r="X21" s="38" t="str">
        <f>IF('3i SMNCC'!T$60="-","-",'3i SMNCC'!T$60)</f>
        <v>-</v>
      </c>
      <c r="Y21" s="38" t="str">
        <f>IF('3i SMNCC'!U$60="-","-",'3i SMNCC'!U$60)</f>
        <v>-</v>
      </c>
      <c r="Z21" s="38" t="str">
        <f>IF('3i SMNCC'!V$60="-","-",'3i SMNCC'!V$60)</f>
        <v>-</v>
      </c>
      <c r="AA21" s="28"/>
    </row>
    <row r="22" spans="1:27" s="29" customFormat="1" ht="11.25" customHeight="1" x14ac:dyDescent="0.25">
      <c r="A22" s="256"/>
      <c r="B22" s="135" t="s">
        <v>349</v>
      </c>
      <c r="C22" s="135" t="s">
        <v>389</v>
      </c>
      <c r="D22" s="127" t="s">
        <v>315</v>
      </c>
      <c r="E22" s="128"/>
      <c r="F22" s="30"/>
      <c r="G22" s="38">
        <f>IF('3g CPIH'!C$16="-","-",'3j PAAC PAP'!$G$23*('3g CPIH'!C$16/'3g CPIH'!$G$16))</f>
        <v>38.769117710371823</v>
      </c>
      <c r="H22" s="38">
        <f>IF('3g CPIH'!D$16="-","-",'3j PAAC PAP'!$G$23*('3g CPIH'!D$16/'3g CPIH'!$G$16))</f>
        <v>38.846733561643838</v>
      </c>
      <c r="I22" s="38">
        <f>IF('3g CPIH'!E$16="-","-",'3j PAAC PAP'!$G$23*('3g CPIH'!E$16/'3g CPIH'!$G$16))</f>
        <v>38.963157338551866</v>
      </c>
      <c r="J22" s="38">
        <f>IF('3g CPIH'!F$16="-","-",'3j PAAC PAP'!$G$23*('3g CPIH'!F$16/'3g CPIH'!$G$16))</f>
        <v>39.19600489236791</v>
      </c>
      <c r="K22" s="38">
        <f>IF('3g CPIH'!G$16="-","-",'3j PAAC PAP'!$G$23*('3g CPIH'!G$16/'3g CPIH'!$G$16))</f>
        <v>39.661700000000003</v>
      </c>
      <c r="L22" s="38">
        <f>IF('3g CPIH'!H$16="-","-",'3j PAAC PAP'!$G$23*('3g CPIH'!H$16/'3g CPIH'!$G$16))</f>
        <v>40.166203033268111</v>
      </c>
      <c r="M22" s="38">
        <f>IF('3g CPIH'!I$16="-","-",'3j PAAC PAP'!$G$23*('3g CPIH'!I$16/'3g CPIH'!$G$16))</f>
        <v>40.748321917808219</v>
      </c>
      <c r="N22" s="38">
        <f>IF('3g CPIH'!J$16="-","-",'3j PAAC PAP'!$G$23*('3g CPIH'!J$16/'3g CPIH'!$G$16))</f>
        <v>41.097593248532299</v>
      </c>
      <c r="O22" s="30"/>
      <c r="P22" s="38">
        <f>IF('3g CPIH'!L$16="-","-",'3j PAAC PAP'!$G$23*('3g CPIH'!L$16/'3g CPIH'!$G$16))</f>
        <v>41.097593248532299</v>
      </c>
      <c r="Q22" s="38">
        <f>IF('3g CPIH'!M$16="-","-",'3j PAAC PAP'!$G$23*('3g CPIH'!M$16/'3g CPIH'!$G$16))</f>
        <v>41.563288356164385</v>
      </c>
      <c r="R22" s="38">
        <f>IF('3g CPIH'!N$16="-","-",'3j PAAC PAP'!$G$23*('3g CPIH'!N$16/'3g CPIH'!$G$16))</f>
        <v>41.87375176125245</v>
      </c>
      <c r="S22" s="38">
        <f>IF('3g CPIH'!O$16="-","-",'3j PAAC PAP'!$G$23*('3g CPIH'!O$16/'3g CPIH'!$G$16))</f>
        <v>42.1065993150685</v>
      </c>
      <c r="T22" s="38">
        <f>IF('3g CPIH'!P$16="-","-",'3j PAAC PAP'!$G$23*('3g CPIH'!P$16/'3g CPIH'!$G$16))</f>
        <v>42.223023091976515</v>
      </c>
      <c r="U22" s="38">
        <f>IF('3g CPIH'!Q$16="-","-",'3j PAAC PAP'!$G$23*('3g CPIH'!Q$16/'3g CPIH'!$G$16))</f>
        <v>42.455870645792565</v>
      </c>
      <c r="V22" s="38">
        <f>IF('3g CPIH'!R$16="-","-",'3j PAAC PAP'!$G$23*('3g CPIH'!R$16/'3g CPIH'!$G$16))</f>
        <v>43.232029158512731</v>
      </c>
      <c r="W22" s="38" t="str">
        <f>IF('3g CPIH'!S$16="-","-",'3j PAAC PAP'!$G$23*('3g CPIH'!S$16/'3g CPIH'!$G$16))</f>
        <v>-</v>
      </c>
      <c r="X22" s="38" t="str">
        <f>IF('3g CPIH'!T$16="-","-",'3j PAAC PAP'!$G$23*('3g CPIH'!T$16/'3g CPIH'!$G$16))</f>
        <v>-</v>
      </c>
      <c r="Y22" s="38" t="str">
        <f>IF('3g CPIH'!U$16="-","-",'3j PAAC PAP'!$G$23*('3g CPIH'!U$16/'3g CPIH'!$G$16))</f>
        <v>-</v>
      </c>
      <c r="Z22" s="38" t="str">
        <f>IF('3g CPIH'!V$16="-","-",'3j PAAC PAP'!$G$23*('3g CPIH'!V$16/'3g CPIH'!$G$16))</f>
        <v>-</v>
      </c>
      <c r="AA22" s="28"/>
    </row>
    <row r="23" spans="1:27" s="29" customFormat="1" ht="11.5" x14ac:dyDescent="0.25">
      <c r="A23" s="256"/>
      <c r="B23" s="135" t="s">
        <v>349</v>
      </c>
      <c r="C23" s="135" t="s">
        <v>404</v>
      </c>
      <c r="D23" s="127" t="s">
        <v>315</v>
      </c>
      <c r="E23" s="128"/>
      <c r="F23" s="30"/>
      <c r="G23" s="38">
        <f>IF(G18="-","-",SUM(G15:G21)*'3j PAAC PAP'!$G$41)</f>
        <v>0</v>
      </c>
      <c r="H23" s="38">
        <f>IF(H18="-","-",SUM(H15:H21)*'3j PAAC PAP'!$G$41)</f>
        <v>0</v>
      </c>
      <c r="I23" s="38">
        <f>IF(I18="-","-",SUM(I15:I21)*'3j PAAC PAP'!$G$41)</f>
        <v>0</v>
      </c>
      <c r="J23" s="38">
        <f>IF(J18="-","-",SUM(J15:J21)*'3j PAAC PAP'!$G$41)</f>
        <v>0</v>
      </c>
      <c r="K23" s="38">
        <f>IF(K18="-","-",SUM(K15:K21)*'3j PAAC PAP'!$G$41)</f>
        <v>0</v>
      </c>
      <c r="L23" s="38">
        <f>IF(L18="-","-",SUM(L15:L21)*'3j PAAC PAP'!$G$41)</f>
        <v>0</v>
      </c>
      <c r="M23" s="38">
        <f>IF(M18="-","-",SUM(M15:M21)*'3j PAAC PAP'!$G$41)</f>
        <v>0</v>
      </c>
      <c r="N23" s="38">
        <f>IF(N18="-","-",SUM(N15:N21)*'3j PAAC PAP'!$G$41)</f>
        <v>0</v>
      </c>
      <c r="O23" s="30"/>
      <c r="P23" s="38">
        <f>IF(P18="-","-",SUM(P15:P21)*'3j PAAC PAP'!$G$41)</f>
        <v>0</v>
      </c>
      <c r="Q23" s="38">
        <f>IF(Q18="-","-",SUM(Q15:Q21)*'3j PAAC PAP'!$G$41)</f>
        <v>0</v>
      </c>
      <c r="R23" s="38">
        <f>IF(R18="-","-",SUM(R15:R21)*'3j PAAC PAP'!$G$41)</f>
        <v>0</v>
      </c>
      <c r="S23" s="38">
        <f>IF(S18="-","-",SUM(S15:S21)*'3j PAAC PAP'!$G$41)</f>
        <v>0</v>
      </c>
      <c r="T23" s="38">
        <f>IF(T18="-","-",SUM(T15:T21)*'3j PAAC PAP'!$G$41)</f>
        <v>0</v>
      </c>
      <c r="U23" s="38">
        <f>IF(U18="-","-",SUM(U15:U21)*'3j PAAC PAP'!$G$41)</f>
        <v>0</v>
      </c>
      <c r="V23" s="38">
        <f>IF(V18="-","-",SUM(V15:V21)*'3j PAAC PAP'!$G$41)</f>
        <v>0</v>
      </c>
      <c r="W23" s="38" t="str">
        <f>IF(W18="-","-",SUM(W15:W21)*'3j PAAC PAP'!$G$41)</f>
        <v>-</v>
      </c>
      <c r="X23" s="38" t="str">
        <f>IF(X18="-","-",SUM(X15:X21)*'3j PAAC PAP'!$G$41)</f>
        <v>-</v>
      </c>
      <c r="Y23" s="38" t="str">
        <f>IF(Y18="-","-",SUM(Y15:Y21)*'3j PAAC PAP'!$G$41)</f>
        <v>-</v>
      </c>
      <c r="Z23" s="38" t="str">
        <f>IF(Z18="-","-",SUM(Z15:Z21)*'3j PAAC PAP'!$G$41)</f>
        <v>-</v>
      </c>
      <c r="AA23" s="28"/>
    </row>
    <row r="24" spans="1:27" s="29" customFormat="1" ht="11.5" x14ac:dyDescent="0.25">
      <c r="A24" s="256"/>
      <c r="B24" s="135" t="s">
        <v>388</v>
      </c>
      <c r="C24" s="135" t="s">
        <v>515</v>
      </c>
      <c r="D24" s="127" t="s">
        <v>315</v>
      </c>
      <c r="E24" s="128"/>
      <c r="F24" s="30"/>
      <c r="G24" s="38">
        <f>IF(G18="-","-",SUM(G15:G23)*'3k EBIT'!$E$11)</f>
        <v>2.1074089853579236</v>
      </c>
      <c r="H24" s="38">
        <f>IF(H18="-","-",SUM(H15:H23)*'3k EBIT'!$E$11)</f>
        <v>2.1113737855176109</v>
      </c>
      <c r="I24" s="38">
        <f>IF(I18="-","-",SUM(I15:I23)*'3k EBIT'!$E$11)</f>
        <v>2.1185407260345759</v>
      </c>
      <c r="J24" s="38">
        <f>IF(J18="-","-",SUM(J15:J23)*'3k EBIT'!$E$11)</f>
        <v>2.1304351265136363</v>
      </c>
      <c r="K24" s="38">
        <f>IF(K18="-","-",SUM(K15:K23)*'3k EBIT'!$E$11)</f>
        <v>2.1557688535103194</v>
      </c>
      <c r="L24" s="38">
        <f>IF(L18="-","-",SUM(L15:L23)*'3k EBIT'!$E$11)</f>
        <v>2.1795568849503861</v>
      </c>
      <c r="M24" s="38">
        <f>IF(M18="-","-",SUM(M15:M23)*'3k EBIT'!$E$11)</f>
        <v>2.2446744028704719</v>
      </c>
      <c r="N24" s="38">
        <f>IF(N18="-","-",SUM(N15:N23)*'3k EBIT'!$E$11)</f>
        <v>2.2633936210989636</v>
      </c>
      <c r="O24" s="30"/>
      <c r="P24" s="38">
        <f>IF(P18="-","-",SUM(P15:P23)*'3k EBIT'!$E$11)</f>
        <v>2.2633936210989636</v>
      </c>
      <c r="Q24" s="38">
        <f>IF(Q18="-","-",SUM(Q15:Q23)*'3k EBIT'!$E$11)</f>
        <v>2.3168217242077791</v>
      </c>
      <c r="R24" s="38">
        <f>IF(R18="-","-",SUM(R15:R23)*'3k EBIT'!$E$11)</f>
        <v>2.3276183150087935</v>
      </c>
      <c r="S24" s="38">
        <f>IF(S18="-","-",SUM(S15:S23)*'3k EBIT'!$E$11)</f>
        <v>2.3655648117716734</v>
      </c>
      <c r="T24" s="38">
        <f>IF(T18="-","-",SUM(T15:T23)*'3k EBIT'!$E$11)</f>
        <v>2.3559741078194558</v>
      </c>
      <c r="U24" s="38">
        <f>IF(U18="-","-",SUM(U15:U23)*'3k EBIT'!$E$11)</f>
        <v>2.3654859215535939</v>
      </c>
      <c r="V24" s="38">
        <f>IF(V18="-","-",SUM(V15:V23)*'3k EBIT'!$E$11)</f>
        <v>2.2879451005225158</v>
      </c>
      <c r="W24" s="38" t="str">
        <f>IF(W18="-","-",SUM(W15:W23)*'3k EBIT'!$E$11)</f>
        <v>-</v>
      </c>
      <c r="X24" s="38" t="str">
        <f>IF(X18="-","-",SUM(X15:X23)*'3k EBIT'!$E$11)</f>
        <v>-</v>
      </c>
      <c r="Y24" s="38" t="str">
        <f>IF(Y18="-","-",SUM(Y15:Y23)*'3k EBIT'!$E$11)</f>
        <v>-</v>
      </c>
      <c r="Z24" s="38" t="str">
        <f>IF(Z18="-","-",SUM(Z15:Z23)*'3k EBIT'!$E$11)</f>
        <v>-</v>
      </c>
      <c r="AA24" s="28"/>
    </row>
    <row r="25" spans="1:27" s="29" customFormat="1" ht="11.5" x14ac:dyDescent="0.25">
      <c r="A25" s="256"/>
      <c r="B25" s="135" t="s">
        <v>292</v>
      </c>
      <c r="C25" s="179" t="s">
        <v>516</v>
      </c>
      <c r="D25" s="127" t="s">
        <v>315</v>
      </c>
      <c r="E25" s="127"/>
      <c r="F25" s="30"/>
      <c r="G25" s="38">
        <f>IF(G20="-","-",SUM(G15:G18,G20:G24)*'3l HAP'!$E$12)</f>
        <v>1.6239243268456498</v>
      </c>
      <c r="H25" s="38">
        <f>IF(H20="-","-",SUM(H15:H18,H20:H24)*'3l HAP'!$E$12)</f>
        <v>1.6269795171172732</v>
      </c>
      <c r="I25" s="38">
        <f>IF(I20="-","-",SUM(I15:I18,I20:I24)*'3l HAP'!$E$12)</f>
        <v>1.6325022083155263</v>
      </c>
      <c r="J25" s="38">
        <f>IF(J20="-","-",SUM(J15:J18,J20:J24)*'3l HAP'!$E$12)</f>
        <v>1.6416677791303957</v>
      </c>
      <c r="K25" s="38">
        <f>IF(K20="-","-",SUM(K15:K18,K20:K24)*'3l HAP'!$E$12)</f>
        <v>1.6611894077489591</v>
      </c>
      <c r="L25" s="38">
        <f>IF(L20="-","-",SUM(L15:L18,L20:L24)*'3l HAP'!$E$12)</f>
        <v>1.6795199564045309</v>
      </c>
      <c r="M25" s="38">
        <f>IF(M20="-","-",SUM(M15:M18,M20:M24)*'3l HAP'!$E$12)</f>
        <v>1.729698124092411</v>
      </c>
      <c r="N25" s="38">
        <f>IF(N20="-","-",SUM(N15:N18,N20:N24)*'3l HAP'!$E$12)</f>
        <v>1.7441227536123509</v>
      </c>
      <c r="O25" s="30"/>
      <c r="P25" s="38">
        <f>IF(P20="-","-",SUM(P15:P18,P20:P24)*'3l HAP'!$E$12)</f>
        <v>1.7441227536123509</v>
      </c>
      <c r="Q25" s="38">
        <f>IF(Q20="-","-",SUM(Q15:Q18,Q20:Q24)*'3l HAP'!$E$12)</f>
        <v>1.7852933080602276</v>
      </c>
      <c r="R25" s="38">
        <f>IF(R20="-","-",SUM(R15:R18,R20:R24)*'3l HAP'!$E$12)</f>
        <v>1.7936129301983992</v>
      </c>
      <c r="S25" s="38">
        <f>IF(S20="-","-",SUM(S15:S18,S20:S24)*'3l HAP'!$E$12)</f>
        <v>1.8228536896522858</v>
      </c>
      <c r="T25" s="38">
        <f>IF(T20="-","-",SUM(T15:T18,T20:T24)*'3l HAP'!$E$12)</f>
        <v>1.8154632981488843</v>
      </c>
      <c r="U25" s="38">
        <f>IF(U20="-","-",SUM(U15:U18,U20:U24)*'3l HAP'!$E$12)</f>
        <v>1.8227928985361903</v>
      </c>
      <c r="V25" s="38">
        <f>IF(V20="-","-",SUM(V15:V18,V20:V24)*'3l HAP'!$E$12)</f>
        <v>1.7630415989684103</v>
      </c>
      <c r="W25" s="38" t="str">
        <f>IF(W20="-","-",SUM(W15:W18,W20:W24)*'3l HAP'!$E$12)</f>
        <v>-</v>
      </c>
      <c r="X25" s="38" t="str">
        <f>IF(X20="-","-",SUM(X15:X18,X20:X24)*'3l HAP'!$E$12)</f>
        <v>-</v>
      </c>
      <c r="Y25" s="38" t="str">
        <f>IF(Y20="-","-",SUM(Y15:Y18,Y20:Y24)*'3l HAP'!$E$12)</f>
        <v>-</v>
      </c>
      <c r="Z25" s="38" t="str">
        <f>IF(Z20="-","-",SUM(Z15:Z18,Z20:Z24)*'3l HAP'!$E$12)</f>
        <v>-</v>
      </c>
      <c r="AA25" s="28"/>
    </row>
    <row r="26" spans="1:27" s="29" customFormat="1" ht="11.25" customHeight="1" x14ac:dyDescent="0.25">
      <c r="A26" s="256"/>
      <c r="B26" s="135" t="s">
        <v>44</v>
      </c>
      <c r="C26" s="135" t="str">
        <f>B26&amp;"_"&amp;D26</f>
        <v>Total_Eastern</v>
      </c>
      <c r="D26" s="127" t="s">
        <v>315</v>
      </c>
      <c r="E26" s="128"/>
      <c r="F26" s="30"/>
      <c r="G26" s="38">
        <f>IF(G20="-","-",SUM(G15:G25))</f>
        <v>112.54014089987002</v>
      </c>
      <c r="H26" s="38">
        <f t="shared" ref="H26:Z26" si="0">IF(H20="-","-",SUM(H15:H25))</f>
        <v>112.75186969656357</v>
      </c>
      <c r="I26" s="38">
        <f t="shared" si="0"/>
        <v>113.13459962758513</v>
      </c>
      <c r="J26" s="38">
        <f t="shared" si="0"/>
        <v>113.76978601766574</v>
      </c>
      <c r="K26" s="38">
        <f t="shared" si="0"/>
        <v>115.12266114799615</v>
      </c>
      <c r="L26" s="38">
        <f t="shared" si="0"/>
        <v>116.3929928342497</v>
      </c>
      <c r="M26" s="38">
        <f t="shared" si="0"/>
        <v>119.87040737157626</v>
      </c>
      <c r="N26" s="38">
        <f t="shared" si="0"/>
        <v>120.87005360617371</v>
      </c>
      <c r="O26" s="30"/>
      <c r="P26" s="38">
        <f t="shared" si="0"/>
        <v>120.87005360617371</v>
      </c>
      <c r="Q26" s="38">
        <f t="shared" si="0"/>
        <v>123.7232284258956</v>
      </c>
      <c r="R26" s="38">
        <f t="shared" si="0"/>
        <v>124.29978943442619</v>
      </c>
      <c r="S26" s="38">
        <f t="shared" si="0"/>
        <v>126.32621340908989</v>
      </c>
      <c r="T26" s="38">
        <f t="shared" si="0"/>
        <v>125.81404933386258</v>
      </c>
      <c r="U26" s="38">
        <f t="shared" si="0"/>
        <v>126.3220005029478</v>
      </c>
      <c r="V26" s="38">
        <f t="shared" si="0"/>
        <v>122.18115504534573</v>
      </c>
      <c r="W26" s="38" t="str">
        <f t="shared" si="0"/>
        <v>-</v>
      </c>
      <c r="X26" s="38" t="str">
        <f t="shared" si="0"/>
        <v>-</v>
      </c>
      <c r="Y26" s="38" t="str">
        <f t="shared" si="0"/>
        <v>-</v>
      </c>
      <c r="Z26" s="38" t="str">
        <f t="shared" si="0"/>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AA'!J238="-","-",'3c AA'!J238)</f>
        <v>-</v>
      </c>
      <c r="H29" s="129" t="str">
        <f>IF('3c AA'!K238="-","-",'3c AA'!K238)</f>
        <v>-</v>
      </c>
      <c r="I29" s="129" t="str">
        <f>IF('3c AA'!L238="-","-",'3c AA'!L238)</f>
        <v>-</v>
      </c>
      <c r="J29" s="129" t="str">
        <f>IF('3c AA'!M238="-","-",'3c AA'!M238)</f>
        <v>-</v>
      </c>
      <c r="K29" s="129" t="str">
        <f>IF('3c AA'!N238="-","-",'3c AA'!N238)</f>
        <v>-</v>
      </c>
      <c r="L29" s="129" t="str">
        <f>IF('3c AA'!O238="-","-",'3c AA'!O238)</f>
        <v>-</v>
      </c>
      <c r="M29" s="129" t="str">
        <f>IF('3c AA'!P238="-","-",'3c AA'!P238)</f>
        <v>-</v>
      </c>
      <c r="N29" s="129" t="str">
        <f>IF('3c AA'!Q238="-","-",'3c AA'!Q238)</f>
        <v>-</v>
      </c>
      <c r="O29" s="30"/>
      <c r="P29" s="129" t="str">
        <f>IF('3c AA'!S238="-","-",'3c AA'!S238)</f>
        <v>-</v>
      </c>
      <c r="Q29" s="129" t="str">
        <f>IF('3c AA'!T238="-","-",'3c AA'!T238)</f>
        <v>-</v>
      </c>
      <c r="R29" s="129" t="str">
        <f>IF('3c AA'!U238="-","-",'3c AA'!U238)</f>
        <v>-</v>
      </c>
      <c r="S29" s="129" t="str">
        <f>IF('3c AA'!V238="-","-",'3c AA'!V238)</f>
        <v>-</v>
      </c>
      <c r="T29" s="129">
        <f>IF('3c AA'!W238="-","-",'3c AA'!W238)</f>
        <v>0</v>
      </c>
      <c r="U29" s="129">
        <f>IF('3c AA'!X238="-","-",'3c AA'!X238)</f>
        <v>0</v>
      </c>
      <c r="V29" s="129">
        <f>IF('3c AA'!Y238="-","-",'3c AA'!Y238)</f>
        <v>0</v>
      </c>
      <c r="W29" s="129" t="str">
        <f>IF('3c AA'!Z238="-","-",'3c AA'!Z238)</f>
        <v>-</v>
      </c>
      <c r="X29" s="129" t="str">
        <f>IF('3c AA'!AA238="-","-",'3c AA'!AA238)</f>
        <v>-</v>
      </c>
      <c r="Y29" s="129" t="str">
        <f>IF('3c AA'!AB238="-","-",'3c AA'!AB238)</f>
        <v>-</v>
      </c>
      <c r="Z29" s="129" t="str">
        <f>IF('3c AA'!AC238="-","-",'3c AA'!AC238)</f>
        <v>-</v>
      </c>
      <c r="AA29" s="28"/>
    </row>
    <row r="30" spans="1:27" s="29" customFormat="1" ht="12.4" customHeight="1" x14ac:dyDescent="0.25">
      <c r="A30" s="256"/>
      <c r="B30" s="132" t="s">
        <v>2</v>
      </c>
      <c r="C30" s="132" t="s">
        <v>342</v>
      </c>
      <c r="D30" s="130" t="s">
        <v>317</v>
      </c>
      <c r="E30" s="131"/>
      <c r="F30" s="30"/>
      <c r="G30" s="129">
        <f>IF('3d PC'!G14="-","-",'3d PC'!G64)</f>
        <v>6.5567588596821027</v>
      </c>
      <c r="H30" s="129">
        <f>IF('3d PC'!H14="-","-",'3d PC'!H64)</f>
        <v>6.5567588596821027</v>
      </c>
      <c r="I30" s="129">
        <f>IF('3d PC'!I14="-","-",'3d PC'!I64)</f>
        <v>6.6197359495950758</v>
      </c>
      <c r="J30" s="129">
        <f>IF('3d PC'!J14="-","-",'3d PC'!J64)</f>
        <v>6.6197359495950758</v>
      </c>
      <c r="K30" s="129">
        <f>IF('3d PC'!K14="-","-",'3d PC'!K64)</f>
        <v>6.6995028867368616</v>
      </c>
      <c r="L30" s="129">
        <f>IF('3d PC'!L14="-","-",'3d PC'!L64)</f>
        <v>6.6995028867368616</v>
      </c>
      <c r="M30" s="129">
        <f>IF('3d PC'!M14="-","-",'3d PC'!M64)</f>
        <v>7.1131218301273513</v>
      </c>
      <c r="N30" s="129">
        <f>IF('3d PC'!N14="-","-",'3d PC'!N64)</f>
        <v>7.1131218301273513</v>
      </c>
      <c r="O30" s="30"/>
      <c r="P30" s="129">
        <f>'3d PC'!P64</f>
        <v>7.1131218301273513</v>
      </c>
      <c r="Q30" s="129">
        <f>'3d PC'!Q64</f>
        <v>7.2804579515147188</v>
      </c>
      <c r="R30" s="129">
        <f>'3d PC'!R64</f>
        <v>7.1935840895118579</v>
      </c>
      <c r="S30" s="129">
        <f>'3d PC'!S64</f>
        <v>7.3593999937099728</v>
      </c>
      <c r="T30" s="129">
        <f>'3d PC'!T64</f>
        <v>7.0492243060839304</v>
      </c>
      <c r="U30" s="129">
        <f>'3d PC'!U64</f>
        <v>7.1089669218364691</v>
      </c>
      <c r="V30" s="129">
        <f>'3d PC'!V64</f>
        <v>6.9829560851947949</v>
      </c>
      <c r="W30" s="129" t="str">
        <f>'3d PC'!W64</f>
        <v>-</v>
      </c>
      <c r="X30" s="129" t="str">
        <f>'3d PC'!X64</f>
        <v>-</v>
      </c>
      <c r="Y30" s="129" t="str">
        <f>'3d PC'!Y64</f>
        <v>-</v>
      </c>
      <c r="Z30" s="129" t="str">
        <f>'3d PC'!Z64</f>
        <v>-</v>
      </c>
      <c r="AA30" s="28"/>
    </row>
    <row r="31" spans="1:27" s="29" customFormat="1" ht="11.25" customHeight="1" x14ac:dyDescent="0.25">
      <c r="A31" s="256"/>
      <c r="B31" s="132" t="s">
        <v>352</v>
      </c>
      <c r="C31" s="132" t="s">
        <v>343</v>
      </c>
      <c r="D31" s="130" t="s">
        <v>317</v>
      </c>
      <c r="E31" s="131"/>
      <c r="F31" s="30"/>
      <c r="G31" s="129" t="s">
        <v>333</v>
      </c>
      <c r="H31" s="129" t="s">
        <v>333</v>
      </c>
      <c r="I31" s="129" t="s">
        <v>333</v>
      </c>
      <c r="J31" s="129" t="s">
        <v>333</v>
      </c>
      <c r="K31" s="129" t="s">
        <v>333</v>
      </c>
      <c r="L31" s="129" t="s">
        <v>333</v>
      </c>
      <c r="M31" s="129" t="s">
        <v>333</v>
      </c>
      <c r="N31" s="129" t="s">
        <v>333</v>
      </c>
      <c r="O31" s="30"/>
      <c r="P31" s="129" t="s">
        <v>333</v>
      </c>
      <c r="Q31" s="129" t="s">
        <v>333</v>
      </c>
      <c r="R31" s="129" t="s">
        <v>333</v>
      </c>
      <c r="S31" s="129" t="s">
        <v>333</v>
      </c>
      <c r="T31" s="129" t="s">
        <v>333</v>
      </c>
      <c r="U31" s="129" t="s">
        <v>333</v>
      </c>
      <c r="V31" s="129" t="s">
        <v>333</v>
      </c>
      <c r="W31" s="129" t="s">
        <v>333</v>
      </c>
      <c r="X31" s="129" t="s">
        <v>333</v>
      </c>
      <c r="Y31" s="129" t="s">
        <v>333</v>
      </c>
      <c r="Z31" s="129" t="s">
        <v>333</v>
      </c>
      <c r="AA31" s="28"/>
    </row>
    <row r="32" spans="1:27" s="29" customFormat="1" ht="11.25" customHeight="1" x14ac:dyDescent="0.25">
      <c r="A32" s="256"/>
      <c r="B32" s="132" t="s">
        <v>349</v>
      </c>
      <c r="C32" s="132" t="s">
        <v>344</v>
      </c>
      <c r="D32" s="130" t="s">
        <v>317</v>
      </c>
      <c r="E32" s="131"/>
      <c r="F32" s="30"/>
      <c r="G32" s="129">
        <f>IF('3g CPIH'!C$16="-","-",'3h OC '!$E$11*('3g CPIH'!C$16/'3g CPIH'!$G$16))</f>
        <v>63.482931017612529</v>
      </c>
      <c r="H32" s="129">
        <f>IF('3g CPIH'!D$16="-","-",'3h OC '!$E$11*('3g CPIH'!D$16/'3g CPIH'!$G$16))</f>
        <v>63.61002397260274</v>
      </c>
      <c r="I32" s="129">
        <f>IF('3g CPIH'!E$16="-","-",'3h OC '!$E$11*('3g CPIH'!E$16/'3g CPIH'!$G$16))</f>
        <v>63.800663405088073</v>
      </c>
      <c r="J32" s="129">
        <f>IF('3g CPIH'!F$16="-","-",'3h OC '!$E$11*('3g CPIH'!F$16/'3g CPIH'!$G$16))</f>
        <v>64.181942270058713</v>
      </c>
      <c r="K32" s="129">
        <f>IF('3g CPIH'!G$16="-","-",'3h OC '!$E$11*('3g CPIH'!G$16/'3g CPIH'!$G$16))</f>
        <v>64.944500000000005</v>
      </c>
      <c r="L32" s="129">
        <f>IF('3g CPIH'!H$16="-","-",'3h OC '!$E$11*('3g CPIH'!H$16/'3g CPIH'!$G$16))</f>
        <v>65.770604207436406</v>
      </c>
      <c r="M32" s="129">
        <f>IF('3g CPIH'!I$16="-","-",'3h OC '!$E$11*('3g CPIH'!I$16/'3g CPIH'!$G$16))</f>
        <v>66.723801369863011</v>
      </c>
      <c r="N32" s="129">
        <f>IF('3g CPIH'!J$16="-","-",'3h OC '!$E$11*('3g CPIH'!J$16/'3g CPIH'!$G$16))</f>
        <v>67.295719667318991</v>
      </c>
      <c r="O32" s="30"/>
      <c r="P32" s="129">
        <f>IF('3g CPIH'!L$16="-","-",'3h OC '!$E$11*('3g CPIH'!L$16/'3g CPIH'!$G$16))</f>
        <v>67.295719667318991</v>
      </c>
      <c r="Q32" s="129">
        <f>IF('3g CPIH'!M$16="-","-",'3h OC '!$E$11*('3g CPIH'!M$16/'3g CPIH'!$G$16))</f>
        <v>68.058277397260284</v>
      </c>
      <c r="R32" s="129">
        <f>IF('3g CPIH'!N$16="-","-",'3h OC '!$E$11*('3g CPIH'!N$16/'3g CPIH'!$G$16))</f>
        <v>68.566649217221141</v>
      </c>
      <c r="S32" s="129">
        <f>IF('3g CPIH'!O$16="-","-",'3h OC '!$E$11*('3g CPIH'!O$16/'3g CPIH'!$G$16))</f>
        <v>68.947928082191794</v>
      </c>
      <c r="T32" s="129">
        <f>IF('3g CPIH'!P$16="-","-",'3h OC '!$E$11*('3g CPIH'!P$16/'3g CPIH'!$G$16))</f>
        <v>69.138567514677106</v>
      </c>
      <c r="U32" s="129">
        <f>IF('3g CPIH'!Q$16="-","-",'3h OC '!$E$11*('3g CPIH'!Q$16/'3g CPIH'!$G$16))</f>
        <v>69.51984637964776</v>
      </c>
      <c r="V32" s="129">
        <f>IF('3g CPIH'!R$16="-","-",'3h OC '!$E$11*('3g CPIH'!R$16/'3g CPIH'!$G$16))</f>
        <v>70.790775929549909</v>
      </c>
      <c r="W32" s="129" t="str">
        <f>IF('3g CPIH'!S$16="-","-",'3h OC '!$E$11*('3g CPIH'!S$16/'3g CPIH'!$G$16))</f>
        <v>-</v>
      </c>
      <c r="X32" s="129" t="str">
        <f>IF('3g CPIH'!T$16="-","-",'3h OC '!$E$11*('3g CPIH'!T$16/'3g CPIH'!$G$16))</f>
        <v>-</v>
      </c>
      <c r="Y32" s="129" t="str">
        <f>IF('3g CPIH'!U$16="-","-",'3h OC '!$E$11*('3g CPIH'!U$16/'3g CPIH'!$G$16))</f>
        <v>-</v>
      </c>
      <c r="Z32" s="129" t="str">
        <f>IF('3g CPIH'!V$16="-","-",'3h OC '!$E$11*('3g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SMNCC'!G$60="-","-",'3i SMNCC'!G$60)</f>
        <v>0</v>
      </c>
      <c r="L33" s="129">
        <f>IF('3i SMNCC'!H$60="-","-",'3i SMNCC'!H$60)</f>
        <v>-0.10239413454660828</v>
      </c>
      <c r="M33" s="129">
        <f>IF('3i SMNCC'!I$60="-","-",'3i SMNCC'!I$60)</f>
        <v>1.3107897268148032</v>
      </c>
      <c r="N33" s="129">
        <f>IF('3i SMNCC'!J$60="-","-",'3i SMNCC'!J$60)</f>
        <v>1.3561024854837453</v>
      </c>
      <c r="O33" s="30"/>
      <c r="P33" s="129">
        <f>IF('3i SMNCC'!L$60="-","-",'3i SMNCC'!L$60)</f>
        <v>1.3561024854837453</v>
      </c>
      <c r="Q33" s="129">
        <f>IF('3i SMNCC'!M$60="-","-",'3i SMNCC'!M$60)</f>
        <v>2.7190896886881828</v>
      </c>
      <c r="R33" s="129">
        <f>IF('3i SMNCC'!N$60="-","-",'3i SMNCC'!N$60)</f>
        <v>2.5445731212335492</v>
      </c>
      <c r="S33" s="129">
        <f>IF('3i SMNCC'!O$60="-","-",'3i SMNCC'!O$60)</f>
        <v>3.7238675166956514</v>
      </c>
      <c r="T33" s="129">
        <f>IF('3i SMNCC'!P$60="-","-",'3i SMNCC'!P$60)</f>
        <v>3.2317970151566944</v>
      </c>
      <c r="U33" s="129">
        <f>IF('3i SMNCC'!Q$60="-","-",'3i SMNCC'!Q$60)</f>
        <v>3.0490377355812108</v>
      </c>
      <c r="V33" s="129">
        <f>IF('3i SMNCC'!R$60="-","-",'3i SMNCC'!R$60)</f>
        <v>-2.8755928274026386</v>
      </c>
      <c r="W33" s="129" t="str">
        <f>IF('3i SMNCC'!S$60="-","-",'3i SMNCC'!S$60)</f>
        <v>-</v>
      </c>
      <c r="X33" s="129" t="str">
        <f>IF('3i SMNCC'!T$60="-","-",'3i SMNCC'!T$60)</f>
        <v>-</v>
      </c>
      <c r="Y33" s="129" t="str">
        <f>IF('3i SMNCC'!U$60="-","-",'3i SMNCC'!U$60)</f>
        <v>-</v>
      </c>
      <c r="Z33" s="129" t="str">
        <f>IF('3i SMNCC'!V$60="-","-",'3i SMNCC'!V$60)</f>
        <v>-</v>
      </c>
      <c r="AA33" s="28"/>
    </row>
    <row r="34" spans="1:27" s="29" customFormat="1" ht="11.5" x14ac:dyDescent="0.25">
      <c r="A34" s="256"/>
      <c r="B34" s="132" t="s">
        <v>349</v>
      </c>
      <c r="C34" s="132" t="s">
        <v>389</v>
      </c>
      <c r="D34" s="130" t="s">
        <v>317</v>
      </c>
      <c r="E34" s="131"/>
      <c r="F34" s="30"/>
      <c r="G34" s="129">
        <f>IF('3g CPIH'!C$16="-","-",'3j PAAC PAP'!$G$23*('3g CPIH'!C$16/'3g CPIH'!$G$16))</f>
        <v>38.769117710371823</v>
      </c>
      <c r="H34" s="129">
        <f>IF('3g CPIH'!D$16="-","-",'3j PAAC PAP'!$G$23*('3g CPIH'!D$16/'3g CPIH'!$G$16))</f>
        <v>38.846733561643838</v>
      </c>
      <c r="I34" s="129">
        <f>IF('3g CPIH'!E$16="-","-",'3j PAAC PAP'!$G$23*('3g CPIH'!E$16/'3g CPIH'!$G$16))</f>
        <v>38.963157338551866</v>
      </c>
      <c r="J34" s="129">
        <f>IF('3g CPIH'!F$16="-","-",'3j PAAC PAP'!$G$23*('3g CPIH'!F$16/'3g CPIH'!$G$16))</f>
        <v>39.19600489236791</v>
      </c>
      <c r="K34" s="129">
        <f>IF('3g CPIH'!G$16="-","-",'3j PAAC PAP'!$G$23*('3g CPIH'!G$16/'3g CPIH'!$G$16))</f>
        <v>39.661700000000003</v>
      </c>
      <c r="L34" s="129">
        <f>IF('3g CPIH'!H$16="-","-",'3j PAAC PAP'!$G$23*('3g CPIH'!H$16/'3g CPIH'!$G$16))</f>
        <v>40.166203033268111</v>
      </c>
      <c r="M34" s="129">
        <f>IF('3g CPIH'!I$16="-","-",'3j PAAC PAP'!$G$23*('3g CPIH'!I$16/'3g CPIH'!$G$16))</f>
        <v>40.748321917808219</v>
      </c>
      <c r="N34" s="129">
        <f>IF('3g CPIH'!J$16="-","-",'3j PAAC PAP'!$G$23*('3g CPIH'!J$16/'3g CPIH'!$G$16))</f>
        <v>41.097593248532299</v>
      </c>
      <c r="O34" s="30"/>
      <c r="P34" s="129">
        <f>IF('3g CPIH'!L$16="-","-",'3j PAAC PAP'!$G$23*('3g CPIH'!L$16/'3g CPIH'!$G$16))</f>
        <v>41.097593248532299</v>
      </c>
      <c r="Q34" s="129">
        <f>IF('3g CPIH'!M$16="-","-",'3j PAAC PAP'!$G$23*('3g CPIH'!M$16/'3g CPIH'!$G$16))</f>
        <v>41.563288356164385</v>
      </c>
      <c r="R34" s="129">
        <f>IF('3g CPIH'!N$16="-","-",'3j PAAC PAP'!$G$23*('3g CPIH'!N$16/'3g CPIH'!$G$16))</f>
        <v>41.87375176125245</v>
      </c>
      <c r="S34" s="129">
        <f>IF('3g CPIH'!O$16="-","-",'3j PAAC PAP'!$G$23*('3g CPIH'!O$16/'3g CPIH'!$G$16))</f>
        <v>42.1065993150685</v>
      </c>
      <c r="T34" s="129">
        <f>IF('3g CPIH'!P$16="-","-",'3j PAAC PAP'!$G$23*('3g CPIH'!P$16/'3g CPIH'!$G$16))</f>
        <v>42.223023091976515</v>
      </c>
      <c r="U34" s="129">
        <f>IF('3g CPIH'!Q$16="-","-",'3j PAAC PAP'!$G$23*('3g CPIH'!Q$16/'3g CPIH'!$G$16))</f>
        <v>42.455870645792565</v>
      </c>
      <c r="V34" s="129">
        <f>IF('3g CPIH'!R$16="-","-",'3j PAAC PAP'!$G$23*('3g CPIH'!R$16/'3g CPIH'!$G$16))</f>
        <v>43.232029158512731</v>
      </c>
      <c r="W34" s="129" t="str">
        <f>IF('3g CPIH'!S$16="-","-",'3j PAAC PAP'!$G$23*('3g CPIH'!S$16/'3g CPIH'!$G$16))</f>
        <v>-</v>
      </c>
      <c r="X34" s="129" t="str">
        <f>IF('3g CPIH'!T$16="-","-",'3j PAAC PAP'!$G$23*('3g CPIH'!T$16/'3g CPIH'!$G$16))</f>
        <v>-</v>
      </c>
      <c r="Y34" s="129" t="str">
        <f>IF('3g CPIH'!U$16="-","-",'3j PAAC PAP'!$G$23*('3g CPIH'!U$16/'3g CPIH'!$G$16))</f>
        <v>-</v>
      </c>
      <c r="Z34" s="129" t="str">
        <f>IF('3g CPIH'!V$16="-","-",'3j PAAC PAP'!$G$23*('3g CPIH'!V$16/'3g CPIH'!$G$16))</f>
        <v>-</v>
      </c>
      <c r="AA34" s="28"/>
    </row>
    <row r="35" spans="1:27" s="29" customFormat="1" ht="11.5" x14ac:dyDescent="0.25">
      <c r="A35" s="256"/>
      <c r="B35" s="132" t="s">
        <v>349</v>
      </c>
      <c r="C35" s="132" t="s">
        <v>404</v>
      </c>
      <c r="D35" s="130" t="s">
        <v>317</v>
      </c>
      <c r="E35" s="131"/>
      <c r="F35" s="30"/>
      <c r="G35" s="129">
        <f>IF(G30="-","-",SUM(G27:G33)*'3j PAAC PAP'!$G$41)</f>
        <v>0</v>
      </c>
      <c r="H35" s="129">
        <f>IF(H30="-","-",SUM(H27:H33)*'3j PAAC PAP'!$G$41)</f>
        <v>0</v>
      </c>
      <c r="I35" s="129">
        <f>IF(I30="-","-",SUM(I27:I33)*'3j PAAC PAP'!$G$41)</f>
        <v>0</v>
      </c>
      <c r="J35" s="129">
        <f>IF(J30="-","-",SUM(J27:J33)*'3j PAAC PAP'!$G$41)</f>
        <v>0</v>
      </c>
      <c r="K35" s="129">
        <f>IF(K30="-","-",SUM(K27:K33)*'3j PAAC PAP'!$G$41)</f>
        <v>0</v>
      </c>
      <c r="L35" s="129">
        <f>IF(L30="-","-",SUM(L27:L33)*'3j PAAC PAP'!$G$41)</f>
        <v>0</v>
      </c>
      <c r="M35" s="129">
        <f>IF(M30="-","-",SUM(M27:M33)*'3j PAAC PAP'!$G$41)</f>
        <v>0</v>
      </c>
      <c r="N35" s="129">
        <f>IF(N30="-","-",SUM(N27:N33)*'3j PAAC PAP'!$G$41)</f>
        <v>0</v>
      </c>
      <c r="O35" s="30"/>
      <c r="P35" s="129">
        <f>IF(P30="-","-",SUM(P27:P33)*'3j PAAC PAP'!$G$41)</f>
        <v>0</v>
      </c>
      <c r="Q35" s="129">
        <f>IF(Q30="-","-",SUM(Q27:Q33)*'3j PAAC PAP'!$G$41)</f>
        <v>0</v>
      </c>
      <c r="R35" s="129">
        <f>IF(R30="-","-",SUM(R27:R33)*'3j PAAC PAP'!$G$41)</f>
        <v>0</v>
      </c>
      <c r="S35" s="129">
        <f>IF(S30="-","-",SUM(S27:S33)*'3j PAAC PAP'!$G$41)</f>
        <v>0</v>
      </c>
      <c r="T35" s="129">
        <f>IF(T30="-","-",SUM(T27:T33)*'3j PAAC PAP'!$G$41)</f>
        <v>0</v>
      </c>
      <c r="U35" s="129">
        <f>IF(U30="-","-",SUM(U27:U33)*'3j PAAC PAP'!$G$41)</f>
        <v>0</v>
      </c>
      <c r="V35" s="129">
        <f>IF(V30="-","-",SUM(V27:V33)*'3j PAAC PAP'!$G$41)</f>
        <v>0</v>
      </c>
      <c r="W35" s="129" t="str">
        <f>IF(W30="-","-",SUM(W27:W33)*'3j PAAC PAP'!$G$41)</f>
        <v>-</v>
      </c>
      <c r="X35" s="129" t="str">
        <f>IF(X30="-","-",SUM(X27:X33)*'3j PAAC PAP'!$G$41)</f>
        <v>-</v>
      </c>
      <c r="Y35" s="129" t="str">
        <f>IF(Y30="-","-",SUM(Y27:Y33)*'3j PAAC PAP'!$G$41)</f>
        <v>-</v>
      </c>
      <c r="Z35" s="129" t="str">
        <f>IF(Z30="-","-",SUM(Z27:Z33)*'3j PAAC PAP'!$G$41)</f>
        <v>-</v>
      </c>
      <c r="AA35" s="28"/>
    </row>
    <row r="36" spans="1:27" s="29" customFormat="1" ht="11.5" x14ac:dyDescent="0.25">
      <c r="A36" s="256"/>
      <c r="B36" s="132" t="s">
        <v>388</v>
      </c>
      <c r="C36" s="132" t="s">
        <v>515</v>
      </c>
      <c r="D36" s="130" t="s">
        <v>317</v>
      </c>
      <c r="E36" s="131"/>
      <c r="F36" s="30"/>
      <c r="G36" s="129">
        <f>IF(G30="-","-",SUM(G27:G35)*'3k EBIT'!$E$11)</f>
        <v>2.1074089853579236</v>
      </c>
      <c r="H36" s="129">
        <f>IF(H30="-","-",SUM(H27:H35)*'3k EBIT'!$E$11)</f>
        <v>2.1113737855176109</v>
      </c>
      <c r="I36" s="129">
        <f>IF(I30="-","-",SUM(I27:I35)*'3k EBIT'!$E$11)</f>
        <v>2.1185407260345759</v>
      </c>
      <c r="J36" s="129">
        <f>IF(J30="-","-",SUM(J27:J35)*'3k EBIT'!$E$11)</f>
        <v>2.1304351265136363</v>
      </c>
      <c r="K36" s="129">
        <f>IF(K30="-","-",SUM(K27:K35)*'3k EBIT'!$E$11)</f>
        <v>2.1557688535103194</v>
      </c>
      <c r="L36" s="129">
        <f>IF(L30="-","-",SUM(L27:L35)*'3k EBIT'!$E$11)</f>
        <v>2.1795568849503861</v>
      </c>
      <c r="M36" s="129">
        <f>IF(M30="-","-",SUM(M27:M35)*'3k EBIT'!$E$11)</f>
        <v>2.2446744028704719</v>
      </c>
      <c r="N36" s="129">
        <f>IF(N30="-","-",SUM(N27:N35)*'3k EBIT'!$E$11)</f>
        <v>2.2633936210989636</v>
      </c>
      <c r="O36" s="30"/>
      <c r="P36" s="129">
        <f>IF(P30="-","-",SUM(P27:P35)*'3k EBIT'!$E$11)</f>
        <v>2.2633936210989636</v>
      </c>
      <c r="Q36" s="129">
        <f>IF(Q30="-","-",SUM(Q27:Q35)*'3k EBIT'!$E$11)</f>
        <v>2.3168217242077791</v>
      </c>
      <c r="R36" s="129">
        <f>IF(R30="-","-",SUM(R27:R35)*'3k EBIT'!$E$11)</f>
        <v>2.3276183150087935</v>
      </c>
      <c r="S36" s="129">
        <f>IF(S30="-","-",SUM(S27:S35)*'3k EBIT'!$E$11)</f>
        <v>2.3655648117716734</v>
      </c>
      <c r="T36" s="129">
        <f>IF(T30="-","-",SUM(T27:T35)*'3k EBIT'!$E$11)</f>
        <v>2.3559741078194558</v>
      </c>
      <c r="U36" s="129">
        <f>IF(U30="-","-",SUM(U27:U35)*'3k EBIT'!$E$11)</f>
        <v>2.3654859215535939</v>
      </c>
      <c r="V36" s="129">
        <f>IF(V30="-","-",SUM(V27:V35)*'3k EBIT'!$E$11)</f>
        <v>2.2879451005225158</v>
      </c>
      <c r="W36" s="129" t="str">
        <f>IF(W30="-","-",SUM(W27:W35)*'3k EBIT'!$E$11)</f>
        <v>-</v>
      </c>
      <c r="X36" s="129" t="str">
        <f>IF(X30="-","-",SUM(X27:X35)*'3k EBIT'!$E$11)</f>
        <v>-</v>
      </c>
      <c r="Y36" s="129" t="str">
        <f>IF(Y30="-","-",SUM(Y27:Y35)*'3k EBIT'!$E$11)</f>
        <v>-</v>
      </c>
      <c r="Z36" s="129" t="str">
        <f>IF(Z30="-","-",SUM(Z27:Z35)*'3k EBIT'!$E$11)</f>
        <v>-</v>
      </c>
      <c r="AA36" s="28"/>
    </row>
    <row r="37" spans="1:27" s="29" customFormat="1" ht="11.25" customHeight="1" x14ac:dyDescent="0.25">
      <c r="A37" s="256"/>
      <c r="B37" s="132" t="s">
        <v>292</v>
      </c>
      <c r="C37" s="177" t="s">
        <v>516</v>
      </c>
      <c r="D37" s="130" t="s">
        <v>317</v>
      </c>
      <c r="E37" s="130"/>
      <c r="F37" s="30"/>
      <c r="G37" s="129">
        <f>IF(G32="-","-",SUM(G27:G30,G32:G36)*'3l HAP'!$E$12)</f>
        <v>1.6239243268456498</v>
      </c>
      <c r="H37" s="129">
        <f>IF(H32="-","-",SUM(H27:H30,H32:H36)*'3l HAP'!$E$12)</f>
        <v>1.6269795171172732</v>
      </c>
      <c r="I37" s="129">
        <f>IF(I32="-","-",SUM(I27:I30,I32:I36)*'3l HAP'!$E$12)</f>
        <v>1.6325022083155263</v>
      </c>
      <c r="J37" s="129">
        <f>IF(J32="-","-",SUM(J27:J30,J32:J36)*'3l HAP'!$E$12)</f>
        <v>1.6416677791303957</v>
      </c>
      <c r="K37" s="129">
        <f>IF(K32="-","-",SUM(K27:K30,K32:K36)*'3l HAP'!$E$12)</f>
        <v>1.6611894077489591</v>
      </c>
      <c r="L37" s="129">
        <f>IF(L32="-","-",SUM(L27:L30,L32:L36)*'3l HAP'!$E$12)</f>
        <v>1.6795199564045309</v>
      </c>
      <c r="M37" s="129">
        <f>IF(M32="-","-",SUM(M27:M30,M32:M36)*'3l HAP'!$E$12)</f>
        <v>1.729698124092411</v>
      </c>
      <c r="N37" s="129">
        <f>IF(N32="-","-",SUM(N27:N30,N32:N36)*'3l HAP'!$E$12)</f>
        <v>1.7441227536123509</v>
      </c>
      <c r="O37" s="30"/>
      <c r="P37" s="129">
        <f>IF(P32="-","-",SUM(P27:P30,P32:P36)*'3l HAP'!$E$12)</f>
        <v>1.7441227536123509</v>
      </c>
      <c r="Q37" s="129">
        <f>IF(Q32="-","-",SUM(Q27:Q30,Q32:Q36)*'3l HAP'!$E$12)</f>
        <v>1.7852933080602276</v>
      </c>
      <c r="R37" s="129">
        <f>IF(R32="-","-",SUM(R27:R30,R32:R36)*'3l HAP'!$E$12)</f>
        <v>1.7936129301983992</v>
      </c>
      <c r="S37" s="129">
        <f>IF(S32="-","-",SUM(S27:S30,S32:S36)*'3l HAP'!$E$12)</f>
        <v>1.8228536896522858</v>
      </c>
      <c r="T37" s="129">
        <f>IF(T32="-","-",SUM(T27:T30,T32:T36)*'3l HAP'!$E$12)</f>
        <v>1.8154632981488843</v>
      </c>
      <c r="U37" s="129">
        <f>IF(U32="-","-",SUM(U27:U30,U32:U36)*'3l HAP'!$E$12)</f>
        <v>1.8227928985361903</v>
      </c>
      <c r="V37" s="129">
        <f>IF(V32="-","-",SUM(V27:V30,V32:V36)*'3l HAP'!$E$12)</f>
        <v>1.7630415989684103</v>
      </c>
      <c r="W37" s="129" t="str">
        <f>IF(W32="-","-",SUM(W27:W30,W32:W36)*'3l HAP'!$E$12)</f>
        <v>-</v>
      </c>
      <c r="X37" s="129" t="str">
        <f>IF(X32="-","-",SUM(X27:X30,X32:X36)*'3l HAP'!$E$12)</f>
        <v>-</v>
      </c>
      <c r="Y37" s="129" t="str">
        <f>IF(Y32="-","-",SUM(Y27:Y30,Y32:Y36)*'3l HAP'!$E$12)</f>
        <v>-</v>
      </c>
      <c r="Z37" s="129" t="str">
        <f>IF(Z32="-","-",SUM(Z27:Z30,Z32:Z36)*'3l HAP'!$E$12)</f>
        <v>-</v>
      </c>
      <c r="AA37" s="28"/>
    </row>
    <row r="38" spans="1:27" s="29" customFormat="1" ht="11.25" customHeight="1" x14ac:dyDescent="0.25">
      <c r="A38" s="256"/>
      <c r="B38" s="132" t="s">
        <v>44</v>
      </c>
      <c r="C38" s="132" t="str">
        <f>B38&amp;"_"&amp;D38</f>
        <v>Total_East Midlands</v>
      </c>
      <c r="D38" s="130" t="s">
        <v>317</v>
      </c>
      <c r="E38" s="131"/>
      <c r="F38" s="30"/>
      <c r="G38" s="129">
        <f>IF(G32="-","-",SUM(G27:G37))</f>
        <v>112.54014089987002</v>
      </c>
      <c r="H38" s="129">
        <f t="shared" ref="H38:Z38" si="1">IF(H32="-","-",SUM(H27:H37))</f>
        <v>112.75186969656357</v>
      </c>
      <c r="I38" s="129">
        <f t="shared" si="1"/>
        <v>113.13459962758513</v>
      </c>
      <c r="J38" s="129">
        <f t="shared" si="1"/>
        <v>113.76978601766574</v>
      </c>
      <c r="K38" s="129">
        <f t="shared" si="1"/>
        <v>115.12266114799615</v>
      </c>
      <c r="L38" s="129">
        <f t="shared" si="1"/>
        <v>116.3929928342497</v>
      </c>
      <c r="M38" s="129">
        <f t="shared" si="1"/>
        <v>119.87040737157626</v>
      </c>
      <c r="N38" s="129">
        <f t="shared" si="1"/>
        <v>120.87005360617371</v>
      </c>
      <c r="O38" s="30"/>
      <c r="P38" s="129">
        <f t="shared" si="1"/>
        <v>120.87005360617371</v>
      </c>
      <c r="Q38" s="129">
        <f t="shared" si="1"/>
        <v>123.7232284258956</v>
      </c>
      <c r="R38" s="129">
        <f t="shared" si="1"/>
        <v>124.29978943442619</v>
      </c>
      <c r="S38" s="129">
        <f t="shared" si="1"/>
        <v>126.32621340908989</v>
      </c>
      <c r="T38" s="129">
        <f t="shared" si="1"/>
        <v>125.81404933386258</v>
      </c>
      <c r="U38" s="129">
        <f t="shared" si="1"/>
        <v>126.3220005029478</v>
      </c>
      <c r="V38" s="129">
        <f t="shared" si="1"/>
        <v>122.18115504534573</v>
      </c>
      <c r="W38" s="129" t="str">
        <f t="shared" si="1"/>
        <v>-</v>
      </c>
      <c r="X38" s="129" t="str">
        <f t="shared" si="1"/>
        <v>-</v>
      </c>
      <c r="Y38" s="129" t="str">
        <f t="shared" si="1"/>
        <v>-</v>
      </c>
      <c r="Z38" s="129" t="str">
        <f t="shared" si="1"/>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AA'!J239="-","-",'3c AA'!J239)</f>
        <v>-</v>
      </c>
      <c r="H41" s="38" t="str">
        <f>IF('3c AA'!K239="-","-",'3c AA'!K239)</f>
        <v>-</v>
      </c>
      <c r="I41" s="38" t="str">
        <f>IF('3c AA'!L239="-","-",'3c AA'!L239)</f>
        <v>-</v>
      </c>
      <c r="J41" s="38" t="str">
        <f>IF('3c AA'!M239="-","-",'3c AA'!M239)</f>
        <v>-</v>
      </c>
      <c r="K41" s="38" t="str">
        <f>IF('3c AA'!N239="-","-",'3c AA'!N239)</f>
        <v>-</v>
      </c>
      <c r="L41" s="38" t="str">
        <f>IF('3c AA'!O239="-","-",'3c AA'!O239)</f>
        <v>-</v>
      </c>
      <c r="M41" s="38" t="str">
        <f>IF('3c AA'!P239="-","-",'3c AA'!P239)</f>
        <v>-</v>
      </c>
      <c r="N41" s="38" t="str">
        <f>IF('3c AA'!Q239="-","-",'3c AA'!Q239)</f>
        <v>-</v>
      </c>
      <c r="O41" s="30"/>
      <c r="P41" s="38" t="str">
        <f>IF('3c AA'!S239="-","-",'3c AA'!S239)</f>
        <v>-</v>
      </c>
      <c r="Q41" s="38" t="str">
        <f>IF('3c AA'!T239="-","-",'3c AA'!T239)</f>
        <v>-</v>
      </c>
      <c r="R41" s="38" t="str">
        <f>IF('3c AA'!U239="-","-",'3c AA'!U239)</f>
        <v>-</v>
      </c>
      <c r="S41" s="38" t="str">
        <f>IF('3c AA'!V239="-","-",'3c AA'!V239)</f>
        <v>-</v>
      </c>
      <c r="T41" s="38">
        <f>IF('3c AA'!W239="-","-",'3c AA'!W239)</f>
        <v>0</v>
      </c>
      <c r="U41" s="38">
        <f>IF('3c AA'!X239="-","-",'3c AA'!X239)</f>
        <v>0</v>
      </c>
      <c r="V41" s="38">
        <f>IF('3c AA'!Y239="-","-",'3c AA'!Y239)</f>
        <v>0</v>
      </c>
      <c r="W41" s="38" t="str">
        <f>IF('3c AA'!Z239="-","-",'3c AA'!Z239)</f>
        <v>-</v>
      </c>
      <c r="X41" s="38" t="str">
        <f>IF('3c AA'!AA239="-","-",'3c AA'!AA239)</f>
        <v>-</v>
      </c>
      <c r="Y41" s="38" t="str">
        <f>IF('3c AA'!AB239="-","-",'3c AA'!AB239)</f>
        <v>-</v>
      </c>
      <c r="Z41" s="38" t="str">
        <f>IF('3c AA'!AC239="-","-",'3c AA'!AC239)</f>
        <v>-</v>
      </c>
      <c r="AA41" s="28"/>
    </row>
    <row r="42" spans="1:27" s="29" customFormat="1" ht="11.25" customHeight="1" x14ac:dyDescent="0.25">
      <c r="A42" s="256"/>
      <c r="B42" s="135" t="s">
        <v>2</v>
      </c>
      <c r="C42" s="135" t="s">
        <v>342</v>
      </c>
      <c r="D42" s="127" t="s">
        <v>318</v>
      </c>
      <c r="E42" s="128"/>
      <c r="F42" s="30"/>
      <c r="G42" s="38">
        <f>IF('3d PC'!G14="-","-",'3d PC'!G64)</f>
        <v>6.5567588596821027</v>
      </c>
      <c r="H42" s="38">
        <f>IF('3d PC'!H14="-","-",'3d PC'!H64)</f>
        <v>6.5567588596821027</v>
      </c>
      <c r="I42" s="38">
        <f>IF('3d PC'!I14="-","-",'3d PC'!I64)</f>
        <v>6.6197359495950758</v>
      </c>
      <c r="J42" s="38">
        <f>IF('3d PC'!J14="-","-",'3d PC'!J64)</f>
        <v>6.6197359495950758</v>
      </c>
      <c r="K42" s="38">
        <f>IF('3d PC'!K14="-","-",'3d PC'!K64)</f>
        <v>6.6995028867368616</v>
      </c>
      <c r="L42" s="38">
        <f>IF('3d PC'!L14="-","-",'3d PC'!L64)</f>
        <v>6.6995028867368616</v>
      </c>
      <c r="M42" s="38">
        <f>IF('3d PC'!M14="-","-",'3d PC'!M64)</f>
        <v>7.1131218301273513</v>
      </c>
      <c r="N42" s="38">
        <f>IF('3d PC'!N14="-","-",'3d PC'!N64)</f>
        <v>7.1131218301273513</v>
      </c>
      <c r="O42" s="30"/>
      <c r="P42" s="38">
        <f>'3d PC'!P64</f>
        <v>7.1131218301273513</v>
      </c>
      <c r="Q42" s="38">
        <f>'3d PC'!Q64</f>
        <v>7.2804579515147188</v>
      </c>
      <c r="R42" s="38">
        <f>'3d PC'!R64</f>
        <v>7.1935840895118579</v>
      </c>
      <c r="S42" s="38">
        <f>'3d PC'!S64</f>
        <v>7.3593999937099728</v>
      </c>
      <c r="T42" s="38">
        <f>'3d PC'!T64</f>
        <v>7.0492243060839304</v>
      </c>
      <c r="U42" s="38">
        <f>'3d PC'!U64</f>
        <v>7.1089669218364691</v>
      </c>
      <c r="V42" s="38">
        <f>'3d PC'!V64</f>
        <v>6.9829560851947949</v>
      </c>
      <c r="W42" s="38" t="str">
        <f>'3d PC'!W64</f>
        <v>-</v>
      </c>
      <c r="X42" s="38" t="str">
        <f>'3d PC'!X64</f>
        <v>-</v>
      </c>
      <c r="Y42" s="38" t="str">
        <f>'3d PC'!Y64</f>
        <v>-</v>
      </c>
      <c r="Z42" s="38" t="str">
        <f>'3d PC'!Z64</f>
        <v>-</v>
      </c>
      <c r="AA42" s="28"/>
    </row>
    <row r="43" spans="1:27" s="29" customFormat="1" ht="11.25" customHeight="1" x14ac:dyDescent="0.25">
      <c r="A43" s="256"/>
      <c r="B43" s="135" t="s">
        <v>352</v>
      </c>
      <c r="C43" s="135" t="s">
        <v>343</v>
      </c>
      <c r="D43" s="127" t="s">
        <v>318</v>
      </c>
      <c r="E43" s="128"/>
      <c r="F43" s="30"/>
      <c r="G43" s="38" t="s">
        <v>333</v>
      </c>
      <c r="H43" s="38" t="s">
        <v>333</v>
      </c>
      <c r="I43" s="38" t="s">
        <v>333</v>
      </c>
      <c r="J43" s="38" t="s">
        <v>333</v>
      </c>
      <c r="K43" s="38" t="s">
        <v>333</v>
      </c>
      <c r="L43" s="38" t="s">
        <v>333</v>
      </c>
      <c r="M43" s="38" t="s">
        <v>333</v>
      </c>
      <c r="N43" s="38" t="s">
        <v>333</v>
      </c>
      <c r="O43" s="30"/>
      <c r="P43" s="38" t="s">
        <v>333</v>
      </c>
      <c r="Q43" s="38" t="s">
        <v>333</v>
      </c>
      <c r="R43" s="38" t="s">
        <v>333</v>
      </c>
      <c r="S43" s="38" t="s">
        <v>333</v>
      </c>
      <c r="T43" s="38" t="s">
        <v>333</v>
      </c>
      <c r="U43" s="38" t="s">
        <v>333</v>
      </c>
      <c r="V43" s="38" t="s">
        <v>333</v>
      </c>
      <c r="W43" s="38" t="s">
        <v>333</v>
      </c>
      <c r="X43" s="38" t="s">
        <v>333</v>
      </c>
      <c r="Y43" s="38" t="s">
        <v>333</v>
      </c>
      <c r="Z43" s="38" t="s">
        <v>333</v>
      </c>
      <c r="AA43" s="28"/>
    </row>
    <row r="44" spans="1:27" s="29" customFormat="1" ht="12.4" customHeight="1" x14ac:dyDescent="0.25">
      <c r="A44" s="256"/>
      <c r="B44" s="135" t="s">
        <v>349</v>
      </c>
      <c r="C44" s="135" t="s">
        <v>344</v>
      </c>
      <c r="D44" s="127" t="s">
        <v>318</v>
      </c>
      <c r="E44" s="128"/>
      <c r="F44" s="30"/>
      <c r="G44" s="38">
        <f>IF('3g CPIH'!C$16="-","-",'3h OC '!$E$11*('3g CPIH'!C$16/'3g CPIH'!$G$16))</f>
        <v>63.482931017612529</v>
      </c>
      <c r="H44" s="38">
        <f>IF('3g CPIH'!D$16="-","-",'3h OC '!$E$11*('3g CPIH'!D$16/'3g CPIH'!$G$16))</f>
        <v>63.61002397260274</v>
      </c>
      <c r="I44" s="38">
        <f>IF('3g CPIH'!E$16="-","-",'3h OC '!$E$11*('3g CPIH'!E$16/'3g CPIH'!$G$16))</f>
        <v>63.800663405088073</v>
      </c>
      <c r="J44" s="38">
        <f>IF('3g CPIH'!F$16="-","-",'3h OC '!$E$11*('3g CPIH'!F$16/'3g CPIH'!$G$16))</f>
        <v>64.181942270058713</v>
      </c>
      <c r="K44" s="38">
        <f>IF('3g CPIH'!G$16="-","-",'3h OC '!$E$11*('3g CPIH'!G$16/'3g CPIH'!$G$16))</f>
        <v>64.944500000000005</v>
      </c>
      <c r="L44" s="38">
        <f>IF('3g CPIH'!H$16="-","-",'3h OC '!$E$11*('3g CPIH'!H$16/'3g CPIH'!$G$16))</f>
        <v>65.770604207436406</v>
      </c>
      <c r="M44" s="38">
        <f>IF('3g CPIH'!I$16="-","-",'3h OC '!$E$11*('3g CPIH'!I$16/'3g CPIH'!$G$16))</f>
        <v>66.723801369863011</v>
      </c>
      <c r="N44" s="38">
        <f>IF('3g CPIH'!J$16="-","-",'3h OC '!$E$11*('3g CPIH'!J$16/'3g CPIH'!$G$16))</f>
        <v>67.295719667318991</v>
      </c>
      <c r="O44" s="30"/>
      <c r="P44" s="38">
        <f>IF('3g CPIH'!L$16="-","-",'3h OC '!$E$11*('3g CPIH'!L$16/'3g CPIH'!$G$16))</f>
        <v>67.295719667318991</v>
      </c>
      <c r="Q44" s="38">
        <f>IF('3g CPIH'!M$16="-","-",'3h OC '!$E$11*('3g CPIH'!M$16/'3g CPIH'!$G$16))</f>
        <v>68.058277397260284</v>
      </c>
      <c r="R44" s="38">
        <f>IF('3g CPIH'!N$16="-","-",'3h OC '!$E$11*('3g CPIH'!N$16/'3g CPIH'!$G$16))</f>
        <v>68.566649217221141</v>
      </c>
      <c r="S44" s="38">
        <f>IF('3g CPIH'!O$16="-","-",'3h OC '!$E$11*('3g CPIH'!O$16/'3g CPIH'!$G$16))</f>
        <v>68.947928082191794</v>
      </c>
      <c r="T44" s="38">
        <f>IF('3g CPIH'!P$16="-","-",'3h OC '!$E$11*('3g CPIH'!P$16/'3g CPIH'!$G$16))</f>
        <v>69.138567514677106</v>
      </c>
      <c r="U44" s="38">
        <f>IF('3g CPIH'!Q$16="-","-",'3h OC '!$E$11*('3g CPIH'!Q$16/'3g CPIH'!$G$16))</f>
        <v>69.51984637964776</v>
      </c>
      <c r="V44" s="38">
        <f>IF('3g CPIH'!R$16="-","-",'3h OC '!$E$11*('3g CPIH'!R$16/'3g CPIH'!$G$16))</f>
        <v>70.790775929549909</v>
      </c>
      <c r="W44" s="38" t="str">
        <f>IF('3g CPIH'!S$16="-","-",'3h OC '!$E$11*('3g CPIH'!S$16/'3g CPIH'!$G$16))</f>
        <v>-</v>
      </c>
      <c r="X44" s="38" t="str">
        <f>IF('3g CPIH'!T$16="-","-",'3h OC '!$E$11*('3g CPIH'!T$16/'3g CPIH'!$G$16))</f>
        <v>-</v>
      </c>
      <c r="Y44" s="38" t="str">
        <f>IF('3g CPIH'!U$16="-","-",'3h OC '!$E$11*('3g CPIH'!U$16/'3g CPIH'!$G$16))</f>
        <v>-</v>
      </c>
      <c r="Z44" s="38" t="str">
        <f>IF('3g CPIH'!V$16="-","-",'3h OC '!$E$11*('3g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SMNCC'!G$60="-","-",'3i SMNCC'!G$60)</f>
        <v>0</v>
      </c>
      <c r="L45" s="38">
        <f>IF('3i SMNCC'!H$60="-","-",'3i SMNCC'!H$60)</f>
        <v>-0.10239413454660828</v>
      </c>
      <c r="M45" s="38">
        <f>IF('3i SMNCC'!I$60="-","-",'3i SMNCC'!I$60)</f>
        <v>1.3107897268148032</v>
      </c>
      <c r="N45" s="38">
        <f>IF('3i SMNCC'!J$60="-","-",'3i SMNCC'!J$60)</f>
        <v>1.3561024854837453</v>
      </c>
      <c r="O45" s="30"/>
      <c r="P45" s="38">
        <f>IF('3i SMNCC'!L$60="-","-",'3i SMNCC'!L$60)</f>
        <v>1.3561024854837453</v>
      </c>
      <c r="Q45" s="38">
        <f>IF('3i SMNCC'!M$60="-","-",'3i SMNCC'!M$60)</f>
        <v>2.7190896886881828</v>
      </c>
      <c r="R45" s="38">
        <f>IF('3i SMNCC'!N$60="-","-",'3i SMNCC'!N$60)</f>
        <v>2.5445731212335492</v>
      </c>
      <c r="S45" s="38">
        <f>IF('3i SMNCC'!O$60="-","-",'3i SMNCC'!O$60)</f>
        <v>3.7238675166956514</v>
      </c>
      <c r="T45" s="38">
        <f>IF('3i SMNCC'!P$60="-","-",'3i SMNCC'!P$60)</f>
        <v>3.2317970151566944</v>
      </c>
      <c r="U45" s="38">
        <f>IF('3i SMNCC'!Q$60="-","-",'3i SMNCC'!Q$60)</f>
        <v>3.0490377355812108</v>
      </c>
      <c r="V45" s="38">
        <f>IF('3i SMNCC'!R$60="-","-",'3i SMNCC'!R$60)</f>
        <v>-2.8755928274026386</v>
      </c>
      <c r="W45" s="38" t="str">
        <f>IF('3i SMNCC'!S$60="-","-",'3i SMNCC'!S$60)</f>
        <v>-</v>
      </c>
      <c r="X45" s="38" t="str">
        <f>IF('3i SMNCC'!T$60="-","-",'3i SMNCC'!T$60)</f>
        <v>-</v>
      </c>
      <c r="Y45" s="38" t="str">
        <f>IF('3i SMNCC'!U$60="-","-",'3i SMNCC'!U$60)</f>
        <v>-</v>
      </c>
      <c r="Z45" s="38" t="str">
        <f>IF('3i SMNCC'!V$60="-","-",'3i SMNCC'!V$60)</f>
        <v>-</v>
      </c>
      <c r="AA45" s="28"/>
    </row>
    <row r="46" spans="1:27" s="29" customFormat="1" ht="11.5" x14ac:dyDescent="0.25">
      <c r="A46" s="256"/>
      <c r="B46" s="135" t="s">
        <v>349</v>
      </c>
      <c r="C46" s="135" t="s">
        <v>389</v>
      </c>
      <c r="D46" s="127" t="s">
        <v>318</v>
      </c>
      <c r="E46" s="128"/>
      <c r="F46" s="30"/>
      <c r="G46" s="38">
        <f>IF('3g CPIH'!C$16="-","-",'3j PAAC PAP'!$G$23*('3g CPIH'!C$16/'3g CPIH'!$G$16))</f>
        <v>38.769117710371823</v>
      </c>
      <c r="H46" s="38">
        <f>IF('3g CPIH'!D$16="-","-",'3j PAAC PAP'!$G$23*('3g CPIH'!D$16/'3g CPIH'!$G$16))</f>
        <v>38.846733561643838</v>
      </c>
      <c r="I46" s="38">
        <f>IF('3g CPIH'!E$16="-","-",'3j PAAC PAP'!$G$23*('3g CPIH'!E$16/'3g CPIH'!$G$16))</f>
        <v>38.963157338551866</v>
      </c>
      <c r="J46" s="38">
        <f>IF('3g CPIH'!F$16="-","-",'3j PAAC PAP'!$G$23*('3g CPIH'!F$16/'3g CPIH'!$G$16))</f>
        <v>39.19600489236791</v>
      </c>
      <c r="K46" s="38">
        <f>IF('3g CPIH'!G$16="-","-",'3j PAAC PAP'!$G$23*('3g CPIH'!G$16/'3g CPIH'!$G$16))</f>
        <v>39.661700000000003</v>
      </c>
      <c r="L46" s="38">
        <f>IF('3g CPIH'!H$16="-","-",'3j PAAC PAP'!$G$23*('3g CPIH'!H$16/'3g CPIH'!$G$16))</f>
        <v>40.166203033268111</v>
      </c>
      <c r="M46" s="38">
        <f>IF('3g CPIH'!I$16="-","-",'3j PAAC PAP'!$G$23*('3g CPIH'!I$16/'3g CPIH'!$G$16))</f>
        <v>40.748321917808219</v>
      </c>
      <c r="N46" s="38">
        <f>IF('3g CPIH'!J$16="-","-",'3j PAAC PAP'!$G$23*('3g CPIH'!J$16/'3g CPIH'!$G$16))</f>
        <v>41.097593248532299</v>
      </c>
      <c r="O46" s="30"/>
      <c r="P46" s="38">
        <f>IF('3g CPIH'!L$16="-","-",'3j PAAC PAP'!$G$23*('3g CPIH'!L$16/'3g CPIH'!$G$16))</f>
        <v>41.097593248532299</v>
      </c>
      <c r="Q46" s="38">
        <f>IF('3g CPIH'!M$16="-","-",'3j PAAC PAP'!$G$23*('3g CPIH'!M$16/'3g CPIH'!$G$16))</f>
        <v>41.563288356164385</v>
      </c>
      <c r="R46" s="38">
        <f>IF('3g CPIH'!N$16="-","-",'3j PAAC PAP'!$G$23*('3g CPIH'!N$16/'3g CPIH'!$G$16))</f>
        <v>41.87375176125245</v>
      </c>
      <c r="S46" s="38">
        <f>IF('3g CPIH'!O$16="-","-",'3j PAAC PAP'!$G$23*('3g CPIH'!O$16/'3g CPIH'!$G$16))</f>
        <v>42.1065993150685</v>
      </c>
      <c r="T46" s="38">
        <f>IF('3g CPIH'!P$16="-","-",'3j PAAC PAP'!$G$23*('3g CPIH'!P$16/'3g CPIH'!$G$16))</f>
        <v>42.223023091976515</v>
      </c>
      <c r="U46" s="38">
        <f>IF('3g CPIH'!Q$16="-","-",'3j PAAC PAP'!$G$23*('3g CPIH'!Q$16/'3g CPIH'!$G$16))</f>
        <v>42.455870645792565</v>
      </c>
      <c r="V46" s="38">
        <f>IF('3g CPIH'!R$16="-","-",'3j PAAC PAP'!$G$23*('3g CPIH'!R$16/'3g CPIH'!$G$16))</f>
        <v>43.232029158512731</v>
      </c>
      <c r="W46" s="38" t="str">
        <f>IF('3g CPIH'!S$16="-","-",'3j PAAC PAP'!$G$23*('3g CPIH'!S$16/'3g CPIH'!$G$16))</f>
        <v>-</v>
      </c>
      <c r="X46" s="38" t="str">
        <f>IF('3g CPIH'!T$16="-","-",'3j PAAC PAP'!$G$23*('3g CPIH'!T$16/'3g CPIH'!$G$16))</f>
        <v>-</v>
      </c>
      <c r="Y46" s="38" t="str">
        <f>IF('3g CPIH'!U$16="-","-",'3j PAAC PAP'!$G$23*('3g CPIH'!U$16/'3g CPIH'!$G$16))</f>
        <v>-</v>
      </c>
      <c r="Z46" s="38" t="str">
        <f>IF('3g CPIH'!V$16="-","-",'3j PAAC PAP'!$G$23*('3g CPIH'!V$16/'3g CPIH'!$G$16))</f>
        <v>-</v>
      </c>
      <c r="AA46" s="28"/>
    </row>
    <row r="47" spans="1:27" s="29" customFormat="1" ht="11.5" x14ac:dyDescent="0.25">
      <c r="A47" s="256"/>
      <c r="B47" s="135" t="s">
        <v>349</v>
      </c>
      <c r="C47" s="135" t="s">
        <v>404</v>
      </c>
      <c r="D47" s="127" t="s">
        <v>318</v>
      </c>
      <c r="E47" s="128"/>
      <c r="F47" s="30"/>
      <c r="G47" s="38">
        <f>IF(G42="-","-",SUM(G39:G45)*'3j PAAC PAP'!$G$41)</f>
        <v>0</v>
      </c>
      <c r="H47" s="38">
        <f>IF(H42="-","-",SUM(H39:H45)*'3j PAAC PAP'!$G$41)</f>
        <v>0</v>
      </c>
      <c r="I47" s="38">
        <f>IF(I42="-","-",SUM(I39:I45)*'3j PAAC PAP'!$G$41)</f>
        <v>0</v>
      </c>
      <c r="J47" s="38">
        <f>IF(J42="-","-",SUM(J39:J45)*'3j PAAC PAP'!$G$41)</f>
        <v>0</v>
      </c>
      <c r="K47" s="38">
        <f>IF(K42="-","-",SUM(K39:K45)*'3j PAAC PAP'!$G$41)</f>
        <v>0</v>
      </c>
      <c r="L47" s="38">
        <f>IF(L42="-","-",SUM(L39:L45)*'3j PAAC PAP'!$G$41)</f>
        <v>0</v>
      </c>
      <c r="M47" s="38">
        <f>IF(M42="-","-",SUM(M39:M45)*'3j PAAC PAP'!$G$41)</f>
        <v>0</v>
      </c>
      <c r="N47" s="38">
        <f>IF(N42="-","-",SUM(N39:N45)*'3j PAAC PAP'!$G$41)</f>
        <v>0</v>
      </c>
      <c r="O47" s="30"/>
      <c r="P47" s="38">
        <f>IF(P42="-","-",SUM(P39:P45)*'3j PAAC PAP'!$G$41)</f>
        <v>0</v>
      </c>
      <c r="Q47" s="38">
        <f>IF(Q42="-","-",SUM(Q39:Q45)*'3j PAAC PAP'!$G$41)</f>
        <v>0</v>
      </c>
      <c r="R47" s="38">
        <f>IF(R42="-","-",SUM(R39:R45)*'3j PAAC PAP'!$G$41)</f>
        <v>0</v>
      </c>
      <c r="S47" s="38">
        <f>IF(S42="-","-",SUM(S39:S45)*'3j PAAC PAP'!$G$41)</f>
        <v>0</v>
      </c>
      <c r="T47" s="38">
        <f>IF(T42="-","-",SUM(T39:T45)*'3j PAAC PAP'!$G$41)</f>
        <v>0</v>
      </c>
      <c r="U47" s="38">
        <f>IF(U42="-","-",SUM(U39:U45)*'3j PAAC PAP'!$G$41)</f>
        <v>0</v>
      </c>
      <c r="V47" s="38">
        <f>IF(V42="-","-",SUM(V39:V45)*'3j PAAC PAP'!$G$41)</f>
        <v>0</v>
      </c>
      <c r="W47" s="38" t="str">
        <f>IF(W42="-","-",SUM(W39:W45)*'3j PAAC PAP'!$G$41)</f>
        <v>-</v>
      </c>
      <c r="X47" s="38" t="str">
        <f>IF(X42="-","-",SUM(X39:X45)*'3j PAAC PAP'!$G$41)</f>
        <v>-</v>
      </c>
      <c r="Y47" s="38" t="str">
        <f>IF(Y42="-","-",SUM(Y39:Y45)*'3j PAAC PAP'!$G$41)</f>
        <v>-</v>
      </c>
      <c r="Z47" s="38" t="str">
        <f>IF(Z42="-","-",SUM(Z39:Z45)*'3j PAAC PAP'!$G$41)</f>
        <v>-</v>
      </c>
      <c r="AA47" s="28"/>
    </row>
    <row r="48" spans="1:27" s="29" customFormat="1" ht="11.25" customHeight="1" x14ac:dyDescent="0.25">
      <c r="A48" s="256"/>
      <c r="B48" s="135" t="s">
        <v>388</v>
      </c>
      <c r="C48" s="135" t="s">
        <v>515</v>
      </c>
      <c r="D48" s="133" t="s">
        <v>318</v>
      </c>
      <c r="E48" s="128"/>
      <c r="F48" s="30"/>
      <c r="G48" s="38">
        <f>IF(G42="-","-",SUM(G39:G47)*'3k EBIT'!$E$11)</f>
        <v>2.1074089853579236</v>
      </c>
      <c r="H48" s="38">
        <f>IF(H42="-","-",SUM(H39:H47)*'3k EBIT'!$E$11)</f>
        <v>2.1113737855176109</v>
      </c>
      <c r="I48" s="38">
        <f>IF(I42="-","-",SUM(I39:I47)*'3k EBIT'!$E$11)</f>
        <v>2.1185407260345759</v>
      </c>
      <c r="J48" s="38">
        <f>IF(J42="-","-",SUM(J39:J47)*'3k EBIT'!$E$11)</f>
        <v>2.1304351265136363</v>
      </c>
      <c r="K48" s="38">
        <f>IF(K42="-","-",SUM(K39:K47)*'3k EBIT'!$E$11)</f>
        <v>2.1557688535103194</v>
      </c>
      <c r="L48" s="38">
        <f>IF(L42="-","-",SUM(L39:L47)*'3k EBIT'!$E$11)</f>
        <v>2.1795568849503861</v>
      </c>
      <c r="M48" s="38">
        <f>IF(M42="-","-",SUM(M39:M47)*'3k EBIT'!$E$11)</f>
        <v>2.2446744028704719</v>
      </c>
      <c r="N48" s="38">
        <f>IF(N42="-","-",SUM(N39:N47)*'3k EBIT'!$E$11)</f>
        <v>2.2633936210989636</v>
      </c>
      <c r="O48" s="30"/>
      <c r="P48" s="38">
        <f>IF(P42="-","-",SUM(P39:P47)*'3k EBIT'!$E$11)</f>
        <v>2.2633936210989636</v>
      </c>
      <c r="Q48" s="38">
        <f>IF(Q42="-","-",SUM(Q39:Q47)*'3k EBIT'!$E$11)</f>
        <v>2.3168217242077791</v>
      </c>
      <c r="R48" s="38">
        <f>IF(R42="-","-",SUM(R39:R47)*'3k EBIT'!$E$11)</f>
        <v>2.3276183150087935</v>
      </c>
      <c r="S48" s="38">
        <f>IF(S42="-","-",SUM(S39:S47)*'3k EBIT'!$E$11)</f>
        <v>2.3655648117716734</v>
      </c>
      <c r="T48" s="38">
        <f>IF(T42="-","-",SUM(T39:T47)*'3k EBIT'!$E$11)</f>
        <v>2.3559741078194558</v>
      </c>
      <c r="U48" s="38">
        <f>IF(U42="-","-",SUM(U39:U47)*'3k EBIT'!$E$11)</f>
        <v>2.3654859215535939</v>
      </c>
      <c r="V48" s="38">
        <f>IF(V42="-","-",SUM(V39:V47)*'3k EBIT'!$E$11)</f>
        <v>2.2879451005225158</v>
      </c>
      <c r="W48" s="38" t="str">
        <f>IF(W42="-","-",SUM(W39:W47)*'3k EBIT'!$E$11)</f>
        <v>-</v>
      </c>
      <c r="X48" s="38" t="str">
        <f>IF(X42="-","-",SUM(X39:X47)*'3k EBIT'!$E$11)</f>
        <v>-</v>
      </c>
      <c r="Y48" s="38" t="str">
        <f>IF(Y42="-","-",SUM(Y39:Y47)*'3k EBIT'!$E$11)</f>
        <v>-</v>
      </c>
      <c r="Z48" s="38" t="str">
        <f>IF(Z42="-","-",SUM(Z39:Z47)*'3k EBIT'!$E$11)</f>
        <v>-</v>
      </c>
      <c r="AA48" s="28"/>
    </row>
    <row r="49" spans="1:27" s="29" customFormat="1" ht="11.25" customHeight="1" x14ac:dyDescent="0.25">
      <c r="A49" s="256"/>
      <c r="B49" s="135" t="s">
        <v>292</v>
      </c>
      <c r="C49" s="179" t="s">
        <v>516</v>
      </c>
      <c r="D49" s="133" t="s">
        <v>318</v>
      </c>
      <c r="E49" s="127"/>
      <c r="F49" s="30"/>
      <c r="G49" s="38">
        <f>IF(G44="-","-",SUM(G39:G42,G44:G48)*'3l HAP'!$E$12)</f>
        <v>1.6239243268456498</v>
      </c>
      <c r="H49" s="38">
        <f>IF(H44="-","-",SUM(H39:H42,H44:H48)*'3l HAP'!$E$12)</f>
        <v>1.6269795171172732</v>
      </c>
      <c r="I49" s="38">
        <f>IF(I44="-","-",SUM(I39:I42,I44:I48)*'3l HAP'!$E$12)</f>
        <v>1.6325022083155263</v>
      </c>
      <c r="J49" s="38">
        <f>IF(J44="-","-",SUM(J39:J42,J44:J48)*'3l HAP'!$E$12)</f>
        <v>1.6416677791303957</v>
      </c>
      <c r="K49" s="38">
        <f>IF(K44="-","-",SUM(K39:K42,K44:K48)*'3l HAP'!$E$12)</f>
        <v>1.6611894077489591</v>
      </c>
      <c r="L49" s="38">
        <f>IF(L44="-","-",SUM(L39:L42,L44:L48)*'3l HAP'!$E$12)</f>
        <v>1.6795199564045309</v>
      </c>
      <c r="M49" s="38">
        <f>IF(M44="-","-",SUM(M39:M42,M44:M48)*'3l HAP'!$E$12)</f>
        <v>1.729698124092411</v>
      </c>
      <c r="N49" s="38">
        <f>IF(N44="-","-",SUM(N39:N42,N44:N48)*'3l HAP'!$E$12)</f>
        <v>1.7441227536123509</v>
      </c>
      <c r="O49" s="30"/>
      <c r="P49" s="38">
        <f>IF(P44="-","-",SUM(P39:P42,P44:P48)*'3l HAP'!$E$12)</f>
        <v>1.7441227536123509</v>
      </c>
      <c r="Q49" s="38">
        <f>IF(Q44="-","-",SUM(Q39:Q42,Q44:Q48)*'3l HAP'!$E$12)</f>
        <v>1.7852933080602276</v>
      </c>
      <c r="R49" s="38">
        <f>IF(R44="-","-",SUM(R39:R42,R44:R48)*'3l HAP'!$E$12)</f>
        <v>1.7936129301983992</v>
      </c>
      <c r="S49" s="38">
        <f>IF(S44="-","-",SUM(S39:S42,S44:S48)*'3l HAP'!$E$12)</f>
        <v>1.8228536896522858</v>
      </c>
      <c r="T49" s="38">
        <f>IF(T44="-","-",SUM(T39:T42,T44:T48)*'3l HAP'!$E$12)</f>
        <v>1.8154632981488843</v>
      </c>
      <c r="U49" s="38">
        <f>IF(U44="-","-",SUM(U39:U42,U44:U48)*'3l HAP'!$E$12)</f>
        <v>1.8227928985361903</v>
      </c>
      <c r="V49" s="38">
        <f>IF(V44="-","-",SUM(V39:V42,V44:V48)*'3l HAP'!$E$12)</f>
        <v>1.7630415989684103</v>
      </c>
      <c r="W49" s="38" t="str">
        <f>IF(W44="-","-",SUM(W39:W42,W44:W48)*'3l HAP'!$E$12)</f>
        <v>-</v>
      </c>
      <c r="X49" s="38" t="str">
        <f>IF(X44="-","-",SUM(X39:X42,X44:X48)*'3l HAP'!$E$12)</f>
        <v>-</v>
      </c>
      <c r="Y49" s="38" t="str">
        <f>IF(Y44="-","-",SUM(Y39:Y42,Y44:Y48)*'3l HAP'!$E$12)</f>
        <v>-</v>
      </c>
      <c r="Z49" s="38" t="str">
        <f>IF(Z44="-","-",SUM(Z39:Z42,Z44:Z48)*'3l HAP'!$E$12)</f>
        <v>-</v>
      </c>
      <c r="AA49" s="28"/>
    </row>
    <row r="50" spans="1:27" s="29" customFormat="1" ht="11.25" customHeight="1" x14ac:dyDescent="0.25">
      <c r="A50" s="256"/>
      <c r="B50" s="135" t="s">
        <v>44</v>
      </c>
      <c r="C50" s="135" t="str">
        <f>B50&amp;"_"&amp;D50</f>
        <v>Total_London</v>
      </c>
      <c r="D50" s="133" t="s">
        <v>318</v>
      </c>
      <c r="E50" s="128"/>
      <c r="F50" s="30"/>
      <c r="G50" s="38">
        <f>IF(G44="-","-",SUM(G39:G49))</f>
        <v>112.54014089987002</v>
      </c>
      <c r="H50" s="38">
        <f t="shared" ref="H50:Z50" si="2">IF(H44="-","-",SUM(H39:H49))</f>
        <v>112.75186969656357</v>
      </c>
      <c r="I50" s="38">
        <f t="shared" si="2"/>
        <v>113.13459962758513</v>
      </c>
      <c r="J50" s="38">
        <f t="shared" si="2"/>
        <v>113.76978601766574</v>
      </c>
      <c r="K50" s="38">
        <f t="shared" si="2"/>
        <v>115.12266114799615</v>
      </c>
      <c r="L50" s="38">
        <f t="shared" si="2"/>
        <v>116.3929928342497</v>
      </c>
      <c r="M50" s="38">
        <f t="shared" si="2"/>
        <v>119.87040737157626</v>
      </c>
      <c r="N50" s="38">
        <f t="shared" si="2"/>
        <v>120.87005360617371</v>
      </c>
      <c r="O50" s="30"/>
      <c r="P50" s="38">
        <f t="shared" si="2"/>
        <v>120.87005360617371</v>
      </c>
      <c r="Q50" s="38">
        <f t="shared" si="2"/>
        <v>123.7232284258956</v>
      </c>
      <c r="R50" s="38">
        <f t="shared" si="2"/>
        <v>124.29978943442619</v>
      </c>
      <c r="S50" s="38">
        <f t="shared" si="2"/>
        <v>126.32621340908989</v>
      </c>
      <c r="T50" s="38">
        <f t="shared" si="2"/>
        <v>125.81404933386258</v>
      </c>
      <c r="U50" s="38">
        <f t="shared" si="2"/>
        <v>126.3220005029478</v>
      </c>
      <c r="V50" s="38">
        <f t="shared" si="2"/>
        <v>122.18115504534573</v>
      </c>
      <c r="W50" s="38" t="str">
        <f t="shared" si="2"/>
        <v>-</v>
      </c>
      <c r="X50" s="38" t="str">
        <f t="shared" si="2"/>
        <v>-</v>
      </c>
      <c r="Y50" s="38" t="str">
        <f t="shared" si="2"/>
        <v>-</v>
      </c>
      <c r="Z50" s="38" t="str">
        <f t="shared" si="2"/>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AA'!J240="-","-",'3c AA'!J240)</f>
        <v>-</v>
      </c>
      <c r="H53" s="129" t="str">
        <f>IF('3c AA'!K240="-","-",'3c AA'!K240)</f>
        <v>-</v>
      </c>
      <c r="I53" s="129" t="str">
        <f>IF('3c AA'!L240="-","-",'3c AA'!L240)</f>
        <v>-</v>
      </c>
      <c r="J53" s="129" t="str">
        <f>IF('3c AA'!M240="-","-",'3c AA'!M240)</f>
        <v>-</v>
      </c>
      <c r="K53" s="129" t="str">
        <f>IF('3c AA'!N240="-","-",'3c AA'!N240)</f>
        <v>-</v>
      </c>
      <c r="L53" s="129" t="str">
        <f>IF('3c AA'!O240="-","-",'3c AA'!O240)</f>
        <v>-</v>
      </c>
      <c r="M53" s="129" t="str">
        <f>IF('3c AA'!P240="-","-",'3c AA'!P240)</f>
        <v>-</v>
      </c>
      <c r="N53" s="129" t="str">
        <f>IF('3c AA'!Q240="-","-",'3c AA'!Q240)</f>
        <v>-</v>
      </c>
      <c r="O53" s="30"/>
      <c r="P53" s="129" t="str">
        <f>IF('3c AA'!S240="-","-",'3c AA'!S240)</f>
        <v>-</v>
      </c>
      <c r="Q53" s="129" t="str">
        <f>IF('3c AA'!T240="-","-",'3c AA'!T240)</f>
        <v>-</v>
      </c>
      <c r="R53" s="129" t="str">
        <f>IF('3c AA'!U240="-","-",'3c AA'!U240)</f>
        <v>-</v>
      </c>
      <c r="S53" s="129" t="str">
        <f>IF('3c AA'!V240="-","-",'3c AA'!V240)</f>
        <v>-</v>
      </c>
      <c r="T53" s="129">
        <f>IF('3c AA'!W240="-","-",'3c AA'!W240)</f>
        <v>0</v>
      </c>
      <c r="U53" s="129">
        <f>IF('3c AA'!X240="-","-",'3c AA'!X240)</f>
        <v>0</v>
      </c>
      <c r="V53" s="129">
        <f>IF('3c AA'!Y240="-","-",'3c AA'!Y240)</f>
        <v>0</v>
      </c>
      <c r="W53" s="129" t="str">
        <f>IF('3c AA'!Z240="-","-",'3c AA'!Z240)</f>
        <v>-</v>
      </c>
      <c r="X53" s="129" t="str">
        <f>IF('3c AA'!AA240="-","-",'3c AA'!AA240)</f>
        <v>-</v>
      </c>
      <c r="Y53" s="129" t="str">
        <f>IF('3c AA'!AB240="-","-",'3c AA'!AB240)</f>
        <v>-</v>
      </c>
      <c r="Z53" s="129" t="str">
        <f>IF('3c AA'!AC240="-","-",'3c AA'!AC240)</f>
        <v>-</v>
      </c>
      <c r="AA53" s="28"/>
    </row>
    <row r="54" spans="1:27" s="29" customFormat="1" ht="11.25" customHeight="1" x14ac:dyDescent="0.25">
      <c r="A54" s="256"/>
      <c r="B54" s="132" t="s">
        <v>2</v>
      </c>
      <c r="C54" s="132" t="s">
        <v>342</v>
      </c>
      <c r="D54" s="134" t="s">
        <v>319</v>
      </c>
      <c r="E54" s="131"/>
      <c r="F54" s="30"/>
      <c r="G54" s="129">
        <f>IF('3d PC'!G14="-","-",'3d PC'!G64)</f>
        <v>6.5567588596821027</v>
      </c>
      <c r="H54" s="129">
        <f>IF('3d PC'!H14="-","-",'3d PC'!H64)</f>
        <v>6.5567588596821027</v>
      </c>
      <c r="I54" s="129">
        <f>IF('3d PC'!I14="-","-",'3d PC'!I64)</f>
        <v>6.6197359495950758</v>
      </c>
      <c r="J54" s="129">
        <f>IF('3d PC'!J14="-","-",'3d PC'!J64)</f>
        <v>6.6197359495950758</v>
      </c>
      <c r="K54" s="129">
        <f>IF('3d PC'!K14="-","-",'3d PC'!K64)</f>
        <v>6.6995028867368616</v>
      </c>
      <c r="L54" s="129">
        <f>IF('3d PC'!L14="-","-",'3d PC'!L64)</f>
        <v>6.6995028867368616</v>
      </c>
      <c r="M54" s="129">
        <f>IF('3d PC'!M14="-","-",'3d PC'!M64)</f>
        <v>7.1131218301273513</v>
      </c>
      <c r="N54" s="129">
        <f>IF('3d PC'!N14="-","-",'3d PC'!N64)</f>
        <v>7.1131218301273513</v>
      </c>
      <c r="O54" s="30"/>
      <c r="P54" s="129">
        <f>'3d PC'!P64</f>
        <v>7.1131218301273513</v>
      </c>
      <c r="Q54" s="129">
        <f>'3d PC'!Q64</f>
        <v>7.2804579515147188</v>
      </c>
      <c r="R54" s="129">
        <f>'3d PC'!R64</f>
        <v>7.1935840895118579</v>
      </c>
      <c r="S54" s="129">
        <f>'3d PC'!S64</f>
        <v>7.3593999937099728</v>
      </c>
      <c r="T54" s="129">
        <f>'3d PC'!T64</f>
        <v>7.0492243060839304</v>
      </c>
      <c r="U54" s="129">
        <f>'3d PC'!U64</f>
        <v>7.1089669218364691</v>
      </c>
      <c r="V54" s="129">
        <f>'3d PC'!V64</f>
        <v>6.9829560851947949</v>
      </c>
      <c r="W54" s="129" t="str">
        <f>'3d PC'!W64</f>
        <v>-</v>
      </c>
      <c r="X54" s="129" t="str">
        <f>'3d PC'!X64</f>
        <v>-</v>
      </c>
      <c r="Y54" s="129" t="str">
        <f>'3d PC'!Y64</f>
        <v>-</v>
      </c>
      <c r="Z54" s="129" t="str">
        <f>'3d PC'!Z64</f>
        <v>-</v>
      </c>
      <c r="AA54" s="28"/>
    </row>
    <row r="55" spans="1:27" s="29" customFormat="1" ht="11.25" customHeight="1" x14ac:dyDescent="0.25">
      <c r="A55" s="256"/>
      <c r="B55" s="132" t="s">
        <v>352</v>
      </c>
      <c r="C55" s="132" t="s">
        <v>343</v>
      </c>
      <c r="D55" s="134" t="s">
        <v>319</v>
      </c>
      <c r="E55" s="131"/>
      <c r="F55" s="30"/>
      <c r="G55" s="129" t="s">
        <v>333</v>
      </c>
      <c r="H55" s="129" t="s">
        <v>333</v>
      </c>
      <c r="I55" s="129" t="s">
        <v>333</v>
      </c>
      <c r="J55" s="129" t="s">
        <v>333</v>
      </c>
      <c r="K55" s="129" t="s">
        <v>333</v>
      </c>
      <c r="L55" s="129" t="s">
        <v>333</v>
      </c>
      <c r="M55" s="129" t="s">
        <v>333</v>
      </c>
      <c r="N55" s="129" t="s">
        <v>333</v>
      </c>
      <c r="O55" s="30"/>
      <c r="P55" s="129" t="s">
        <v>333</v>
      </c>
      <c r="Q55" s="129" t="s">
        <v>333</v>
      </c>
      <c r="R55" s="129" t="s">
        <v>333</v>
      </c>
      <c r="S55" s="129" t="s">
        <v>333</v>
      </c>
      <c r="T55" s="129" t="s">
        <v>333</v>
      </c>
      <c r="U55" s="129" t="s">
        <v>333</v>
      </c>
      <c r="V55" s="129" t="s">
        <v>333</v>
      </c>
      <c r="W55" s="129" t="s">
        <v>333</v>
      </c>
      <c r="X55" s="129" t="s">
        <v>333</v>
      </c>
      <c r="Y55" s="129" t="s">
        <v>333</v>
      </c>
      <c r="Z55" s="129" t="s">
        <v>333</v>
      </c>
      <c r="AA55" s="28"/>
    </row>
    <row r="56" spans="1:27" s="29" customFormat="1" ht="11.5" x14ac:dyDescent="0.25">
      <c r="A56" s="256"/>
      <c r="B56" s="132" t="s">
        <v>349</v>
      </c>
      <c r="C56" s="132" t="s">
        <v>344</v>
      </c>
      <c r="D56" s="134" t="s">
        <v>319</v>
      </c>
      <c r="E56" s="131"/>
      <c r="F56" s="30"/>
      <c r="G56" s="129">
        <f>IF('3g CPIH'!C$16="-","-",'3h OC '!$E$11*('3g CPIH'!C$16/'3g CPIH'!$G$16))</f>
        <v>63.482931017612529</v>
      </c>
      <c r="H56" s="129">
        <f>IF('3g CPIH'!D$16="-","-",'3h OC '!$E$11*('3g CPIH'!D$16/'3g CPIH'!$G$16))</f>
        <v>63.61002397260274</v>
      </c>
      <c r="I56" s="129">
        <f>IF('3g CPIH'!E$16="-","-",'3h OC '!$E$11*('3g CPIH'!E$16/'3g CPIH'!$G$16))</f>
        <v>63.800663405088073</v>
      </c>
      <c r="J56" s="129">
        <f>IF('3g CPIH'!F$16="-","-",'3h OC '!$E$11*('3g CPIH'!F$16/'3g CPIH'!$G$16))</f>
        <v>64.181942270058713</v>
      </c>
      <c r="K56" s="129">
        <f>IF('3g CPIH'!G$16="-","-",'3h OC '!$E$11*('3g CPIH'!G$16/'3g CPIH'!$G$16))</f>
        <v>64.944500000000005</v>
      </c>
      <c r="L56" s="129">
        <f>IF('3g CPIH'!H$16="-","-",'3h OC '!$E$11*('3g CPIH'!H$16/'3g CPIH'!$G$16))</f>
        <v>65.770604207436406</v>
      </c>
      <c r="M56" s="129">
        <f>IF('3g CPIH'!I$16="-","-",'3h OC '!$E$11*('3g CPIH'!I$16/'3g CPIH'!$G$16))</f>
        <v>66.723801369863011</v>
      </c>
      <c r="N56" s="129">
        <f>IF('3g CPIH'!J$16="-","-",'3h OC '!$E$11*('3g CPIH'!J$16/'3g CPIH'!$G$16))</f>
        <v>67.295719667318991</v>
      </c>
      <c r="O56" s="30"/>
      <c r="P56" s="129">
        <f>IF('3g CPIH'!L$16="-","-",'3h OC '!$E$11*('3g CPIH'!L$16/'3g CPIH'!$G$16))</f>
        <v>67.295719667318991</v>
      </c>
      <c r="Q56" s="129">
        <f>IF('3g CPIH'!M$16="-","-",'3h OC '!$E$11*('3g CPIH'!M$16/'3g CPIH'!$G$16))</f>
        <v>68.058277397260284</v>
      </c>
      <c r="R56" s="129">
        <f>IF('3g CPIH'!N$16="-","-",'3h OC '!$E$11*('3g CPIH'!N$16/'3g CPIH'!$G$16))</f>
        <v>68.566649217221141</v>
      </c>
      <c r="S56" s="129">
        <f>IF('3g CPIH'!O$16="-","-",'3h OC '!$E$11*('3g CPIH'!O$16/'3g CPIH'!$G$16))</f>
        <v>68.947928082191794</v>
      </c>
      <c r="T56" s="129">
        <f>IF('3g CPIH'!P$16="-","-",'3h OC '!$E$11*('3g CPIH'!P$16/'3g CPIH'!$G$16))</f>
        <v>69.138567514677106</v>
      </c>
      <c r="U56" s="129">
        <f>IF('3g CPIH'!Q$16="-","-",'3h OC '!$E$11*('3g CPIH'!Q$16/'3g CPIH'!$G$16))</f>
        <v>69.51984637964776</v>
      </c>
      <c r="V56" s="129">
        <f>IF('3g CPIH'!R$16="-","-",'3h OC '!$E$11*('3g CPIH'!R$16/'3g CPIH'!$G$16))</f>
        <v>70.790775929549909</v>
      </c>
      <c r="W56" s="129" t="str">
        <f>IF('3g CPIH'!S$16="-","-",'3h OC '!$E$11*('3g CPIH'!S$16/'3g CPIH'!$G$16))</f>
        <v>-</v>
      </c>
      <c r="X56" s="129" t="str">
        <f>IF('3g CPIH'!T$16="-","-",'3h OC '!$E$11*('3g CPIH'!T$16/'3g CPIH'!$G$16))</f>
        <v>-</v>
      </c>
      <c r="Y56" s="129" t="str">
        <f>IF('3g CPIH'!U$16="-","-",'3h OC '!$E$11*('3g CPIH'!U$16/'3g CPIH'!$G$16))</f>
        <v>-</v>
      </c>
      <c r="Z56" s="129" t="str">
        <f>IF('3g CPIH'!V$16="-","-",'3h OC '!$E$11*('3g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SMNCC'!G$60="-","-",'3i SMNCC'!G$60)</f>
        <v>0</v>
      </c>
      <c r="L57" s="129">
        <f>IF('3i SMNCC'!H$60="-","-",'3i SMNCC'!H$60)</f>
        <v>-0.10239413454660828</v>
      </c>
      <c r="M57" s="129">
        <f>IF('3i SMNCC'!I$60="-","-",'3i SMNCC'!I$60)</f>
        <v>1.3107897268148032</v>
      </c>
      <c r="N57" s="129">
        <f>IF('3i SMNCC'!J$60="-","-",'3i SMNCC'!J$60)</f>
        <v>1.3561024854837453</v>
      </c>
      <c r="O57" s="30"/>
      <c r="P57" s="129">
        <f>IF('3i SMNCC'!L$60="-","-",'3i SMNCC'!L$60)</f>
        <v>1.3561024854837453</v>
      </c>
      <c r="Q57" s="129">
        <f>IF('3i SMNCC'!M$60="-","-",'3i SMNCC'!M$60)</f>
        <v>2.7190896886881828</v>
      </c>
      <c r="R57" s="129">
        <f>IF('3i SMNCC'!N$60="-","-",'3i SMNCC'!N$60)</f>
        <v>2.5445731212335492</v>
      </c>
      <c r="S57" s="129">
        <f>IF('3i SMNCC'!O$60="-","-",'3i SMNCC'!O$60)</f>
        <v>3.7238675166956514</v>
      </c>
      <c r="T57" s="129">
        <f>IF('3i SMNCC'!P$60="-","-",'3i SMNCC'!P$60)</f>
        <v>3.2317970151566944</v>
      </c>
      <c r="U57" s="129">
        <f>IF('3i SMNCC'!Q$60="-","-",'3i SMNCC'!Q$60)</f>
        <v>3.0490377355812108</v>
      </c>
      <c r="V57" s="129">
        <f>IF('3i SMNCC'!R$60="-","-",'3i SMNCC'!R$60)</f>
        <v>-2.8755928274026386</v>
      </c>
      <c r="W57" s="129" t="str">
        <f>IF('3i SMNCC'!S$60="-","-",'3i SMNCC'!S$60)</f>
        <v>-</v>
      </c>
      <c r="X57" s="129" t="str">
        <f>IF('3i SMNCC'!T$60="-","-",'3i SMNCC'!T$60)</f>
        <v>-</v>
      </c>
      <c r="Y57" s="129" t="str">
        <f>IF('3i SMNCC'!U$60="-","-",'3i SMNCC'!U$60)</f>
        <v>-</v>
      </c>
      <c r="Z57" s="129" t="str">
        <f>IF('3i SMNCC'!V$60="-","-",'3i SMNCC'!V$60)</f>
        <v>-</v>
      </c>
      <c r="AA57" s="28"/>
    </row>
    <row r="58" spans="1:27" s="29" customFormat="1" ht="12.4" customHeight="1" x14ac:dyDescent="0.25">
      <c r="A58" s="256"/>
      <c r="B58" s="132" t="s">
        <v>349</v>
      </c>
      <c r="C58" s="132" t="s">
        <v>389</v>
      </c>
      <c r="D58" s="134" t="s">
        <v>319</v>
      </c>
      <c r="E58" s="131"/>
      <c r="F58" s="30"/>
      <c r="G58" s="129">
        <f>IF('3g CPIH'!C$16="-","-",'3j PAAC PAP'!$G$23*('3g CPIH'!C$16/'3g CPIH'!$G$16))</f>
        <v>38.769117710371823</v>
      </c>
      <c r="H58" s="129">
        <f>IF('3g CPIH'!D$16="-","-",'3j PAAC PAP'!$G$23*('3g CPIH'!D$16/'3g CPIH'!$G$16))</f>
        <v>38.846733561643838</v>
      </c>
      <c r="I58" s="129">
        <f>IF('3g CPIH'!E$16="-","-",'3j PAAC PAP'!$G$23*('3g CPIH'!E$16/'3g CPIH'!$G$16))</f>
        <v>38.963157338551866</v>
      </c>
      <c r="J58" s="129">
        <f>IF('3g CPIH'!F$16="-","-",'3j PAAC PAP'!$G$23*('3g CPIH'!F$16/'3g CPIH'!$G$16))</f>
        <v>39.19600489236791</v>
      </c>
      <c r="K58" s="129">
        <f>IF('3g CPIH'!G$16="-","-",'3j PAAC PAP'!$G$23*('3g CPIH'!G$16/'3g CPIH'!$G$16))</f>
        <v>39.661700000000003</v>
      </c>
      <c r="L58" s="129">
        <f>IF('3g CPIH'!H$16="-","-",'3j PAAC PAP'!$G$23*('3g CPIH'!H$16/'3g CPIH'!$G$16))</f>
        <v>40.166203033268111</v>
      </c>
      <c r="M58" s="129">
        <f>IF('3g CPIH'!I$16="-","-",'3j PAAC PAP'!$G$23*('3g CPIH'!I$16/'3g CPIH'!$G$16))</f>
        <v>40.748321917808219</v>
      </c>
      <c r="N58" s="129">
        <f>IF('3g CPIH'!J$16="-","-",'3j PAAC PAP'!$G$23*('3g CPIH'!J$16/'3g CPIH'!$G$16))</f>
        <v>41.097593248532299</v>
      </c>
      <c r="O58" s="30"/>
      <c r="P58" s="129">
        <f>IF('3g CPIH'!L$16="-","-",'3j PAAC PAP'!$G$23*('3g CPIH'!L$16/'3g CPIH'!$G$16))</f>
        <v>41.097593248532299</v>
      </c>
      <c r="Q58" s="129">
        <f>IF('3g CPIH'!M$16="-","-",'3j PAAC PAP'!$G$23*('3g CPIH'!M$16/'3g CPIH'!$G$16))</f>
        <v>41.563288356164385</v>
      </c>
      <c r="R58" s="129">
        <f>IF('3g CPIH'!N$16="-","-",'3j PAAC PAP'!$G$23*('3g CPIH'!N$16/'3g CPIH'!$G$16))</f>
        <v>41.87375176125245</v>
      </c>
      <c r="S58" s="129">
        <f>IF('3g CPIH'!O$16="-","-",'3j PAAC PAP'!$G$23*('3g CPIH'!O$16/'3g CPIH'!$G$16))</f>
        <v>42.1065993150685</v>
      </c>
      <c r="T58" s="129">
        <f>IF('3g CPIH'!P$16="-","-",'3j PAAC PAP'!$G$23*('3g CPIH'!P$16/'3g CPIH'!$G$16))</f>
        <v>42.223023091976515</v>
      </c>
      <c r="U58" s="129">
        <f>IF('3g CPIH'!Q$16="-","-",'3j PAAC PAP'!$G$23*('3g CPIH'!Q$16/'3g CPIH'!$G$16))</f>
        <v>42.455870645792565</v>
      </c>
      <c r="V58" s="129">
        <f>IF('3g CPIH'!R$16="-","-",'3j PAAC PAP'!$G$23*('3g CPIH'!R$16/'3g CPIH'!$G$16))</f>
        <v>43.232029158512731</v>
      </c>
      <c r="W58" s="129" t="str">
        <f>IF('3g CPIH'!S$16="-","-",'3j PAAC PAP'!$G$23*('3g CPIH'!S$16/'3g CPIH'!$G$16))</f>
        <v>-</v>
      </c>
      <c r="X58" s="129" t="str">
        <f>IF('3g CPIH'!T$16="-","-",'3j PAAC PAP'!$G$23*('3g CPIH'!T$16/'3g CPIH'!$G$16))</f>
        <v>-</v>
      </c>
      <c r="Y58" s="129" t="str">
        <f>IF('3g CPIH'!U$16="-","-",'3j PAAC PAP'!$G$23*('3g CPIH'!U$16/'3g CPIH'!$G$16))</f>
        <v>-</v>
      </c>
      <c r="Z58" s="129" t="str">
        <f>IF('3g CPIH'!V$16="-","-",'3j PAAC PAP'!$G$23*('3g CPIH'!V$16/'3g CPIH'!$G$16))</f>
        <v>-</v>
      </c>
      <c r="AA58" s="28"/>
    </row>
    <row r="59" spans="1:27" s="29" customFormat="1" ht="11.5" x14ac:dyDescent="0.25">
      <c r="A59" s="256"/>
      <c r="B59" s="132" t="s">
        <v>349</v>
      </c>
      <c r="C59" s="132" t="s">
        <v>404</v>
      </c>
      <c r="D59" s="134" t="s">
        <v>319</v>
      </c>
      <c r="E59" s="131"/>
      <c r="F59" s="30"/>
      <c r="G59" s="129">
        <f>IF(G54="-","-",SUM(G51:G57)*'3j PAAC PAP'!$G$41)</f>
        <v>0</v>
      </c>
      <c r="H59" s="129">
        <f>IF(H54="-","-",SUM(H51:H57)*'3j PAAC PAP'!$G$41)</f>
        <v>0</v>
      </c>
      <c r="I59" s="129">
        <f>IF(I54="-","-",SUM(I51:I57)*'3j PAAC PAP'!$G$41)</f>
        <v>0</v>
      </c>
      <c r="J59" s="129">
        <f>IF(J54="-","-",SUM(J51:J57)*'3j PAAC PAP'!$G$41)</f>
        <v>0</v>
      </c>
      <c r="K59" s="129">
        <f>IF(K54="-","-",SUM(K51:K57)*'3j PAAC PAP'!$G$41)</f>
        <v>0</v>
      </c>
      <c r="L59" s="129">
        <f>IF(L54="-","-",SUM(L51:L57)*'3j PAAC PAP'!$G$41)</f>
        <v>0</v>
      </c>
      <c r="M59" s="129">
        <f>IF(M54="-","-",SUM(M51:M57)*'3j PAAC PAP'!$G$41)</f>
        <v>0</v>
      </c>
      <c r="N59" s="129">
        <f>IF(N54="-","-",SUM(N51:N57)*'3j PAAC PAP'!$G$41)</f>
        <v>0</v>
      </c>
      <c r="O59" s="30"/>
      <c r="P59" s="129">
        <f>IF(P54="-","-",SUM(P51:P57)*'3j PAAC PAP'!$G$41)</f>
        <v>0</v>
      </c>
      <c r="Q59" s="129">
        <f>IF(Q54="-","-",SUM(Q51:Q57)*'3j PAAC PAP'!$G$41)</f>
        <v>0</v>
      </c>
      <c r="R59" s="129">
        <f>IF(R54="-","-",SUM(R51:R57)*'3j PAAC PAP'!$G$41)</f>
        <v>0</v>
      </c>
      <c r="S59" s="129">
        <f>IF(S54="-","-",SUM(S51:S57)*'3j PAAC PAP'!$G$41)</f>
        <v>0</v>
      </c>
      <c r="T59" s="129">
        <f>IF(T54="-","-",SUM(T51:T57)*'3j PAAC PAP'!$G$41)</f>
        <v>0</v>
      </c>
      <c r="U59" s="129">
        <f>IF(U54="-","-",SUM(U51:U57)*'3j PAAC PAP'!$G$41)</f>
        <v>0</v>
      </c>
      <c r="V59" s="129">
        <f>IF(V54="-","-",SUM(V51:V57)*'3j PAAC PAP'!$G$41)</f>
        <v>0</v>
      </c>
      <c r="W59" s="129" t="str">
        <f>IF(W54="-","-",SUM(W51:W57)*'3j PAAC PAP'!$G$41)</f>
        <v>-</v>
      </c>
      <c r="X59" s="129" t="str">
        <f>IF(X54="-","-",SUM(X51:X57)*'3j PAAC PAP'!$G$41)</f>
        <v>-</v>
      </c>
      <c r="Y59" s="129" t="str">
        <f>IF(Y54="-","-",SUM(Y51:Y57)*'3j PAAC PAP'!$G$41)</f>
        <v>-</v>
      </c>
      <c r="Z59" s="129" t="str">
        <f>IF(Z54="-","-",SUM(Z51:Z57)*'3j PAAC PAP'!$G$41)</f>
        <v>-</v>
      </c>
      <c r="AA59" s="28"/>
    </row>
    <row r="60" spans="1:27" s="29" customFormat="1" ht="11.25" customHeight="1" x14ac:dyDescent="0.25">
      <c r="A60" s="256"/>
      <c r="B60" s="132" t="s">
        <v>388</v>
      </c>
      <c r="C60" s="132" t="s">
        <v>515</v>
      </c>
      <c r="D60" s="134" t="s">
        <v>319</v>
      </c>
      <c r="E60" s="131"/>
      <c r="F60" s="30"/>
      <c r="G60" s="129">
        <f>IF(G54="-","-",SUM(G51:G59)*'3k EBIT'!$E$11)</f>
        <v>2.1074089853579236</v>
      </c>
      <c r="H60" s="129">
        <f>IF(H54="-","-",SUM(H51:H59)*'3k EBIT'!$E$11)</f>
        <v>2.1113737855176109</v>
      </c>
      <c r="I60" s="129">
        <f>IF(I54="-","-",SUM(I51:I59)*'3k EBIT'!$E$11)</f>
        <v>2.1185407260345759</v>
      </c>
      <c r="J60" s="129">
        <f>IF(J54="-","-",SUM(J51:J59)*'3k EBIT'!$E$11)</f>
        <v>2.1304351265136363</v>
      </c>
      <c r="K60" s="129">
        <f>IF(K54="-","-",SUM(K51:K59)*'3k EBIT'!$E$11)</f>
        <v>2.1557688535103194</v>
      </c>
      <c r="L60" s="129">
        <f>IF(L54="-","-",SUM(L51:L59)*'3k EBIT'!$E$11)</f>
        <v>2.1795568849503861</v>
      </c>
      <c r="M60" s="129">
        <f>IF(M54="-","-",SUM(M51:M59)*'3k EBIT'!$E$11)</f>
        <v>2.2446744028704719</v>
      </c>
      <c r="N60" s="129">
        <f>IF(N54="-","-",SUM(N51:N59)*'3k EBIT'!$E$11)</f>
        <v>2.2633936210989636</v>
      </c>
      <c r="O60" s="30"/>
      <c r="P60" s="129">
        <f>IF(P54="-","-",SUM(P51:P59)*'3k EBIT'!$E$11)</f>
        <v>2.2633936210989636</v>
      </c>
      <c r="Q60" s="129">
        <f>IF(Q54="-","-",SUM(Q51:Q59)*'3k EBIT'!$E$11)</f>
        <v>2.3168217242077791</v>
      </c>
      <c r="R60" s="129">
        <f>IF(R54="-","-",SUM(R51:R59)*'3k EBIT'!$E$11)</f>
        <v>2.3276183150087935</v>
      </c>
      <c r="S60" s="129">
        <f>IF(S54="-","-",SUM(S51:S59)*'3k EBIT'!$E$11)</f>
        <v>2.3655648117716734</v>
      </c>
      <c r="T60" s="129">
        <f>IF(T54="-","-",SUM(T51:T59)*'3k EBIT'!$E$11)</f>
        <v>2.3559741078194558</v>
      </c>
      <c r="U60" s="129">
        <f>IF(U54="-","-",SUM(U51:U59)*'3k EBIT'!$E$11)</f>
        <v>2.3654859215535939</v>
      </c>
      <c r="V60" s="129">
        <f>IF(V54="-","-",SUM(V51:V59)*'3k EBIT'!$E$11)</f>
        <v>2.2879451005225158</v>
      </c>
      <c r="W60" s="129" t="str">
        <f>IF(W54="-","-",SUM(W51:W59)*'3k EBIT'!$E$11)</f>
        <v>-</v>
      </c>
      <c r="X60" s="129" t="str">
        <f>IF(X54="-","-",SUM(X51:X59)*'3k EBIT'!$E$11)</f>
        <v>-</v>
      </c>
      <c r="Y60" s="129" t="str">
        <f>IF(Y54="-","-",SUM(Y51:Y59)*'3k EBIT'!$E$11)</f>
        <v>-</v>
      </c>
      <c r="Z60" s="129" t="str">
        <f>IF(Z54="-","-",SUM(Z51:Z59)*'3k EBIT'!$E$11)</f>
        <v>-</v>
      </c>
      <c r="AA60" s="28"/>
    </row>
    <row r="61" spans="1:27" s="29" customFormat="1" ht="11.25" customHeight="1" x14ac:dyDescent="0.25">
      <c r="A61" s="256"/>
      <c r="B61" s="132" t="s">
        <v>292</v>
      </c>
      <c r="C61" s="177" t="s">
        <v>516</v>
      </c>
      <c r="D61" s="134" t="s">
        <v>319</v>
      </c>
      <c r="E61" s="130"/>
      <c r="F61" s="30"/>
      <c r="G61" s="129">
        <f>IF(G56="-","-",SUM(G51:G54,G56:G60)*'3l HAP'!$E$12)</f>
        <v>1.6239243268456498</v>
      </c>
      <c r="H61" s="129">
        <f>IF(H56="-","-",SUM(H51:H54,H56:H60)*'3l HAP'!$E$12)</f>
        <v>1.6269795171172732</v>
      </c>
      <c r="I61" s="129">
        <f>IF(I56="-","-",SUM(I51:I54,I56:I60)*'3l HAP'!$E$12)</f>
        <v>1.6325022083155263</v>
      </c>
      <c r="J61" s="129">
        <f>IF(J56="-","-",SUM(J51:J54,J56:J60)*'3l HAP'!$E$12)</f>
        <v>1.6416677791303957</v>
      </c>
      <c r="K61" s="129">
        <f>IF(K56="-","-",SUM(K51:K54,K56:K60)*'3l HAP'!$E$12)</f>
        <v>1.6611894077489591</v>
      </c>
      <c r="L61" s="129">
        <f>IF(L56="-","-",SUM(L51:L54,L56:L60)*'3l HAP'!$E$12)</f>
        <v>1.6795199564045309</v>
      </c>
      <c r="M61" s="129">
        <f>IF(M56="-","-",SUM(M51:M54,M56:M60)*'3l HAP'!$E$12)</f>
        <v>1.729698124092411</v>
      </c>
      <c r="N61" s="129">
        <f>IF(N56="-","-",SUM(N51:N54,N56:N60)*'3l HAP'!$E$12)</f>
        <v>1.7441227536123509</v>
      </c>
      <c r="O61" s="30"/>
      <c r="P61" s="129">
        <f>IF(P56="-","-",SUM(P51:P54,P56:P60)*'3l HAP'!$E$12)</f>
        <v>1.7441227536123509</v>
      </c>
      <c r="Q61" s="129">
        <f>IF(Q56="-","-",SUM(Q51:Q54,Q56:Q60)*'3l HAP'!$E$12)</f>
        <v>1.7852933080602276</v>
      </c>
      <c r="R61" s="129">
        <f>IF(R56="-","-",SUM(R51:R54,R56:R60)*'3l HAP'!$E$12)</f>
        <v>1.7936129301983992</v>
      </c>
      <c r="S61" s="129">
        <f>IF(S56="-","-",SUM(S51:S54,S56:S60)*'3l HAP'!$E$12)</f>
        <v>1.8228536896522858</v>
      </c>
      <c r="T61" s="129">
        <f>IF(T56="-","-",SUM(T51:T54,T56:T60)*'3l HAP'!$E$12)</f>
        <v>1.8154632981488843</v>
      </c>
      <c r="U61" s="129">
        <f>IF(U56="-","-",SUM(U51:U54,U56:U60)*'3l HAP'!$E$12)</f>
        <v>1.8227928985361903</v>
      </c>
      <c r="V61" s="129">
        <f>IF(V56="-","-",SUM(V51:V54,V56:V60)*'3l HAP'!$E$12)</f>
        <v>1.7630415989684103</v>
      </c>
      <c r="W61" s="129" t="str">
        <f>IF(W56="-","-",SUM(W51:W54,W56:W60)*'3l HAP'!$E$12)</f>
        <v>-</v>
      </c>
      <c r="X61" s="129" t="str">
        <f>IF(X56="-","-",SUM(X51:X54,X56:X60)*'3l HAP'!$E$12)</f>
        <v>-</v>
      </c>
      <c r="Y61" s="129" t="str">
        <f>IF(Y56="-","-",SUM(Y51:Y54,Y56:Y60)*'3l HAP'!$E$12)</f>
        <v>-</v>
      </c>
      <c r="Z61" s="129" t="str">
        <f>IF(Z56="-","-",SUM(Z51:Z54,Z56:Z60)*'3l HAP'!$E$12)</f>
        <v>-</v>
      </c>
      <c r="AA61" s="28"/>
    </row>
    <row r="62" spans="1:27" s="29" customFormat="1" ht="11.25" customHeight="1" x14ac:dyDescent="0.25">
      <c r="A62" s="256"/>
      <c r="B62" s="132" t="s">
        <v>44</v>
      </c>
      <c r="C62" s="132" t="str">
        <f>B62&amp;"_"&amp;D62</f>
        <v>Total_N Wales and Mersey</v>
      </c>
      <c r="D62" s="134" t="s">
        <v>319</v>
      </c>
      <c r="E62" s="131"/>
      <c r="F62" s="30"/>
      <c r="G62" s="129">
        <f>IF(G56="-","-",SUM(G51:G61))</f>
        <v>112.54014089987002</v>
      </c>
      <c r="H62" s="129">
        <f t="shared" ref="H62:Z62" si="3">IF(H56="-","-",SUM(H51:H61))</f>
        <v>112.75186969656357</v>
      </c>
      <c r="I62" s="129">
        <f t="shared" si="3"/>
        <v>113.13459962758513</v>
      </c>
      <c r="J62" s="129">
        <f t="shared" si="3"/>
        <v>113.76978601766574</v>
      </c>
      <c r="K62" s="129">
        <f t="shared" si="3"/>
        <v>115.12266114799615</v>
      </c>
      <c r="L62" s="129">
        <f t="shared" si="3"/>
        <v>116.3929928342497</v>
      </c>
      <c r="M62" s="129">
        <f t="shared" si="3"/>
        <v>119.87040737157626</v>
      </c>
      <c r="N62" s="129">
        <f t="shared" si="3"/>
        <v>120.87005360617371</v>
      </c>
      <c r="O62" s="30"/>
      <c r="P62" s="129">
        <f t="shared" si="3"/>
        <v>120.87005360617371</v>
      </c>
      <c r="Q62" s="129">
        <f t="shared" si="3"/>
        <v>123.7232284258956</v>
      </c>
      <c r="R62" s="129">
        <f t="shared" si="3"/>
        <v>124.29978943442619</v>
      </c>
      <c r="S62" s="129">
        <f t="shared" si="3"/>
        <v>126.32621340908989</v>
      </c>
      <c r="T62" s="129">
        <f t="shared" si="3"/>
        <v>125.81404933386258</v>
      </c>
      <c r="U62" s="129">
        <f t="shared" si="3"/>
        <v>126.3220005029478</v>
      </c>
      <c r="V62" s="129">
        <f t="shared" si="3"/>
        <v>122.18115504534573</v>
      </c>
      <c r="W62" s="129" t="str">
        <f t="shared" si="3"/>
        <v>-</v>
      </c>
      <c r="X62" s="129" t="str">
        <f t="shared" si="3"/>
        <v>-</v>
      </c>
      <c r="Y62" s="129" t="str">
        <f t="shared" si="3"/>
        <v>-</v>
      </c>
      <c r="Z62" s="129" t="str">
        <f t="shared" si="3"/>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AA'!J241="-","-",'3c AA'!J241)</f>
        <v>-</v>
      </c>
      <c r="H65" s="38" t="str">
        <f>IF('3c AA'!K241="-","-",'3c AA'!K241)</f>
        <v>-</v>
      </c>
      <c r="I65" s="38" t="str">
        <f>IF('3c AA'!L241="-","-",'3c AA'!L241)</f>
        <v>-</v>
      </c>
      <c r="J65" s="38" t="str">
        <f>IF('3c AA'!M241="-","-",'3c AA'!M241)</f>
        <v>-</v>
      </c>
      <c r="K65" s="38" t="str">
        <f>IF('3c AA'!N241="-","-",'3c AA'!N241)</f>
        <v>-</v>
      </c>
      <c r="L65" s="38" t="str">
        <f>IF('3c AA'!O241="-","-",'3c AA'!O241)</f>
        <v>-</v>
      </c>
      <c r="M65" s="38" t="str">
        <f>IF('3c AA'!P241="-","-",'3c AA'!P241)</f>
        <v>-</v>
      </c>
      <c r="N65" s="38" t="str">
        <f>IF('3c AA'!Q241="-","-",'3c AA'!Q241)</f>
        <v>-</v>
      </c>
      <c r="O65" s="30"/>
      <c r="P65" s="38" t="str">
        <f>IF('3c AA'!S241="-","-",'3c AA'!S241)</f>
        <v>-</v>
      </c>
      <c r="Q65" s="38" t="str">
        <f>IF('3c AA'!T241="-","-",'3c AA'!T241)</f>
        <v>-</v>
      </c>
      <c r="R65" s="38" t="str">
        <f>IF('3c AA'!U241="-","-",'3c AA'!U241)</f>
        <v>-</v>
      </c>
      <c r="S65" s="38" t="str">
        <f>IF('3c AA'!V241="-","-",'3c AA'!V241)</f>
        <v>-</v>
      </c>
      <c r="T65" s="38">
        <f>IF('3c AA'!W241="-","-",'3c AA'!W241)</f>
        <v>0</v>
      </c>
      <c r="U65" s="38">
        <f>IF('3c AA'!X241="-","-",'3c AA'!X241)</f>
        <v>0</v>
      </c>
      <c r="V65" s="38">
        <f>IF('3c AA'!Y241="-","-",'3c AA'!Y241)</f>
        <v>0</v>
      </c>
      <c r="W65" s="38" t="str">
        <f>IF('3c AA'!Z241="-","-",'3c AA'!Z241)</f>
        <v>-</v>
      </c>
      <c r="X65" s="38" t="str">
        <f>IF('3c AA'!AA241="-","-",'3c AA'!AA241)</f>
        <v>-</v>
      </c>
      <c r="Y65" s="38" t="str">
        <f>IF('3c AA'!AB241="-","-",'3c AA'!AB241)</f>
        <v>-</v>
      </c>
      <c r="Z65" s="38" t="str">
        <f>IF('3c AA'!AC241="-","-",'3c AA'!AC241)</f>
        <v>-</v>
      </c>
      <c r="AA65" s="28"/>
    </row>
    <row r="66" spans="1:27" s="29" customFormat="1" ht="11.25" customHeight="1" x14ac:dyDescent="0.25">
      <c r="A66" s="256"/>
      <c r="B66" s="135" t="s">
        <v>2</v>
      </c>
      <c r="C66" s="135" t="s">
        <v>342</v>
      </c>
      <c r="D66" s="133" t="s">
        <v>320</v>
      </c>
      <c r="E66" s="128"/>
      <c r="F66" s="30"/>
      <c r="G66" s="38">
        <f>IF('3d PC'!G14="-","-",'3d PC'!G64)</f>
        <v>6.5567588596821027</v>
      </c>
      <c r="H66" s="38">
        <f>IF('3d PC'!H14="-","-",'3d PC'!H64)</f>
        <v>6.5567588596821027</v>
      </c>
      <c r="I66" s="38">
        <f>IF('3d PC'!I14="-","-",'3d PC'!I64)</f>
        <v>6.6197359495950758</v>
      </c>
      <c r="J66" s="38">
        <f>IF('3d PC'!J14="-","-",'3d PC'!J64)</f>
        <v>6.6197359495950758</v>
      </c>
      <c r="K66" s="38">
        <f>IF('3d PC'!K14="-","-",'3d PC'!K64)</f>
        <v>6.6995028867368616</v>
      </c>
      <c r="L66" s="38">
        <f>IF('3d PC'!L14="-","-",'3d PC'!L64)</f>
        <v>6.6995028867368616</v>
      </c>
      <c r="M66" s="38">
        <f>IF('3d PC'!M14="-","-",'3d PC'!M64)</f>
        <v>7.1131218301273513</v>
      </c>
      <c r="N66" s="38">
        <f>IF('3d PC'!N14="-","-",'3d PC'!N64)</f>
        <v>7.1131218301273513</v>
      </c>
      <c r="O66" s="30"/>
      <c r="P66" s="38">
        <f>'3d PC'!P64</f>
        <v>7.1131218301273513</v>
      </c>
      <c r="Q66" s="38">
        <f>'3d PC'!Q64</f>
        <v>7.2804579515147188</v>
      </c>
      <c r="R66" s="38">
        <f>'3d PC'!R64</f>
        <v>7.1935840895118579</v>
      </c>
      <c r="S66" s="38">
        <f>'3d PC'!S64</f>
        <v>7.3593999937099728</v>
      </c>
      <c r="T66" s="38">
        <f>'3d PC'!T64</f>
        <v>7.0492243060839304</v>
      </c>
      <c r="U66" s="38">
        <f>'3d PC'!U64</f>
        <v>7.1089669218364691</v>
      </c>
      <c r="V66" s="38">
        <f>'3d PC'!V64</f>
        <v>6.9829560851947949</v>
      </c>
      <c r="W66" s="38" t="str">
        <f>'3d PC'!W64</f>
        <v>-</v>
      </c>
      <c r="X66" s="38" t="str">
        <f>'3d PC'!X64</f>
        <v>-</v>
      </c>
      <c r="Y66" s="38" t="str">
        <f>'3d PC'!Y64</f>
        <v>-</v>
      </c>
      <c r="Z66" s="38" t="str">
        <f>'3d PC'!Z64</f>
        <v>-</v>
      </c>
      <c r="AA66" s="28"/>
    </row>
    <row r="67" spans="1:27" s="29" customFormat="1" ht="11.5" x14ac:dyDescent="0.25">
      <c r="A67" s="256"/>
      <c r="B67" s="135" t="s">
        <v>352</v>
      </c>
      <c r="C67" s="135" t="s">
        <v>343</v>
      </c>
      <c r="D67" s="133" t="s">
        <v>320</v>
      </c>
      <c r="E67" s="128"/>
      <c r="F67" s="30"/>
      <c r="G67" s="38" t="s">
        <v>333</v>
      </c>
      <c r="H67" s="38" t="s">
        <v>333</v>
      </c>
      <c r="I67" s="38" t="s">
        <v>333</v>
      </c>
      <c r="J67" s="38" t="s">
        <v>333</v>
      </c>
      <c r="K67" s="38" t="s">
        <v>333</v>
      </c>
      <c r="L67" s="38" t="s">
        <v>333</v>
      </c>
      <c r="M67" s="38" t="s">
        <v>333</v>
      </c>
      <c r="N67" s="38" t="s">
        <v>333</v>
      </c>
      <c r="O67" s="30"/>
      <c r="P67" s="38" t="s">
        <v>333</v>
      </c>
      <c r="Q67" s="38" t="s">
        <v>333</v>
      </c>
      <c r="R67" s="38" t="s">
        <v>333</v>
      </c>
      <c r="S67" s="38" t="s">
        <v>333</v>
      </c>
      <c r="T67" s="38" t="s">
        <v>333</v>
      </c>
      <c r="U67" s="38" t="s">
        <v>333</v>
      </c>
      <c r="V67" s="38" t="s">
        <v>333</v>
      </c>
      <c r="W67" s="38" t="s">
        <v>333</v>
      </c>
      <c r="X67" s="38" t="s">
        <v>333</v>
      </c>
      <c r="Y67" s="38" t="s">
        <v>333</v>
      </c>
      <c r="Z67" s="38" t="s">
        <v>333</v>
      </c>
      <c r="AA67" s="28"/>
    </row>
    <row r="68" spans="1:27" s="29" customFormat="1" ht="11.5" x14ac:dyDescent="0.25">
      <c r="A68" s="256"/>
      <c r="B68" s="135" t="s">
        <v>349</v>
      </c>
      <c r="C68" s="135" t="s">
        <v>344</v>
      </c>
      <c r="D68" s="133" t="s">
        <v>320</v>
      </c>
      <c r="E68" s="128"/>
      <c r="F68" s="30"/>
      <c r="G68" s="38">
        <f>IF('3g CPIH'!C$16="-","-",'3h OC '!$E$11*('3g CPIH'!C$16/'3g CPIH'!$G$16))</f>
        <v>63.482931017612529</v>
      </c>
      <c r="H68" s="38">
        <f>IF('3g CPIH'!D$16="-","-",'3h OC '!$E$11*('3g CPIH'!D$16/'3g CPIH'!$G$16))</f>
        <v>63.61002397260274</v>
      </c>
      <c r="I68" s="38">
        <f>IF('3g CPIH'!E$16="-","-",'3h OC '!$E$11*('3g CPIH'!E$16/'3g CPIH'!$G$16))</f>
        <v>63.800663405088073</v>
      </c>
      <c r="J68" s="38">
        <f>IF('3g CPIH'!F$16="-","-",'3h OC '!$E$11*('3g CPIH'!F$16/'3g CPIH'!$G$16))</f>
        <v>64.181942270058713</v>
      </c>
      <c r="K68" s="38">
        <f>IF('3g CPIH'!G$16="-","-",'3h OC '!$E$11*('3g CPIH'!G$16/'3g CPIH'!$G$16))</f>
        <v>64.944500000000005</v>
      </c>
      <c r="L68" s="38">
        <f>IF('3g CPIH'!H$16="-","-",'3h OC '!$E$11*('3g CPIH'!H$16/'3g CPIH'!$G$16))</f>
        <v>65.770604207436406</v>
      </c>
      <c r="M68" s="38">
        <f>IF('3g CPIH'!I$16="-","-",'3h OC '!$E$11*('3g CPIH'!I$16/'3g CPIH'!$G$16))</f>
        <v>66.723801369863011</v>
      </c>
      <c r="N68" s="38">
        <f>IF('3g CPIH'!J$16="-","-",'3h OC '!$E$11*('3g CPIH'!J$16/'3g CPIH'!$G$16))</f>
        <v>67.295719667318991</v>
      </c>
      <c r="O68" s="30"/>
      <c r="P68" s="38">
        <f>IF('3g CPIH'!L$16="-","-",'3h OC '!$E$11*('3g CPIH'!L$16/'3g CPIH'!$G$16))</f>
        <v>67.295719667318991</v>
      </c>
      <c r="Q68" s="38">
        <f>IF('3g CPIH'!M$16="-","-",'3h OC '!$E$11*('3g CPIH'!M$16/'3g CPIH'!$G$16))</f>
        <v>68.058277397260284</v>
      </c>
      <c r="R68" s="38">
        <f>IF('3g CPIH'!N$16="-","-",'3h OC '!$E$11*('3g CPIH'!N$16/'3g CPIH'!$G$16))</f>
        <v>68.566649217221141</v>
      </c>
      <c r="S68" s="38">
        <f>IF('3g CPIH'!O$16="-","-",'3h OC '!$E$11*('3g CPIH'!O$16/'3g CPIH'!$G$16))</f>
        <v>68.947928082191794</v>
      </c>
      <c r="T68" s="38">
        <f>IF('3g CPIH'!P$16="-","-",'3h OC '!$E$11*('3g CPIH'!P$16/'3g CPIH'!$G$16))</f>
        <v>69.138567514677106</v>
      </c>
      <c r="U68" s="38">
        <f>IF('3g CPIH'!Q$16="-","-",'3h OC '!$E$11*('3g CPIH'!Q$16/'3g CPIH'!$G$16))</f>
        <v>69.51984637964776</v>
      </c>
      <c r="V68" s="38">
        <f>IF('3g CPIH'!R$16="-","-",'3h OC '!$E$11*('3g CPIH'!R$16/'3g CPIH'!$G$16))</f>
        <v>70.790775929549909</v>
      </c>
      <c r="W68" s="38" t="str">
        <f>IF('3g CPIH'!S$16="-","-",'3h OC '!$E$11*('3g CPIH'!S$16/'3g CPIH'!$G$16))</f>
        <v>-</v>
      </c>
      <c r="X68" s="38" t="str">
        <f>IF('3g CPIH'!T$16="-","-",'3h OC '!$E$11*('3g CPIH'!T$16/'3g CPIH'!$G$16))</f>
        <v>-</v>
      </c>
      <c r="Y68" s="38" t="str">
        <f>IF('3g CPIH'!U$16="-","-",'3h OC '!$E$11*('3g CPIH'!U$16/'3g CPIH'!$G$16))</f>
        <v>-</v>
      </c>
      <c r="Z68" s="38" t="str">
        <f>IF('3g CPIH'!V$16="-","-",'3h OC '!$E$11*('3g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SMNCC'!G$60="-","-",'3i SMNCC'!G$60)</f>
        <v>0</v>
      </c>
      <c r="L69" s="38">
        <f>IF('3i SMNCC'!H$60="-","-",'3i SMNCC'!H$60)</f>
        <v>-0.10239413454660828</v>
      </c>
      <c r="M69" s="38">
        <f>IF('3i SMNCC'!I$60="-","-",'3i SMNCC'!I$60)</f>
        <v>1.3107897268148032</v>
      </c>
      <c r="N69" s="38">
        <f>IF('3i SMNCC'!J$60="-","-",'3i SMNCC'!J$60)</f>
        <v>1.3561024854837453</v>
      </c>
      <c r="O69" s="30"/>
      <c r="P69" s="38">
        <f>IF('3i SMNCC'!L$60="-","-",'3i SMNCC'!L$60)</f>
        <v>1.3561024854837453</v>
      </c>
      <c r="Q69" s="38">
        <f>IF('3i SMNCC'!M$60="-","-",'3i SMNCC'!M$60)</f>
        <v>2.7190896886881828</v>
      </c>
      <c r="R69" s="38">
        <f>IF('3i SMNCC'!N$60="-","-",'3i SMNCC'!N$60)</f>
        <v>2.5445731212335492</v>
      </c>
      <c r="S69" s="38">
        <f>IF('3i SMNCC'!O$60="-","-",'3i SMNCC'!O$60)</f>
        <v>3.7238675166956514</v>
      </c>
      <c r="T69" s="38">
        <f>IF('3i SMNCC'!P$60="-","-",'3i SMNCC'!P$60)</f>
        <v>3.2317970151566944</v>
      </c>
      <c r="U69" s="38">
        <f>IF('3i SMNCC'!Q$60="-","-",'3i SMNCC'!Q$60)</f>
        <v>3.0490377355812108</v>
      </c>
      <c r="V69" s="38">
        <f>IF('3i SMNCC'!R$60="-","-",'3i SMNCC'!R$60)</f>
        <v>-2.8755928274026386</v>
      </c>
      <c r="W69" s="38" t="str">
        <f>IF('3i SMNCC'!S$60="-","-",'3i SMNCC'!S$60)</f>
        <v>-</v>
      </c>
      <c r="X69" s="38" t="str">
        <f>IF('3i SMNCC'!T$60="-","-",'3i SMNCC'!T$60)</f>
        <v>-</v>
      </c>
      <c r="Y69" s="38" t="str">
        <f>IF('3i SMNCC'!U$60="-","-",'3i SMNCC'!U$60)</f>
        <v>-</v>
      </c>
      <c r="Z69" s="38" t="str">
        <f>IF('3i SMNCC'!V$60="-","-",'3i SMNCC'!V$60)</f>
        <v>-</v>
      </c>
      <c r="AA69" s="28"/>
    </row>
    <row r="70" spans="1:27" s="29" customFormat="1" ht="11.5" x14ac:dyDescent="0.25">
      <c r="A70" s="256"/>
      <c r="B70" s="135" t="s">
        <v>349</v>
      </c>
      <c r="C70" s="135" t="s">
        <v>389</v>
      </c>
      <c r="D70" s="133" t="s">
        <v>320</v>
      </c>
      <c r="E70" s="128"/>
      <c r="F70" s="30"/>
      <c r="G70" s="38">
        <f>IF('3g CPIH'!C$16="-","-",'3j PAAC PAP'!$G$23*('3g CPIH'!C$16/'3g CPIH'!$G$16))</f>
        <v>38.769117710371823</v>
      </c>
      <c r="H70" s="38">
        <f>IF('3g CPIH'!D$16="-","-",'3j PAAC PAP'!$G$23*('3g CPIH'!D$16/'3g CPIH'!$G$16))</f>
        <v>38.846733561643838</v>
      </c>
      <c r="I70" s="38">
        <f>IF('3g CPIH'!E$16="-","-",'3j PAAC PAP'!$G$23*('3g CPIH'!E$16/'3g CPIH'!$G$16))</f>
        <v>38.963157338551866</v>
      </c>
      <c r="J70" s="38">
        <f>IF('3g CPIH'!F$16="-","-",'3j PAAC PAP'!$G$23*('3g CPIH'!F$16/'3g CPIH'!$G$16))</f>
        <v>39.19600489236791</v>
      </c>
      <c r="K70" s="38">
        <f>IF('3g CPIH'!G$16="-","-",'3j PAAC PAP'!$G$23*('3g CPIH'!G$16/'3g CPIH'!$G$16))</f>
        <v>39.661700000000003</v>
      </c>
      <c r="L70" s="38">
        <f>IF('3g CPIH'!H$16="-","-",'3j PAAC PAP'!$G$23*('3g CPIH'!H$16/'3g CPIH'!$G$16))</f>
        <v>40.166203033268111</v>
      </c>
      <c r="M70" s="38">
        <f>IF('3g CPIH'!I$16="-","-",'3j PAAC PAP'!$G$23*('3g CPIH'!I$16/'3g CPIH'!$G$16))</f>
        <v>40.748321917808219</v>
      </c>
      <c r="N70" s="38">
        <f>IF('3g CPIH'!J$16="-","-",'3j PAAC PAP'!$G$23*('3g CPIH'!J$16/'3g CPIH'!$G$16))</f>
        <v>41.097593248532299</v>
      </c>
      <c r="O70" s="30"/>
      <c r="P70" s="38">
        <f>IF('3g CPIH'!L$16="-","-",'3j PAAC PAP'!$G$23*('3g CPIH'!L$16/'3g CPIH'!$G$16))</f>
        <v>41.097593248532299</v>
      </c>
      <c r="Q70" s="38">
        <f>IF('3g CPIH'!M$16="-","-",'3j PAAC PAP'!$G$23*('3g CPIH'!M$16/'3g CPIH'!$G$16))</f>
        <v>41.563288356164385</v>
      </c>
      <c r="R70" s="38">
        <f>IF('3g CPIH'!N$16="-","-",'3j PAAC PAP'!$G$23*('3g CPIH'!N$16/'3g CPIH'!$G$16))</f>
        <v>41.87375176125245</v>
      </c>
      <c r="S70" s="38">
        <f>IF('3g CPIH'!O$16="-","-",'3j PAAC PAP'!$G$23*('3g CPIH'!O$16/'3g CPIH'!$G$16))</f>
        <v>42.1065993150685</v>
      </c>
      <c r="T70" s="38">
        <f>IF('3g CPIH'!P$16="-","-",'3j PAAC PAP'!$G$23*('3g CPIH'!P$16/'3g CPIH'!$G$16))</f>
        <v>42.223023091976515</v>
      </c>
      <c r="U70" s="38">
        <f>IF('3g CPIH'!Q$16="-","-",'3j PAAC PAP'!$G$23*('3g CPIH'!Q$16/'3g CPIH'!$G$16))</f>
        <v>42.455870645792565</v>
      </c>
      <c r="V70" s="38">
        <f>IF('3g CPIH'!R$16="-","-",'3j PAAC PAP'!$G$23*('3g CPIH'!R$16/'3g CPIH'!$G$16))</f>
        <v>43.232029158512731</v>
      </c>
      <c r="W70" s="38" t="str">
        <f>IF('3g CPIH'!S$16="-","-",'3j PAAC PAP'!$G$23*('3g CPIH'!S$16/'3g CPIH'!$G$16))</f>
        <v>-</v>
      </c>
      <c r="X70" s="38" t="str">
        <f>IF('3g CPIH'!T$16="-","-",'3j PAAC PAP'!$G$23*('3g CPIH'!T$16/'3g CPIH'!$G$16))</f>
        <v>-</v>
      </c>
      <c r="Y70" s="38" t="str">
        <f>IF('3g CPIH'!U$16="-","-",'3j PAAC PAP'!$G$23*('3g CPIH'!U$16/'3g CPIH'!$G$16))</f>
        <v>-</v>
      </c>
      <c r="Z70" s="38" t="str">
        <f>IF('3g CPIH'!V$16="-","-",'3j PAAC PAP'!$G$23*('3g CPIH'!V$16/'3g CPIH'!$G$16))</f>
        <v>-</v>
      </c>
      <c r="AA70" s="28"/>
    </row>
    <row r="71" spans="1:27" s="29" customFormat="1" ht="11.25" customHeight="1" x14ac:dyDescent="0.25">
      <c r="A71" s="256"/>
      <c r="B71" s="135" t="s">
        <v>349</v>
      </c>
      <c r="C71" s="135" t="s">
        <v>404</v>
      </c>
      <c r="D71" s="133" t="s">
        <v>320</v>
      </c>
      <c r="E71" s="128"/>
      <c r="F71" s="30"/>
      <c r="G71" s="38">
        <f>IF(G66="-","-",SUM(G63:G69)*'3j PAAC PAP'!$G$41)</f>
        <v>0</v>
      </c>
      <c r="H71" s="38">
        <f>IF(H66="-","-",SUM(H63:H69)*'3j PAAC PAP'!$G$41)</f>
        <v>0</v>
      </c>
      <c r="I71" s="38">
        <f>IF(I66="-","-",SUM(I63:I69)*'3j PAAC PAP'!$G$41)</f>
        <v>0</v>
      </c>
      <c r="J71" s="38">
        <f>IF(J66="-","-",SUM(J63:J69)*'3j PAAC PAP'!$G$41)</f>
        <v>0</v>
      </c>
      <c r="K71" s="38">
        <f>IF(K66="-","-",SUM(K63:K69)*'3j PAAC PAP'!$G$41)</f>
        <v>0</v>
      </c>
      <c r="L71" s="38">
        <f>IF(L66="-","-",SUM(L63:L69)*'3j PAAC PAP'!$G$41)</f>
        <v>0</v>
      </c>
      <c r="M71" s="38">
        <f>IF(M66="-","-",SUM(M63:M69)*'3j PAAC PAP'!$G$41)</f>
        <v>0</v>
      </c>
      <c r="N71" s="38">
        <f>IF(N66="-","-",SUM(N63:N69)*'3j PAAC PAP'!$G$41)</f>
        <v>0</v>
      </c>
      <c r="O71" s="30"/>
      <c r="P71" s="38">
        <f>IF(P66="-","-",SUM(P63:P69)*'3j PAAC PAP'!$G$41)</f>
        <v>0</v>
      </c>
      <c r="Q71" s="38">
        <f>IF(Q66="-","-",SUM(Q63:Q69)*'3j PAAC PAP'!$G$41)</f>
        <v>0</v>
      </c>
      <c r="R71" s="38">
        <f>IF(R66="-","-",SUM(R63:R69)*'3j PAAC PAP'!$G$41)</f>
        <v>0</v>
      </c>
      <c r="S71" s="38">
        <f>IF(S66="-","-",SUM(S63:S69)*'3j PAAC PAP'!$G$41)</f>
        <v>0</v>
      </c>
      <c r="T71" s="38">
        <f>IF(T66="-","-",SUM(T63:T69)*'3j PAAC PAP'!$G$41)</f>
        <v>0</v>
      </c>
      <c r="U71" s="38">
        <f>IF(U66="-","-",SUM(U63:U69)*'3j PAAC PAP'!$G$41)</f>
        <v>0</v>
      </c>
      <c r="V71" s="38">
        <f>IF(V66="-","-",SUM(V63:V69)*'3j PAAC PAP'!$G$41)</f>
        <v>0</v>
      </c>
      <c r="W71" s="38" t="str">
        <f>IF(W66="-","-",SUM(W63:W69)*'3j PAAC PAP'!$G$41)</f>
        <v>-</v>
      </c>
      <c r="X71" s="38" t="str">
        <f>IF(X66="-","-",SUM(X63:X69)*'3j PAAC PAP'!$G$41)</f>
        <v>-</v>
      </c>
      <c r="Y71" s="38" t="str">
        <f>IF(Y66="-","-",SUM(Y63:Y69)*'3j PAAC PAP'!$G$41)</f>
        <v>-</v>
      </c>
      <c r="Z71" s="38" t="str">
        <f>IF(Z66="-","-",SUM(Z63:Z69)*'3j PAAC PAP'!$G$41)</f>
        <v>-</v>
      </c>
      <c r="AA71" s="28"/>
    </row>
    <row r="72" spans="1:27" s="29" customFormat="1" ht="11.25" customHeight="1" x14ac:dyDescent="0.25">
      <c r="A72" s="256"/>
      <c r="B72" s="135" t="s">
        <v>388</v>
      </c>
      <c r="C72" s="135" t="s">
        <v>515</v>
      </c>
      <c r="D72" s="133" t="s">
        <v>320</v>
      </c>
      <c r="E72" s="128"/>
      <c r="F72" s="30"/>
      <c r="G72" s="38">
        <f>IF(G66="-","-",SUM(G63:G71)*'3k EBIT'!$E$11)</f>
        <v>2.1074089853579236</v>
      </c>
      <c r="H72" s="38">
        <f>IF(H66="-","-",SUM(H63:H71)*'3k EBIT'!$E$11)</f>
        <v>2.1113737855176109</v>
      </c>
      <c r="I72" s="38">
        <f>IF(I66="-","-",SUM(I63:I71)*'3k EBIT'!$E$11)</f>
        <v>2.1185407260345759</v>
      </c>
      <c r="J72" s="38">
        <f>IF(J66="-","-",SUM(J63:J71)*'3k EBIT'!$E$11)</f>
        <v>2.1304351265136363</v>
      </c>
      <c r="K72" s="38">
        <f>IF(K66="-","-",SUM(K63:K71)*'3k EBIT'!$E$11)</f>
        <v>2.1557688535103194</v>
      </c>
      <c r="L72" s="38">
        <f>IF(L66="-","-",SUM(L63:L71)*'3k EBIT'!$E$11)</f>
        <v>2.1795568849503861</v>
      </c>
      <c r="M72" s="38">
        <f>IF(M66="-","-",SUM(M63:M71)*'3k EBIT'!$E$11)</f>
        <v>2.2446744028704719</v>
      </c>
      <c r="N72" s="38">
        <f>IF(N66="-","-",SUM(N63:N71)*'3k EBIT'!$E$11)</f>
        <v>2.2633936210989636</v>
      </c>
      <c r="O72" s="30"/>
      <c r="P72" s="38">
        <f>IF(P66="-","-",SUM(P63:P71)*'3k EBIT'!$E$11)</f>
        <v>2.2633936210989636</v>
      </c>
      <c r="Q72" s="38">
        <f>IF(Q66="-","-",SUM(Q63:Q71)*'3k EBIT'!$E$11)</f>
        <v>2.3168217242077791</v>
      </c>
      <c r="R72" s="38">
        <f>IF(R66="-","-",SUM(R63:R71)*'3k EBIT'!$E$11)</f>
        <v>2.3276183150087935</v>
      </c>
      <c r="S72" s="38">
        <f>IF(S66="-","-",SUM(S63:S71)*'3k EBIT'!$E$11)</f>
        <v>2.3655648117716734</v>
      </c>
      <c r="T72" s="38">
        <f>IF(T66="-","-",SUM(T63:T71)*'3k EBIT'!$E$11)</f>
        <v>2.3559741078194558</v>
      </c>
      <c r="U72" s="38">
        <f>IF(U66="-","-",SUM(U63:U71)*'3k EBIT'!$E$11)</f>
        <v>2.3654859215535939</v>
      </c>
      <c r="V72" s="38">
        <f>IF(V66="-","-",SUM(V63:V71)*'3k EBIT'!$E$11)</f>
        <v>2.2879451005225158</v>
      </c>
      <c r="W72" s="38" t="str">
        <f>IF(W66="-","-",SUM(W63:W71)*'3k EBIT'!$E$11)</f>
        <v>-</v>
      </c>
      <c r="X72" s="38" t="str">
        <f>IF(X66="-","-",SUM(X63:X71)*'3k EBIT'!$E$11)</f>
        <v>-</v>
      </c>
      <c r="Y72" s="38" t="str">
        <f>IF(Y66="-","-",SUM(Y63:Y71)*'3k EBIT'!$E$11)</f>
        <v>-</v>
      </c>
      <c r="Z72" s="38" t="str">
        <f>IF(Z66="-","-",SUM(Z63:Z71)*'3k EBIT'!$E$11)</f>
        <v>-</v>
      </c>
      <c r="AA72" s="28"/>
    </row>
    <row r="73" spans="1:27" s="29" customFormat="1" ht="11.25" customHeight="1" x14ac:dyDescent="0.25">
      <c r="A73" s="256"/>
      <c r="B73" s="135" t="s">
        <v>292</v>
      </c>
      <c r="C73" s="179" t="s">
        <v>516</v>
      </c>
      <c r="D73" s="133" t="s">
        <v>320</v>
      </c>
      <c r="E73" s="127"/>
      <c r="F73" s="30"/>
      <c r="G73" s="38">
        <f>IF(G68="-","-",SUM(G63:G66,G68:G72)*'3l HAP'!$E$12)</f>
        <v>1.6239243268456498</v>
      </c>
      <c r="H73" s="38">
        <f>IF(H68="-","-",SUM(H63:H66,H68:H72)*'3l HAP'!$E$12)</f>
        <v>1.6269795171172732</v>
      </c>
      <c r="I73" s="38">
        <f>IF(I68="-","-",SUM(I63:I66,I68:I72)*'3l HAP'!$E$12)</f>
        <v>1.6325022083155263</v>
      </c>
      <c r="J73" s="38">
        <f>IF(J68="-","-",SUM(J63:J66,J68:J72)*'3l HAP'!$E$12)</f>
        <v>1.6416677791303957</v>
      </c>
      <c r="K73" s="38">
        <f>IF(K68="-","-",SUM(K63:K66,K68:K72)*'3l HAP'!$E$12)</f>
        <v>1.6611894077489591</v>
      </c>
      <c r="L73" s="38">
        <f>IF(L68="-","-",SUM(L63:L66,L68:L72)*'3l HAP'!$E$12)</f>
        <v>1.6795199564045309</v>
      </c>
      <c r="M73" s="38">
        <f>IF(M68="-","-",SUM(M63:M66,M68:M72)*'3l HAP'!$E$12)</f>
        <v>1.729698124092411</v>
      </c>
      <c r="N73" s="38">
        <f>IF(N68="-","-",SUM(N63:N66,N68:N72)*'3l HAP'!$E$12)</f>
        <v>1.7441227536123509</v>
      </c>
      <c r="O73" s="30"/>
      <c r="P73" s="38">
        <f>IF(P68="-","-",SUM(P63:P66,P68:P72)*'3l HAP'!$E$12)</f>
        <v>1.7441227536123509</v>
      </c>
      <c r="Q73" s="38">
        <f>IF(Q68="-","-",SUM(Q63:Q66,Q68:Q72)*'3l HAP'!$E$12)</f>
        <v>1.7852933080602276</v>
      </c>
      <c r="R73" s="38">
        <f>IF(R68="-","-",SUM(R63:R66,R68:R72)*'3l HAP'!$E$12)</f>
        <v>1.7936129301983992</v>
      </c>
      <c r="S73" s="38">
        <f>IF(S68="-","-",SUM(S63:S66,S68:S72)*'3l HAP'!$E$12)</f>
        <v>1.8228536896522858</v>
      </c>
      <c r="T73" s="38">
        <f>IF(T68="-","-",SUM(T63:T66,T68:T72)*'3l HAP'!$E$12)</f>
        <v>1.8154632981488843</v>
      </c>
      <c r="U73" s="38">
        <f>IF(U68="-","-",SUM(U63:U66,U68:U72)*'3l HAP'!$E$12)</f>
        <v>1.8227928985361903</v>
      </c>
      <c r="V73" s="38">
        <f>IF(V68="-","-",SUM(V63:V66,V68:V72)*'3l HAP'!$E$12)</f>
        <v>1.7630415989684103</v>
      </c>
      <c r="W73" s="38" t="str">
        <f>IF(W68="-","-",SUM(W63:W66,W68:W72)*'3l HAP'!$E$12)</f>
        <v>-</v>
      </c>
      <c r="X73" s="38" t="str">
        <f>IF(X68="-","-",SUM(X63:X66,X68:X72)*'3l HAP'!$E$12)</f>
        <v>-</v>
      </c>
      <c r="Y73" s="38" t="str">
        <f>IF(Y68="-","-",SUM(Y63:Y66,Y68:Y72)*'3l HAP'!$E$12)</f>
        <v>-</v>
      </c>
      <c r="Z73" s="38" t="str">
        <f>IF(Z68="-","-",SUM(Z63:Z66,Z68:Z72)*'3l HAP'!$E$12)</f>
        <v>-</v>
      </c>
      <c r="AA73" s="28"/>
    </row>
    <row r="74" spans="1:27" s="29" customFormat="1" ht="11.25" customHeight="1" x14ac:dyDescent="0.25">
      <c r="A74" s="256"/>
      <c r="B74" s="135" t="s">
        <v>44</v>
      </c>
      <c r="C74" s="135" t="str">
        <f>B74&amp;"_"&amp;D74</f>
        <v>Total_Midlands</v>
      </c>
      <c r="D74" s="133" t="s">
        <v>320</v>
      </c>
      <c r="E74" s="128"/>
      <c r="F74" s="30"/>
      <c r="G74" s="38">
        <f>IF(G68="-","-",SUM(G63:G73))</f>
        <v>112.54014089987002</v>
      </c>
      <c r="H74" s="38">
        <f t="shared" ref="H74:Z74" si="4">IF(H68="-","-",SUM(H63:H73))</f>
        <v>112.75186969656357</v>
      </c>
      <c r="I74" s="38">
        <f t="shared" si="4"/>
        <v>113.13459962758513</v>
      </c>
      <c r="J74" s="38">
        <f t="shared" si="4"/>
        <v>113.76978601766574</v>
      </c>
      <c r="K74" s="38">
        <f t="shared" si="4"/>
        <v>115.12266114799615</v>
      </c>
      <c r="L74" s="38">
        <f t="shared" si="4"/>
        <v>116.3929928342497</v>
      </c>
      <c r="M74" s="38">
        <f t="shared" si="4"/>
        <v>119.87040737157626</v>
      </c>
      <c r="N74" s="38">
        <f t="shared" si="4"/>
        <v>120.87005360617371</v>
      </c>
      <c r="O74" s="30"/>
      <c r="P74" s="38">
        <f t="shared" si="4"/>
        <v>120.87005360617371</v>
      </c>
      <c r="Q74" s="38">
        <f t="shared" si="4"/>
        <v>123.7232284258956</v>
      </c>
      <c r="R74" s="38">
        <f t="shared" si="4"/>
        <v>124.29978943442619</v>
      </c>
      <c r="S74" s="38">
        <f t="shared" si="4"/>
        <v>126.32621340908989</v>
      </c>
      <c r="T74" s="38">
        <f t="shared" si="4"/>
        <v>125.81404933386258</v>
      </c>
      <c r="U74" s="38">
        <f t="shared" si="4"/>
        <v>126.3220005029478</v>
      </c>
      <c r="V74" s="38">
        <f t="shared" si="4"/>
        <v>122.18115504534573</v>
      </c>
      <c r="W74" s="38" t="str">
        <f t="shared" si="4"/>
        <v>-</v>
      </c>
      <c r="X74" s="38" t="str">
        <f t="shared" si="4"/>
        <v>-</v>
      </c>
      <c r="Y74" s="38" t="str">
        <f t="shared" si="4"/>
        <v>-</v>
      </c>
      <c r="Z74" s="38" t="str">
        <f t="shared" si="4"/>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AA'!J242="-","-",'3c AA'!J242)</f>
        <v>-</v>
      </c>
      <c r="H77" s="129" t="str">
        <f>IF('3c AA'!K242="-","-",'3c AA'!K242)</f>
        <v>-</v>
      </c>
      <c r="I77" s="129" t="str">
        <f>IF('3c AA'!L242="-","-",'3c AA'!L242)</f>
        <v>-</v>
      </c>
      <c r="J77" s="129" t="str">
        <f>IF('3c AA'!M242="-","-",'3c AA'!M242)</f>
        <v>-</v>
      </c>
      <c r="K77" s="129" t="str">
        <f>IF('3c AA'!N242="-","-",'3c AA'!N242)</f>
        <v>-</v>
      </c>
      <c r="L77" s="129" t="str">
        <f>IF('3c AA'!O242="-","-",'3c AA'!O242)</f>
        <v>-</v>
      </c>
      <c r="M77" s="129" t="str">
        <f>IF('3c AA'!P242="-","-",'3c AA'!P242)</f>
        <v>-</v>
      </c>
      <c r="N77" s="129" t="str">
        <f>IF('3c AA'!Q242="-","-",'3c AA'!Q242)</f>
        <v>-</v>
      </c>
      <c r="O77" s="30"/>
      <c r="P77" s="129" t="str">
        <f>IF('3c AA'!S242="-","-",'3c AA'!S242)</f>
        <v>-</v>
      </c>
      <c r="Q77" s="129" t="str">
        <f>IF('3c AA'!T242="-","-",'3c AA'!T242)</f>
        <v>-</v>
      </c>
      <c r="R77" s="129" t="str">
        <f>IF('3c AA'!U242="-","-",'3c AA'!U242)</f>
        <v>-</v>
      </c>
      <c r="S77" s="129" t="str">
        <f>IF('3c AA'!V242="-","-",'3c AA'!V242)</f>
        <v>-</v>
      </c>
      <c r="T77" s="129">
        <f>IF('3c AA'!W242="-","-",'3c AA'!W242)</f>
        <v>0</v>
      </c>
      <c r="U77" s="129">
        <f>IF('3c AA'!X242="-","-",'3c AA'!X242)</f>
        <v>0</v>
      </c>
      <c r="V77" s="129">
        <f>IF('3c AA'!Y242="-","-",'3c AA'!Y242)</f>
        <v>0</v>
      </c>
      <c r="W77" s="129" t="str">
        <f>IF('3c AA'!Z242="-","-",'3c AA'!Z242)</f>
        <v>-</v>
      </c>
      <c r="X77" s="129" t="str">
        <f>IF('3c AA'!AA242="-","-",'3c AA'!AA242)</f>
        <v>-</v>
      </c>
      <c r="Y77" s="129" t="str">
        <f>IF('3c AA'!AB242="-","-",'3c AA'!AB242)</f>
        <v>-</v>
      </c>
      <c r="Z77" s="129" t="str">
        <f>IF('3c AA'!AC242="-","-",'3c AA'!AC242)</f>
        <v>-</v>
      </c>
      <c r="AA77" s="28"/>
    </row>
    <row r="78" spans="1:27" s="29" customFormat="1" ht="11.5" x14ac:dyDescent="0.25">
      <c r="A78" s="256"/>
      <c r="B78" s="132" t="s">
        <v>2</v>
      </c>
      <c r="C78" s="132" t="s">
        <v>342</v>
      </c>
      <c r="D78" s="134" t="s">
        <v>321</v>
      </c>
      <c r="E78" s="131"/>
      <c r="F78" s="30"/>
      <c r="G78" s="129">
        <f>IF('3d PC'!G14="-","-",'3d PC'!G64)</f>
        <v>6.5567588596821027</v>
      </c>
      <c r="H78" s="129">
        <f>IF('3d PC'!H14="-","-",'3d PC'!H64)</f>
        <v>6.5567588596821027</v>
      </c>
      <c r="I78" s="129">
        <f>IF('3d PC'!I14="-","-",'3d PC'!I64)</f>
        <v>6.6197359495950758</v>
      </c>
      <c r="J78" s="129">
        <f>IF('3d PC'!J14="-","-",'3d PC'!J64)</f>
        <v>6.6197359495950758</v>
      </c>
      <c r="K78" s="129">
        <f>IF('3d PC'!K14="-","-",'3d PC'!K64)</f>
        <v>6.6995028867368616</v>
      </c>
      <c r="L78" s="129">
        <f>IF('3d PC'!L14="-","-",'3d PC'!L64)</f>
        <v>6.6995028867368616</v>
      </c>
      <c r="M78" s="129">
        <f>IF('3d PC'!M14="-","-",'3d PC'!M64)</f>
        <v>7.1131218301273513</v>
      </c>
      <c r="N78" s="129">
        <f>IF('3d PC'!N14="-","-",'3d PC'!N64)</f>
        <v>7.1131218301273513</v>
      </c>
      <c r="O78" s="30"/>
      <c r="P78" s="129">
        <f>'3d PC'!P64</f>
        <v>7.1131218301273513</v>
      </c>
      <c r="Q78" s="129">
        <f>'3d PC'!Q64</f>
        <v>7.2804579515147188</v>
      </c>
      <c r="R78" s="129">
        <f>'3d PC'!R64</f>
        <v>7.1935840895118579</v>
      </c>
      <c r="S78" s="129">
        <f>'3d PC'!S64</f>
        <v>7.3593999937099728</v>
      </c>
      <c r="T78" s="129">
        <f>'3d PC'!T64</f>
        <v>7.0492243060839304</v>
      </c>
      <c r="U78" s="129">
        <f>'3d PC'!U64</f>
        <v>7.1089669218364691</v>
      </c>
      <c r="V78" s="129">
        <f>'3d PC'!V64</f>
        <v>6.9829560851947949</v>
      </c>
      <c r="W78" s="129" t="str">
        <f>'3d PC'!W64</f>
        <v>-</v>
      </c>
      <c r="X78" s="129" t="str">
        <f>'3d PC'!X64</f>
        <v>-</v>
      </c>
      <c r="Y78" s="129" t="str">
        <f>'3d PC'!Y64</f>
        <v>-</v>
      </c>
      <c r="Z78" s="129" t="str">
        <f>'3d PC'!Z64</f>
        <v>-</v>
      </c>
      <c r="AA78" s="28"/>
    </row>
    <row r="79" spans="1:27" s="29" customFormat="1" ht="11.5" x14ac:dyDescent="0.25">
      <c r="A79" s="256"/>
      <c r="B79" s="132" t="s">
        <v>352</v>
      </c>
      <c r="C79" s="132" t="s">
        <v>343</v>
      </c>
      <c r="D79" s="134" t="s">
        <v>321</v>
      </c>
      <c r="E79" s="131"/>
      <c r="F79" s="30"/>
      <c r="G79" s="129" t="s">
        <v>333</v>
      </c>
      <c r="H79" s="129" t="s">
        <v>333</v>
      </c>
      <c r="I79" s="129" t="s">
        <v>333</v>
      </c>
      <c r="J79" s="129" t="s">
        <v>333</v>
      </c>
      <c r="K79" s="129" t="s">
        <v>333</v>
      </c>
      <c r="L79" s="129" t="s">
        <v>333</v>
      </c>
      <c r="M79" s="129" t="s">
        <v>333</v>
      </c>
      <c r="N79" s="129" t="s">
        <v>333</v>
      </c>
      <c r="O79" s="30"/>
      <c r="P79" s="129" t="s">
        <v>333</v>
      </c>
      <c r="Q79" s="129" t="s">
        <v>333</v>
      </c>
      <c r="R79" s="129" t="s">
        <v>333</v>
      </c>
      <c r="S79" s="129" t="s">
        <v>333</v>
      </c>
      <c r="T79" s="129" t="s">
        <v>333</v>
      </c>
      <c r="U79" s="129" t="s">
        <v>333</v>
      </c>
      <c r="V79" s="129" t="s">
        <v>333</v>
      </c>
      <c r="W79" s="129" t="s">
        <v>333</v>
      </c>
      <c r="X79" s="129" t="s">
        <v>333</v>
      </c>
      <c r="Y79" s="129" t="s">
        <v>333</v>
      </c>
      <c r="Z79" s="129" t="s">
        <v>333</v>
      </c>
      <c r="AA79" s="28"/>
    </row>
    <row r="80" spans="1:27" s="29" customFormat="1" ht="11.5" x14ac:dyDescent="0.25">
      <c r="A80" s="256"/>
      <c r="B80" s="132" t="s">
        <v>349</v>
      </c>
      <c r="C80" s="132" t="s">
        <v>344</v>
      </c>
      <c r="D80" s="134" t="s">
        <v>321</v>
      </c>
      <c r="E80" s="131"/>
      <c r="F80" s="30"/>
      <c r="G80" s="129">
        <f>IF('3g CPIH'!C$16="-","-",'3h OC '!$E$11*('3g CPIH'!C$16/'3g CPIH'!$G$16))</f>
        <v>63.482931017612529</v>
      </c>
      <c r="H80" s="129">
        <f>IF('3g CPIH'!D$16="-","-",'3h OC '!$E$11*('3g CPIH'!D$16/'3g CPIH'!$G$16))</f>
        <v>63.61002397260274</v>
      </c>
      <c r="I80" s="129">
        <f>IF('3g CPIH'!E$16="-","-",'3h OC '!$E$11*('3g CPIH'!E$16/'3g CPIH'!$G$16))</f>
        <v>63.800663405088073</v>
      </c>
      <c r="J80" s="129">
        <f>IF('3g CPIH'!F$16="-","-",'3h OC '!$E$11*('3g CPIH'!F$16/'3g CPIH'!$G$16))</f>
        <v>64.181942270058713</v>
      </c>
      <c r="K80" s="129">
        <f>IF('3g CPIH'!G$16="-","-",'3h OC '!$E$11*('3g CPIH'!G$16/'3g CPIH'!$G$16))</f>
        <v>64.944500000000005</v>
      </c>
      <c r="L80" s="129">
        <f>IF('3g CPIH'!H$16="-","-",'3h OC '!$E$11*('3g CPIH'!H$16/'3g CPIH'!$G$16))</f>
        <v>65.770604207436406</v>
      </c>
      <c r="M80" s="129">
        <f>IF('3g CPIH'!I$16="-","-",'3h OC '!$E$11*('3g CPIH'!I$16/'3g CPIH'!$G$16))</f>
        <v>66.723801369863011</v>
      </c>
      <c r="N80" s="129">
        <f>IF('3g CPIH'!J$16="-","-",'3h OC '!$E$11*('3g CPIH'!J$16/'3g CPIH'!$G$16))</f>
        <v>67.295719667318991</v>
      </c>
      <c r="O80" s="30"/>
      <c r="P80" s="129">
        <f>IF('3g CPIH'!L$16="-","-",'3h OC '!$E$11*('3g CPIH'!L$16/'3g CPIH'!$G$16))</f>
        <v>67.295719667318991</v>
      </c>
      <c r="Q80" s="129">
        <f>IF('3g CPIH'!M$16="-","-",'3h OC '!$E$11*('3g CPIH'!M$16/'3g CPIH'!$G$16))</f>
        <v>68.058277397260284</v>
      </c>
      <c r="R80" s="129">
        <f>IF('3g CPIH'!N$16="-","-",'3h OC '!$E$11*('3g CPIH'!N$16/'3g CPIH'!$G$16))</f>
        <v>68.566649217221141</v>
      </c>
      <c r="S80" s="129">
        <f>IF('3g CPIH'!O$16="-","-",'3h OC '!$E$11*('3g CPIH'!O$16/'3g CPIH'!$G$16))</f>
        <v>68.947928082191794</v>
      </c>
      <c r="T80" s="129">
        <f>IF('3g CPIH'!P$16="-","-",'3h OC '!$E$11*('3g CPIH'!P$16/'3g CPIH'!$G$16))</f>
        <v>69.138567514677106</v>
      </c>
      <c r="U80" s="129">
        <f>IF('3g CPIH'!Q$16="-","-",'3h OC '!$E$11*('3g CPIH'!Q$16/'3g CPIH'!$G$16))</f>
        <v>69.51984637964776</v>
      </c>
      <c r="V80" s="129">
        <f>IF('3g CPIH'!R$16="-","-",'3h OC '!$E$11*('3g CPIH'!R$16/'3g CPIH'!$G$16))</f>
        <v>70.790775929549909</v>
      </c>
      <c r="W80" s="129" t="str">
        <f>IF('3g CPIH'!S$16="-","-",'3h OC '!$E$11*('3g CPIH'!S$16/'3g CPIH'!$G$16))</f>
        <v>-</v>
      </c>
      <c r="X80" s="129" t="str">
        <f>IF('3g CPIH'!T$16="-","-",'3h OC '!$E$11*('3g CPIH'!T$16/'3g CPIH'!$G$16))</f>
        <v>-</v>
      </c>
      <c r="Y80" s="129" t="str">
        <f>IF('3g CPIH'!U$16="-","-",'3h OC '!$E$11*('3g CPIH'!U$16/'3g CPIH'!$G$16))</f>
        <v>-</v>
      </c>
      <c r="Z80" s="129" t="str">
        <f>IF('3g CPIH'!V$16="-","-",'3h OC '!$E$11*('3g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SMNCC'!G$60="-","-",'3i SMNCC'!G$60)</f>
        <v>0</v>
      </c>
      <c r="L81" s="129">
        <f>IF('3i SMNCC'!H$60="-","-",'3i SMNCC'!H$60)</f>
        <v>-0.10239413454660828</v>
      </c>
      <c r="M81" s="129">
        <f>IF('3i SMNCC'!I$60="-","-",'3i SMNCC'!I$60)</f>
        <v>1.3107897268148032</v>
      </c>
      <c r="N81" s="129">
        <f>IF('3i SMNCC'!J$60="-","-",'3i SMNCC'!J$60)</f>
        <v>1.3561024854837453</v>
      </c>
      <c r="O81" s="30"/>
      <c r="P81" s="129">
        <f>IF('3i SMNCC'!L$60="-","-",'3i SMNCC'!L$60)</f>
        <v>1.3561024854837453</v>
      </c>
      <c r="Q81" s="129">
        <f>IF('3i SMNCC'!M$60="-","-",'3i SMNCC'!M$60)</f>
        <v>2.7190896886881828</v>
      </c>
      <c r="R81" s="129">
        <f>IF('3i SMNCC'!N$60="-","-",'3i SMNCC'!N$60)</f>
        <v>2.5445731212335492</v>
      </c>
      <c r="S81" s="129">
        <f>IF('3i SMNCC'!O$60="-","-",'3i SMNCC'!O$60)</f>
        <v>3.7238675166956514</v>
      </c>
      <c r="T81" s="129">
        <f>IF('3i SMNCC'!P$60="-","-",'3i SMNCC'!P$60)</f>
        <v>3.2317970151566944</v>
      </c>
      <c r="U81" s="129">
        <f>IF('3i SMNCC'!Q$60="-","-",'3i SMNCC'!Q$60)</f>
        <v>3.0490377355812108</v>
      </c>
      <c r="V81" s="129">
        <f>IF('3i SMNCC'!R$60="-","-",'3i SMNCC'!R$60)</f>
        <v>-2.8755928274026386</v>
      </c>
      <c r="W81" s="129" t="str">
        <f>IF('3i SMNCC'!S$60="-","-",'3i SMNCC'!S$60)</f>
        <v>-</v>
      </c>
      <c r="X81" s="129" t="str">
        <f>IF('3i SMNCC'!T$60="-","-",'3i SMNCC'!T$60)</f>
        <v>-</v>
      </c>
      <c r="Y81" s="129" t="str">
        <f>IF('3i SMNCC'!U$60="-","-",'3i SMNCC'!U$60)</f>
        <v>-</v>
      </c>
      <c r="Z81" s="129" t="str">
        <f>IF('3i SMNCC'!V$60="-","-",'3i SMNCC'!V$60)</f>
        <v>-</v>
      </c>
      <c r="AA81" s="28"/>
    </row>
    <row r="82" spans="1:27" s="29" customFormat="1" ht="11.25" customHeight="1" x14ac:dyDescent="0.25">
      <c r="A82" s="256"/>
      <c r="B82" s="132" t="s">
        <v>349</v>
      </c>
      <c r="C82" s="132" t="s">
        <v>389</v>
      </c>
      <c r="D82" s="134" t="s">
        <v>321</v>
      </c>
      <c r="E82" s="131"/>
      <c r="F82" s="30"/>
      <c r="G82" s="129">
        <f>IF('3g CPIH'!C$16="-","-",'3j PAAC PAP'!$G$23*('3g CPIH'!C$16/'3g CPIH'!$G$16))</f>
        <v>38.769117710371823</v>
      </c>
      <c r="H82" s="129">
        <f>IF('3g CPIH'!D$16="-","-",'3j PAAC PAP'!$G$23*('3g CPIH'!D$16/'3g CPIH'!$G$16))</f>
        <v>38.846733561643838</v>
      </c>
      <c r="I82" s="129">
        <f>IF('3g CPIH'!E$16="-","-",'3j PAAC PAP'!$G$23*('3g CPIH'!E$16/'3g CPIH'!$G$16))</f>
        <v>38.963157338551866</v>
      </c>
      <c r="J82" s="129">
        <f>IF('3g CPIH'!F$16="-","-",'3j PAAC PAP'!$G$23*('3g CPIH'!F$16/'3g CPIH'!$G$16))</f>
        <v>39.19600489236791</v>
      </c>
      <c r="K82" s="129">
        <f>IF('3g CPIH'!G$16="-","-",'3j PAAC PAP'!$G$23*('3g CPIH'!G$16/'3g CPIH'!$G$16))</f>
        <v>39.661700000000003</v>
      </c>
      <c r="L82" s="129">
        <f>IF('3g CPIH'!H$16="-","-",'3j PAAC PAP'!$G$23*('3g CPIH'!H$16/'3g CPIH'!$G$16))</f>
        <v>40.166203033268111</v>
      </c>
      <c r="M82" s="129">
        <f>IF('3g CPIH'!I$16="-","-",'3j PAAC PAP'!$G$23*('3g CPIH'!I$16/'3g CPIH'!$G$16))</f>
        <v>40.748321917808219</v>
      </c>
      <c r="N82" s="129">
        <f>IF('3g CPIH'!J$16="-","-",'3j PAAC PAP'!$G$23*('3g CPIH'!J$16/'3g CPIH'!$G$16))</f>
        <v>41.097593248532299</v>
      </c>
      <c r="O82" s="30"/>
      <c r="P82" s="129">
        <f>IF('3g CPIH'!L$16="-","-",'3j PAAC PAP'!$G$23*('3g CPIH'!L$16/'3g CPIH'!$G$16))</f>
        <v>41.097593248532299</v>
      </c>
      <c r="Q82" s="129">
        <f>IF('3g CPIH'!M$16="-","-",'3j PAAC PAP'!$G$23*('3g CPIH'!M$16/'3g CPIH'!$G$16))</f>
        <v>41.563288356164385</v>
      </c>
      <c r="R82" s="129">
        <f>IF('3g CPIH'!N$16="-","-",'3j PAAC PAP'!$G$23*('3g CPIH'!N$16/'3g CPIH'!$G$16))</f>
        <v>41.87375176125245</v>
      </c>
      <c r="S82" s="129">
        <f>IF('3g CPIH'!O$16="-","-",'3j PAAC PAP'!$G$23*('3g CPIH'!O$16/'3g CPIH'!$G$16))</f>
        <v>42.1065993150685</v>
      </c>
      <c r="T82" s="129">
        <f>IF('3g CPIH'!P$16="-","-",'3j PAAC PAP'!$G$23*('3g CPIH'!P$16/'3g CPIH'!$G$16))</f>
        <v>42.223023091976515</v>
      </c>
      <c r="U82" s="129">
        <f>IF('3g CPIH'!Q$16="-","-",'3j PAAC PAP'!$G$23*('3g CPIH'!Q$16/'3g CPIH'!$G$16))</f>
        <v>42.455870645792565</v>
      </c>
      <c r="V82" s="129">
        <f>IF('3g CPIH'!R$16="-","-",'3j PAAC PAP'!$G$23*('3g CPIH'!R$16/'3g CPIH'!$G$16))</f>
        <v>43.232029158512731</v>
      </c>
      <c r="W82" s="129" t="str">
        <f>IF('3g CPIH'!S$16="-","-",'3j PAAC PAP'!$G$23*('3g CPIH'!S$16/'3g CPIH'!$G$16))</f>
        <v>-</v>
      </c>
      <c r="X82" s="129" t="str">
        <f>IF('3g CPIH'!T$16="-","-",'3j PAAC PAP'!$G$23*('3g CPIH'!T$16/'3g CPIH'!$G$16))</f>
        <v>-</v>
      </c>
      <c r="Y82" s="129" t="str">
        <f>IF('3g CPIH'!U$16="-","-",'3j PAAC PAP'!$G$23*('3g CPIH'!U$16/'3g CPIH'!$G$16))</f>
        <v>-</v>
      </c>
      <c r="Z82" s="129" t="str">
        <f>IF('3g CPIH'!V$16="-","-",'3j PAAC PAP'!$G$23*('3g CPIH'!V$16/'3g CPIH'!$G$16))</f>
        <v>-</v>
      </c>
      <c r="AA82" s="28"/>
    </row>
    <row r="83" spans="1:27" s="29" customFormat="1" ht="11.25" customHeight="1" x14ac:dyDescent="0.25">
      <c r="A83" s="256"/>
      <c r="B83" s="132" t="s">
        <v>349</v>
      </c>
      <c r="C83" s="132" t="s">
        <v>404</v>
      </c>
      <c r="D83" s="134" t="s">
        <v>321</v>
      </c>
      <c r="E83" s="131"/>
      <c r="F83" s="30"/>
      <c r="G83" s="129">
        <f>IF(G78="-","-",SUM(G75:G81)*'3j PAAC PAP'!$G$41)</f>
        <v>0</v>
      </c>
      <c r="H83" s="129">
        <f>IF(H78="-","-",SUM(H75:H81)*'3j PAAC PAP'!$G$41)</f>
        <v>0</v>
      </c>
      <c r="I83" s="129">
        <f>IF(I78="-","-",SUM(I75:I81)*'3j PAAC PAP'!$G$41)</f>
        <v>0</v>
      </c>
      <c r="J83" s="129">
        <f>IF(J78="-","-",SUM(J75:J81)*'3j PAAC PAP'!$G$41)</f>
        <v>0</v>
      </c>
      <c r="K83" s="129">
        <f>IF(K78="-","-",SUM(K75:K81)*'3j PAAC PAP'!$G$41)</f>
        <v>0</v>
      </c>
      <c r="L83" s="129">
        <f>IF(L78="-","-",SUM(L75:L81)*'3j PAAC PAP'!$G$41)</f>
        <v>0</v>
      </c>
      <c r="M83" s="129">
        <f>IF(M78="-","-",SUM(M75:M81)*'3j PAAC PAP'!$G$41)</f>
        <v>0</v>
      </c>
      <c r="N83" s="129">
        <f>IF(N78="-","-",SUM(N75:N81)*'3j PAAC PAP'!$G$41)</f>
        <v>0</v>
      </c>
      <c r="O83" s="30"/>
      <c r="P83" s="129">
        <f>IF(P78="-","-",SUM(P75:P81)*'3j PAAC PAP'!$G$41)</f>
        <v>0</v>
      </c>
      <c r="Q83" s="129">
        <f>IF(Q78="-","-",SUM(Q75:Q81)*'3j PAAC PAP'!$G$41)</f>
        <v>0</v>
      </c>
      <c r="R83" s="129">
        <f>IF(R78="-","-",SUM(R75:R81)*'3j PAAC PAP'!$G$41)</f>
        <v>0</v>
      </c>
      <c r="S83" s="129">
        <f>IF(S78="-","-",SUM(S75:S81)*'3j PAAC PAP'!$G$41)</f>
        <v>0</v>
      </c>
      <c r="T83" s="129">
        <f>IF(T78="-","-",SUM(T75:T81)*'3j PAAC PAP'!$G$41)</f>
        <v>0</v>
      </c>
      <c r="U83" s="129">
        <f>IF(U78="-","-",SUM(U75:U81)*'3j PAAC PAP'!$G$41)</f>
        <v>0</v>
      </c>
      <c r="V83" s="129">
        <f>IF(V78="-","-",SUM(V75:V81)*'3j PAAC PAP'!$G$41)</f>
        <v>0</v>
      </c>
      <c r="W83" s="129" t="str">
        <f>IF(W78="-","-",SUM(W75:W81)*'3j PAAC PAP'!$G$41)</f>
        <v>-</v>
      </c>
      <c r="X83" s="129" t="str">
        <f>IF(X78="-","-",SUM(X75:X81)*'3j PAAC PAP'!$G$41)</f>
        <v>-</v>
      </c>
      <c r="Y83" s="129" t="str">
        <f>IF(Y78="-","-",SUM(Y75:Y81)*'3j PAAC PAP'!$G$41)</f>
        <v>-</v>
      </c>
      <c r="Z83" s="129" t="str">
        <f>IF(Z78="-","-",SUM(Z75:Z81)*'3j PAAC PAP'!$G$41)</f>
        <v>-</v>
      </c>
      <c r="AA83" s="28"/>
    </row>
    <row r="84" spans="1:27" s="29" customFormat="1" ht="11.25" customHeight="1" x14ac:dyDescent="0.25">
      <c r="A84" s="256"/>
      <c r="B84" s="132" t="s">
        <v>388</v>
      </c>
      <c r="C84" s="132" t="s">
        <v>515</v>
      </c>
      <c r="D84" s="134" t="s">
        <v>321</v>
      </c>
      <c r="E84" s="131"/>
      <c r="F84" s="30"/>
      <c r="G84" s="129">
        <f>IF(G78="-","-",SUM(G75:G83)*'3k EBIT'!$E$11)</f>
        <v>2.1074089853579236</v>
      </c>
      <c r="H84" s="129">
        <f>IF(H78="-","-",SUM(H75:H83)*'3k EBIT'!$E$11)</f>
        <v>2.1113737855176109</v>
      </c>
      <c r="I84" s="129">
        <f>IF(I78="-","-",SUM(I75:I83)*'3k EBIT'!$E$11)</f>
        <v>2.1185407260345759</v>
      </c>
      <c r="J84" s="129">
        <f>IF(J78="-","-",SUM(J75:J83)*'3k EBIT'!$E$11)</f>
        <v>2.1304351265136363</v>
      </c>
      <c r="K84" s="129">
        <f>IF(K78="-","-",SUM(K75:K83)*'3k EBIT'!$E$11)</f>
        <v>2.1557688535103194</v>
      </c>
      <c r="L84" s="129">
        <f>IF(L78="-","-",SUM(L75:L83)*'3k EBIT'!$E$11)</f>
        <v>2.1795568849503861</v>
      </c>
      <c r="M84" s="129">
        <f>IF(M78="-","-",SUM(M75:M83)*'3k EBIT'!$E$11)</f>
        <v>2.2446744028704719</v>
      </c>
      <c r="N84" s="129">
        <f>IF(N78="-","-",SUM(N75:N83)*'3k EBIT'!$E$11)</f>
        <v>2.2633936210989636</v>
      </c>
      <c r="O84" s="30"/>
      <c r="P84" s="129">
        <f>IF(P78="-","-",SUM(P75:P83)*'3k EBIT'!$E$11)</f>
        <v>2.2633936210989636</v>
      </c>
      <c r="Q84" s="129">
        <f>IF(Q78="-","-",SUM(Q75:Q83)*'3k EBIT'!$E$11)</f>
        <v>2.3168217242077791</v>
      </c>
      <c r="R84" s="129">
        <f>IF(R78="-","-",SUM(R75:R83)*'3k EBIT'!$E$11)</f>
        <v>2.3276183150087935</v>
      </c>
      <c r="S84" s="129">
        <f>IF(S78="-","-",SUM(S75:S83)*'3k EBIT'!$E$11)</f>
        <v>2.3655648117716734</v>
      </c>
      <c r="T84" s="129">
        <f>IF(T78="-","-",SUM(T75:T83)*'3k EBIT'!$E$11)</f>
        <v>2.3559741078194558</v>
      </c>
      <c r="U84" s="129">
        <f>IF(U78="-","-",SUM(U75:U83)*'3k EBIT'!$E$11)</f>
        <v>2.3654859215535939</v>
      </c>
      <c r="V84" s="129">
        <f>IF(V78="-","-",SUM(V75:V83)*'3k EBIT'!$E$11)</f>
        <v>2.2879451005225158</v>
      </c>
      <c r="W84" s="129" t="str">
        <f>IF(W78="-","-",SUM(W75:W83)*'3k EBIT'!$E$11)</f>
        <v>-</v>
      </c>
      <c r="X84" s="129" t="str">
        <f>IF(X78="-","-",SUM(X75:X83)*'3k EBIT'!$E$11)</f>
        <v>-</v>
      </c>
      <c r="Y84" s="129" t="str">
        <f>IF(Y78="-","-",SUM(Y75:Y83)*'3k EBIT'!$E$11)</f>
        <v>-</v>
      </c>
      <c r="Z84" s="129" t="str">
        <f>IF(Z78="-","-",SUM(Z75:Z83)*'3k EBIT'!$E$11)</f>
        <v>-</v>
      </c>
      <c r="AA84" s="28"/>
    </row>
    <row r="85" spans="1:27" s="29" customFormat="1" ht="12.4" customHeight="1" x14ac:dyDescent="0.25">
      <c r="A85" s="256"/>
      <c r="B85" s="132" t="s">
        <v>292</v>
      </c>
      <c r="C85" s="177" t="s">
        <v>516</v>
      </c>
      <c r="D85" s="134" t="s">
        <v>321</v>
      </c>
      <c r="E85" s="130"/>
      <c r="F85" s="30"/>
      <c r="G85" s="129">
        <f>IF(G80="-","-",SUM(G75:G78,G80:G84)*'3l HAP'!$E$12)</f>
        <v>1.6239243268456498</v>
      </c>
      <c r="H85" s="129">
        <f>IF(H80="-","-",SUM(H75:H78,H80:H84)*'3l HAP'!$E$12)</f>
        <v>1.6269795171172732</v>
      </c>
      <c r="I85" s="129">
        <f>IF(I80="-","-",SUM(I75:I78,I80:I84)*'3l HAP'!$E$12)</f>
        <v>1.6325022083155263</v>
      </c>
      <c r="J85" s="129">
        <f>IF(J80="-","-",SUM(J75:J78,J80:J84)*'3l HAP'!$E$12)</f>
        <v>1.6416677791303957</v>
      </c>
      <c r="K85" s="129">
        <f>IF(K80="-","-",SUM(K75:K78,K80:K84)*'3l HAP'!$E$12)</f>
        <v>1.6611894077489591</v>
      </c>
      <c r="L85" s="129">
        <f>IF(L80="-","-",SUM(L75:L78,L80:L84)*'3l HAP'!$E$12)</f>
        <v>1.6795199564045309</v>
      </c>
      <c r="M85" s="129">
        <f>IF(M80="-","-",SUM(M75:M78,M80:M84)*'3l HAP'!$E$12)</f>
        <v>1.729698124092411</v>
      </c>
      <c r="N85" s="129">
        <f>IF(N80="-","-",SUM(N75:N78,N80:N84)*'3l HAP'!$E$12)</f>
        <v>1.7441227536123509</v>
      </c>
      <c r="O85" s="30"/>
      <c r="P85" s="129">
        <f>IF(P80="-","-",SUM(P75:P78,P80:P84)*'3l HAP'!$E$12)</f>
        <v>1.7441227536123509</v>
      </c>
      <c r="Q85" s="129">
        <f>IF(Q80="-","-",SUM(Q75:Q78,Q80:Q84)*'3l HAP'!$E$12)</f>
        <v>1.7852933080602276</v>
      </c>
      <c r="R85" s="129">
        <f>IF(R80="-","-",SUM(R75:R78,R80:R84)*'3l HAP'!$E$12)</f>
        <v>1.7936129301983992</v>
      </c>
      <c r="S85" s="129">
        <f>IF(S80="-","-",SUM(S75:S78,S80:S84)*'3l HAP'!$E$12)</f>
        <v>1.8228536896522858</v>
      </c>
      <c r="T85" s="129">
        <f>IF(T80="-","-",SUM(T75:T78,T80:T84)*'3l HAP'!$E$12)</f>
        <v>1.8154632981488843</v>
      </c>
      <c r="U85" s="129">
        <f>IF(U80="-","-",SUM(U75:U78,U80:U84)*'3l HAP'!$E$12)</f>
        <v>1.8227928985361903</v>
      </c>
      <c r="V85" s="129">
        <f>IF(V80="-","-",SUM(V75:V78,V80:V84)*'3l HAP'!$E$12)</f>
        <v>1.7630415989684103</v>
      </c>
      <c r="W85" s="129" t="str">
        <f>IF(W80="-","-",SUM(W75:W78,W80:W84)*'3l HAP'!$E$12)</f>
        <v>-</v>
      </c>
      <c r="X85" s="129" t="str">
        <f>IF(X80="-","-",SUM(X75:X78,X80:X84)*'3l HAP'!$E$12)</f>
        <v>-</v>
      </c>
      <c r="Y85" s="129" t="str">
        <f>IF(Y80="-","-",SUM(Y75:Y78,Y80:Y84)*'3l HAP'!$E$12)</f>
        <v>-</v>
      </c>
      <c r="Z85" s="129" t="str">
        <f>IF(Z80="-","-",SUM(Z75:Z78,Z80:Z84)*'3l HAP'!$E$12)</f>
        <v>-</v>
      </c>
      <c r="AA85" s="28"/>
    </row>
    <row r="86" spans="1:27" s="29" customFormat="1" ht="11.25" customHeight="1" x14ac:dyDescent="0.25">
      <c r="A86" s="256"/>
      <c r="B86" s="132" t="s">
        <v>44</v>
      </c>
      <c r="C86" s="132" t="str">
        <f>B86&amp;"_"&amp;D86</f>
        <v>Total_Northern</v>
      </c>
      <c r="D86" s="134" t="s">
        <v>321</v>
      </c>
      <c r="E86" s="131"/>
      <c r="F86" s="30"/>
      <c r="G86" s="129">
        <f>IF(G80="-","-",SUM(G75:G85))</f>
        <v>112.54014089987002</v>
      </c>
      <c r="H86" s="129">
        <f t="shared" ref="H86:Z86" si="5">IF(H80="-","-",SUM(H75:H85))</f>
        <v>112.75186969656357</v>
      </c>
      <c r="I86" s="129">
        <f t="shared" si="5"/>
        <v>113.13459962758513</v>
      </c>
      <c r="J86" s="129">
        <f t="shared" si="5"/>
        <v>113.76978601766574</v>
      </c>
      <c r="K86" s="129">
        <f t="shared" si="5"/>
        <v>115.12266114799615</v>
      </c>
      <c r="L86" s="129">
        <f t="shared" si="5"/>
        <v>116.3929928342497</v>
      </c>
      <c r="M86" s="129">
        <f t="shared" si="5"/>
        <v>119.87040737157626</v>
      </c>
      <c r="N86" s="129">
        <f t="shared" si="5"/>
        <v>120.87005360617371</v>
      </c>
      <c r="O86" s="30"/>
      <c r="P86" s="129">
        <f t="shared" si="5"/>
        <v>120.87005360617371</v>
      </c>
      <c r="Q86" s="129">
        <f t="shared" si="5"/>
        <v>123.7232284258956</v>
      </c>
      <c r="R86" s="129">
        <f t="shared" si="5"/>
        <v>124.29978943442619</v>
      </c>
      <c r="S86" s="129">
        <f t="shared" si="5"/>
        <v>126.32621340908989</v>
      </c>
      <c r="T86" s="129">
        <f t="shared" si="5"/>
        <v>125.81404933386258</v>
      </c>
      <c r="U86" s="129">
        <f t="shared" si="5"/>
        <v>126.3220005029478</v>
      </c>
      <c r="V86" s="129">
        <f t="shared" si="5"/>
        <v>122.18115504534573</v>
      </c>
      <c r="W86" s="129" t="str">
        <f t="shared" si="5"/>
        <v>-</v>
      </c>
      <c r="X86" s="129" t="str">
        <f t="shared" si="5"/>
        <v>-</v>
      </c>
      <c r="Y86" s="129" t="str">
        <f t="shared" si="5"/>
        <v>-</v>
      </c>
      <c r="Z86" s="129" t="str">
        <f t="shared" si="5"/>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AA'!J243="-","-",'3c AA'!J243)</f>
        <v>-</v>
      </c>
      <c r="H89" s="38" t="str">
        <f>IF('3c AA'!K243="-","-",'3c AA'!K243)</f>
        <v>-</v>
      </c>
      <c r="I89" s="38" t="str">
        <f>IF('3c AA'!L243="-","-",'3c AA'!L243)</f>
        <v>-</v>
      </c>
      <c r="J89" s="38" t="str">
        <f>IF('3c AA'!M243="-","-",'3c AA'!M243)</f>
        <v>-</v>
      </c>
      <c r="K89" s="38" t="str">
        <f>IF('3c AA'!N243="-","-",'3c AA'!N243)</f>
        <v>-</v>
      </c>
      <c r="L89" s="38" t="str">
        <f>IF('3c AA'!O243="-","-",'3c AA'!O243)</f>
        <v>-</v>
      </c>
      <c r="M89" s="38" t="str">
        <f>IF('3c AA'!P243="-","-",'3c AA'!P243)</f>
        <v>-</v>
      </c>
      <c r="N89" s="38" t="str">
        <f>IF('3c AA'!Q243="-","-",'3c AA'!Q243)</f>
        <v>-</v>
      </c>
      <c r="O89" s="30"/>
      <c r="P89" s="38" t="str">
        <f>IF('3c AA'!S243="-","-",'3c AA'!S243)</f>
        <v>-</v>
      </c>
      <c r="Q89" s="38" t="str">
        <f>IF('3c AA'!T243="-","-",'3c AA'!T243)</f>
        <v>-</v>
      </c>
      <c r="R89" s="38" t="str">
        <f>IF('3c AA'!U243="-","-",'3c AA'!U243)</f>
        <v>-</v>
      </c>
      <c r="S89" s="38" t="str">
        <f>IF('3c AA'!V243="-","-",'3c AA'!V243)</f>
        <v>-</v>
      </c>
      <c r="T89" s="38">
        <f>IF('3c AA'!W243="-","-",'3c AA'!W243)</f>
        <v>0</v>
      </c>
      <c r="U89" s="38">
        <f>IF('3c AA'!X243="-","-",'3c AA'!X243)</f>
        <v>0</v>
      </c>
      <c r="V89" s="38">
        <f>IF('3c AA'!Y243="-","-",'3c AA'!Y243)</f>
        <v>0</v>
      </c>
      <c r="W89" s="38" t="str">
        <f>IF('3c AA'!Z243="-","-",'3c AA'!Z243)</f>
        <v>-</v>
      </c>
      <c r="X89" s="38" t="str">
        <f>IF('3c AA'!AA243="-","-",'3c AA'!AA243)</f>
        <v>-</v>
      </c>
      <c r="Y89" s="38" t="str">
        <f>IF('3c AA'!AB243="-","-",'3c AA'!AB243)</f>
        <v>-</v>
      </c>
      <c r="Z89" s="38" t="str">
        <f>IF('3c AA'!AC243="-","-",'3c AA'!AC243)</f>
        <v>-</v>
      </c>
      <c r="AA89" s="28"/>
    </row>
    <row r="90" spans="1:27" s="29" customFormat="1" ht="11.5" x14ac:dyDescent="0.25">
      <c r="A90" s="256"/>
      <c r="B90" s="135" t="s">
        <v>2</v>
      </c>
      <c r="C90" s="135" t="s">
        <v>342</v>
      </c>
      <c r="D90" s="133" t="s">
        <v>322</v>
      </c>
      <c r="E90" s="128"/>
      <c r="F90" s="30"/>
      <c r="G90" s="38">
        <f>IF('3d PC'!G14="-","-",'3d PC'!G64)</f>
        <v>6.5567588596821027</v>
      </c>
      <c r="H90" s="38">
        <f>IF('3d PC'!H14="-","-",'3d PC'!H64)</f>
        <v>6.5567588596821027</v>
      </c>
      <c r="I90" s="38">
        <f>IF('3d PC'!I14="-","-",'3d PC'!I64)</f>
        <v>6.6197359495950758</v>
      </c>
      <c r="J90" s="38">
        <f>IF('3d PC'!J14="-","-",'3d PC'!J64)</f>
        <v>6.6197359495950758</v>
      </c>
      <c r="K90" s="38">
        <f>IF('3d PC'!K14="-","-",'3d PC'!K64)</f>
        <v>6.6995028867368616</v>
      </c>
      <c r="L90" s="38">
        <f>IF('3d PC'!L14="-","-",'3d PC'!L64)</f>
        <v>6.6995028867368616</v>
      </c>
      <c r="M90" s="38">
        <f>IF('3d PC'!M14="-","-",'3d PC'!M64)</f>
        <v>7.1131218301273513</v>
      </c>
      <c r="N90" s="38">
        <f>IF('3d PC'!N14="-","-",'3d PC'!N64)</f>
        <v>7.1131218301273513</v>
      </c>
      <c r="O90" s="30"/>
      <c r="P90" s="38">
        <f>'3d PC'!P64</f>
        <v>7.1131218301273513</v>
      </c>
      <c r="Q90" s="38">
        <f>'3d PC'!Q64</f>
        <v>7.2804579515147188</v>
      </c>
      <c r="R90" s="38">
        <f>'3d PC'!R64</f>
        <v>7.1935840895118579</v>
      </c>
      <c r="S90" s="38">
        <f>'3d PC'!S64</f>
        <v>7.3593999937099728</v>
      </c>
      <c r="T90" s="38">
        <f>'3d PC'!T64</f>
        <v>7.0492243060839304</v>
      </c>
      <c r="U90" s="38">
        <f>'3d PC'!U64</f>
        <v>7.1089669218364691</v>
      </c>
      <c r="V90" s="38">
        <f>'3d PC'!V64</f>
        <v>6.9829560851947949</v>
      </c>
      <c r="W90" s="38" t="str">
        <f>'3d PC'!W64</f>
        <v>-</v>
      </c>
      <c r="X90" s="38" t="str">
        <f>'3d PC'!X64</f>
        <v>-</v>
      </c>
      <c r="Y90" s="38" t="str">
        <f>'3d PC'!Y64</f>
        <v>-</v>
      </c>
      <c r="Z90" s="38" t="str">
        <f>'3d PC'!Z64</f>
        <v>-</v>
      </c>
      <c r="AA90" s="28"/>
    </row>
    <row r="91" spans="1:27" s="29" customFormat="1" ht="11.5" x14ac:dyDescent="0.25">
      <c r="A91" s="256"/>
      <c r="B91" s="135" t="s">
        <v>352</v>
      </c>
      <c r="C91" s="135" t="s">
        <v>343</v>
      </c>
      <c r="D91" s="133" t="s">
        <v>322</v>
      </c>
      <c r="E91" s="128"/>
      <c r="F91" s="30"/>
      <c r="G91" s="38" t="s">
        <v>333</v>
      </c>
      <c r="H91" s="38" t="s">
        <v>333</v>
      </c>
      <c r="I91" s="38" t="s">
        <v>333</v>
      </c>
      <c r="J91" s="38" t="s">
        <v>333</v>
      </c>
      <c r="K91" s="38" t="s">
        <v>333</v>
      </c>
      <c r="L91" s="38" t="s">
        <v>333</v>
      </c>
      <c r="M91" s="38" t="s">
        <v>333</v>
      </c>
      <c r="N91" s="38" t="s">
        <v>333</v>
      </c>
      <c r="O91" s="30"/>
      <c r="P91" s="38" t="s">
        <v>333</v>
      </c>
      <c r="Q91" s="38" t="s">
        <v>333</v>
      </c>
      <c r="R91" s="38" t="s">
        <v>333</v>
      </c>
      <c r="S91" s="38" t="s">
        <v>333</v>
      </c>
      <c r="T91" s="38" t="s">
        <v>333</v>
      </c>
      <c r="U91" s="38" t="s">
        <v>333</v>
      </c>
      <c r="V91" s="38" t="s">
        <v>333</v>
      </c>
      <c r="W91" s="38" t="s">
        <v>333</v>
      </c>
      <c r="X91" s="38" t="s">
        <v>333</v>
      </c>
      <c r="Y91" s="38" t="s">
        <v>333</v>
      </c>
      <c r="Z91" s="38" t="s">
        <v>333</v>
      </c>
      <c r="AA91" s="28"/>
    </row>
    <row r="92" spans="1:27" s="29" customFormat="1" ht="11.5" x14ac:dyDescent="0.25">
      <c r="A92" s="256"/>
      <c r="B92" s="135" t="s">
        <v>349</v>
      </c>
      <c r="C92" s="135" t="s">
        <v>344</v>
      </c>
      <c r="D92" s="133" t="s">
        <v>322</v>
      </c>
      <c r="E92" s="128"/>
      <c r="F92" s="30"/>
      <c r="G92" s="38">
        <f>IF('3g CPIH'!C$16="-","-",'3h OC '!$E$11*('3g CPIH'!C$16/'3g CPIH'!$G$16))</f>
        <v>63.482931017612529</v>
      </c>
      <c r="H92" s="38">
        <f>IF('3g CPIH'!D$16="-","-",'3h OC '!$E$11*('3g CPIH'!D$16/'3g CPIH'!$G$16))</f>
        <v>63.61002397260274</v>
      </c>
      <c r="I92" s="38">
        <f>IF('3g CPIH'!E$16="-","-",'3h OC '!$E$11*('3g CPIH'!E$16/'3g CPIH'!$G$16))</f>
        <v>63.800663405088073</v>
      </c>
      <c r="J92" s="38">
        <f>IF('3g CPIH'!F$16="-","-",'3h OC '!$E$11*('3g CPIH'!F$16/'3g CPIH'!$G$16))</f>
        <v>64.181942270058713</v>
      </c>
      <c r="K92" s="38">
        <f>IF('3g CPIH'!G$16="-","-",'3h OC '!$E$11*('3g CPIH'!G$16/'3g CPIH'!$G$16))</f>
        <v>64.944500000000005</v>
      </c>
      <c r="L92" s="38">
        <f>IF('3g CPIH'!H$16="-","-",'3h OC '!$E$11*('3g CPIH'!H$16/'3g CPIH'!$G$16))</f>
        <v>65.770604207436406</v>
      </c>
      <c r="M92" s="38">
        <f>IF('3g CPIH'!I$16="-","-",'3h OC '!$E$11*('3g CPIH'!I$16/'3g CPIH'!$G$16))</f>
        <v>66.723801369863011</v>
      </c>
      <c r="N92" s="38">
        <f>IF('3g CPIH'!J$16="-","-",'3h OC '!$E$11*('3g CPIH'!J$16/'3g CPIH'!$G$16))</f>
        <v>67.295719667318991</v>
      </c>
      <c r="O92" s="30"/>
      <c r="P92" s="38">
        <f>IF('3g CPIH'!L$16="-","-",'3h OC '!$E$11*('3g CPIH'!L$16/'3g CPIH'!$G$16))</f>
        <v>67.295719667318991</v>
      </c>
      <c r="Q92" s="38">
        <f>IF('3g CPIH'!M$16="-","-",'3h OC '!$E$11*('3g CPIH'!M$16/'3g CPIH'!$G$16))</f>
        <v>68.058277397260284</v>
      </c>
      <c r="R92" s="38">
        <f>IF('3g CPIH'!N$16="-","-",'3h OC '!$E$11*('3g CPIH'!N$16/'3g CPIH'!$G$16))</f>
        <v>68.566649217221141</v>
      </c>
      <c r="S92" s="38">
        <f>IF('3g CPIH'!O$16="-","-",'3h OC '!$E$11*('3g CPIH'!O$16/'3g CPIH'!$G$16))</f>
        <v>68.947928082191794</v>
      </c>
      <c r="T92" s="38">
        <f>IF('3g CPIH'!P$16="-","-",'3h OC '!$E$11*('3g CPIH'!P$16/'3g CPIH'!$G$16))</f>
        <v>69.138567514677106</v>
      </c>
      <c r="U92" s="38">
        <f>IF('3g CPIH'!Q$16="-","-",'3h OC '!$E$11*('3g CPIH'!Q$16/'3g CPIH'!$G$16))</f>
        <v>69.51984637964776</v>
      </c>
      <c r="V92" s="38">
        <f>IF('3g CPIH'!R$16="-","-",'3h OC '!$E$11*('3g CPIH'!R$16/'3g CPIH'!$G$16))</f>
        <v>70.790775929549909</v>
      </c>
      <c r="W92" s="38" t="str">
        <f>IF('3g CPIH'!S$16="-","-",'3h OC '!$E$11*('3g CPIH'!S$16/'3g CPIH'!$G$16))</f>
        <v>-</v>
      </c>
      <c r="X92" s="38" t="str">
        <f>IF('3g CPIH'!T$16="-","-",'3h OC '!$E$11*('3g CPIH'!T$16/'3g CPIH'!$G$16))</f>
        <v>-</v>
      </c>
      <c r="Y92" s="38" t="str">
        <f>IF('3g CPIH'!U$16="-","-",'3h OC '!$E$11*('3g CPIH'!U$16/'3g CPIH'!$G$16))</f>
        <v>-</v>
      </c>
      <c r="Z92" s="38" t="str">
        <f>IF('3g CPIH'!V$16="-","-",'3h OC '!$E$11*('3g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SMNCC'!G$60="-","-",'3i SMNCC'!G$60)</f>
        <v>0</v>
      </c>
      <c r="L93" s="38">
        <f>IF('3i SMNCC'!H$60="-","-",'3i SMNCC'!H$60)</f>
        <v>-0.10239413454660828</v>
      </c>
      <c r="M93" s="38">
        <f>IF('3i SMNCC'!I$60="-","-",'3i SMNCC'!I$60)</f>
        <v>1.3107897268148032</v>
      </c>
      <c r="N93" s="38">
        <f>IF('3i SMNCC'!J$60="-","-",'3i SMNCC'!J$60)</f>
        <v>1.3561024854837453</v>
      </c>
      <c r="O93" s="30"/>
      <c r="P93" s="38">
        <f>IF('3i SMNCC'!L$60="-","-",'3i SMNCC'!L$60)</f>
        <v>1.3561024854837453</v>
      </c>
      <c r="Q93" s="38">
        <f>IF('3i SMNCC'!M$60="-","-",'3i SMNCC'!M$60)</f>
        <v>2.7190896886881828</v>
      </c>
      <c r="R93" s="38">
        <f>IF('3i SMNCC'!N$60="-","-",'3i SMNCC'!N$60)</f>
        <v>2.5445731212335492</v>
      </c>
      <c r="S93" s="38">
        <f>IF('3i SMNCC'!O$60="-","-",'3i SMNCC'!O$60)</f>
        <v>3.7238675166956514</v>
      </c>
      <c r="T93" s="38">
        <f>IF('3i SMNCC'!P$60="-","-",'3i SMNCC'!P$60)</f>
        <v>3.2317970151566944</v>
      </c>
      <c r="U93" s="38">
        <f>IF('3i SMNCC'!Q$60="-","-",'3i SMNCC'!Q$60)</f>
        <v>3.0490377355812108</v>
      </c>
      <c r="V93" s="38">
        <f>IF('3i SMNCC'!R$60="-","-",'3i SMNCC'!R$60)</f>
        <v>-2.8755928274026386</v>
      </c>
      <c r="W93" s="38" t="str">
        <f>IF('3i SMNCC'!S$60="-","-",'3i SMNCC'!S$60)</f>
        <v>-</v>
      </c>
      <c r="X93" s="38" t="str">
        <f>IF('3i SMNCC'!T$60="-","-",'3i SMNCC'!T$60)</f>
        <v>-</v>
      </c>
      <c r="Y93" s="38" t="str">
        <f>IF('3i SMNCC'!U$60="-","-",'3i SMNCC'!U$60)</f>
        <v>-</v>
      </c>
      <c r="Z93" s="38" t="str">
        <f>IF('3i SMNCC'!V$60="-","-",'3i SMNCC'!V$60)</f>
        <v>-</v>
      </c>
      <c r="AA93" s="28"/>
    </row>
    <row r="94" spans="1:27" s="29" customFormat="1" ht="11.25" customHeight="1" x14ac:dyDescent="0.25">
      <c r="A94" s="256"/>
      <c r="B94" s="135" t="s">
        <v>349</v>
      </c>
      <c r="C94" s="135" t="s">
        <v>389</v>
      </c>
      <c r="D94" s="133" t="s">
        <v>322</v>
      </c>
      <c r="E94" s="128"/>
      <c r="F94" s="30"/>
      <c r="G94" s="38">
        <f>IF('3g CPIH'!C$16="-","-",'3j PAAC PAP'!$G$23*('3g CPIH'!C$16/'3g CPIH'!$G$16))</f>
        <v>38.769117710371823</v>
      </c>
      <c r="H94" s="38">
        <f>IF('3g CPIH'!D$16="-","-",'3j PAAC PAP'!$G$23*('3g CPIH'!D$16/'3g CPIH'!$G$16))</f>
        <v>38.846733561643838</v>
      </c>
      <c r="I94" s="38">
        <f>IF('3g CPIH'!E$16="-","-",'3j PAAC PAP'!$G$23*('3g CPIH'!E$16/'3g CPIH'!$G$16))</f>
        <v>38.963157338551866</v>
      </c>
      <c r="J94" s="38">
        <f>IF('3g CPIH'!F$16="-","-",'3j PAAC PAP'!$G$23*('3g CPIH'!F$16/'3g CPIH'!$G$16))</f>
        <v>39.19600489236791</v>
      </c>
      <c r="K94" s="38">
        <f>IF('3g CPIH'!G$16="-","-",'3j PAAC PAP'!$G$23*('3g CPIH'!G$16/'3g CPIH'!$G$16))</f>
        <v>39.661700000000003</v>
      </c>
      <c r="L94" s="38">
        <f>IF('3g CPIH'!H$16="-","-",'3j PAAC PAP'!$G$23*('3g CPIH'!H$16/'3g CPIH'!$G$16))</f>
        <v>40.166203033268111</v>
      </c>
      <c r="M94" s="38">
        <f>IF('3g CPIH'!I$16="-","-",'3j PAAC PAP'!$G$23*('3g CPIH'!I$16/'3g CPIH'!$G$16))</f>
        <v>40.748321917808219</v>
      </c>
      <c r="N94" s="38">
        <f>IF('3g CPIH'!J$16="-","-",'3j PAAC PAP'!$G$23*('3g CPIH'!J$16/'3g CPIH'!$G$16))</f>
        <v>41.097593248532299</v>
      </c>
      <c r="O94" s="30"/>
      <c r="P94" s="38">
        <f>IF('3g CPIH'!L$16="-","-",'3j PAAC PAP'!$G$23*('3g CPIH'!L$16/'3g CPIH'!$G$16))</f>
        <v>41.097593248532299</v>
      </c>
      <c r="Q94" s="38">
        <f>IF('3g CPIH'!M$16="-","-",'3j PAAC PAP'!$G$23*('3g CPIH'!M$16/'3g CPIH'!$G$16))</f>
        <v>41.563288356164385</v>
      </c>
      <c r="R94" s="38">
        <f>IF('3g CPIH'!N$16="-","-",'3j PAAC PAP'!$G$23*('3g CPIH'!N$16/'3g CPIH'!$G$16))</f>
        <v>41.87375176125245</v>
      </c>
      <c r="S94" s="38">
        <f>IF('3g CPIH'!O$16="-","-",'3j PAAC PAP'!$G$23*('3g CPIH'!O$16/'3g CPIH'!$G$16))</f>
        <v>42.1065993150685</v>
      </c>
      <c r="T94" s="38">
        <f>IF('3g CPIH'!P$16="-","-",'3j PAAC PAP'!$G$23*('3g CPIH'!P$16/'3g CPIH'!$G$16))</f>
        <v>42.223023091976515</v>
      </c>
      <c r="U94" s="38">
        <f>IF('3g CPIH'!Q$16="-","-",'3j PAAC PAP'!$G$23*('3g CPIH'!Q$16/'3g CPIH'!$G$16))</f>
        <v>42.455870645792565</v>
      </c>
      <c r="V94" s="38">
        <f>IF('3g CPIH'!R$16="-","-",'3j PAAC PAP'!$G$23*('3g CPIH'!R$16/'3g CPIH'!$G$16))</f>
        <v>43.232029158512731</v>
      </c>
      <c r="W94" s="38" t="str">
        <f>IF('3g CPIH'!S$16="-","-",'3j PAAC PAP'!$G$23*('3g CPIH'!S$16/'3g CPIH'!$G$16))</f>
        <v>-</v>
      </c>
      <c r="X94" s="38" t="str">
        <f>IF('3g CPIH'!T$16="-","-",'3j PAAC PAP'!$G$23*('3g CPIH'!T$16/'3g CPIH'!$G$16))</f>
        <v>-</v>
      </c>
      <c r="Y94" s="38" t="str">
        <f>IF('3g CPIH'!U$16="-","-",'3j PAAC PAP'!$G$23*('3g CPIH'!U$16/'3g CPIH'!$G$16))</f>
        <v>-</v>
      </c>
      <c r="Z94" s="38" t="str">
        <f>IF('3g CPIH'!V$16="-","-",'3j PAAC PAP'!$G$23*('3g CPIH'!V$16/'3g CPIH'!$G$16))</f>
        <v>-</v>
      </c>
      <c r="AA94" s="28"/>
    </row>
    <row r="95" spans="1:27" s="29" customFormat="1" ht="11.25" customHeight="1" x14ac:dyDescent="0.25">
      <c r="A95" s="256"/>
      <c r="B95" s="135" t="s">
        <v>349</v>
      </c>
      <c r="C95" s="135" t="s">
        <v>404</v>
      </c>
      <c r="D95" s="133" t="s">
        <v>322</v>
      </c>
      <c r="E95" s="128"/>
      <c r="F95" s="30"/>
      <c r="G95" s="38">
        <f>IF(G90="-","-",SUM(G87:G93)*'3j PAAC PAP'!$G$41)</f>
        <v>0</v>
      </c>
      <c r="H95" s="38">
        <f>IF(H90="-","-",SUM(H87:H93)*'3j PAAC PAP'!$G$41)</f>
        <v>0</v>
      </c>
      <c r="I95" s="38">
        <f>IF(I90="-","-",SUM(I87:I93)*'3j PAAC PAP'!$G$41)</f>
        <v>0</v>
      </c>
      <c r="J95" s="38">
        <f>IF(J90="-","-",SUM(J87:J93)*'3j PAAC PAP'!$G$41)</f>
        <v>0</v>
      </c>
      <c r="K95" s="38">
        <f>IF(K90="-","-",SUM(K87:K93)*'3j PAAC PAP'!$G$41)</f>
        <v>0</v>
      </c>
      <c r="L95" s="38">
        <f>IF(L90="-","-",SUM(L87:L93)*'3j PAAC PAP'!$G$41)</f>
        <v>0</v>
      </c>
      <c r="M95" s="38">
        <f>IF(M90="-","-",SUM(M87:M93)*'3j PAAC PAP'!$G$41)</f>
        <v>0</v>
      </c>
      <c r="N95" s="38">
        <f>IF(N90="-","-",SUM(N87:N93)*'3j PAAC PAP'!$G$41)</f>
        <v>0</v>
      </c>
      <c r="O95" s="30"/>
      <c r="P95" s="38">
        <f>IF(P90="-","-",SUM(P87:P93)*'3j PAAC PAP'!$G$41)</f>
        <v>0</v>
      </c>
      <c r="Q95" s="38">
        <f>IF(Q90="-","-",SUM(Q87:Q93)*'3j PAAC PAP'!$G$41)</f>
        <v>0</v>
      </c>
      <c r="R95" s="38">
        <f>IF(R90="-","-",SUM(R87:R93)*'3j PAAC PAP'!$G$41)</f>
        <v>0</v>
      </c>
      <c r="S95" s="38">
        <f>IF(S90="-","-",SUM(S87:S93)*'3j PAAC PAP'!$G$41)</f>
        <v>0</v>
      </c>
      <c r="T95" s="38">
        <f>IF(T90="-","-",SUM(T87:T93)*'3j PAAC PAP'!$G$41)</f>
        <v>0</v>
      </c>
      <c r="U95" s="38">
        <f>IF(U90="-","-",SUM(U87:U93)*'3j PAAC PAP'!$G$41)</f>
        <v>0</v>
      </c>
      <c r="V95" s="38">
        <f>IF(V90="-","-",SUM(V87:V93)*'3j PAAC PAP'!$G$41)</f>
        <v>0</v>
      </c>
      <c r="W95" s="38" t="str">
        <f>IF(W90="-","-",SUM(W87:W93)*'3j PAAC PAP'!$G$41)</f>
        <v>-</v>
      </c>
      <c r="X95" s="38" t="str">
        <f>IF(X90="-","-",SUM(X87:X93)*'3j PAAC PAP'!$G$41)</f>
        <v>-</v>
      </c>
      <c r="Y95" s="38" t="str">
        <f>IF(Y90="-","-",SUM(Y87:Y93)*'3j PAAC PAP'!$G$41)</f>
        <v>-</v>
      </c>
      <c r="Z95" s="38" t="str">
        <f>IF(Z90="-","-",SUM(Z87:Z93)*'3j PAAC PAP'!$G$41)</f>
        <v>-</v>
      </c>
      <c r="AA95" s="28"/>
    </row>
    <row r="96" spans="1:27" s="29" customFormat="1" ht="11.25" customHeight="1" x14ac:dyDescent="0.25">
      <c r="A96" s="256"/>
      <c r="B96" s="135" t="s">
        <v>388</v>
      </c>
      <c r="C96" s="135" t="s">
        <v>515</v>
      </c>
      <c r="D96" s="133" t="s">
        <v>322</v>
      </c>
      <c r="E96" s="128"/>
      <c r="F96" s="30"/>
      <c r="G96" s="38">
        <f>IF(G90="-","-",SUM(G87:G95)*'3k EBIT'!$E$11)</f>
        <v>2.1074089853579236</v>
      </c>
      <c r="H96" s="38">
        <f>IF(H90="-","-",SUM(H87:H95)*'3k EBIT'!$E$11)</f>
        <v>2.1113737855176109</v>
      </c>
      <c r="I96" s="38">
        <f>IF(I90="-","-",SUM(I87:I95)*'3k EBIT'!$E$11)</f>
        <v>2.1185407260345759</v>
      </c>
      <c r="J96" s="38">
        <f>IF(J90="-","-",SUM(J87:J95)*'3k EBIT'!$E$11)</f>
        <v>2.1304351265136363</v>
      </c>
      <c r="K96" s="38">
        <f>IF(K90="-","-",SUM(K87:K95)*'3k EBIT'!$E$11)</f>
        <v>2.1557688535103194</v>
      </c>
      <c r="L96" s="38">
        <f>IF(L90="-","-",SUM(L87:L95)*'3k EBIT'!$E$11)</f>
        <v>2.1795568849503861</v>
      </c>
      <c r="M96" s="38">
        <f>IF(M90="-","-",SUM(M87:M95)*'3k EBIT'!$E$11)</f>
        <v>2.2446744028704719</v>
      </c>
      <c r="N96" s="38">
        <f>IF(N90="-","-",SUM(N87:N95)*'3k EBIT'!$E$11)</f>
        <v>2.2633936210989636</v>
      </c>
      <c r="O96" s="30"/>
      <c r="P96" s="38">
        <f>IF(P90="-","-",SUM(P87:P95)*'3k EBIT'!$E$11)</f>
        <v>2.2633936210989636</v>
      </c>
      <c r="Q96" s="38">
        <f>IF(Q90="-","-",SUM(Q87:Q95)*'3k EBIT'!$E$11)</f>
        <v>2.3168217242077791</v>
      </c>
      <c r="R96" s="38">
        <f>IF(R90="-","-",SUM(R87:R95)*'3k EBIT'!$E$11)</f>
        <v>2.3276183150087935</v>
      </c>
      <c r="S96" s="38">
        <f>IF(S90="-","-",SUM(S87:S95)*'3k EBIT'!$E$11)</f>
        <v>2.3655648117716734</v>
      </c>
      <c r="T96" s="38">
        <f>IF(T90="-","-",SUM(T87:T95)*'3k EBIT'!$E$11)</f>
        <v>2.3559741078194558</v>
      </c>
      <c r="U96" s="38">
        <f>IF(U90="-","-",SUM(U87:U95)*'3k EBIT'!$E$11)</f>
        <v>2.3654859215535939</v>
      </c>
      <c r="V96" s="38">
        <f>IF(V90="-","-",SUM(V87:V95)*'3k EBIT'!$E$11)</f>
        <v>2.2879451005225158</v>
      </c>
      <c r="W96" s="38" t="str">
        <f>IF(W90="-","-",SUM(W87:W95)*'3k EBIT'!$E$11)</f>
        <v>-</v>
      </c>
      <c r="X96" s="38" t="str">
        <f>IF(X90="-","-",SUM(X87:X95)*'3k EBIT'!$E$11)</f>
        <v>-</v>
      </c>
      <c r="Y96" s="38" t="str">
        <f>IF(Y90="-","-",SUM(Y87:Y95)*'3k EBIT'!$E$11)</f>
        <v>-</v>
      </c>
      <c r="Z96" s="38" t="str">
        <f>IF(Z90="-","-",SUM(Z87:Z95)*'3k EBIT'!$E$11)</f>
        <v>-</v>
      </c>
      <c r="AA96" s="28"/>
    </row>
    <row r="97" spans="1:27" s="29" customFormat="1" ht="11.25" customHeight="1" x14ac:dyDescent="0.25">
      <c r="A97" s="256"/>
      <c r="B97" s="135" t="s">
        <v>292</v>
      </c>
      <c r="C97" s="179" t="s">
        <v>516</v>
      </c>
      <c r="D97" s="133" t="s">
        <v>322</v>
      </c>
      <c r="E97" s="127"/>
      <c r="F97" s="30"/>
      <c r="G97" s="38">
        <f>IF(G92="-","-",SUM(G87:G90,G92:G96)*'3l HAP'!$E$12)</f>
        <v>1.6239243268456498</v>
      </c>
      <c r="H97" s="38">
        <f>IF(H92="-","-",SUM(H87:H90,H92:H96)*'3l HAP'!$E$12)</f>
        <v>1.6269795171172732</v>
      </c>
      <c r="I97" s="38">
        <f>IF(I92="-","-",SUM(I87:I90,I92:I96)*'3l HAP'!$E$12)</f>
        <v>1.6325022083155263</v>
      </c>
      <c r="J97" s="38">
        <f>IF(J92="-","-",SUM(J87:J90,J92:J96)*'3l HAP'!$E$12)</f>
        <v>1.6416677791303957</v>
      </c>
      <c r="K97" s="38">
        <f>IF(K92="-","-",SUM(K87:K90,K92:K96)*'3l HAP'!$E$12)</f>
        <v>1.6611894077489591</v>
      </c>
      <c r="L97" s="38">
        <f>IF(L92="-","-",SUM(L87:L90,L92:L96)*'3l HAP'!$E$12)</f>
        <v>1.6795199564045309</v>
      </c>
      <c r="M97" s="38">
        <f>IF(M92="-","-",SUM(M87:M90,M92:M96)*'3l HAP'!$E$12)</f>
        <v>1.729698124092411</v>
      </c>
      <c r="N97" s="38">
        <f>IF(N92="-","-",SUM(N87:N90,N92:N96)*'3l HAP'!$E$12)</f>
        <v>1.7441227536123509</v>
      </c>
      <c r="O97" s="30"/>
      <c r="P97" s="38">
        <f>IF(P92="-","-",SUM(P87:P90,P92:P96)*'3l HAP'!$E$12)</f>
        <v>1.7441227536123509</v>
      </c>
      <c r="Q97" s="38">
        <f>IF(Q92="-","-",SUM(Q87:Q90,Q92:Q96)*'3l HAP'!$E$12)</f>
        <v>1.7852933080602276</v>
      </c>
      <c r="R97" s="38">
        <f>IF(R92="-","-",SUM(R87:R90,R92:R96)*'3l HAP'!$E$12)</f>
        <v>1.7936129301983992</v>
      </c>
      <c r="S97" s="38">
        <f>IF(S92="-","-",SUM(S87:S90,S92:S96)*'3l HAP'!$E$12)</f>
        <v>1.8228536896522858</v>
      </c>
      <c r="T97" s="38">
        <f>IF(T92="-","-",SUM(T87:T90,T92:T96)*'3l HAP'!$E$12)</f>
        <v>1.8154632981488843</v>
      </c>
      <c r="U97" s="38">
        <f>IF(U92="-","-",SUM(U87:U90,U92:U96)*'3l HAP'!$E$12)</f>
        <v>1.8227928985361903</v>
      </c>
      <c r="V97" s="38">
        <f>IF(V92="-","-",SUM(V87:V90,V92:V96)*'3l HAP'!$E$12)</f>
        <v>1.7630415989684103</v>
      </c>
      <c r="W97" s="38" t="str">
        <f>IF(W92="-","-",SUM(W87:W90,W92:W96)*'3l HAP'!$E$12)</f>
        <v>-</v>
      </c>
      <c r="X97" s="38" t="str">
        <f>IF(X92="-","-",SUM(X87:X90,X92:X96)*'3l HAP'!$E$12)</f>
        <v>-</v>
      </c>
      <c r="Y97" s="38" t="str">
        <f>IF(Y92="-","-",SUM(Y87:Y90,Y92:Y96)*'3l HAP'!$E$12)</f>
        <v>-</v>
      </c>
      <c r="Z97" s="38" t="str">
        <f>IF(Z92="-","-",SUM(Z87:Z90,Z92:Z96)*'3l HAP'!$E$12)</f>
        <v>-</v>
      </c>
      <c r="AA97" s="28"/>
    </row>
    <row r="98" spans="1:27" s="29" customFormat="1" ht="11.25" customHeight="1" x14ac:dyDescent="0.25">
      <c r="A98" s="256"/>
      <c r="B98" s="135" t="s">
        <v>44</v>
      </c>
      <c r="C98" s="135" t="str">
        <f>B98&amp;"_"&amp;D98</f>
        <v>Total_North West</v>
      </c>
      <c r="D98" s="133" t="s">
        <v>322</v>
      </c>
      <c r="E98" s="128"/>
      <c r="F98" s="30"/>
      <c r="G98" s="38">
        <f>IF(G92="-","-",SUM(G87:G97))</f>
        <v>112.54014089987002</v>
      </c>
      <c r="H98" s="38">
        <f t="shared" ref="H98:Z98" si="6">IF(H92="-","-",SUM(H87:H97))</f>
        <v>112.75186969656357</v>
      </c>
      <c r="I98" s="38">
        <f t="shared" si="6"/>
        <v>113.13459962758513</v>
      </c>
      <c r="J98" s="38">
        <f t="shared" si="6"/>
        <v>113.76978601766574</v>
      </c>
      <c r="K98" s="38">
        <f t="shared" si="6"/>
        <v>115.12266114799615</v>
      </c>
      <c r="L98" s="38">
        <f t="shared" si="6"/>
        <v>116.3929928342497</v>
      </c>
      <c r="M98" s="38">
        <f t="shared" si="6"/>
        <v>119.87040737157626</v>
      </c>
      <c r="N98" s="38">
        <f t="shared" si="6"/>
        <v>120.87005360617371</v>
      </c>
      <c r="O98" s="30"/>
      <c r="P98" s="38">
        <f t="shared" si="6"/>
        <v>120.87005360617371</v>
      </c>
      <c r="Q98" s="38">
        <f t="shared" si="6"/>
        <v>123.7232284258956</v>
      </c>
      <c r="R98" s="38">
        <f t="shared" si="6"/>
        <v>124.29978943442619</v>
      </c>
      <c r="S98" s="38">
        <f t="shared" si="6"/>
        <v>126.32621340908989</v>
      </c>
      <c r="T98" s="38">
        <f t="shared" si="6"/>
        <v>125.81404933386258</v>
      </c>
      <c r="U98" s="38">
        <f t="shared" si="6"/>
        <v>126.3220005029478</v>
      </c>
      <c r="V98" s="38">
        <f t="shared" si="6"/>
        <v>122.18115504534573</v>
      </c>
      <c r="W98" s="38" t="str">
        <f t="shared" si="6"/>
        <v>-</v>
      </c>
      <c r="X98" s="38" t="str">
        <f t="shared" si="6"/>
        <v>-</v>
      </c>
      <c r="Y98" s="38" t="str">
        <f t="shared" si="6"/>
        <v>-</v>
      </c>
      <c r="Z98" s="38" t="str">
        <f t="shared" si="6"/>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AA'!J244="-","-",'3c AA'!J244)</f>
        <v>-</v>
      </c>
      <c r="H101" s="129" t="str">
        <f>IF('3c AA'!K244="-","-",'3c AA'!K244)</f>
        <v>-</v>
      </c>
      <c r="I101" s="129" t="str">
        <f>IF('3c AA'!L244="-","-",'3c AA'!L244)</f>
        <v>-</v>
      </c>
      <c r="J101" s="129" t="str">
        <f>IF('3c AA'!M244="-","-",'3c AA'!M244)</f>
        <v>-</v>
      </c>
      <c r="K101" s="129" t="str">
        <f>IF('3c AA'!N244="-","-",'3c AA'!N244)</f>
        <v>-</v>
      </c>
      <c r="L101" s="129" t="str">
        <f>IF('3c AA'!O244="-","-",'3c AA'!O244)</f>
        <v>-</v>
      </c>
      <c r="M101" s="129" t="str">
        <f>IF('3c AA'!P244="-","-",'3c AA'!P244)</f>
        <v>-</v>
      </c>
      <c r="N101" s="129" t="str">
        <f>IF('3c AA'!Q244="-","-",'3c AA'!Q244)</f>
        <v>-</v>
      </c>
      <c r="O101" s="30"/>
      <c r="P101" s="129" t="str">
        <f>IF('3c AA'!S244="-","-",'3c AA'!S244)</f>
        <v>-</v>
      </c>
      <c r="Q101" s="129" t="str">
        <f>IF('3c AA'!T244="-","-",'3c AA'!T244)</f>
        <v>-</v>
      </c>
      <c r="R101" s="129" t="str">
        <f>IF('3c AA'!U244="-","-",'3c AA'!U244)</f>
        <v>-</v>
      </c>
      <c r="S101" s="129" t="str">
        <f>IF('3c AA'!V244="-","-",'3c AA'!V244)</f>
        <v>-</v>
      </c>
      <c r="T101" s="129">
        <f>IF('3c AA'!W244="-","-",'3c AA'!W244)</f>
        <v>0</v>
      </c>
      <c r="U101" s="129">
        <f>IF('3c AA'!X244="-","-",'3c AA'!X244)</f>
        <v>0</v>
      </c>
      <c r="V101" s="129">
        <f>IF('3c AA'!Y244="-","-",'3c AA'!Y244)</f>
        <v>0</v>
      </c>
      <c r="W101" s="129" t="str">
        <f>IF('3c AA'!Z244="-","-",'3c AA'!Z244)</f>
        <v>-</v>
      </c>
      <c r="X101" s="129" t="str">
        <f>IF('3c AA'!AA244="-","-",'3c AA'!AA244)</f>
        <v>-</v>
      </c>
      <c r="Y101" s="129" t="str">
        <f>IF('3c AA'!AB244="-","-",'3c AA'!AB244)</f>
        <v>-</v>
      </c>
      <c r="Z101" s="129" t="str">
        <f>IF('3c AA'!AC244="-","-",'3c AA'!AC244)</f>
        <v>-</v>
      </c>
      <c r="AA101" s="28"/>
    </row>
    <row r="102" spans="1:27" s="29" customFormat="1" ht="11.5" x14ac:dyDescent="0.25">
      <c r="A102" s="256"/>
      <c r="B102" s="132" t="s">
        <v>2</v>
      </c>
      <c r="C102" s="132" t="s">
        <v>342</v>
      </c>
      <c r="D102" s="134" t="s">
        <v>323</v>
      </c>
      <c r="E102" s="131"/>
      <c r="F102" s="30"/>
      <c r="G102" s="129">
        <f>IF('3d PC'!G14="-","-",'3d PC'!G64)</f>
        <v>6.5567588596821027</v>
      </c>
      <c r="H102" s="129">
        <f>IF('3d PC'!H14="-","-",'3d PC'!H64)</f>
        <v>6.5567588596821027</v>
      </c>
      <c r="I102" s="129">
        <f>IF('3d PC'!I14="-","-",'3d PC'!I64)</f>
        <v>6.6197359495950758</v>
      </c>
      <c r="J102" s="129">
        <f>IF('3d PC'!J14="-","-",'3d PC'!J64)</f>
        <v>6.6197359495950758</v>
      </c>
      <c r="K102" s="129">
        <f>IF('3d PC'!K14="-","-",'3d PC'!K64)</f>
        <v>6.6995028867368616</v>
      </c>
      <c r="L102" s="129">
        <f>IF('3d PC'!L14="-","-",'3d PC'!L64)</f>
        <v>6.6995028867368616</v>
      </c>
      <c r="M102" s="129">
        <f>IF('3d PC'!M14="-","-",'3d PC'!M64)</f>
        <v>7.1131218301273513</v>
      </c>
      <c r="N102" s="129">
        <f>IF('3d PC'!N14="-","-",'3d PC'!N64)</f>
        <v>7.1131218301273513</v>
      </c>
      <c r="O102" s="30"/>
      <c r="P102" s="129">
        <f>'3d PC'!P64</f>
        <v>7.1131218301273513</v>
      </c>
      <c r="Q102" s="129">
        <f>'3d PC'!Q64</f>
        <v>7.2804579515147188</v>
      </c>
      <c r="R102" s="129">
        <f>'3d PC'!R64</f>
        <v>7.1935840895118579</v>
      </c>
      <c r="S102" s="129">
        <f>'3d PC'!S64</f>
        <v>7.3593999937099728</v>
      </c>
      <c r="T102" s="129">
        <f>'3d PC'!T64</f>
        <v>7.0492243060839304</v>
      </c>
      <c r="U102" s="129">
        <f>'3d PC'!U64</f>
        <v>7.1089669218364691</v>
      </c>
      <c r="V102" s="129">
        <f>'3d PC'!V64</f>
        <v>6.9829560851947949</v>
      </c>
      <c r="W102" s="129" t="str">
        <f>'3d PC'!W64</f>
        <v>-</v>
      </c>
      <c r="X102" s="129" t="str">
        <f>'3d PC'!X64</f>
        <v>-</v>
      </c>
      <c r="Y102" s="129" t="str">
        <f>'3d PC'!Y64</f>
        <v>-</v>
      </c>
      <c r="Z102" s="129" t="str">
        <f>'3d PC'!Z64</f>
        <v>-</v>
      </c>
      <c r="AA102" s="28"/>
    </row>
    <row r="103" spans="1:27" s="29" customFormat="1" ht="11.5" x14ac:dyDescent="0.25">
      <c r="A103" s="256"/>
      <c r="B103" s="132" t="s">
        <v>352</v>
      </c>
      <c r="C103" s="132" t="s">
        <v>343</v>
      </c>
      <c r="D103" s="134" t="s">
        <v>323</v>
      </c>
      <c r="E103" s="131"/>
      <c r="F103" s="30"/>
      <c r="G103" s="129" t="s">
        <v>333</v>
      </c>
      <c r="H103" s="129" t="s">
        <v>333</v>
      </c>
      <c r="I103" s="129" t="s">
        <v>333</v>
      </c>
      <c r="J103" s="129" t="s">
        <v>333</v>
      </c>
      <c r="K103" s="129" t="s">
        <v>333</v>
      </c>
      <c r="L103" s="129" t="s">
        <v>333</v>
      </c>
      <c r="M103" s="129" t="s">
        <v>333</v>
      </c>
      <c r="N103" s="129" t="s">
        <v>333</v>
      </c>
      <c r="O103" s="30"/>
      <c r="P103" s="129" t="s">
        <v>333</v>
      </c>
      <c r="Q103" s="129" t="s">
        <v>333</v>
      </c>
      <c r="R103" s="129" t="s">
        <v>333</v>
      </c>
      <c r="S103" s="129" t="s">
        <v>333</v>
      </c>
      <c r="T103" s="129" t="s">
        <v>333</v>
      </c>
      <c r="U103" s="129" t="s">
        <v>333</v>
      </c>
      <c r="V103" s="129" t="s">
        <v>333</v>
      </c>
      <c r="W103" s="129" t="s">
        <v>333</v>
      </c>
      <c r="X103" s="129" t="s">
        <v>333</v>
      </c>
      <c r="Y103" s="129" t="s">
        <v>333</v>
      </c>
      <c r="Z103" s="129" t="s">
        <v>333</v>
      </c>
      <c r="AA103" s="28"/>
    </row>
    <row r="104" spans="1:27" s="29" customFormat="1" ht="11.25" customHeight="1" x14ac:dyDescent="0.25">
      <c r="A104" s="256"/>
      <c r="B104" s="132" t="s">
        <v>349</v>
      </c>
      <c r="C104" s="132" t="s">
        <v>344</v>
      </c>
      <c r="D104" s="134" t="s">
        <v>323</v>
      </c>
      <c r="E104" s="131"/>
      <c r="F104" s="30"/>
      <c r="G104" s="129">
        <f>IF('3g CPIH'!C$16="-","-",'3h OC '!$E$11*('3g CPIH'!C$16/'3g CPIH'!$G$16))</f>
        <v>63.482931017612529</v>
      </c>
      <c r="H104" s="129">
        <f>IF('3g CPIH'!D$16="-","-",'3h OC '!$E$11*('3g CPIH'!D$16/'3g CPIH'!$G$16))</f>
        <v>63.61002397260274</v>
      </c>
      <c r="I104" s="129">
        <f>IF('3g CPIH'!E$16="-","-",'3h OC '!$E$11*('3g CPIH'!E$16/'3g CPIH'!$G$16))</f>
        <v>63.800663405088073</v>
      </c>
      <c r="J104" s="129">
        <f>IF('3g CPIH'!F$16="-","-",'3h OC '!$E$11*('3g CPIH'!F$16/'3g CPIH'!$G$16))</f>
        <v>64.181942270058713</v>
      </c>
      <c r="K104" s="129">
        <f>IF('3g CPIH'!G$16="-","-",'3h OC '!$E$11*('3g CPIH'!G$16/'3g CPIH'!$G$16))</f>
        <v>64.944500000000005</v>
      </c>
      <c r="L104" s="129">
        <f>IF('3g CPIH'!H$16="-","-",'3h OC '!$E$11*('3g CPIH'!H$16/'3g CPIH'!$G$16))</f>
        <v>65.770604207436406</v>
      </c>
      <c r="M104" s="129">
        <f>IF('3g CPIH'!I$16="-","-",'3h OC '!$E$11*('3g CPIH'!I$16/'3g CPIH'!$G$16))</f>
        <v>66.723801369863011</v>
      </c>
      <c r="N104" s="129">
        <f>IF('3g CPIH'!J$16="-","-",'3h OC '!$E$11*('3g CPIH'!J$16/'3g CPIH'!$G$16))</f>
        <v>67.295719667318991</v>
      </c>
      <c r="O104" s="30"/>
      <c r="P104" s="129">
        <f>IF('3g CPIH'!L$16="-","-",'3h OC '!$E$11*('3g CPIH'!L$16/'3g CPIH'!$G$16))</f>
        <v>67.295719667318991</v>
      </c>
      <c r="Q104" s="129">
        <f>IF('3g CPIH'!M$16="-","-",'3h OC '!$E$11*('3g CPIH'!M$16/'3g CPIH'!$G$16))</f>
        <v>68.058277397260284</v>
      </c>
      <c r="R104" s="129">
        <f>IF('3g CPIH'!N$16="-","-",'3h OC '!$E$11*('3g CPIH'!N$16/'3g CPIH'!$G$16))</f>
        <v>68.566649217221141</v>
      </c>
      <c r="S104" s="129">
        <f>IF('3g CPIH'!O$16="-","-",'3h OC '!$E$11*('3g CPIH'!O$16/'3g CPIH'!$G$16))</f>
        <v>68.947928082191794</v>
      </c>
      <c r="T104" s="129">
        <f>IF('3g CPIH'!P$16="-","-",'3h OC '!$E$11*('3g CPIH'!P$16/'3g CPIH'!$G$16))</f>
        <v>69.138567514677106</v>
      </c>
      <c r="U104" s="129">
        <f>IF('3g CPIH'!Q$16="-","-",'3h OC '!$E$11*('3g CPIH'!Q$16/'3g CPIH'!$G$16))</f>
        <v>69.51984637964776</v>
      </c>
      <c r="V104" s="129">
        <f>IF('3g CPIH'!R$16="-","-",'3h OC '!$E$11*('3g CPIH'!R$16/'3g CPIH'!$G$16))</f>
        <v>70.790775929549909</v>
      </c>
      <c r="W104" s="129" t="str">
        <f>IF('3g CPIH'!S$16="-","-",'3h OC '!$E$11*('3g CPIH'!S$16/'3g CPIH'!$G$16))</f>
        <v>-</v>
      </c>
      <c r="X104" s="129" t="str">
        <f>IF('3g CPIH'!T$16="-","-",'3h OC '!$E$11*('3g CPIH'!T$16/'3g CPIH'!$G$16))</f>
        <v>-</v>
      </c>
      <c r="Y104" s="129" t="str">
        <f>IF('3g CPIH'!U$16="-","-",'3h OC '!$E$11*('3g CPIH'!U$16/'3g CPIH'!$G$16))</f>
        <v>-</v>
      </c>
      <c r="Z104" s="129" t="str">
        <f>IF('3g CPIH'!V$16="-","-",'3h OC '!$E$11*('3g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SMNCC'!G$60="-","-",'3i SMNCC'!G$60)</f>
        <v>0</v>
      </c>
      <c r="L105" s="129">
        <f>IF('3i SMNCC'!H$60="-","-",'3i SMNCC'!H$60)</f>
        <v>-0.10239413454660828</v>
      </c>
      <c r="M105" s="129">
        <f>IF('3i SMNCC'!I$60="-","-",'3i SMNCC'!I$60)</f>
        <v>1.3107897268148032</v>
      </c>
      <c r="N105" s="129">
        <f>IF('3i SMNCC'!J$60="-","-",'3i SMNCC'!J$60)</f>
        <v>1.3561024854837453</v>
      </c>
      <c r="O105" s="30"/>
      <c r="P105" s="129">
        <f>IF('3i SMNCC'!L$60="-","-",'3i SMNCC'!L$60)</f>
        <v>1.3561024854837453</v>
      </c>
      <c r="Q105" s="129">
        <f>IF('3i SMNCC'!M$60="-","-",'3i SMNCC'!M$60)</f>
        <v>2.7190896886881828</v>
      </c>
      <c r="R105" s="129">
        <f>IF('3i SMNCC'!N$60="-","-",'3i SMNCC'!N$60)</f>
        <v>2.5445731212335492</v>
      </c>
      <c r="S105" s="129">
        <f>IF('3i SMNCC'!O$60="-","-",'3i SMNCC'!O$60)</f>
        <v>3.7238675166956514</v>
      </c>
      <c r="T105" s="129">
        <f>IF('3i SMNCC'!P$60="-","-",'3i SMNCC'!P$60)</f>
        <v>3.2317970151566944</v>
      </c>
      <c r="U105" s="129">
        <f>IF('3i SMNCC'!Q$60="-","-",'3i SMNCC'!Q$60)</f>
        <v>3.0490377355812108</v>
      </c>
      <c r="V105" s="129">
        <f>IF('3i SMNCC'!R$60="-","-",'3i SMNCC'!R$60)</f>
        <v>-2.8755928274026386</v>
      </c>
      <c r="W105" s="129" t="str">
        <f>IF('3i SMNCC'!S$60="-","-",'3i SMNCC'!S$60)</f>
        <v>-</v>
      </c>
      <c r="X105" s="129" t="str">
        <f>IF('3i SMNCC'!T$60="-","-",'3i SMNCC'!T$60)</f>
        <v>-</v>
      </c>
      <c r="Y105" s="129" t="str">
        <f>IF('3i SMNCC'!U$60="-","-",'3i SMNCC'!U$60)</f>
        <v>-</v>
      </c>
      <c r="Z105" s="129" t="str">
        <f>IF('3i SMNCC'!V$60="-","-",'3i SMNCC'!V$60)</f>
        <v>-</v>
      </c>
      <c r="AA105" s="28"/>
    </row>
    <row r="106" spans="1:27" s="29" customFormat="1" ht="11.25" customHeight="1" x14ac:dyDescent="0.25">
      <c r="A106" s="256"/>
      <c r="B106" s="132" t="s">
        <v>349</v>
      </c>
      <c r="C106" s="132" t="s">
        <v>389</v>
      </c>
      <c r="D106" s="134" t="s">
        <v>323</v>
      </c>
      <c r="E106" s="131"/>
      <c r="F106" s="30"/>
      <c r="G106" s="129">
        <f>IF('3g CPIH'!C$16="-","-",'3j PAAC PAP'!$G$23*('3g CPIH'!C$16/'3g CPIH'!$G$16))</f>
        <v>38.769117710371823</v>
      </c>
      <c r="H106" s="129">
        <f>IF('3g CPIH'!D$16="-","-",'3j PAAC PAP'!$G$23*('3g CPIH'!D$16/'3g CPIH'!$G$16))</f>
        <v>38.846733561643838</v>
      </c>
      <c r="I106" s="129">
        <f>IF('3g CPIH'!E$16="-","-",'3j PAAC PAP'!$G$23*('3g CPIH'!E$16/'3g CPIH'!$G$16))</f>
        <v>38.963157338551866</v>
      </c>
      <c r="J106" s="129">
        <f>IF('3g CPIH'!F$16="-","-",'3j PAAC PAP'!$G$23*('3g CPIH'!F$16/'3g CPIH'!$G$16))</f>
        <v>39.19600489236791</v>
      </c>
      <c r="K106" s="129">
        <f>IF('3g CPIH'!G$16="-","-",'3j PAAC PAP'!$G$23*('3g CPIH'!G$16/'3g CPIH'!$G$16))</f>
        <v>39.661700000000003</v>
      </c>
      <c r="L106" s="129">
        <f>IF('3g CPIH'!H$16="-","-",'3j PAAC PAP'!$G$23*('3g CPIH'!H$16/'3g CPIH'!$G$16))</f>
        <v>40.166203033268111</v>
      </c>
      <c r="M106" s="129">
        <f>IF('3g CPIH'!I$16="-","-",'3j PAAC PAP'!$G$23*('3g CPIH'!I$16/'3g CPIH'!$G$16))</f>
        <v>40.748321917808219</v>
      </c>
      <c r="N106" s="129">
        <f>IF('3g CPIH'!J$16="-","-",'3j PAAC PAP'!$G$23*('3g CPIH'!J$16/'3g CPIH'!$G$16))</f>
        <v>41.097593248532299</v>
      </c>
      <c r="O106" s="30"/>
      <c r="P106" s="129">
        <f>IF('3g CPIH'!L$16="-","-",'3j PAAC PAP'!$G$23*('3g CPIH'!L$16/'3g CPIH'!$G$16))</f>
        <v>41.097593248532299</v>
      </c>
      <c r="Q106" s="129">
        <f>IF('3g CPIH'!M$16="-","-",'3j PAAC PAP'!$G$23*('3g CPIH'!M$16/'3g CPIH'!$G$16))</f>
        <v>41.563288356164385</v>
      </c>
      <c r="R106" s="129">
        <f>IF('3g CPIH'!N$16="-","-",'3j PAAC PAP'!$G$23*('3g CPIH'!N$16/'3g CPIH'!$G$16))</f>
        <v>41.87375176125245</v>
      </c>
      <c r="S106" s="129">
        <f>IF('3g CPIH'!O$16="-","-",'3j PAAC PAP'!$G$23*('3g CPIH'!O$16/'3g CPIH'!$G$16))</f>
        <v>42.1065993150685</v>
      </c>
      <c r="T106" s="129">
        <f>IF('3g CPIH'!P$16="-","-",'3j PAAC PAP'!$G$23*('3g CPIH'!P$16/'3g CPIH'!$G$16))</f>
        <v>42.223023091976515</v>
      </c>
      <c r="U106" s="129">
        <f>IF('3g CPIH'!Q$16="-","-",'3j PAAC PAP'!$G$23*('3g CPIH'!Q$16/'3g CPIH'!$G$16))</f>
        <v>42.455870645792565</v>
      </c>
      <c r="V106" s="129">
        <f>IF('3g CPIH'!R$16="-","-",'3j PAAC PAP'!$G$23*('3g CPIH'!R$16/'3g CPIH'!$G$16))</f>
        <v>43.232029158512731</v>
      </c>
      <c r="W106" s="129" t="str">
        <f>IF('3g CPIH'!S$16="-","-",'3j PAAC PAP'!$G$23*('3g CPIH'!S$16/'3g CPIH'!$G$16))</f>
        <v>-</v>
      </c>
      <c r="X106" s="129" t="str">
        <f>IF('3g CPIH'!T$16="-","-",'3j PAAC PAP'!$G$23*('3g CPIH'!T$16/'3g CPIH'!$G$16))</f>
        <v>-</v>
      </c>
      <c r="Y106" s="129" t="str">
        <f>IF('3g CPIH'!U$16="-","-",'3j PAAC PAP'!$G$23*('3g CPIH'!U$16/'3g CPIH'!$G$16))</f>
        <v>-</v>
      </c>
      <c r="Z106" s="129" t="str">
        <f>IF('3g CPIH'!V$16="-","-",'3j PAAC PAP'!$G$23*('3g CPIH'!V$16/'3g CPIH'!$G$16))</f>
        <v>-</v>
      </c>
      <c r="AA106" s="28"/>
    </row>
    <row r="107" spans="1:27" s="29" customFormat="1" ht="11.25" customHeight="1" x14ac:dyDescent="0.25">
      <c r="A107" s="256"/>
      <c r="B107" s="132" t="s">
        <v>349</v>
      </c>
      <c r="C107" s="132" t="s">
        <v>404</v>
      </c>
      <c r="D107" s="134" t="s">
        <v>323</v>
      </c>
      <c r="E107" s="131"/>
      <c r="F107" s="30"/>
      <c r="G107" s="129">
        <f>IF(G102="-","-",SUM(G99:G105)*'3j PAAC PAP'!$G$41)</f>
        <v>0</v>
      </c>
      <c r="H107" s="129">
        <f>IF(H102="-","-",SUM(H99:H105)*'3j PAAC PAP'!$G$41)</f>
        <v>0</v>
      </c>
      <c r="I107" s="129">
        <f>IF(I102="-","-",SUM(I99:I105)*'3j PAAC PAP'!$G$41)</f>
        <v>0</v>
      </c>
      <c r="J107" s="129">
        <f>IF(J102="-","-",SUM(J99:J105)*'3j PAAC PAP'!$G$41)</f>
        <v>0</v>
      </c>
      <c r="K107" s="129">
        <f>IF(K102="-","-",SUM(K99:K105)*'3j PAAC PAP'!$G$41)</f>
        <v>0</v>
      </c>
      <c r="L107" s="129">
        <f>IF(L102="-","-",SUM(L99:L105)*'3j PAAC PAP'!$G$41)</f>
        <v>0</v>
      </c>
      <c r="M107" s="129">
        <f>IF(M102="-","-",SUM(M99:M105)*'3j PAAC PAP'!$G$41)</f>
        <v>0</v>
      </c>
      <c r="N107" s="129">
        <f>IF(N102="-","-",SUM(N99:N105)*'3j PAAC PAP'!$G$41)</f>
        <v>0</v>
      </c>
      <c r="O107" s="30"/>
      <c r="P107" s="129">
        <f>IF(P102="-","-",SUM(P99:P105)*'3j PAAC PAP'!$G$41)</f>
        <v>0</v>
      </c>
      <c r="Q107" s="129">
        <f>IF(Q102="-","-",SUM(Q99:Q105)*'3j PAAC PAP'!$G$41)</f>
        <v>0</v>
      </c>
      <c r="R107" s="129">
        <f>IF(R102="-","-",SUM(R99:R105)*'3j PAAC PAP'!$G$41)</f>
        <v>0</v>
      </c>
      <c r="S107" s="129">
        <f>IF(S102="-","-",SUM(S99:S105)*'3j PAAC PAP'!$G$41)</f>
        <v>0</v>
      </c>
      <c r="T107" s="129">
        <f>IF(T102="-","-",SUM(T99:T105)*'3j PAAC PAP'!$G$41)</f>
        <v>0</v>
      </c>
      <c r="U107" s="129">
        <f>IF(U102="-","-",SUM(U99:U105)*'3j PAAC PAP'!$G$41)</f>
        <v>0</v>
      </c>
      <c r="V107" s="129">
        <f>IF(V102="-","-",SUM(V99:V105)*'3j PAAC PAP'!$G$41)</f>
        <v>0</v>
      </c>
      <c r="W107" s="129" t="str">
        <f>IF(W102="-","-",SUM(W99:W105)*'3j PAAC PAP'!$G$41)</f>
        <v>-</v>
      </c>
      <c r="X107" s="129" t="str">
        <f>IF(X102="-","-",SUM(X99:X105)*'3j PAAC PAP'!$G$41)</f>
        <v>-</v>
      </c>
      <c r="Y107" s="129" t="str">
        <f>IF(Y102="-","-",SUM(Y99:Y105)*'3j PAAC PAP'!$G$41)</f>
        <v>-</v>
      </c>
      <c r="Z107" s="129" t="str">
        <f>IF(Z102="-","-",SUM(Z99:Z105)*'3j PAAC PAP'!$G$41)</f>
        <v>-</v>
      </c>
      <c r="AA107" s="28"/>
    </row>
    <row r="108" spans="1:27" s="29" customFormat="1" ht="11.25" customHeight="1" x14ac:dyDescent="0.25">
      <c r="A108" s="256"/>
      <c r="B108" s="132" t="s">
        <v>388</v>
      </c>
      <c r="C108" s="132" t="s">
        <v>515</v>
      </c>
      <c r="D108" s="134" t="s">
        <v>323</v>
      </c>
      <c r="E108" s="131"/>
      <c r="F108" s="30"/>
      <c r="G108" s="129">
        <f>IF(G102="-","-",SUM(G99:G107)*'3k EBIT'!$E$11)</f>
        <v>2.1074089853579236</v>
      </c>
      <c r="H108" s="129">
        <f>IF(H102="-","-",SUM(H99:H107)*'3k EBIT'!$E$11)</f>
        <v>2.1113737855176109</v>
      </c>
      <c r="I108" s="129">
        <f>IF(I102="-","-",SUM(I99:I107)*'3k EBIT'!$E$11)</f>
        <v>2.1185407260345759</v>
      </c>
      <c r="J108" s="129">
        <f>IF(J102="-","-",SUM(J99:J107)*'3k EBIT'!$E$11)</f>
        <v>2.1304351265136363</v>
      </c>
      <c r="K108" s="129">
        <f>IF(K102="-","-",SUM(K99:K107)*'3k EBIT'!$E$11)</f>
        <v>2.1557688535103194</v>
      </c>
      <c r="L108" s="129">
        <f>IF(L102="-","-",SUM(L99:L107)*'3k EBIT'!$E$11)</f>
        <v>2.1795568849503861</v>
      </c>
      <c r="M108" s="129">
        <f>IF(M102="-","-",SUM(M99:M107)*'3k EBIT'!$E$11)</f>
        <v>2.2446744028704719</v>
      </c>
      <c r="N108" s="129">
        <f>IF(N102="-","-",SUM(N99:N107)*'3k EBIT'!$E$11)</f>
        <v>2.2633936210989636</v>
      </c>
      <c r="O108" s="30"/>
      <c r="P108" s="129">
        <f>IF(P102="-","-",SUM(P99:P107)*'3k EBIT'!$E$11)</f>
        <v>2.2633936210989636</v>
      </c>
      <c r="Q108" s="129">
        <f>IF(Q102="-","-",SUM(Q99:Q107)*'3k EBIT'!$E$11)</f>
        <v>2.3168217242077791</v>
      </c>
      <c r="R108" s="129">
        <f>IF(R102="-","-",SUM(R99:R107)*'3k EBIT'!$E$11)</f>
        <v>2.3276183150087935</v>
      </c>
      <c r="S108" s="129">
        <f>IF(S102="-","-",SUM(S99:S107)*'3k EBIT'!$E$11)</f>
        <v>2.3655648117716734</v>
      </c>
      <c r="T108" s="129">
        <f>IF(T102="-","-",SUM(T99:T107)*'3k EBIT'!$E$11)</f>
        <v>2.3559741078194558</v>
      </c>
      <c r="U108" s="129">
        <f>IF(U102="-","-",SUM(U99:U107)*'3k EBIT'!$E$11)</f>
        <v>2.3654859215535939</v>
      </c>
      <c r="V108" s="129">
        <f>IF(V102="-","-",SUM(V99:V107)*'3k EBIT'!$E$11)</f>
        <v>2.2879451005225158</v>
      </c>
      <c r="W108" s="129" t="str">
        <f>IF(W102="-","-",SUM(W99:W107)*'3k EBIT'!$E$11)</f>
        <v>-</v>
      </c>
      <c r="X108" s="129" t="str">
        <f>IF(X102="-","-",SUM(X99:X107)*'3k EBIT'!$E$11)</f>
        <v>-</v>
      </c>
      <c r="Y108" s="129" t="str">
        <f>IF(Y102="-","-",SUM(Y99:Y107)*'3k EBIT'!$E$11)</f>
        <v>-</v>
      </c>
      <c r="Z108" s="129" t="str">
        <f>IF(Z102="-","-",SUM(Z99:Z107)*'3k EBIT'!$E$11)</f>
        <v>-</v>
      </c>
      <c r="AA108" s="28"/>
    </row>
    <row r="109" spans="1:27" s="29" customFormat="1" ht="11.25" customHeight="1" x14ac:dyDescent="0.25">
      <c r="A109" s="256"/>
      <c r="B109" s="132" t="s">
        <v>292</v>
      </c>
      <c r="C109" s="177" t="s">
        <v>516</v>
      </c>
      <c r="D109" s="134" t="s">
        <v>323</v>
      </c>
      <c r="E109" s="130"/>
      <c r="F109" s="30"/>
      <c r="G109" s="129">
        <f>IF(G104="-","-",SUM(G99:G102,G104:G108)*'3l HAP'!$E$12)</f>
        <v>1.6239243268456498</v>
      </c>
      <c r="H109" s="129">
        <f>IF(H104="-","-",SUM(H99:H102,H104:H108)*'3l HAP'!$E$12)</f>
        <v>1.6269795171172732</v>
      </c>
      <c r="I109" s="129">
        <f>IF(I104="-","-",SUM(I99:I102,I104:I108)*'3l HAP'!$E$12)</f>
        <v>1.6325022083155263</v>
      </c>
      <c r="J109" s="129">
        <f>IF(J104="-","-",SUM(J99:J102,J104:J108)*'3l HAP'!$E$12)</f>
        <v>1.6416677791303957</v>
      </c>
      <c r="K109" s="129">
        <f>IF(K104="-","-",SUM(K99:K102,K104:K108)*'3l HAP'!$E$12)</f>
        <v>1.6611894077489591</v>
      </c>
      <c r="L109" s="129">
        <f>IF(L104="-","-",SUM(L99:L102,L104:L108)*'3l HAP'!$E$12)</f>
        <v>1.6795199564045309</v>
      </c>
      <c r="M109" s="129">
        <f>IF(M104="-","-",SUM(M99:M102,M104:M108)*'3l HAP'!$E$12)</f>
        <v>1.729698124092411</v>
      </c>
      <c r="N109" s="129">
        <f>IF(N104="-","-",SUM(N99:N102,N104:N108)*'3l HAP'!$E$12)</f>
        <v>1.7441227536123509</v>
      </c>
      <c r="O109" s="30"/>
      <c r="P109" s="129">
        <f>IF(P104="-","-",SUM(P99:P102,P104:P108)*'3l HAP'!$E$12)</f>
        <v>1.7441227536123509</v>
      </c>
      <c r="Q109" s="129">
        <f>IF(Q104="-","-",SUM(Q99:Q102,Q104:Q108)*'3l HAP'!$E$12)</f>
        <v>1.7852933080602276</v>
      </c>
      <c r="R109" s="129">
        <f>IF(R104="-","-",SUM(R99:R102,R104:R108)*'3l HAP'!$E$12)</f>
        <v>1.7936129301983992</v>
      </c>
      <c r="S109" s="129">
        <f>IF(S104="-","-",SUM(S99:S102,S104:S108)*'3l HAP'!$E$12)</f>
        <v>1.8228536896522858</v>
      </c>
      <c r="T109" s="129">
        <f>IF(T104="-","-",SUM(T99:T102,T104:T108)*'3l HAP'!$E$12)</f>
        <v>1.8154632981488843</v>
      </c>
      <c r="U109" s="129">
        <f>IF(U104="-","-",SUM(U99:U102,U104:U108)*'3l HAP'!$E$12)</f>
        <v>1.8227928985361903</v>
      </c>
      <c r="V109" s="129">
        <f>IF(V104="-","-",SUM(V99:V102,V104:V108)*'3l HAP'!$E$12)</f>
        <v>1.7630415989684103</v>
      </c>
      <c r="W109" s="129" t="str">
        <f>IF(W104="-","-",SUM(W99:W102,W104:W108)*'3l HAP'!$E$12)</f>
        <v>-</v>
      </c>
      <c r="X109" s="129" t="str">
        <f>IF(X104="-","-",SUM(X99:X102,X104:X108)*'3l HAP'!$E$12)</f>
        <v>-</v>
      </c>
      <c r="Y109" s="129" t="str">
        <f>IF(Y104="-","-",SUM(Y99:Y102,Y104:Y108)*'3l HAP'!$E$12)</f>
        <v>-</v>
      </c>
      <c r="Z109" s="129" t="str">
        <f>IF(Z104="-","-",SUM(Z99:Z102,Z104:Z108)*'3l HAP'!$E$12)</f>
        <v>-</v>
      </c>
      <c r="AA109" s="28"/>
    </row>
    <row r="110" spans="1:27" s="29" customFormat="1" ht="11.5" x14ac:dyDescent="0.25">
      <c r="A110" s="256"/>
      <c r="B110" s="132" t="s">
        <v>44</v>
      </c>
      <c r="C110" s="132" t="str">
        <f>B110&amp;"_"&amp;D110</f>
        <v>Total_Southern</v>
      </c>
      <c r="D110" s="134" t="s">
        <v>323</v>
      </c>
      <c r="E110" s="131"/>
      <c r="F110" s="30"/>
      <c r="G110" s="129">
        <f>IF(G104="-","-",SUM(G99:G109))</f>
        <v>112.54014089987002</v>
      </c>
      <c r="H110" s="129">
        <f t="shared" ref="H110:Z110" si="7">IF(H104="-","-",SUM(H99:H109))</f>
        <v>112.75186969656357</v>
      </c>
      <c r="I110" s="129">
        <f t="shared" si="7"/>
        <v>113.13459962758513</v>
      </c>
      <c r="J110" s="129">
        <f t="shared" si="7"/>
        <v>113.76978601766574</v>
      </c>
      <c r="K110" s="129">
        <f t="shared" si="7"/>
        <v>115.12266114799615</v>
      </c>
      <c r="L110" s="129">
        <f t="shared" si="7"/>
        <v>116.3929928342497</v>
      </c>
      <c r="M110" s="129">
        <f t="shared" si="7"/>
        <v>119.87040737157626</v>
      </c>
      <c r="N110" s="129">
        <f t="shared" si="7"/>
        <v>120.87005360617371</v>
      </c>
      <c r="O110" s="30"/>
      <c r="P110" s="129">
        <f t="shared" si="7"/>
        <v>120.87005360617371</v>
      </c>
      <c r="Q110" s="129">
        <f t="shared" si="7"/>
        <v>123.7232284258956</v>
      </c>
      <c r="R110" s="129">
        <f t="shared" si="7"/>
        <v>124.29978943442619</v>
      </c>
      <c r="S110" s="129">
        <f t="shared" si="7"/>
        <v>126.32621340908989</v>
      </c>
      <c r="T110" s="129">
        <f t="shared" si="7"/>
        <v>125.81404933386258</v>
      </c>
      <c r="U110" s="129">
        <f t="shared" si="7"/>
        <v>126.3220005029478</v>
      </c>
      <c r="V110" s="129">
        <f t="shared" si="7"/>
        <v>122.18115504534573</v>
      </c>
      <c r="W110" s="129" t="str">
        <f t="shared" si="7"/>
        <v>-</v>
      </c>
      <c r="X110" s="129" t="str">
        <f t="shared" si="7"/>
        <v>-</v>
      </c>
      <c r="Y110" s="129" t="str">
        <f t="shared" si="7"/>
        <v>-</v>
      </c>
      <c r="Z110" s="129" t="str">
        <f t="shared" si="7"/>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AA'!J245="-","-",'3c AA'!J245)</f>
        <v>-</v>
      </c>
      <c r="H113" s="38" t="str">
        <f>IF('3c AA'!K245="-","-",'3c AA'!K245)</f>
        <v>-</v>
      </c>
      <c r="I113" s="38" t="str">
        <f>IF('3c AA'!L245="-","-",'3c AA'!L245)</f>
        <v>-</v>
      </c>
      <c r="J113" s="38" t="str">
        <f>IF('3c AA'!M245="-","-",'3c AA'!M245)</f>
        <v>-</v>
      </c>
      <c r="K113" s="38" t="str">
        <f>IF('3c AA'!N245="-","-",'3c AA'!N245)</f>
        <v>-</v>
      </c>
      <c r="L113" s="38" t="str">
        <f>IF('3c AA'!O245="-","-",'3c AA'!O245)</f>
        <v>-</v>
      </c>
      <c r="M113" s="38" t="str">
        <f>IF('3c AA'!P245="-","-",'3c AA'!P245)</f>
        <v>-</v>
      </c>
      <c r="N113" s="38" t="str">
        <f>IF('3c AA'!Q245="-","-",'3c AA'!Q245)</f>
        <v>-</v>
      </c>
      <c r="O113" s="30"/>
      <c r="P113" s="38" t="str">
        <f>IF('3c AA'!S245="-","-",'3c AA'!S245)</f>
        <v>-</v>
      </c>
      <c r="Q113" s="38" t="str">
        <f>IF('3c AA'!T245="-","-",'3c AA'!T245)</f>
        <v>-</v>
      </c>
      <c r="R113" s="38" t="str">
        <f>IF('3c AA'!U245="-","-",'3c AA'!U245)</f>
        <v>-</v>
      </c>
      <c r="S113" s="38" t="str">
        <f>IF('3c AA'!V245="-","-",'3c AA'!V245)</f>
        <v>-</v>
      </c>
      <c r="T113" s="38">
        <f>IF('3c AA'!W245="-","-",'3c AA'!W245)</f>
        <v>0</v>
      </c>
      <c r="U113" s="38">
        <f>IF('3c AA'!X245="-","-",'3c AA'!X245)</f>
        <v>0</v>
      </c>
      <c r="V113" s="38">
        <f>IF('3c AA'!Y245="-","-",'3c AA'!Y245)</f>
        <v>0</v>
      </c>
      <c r="W113" s="38" t="str">
        <f>IF('3c AA'!Z245="-","-",'3c AA'!Z245)</f>
        <v>-</v>
      </c>
      <c r="X113" s="38" t="str">
        <f>IF('3c AA'!AA245="-","-",'3c AA'!AA245)</f>
        <v>-</v>
      </c>
      <c r="Y113" s="38" t="str">
        <f>IF('3c AA'!AB245="-","-",'3c AA'!AB245)</f>
        <v>-</v>
      </c>
      <c r="Z113" s="38" t="str">
        <f>IF('3c AA'!AC245="-","-",'3c AA'!AC245)</f>
        <v>-</v>
      </c>
      <c r="AA113" s="28"/>
    </row>
    <row r="114" spans="1:27" s="29" customFormat="1" ht="12.4" customHeight="1" x14ac:dyDescent="0.25">
      <c r="A114" s="256"/>
      <c r="B114" s="135" t="s">
        <v>2</v>
      </c>
      <c r="C114" s="135" t="s">
        <v>342</v>
      </c>
      <c r="D114" s="133" t="s">
        <v>324</v>
      </c>
      <c r="E114" s="128"/>
      <c r="F114" s="30"/>
      <c r="G114" s="38">
        <f>IF('3d PC'!G14="-","-",'3d PC'!G64)</f>
        <v>6.5567588596821027</v>
      </c>
      <c r="H114" s="38">
        <f>IF('3d PC'!H14="-","-",'3d PC'!H64)</f>
        <v>6.5567588596821027</v>
      </c>
      <c r="I114" s="38">
        <f>IF('3d PC'!I14="-","-",'3d PC'!I64)</f>
        <v>6.6197359495950758</v>
      </c>
      <c r="J114" s="38">
        <f>IF('3d PC'!J14="-","-",'3d PC'!J64)</f>
        <v>6.6197359495950758</v>
      </c>
      <c r="K114" s="38">
        <f>IF('3d PC'!K14="-","-",'3d PC'!K64)</f>
        <v>6.6995028867368616</v>
      </c>
      <c r="L114" s="38">
        <f>IF('3d PC'!L14="-","-",'3d PC'!L64)</f>
        <v>6.6995028867368616</v>
      </c>
      <c r="M114" s="38">
        <f>IF('3d PC'!M14="-","-",'3d PC'!M64)</f>
        <v>7.1131218301273513</v>
      </c>
      <c r="N114" s="38">
        <f>IF('3d PC'!N14="-","-",'3d PC'!N64)</f>
        <v>7.1131218301273513</v>
      </c>
      <c r="O114" s="30"/>
      <c r="P114" s="38">
        <f>'3d PC'!P64</f>
        <v>7.1131218301273513</v>
      </c>
      <c r="Q114" s="38">
        <f>'3d PC'!Q64</f>
        <v>7.2804579515147188</v>
      </c>
      <c r="R114" s="38">
        <f>'3d PC'!R64</f>
        <v>7.1935840895118579</v>
      </c>
      <c r="S114" s="38">
        <f>'3d PC'!S64</f>
        <v>7.3593999937099728</v>
      </c>
      <c r="T114" s="38">
        <f>'3d PC'!T64</f>
        <v>7.0492243060839304</v>
      </c>
      <c r="U114" s="38">
        <f>'3d PC'!U64</f>
        <v>7.1089669218364691</v>
      </c>
      <c r="V114" s="38">
        <f>'3d PC'!V64</f>
        <v>6.9829560851947949</v>
      </c>
      <c r="W114" s="38" t="str">
        <f>'3d PC'!W64</f>
        <v>-</v>
      </c>
      <c r="X114" s="38" t="str">
        <f>'3d PC'!X64</f>
        <v>-</v>
      </c>
      <c r="Y114" s="38" t="str">
        <f>'3d PC'!Y64</f>
        <v>-</v>
      </c>
      <c r="Z114" s="38" t="str">
        <f>'3d PC'!Z64</f>
        <v>-</v>
      </c>
      <c r="AA114" s="28"/>
    </row>
    <row r="115" spans="1:27" s="29" customFormat="1" ht="11.25" customHeight="1" x14ac:dyDescent="0.25">
      <c r="A115" s="256"/>
      <c r="B115" s="135" t="s">
        <v>352</v>
      </c>
      <c r="C115" s="135" t="s">
        <v>343</v>
      </c>
      <c r="D115" s="133" t="s">
        <v>324</v>
      </c>
      <c r="E115" s="128"/>
      <c r="F115" s="30"/>
      <c r="G115" s="38" t="s">
        <v>333</v>
      </c>
      <c r="H115" s="38" t="s">
        <v>333</v>
      </c>
      <c r="I115" s="38" t="s">
        <v>333</v>
      </c>
      <c r="J115" s="38" t="s">
        <v>333</v>
      </c>
      <c r="K115" s="38" t="s">
        <v>333</v>
      </c>
      <c r="L115" s="38" t="s">
        <v>333</v>
      </c>
      <c r="M115" s="38" t="s">
        <v>333</v>
      </c>
      <c r="N115" s="38" t="s">
        <v>333</v>
      </c>
      <c r="O115" s="30"/>
      <c r="P115" s="38" t="s">
        <v>333</v>
      </c>
      <c r="Q115" s="38" t="s">
        <v>333</v>
      </c>
      <c r="R115" s="38" t="s">
        <v>333</v>
      </c>
      <c r="S115" s="38" t="s">
        <v>333</v>
      </c>
      <c r="T115" s="38" t="s">
        <v>333</v>
      </c>
      <c r="U115" s="38" t="s">
        <v>333</v>
      </c>
      <c r="V115" s="38" t="s">
        <v>333</v>
      </c>
      <c r="W115" s="38" t="s">
        <v>333</v>
      </c>
      <c r="X115" s="38" t="s">
        <v>333</v>
      </c>
      <c r="Y115" s="38" t="s">
        <v>333</v>
      </c>
      <c r="Z115" s="38" t="s">
        <v>333</v>
      </c>
      <c r="AA115" s="28"/>
    </row>
    <row r="116" spans="1:27" s="29" customFormat="1" ht="11.25" customHeight="1" x14ac:dyDescent="0.25">
      <c r="A116" s="256"/>
      <c r="B116" s="135" t="s">
        <v>349</v>
      </c>
      <c r="C116" s="135" t="s">
        <v>344</v>
      </c>
      <c r="D116" s="133" t="s">
        <v>324</v>
      </c>
      <c r="E116" s="128"/>
      <c r="F116" s="30"/>
      <c r="G116" s="38">
        <f>IF('3g CPIH'!C$16="-","-",'3h OC '!$E$11*('3g CPIH'!C$16/'3g CPIH'!$G$16))</f>
        <v>63.482931017612529</v>
      </c>
      <c r="H116" s="38">
        <f>IF('3g CPIH'!D$16="-","-",'3h OC '!$E$11*('3g CPIH'!D$16/'3g CPIH'!$G$16))</f>
        <v>63.61002397260274</v>
      </c>
      <c r="I116" s="38">
        <f>IF('3g CPIH'!E$16="-","-",'3h OC '!$E$11*('3g CPIH'!E$16/'3g CPIH'!$G$16))</f>
        <v>63.800663405088073</v>
      </c>
      <c r="J116" s="38">
        <f>IF('3g CPIH'!F$16="-","-",'3h OC '!$E$11*('3g CPIH'!F$16/'3g CPIH'!$G$16))</f>
        <v>64.181942270058713</v>
      </c>
      <c r="K116" s="38">
        <f>IF('3g CPIH'!G$16="-","-",'3h OC '!$E$11*('3g CPIH'!G$16/'3g CPIH'!$G$16))</f>
        <v>64.944500000000005</v>
      </c>
      <c r="L116" s="38">
        <f>IF('3g CPIH'!H$16="-","-",'3h OC '!$E$11*('3g CPIH'!H$16/'3g CPIH'!$G$16))</f>
        <v>65.770604207436406</v>
      </c>
      <c r="M116" s="38">
        <f>IF('3g CPIH'!I$16="-","-",'3h OC '!$E$11*('3g CPIH'!I$16/'3g CPIH'!$G$16))</f>
        <v>66.723801369863011</v>
      </c>
      <c r="N116" s="38">
        <f>IF('3g CPIH'!J$16="-","-",'3h OC '!$E$11*('3g CPIH'!J$16/'3g CPIH'!$G$16))</f>
        <v>67.295719667318991</v>
      </c>
      <c r="O116" s="30"/>
      <c r="P116" s="38">
        <f>IF('3g CPIH'!L$16="-","-",'3h OC '!$E$11*('3g CPIH'!L$16/'3g CPIH'!$G$16))</f>
        <v>67.295719667318991</v>
      </c>
      <c r="Q116" s="38">
        <f>IF('3g CPIH'!M$16="-","-",'3h OC '!$E$11*('3g CPIH'!M$16/'3g CPIH'!$G$16))</f>
        <v>68.058277397260284</v>
      </c>
      <c r="R116" s="38">
        <f>IF('3g CPIH'!N$16="-","-",'3h OC '!$E$11*('3g CPIH'!N$16/'3g CPIH'!$G$16))</f>
        <v>68.566649217221141</v>
      </c>
      <c r="S116" s="38">
        <f>IF('3g CPIH'!O$16="-","-",'3h OC '!$E$11*('3g CPIH'!O$16/'3g CPIH'!$G$16))</f>
        <v>68.947928082191794</v>
      </c>
      <c r="T116" s="38">
        <f>IF('3g CPIH'!P$16="-","-",'3h OC '!$E$11*('3g CPIH'!P$16/'3g CPIH'!$G$16))</f>
        <v>69.138567514677106</v>
      </c>
      <c r="U116" s="38">
        <f>IF('3g CPIH'!Q$16="-","-",'3h OC '!$E$11*('3g CPIH'!Q$16/'3g CPIH'!$G$16))</f>
        <v>69.51984637964776</v>
      </c>
      <c r="V116" s="38">
        <f>IF('3g CPIH'!R$16="-","-",'3h OC '!$E$11*('3g CPIH'!R$16/'3g CPIH'!$G$16))</f>
        <v>70.790775929549909</v>
      </c>
      <c r="W116" s="38" t="str">
        <f>IF('3g CPIH'!S$16="-","-",'3h OC '!$E$11*('3g CPIH'!S$16/'3g CPIH'!$G$16))</f>
        <v>-</v>
      </c>
      <c r="X116" s="38" t="str">
        <f>IF('3g CPIH'!T$16="-","-",'3h OC '!$E$11*('3g CPIH'!T$16/'3g CPIH'!$G$16))</f>
        <v>-</v>
      </c>
      <c r="Y116" s="38" t="str">
        <f>IF('3g CPIH'!U$16="-","-",'3h OC '!$E$11*('3g CPIH'!U$16/'3g CPIH'!$G$16))</f>
        <v>-</v>
      </c>
      <c r="Z116" s="38" t="str">
        <f>IF('3g CPIH'!V$16="-","-",'3h OC '!$E$11*('3g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SMNCC'!G$60="-","-",'3i SMNCC'!G$60)</f>
        <v>0</v>
      </c>
      <c r="L117" s="38">
        <f>IF('3i SMNCC'!H$60="-","-",'3i SMNCC'!H$60)</f>
        <v>-0.10239413454660828</v>
      </c>
      <c r="M117" s="38">
        <f>IF('3i SMNCC'!I$60="-","-",'3i SMNCC'!I$60)</f>
        <v>1.3107897268148032</v>
      </c>
      <c r="N117" s="38">
        <f>IF('3i SMNCC'!J$60="-","-",'3i SMNCC'!J$60)</f>
        <v>1.3561024854837453</v>
      </c>
      <c r="O117" s="30"/>
      <c r="P117" s="38">
        <f>IF('3i SMNCC'!L$60="-","-",'3i SMNCC'!L$60)</f>
        <v>1.3561024854837453</v>
      </c>
      <c r="Q117" s="38">
        <f>IF('3i SMNCC'!M$60="-","-",'3i SMNCC'!M$60)</f>
        <v>2.7190896886881828</v>
      </c>
      <c r="R117" s="38">
        <f>IF('3i SMNCC'!N$60="-","-",'3i SMNCC'!N$60)</f>
        <v>2.5445731212335492</v>
      </c>
      <c r="S117" s="38">
        <f>IF('3i SMNCC'!O$60="-","-",'3i SMNCC'!O$60)</f>
        <v>3.7238675166956514</v>
      </c>
      <c r="T117" s="38">
        <f>IF('3i SMNCC'!P$60="-","-",'3i SMNCC'!P$60)</f>
        <v>3.2317970151566944</v>
      </c>
      <c r="U117" s="38">
        <f>IF('3i SMNCC'!Q$60="-","-",'3i SMNCC'!Q$60)</f>
        <v>3.0490377355812108</v>
      </c>
      <c r="V117" s="38">
        <f>IF('3i SMNCC'!R$60="-","-",'3i SMNCC'!R$60)</f>
        <v>-2.8755928274026386</v>
      </c>
      <c r="W117" s="38" t="str">
        <f>IF('3i SMNCC'!S$60="-","-",'3i SMNCC'!S$60)</f>
        <v>-</v>
      </c>
      <c r="X117" s="38" t="str">
        <f>IF('3i SMNCC'!T$60="-","-",'3i SMNCC'!T$60)</f>
        <v>-</v>
      </c>
      <c r="Y117" s="38" t="str">
        <f>IF('3i SMNCC'!U$60="-","-",'3i SMNCC'!U$60)</f>
        <v>-</v>
      </c>
      <c r="Z117" s="38" t="str">
        <f>IF('3i SMNCC'!V$60="-","-",'3i SMNCC'!V$60)</f>
        <v>-</v>
      </c>
      <c r="AA117" s="28"/>
    </row>
    <row r="118" spans="1:27" s="29" customFormat="1" ht="11.25" customHeight="1" x14ac:dyDescent="0.25">
      <c r="A118" s="256"/>
      <c r="B118" s="135" t="s">
        <v>349</v>
      </c>
      <c r="C118" s="135" t="s">
        <v>389</v>
      </c>
      <c r="D118" s="133" t="s">
        <v>324</v>
      </c>
      <c r="E118" s="128"/>
      <c r="F118" s="30"/>
      <c r="G118" s="38">
        <f>IF('3g CPIH'!C$16="-","-",'3j PAAC PAP'!$G$23*('3g CPIH'!C$16/'3g CPIH'!$G$16))</f>
        <v>38.769117710371823</v>
      </c>
      <c r="H118" s="38">
        <f>IF('3g CPIH'!D$16="-","-",'3j PAAC PAP'!$G$23*('3g CPIH'!D$16/'3g CPIH'!$G$16))</f>
        <v>38.846733561643838</v>
      </c>
      <c r="I118" s="38">
        <f>IF('3g CPIH'!E$16="-","-",'3j PAAC PAP'!$G$23*('3g CPIH'!E$16/'3g CPIH'!$G$16))</f>
        <v>38.963157338551866</v>
      </c>
      <c r="J118" s="38">
        <f>IF('3g CPIH'!F$16="-","-",'3j PAAC PAP'!$G$23*('3g CPIH'!F$16/'3g CPIH'!$G$16))</f>
        <v>39.19600489236791</v>
      </c>
      <c r="K118" s="38">
        <f>IF('3g CPIH'!G$16="-","-",'3j PAAC PAP'!$G$23*('3g CPIH'!G$16/'3g CPIH'!$G$16))</f>
        <v>39.661700000000003</v>
      </c>
      <c r="L118" s="38">
        <f>IF('3g CPIH'!H$16="-","-",'3j PAAC PAP'!$G$23*('3g CPIH'!H$16/'3g CPIH'!$G$16))</f>
        <v>40.166203033268111</v>
      </c>
      <c r="M118" s="38">
        <f>IF('3g CPIH'!I$16="-","-",'3j PAAC PAP'!$G$23*('3g CPIH'!I$16/'3g CPIH'!$G$16))</f>
        <v>40.748321917808219</v>
      </c>
      <c r="N118" s="38">
        <f>IF('3g CPIH'!J$16="-","-",'3j PAAC PAP'!$G$23*('3g CPIH'!J$16/'3g CPIH'!$G$16))</f>
        <v>41.097593248532299</v>
      </c>
      <c r="O118" s="30"/>
      <c r="P118" s="38">
        <f>IF('3g CPIH'!L$16="-","-",'3j PAAC PAP'!$G$23*('3g CPIH'!L$16/'3g CPIH'!$G$16))</f>
        <v>41.097593248532299</v>
      </c>
      <c r="Q118" s="38">
        <f>IF('3g CPIH'!M$16="-","-",'3j PAAC PAP'!$G$23*('3g CPIH'!M$16/'3g CPIH'!$G$16))</f>
        <v>41.563288356164385</v>
      </c>
      <c r="R118" s="38">
        <f>IF('3g CPIH'!N$16="-","-",'3j PAAC PAP'!$G$23*('3g CPIH'!N$16/'3g CPIH'!$G$16))</f>
        <v>41.87375176125245</v>
      </c>
      <c r="S118" s="38">
        <f>IF('3g CPIH'!O$16="-","-",'3j PAAC PAP'!$G$23*('3g CPIH'!O$16/'3g CPIH'!$G$16))</f>
        <v>42.1065993150685</v>
      </c>
      <c r="T118" s="38">
        <f>IF('3g CPIH'!P$16="-","-",'3j PAAC PAP'!$G$23*('3g CPIH'!P$16/'3g CPIH'!$G$16))</f>
        <v>42.223023091976515</v>
      </c>
      <c r="U118" s="38">
        <f>IF('3g CPIH'!Q$16="-","-",'3j PAAC PAP'!$G$23*('3g CPIH'!Q$16/'3g CPIH'!$G$16))</f>
        <v>42.455870645792565</v>
      </c>
      <c r="V118" s="38">
        <f>IF('3g CPIH'!R$16="-","-",'3j PAAC PAP'!$G$23*('3g CPIH'!R$16/'3g CPIH'!$G$16))</f>
        <v>43.232029158512731</v>
      </c>
      <c r="W118" s="38" t="str">
        <f>IF('3g CPIH'!S$16="-","-",'3j PAAC PAP'!$G$23*('3g CPIH'!S$16/'3g CPIH'!$G$16))</f>
        <v>-</v>
      </c>
      <c r="X118" s="38" t="str">
        <f>IF('3g CPIH'!T$16="-","-",'3j PAAC PAP'!$G$23*('3g CPIH'!T$16/'3g CPIH'!$G$16))</f>
        <v>-</v>
      </c>
      <c r="Y118" s="38" t="str">
        <f>IF('3g CPIH'!U$16="-","-",'3j PAAC PAP'!$G$23*('3g CPIH'!U$16/'3g CPIH'!$G$16))</f>
        <v>-</v>
      </c>
      <c r="Z118" s="38" t="str">
        <f>IF('3g CPIH'!V$16="-","-",'3j PAAC PAP'!$G$23*('3g CPIH'!V$16/'3g CPIH'!$G$16))</f>
        <v>-</v>
      </c>
      <c r="AA118" s="28"/>
    </row>
    <row r="119" spans="1:27" s="29" customFormat="1" ht="11.25" customHeight="1" x14ac:dyDescent="0.25">
      <c r="A119" s="256"/>
      <c r="B119" s="135" t="s">
        <v>349</v>
      </c>
      <c r="C119" s="135" t="s">
        <v>404</v>
      </c>
      <c r="D119" s="133" t="s">
        <v>324</v>
      </c>
      <c r="E119" s="128"/>
      <c r="F119" s="30"/>
      <c r="G119" s="38">
        <f>IF(G114="-","-",SUM(G111:G117)*'3j PAAC PAP'!$G$41)</f>
        <v>0</v>
      </c>
      <c r="H119" s="38">
        <f>IF(H114="-","-",SUM(H111:H117)*'3j PAAC PAP'!$G$41)</f>
        <v>0</v>
      </c>
      <c r="I119" s="38">
        <f>IF(I114="-","-",SUM(I111:I117)*'3j PAAC PAP'!$G$41)</f>
        <v>0</v>
      </c>
      <c r="J119" s="38">
        <f>IF(J114="-","-",SUM(J111:J117)*'3j PAAC PAP'!$G$41)</f>
        <v>0</v>
      </c>
      <c r="K119" s="38">
        <f>IF(K114="-","-",SUM(K111:K117)*'3j PAAC PAP'!$G$41)</f>
        <v>0</v>
      </c>
      <c r="L119" s="38">
        <f>IF(L114="-","-",SUM(L111:L117)*'3j PAAC PAP'!$G$41)</f>
        <v>0</v>
      </c>
      <c r="M119" s="38">
        <f>IF(M114="-","-",SUM(M111:M117)*'3j PAAC PAP'!$G$41)</f>
        <v>0</v>
      </c>
      <c r="N119" s="38">
        <f>IF(N114="-","-",SUM(N111:N117)*'3j PAAC PAP'!$G$41)</f>
        <v>0</v>
      </c>
      <c r="O119" s="30"/>
      <c r="P119" s="38">
        <f>IF(P114="-","-",SUM(P111:P117)*'3j PAAC PAP'!$G$41)</f>
        <v>0</v>
      </c>
      <c r="Q119" s="38">
        <f>IF(Q114="-","-",SUM(Q111:Q117)*'3j PAAC PAP'!$G$41)</f>
        <v>0</v>
      </c>
      <c r="R119" s="38">
        <f>IF(R114="-","-",SUM(R111:R117)*'3j PAAC PAP'!$G$41)</f>
        <v>0</v>
      </c>
      <c r="S119" s="38">
        <f>IF(S114="-","-",SUM(S111:S117)*'3j PAAC PAP'!$G$41)</f>
        <v>0</v>
      </c>
      <c r="T119" s="38">
        <f>IF(T114="-","-",SUM(T111:T117)*'3j PAAC PAP'!$G$41)</f>
        <v>0</v>
      </c>
      <c r="U119" s="38">
        <f>IF(U114="-","-",SUM(U111:U117)*'3j PAAC PAP'!$G$41)</f>
        <v>0</v>
      </c>
      <c r="V119" s="38">
        <f>IF(V114="-","-",SUM(V111:V117)*'3j PAAC PAP'!$G$41)</f>
        <v>0</v>
      </c>
      <c r="W119" s="38" t="str">
        <f>IF(W114="-","-",SUM(W111:W117)*'3j PAAC PAP'!$G$41)</f>
        <v>-</v>
      </c>
      <c r="X119" s="38" t="str">
        <f>IF(X114="-","-",SUM(X111:X117)*'3j PAAC PAP'!$G$41)</f>
        <v>-</v>
      </c>
      <c r="Y119" s="38" t="str">
        <f>IF(Y114="-","-",SUM(Y111:Y117)*'3j PAAC PAP'!$G$41)</f>
        <v>-</v>
      </c>
      <c r="Z119" s="38" t="str">
        <f>IF(Z114="-","-",SUM(Z111:Z117)*'3j PAAC PAP'!$G$41)</f>
        <v>-</v>
      </c>
      <c r="AA119" s="28"/>
    </row>
    <row r="120" spans="1:27" s="29" customFormat="1" ht="11.25" customHeight="1" x14ac:dyDescent="0.25">
      <c r="A120" s="256"/>
      <c r="B120" s="135" t="s">
        <v>388</v>
      </c>
      <c r="C120" s="135" t="s">
        <v>515</v>
      </c>
      <c r="D120" s="133" t="s">
        <v>324</v>
      </c>
      <c r="E120" s="128"/>
      <c r="F120" s="30"/>
      <c r="G120" s="38">
        <f>IF(G114="-","-",SUM(G111:G119)*'3k EBIT'!$E$11)</f>
        <v>2.1074089853579236</v>
      </c>
      <c r="H120" s="38">
        <f>IF(H114="-","-",SUM(H111:H119)*'3k EBIT'!$E$11)</f>
        <v>2.1113737855176109</v>
      </c>
      <c r="I120" s="38">
        <f>IF(I114="-","-",SUM(I111:I119)*'3k EBIT'!$E$11)</f>
        <v>2.1185407260345759</v>
      </c>
      <c r="J120" s="38">
        <f>IF(J114="-","-",SUM(J111:J119)*'3k EBIT'!$E$11)</f>
        <v>2.1304351265136363</v>
      </c>
      <c r="K120" s="38">
        <f>IF(K114="-","-",SUM(K111:K119)*'3k EBIT'!$E$11)</f>
        <v>2.1557688535103194</v>
      </c>
      <c r="L120" s="38">
        <f>IF(L114="-","-",SUM(L111:L119)*'3k EBIT'!$E$11)</f>
        <v>2.1795568849503861</v>
      </c>
      <c r="M120" s="38">
        <f>IF(M114="-","-",SUM(M111:M119)*'3k EBIT'!$E$11)</f>
        <v>2.2446744028704719</v>
      </c>
      <c r="N120" s="38">
        <f>IF(N114="-","-",SUM(N111:N119)*'3k EBIT'!$E$11)</f>
        <v>2.2633936210989636</v>
      </c>
      <c r="O120" s="30"/>
      <c r="P120" s="38">
        <f>IF(P114="-","-",SUM(P111:P119)*'3k EBIT'!$E$11)</f>
        <v>2.2633936210989636</v>
      </c>
      <c r="Q120" s="38">
        <f>IF(Q114="-","-",SUM(Q111:Q119)*'3k EBIT'!$E$11)</f>
        <v>2.3168217242077791</v>
      </c>
      <c r="R120" s="38">
        <f>IF(R114="-","-",SUM(R111:R119)*'3k EBIT'!$E$11)</f>
        <v>2.3276183150087935</v>
      </c>
      <c r="S120" s="38">
        <f>IF(S114="-","-",SUM(S111:S119)*'3k EBIT'!$E$11)</f>
        <v>2.3655648117716734</v>
      </c>
      <c r="T120" s="38">
        <f>IF(T114="-","-",SUM(T111:T119)*'3k EBIT'!$E$11)</f>
        <v>2.3559741078194558</v>
      </c>
      <c r="U120" s="38">
        <f>IF(U114="-","-",SUM(U111:U119)*'3k EBIT'!$E$11)</f>
        <v>2.3654859215535939</v>
      </c>
      <c r="V120" s="38">
        <f>IF(V114="-","-",SUM(V111:V119)*'3k EBIT'!$E$11)</f>
        <v>2.2879451005225158</v>
      </c>
      <c r="W120" s="38" t="str">
        <f>IF(W114="-","-",SUM(W111:W119)*'3k EBIT'!$E$11)</f>
        <v>-</v>
      </c>
      <c r="X120" s="38" t="str">
        <f>IF(X114="-","-",SUM(X111:X119)*'3k EBIT'!$E$11)</f>
        <v>-</v>
      </c>
      <c r="Y120" s="38" t="str">
        <f>IF(Y114="-","-",SUM(Y111:Y119)*'3k EBIT'!$E$11)</f>
        <v>-</v>
      </c>
      <c r="Z120" s="38" t="str">
        <f>IF(Z114="-","-",SUM(Z111:Z119)*'3k EBIT'!$E$11)</f>
        <v>-</v>
      </c>
      <c r="AA120" s="28"/>
    </row>
    <row r="121" spans="1:27" s="29" customFormat="1" ht="11.5" x14ac:dyDescent="0.25">
      <c r="A121" s="256"/>
      <c r="B121" s="135" t="s">
        <v>292</v>
      </c>
      <c r="C121" s="179" t="s">
        <v>516</v>
      </c>
      <c r="D121" s="133" t="s">
        <v>324</v>
      </c>
      <c r="E121" s="127"/>
      <c r="F121" s="30"/>
      <c r="G121" s="38">
        <f>IF(G116="-","-",SUM(G111:G114,G116:G120)*'3l HAP'!$E$12)</f>
        <v>1.6239243268456498</v>
      </c>
      <c r="H121" s="38">
        <f>IF(H116="-","-",SUM(H111:H114,H116:H120)*'3l HAP'!$E$12)</f>
        <v>1.6269795171172732</v>
      </c>
      <c r="I121" s="38">
        <f>IF(I116="-","-",SUM(I111:I114,I116:I120)*'3l HAP'!$E$12)</f>
        <v>1.6325022083155263</v>
      </c>
      <c r="J121" s="38">
        <f>IF(J116="-","-",SUM(J111:J114,J116:J120)*'3l HAP'!$E$12)</f>
        <v>1.6416677791303957</v>
      </c>
      <c r="K121" s="38">
        <f>IF(K116="-","-",SUM(K111:K114,K116:K120)*'3l HAP'!$E$12)</f>
        <v>1.6611894077489591</v>
      </c>
      <c r="L121" s="38">
        <f>IF(L116="-","-",SUM(L111:L114,L116:L120)*'3l HAP'!$E$12)</f>
        <v>1.6795199564045309</v>
      </c>
      <c r="M121" s="38">
        <f>IF(M116="-","-",SUM(M111:M114,M116:M120)*'3l HAP'!$E$12)</f>
        <v>1.729698124092411</v>
      </c>
      <c r="N121" s="38">
        <f>IF(N116="-","-",SUM(N111:N114,N116:N120)*'3l HAP'!$E$12)</f>
        <v>1.7441227536123509</v>
      </c>
      <c r="O121" s="30"/>
      <c r="P121" s="38">
        <f>IF(P116="-","-",SUM(P111:P114,P116:P120)*'3l HAP'!$E$12)</f>
        <v>1.7441227536123509</v>
      </c>
      <c r="Q121" s="38">
        <f>IF(Q116="-","-",SUM(Q111:Q114,Q116:Q120)*'3l HAP'!$E$12)</f>
        <v>1.7852933080602276</v>
      </c>
      <c r="R121" s="38">
        <f>IF(R116="-","-",SUM(R111:R114,R116:R120)*'3l HAP'!$E$12)</f>
        <v>1.7936129301983992</v>
      </c>
      <c r="S121" s="38">
        <f>IF(S116="-","-",SUM(S111:S114,S116:S120)*'3l HAP'!$E$12)</f>
        <v>1.8228536896522858</v>
      </c>
      <c r="T121" s="38">
        <f>IF(T116="-","-",SUM(T111:T114,T116:T120)*'3l HAP'!$E$12)</f>
        <v>1.8154632981488843</v>
      </c>
      <c r="U121" s="38">
        <f>IF(U116="-","-",SUM(U111:U114,U116:U120)*'3l HAP'!$E$12)</f>
        <v>1.8227928985361903</v>
      </c>
      <c r="V121" s="38">
        <f>IF(V116="-","-",SUM(V111:V114,V116:V120)*'3l HAP'!$E$12)</f>
        <v>1.7630415989684103</v>
      </c>
      <c r="W121" s="38" t="str">
        <f>IF(W116="-","-",SUM(W111:W114,W116:W120)*'3l HAP'!$E$12)</f>
        <v>-</v>
      </c>
      <c r="X121" s="38" t="str">
        <f>IF(X116="-","-",SUM(X111:X114,X116:X120)*'3l HAP'!$E$12)</f>
        <v>-</v>
      </c>
      <c r="Y121" s="38" t="str">
        <f>IF(Y116="-","-",SUM(Y111:Y114,Y116:Y120)*'3l HAP'!$E$12)</f>
        <v>-</v>
      </c>
      <c r="Z121" s="38" t="str">
        <f>IF(Z116="-","-",SUM(Z111:Z114,Z116:Z120)*'3l HAP'!$E$12)</f>
        <v>-</v>
      </c>
      <c r="AA121" s="28"/>
    </row>
    <row r="122" spans="1:27" s="29" customFormat="1" ht="11.5" x14ac:dyDescent="0.25">
      <c r="A122" s="256"/>
      <c r="B122" s="135" t="s">
        <v>44</v>
      </c>
      <c r="C122" s="135" t="str">
        <f>B122&amp;"_"&amp;D122</f>
        <v>Total_South East</v>
      </c>
      <c r="D122" s="133" t="s">
        <v>324</v>
      </c>
      <c r="E122" s="128"/>
      <c r="F122" s="30"/>
      <c r="G122" s="38">
        <f>IF(G116="-","-",SUM(G111:G121))</f>
        <v>112.54014089987002</v>
      </c>
      <c r="H122" s="38">
        <f t="shared" ref="H122:Z122" si="8">IF(H116="-","-",SUM(H111:H121))</f>
        <v>112.75186969656357</v>
      </c>
      <c r="I122" s="38">
        <f t="shared" si="8"/>
        <v>113.13459962758513</v>
      </c>
      <c r="J122" s="38">
        <f t="shared" si="8"/>
        <v>113.76978601766574</v>
      </c>
      <c r="K122" s="38">
        <f t="shared" si="8"/>
        <v>115.12266114799615</v>
      </c>
      <c r="L122" s="38">
        <f t="shared" si="8"/>
        <v>116.3929928342497</v>
      </c>
      <c r="M122" s="38">
        <f t="shared" si="8"/>
        <v>119.87040737157626</v>
      </c>
      <c r="N122" s="38">
        <f t="shared" si="8"/>
        <v>120.87005360617371</v>
      </c>
      <c r="O122" s="30"/>
      <c r="P122" s="38">
        <f t="shared" si="8"/>
        <v>120.87005360617371</v>
      </c>
      <c r="Q122" s="38">
        <f t="shared" si="8"/>
        <v>123.7232284258956</v>
      </c>
      <c r="R122" s="38">
        <f t="shared" si="8"/>
        <v>124.29978943442619</v>
      </c>
      <c r="S122" s="38">
        <f t="shared" si="8"/>
        <v>126.32621340908989</v>
      </c>
      <c r="T122" s="38">
        <f t="shared" si="8"/>
        <v>125.81404933386258</v>
      </c>
      <c r="U122" s="38">
        <f t="shared" si="8"/>
        <v>126.3220005029478</v>
      </c>
      <c r="V122" s="38">
        <f t="shared" si="8"/>
        <v>122.18115504534573</v>
      </c>
      <c r="W122" s="38" t="str">
        <f t="shared" si="8"/>
        <v>-</v>
      </c>
      <c r="X122" s="38" t="str">
        <f t="shared" si="8"/>
        <v>-</v>
      </c>
      <c r="Y122" s="38" t="str">
        <f t="shared" si="8"/>
        <v>-</v>
      </c>
      <c r="Z122" s="38" t="str">
        <f t="shared" si="8"/>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AA'!J246="-","-",'3c AA'!J246)</f>
        <v>-</v>
      </c>
      <c r="H125" s="129" t="str">
        <f>IF('3c AA'!K246="-","-",'3c AA'!K246)</f>
        <v>-</v>
      </c>
      <c r="I125" s="129" t="str">
        <f>IF('3c AA'!L246="-","-",'3c AA'!L246)</f>
        <v>-</v>
      </c>
      <c r="J125" s="129" t="str">
        <f>IF('3c AA'!M246="-","-",'3c AA'!M246)</f>
        <v>-</v>
      </c>
      <c r="K125" s="129" t="str">
        <f>IF('3c AA'!N246="-","-",'3c AA'!N246)</f>
        <v>-</v>
      </c>
      <c r="L125" s="129" t="str">
        <f>IF('3c AA'!O246="-","-",'3c AA'!O246)</f>
        <v>-</v>
      </c>
      <c r="M125" s="129" t="str">
        <f>IF('3c AA'!P246="-","-",'3c AA'!P246)</f>
        <v>-</v>
      </c>
      <c r="N125" s="129" t="str">
        <f>IF('3c AA'!Q246="-","-",'3c AA'!Q246)</f>
        <v>-</v>
      </c>
      <c r="O125" s="30"/>
      <c r="P125" s="129" t="str">
        <f>IF('3c AA'!S246="-","-",'3c AA'!S246)</f>
        <v>-</v>
      </c>
      <c r="Q125" s="129" t="str">
        <f>IF('3c AA'!T246="-","-",'3c AA'!T246)</f>
        <v>-</v>
      </c>
      <c r="R125" s="129" t="str">
        <f>IF('3c AA'!U246="-","-",'3c AA'!U246)</f>
        <v>-</v>
      </c>
      <c r="S125" s="129" t="str">
        <f>IF('3c AA'!V246="-","-",'3c AA'!V246)</f>
        <v>-</v>
      </c>
      <c r="T125" s="129">
        <f>IF('3c AA'!W246="-","-",'3c AA'!W246)</f>
        <v>0</v>
      </c>
      <c r="U125" s="129">
        <f>IF('3c AA'!X246="-","-",'3c AA'!X246)</f>
        <v>0</v>
      </c>
      <c r="V125" s="129">
        <f>IF('3c AA'!Y246="-","-",'3c AA'!Y246)</f>
        <v>0</v>
      </c>
      <c r="W125" s="129" t="str">
        <f>IF('3c AA'!Z246="-","-",'3c AA'!Z246)</f>
        <v>-</v>
      </c>
      <c r="X125" s="129" t="str">
        <f>IF('3c AA'!AA246="-","-",'3c AA'!AA246)</f>
        <v>-</v>
      </c>
      <c r="Y125" s="129" t="str">
        <f>IF('3c AA'!AB246="-","-",'3c AA'!AB246)</f>
        <v>-</v>
      </c>
      <c r="Z125" s="129" t="str">
        <f>IF('3c AA'!AC246="-","-",'3c AA'!AC246)</f>
        <v>-</v>
      </c>
      <c r="AA125" s="28"/>
    </row>
    <row r="126" spans="1:27" s="29" customFormat="1" ht="11.25" customHeight="1" x14ac:dyDescent="0.25">
      <c r="A126" s="256"/>
      <c r="B126" s="132" t="s">
        <v>2</v>
      </c>
      <c r="C126" s="132" t="s">
        <v>342</v>
      </c>
      <c r="D126" s="134" t="s">
        <v>325</v>
      </c>
      <c r="E126" s="131"/>
      <c r="F126" s="30"/>
      <c r="G126" s="129">
        <f>IF('3d PC'!G14="-","-",'3d PC'!G64)</f>
        <v>6.5567588596821027</v>
      </c>
      <c r="H126" s="129">
        <f>IF('3d PC'!H14="-","-",'3d PC'!H64)</f>
        <v>6.5567588596821027</v>
      </c>
      <c r="I126" s="129">
        <f>IF('3d PC'!I14="-","-",'3d PC'!I64)</f>
        <v>6.6197359495950758</v>
      </c>
      <c r="J126" s="129">
        <f>IF('3d PC'!J14="-","-",'3d PC'!J64)</f>
        <v>6.6197359495950758</v>
      </c>
      <c r="K126" s="129">
        <f>IF('3d PC'!K14="-","-",'3d PC'!K64)</f>
        <v>6.6995028867368616</v>
      </c>
      <c r="L126" s="129">
        <f>IF('3d PC'!L14="-","-",'3d PC'!L64)</f>
        <v>6.6995028867368616</v>
      </c>
      <c r="M126" s="129">
        <f>IF('3d PC'!M14="-","-",'3d PC'!M64)</f>
        <v>7.1131218301273513</v>
      </c>
      <c r="N126" s="129">
        <f>IF('3d PC'!N14="-","-",'3d PC'!N64)</f>
        <v>7.1131218301273513</v>
      </c>
      <c r="O126" s="30"/>
      <c r="P126" s="129">
        <f>'3d PC'!P64</f>
        <v>7.1131218301273513</v>
      </c>
      <c r="Q126" s="129">
        <f>'3d PC'!Q64</f>
        <v>7.2804579515147188</v>
      </c>
      <c r="R126" s="129">
        <f>'3d PC'!R64</f>
        <v>7.1935840895118579</v>
      </c>
      <c r="S126" s="129">
        <f>'3d PC'!S64</f>
        <v>7.3593999937099728</v>
      </c>
      <c r="T126" s="129">
        <f>'3d PC'!T64</f>
        <v>7.0492243060839304</v>
      </c>
      <c r="U126" s="129">
        <f>'3d PC'!U64</f>
        <v>7.1089669218364691</v>
      </c>
      <c r="V126" s="129">
        <f>'3d PC'!V64</f>
        <v>6.9829560851947949</v>
      </c>
      <c r="W126" s="129" t="str">
        <f>'3d PC'!W64</f>
        <v>-</v>
      </c>
      <c r="X126" s="129" t="str">
        <f>'3d PC'!X64</f>
        <v>-</v>
      </c>
      <c r="Y126" s="129" t="str">
        <f>'3d PC'!Y64</f>
        <v>-</v>
      </c>
      <c r="Z126" s="129" t="str">
        <f>'3d PC'!Z64</f>
        <v>-</v>
      </c>
      <c r="AA126" s="28"/>
    </row>
    <row r="127" spans="1:27" s="29" customFormat="1" ht="11.25" customHeight="1" x14ac:dyDescent="0.25">
      <c r="A127" s="256"/>
      <c r="B127" s="132" t="s">
        <v>352</v>
      </c>
      <c r="C127" s="132" t="s">
        <v>343</v>
      </c>
      <c r="D127" s="134" t="s">
        <v>325</v>
      </c>
      <c r="E127" s="131"/>
      <c r="F127" s="30"/>
      <c r="G127" s="129" t="s">
        <v>333</v>
      </c>
      <c r="H127" s="129" t="s">
        <v>333</v>
      </c>
      <c r="I127" s="129" t="s">
        <v>333</v>
      </c>
      <c r="J127" s="129" t="s">
        <v>333</v>
      </c>
      <c r="K127" s="129" t="s">
        <v>333</v>
      </c>
      <c r="L127" s="129" t="s">
        <v>333</v>
      </c>
      <c r="M127" s="129" t="s">
        <v>333</v>
      </c>
      <c r="N127" s="129" t="s">
        <v>333</v>
      </c>
      <c r="O127" s="30"/>
      <c r="P127" s="129" t="s">
        <v>333</v>
      </c>
      <c r="Q127" s="129" t="s">
        <v>333</v>
      </c>
      <c r="R127" s="129" t="s">
        <v>333</v>
      </c>
      <c r="S127" s="129" t="s">
        <v>333</v>
      </c>
      <c r="T127" s="129" t="s">
        <v>333</v>
      </c>
      <c r="U127" s="129" t="s">
        <v>333</v>
      </c>
      <c r="V127" s="129" t="s">
        <v>333</v>
      </c>
      <c r="W127" s="129" t="s">
        <v>333</v>
      </c>
      <c r="X127" s="129" t="s">
        <v>333</v>
      </c>
      <c r="Y127" s="129" t="s">
        <v>333</v>
      </c>
      <c r="Z127" s="129" t="s">
        <v>333</v>
      </c>
      <c r="AA127" s="28"/>
    </row>
    <row r="128" spans="1:27" s="29" customFormat="1" ht="12.4" customHeight="1" x14ac:dyDescent="0.25">
      <c r="A128" s="256"/>
      <c r="B128" s="132" t="s">
        <v>349</v>
      </c>
      <c r="C128" s="132" t="s">
        <v>344</v>
      </c>
      <c r="D128" s="134" t="s">
        <v>325</v>
      </c>
      <c r="E128" s="131"/>
      <c r="F128" s="30"/>
      <c r="G128" s="129">
        <f>IF('3g CPIH'!C$16="-","-",'3h OC '!$E$11*('3g CPIH'!C$16/'3g CPIH'!$G$16))</f>
        <v>63.482931017612529</v>
      </c>
      <c r="H128" s="129">
        <f>IF('3g CPIH'!D$16="-","-",'3h OC '!$E$11*('3g CPIH'!D$16/'3g CPIH'!$G$16))</f>
        <v>63.61002397260274</v>
      </c>
      <c r="I128" s="129">
        <f>IF('3g CPIH'!E$16="-","-",'3h OC '!$E$11*('3g CPIH'!E$16/'3g CPIH'!$G$16))</f>
        <v>63.800663405088073</v>
      </c>
      <c r="J128" s="129">
        <f>IF('3g CPIH'!F$16="-","-",'3h OC '!$E$11*('3g CPIH'!F$16/'3g CPIH'!$G$16))</f>
        <v>64.181942270058713</v>
      </c>
      <c r="K128" s="129">
        <f>IF('3g CPIH'!G$16="-","-",'3h OC '!$E$11*('3g CPIH'!G$16/'3g CPIH'!$G$16))</f>
        <v>64.944500000000005</v>
      </c>
      <c r="L128" s="129">
        <f>IF('3g CPIH'!H$16="-","-",'3h OC '!$E$11*('3g CPIH'!H$16/'3g CPIH'!$G$16))</f>
        <v>65.770604207436406</v>
      </c>
      <c r="M128" s="129">
        <f>IF('3g CPIH'!I$16="-","-",'3h OC '!$E$11*('3g CPIH'!I$16/'3g CPIH'!$G$16))</f>
        <v>66.723801369863011</v>
      </c>
      <c r="N128" s="129">
        <f>IF('3g CPIH'!J$16="-","-",'3h OC '!$E$11*('3g CPIH'!J$16/'3g CPIH'!$G$16))</f>
        <v>67.295719667318991</v>
      </c>
      <c r="O128" s="30"/>
      <c r="P128" s="129">
        <f>IF('3g CPIH'!L$16="-","-",'3h OC '!$E$11*('3g CPIH'!L$16/'3g CPIH'!$G$16))</f>
        <v>67.295719667318991</v>
      </c>
      <c r="Q128" s="129">
        <f>IF('3g CPIH'!M$16="-","-",'3h OC '!$E$11*('3g CPIH'!M$16/'3g CPIH'!$G$16))</f>
        <v>68.058277397260284</v>
      </c>
      <c r="R128" s="129">
        <f>IF('3g CPIH'!N$16="-","-",'3h OC '!$E$11*('3g CPIH'!N$16/'3g CPIH'!$G$16))</f>
        <v>68.566649217221141</v>
      </c>
      <c r="S128" s="129">
        <f>IF('3g CPIH'!O$16="-","-",'3h OC '!$E$11*('3g CPIH'!O$16/'3g CPIH'!$G$16))</f>
        <v>68.947928082191794</v>
      </c>
      <c r="T128" s="129">
        <f>IF('3g CPIH'!P$16="-","-",'3h OC '!$E$11*('3g CPIH'!P$16/'3g CPIH'!$G$16))</f>
        <v>69.138567514677106</v>
      </c>
      <c r="U128" s="129">
        <f>IF('3g CPIH'!Q$16="-","-",'3h OC '!$E$11*('3g CPIH'!Q$16/'3g CPIH'!$G$16))</f>
        <v>69.51984637964776</v>
      </c>
      <c r="V128" s="129">
        <f>IF('3g CPIH'!R$16="-","-",'3h OC '!$E$11*('3g CPIH'!R$16/'3g CPIH'!$G$16))</f>
        <v>70.790775929549909</v>
      </c>
      <c r="W128" s="129" t="str">
        <f>IF('3g CPIH'!S$16="-","-",'3h OC '!$E$11*('3g CPIH'!S$16/'3g CPIH'!$G$16))</f>
        <v>-</v>
      </c>
      <c r="X128" s="129" t="str">
        <f>IF('3g CPIH'!T$16="-","-",'3h OC '!$E$11*('3g CPIH'!T$16/'3g CPIH'!$G$16))</f>
        <v>-</v>
      </c>
      <c r="Y128" s="129" t="str">
        <f>IF('3g CPIH'!U$16="-","-",'3h OC '!$E$11*('3g CPIH'!U$16/'3g CPIH'!$G$16))</f>
        <v>-</v>
      </c>
      <c r="Z128" s="129" t="str">
        <f>IF('3g CPIH'!V$16="-","-",'3h OC '!$E$11*('3g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SMNCC'!G$60="-","-",'3i SMNCC'!G$60)</f>
        <v>0</v>
      </c>
      <c r="L129" s="129">
        <f>IF('3i SMNCC'!H$60="-","-",'3i SMNCC'!H$60)</f>
        <v>-0.10239413454660828</v>
      </c>
      <c r="M129" s="129">
        <f>IF('3i SMNCC'!I$60="-","-",'3i SMNCC'!I$60)</f>
        <v>1.3107897268148032</v>
      </c>
      <c r="N129" s="129">
        <f>IF('3i SMNCC'!J$60="-","-",'3i SMNCC'!J$60)</f>
        <v>1.3561024854837453</v>
      </c>
      <c r="O129" s="30"/>
      <c r="P129" s="129">
        <f>IF('3i SMNCC'!L$60="-","-",'3i SMNCC'!L$60)</f>
        <v>1.3561024854837453</v>
      </c>
      <c r="Q129" s="129">
        <f>IF('3i SMNCC'!M$60="-","-",'3i SMNCC'!M$60)</f>
        <v>2.7190896886881828</v>
      </c>
      <c r="R129" s="129">
        <f>IF('3i SMNCC'!N$60="-","-",'3i SMNCC'!N$60)</f>
        <v>2.5445731212335492</v>
      </c>
      <c r="S129" s="129">
        <f>IF('3i SMNCC'!O$60="-","-",'3i SMNCC'!O$60)</f>
        <v>3.7238675166956514</v>
      </c>
      <c r="T129" s="129">
        <f>IF('3i SMNCC'!P$60="-","-",'3i SMNCC'!P$60)</f>
        <v>3.2317970151566944</v>
      </c>
      <c r="U129" s="129">
        <f>IF('3i SMNCC'!Q$60="-","-",'3i SMNCC'!Q$60)</f>
        <v>3.0490377355812108</v>
      </c>
      <c r="V129" s="129">
        <f>IF('3i SMNCC'!R$60="-","-",'3i SMNCC'!R$60)</f>
        <v>-2.8755928274026386</v>
      </c>
      <c r="W129" s="129" t="str">
        <f>IF('3i SMNCC'!S$60="-","-",'3i SMNCC'!S$60)</f>
        <v>-</v>
      </c>
      <c r="X129" s="129" t="str">
        <f>IF('3i SMNCC'!T$60="-","-",'3i SMNCC'!T$60)</f>
        <v>-</v>
      </c>
      <c r="Y129" s="129" t="str">
        <f>IF('3i SMNCC'!U$60="-","-",'3i SMNCC'!U$60)</f>
        <v>-</v>
      </c>
      <c r="Z129" s="129" t="str">
        <f>IF('3i SMNCC'!V$60="-","-",'3i SMNCC'!V$60)</f>
        <v>-</v>
      </c>
      <c r="AA129" s="28"/>
    </row>
    <row r="130" spans="1:27" s="29" customFormat="1" ht="11.25" customHeight="1" x14ac:dyDescent="0.25">
      <c r="A130" s="256"/>
      <c r="B130" s="132" t="s">
        <v>349</v>
      </c>
      <c r="C130" s="132" t="s">
        <v>389</v>
      </c>
      <c r="D130" s="134" t="s">
        <v>325</v>
      </c>
      <c r="E130" s="131"/>
      <c r="F130" s="30"/>
      <c r="G130" s="129">
        <f>IF('3g CPIH'!C$16="-","-",'3j PAAC PAP'!$G$23*('3g CPIH'!C$16/'3g CPIH'!$G$16))</f>
        <v>38.769117710371823</v>
      </c>
      <c r="H130" s="129">
        <f>IF('3g CPIH'!D$16="-","-",'3j PAAC PAP'!$G$23*('3g CPIH'!D$16/'3g CPIH'!$G$16))</f>
        <v>38.846733561643838</v>
      </c>
      <c r="I130" s="129">
        <f>IF('3g CPIH'!E$16="-","-",'3j PAAC PAP'!$G$23*('3g CPIH'!E$16/'3g CPIH'!$G$16))</f>
        <v>38.963157338551866</v>
      </c>
      <c r="J130" s="129">
        <f>IF('3g CPIH'!F$16="-","-",'3j PAAC PAP'!$G$23*('3g CPIH'!F$16/'3g CPIH'!$G$16))</f>
        <v>39.19600489236791</v>
      </c>
      <c r="K130" s="129">
        <f>IF('3g CPIH'!G$16="-","-",'3j PAAC PAP'!$G$23*('3g CPIH'!G$16/'3g CPIH'!$G$16))</f>
        <v>39.661700000000003</v>
      </c>
      <c r="L130" s="129">
        <f>IF('3g CPIH'!H$16="-","-",'3j PAAC PAP'!$G$23*('3g CPIH'!H$16/'3g CPIH'!$G$16))</f>
        <v>40.166203033268111</v>
      </c>
      <c r="M130" s="129">
        <f>IF('3g CPIH'!I$16="-","-",'3j PAAC PAP'!$G$23*('3g CPIH'!I$16/'3g CPIH'!$G$16))</f>
        <v>40.748321917808219</v>
      </c>
      <c r="N130" s="129">
        <f>IF('3g CPIH'!J$16="-","-",'3j PAAC PAP'!$G$23*('3g CPIH'!J$16/'3g CPIH'!$G$16))</f>
        <v>41.097593248532299</v>
      </c>
      <c r="O130" s="30"/>
      <c r="P130" s="129">
        <f>IF('3g CPIH'!L$16="-","-",'3j PAAC PAP'!$G$23*('3g CPIH'!L$16/'3g CPIH'!$G$16))</f>
        <v>41.097593248532299</v>
      </c>
      <c r="Q130" s="129">
        <f>IF('3g CPIH'!M$16="-","-",'3j PAAC PAP'!$G$23*('3g CPIH'!M$16/'3g CPIH'!$G$16))</f>
        <v>41.563288356164385</v>
      </c>
      <c r="R130" s="129">
        <f>IF('3g CPIH'!N$16="-","-",'3j PAAC PAP'!$G$23*('3g CPIH'!N$16/'3g CPIH'!$G$16))</f>
        <v>41.87375176125245</v>
      </c>
      <c r="S130" s="129">
        <f>IF('3g CPIH'!O$16="-","-",'3j PAAC PAP'!$G$23*('3g CPIH'!O$16/'3g CPIH'!$G$16))</f>
        <v>42.1065993150685</v>
      </c>
      <c r="T130" s="129">
        <f>IF('3g CPIH'!P$16="-","-",'3j PAAC PAP'!$G$23*('3g CPIH'!P$16/'3g CPIH'!$G$16))</f>
        <v>42.223023091976515</v>
      </c>
      <c r="U130" s="129">
        <f>IF('3g CPIH'!Q$16="-","-",'3j PAAC PAP'!$G$23*('3g CPIH'!Q$16/'3g CPIH'!$G$16))</f>
        <v>42.455870645792565</v>
      </c>
      <c r="V130" s="129">
        <f>IF('3g CPIH'!R$16="-","-",'3j PAAC PAP'!$G$23*('3g CPIH'!R$16/'3g CPIH'!$G$16))</f>
        <v>43.232029158512731</v>
      </c>
      <c r="W130" s="129" t="str">
        <f>IF('3g CPIH'!S$16="-","-",'3j PAAC PAP'!$G$23*('3g CPIH'!S$16/'3g CPIH'!$G$16))</f>
        <v>-</v>
      </c>
      <c r="X130" s="129" t="str">
        <f>IF('3g CPIH'!T$16="-","-",'3j PAAC PAP'!$G$23*('3g CPIH'!T$16/'3g CPIH'!$G$16))</f>
        <v>-</v>
      </c>
      <c r="Y130" s="129" t="str">
        <f>IF('3g CPIH'!U$16="-","-",'3j PAAC PAP'!$G$23*('3g CPIH'!U$16/'3g CPIH'!$G$16))</f>
        <v>-</v>
      </c>
      <c r="Z130" s="129" t="str">
        <f>IF('3g CPIH'!V$16="-","-",'3j PAAC PAP'!$G$23*('3g CPIH'!V$16/'3g CPIH'!$G$16))</f>
        <v>-</v>
      </c>
      <c r="AA130" s="28"/>
    </row>
    <row r="131" spans="1:27" s="29" customFormat="1" ht="11.25" customHeight="1" x14ac:dyDescent="0.25">
      <c r="A131" s="256"/>
      <c r="B131" s="132" t="s">
        <v>349</v>
      </c>
      <c r="C131" s="132" t="s">
        <v>404</v>
      </c>
      <c r="D131" s="134" t="s">
        <v>325</v>
      </c>
      <c r="E131" s="131"/>
      <c r="F131" s="30"/>
      <c r="G131" s="129">
        <f>IF(G126="-","-",SUM(G123:G129)*'3j PAAC PAP'!$G$41)</f>
        <v>0</v>
      </c>
      <c r="H131" s="129">
        <f>IF(H126="-","-",SUM(H123:H129)*'3j PAAC PAP'!$G$41)</f>
        <v>0</v>
      </c>
      <c r="I131" s="129">
        <f>IF(I126="-","-",SUM(I123:I129)*'3j PAAC PAP'!$G$41)</f>
        <v>0</v>
      </c>
      <c r="J131" s="129">
        <f>IF(J126="-","-",SUM(J123:J129)*'3j PAAC PAP'!$G$41)</f>
        <v>0</v>
      </c>
      <c r="K131" s="129">
        <f>IF(K126="-","-",SUM(K123:K129)*'3j PAAC PAP'!$G$41)</f>
        <v>0</v>
      </c>
      <c r="L131" s="129">
        <f>IF(L126="-","-",SUM(L123:L129)*'3j PAAC PAP'!$G$41)</f>
        <v>0</v>
      </c>
      <c r="M131" s="129">
        <f>IF(M126="-","-",SUM(M123:M129)*'3j PAAC PAP'!$G$41)</f>
        <v>0</v>
      </c>
      <c r="N131" s="129">
        <f>IF(N126="-","-",SUM(N123:N129)*'3j PAAC PAP'!$G$41)</f>
        <v>0</v>
      </c>
      <c r="O131" s="30"/>
      <c r="P131" s="129">
        <f>IF(P126="-","-",SUM(P123:P129)*'3j PAAC PAP'!$G$41)</f>
        <v>0</v>
      </c>
      <c r="Q131" s="129">
        <f>IF(Q126="-","-",SUM(Q123:Q129)*'3j PAAC PAP'!$G$41)</f>
        <v>0</v>
      </c>
      <c r="R131" s="129">
        <f>IF(R126="-","-",SUM(R123:R129)*'3j PAAC PAP'!$G$41)</f>
        <v>0</v>
      </c>
      <c r="S131" s="129">
        <f>IF(S126="-","-",SUM(S123:S129)*'3j PAAC PAP'!$G$41)</f>
        <v>0</v>
      </c>
      <c r="T131" s="129">
        <f>IF(T126="-","-",SUM(T123:T129)*'3j PAAC PAP'!$G$41)</f>
        <v>0</v>
      </c>
      <c r="U131" s="129">
        <f>IF(U126="-","-",SUM(U123:U129)*'3j PAAC PAP'!$G$41)</f>
        <v>0</v>
      </c>
      <c r="V131" s="129">
        <f>IF(V126="-","-",SUM(V123:V129)*'3j PAAC PAP'!$G$41)</f>
        <v>0</v>
      </c>
      <c r="W131" s="129" t="str">
        <f>IF(W126="-","-",SUM(W123:W129)*'3j PAAC PAP'!$G$41)</f>
        <v>-</v>
      </c>
      <c r="X131" s="129" t="str">
        <f>IF(X126="-","-",SUM(X123:X129)*'3j PAAC PAP'!$G$41)</f>
        <v>-</v>
      </c>
      <c r="Y131" s="129" t="str">
        <f>IF(Y126="-","-",SUM(Y123:Y129)*'3j PAAC PAP'!$G$41)</f>
        <v>-</v>
      </c>
      <c r="Z131" s="129" t="str">
        <f>IF(Z126="-","-",SUM(Z123:Z129)*'3j PAAC PAP'!$G$41)</f>
        <v>-</v>
      </c>
      <c r="AA131" s="28"/>
    </row>
    <row r="132" spans="1:27" s="29" customFormat="1" ht="11.5" x14ac:dyDescent="0.25">
      <c r="A132" s="256"/>
      <c r="B132" s="132" t="s">
        <v>388</v>
      </c>
      <c r="C132" s="132" t="s">
        <v>515</v>
      </c>
      <c r="D132" s="134" t="s">
        <v>325</v>
      </c>
      <c r="E132" s="131"/>
      <c r="F132" s="30"/>
      <c r="G132" s="129">
        <f>IF(G126="-","-",SUM(G123:G131)*'3k EBIT'!$E$11)</f>
        <v>2.1074089853579236</v>
      </c>
      <c r="H132" s="129">
        <f>IF(H126="-","-",SUM(H123:H131)*'3k EBIT'!$E$11)</f>
        <v>2.1113737855176109</v>
      </c>
      <c r="I132" s="129">
        <f>IF(I126="-","-",SUM(I123:I131)*'3k EBIT'!$E$11)</f>
        <v>2.1185407260345759</v>
      </c>
      <c r="J132" s="129">
        <f>IF(J126="-","-",SUM(J123:J131)*'3k EBIT'!$E$11)</f>
        <v>2.1304351265136363</v>
      </c>
      <c r="K132" s="129">
        <f>IF(K126="-","-",SUM(K123:K131)*'3k EBIT'!$E$11)</f>
        <v>2.1557688535103194</v>
      </c>
      <c r="L132" s="129">
        <f>IF(L126="-","-",SUM(L123:L131)*'3k EBIT'!$E$11)</f>
        <v>2.1795568849503861</v>
      </c>
      <c r="M132" s="129">
        <f>IF(M126="-","-",SUM(M123:M131)*'3k EBIT'!$E$11)</f>
        <v>2.2446744028704719</v>
      </c>
      <c r="N132" s="129">
        <f>IF(N126="-","-",SUM(N123:N131)*'3k EBIT'!$E$11)</f>
        <v>2.2633936210989636</v>
      </c>
      <c r="O132" s="30"/>
      <c r="P132" s="129">
        <f>IF(P126="-","-",SUM(P123:P131)*'3k EBIT'!$E$11)</f>
        <v>2.2633936210989636</v>
      </c>
      <c r="Q132" s="129">
        <f>IF(Q126="-","-",SUM(Q123:Q131)*'3k EBIT'!$E$11)</f>
        <v>2.3168217242077791</v>
      </c>
      <c r="R132" s="129">
        <f>IF(R126="-","-",SUM(R123:R131)*'3k EBIT'!$E$11)</f>
        <v>2.3276183150087935</v>
      </c>
      <c r="S132" s="129">
        <f>IF(S126="-","-",SUM(S123:S131)*'3k EBIT'!$E$11)</f>
        <v>2.3655648117716734</v>
      </c>
      <c r="T132" s="129">
        <f>IF(T126="-","-",SUM(T123:T131)*'3k EBIT'!$E$11)</f>
        <v>2.3559741078194558</v>
      </c>
      <c r="U132" s="129">
        <f>IF(U126="-","-",SUM(U123:U131)*'3k EBIT'!$E$11)</f>
        <v>2.3654859215535939</v>
      </c>
      <c r="V132" s="129">
        <f>IF(V126="-","-",SUM(V123:V131)*'3k EBIT'!$E$11)</f>
        <v>2.2879451005225158</v>
      </c>
      <c r="W132" s="129" t="str">
        <f>IF(W126="-","-",SUM(W123:W131)*'3k EBIT'!$E$11)</f>
        <v>-</v>
      </c>
      <c r="X132" s="129" t="str">
        <f>IF(X126="-","-",SUM(X123:X131)*'3k EBIT'!$E$11)</f>
        <v>-</v>
      </c>
      <c r="Y132" s="129" t="str">
        <f>IF(Y126="-","-",SUM(Y123:Y131)*'3k EBIT'!$E$11)</f>
        <v>-</v>
      </c>
      <c r="Z132" s="129" t="str">
        <f>IF(Z126="-","-",SUM(Z123:Z131)*'3k EBIT'!$E$11)</f>
        <v>-</v>
      </c>
      <c r="AA132" s="28"/>
    </row>
    <row r="133" spans="1:27" s="29" customFormat="1" ht="11.5" x14ac:dyDescent="0.25">
      <c r="A133" s="256"/>
      <c r="B133" s="132" t="s">
        <v>292</v>
      </c>
      <c r="C133" s="177" t="s">
        <v>516</v>
      </c>
      <c r="D133" s="134" t="s">
        <v>325</v>
      </c>
      <c r="E133" s="130"/>
      <c r="F133" s="30"/>
      <c r="G133" s="129">
        <f>IF(G128="-","-",SUM(G123:G126,G128:G132)*'3l HAP'!$E$12)</f>
        <v>1.6239243268456498</v>
      </c>
      <c r="H133" s="129">
        <f>IF(H128="-","-",SUM(H123:H126,H128:H132)*'3l HAP'!$E$12)</f>
        <v>1.6269795171172732</v>
      </c>
      <c r="I133" s="129">
        <f>IF(I128="-","-",SUM(I123:I126,I128:I132)*'3l HAP'!$E$12)</f>
        <v>1.6325022083155263</v>
      </c>
      <c r="J133" s="129">
        <f>IF(J128="-","-",SUM(J123:J126,J128:J132)*'3l HAP'!$E$12)</f>
        <v>1.6416677791303957</v>
      </c>
      <c r="K133" s="129">
        <f>IF(K128="-","-",SUM(K123:K126,K128:K132)*'3l HAP'!$E$12)</f>
        <v>1.6611894077489591</v>
      </c>
      <c r="L133" s="129">
        <f>IF(L128="-","-",SUM(L123:L126,L128:L132)*'3l HAP'!$E$12)</f>
        <v>1.6795199564045309</v>
      </c>
      <c r="M133" s="129">
        <f>IF(M128="-","-",SUM(M123:M126,M128:M132)*'3l HAP'!$E$12)</f>
        <v>1.729698124092411</v>
      </c>
      <c r="N133" s="129">
        <f>IF(N128="-","-",SUM(N123:N126,N128:N132)*'3l HAP'!$E$12)</f>
        <v>1.7441227536123509</v>
      </c>
      <c r="O133" s="30"/>
      <c r="P133" s="129">
        <f>IF(P128="-","-",SUM(P123:P126,P128:P132)*'3l HAP'!$E$12)</f>
        <v>1.7441227536123509</v>
      </c>
      <c r="Q133" s="129">
        <f>IF(Q128="-","-",SUM(Q123:Q126,Q128:Q132)*'3l HAP'!$E$12)</f>
        <v>1.7852933080602276</v>
      </c>
      <c r="R133" s="129">
        <f>IF(R128="-","-",SUM(R123:R126,R128:R132)*'3l HAP'!$E$12)</f>
        <v>1.7936129301983992</v>
      </c>
      <c r="S133" s="129">
        <f>IF(S128="-","-",SUM(S123:S126,S128:S132)*'3l HAP'!$E$12)</f>
        <v>1.8228536896522858</v>
      </c>
      <c r="T133" s="129">
        <f>IF(T128="-","-",SUM(T123:T126,T128:T132)*'3l HAP'!$E$12)</f>
        <v>1.8154632981488843</v>
      </c>
      <c r="U133" s="129">
        <f>IF(U128="-","-",SUM(U123:U126,U128:U132)*'3l HAP'!$E$12)</f>
        <v>1.8227928985361903</v>
      </c>
      <c r="V133" s="129">
        <f>IF(V128="-","-",SUM(V123:V126,V128:V132)*'3l HAP'!$E$12)</f>
        <v>1.7630415989684103</v>
      </c>
      <c r="W133" s="129" t="str">
        <f>IF(W128="-","-",SUM(W123:W126,W128:W132)*'3l HAP'!$E$12)</f>
        <v>-</v>
      </c>
      <c r="X133" s="129" t="str">
        <f>IF(X128="-","-",SUM(X123:X126,X128:X132)*'3l HAP'!$E$12)</f>
        <v>-</v>
      </c>
      <c r="Y133" s="129" t="str">
        <f>IF(Y128="-","-",SUM(Y123:Y126,Y128:Y132)*'3l HAP'!$E$12)</f>
        <v>-</v>
      </c>
      <c r="Z133" s="129" t="str">
        <f>IF(Z128="-","-",SUM(Z123:Z126,Z128:Z132)*'3l HAP'!$E$12)</f>
        <v>-</v>
      </c>
      <c r="AA133" s="28"/>
    </row>
    <row r="134" spans="1:27" s="29" customFormat="1" ht="11.5" x14ac:dyDescent="0.25">
      <c r="A134" s="256"/>
      <c r="B134" s="132" t="s">
        <v>44</v>
      </c>
      <c r="C134" s="132" t="str">
        <f>B134&amp;"_"&amp;D134</f>
        <v>Total_South Wales</v>
      </c>
      <c r="D134" s="134" t="s">
        <v>325</v>
      </c>
      <c r="E134" s="131"/>
      <c r="F134" s="30"/>
      <c r="G134" s="129">
        <f>IF(G128="-","-",SUM(G123:G133))</f>
        <v>112.54014089987002</v>
      </c>
      <c r="H134" s="129">
        <f t="shared" ref="H134:Z134" si="9">IF(H128="-","-",SUM(H123:H133))</f>
        <v>112.75186969656357</v>
      </c>
      <c r="I134" s="129">
        <f t="shared" si="9"/>
        <v>113.13459962758513</v>
      </c>
      <c r="J134" s="129">
        <f t="shared" si="9"/>
        <v>113.76978601766574</v>
      </c>
      <c r="K134" s="129">
        <f t="shared" si="9"/>
        <v>115.12266114799615</v>
      </c>
      <c r="L134" s="129">
        <f t="shared" si="9"/>
        <v>116.3929928342497</v>
      </c>
      <c r="M134" s="129">
        <f t="shared" si="9"/>
        <v>119.87040737157626</v>
      </c>
      <c r="N134" s="129">
        <f t="shared" si="9"/>
        <v>120.87005360617371</v>
      </c>
      <c r="O134" s="30"/>
      <c r="P134" s="129">
        <f t="shared" si="9"/>
        <v>120.87005360617371</v>
      </c>
      <c r="Q134" s="129">
        <f t="shared" si="9"/>
        <v>123.7232284258956</v>
      </c>
      <c r="R134" s="129">
        <f t="shared" si="9"/>
        <v>124.29978943442619</v>
      </c>
      <c r="S134" s="129">
        <f t="shared" si="9"/>
        <v>126.32621340908989</v>
      </c>
      <c r="T134" s="129">
        <f t="shared" si="9"/>
        <v>125.81404933386258</v>
      </c>
      <c r="U134" s="129">
        <f t="shared" si="9"/>
        <v>126.3220005029478</v>
      </c>
      <c r="V134" s="129">
        <f t="shared" si="9"/>
        <v>122.18115504534573</v>
      </c>
      <c r="W134" s="129" t="str">
        <f t="shared" si="9"/>
        <v>-</v>
      </c>
      <c r="X134" s="129" t="str">
        <f t="shared" si="9"/>
        <v>-</v>
      </c>
      <c r="Y134" s="129" t="str">
        <f t="shared" si="9"/>
        <v>-</v>
      </c>
      <c r="Z134" s="129" t="str">
        <f t="shared" si="9"/>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AA'!J247="-","-",'3c AA'!J247)</f>
        <v>-</v>
      </c>
      <c r="H137" s="38" t="str">
        <f>IF('3c AA'!K247="-","-",'3c AA'!K247)</f>
        <v>-</v>
      </c>
      <c r="I137" s="38" t="str">
        <f>IF('3c AA'!L247="-","-",'3c AA'!L247)</f>
        <v>-</v>
      </c>
      <c r="J137" s="38" t="str">
        <f>IF('3c AA'!M247="-","-",'3c AA'!M247)</f>
        <v>-</v>
      </c>
      <c r="K137" s="38" t="str">
        <f>IF('3c AA'!N247="-","-",'3c AA'!N247)</f>
        <v>-</v>
      </c>
      <c r="L137" s="38" t="str">
        <f>IF('3c AA'!O247="-","-",'3c AA'!O247)</f>
        <v>-</v>
      </c>
      <c r="M137" s="38" t="str">
        <f>IF('3c AA'!P247="-","-",'3c AA'!P247)</f>
        <v>-</v>
      </c>
      <c r="N137" s="38" t="str">
        <f>IF('3c AA'!Q247="-","-",'3c AA'!Q247)</f>
        <v>-</v>
      </c>
      <c r="O137" s="30"/>
      <c r="P137" s="38" t="str">
        <f>IF('3c AA'!S247="-","-",'3c AA'!S247)</f>
        <v>-</v>
      </c>
      <c r="Q137" s="38" t="str">
        <f>IF('3c AA'!T247="-","-",'3c AA'!T247)</f>
        <v>-</v>
      </c>
      <c r="R137" s="38" t="str">
        <f>IF('3c AA'!U247="-","-",'3c AA'!U247)</f>
        <v>-</v>
      </c>
      <c r="S137" s="38" t="str">
        <f>IF('3c AA'!V247="-","-",'3c AA'!V247)</f>
        <v>-</v>
      </c>
      <c r="T137" s="38">
        <f>IF('3c AA'!W247="-","-",'3c AA'!W247)</f>
        <v>0</v>
      </c>
      <c r="U137" s="38">
        <f>IF('3c AA'!X247="-","-",'3c AA'!X247)</f>
        <v>0</v>
      </c>
      <c r="V137" s="38">
        <f>IF('3c AA'!Y247="-","-",'3c AA'!Y247)</f>
        <v>0</v>
      </c>
      <c r="W137" s="38" t="str">
        <f>IF('3c AA'!Z247="-","-",'3c AA'!Z247)</f>
        <v>-</v>
      </c>
      <c r="X137" s="38" t="str">
        <f>IF('3c AA'!AA247="-","-",'3c AA'!AA247)</f>
        <v>-</v>
      </c>
      <c r="Y137" s="38" t="str">
        <f>IF('3c AA'!AB247="-","-",'3c AA'!AB247)</f>
        <v>-</v>
      </c>
      <c r="Z137" s="38" t="str">
        <f>IF('3c AA'!AC247="-","-",'3c AA'!AC247)</f>
        <v>-</v>
      </c>
      <c r="AA137" s="28"/>
    </row>
    <row r="138" spans="1:27" s="29" customFormat="1" ht="11.25" customHeight="1" x14ac:dyDescent="0.25">
      <c r="A138" s="256"/>
      <c r="B138" s="135" t="s">
        <v>2</v>
      </c>
      <c r="C138" s="135" t="s">
        <v>342</v>
      </c>
      <c r="D138" s="133" t="s">
        <v>326</v>
      </c>
      <c r="E138" s="128"/>
      <c r="F138" s="30"/>
      <c r="G138" s="38">
        <f>IF('3d PC'!G14="-","-",'3d PC'!G64)</f>
        <v>6.5567588596821027</v>
      </c>
      <c r="H138" s="38">
        <f>IF('3d PC'!H14="-","-",'3d PC'!H64)</f>
        <v>6.5567588596821027</v>
      </c>
      <c r="I138" s="38">
        <f>IF('3d PC'!I14="-","-",'3d PC'!I64)</f>
        <v>6.6197359495950758</v>
      </c>
      <c r="J138" s="38">
        <f>IF('3d PC'!J14="-","-",'3d PC'!J64)</f>
        <v>6.6197359495950758</v>
      </c>
      <c r="K138" s="38">
        <f>IF('3d PC'!K14="-","-",'3d PC'!K64)</f>
        <v>6.6995028867368616</v>
      </c>
      <c r="L138" s="38">
        <f>IF('3d PC'!L14="-","-",'3d PC'!L64)</f>
        <v>6.6995028867368616</v>
      </c>
      <c r="M138" s="38">
        <f>IF('3d PC'!M14="-","-",'3d PC'!M64)</f>
        <v>7.1131218301273513</v>
      </c>
      <c r="N138" s="38">
        <f>IF('3d PC'!N14="-","-",'3d PC'!N64)</f>
        <v>7.1131218301273513</v>
      </c>
      <c r="O138" s="30"/>
      <c r="P138" s="38">
        <f>'3d PC'!P64</f>
        <v>7.1131218301273513</v>
      </c>
      <c r="Q138" s="38">
        <f>'3d PC'!Q64</f>
        <v>7.2804579515147188</v>
      </c>
      <c r="R138" s="38">
        <f>'3d PC'!R64</f>
        <v>7.1935840895118579</v>
      </c>
      <c r="S138" s="38">
        <f>'3d PC'!S64</f>
        <v>7.3593999937099728</v>
      </c>
      <c r="T138" s="38">
        <f>'3d PC'!T64</f>
        <v>7.0492243060839304</v>
      </c>
      <c r="U138" s="38">
        <f>'3d PC'!U64</f>
        <v>7.1089669218364691</v>
      </c>
      <c r="V138" s="38">
        <f>'3d PC'!V64</f>
        <v>6.9829560851947949</v>
      </c>
      <c r="W138" s="38" t="str">
        <f>'3d PC'!W64</f>
        <v>-</v>
      </c>
      <c r="X138" s="38" t="str">
        <f>'3d PC'!X64</f>
        <v>-</v>
      </c>
      <c r="Y138" s="38" t="str">
        <f>'3d PC'!Y64</f>
        <v>-</v>
      </c>
      <c r="Z138" s="38" t="str">
        <f>'3d PC'!Z64</f>
        <v>-</v>
      </c>
      <c r="AA138" s="28"/>
    </row>
    <row r="139" spans="1:27" s="29" customFormat="1" ht="11.25" customHeight="1" x14ac:dyDescent="0.25">
      <c r="A139" s="256"/>
      <c r="B139" s="135" t="s">
        <v>352</v>
      </c>
      <c r="C139" s="135" t="s">
        <v>343</v>
      </c>
      <c r="D139" s="133" t="s">
        <v>326</v>
      </c>
      <c r="E139" s="128"/>
      <c r="F139" s="30"/>
      <c r="G139" s="38" t="s">
        <v>333</v>
      </c>
      <c r="H139" s="38" t="s">
        <v>333</v>
      </c>
      <c r="I139" s="38" t="s">
        <v>333</v>
      </c>
      <c r="J139" s="38" t="s">
        <v>333</v>
      </c>
      <c r="K139" s="38" t="s">
        <v>333</v>
      </c>
      <c r="L139" s="38" t="s">
        <v>333</v>
      </c>
      <c r="M139" s="38" t="s">
        <v>333</v>
      </c>
      <c r="N139" s="38" t="s">
        <v>333</v>
      </c>
      <c r="O139" s="30"/>
      <c r="P139" s="38" t="s">
        <v>333</v>
      </c>
      <c r="Q139" s="38" t="s">
        <v>333</v>
      </c>
      <c r="R139" s="38" t="s">
        <v>333</v>
      </c>
      <c r="S139" s="38" t="s">
        <v>333</v>
      </c>
      <c r="T139" s="38" t="s">
        <v>333</v>
      </c>
      <c r="U139" s="38" t="s">
        <v>333</v>
      </c>
      <c r="V139" s="38" t="s">
        <v>333</v>
      </c>
      <c r="W139" s="38" t="s">
        <v>333</v>
      </c>
      <c r="X139" s="38" t="s">
        <v>333</v>
      </c>
      <c r="Y139" s="38" t="s">
        <v>333</v>
      </c>
      <c r="Z139" s="38" t="s">
        <v>333</v>
      </c>
      <c r="AA139" s="28"/>
    </row>
    <row r="140" spans="1:27" s="29" customFormat="1" ht="11.25" customHeight="1" x14ac:dyDescent="0.25">
      <c r="A140" s="256"/>
      <c r="B140" s="135" t="s">
        <v>349</v>
      </c>
      <c r="C140" s="135" t="s">
        <v>344</v>
      </c>
      <c r="D140" s="133" t="s">
        <v>326</v>
      </c>
      <c r="E140" s="128"/>
      <c r="F140" s="30"/>
      <c r="G140" s="38">
        <f>IF('3g CPIH'!C$16="-","-",'3h OC '!$E$11*('3g CPIH'!C$16/'3g CPIH'!$G$16))</f>
        <v>63.482931017612529</v>
      </c>
      <c r="H140" s="38">
        <f>IF('3g CPIH'!D$16="-","-",'3h OC '!$E$11*('3g CPIH'!D$16/'3g CPIH'!$G$16))</f>
        <v>63.61002397260274</v>
      </c>
      <c r="I140" s="38">
        <f>IF('3g CPIH'!E$16="-","-",'3h OC '!$E$11*('3g CPIH'!E$16/'3g CPIH'!$G$16))</f>
        <v>63.800663405088073</v>
      </c>
      <c r="J140" s="38">
        <f>IF('3g CPIH'!F$16="-","-",'3h OC '!$E$11*('3g CPIH'!F$16/'3g CPIH'!$G$16))</f>
        <v>64.181942270058713</v>
      </c>
      <c r="K140" s="38">
        <f>IF('3g CPIH'!G$16="-","-",'3h OC '!$E$11*('3g CPIH'!G$16/'3g CPIH'!$G$16))</f>
        <v>64.944500000000005</v>
      </c>
      <c r="L140" s="38">
        <f>IF('3g CPIH'!H$16="-","-",'3h OC '!$E$11*('3g CPIH'!H$16/'3g CPIH'!$G$16))</f>
        <v>65.770604207436406</v>
      </c>
      <c r="M140" s="38">
        <f>IF('3g CPIH'!I$16="-","-",'3h OC '!$E$11*('3g CPIH'!I$16/'3g CPIH'!$G$16))</f>
        <v>66.723801369863011</v>
      </c>
      <c r="N140" s="38">
        <f>IF('3g CPIH'!J$16="-","-",'3h OC '!$E$11*('3g CPIH'!J$16/'3g CPIH'!$G$16))</f>
        <v>67.295719667318991</v>
      </c>
      <c r="O140" s="30"/>
      <c r="P140" s="38">
        <f>IF('3g CPIH'!L$16="-","-",'3h OC '!$E$11*('3g CPIH'!L$16/'3g CPIH'!$G$16))</f>
        <v>67.295719667318991</v>
      </c>
      <c r="Q140" s="38">
        <f>IF('3g CPIH'!M$16="-","-",'3h OC '!$E$11*('3g CPIH'!M$16/'3g CPIH'!$G$16))</f>
        <v>68.058277397260284</v>
      </c>
      <c r="R140" s="38">
        <f>IF('3g CPIH'!N$16="-","-",'3h OC '!$E$11*('3g CPIH'!N$16/'3g CPIH'!$G$16))</f>
        <v>68.566649217221141</v>
      </c>
      <c r="S140" s="38">
        <f>IF('3g CPIH'!O$16="-","-",'3h OC '!$E$11*('3g CPIH'!O$16/'3g CPIH'!$G$16))</f>
        <v>68.947928082191794</v>
      </c>
      <c r="T140" s="38">
        <f>IF('3g CPIH'!P$16="-","-",'3h OC '!$E$11*('3g CPIH'!P$16/'3g CPIH'!$G$16))</f>
        <v>69.138567514677106</v>
      </c>
      <c r="U140" s="38">
        <f>IF('3g CPIH'!Q$16="-","-",'3h OC '!$E$11*('3g CPIH'!Q$16/'3g CPIH'!$G$16))</f>
        <v>69.51984637964776</v>
      </c>
      <c r="V140" s="38">
        <f>IF('3g CPIH'!R$16="-","-",'3h OC '!$E$11*('3g CPIH'!R$16/'3g CPIH'!$G$16))</f>
        <v>70.790775929549909</v>
      </c>
      <c r="W140" s="38" t="str">
        <f>IF('3g CPIH'!S$16="-","-",'3h OC '!$E$11*('3g CPIH'!S$16/'3g CPIH'!$G$16))</f>
        <v>-</v>
      </c>
      <c r="X140" s="38" t="str">
        <f>IF('3g CPIH'!T$16="-","-",'3h OC '!$E$11*('3g CPIH'!T$16/'3g CPIH'!$G$16))</f>
        <v>-</v>
      </c>
      <c r="Y140" s="38" t="str">
        <f>IF('3g CPIH'!U$16="-","-",'3h OC '!$E$11*('3g CPIH'!U$16/'3g CPIH'!$G$16))</f>
        <v>-</v>
      </c>
      <c r="Z140" s="38" t="str">
        <f>IF('3g CPIH'!V$16="-","-",'3h OC '!$E$11*('3g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SMNCC'!G$60="-","-",'3i SMNCC'!G$60)</f>
        <v>0</v>
      </c>
      <c r="L141" s="38">
        <f>IF('3i SMNCC'!H$60="-","-",'3i SMNCC'!H$60)</f>
        <v>-0.10239413454660828</v>
      </c>
      <c r="M141" s="38">
        <f>IF('3i SMNCC'!I$60="-","-",'3i SMNCC'!I$60)</f>
        <v>1.3107897268148032</v>
      </c>
      <c r="N141" s="38">
        <f>IF('3i SMNCC'!J$60="-","-",'3i SMNCC'!J$60)</f>
        <v>1.3561024854837453</v>
      </c>
      <c r="O141" s="30"/>
      <c r="P141" s="38">
        <f>IF('3i SMNCC'!L$60="-","-",'3i SMNCC'!L$60)</f>
        <v>1.3561024854837453</v>
      </c>
      <c r="Q141" s="38">
        <f>IF('3i SMNCC'!M$60="-","-",'3i SMNCC'!M$60)</f>
        <v>2.7190896886881828</v>
      </c>
      <c r="R141" s="38">
        <f>IF('3i SMNCC'!N$60="-","-",'3i SMNCC'!N$60)</f>
        <v>2.5445731212335492</v>
      </c>
      <c r="S141" s="38">
        <f>IF('3i SMNCC'!O$60="-","-",'3i SMNCC'!O$60)</f>
        <v>3.7238675166956514</v>
      </c>
      <c r="T141" s="38">
        <f>IF('3i SMNCC'!P$60="-","-",'3i SMNCC'!P$60)</f>
        <v>3.2317970151566944</v>
      </c>
      <c r="U141" s="38">
        <f>IF('3i SMNCC'!Q$60="-","-",'3i SMNCC'!Q$60)</f>
        <v>3.0490377355812108</v>
      </c>
      <c r="V141" s="38">
        <f>IF('3i SMNCC'!R$60="-","-",'3i SMNCC'!R$60)</f>
        <v>-2.8755928274026386</v>
      </c>
      <c r="W141" s="38" t="str">
        <f>IF('3i SMNCC'!S$60="-","-",'3i SMNCC'!S$60)</f>
        <v>-</v>
      </c>
      <c r="X141" s="38" t="str">
        <f>IF('3i SMNCC'!T$60="-","-",'3i SMNCC'!T$60)</f>
        <v>-</v>
      </c>
      <c r="Y141" s="38" t="str">
        <f>IF('3i SMNCC'!U$60="-","-",'3i SMNCC'!U$60)</f>
        <v>-</v>
      </c>
      <c r="Z141" s="38" t="str">
        <f>IF('3i SMNCC'!V$60="-","-",'3i SMNCC'!V$60)</f>
        <v>-</v>
      </c>
      <c r="AA141" s="28"/>
    </row>
    <row r="142" spans="1:27" s="29" customFormat="1" ht="12.4" customHeight="1" x14ac:dyDescent="0.25">
      <c r="A142" s="256"/>
      <c r="B142" s="135" t="s">
        <v>349</v>
      </c>
      <c r="C142" s="135" t="s">
        <v>389</v>
      </c>
      <c r="D142" s="133" t="s">
        <v>326</v>
      </c>
      <c r="E142" s="128"/>
      <c r="F142" s="30"/>
      <c r="G142" s="38">
        <f>IF('3g CPIH'!C$16="-","-",'3j PAAC PAP'!$G$23*('3g CPIH'!C$16/'3g CPIH'!$G$16))</f>
        <v>38.769117710371823</v>
      </c>
      <c r="H142" s="38">
        <f>IF('3g CPIH'!D$16="-","-",'3j PAAC PAP'!$G$23*('3g CPIH'!D$16/'3g CPIH'!$G$16))</f>
        <v>38.846733561643838</v>
      </c>
      <c r="I142" s="38">
        <f>IF('3g CPIH'!E$16="-","-",'3j PAAC PAP'!$G$23*('3g CPIH'!E$16/'3g CPIH'!$G$16))</f>
        <v>38.963157338551866</v>
      </c>
      <c r="J142" s="38">
        <f>IF('3g CPIH'!F$16="-","-",'3j PAAC PAP'!$G$23*('3g CPIH'!F$16/'3g CPIH'!$G$16))</f>
        <v>39.19600489236791</v>
      </c>
      <c r="K142" s="38">
        <f>IF('3g CPIH'!G$16="-","-",'3j PAAC PAP'!$G$23*('3g CPIH'!G$16/'3g CPIH'!$G$16))</f>
        <v>39.661700000000003</v>
      </c>
      <c r="L142" s="38">
        <f>IF('3g CPIH'!H$16="-","-",'3j PAAC PAP'!$G$23*('3g CPIH'!H$16/'3g CPIH'!$G$16))</f>
        <v>40.166203033268111</v>
      </c>
      <c r="M142" s="38">
        <f>IF('3g CPIH'!I$16="-","-",'3j PAAC PAP'!$G$23*('3g CPIH'!I$16/'3g CPIH'!$G$16))</f>
        <v>40.748321917808219</v>
      </c>
      <c r="N142" s="38">
        <f>IF('3g CPIH'!J$16="-","-",'3j PAAC PAP'!$G$23*('3g CPIH'!J$16/'3g CPIH'!$G$16))</f>
        <v>41.097593248532299</v>
      </c>
      <c r="O142" s="30"/>
      <c r="P142" s="38">
        <f>IF('3g CPIH'!L$16="-","-",'3j PAAC PAP'!$G$23*('3g CPIH'!L$16/'3g CPIH'!$G$16))</f>
        <v>41.097593248532299</v>
      </c>
      <c r="Q142" s="38">
        <f>IF('3g CPIH'!M$16="-","-",'3j PAAC PAP'!$G$23*('3g CPIH'!M$16/'3g CPIH'!$G$16))</f>
        <v>41.563288356164385</v>
      </c>
      <c r="R142" s="38">
        <f>IF('3g CPIH'!N$16="-","-",'3j PAAC PAP'!$G$23*('3g CPIH'!N$16/'3g CPIH'!$G$16))</f>
        <v>41.87375176125245</v>
      </c>
      <c r="S142" s="38">
        <f>IF('3g CPIH'!O$16="-","-",'3j PAAC PAP'!$G$23*('3g CPIH'!O$16/'3g CPIH'!$G$16))</f>
        <v>42.1065993150685</v>
      </c>
      <c r="T142" s="38">
        <f>IF('3g CPIH'!P$16="-","-",'3j PAAC PAP'!$G$23*('3g CPIH'!P$16/'3g CPIH'!$G$16))</f>
        <v>42.223023091976515</v>
      </c>
      <c r="U142" s="38">
        <f>IF('3g CPIH'!Q$16="-","-",'3j PAAC PAP'!$G$23*('3g CPIH'!Q$16/'3g CPIH'!$G$16))</f>
        <v>42.455870645792565</v>
      </c>
      <c r="V142" s="38">
        <f>IF('3g CPIH'!R$16="-","-",'3j PAAC PAP'!$G$23*('3g CPIH'!R$16/'3g CPIH'!$G$16))</f>
        <v>43.232029158512731</v>
      </c>
      <c r="W142" s="38" t="str">
        <f>IF('3g CPIH'!S$16="-","-",'3j PAAC PAP'!$G$23*('3g CPIH'!S$16/'3g CPIH'!$G$16))</f>
        <v>-</v>
      </c>
      <c r="X142" s="38" t="str">
        <f>IF('3g CPIH'!T$16="-","-",'3j PAAC PAP'!$G$23*('3g CPIH'!T$16/'3g CPIH'!$G$16))</f>
        <v>-</v>
      </c>
      <c r="Y142" s="38" t="str">
        <f>IF('3g CPIH'!U$16="-","-",'3j PAAC PAP'!$G$23*('3g CPIH'!U$16/'3g CPIH'!$G$16))</f>
        <v>-</v>
      </c>
      <c r="Z142" s="38" t="str">
        <f>IF('3g CPIH'!V$16="-","-",'3j PAAC PAP'!$G$23*('3g CPIH'!V$16/'3g CPIH'!$G$16))</f>
        <v>-</v>
      </c>
      <c r="AA142" s="28"/>
    </row>
    <row r="143" spans="1:27" s="29" customFormat="1" ht="11.25" customHeight="1" x14ac:dyDescent="0.25">
      <c r="A143" s="256"/>
      <c r="B143" s="135" t="s">
        <v>349</v>
      </c>
      <c r="C143" s="135" t="s">
        <v>404</v>
      </c>
      <c r="D143" s="133" t="s">
        <v>326</v>
      </c>
      <c r="E143" s="128"/>
      <c r="F143" s="30"/>
      <c r="G143" s="38">
        <f>IF(G138="-","-",SUM(G135:G141)*'3j PAAC PAP'!$G$41)</f>
        <v>0</v>
      </c>
      <c r="H143" s="38">
        <f>IF(H138="-","-",SUM(H135:H141)*'3j PAAC PAP'!$G$41)</f>
        <v>0</v>
      </c>
      <c r="I143" s="38">
        <f>IF(I138="-","-",SUM(I135:I141)*'3j PAAC PAP'!$G$41)</f>
        <v>0</v>
      </c>
      <c r="J143" s="38">
        <f>IF(J138="-","-",SUM(J135:J141)*'3j PAAC PAP'!$G$41)</f>
        <v>0</v>
      </c>
      <c r="K143" s="38">
        <f>IF(K138="-","-",SUM(K135:K141)*'3j PAAC PAP'!$G$41)</f>
        <v>0</v>
      </c>
      <c r="L143" s="38">
        <f>IF(L138="-","-",SUM(L135:L141)*'3j PAAC PAP'!$G$41)</f>
        <v>0</v>
      </c>
      <c r="M143" s="38">
        <f>IF(M138="-","-",SUM(M135:M141)*'3j PAAC PAP'!$G$41)</f>
        <v>0</v>
      </c>
      <c r="N143" s="38">
        <f>IF(N138="-","-",SUM(N135:N141)*'3j PAAC PAP'!$G$41)</f>
        <v>0</v>
      </c>
      <c r="O143" s="30"/>
      <c r="P143" s="38">
        <f>IF(P138="-","-",SUM(P135:P141)*'3j PAAC PAP'!$G$41)</f>
        <v>0</v>
      </c>
      <c r="Q143" s="38">
        <f>IF(Q138="-","-",SUM(Q135:Q141)*'3j PAAC PAP'!$G$41)</f>
        <v>0</v>
      </c>
      <c r="R143" s="38">
        <f>IF(R138="-","-",SUM(R135:R141)*'3j PAAC PAP'!$G$41)</f>
        <v>0</v>
      </c>
      <c r="S143" s="38">
        <f>IF(S138="-","-",SUM(S135:S141)*'3j PAAC PAP'!$G$41)</f>
        <v>0</v>
      </c>
      <c r="T143" s="38">
        <f>IF(T138="-","-",SUM(T135:T141)*'3j PAAC PAP'!$G$41)</f>
        <v>0</v>
      </c>
      <c r="U143" s="38">
        <f>IF(U138="-","-",SUM(U135:U141)*'3j PAAC PAP'!$G$41)</f>
        <v>0</v>
      </c>
      <c r="V143" s="38">
        <f>IF(V138="-","-",SUM(V135:V141)*'3j PAAC PAP'!$G$41)</f>
        <v>0</v>
      </c>
      <c r="W143" s="38" t="str">
        <f>IF(W138="-","-",SUM(W135:W141)*'3j PAAC PAP'!$G$41)</f>
        <v>-</v>
      </c>
      <c r="X143" s="38" t="str">
        <f>IF(X138="-","-",SUM(X135:X141)*'3j PAAC PAP'!$G$41)</f>
        <v>-</v>
      </c>
      <c r="Y143" s="38" t="str">
        <f>IF(Y138="-","-",SUM(Y135:Y141)*'3j PAAC PAP'!$G$41)</f>
        <v>-</v>
      </c>
      <c r="Z143" s="38" t="str">
        <f>IF(Z138="-","-",SUM(Z135:Z141)*'3j PAAC PAP'!$G$41)</f>
        <v>-</v>
      </c>
      <c r="AA143" s="28"/>
    </row>
    <row r="144" spans="1:27" s="29" customFormat="1" ht="11.5" x14ac:dyDescent="0.25">
      <c r="A144" s="256"/>
      <c r="B144" s="135" t="s">
        <v>388</v>
      </c>
      <c r="C144" s="135" t="s">
        <v>515</v>
      </c>
      <c r="D144" s="133" t="s">
        <v>326</v>
      </c>
      <c r="E144" s="128"/>
      <c r="F144" s="30"/>
      <c r="G144" s="38">
        <f>IF(G138="-","-",SUM(G135:G143)*'3k EBIT'!$E$11)</f>
        <v>2.1074089853579236</v>
      </c>
      <c r="H144" s="38">
        <f>IF(H138="-","-",SUM(H135:H143)*'3k EBIT'!$E$11)</f>
        <v>2.1113737855176109</v>
      </c>
      <c r="I144" s="38">
        <f>IF(I138="-","-",SUM(I135:I143)*'3k EBIT'!$E$11)</f>
        <v>2.1185407260345759</v>
      </c>
      <c r="J144" s="38">
        <f>IF(J138="-","-",SUM(J135:J143)*'3k EBIT'!$E$11)</f>
        <v>2.1304351265136363</v>
      </c>
      <c r="K144" s="38">
        <f>IF(K138="-","-",SUM(K135:K143)*'3k EBIT'!$E$11)</f>
        <v>2.1557688535103194</v>
      </c>
      <c r="L144" s="38">
        <f>IF(L138="-","-",SUM(L135:L143)*'3k EBIT'!$E$11)</f>
        <v>2.1795568849503861</v>
      </c>
      <c r="M144" s="38">
        <f>IF(M138="-","-",SUM(M135:M143)*'3k EBIT'!$E$11)</f>
        <v>2.2446744028704719</v>
      </c>
      <c r="N144" s="38">
        <f>IF(N138="-","-",SUM(N135:N143)*'3k EBIT'!$E$11)</f>
        <v>2.2633936210989636</v>
      </c>
      <c r="O144" s="30"/>
      <c r="P144" s="38">
        <f>IF(P138="-","-",SUM(P135:P143)*'3k EBIT'!$E$11)</f>
        <v>2.2633936210989636</v>
      </c>
      <c r="Q144" s="38">
        <f>IF(Q138="-","-",SUM(Q135:Q143)*'3k EBIT'!$E$11)</f>
        <v>2.3168217242077791</v>
      </c>
      <c r="R144" s="38">
        <f>IF(R138="-","-",SUM(R135:R143)*'3k EBIT'!$E$11)</f>
        <v>2.3276183150087935</v>
      </c>
      <c r="S144" s="38">
        <f>IF(S138="-","-",SUM(S135:S143)*'3k EBIT'!$E$11)</f>
        <v>2.3655648117716734</v>
      </c>
      <c r="T144" s="38">
        <f>IF(T138="-","-",SUM(T135:T143)*'3k EBIT'!$E$11)</f>
        <v>2.3559741078194558</v>
      </c>
      <c r="U144" s="38">
        <f>IF(U138="-","-",SUM(U135:U143)*'3k EBIT'!$E$11)</f>
        <v>2.3654859215535939</v>
      </c>
      <c r="V144" s="38">
        <f>IF(V138="-","-",SUM(V135:V143)*'3k EBIT'!$E$11)</f>
        <v>2.2879451005225158</v>
      </c>
      <c r="W144" s="38" t="str">
        <f>IF(W138="-","-",SUM(W135:W143)*'3k EBIT'!$E$11)</f>
        <v>-</v>
      </c>
      <c r="X144" s="38" t="str">
        <f>IF(X138="-","-",SUM(X135:X143)*'3k EBIT'!$E$11)</f>
        <v>-</v>
      </c>
      <c r="Y144" s="38" t="str">
        <f>IF(Y138="-","-",SUM(Y135:Y143)*'3k EBIT'!$E$11)</f>
        <v>-</v>
      </c>
      <c r="Z144" s="38" t="str">
        <f>IF(Z138="-","-",SUM(Z135:Z143)*'3k EBIT'!$E$11)</f>
        <v>-</v>
      </c>
      <c r="AA144" s="28"/>
    </row>
    <row r="145" spans="1:27" s="29" customFormat="1" ht="11.5" x14ac:dyDescent="0.25">
      <c r="A145" s="256"/>
      <c r="B145" s="135" t="s">
        <v>292</v>
      </c>
      <c r="C145" s="179" t="s">
        <v>516</v>
      </c>
      <c r="D145" s="133" t="s">
        <v>326</v>
      </c>
      <c r="E145" s="127"/>
      <c r="F145" s="30"/>
      <c r="G145" s="38">
        <f>IF(G140="-","-",SUM(G135:G138,G140:G144)*'3l HAP'!$E$12)</f>
        <v>1.6239243268456498</v>
      </c>
      <c r="H145" s="38">
        <f>IF(H140="-","-",SUM(H135:H138,H140:H144)*'3l HAP'!$E$12)</f>
        <v>1.6269795171172732</v>
      </c>
      <c r="I145" s="38">
        <f>IF(I140="-","-",SUM(I135:I138,I140:I144)*'3l HAP'!$E$12)</f>
        <v>1.6325022083155263</v>
      </c>
      <c r="J145" s="38">
        <f>IF(J140="-","-",SUM(J135:J138,J140:J144)*'3l HAP'!$E$12)</f>
        <v>1.6416677791303957</v>
      </c>
      <c r="K145" s="38">
        <f>IF(K140="-","-",SUM(K135:K138,K140:K144)*'3l HAP'!$E$12)</f>
        <v>1.6611894077489591</v>
      </c>
      <c r="L145" s="38">
        <f>IF(L140="-","-",SUM(L135:L138,L140:L144)*'3l HAP'!$E$12)</f>
        <v>1.6795199564045309</v>
      </c>
      <c r="M145" s="38">
        <f>IF(M140="-","-",SUM(M135:M138,M140:M144)*'3l HAP'!$E$12)</f>
        <v>1.729698124092411</v>
      </c>
      <c r="N145" s="38">
        <f>IF(N140="-","-",SUM(N135:N138,N140:N144)*'3l HAP'!$E$12)</f>
        <v>1.7441227536123509</v>
      </c>
      <c r="O145" s="30"/>
      <c r="P145" s="38">
        <f>IF(P140="-","-",SUM(P135:P138,P140:P144)*'3l HAP'!$E$12)</f>
        <v>1.7441227536123509</v>
      </c>
      <c r="Q145" s="38">
        <f>IF(Q140="-","-",SUM(Q135:Q138,Q140:Q144)*'3l HAP'!$E$12)</f>
        <v>1.7852933080602276</v>
      </c>
      <c r="R145" s="38">
        <f>IF(R140="-","-",SUM(R135:R138,R140:R144)*'3l HAP'!$E$12)</f>
        <v>1.7936129301983992</v>
      </c>
      <c r="S145" s="38">
        <f>IF(S140="-","-",SUM(S135:S138,S140:S144)*'3l HAP'!$E$12)</f>
        <v>1.8228536896522858</v>
      </c>
      <c r="T145" s="38">
        <f>IF(T140="-","-",SUM(T135:T138,T140:T144)*'3l HAP'!$E$12)</f>
        <v>1.8154632981488843</v>
      </c>
      <c r="U145" s="38">
        <f>IF(U140="-","-",SUM(U135:U138,U140:U144)*'3l HAP'!$E$12)</f>
        <v>1.8227928985361903</v>
      </c>
      <c r="V145" s="38">
        <f>IF(V140="-","-",SUM(V135:V138,V140:V144)*'3l HAP'!$E$12)</f>
        <v>1.7630415989684103</v>
      </c>
      <c r="W145" s="38" t="str">
        <f>IF(W140="-","-",SUM(W135:W138,W140:W144)*'3l HAP'!$E$12)</f>
        <v>-</v>
      </c>
      <c r="X145" s="38" t="str">
        <f>IF(X140="-","-",SUM(X135:X138,X140:X144)*'3l HAP'!$E$12)</f>
        <v>-</v>
      </c>
      <c r="Y145" s="38" t="str">
        <f>IF(Y140="-","-",SUM(Y135:Y138,Y140:Y144)*'3l HAP'!$E$12)</f>
        <v>-</v>
      </c>
      <c r="Z145" s="38" t="str">
        <f>IF(Z140="-","-",SUM(Z135:Z138,Z140:Z144)*'3l HAP'!$E$12)</f>
        <v>-</v>
      </c>
      <c r="AA145" s="28"/>
    </row>
    <row r="146" spans="1:27" s="29" customFormat="1" ht="11.5" x14ac:dyDescent="0.25">
      <c r="A146" s="256"/>
      <c r="B146" s="135" t="s">
        <v>44</v>
      </c>
      <c r="C146" s="135" t="str">
        <f>B146&amp;"_"&amp;D146</f>
        <v>Total_Southern Western</v>
      </c>
      <c r="D146" s="133" t="s">
        <v>326</v>
      </c>
      <c r="E146" s="128"/>
      <c r="F146" s="30"/>
      <c r="G146" s="38">
        <f>IF(G140="-","-",SUM(G135:G145))</f>
        <v>112.54014089987002</v>
      </c>
      <c r="H146" s="38">
        <f t="shared" ref="H146:Z146" si="10">IF(H140="-","-",SUM(H135:H145))</f>
        <v>112.75186969656357</v>
      </c>
      <c r="I146" s="38">
        <f t="shared" si="10"/>
        <v>113.13459962758513</v>
      </c>
      <c r="J146" s="38">
        <f t="shared" si="10"/>
        <v>113.76978601766574</v>
      </c>
      <c r="K146" s="38">
        <f t="shared" si="10"/>
        <v>115.12266114799615</v>
      </c>
      <c r="L146" s="38">
        <f t="shared" si="10"/>
        <v>116.3929928342497</v>
      </c>
      <c r="M146" s="38">
        <f t="shared" si="10"/>
        <v>119.87040737157626</v>
      </c>
      <c r="N146" s="38">
        <f t="shared" si="10"/>
        <v>120.87005360617371</v>
      </c>
      <c r="O146" s="30"/>
      <c r="P146" s="38">
        <f t="shared" si="10"/>
        <v>120.87005360617371</v>
      </c>
      <c r="Q146" s="38">
        <f t="shared" si="10"/>
        <v>123.7232284258956</v>
      </c>
      <c r="R146" s="38">
        <f t="shared" si="10"/>
        <v>124.29978943442619</v>
      </c>
      <c r="S146" s="38">
        <f t="shared" si="10"/>
        <v>126.32621340908989</v>
      </c>
      <c r="T146" s="38">
        <f t="shared" si="10"/>
        <v>125.81404933386258</v>
      </c>
      <c r="U146" s="38">
        <f t="shared" si="10"/>
        <v>126.3220005029478</v>
      </c>
      <c r="V146" s="38">
        <f t="shared" si="10"/>
        <v>122.18115504534573</v>
      </c>
      <c r="W146" s="38" t="str">
        <f t="shared" si="10"/>
        <v>-</v>
      </c>
      <c r="X146" s="38" t="str">
        <f t="shared" si="10"/>
        <v>-</v>
      </c>
      <c r="Y146" s="38" t="str">
        <f t="shared" si="10"/>
        <v>-</v>
      </c>
      <c r="Z146" s="38" t="str">
        <f t="shared" si="10"/>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AA'!J248="-","-",'3c AA'!J248)</f>
        <v>-</v>
      </c>
      <c r="H149" s="129" t="str">
        <f>IF('3c AA'!K248="-","-",'3c AA'!K248)</f>
        <v>-</v>
      </c>
      <c r="I149" s="129" t="str">
        <f>IF('3c AA'!L248="-","-",'3c AA'!L248)</f>
        <v>-</v>
      </c>
      <c r="J149" s="129" t="str">
        <f>IF('3c AA'!M248="-","-",'3c AA'!M248)</f>
        <v>-</v>
      </c>
      <c r="K149" s="129" t="str">
        <f>IF('3c AA'!N248="-","-",'3c AA'!N248)</f>
        <v>-</v>
      </c>
      <c r="L149" s="129" t="str">
        <f>IF('3c AA'!O248="-","-",'3c AA'!O248)</f>
        <v>-</v>
      </c>
      <c r="M149" s="129" t="str">
        <f>IF('3c AA'!P248="-","-",'3c AA'!P248)</f>
        <v>-</v>
      </c>
      <c r="N149" s="129" t="str">
        <f>IF('3c AA'!Q248="-","-",'3c AA'!Q248)</f>
        <v>-</v>
      </c>
      <c r="O149" s="30"/>
      <c r="P149" s="129" t="str">
        <f>IF('3c AA'!S248="-","-",'3c AA'!S248)</f>
        <v>-</v>
      </c>
      <c r="Q149" s="129" t="str">
        <f>IF('3c AA'!T248="-","-",'3c AA'!T248)</f>
        <v>-</v>
      </c>
      <c r="R149" s="129" t="str">
        <f>IF('3c AA'!U248="-","-",'3c AA'!U248)</f>
        <v>-</v>
      </c>
      <c r="S149" s="129" t="str">
        <f>IF('3c AA'!V248="-","-",'3c AA'!V248)</f>
        <v>-</v>
      </c>
      <c r="T149" s="129">
        <f>IF('3c AA'!W248="-","-",'3c AA'!W248)</f>
        <v>0</v>
      </c>
      <c r="U149" s="129">
        <f>IF('3c AA'!X248="-","-",'3c AA'!X248)</f>
        <v>0</v>
      </c>
      <c r="V149" s="129">
        <f>IF('3c AA'!Y248="-","-",'3c AA'!Y248)</f>
        <v>0</v>
      </c>
      <c r="W149" s="129" t="str">
        <f>IF('3c AA'!Z248="-","-",'3c AA'!Z248)</f>
        <v>-</v>
      </c>
      <c r="X149" s="129" t="str">
        <f>IF('3c AA'!AA248="-","-",'3c AA'!AA248)</f>
        <v>-</v>
      </c>
      <c r="Y149" s="129" t="str">
        <f>IF('3c AA'!AB248="-","-",'3c AA'!AB248)</f>
        <v>-</v>
      </c>
      <c r="Z149" s="129" t="str">
        <f>IF('3c AA'!AC248="-","-",'3c AA'!AC248)</f>
        <v>-</v>
      </c>
      <c r="AA149" s="28"/>
    </row>
    <row r="150" spans="1:27" s="29" customFormat="1" ht="11.25" customHeight="1" x14ac:dyDescent="0.25">
      <c r="A150" s="256"/>
      <c r="B150" s="132" t="s">
        <v>2</v>
      </c>
      <c r="C150" s="132" t="s">
        <v>342</v>
      </c>
      <c r="D150" s="134" t="s">
        <v>327</v>
      </c>
      <c r="E150" s="131"/>
      <c r="F150" s="30"/>
      <c r="G150" s="129">
        <f>IF('3d PC'!G14="-","-",'3d PC'!G64)</f>
        <v>6.5567588596821027</v>
      </c>
      <c r="H150" s="129">
        <f>IF('3d PC'!H14="-","-",'3d PC'!H64)</f>
        <v>6.5567588596821027</v>
      </c>
      <c r="I150" s="129">
        <f>IF('3d PC'!I14="-","-",'3d PC'!I64)</f>
        <v>6.6197359495950758</v>
      </c>
      <c r="J150" s="129">
        <f>IF('3d PC'!J14="-","-",'3d PC'!J64)</f>
        <v>6.6197359495950758</v>
      </c>
      <c r="K150" s="129">
        <f>IF('3d PC'!K14="-","-",'3d PC'!K64)</f>
        <v>6.6995028867368616</v>
      </c>
      <c r="L150" s="129">
        <f>IF('3d PC'!L14="-","-",'3d PC'!L64)</f>
        <v>6.6995028867368616</v>
      </c>
      <c r="M150" s="129">
        <f>IF('3d PC'!M14="-","-",'3d PC'!M64)</f>
        <v>7.1131218301273513</v>
      </c>
      <c r="N150" s="129">
        <f>IF('3d PC'!N14="-","-",'3d PC'!N64)</f>
        <v>7.1131218301273513</v>
      </c>
      <c r="O150" s="30"/>
      <c r="P150" s="129">
        <f>'3d PC'!P64</f>
        <v>7.1131218301273513</v>
      </c>
      <c r="Q150" s="129">
        <f>'3d PC'!Q64</f>
        <v>7.2804579515147188</v>
      </c>
      <c r="R150" s="129">
        <f>'3d PC'!R64</f>
        <v>7.1935840895118579</v>
      </c>
      <c r="S150" s="129">
        <f>'3d PC'!S64</f>
        <v>7.3593999937099728</v>
      </c>
      <c r="T150" s="129">
        <f>'3d PC'!T64</f>
        <v>7.0492243060839304</v>
      </c>
      <c r="U150" s="129">
        <f>'3d PC'!U64</f>
        <v>7.1089669218364691</v>
      </c>
      <c r="V150" s="129">
        <f>'3d PC'!V64</f>
        <v>6.9829560851947949</v>
      </c>
      <c r="W150" s="129" t="str">
        <f>'3d PC'!W64</f>
        <v>-</v>
      </c>
      <c r="X150" s="129" t="str">
        <f>'3d PC'!X64</f>
        <v>-</v>
      </c>
      <c r="Y150" s="129" t="str">
        <f>'3d PC'!Y64</f>
        <v>-</v>
      </c>
      <c r="Z150" s="129" t="str">
        <f>'3d PC'!Z64</f>
        <v>-</v>
      </c>
      <c r="AA150" s="28"/>
    </row>
    <row r="151" spans="1:27" s="29" customFormat="1" ht="11.25" customHeight="1" x14ac:dyDescent="0.25">
      <c r="A151" s="256"/>
      <c r="B151" s="132" t="s">
        <v>352</v>
      </c>
      <c r="C151" s="132" t="s">
        <v>343</v>
      </c>
      <c r="D151" s="134" t="s">
        <v>327</v>
      </c>
      <c r="E151" s="131"/>
      <c r="F151" s="30"/>
      <c r="G151" s="129" t="s">
        <v>333</v>
      </c>
      <c r="H151" s="129" t="s">
        <v>333</v>
      </c>
      <c r="I151" s="129" t="s">
        <v>333</v>
      </c>
      <c r="J151" s="129" t="s">
        <v>333</v>
      </c>
      <c r="K151" s="129" t="s">
        <v>333</v>
      </c>
      <c r="L151" s="129" t="s">
        <v>333</v>
      </c>
      <c r="M151" s="129" t="s">
        <v>333</v>
      </c>
      <c r="N151" s="129" t="s">
        <v>333</v>
      </c>
      <c r="O151" s="30"/>
      <c r="P151" s="129" t="s">
        <v>333</v>
      </c>
      <c r="Q151" s="129" t="s">
        <v>333</v>
      </c>
      <c r="R151" s="129" t="s">
        <v>333</v>
      </c>
      <c r="S151" s="129" t="s">
        <v>333</v>
      </c>
      <c r="T151" s="129" t="s">
        <v>333</v>
      </c>
      <c r="U151" s="129" t="s">
        <v>333</v>
      </c>
      <c r="V151" s="129" t="s">
        <v>333</v>
      </c>
      <c r="W151" s="129" t="s">
        <v>333</v>
      </c>
      <c r="X151" s="129" t="s">
        <v>333</v>
      </c>
      <c r="Y151" s="129" t="s">
        <v>333</v>
      </c>
      <c r="Z151" s="129" t="s">
        <v>333</v>
      </c>
      <c r="AA151" s="28"/>
    </row>
    <row r="152" spans="1:27" s="29" customFormat="1" ht="11.25" customHeight="1" x14ac:dyDescent="0.25">
      <c r="A152" s="256"/>
      <c r="B152" s="132" t="s">
        <v>349</v>
      </c>
      <c r="C152" s="132" t="s">
        <v>344</v>
      </c>
      <c r="D152" s="134" t="s">
        <v>327</v>
      </c>
      <c r="E152" s="131"/>
      <c r="F152" s="30"/>
      <c r="G152" s="129">
        <f>IF('3g CPIH'!C$16="-","-",'3h OC '!$E$11*('3g CPIH'!C$16/'3g CPIH'!$G$16))</f>
        <v>63.482931017612529</v>
      </c>
      <c r="H152" s="129">
        <f>IF('3g CPIH'!D$16="-","-",'3h OC '!$E$11*('3g CPIH'!D$16/'3g CPIH'!$G$16))</f>
        <v>63.61002397260274</v>
      </c>
      <c r="I152" s="129">
        <f>IF('3g CPIH'!E$16="-","-",'3h OC '!$E$11*('3g CPIH'!E$16/'3g CPIH'!$G$16))</f>
        <v>63.800663405088073</v>
      </c>
      <c r="J152" s="129">
        <f>IF('3g CPIH'!F$16="-","-",'3h OC '!$E$11*('3g CPIH'!F$16/'3g CPIH'!$G$16))</f>
        <v>64.181942270058713</v>
      </c>
      <c r="K152" s="129">
        <f>IF('3g CPIH'!G$16="-","-",'3h OC '!$E$11*('3g CPIH'!G$16/'3g CPIH'!$G$16))</f>
        <v>64.944500000000005</v>
      </c>
      <c r="L152" s="129">
        <f>IF('3g CPIH'!H$16="-","-",'3h OC '!$E$11*('3g CPIH'!H$16/'3g CPIH'!$G$16))</f>
        <v>65.770604207436406</v>
      </c>
      <c r="M152" s="129">
        <f>IF('3g CPIH'!I$16="-","-",'3h OC '!$E$11*('3g CPIH'!I$16/'3g CPIH'!$G$16))</f>
        <v>66.723801369863011</v>
      </c>
      <c r="N152" s="129">
        <f>IF('3g CPIH'!J$16="-","-",'3h OC '!$E$11*('3g CPIH'!J$16/'3g CPIH'!$G$16))</f>
        <v>67.295719667318991</v>
      </c>
      <c r="O152" s="30"/>
      <c r="P152" s="129">
        <f>IF('3g CPIH'!L$16="-","-",'3h OC '!$E$11*('3g CPIH'!L$16/'3g CPIH'!$G$16))</f>
        <v>67.295719667318991</v>
      </c>
      <c r="Q152" s="129">
        <f>IF('3g CPIH'!M$16="-","-",'3h OC '!$E$11*('3g CPIH'!M$16/'3g CPIH'!$G$16))</f>
        <v>68.058277397260284</v>
      </c>
      <c r="R152" s="129">
        <f>IF('3g CPIH'!N$16="-","-",'3h OC '!$E$11*('3g CPIH'!N$16/'3g CPIH'!$G$16))</f>
        <v>68.566649217221141</v>
      </c>
      <c r="S152" s="129">
        <f>IF('3g CPIH'!O$16="-","-",'3h OC '!$E$11*('3g CPIH'!O$16/'3g CPIH'!$G$16))</f>
        <v>68.947928082191794</v>
      </c>
      <c r="T152" s="129">
        <f>IF('3g CPIH'!P$16="-","-",'3h OC '!$E$11*('3g CPIH'!P$16/'3g CPIH'!$G$16))</f>
        <v>69.138567514677106</v>
      </c>
      <c r="U152" s="129">
        <f>IF('3g CPIH'!Q$16="-","-",'3h OC '!$E$11*('3g CPIH'!Q$16/'3g CPIH'!$G$16))</f>
        <v>69.51984637964776</v>
      </c>
      <c r="V152" s="129">
        <f>IF('3g CPIH'!R$16="-","-",'3h OC '!$E$11*('3g CPIH'!R$16/'3g CPIH'!$G$16))</f>
        <v>70.790775929549909</v>
      </c>
      <c r="W152" s="129" t="str">
        <f>IF('3g CPIH'!S$16="-","-",'3h OC '!$E$11*('3g CPIH'!S$16/'3g CPIH'!$G$16))</f>
        <v>-</v>
      </c>
      <c r="X152" s="129" t="str">
        <f>IF('3g CPIH'!T$16="-","-",'3h OC '!$E$11*('3g CPIH'!T$16/'3g CPIH'!$G$16))</f>
        <v>-</v>
      </c>
      <c r="Y152" s="129" t="str">
        <f>IF('3g CPIH'!U$16="-","-",'3h OC '!$E$11*('3g CPIH'!U$16/'3g CPIH'!$G$16))</f>
        <v>-</v>
      </c>
      <c r="Z152" s="129" t="str">
        <f>IF('3g CPIH'!V$16="-","-",'3h OC '!$E$11*('3g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SMNCC'!G$60="-","-",'3i SMNCC'!G$60)</f>
        <v>0</v>
      </c>
      <c r="L153" s="129">
        <f>IF('3i SMNCC'!H$60="-","-",'3i SMNCC'!H$60)</f>
        <v>-0.10239413454660828</v>
      </c>
      <c r="M153" s="129">
        <f>IF('3i SMNCC'!I$60="-","-",'3i SMNCC'!I$60)</f>
        <v>1.3107897268148032</v>
      </c>
      <c r="N153" s="129">
        <f>IF('3i SMNCC'!J$60="-","-",'3i SMNCC'!J$60)</f>
        <v>1.3561024854837453</v>
      </c>
      <c r="O153" s="30"/>
      <c r="P153" s="129">
        <f>IF('3i SMNCC'!L$60="-","-",'3i SMNCC'!L$60)</f>
        <v>1.3561024854837453</v>
      </c>
      <c r="Q153" s="129">
        <f>IF('3i SMNCC'!M$60="-","-",'3i SMNCC'!M$60)</f>
        <v>2.7190896886881828</v>
      </c>
      <c r="R153" s="129">
        <f>IF('3i SMNCC'!N$60="-","-",'3i SMNCC'!N$60)</f>
        <v>2.5445731212335492</v>
      </c>
      <c r="S153" s="129">
        <f>IF('3i SMNCC'!O$60="-","-",'3i SMNCC'!O$60)</f>
        <v>3.7238675166956514</v>
      </c>
      <c r="T153" s="129">
        <f>IF('3i SMNCC'!P$60="-","-",'3i SMNCC'!P$60)</f>
        <v>3.2317970151566944</v>
      </c>
      <c r="U153" s="129">
        <f>IF('3i SMNCC'!Q$60="-","-",'3i SMNCC'!Q$60)</f>
        <v>3.0490377355812108</v>
      </c>
      <c r="V153" s="129">
        <f>IF('3i SMNCC'!R$60="-","-",'3i SMNCC'!R$60)</f>
        <v>-2.8755928274026386</v>
      </c>
      <c r="W153" s="129" t="str">
        <f>IF('3i SMNCC'!S$60="-","-",'3i SMNCC'!S$60)</f>
        <v>-</v>
      </c>
      <c r="X153" s="129" t="str">
        <f>IF('3i SMNCC'!T$60="-","-",'3i SMNCC'!T$60)</f>
        <v>-</v>
      </c>
      <c r="Y153" s="129" t="str">
        <f>IF('3i SMNCC'!U$60="-","-",'3i SMNCC'!U$60)</f>
        <v>-</v>
      </c>
      <c r="Z153" s="129" t="str">
        <f>IF('3i SMNCC'!V$60="-","-",'3i SMNCC'!V$60)</f>
        <v>-</v>
      </c>
      <c r="AA153" s="28"/>
    </row>
    <row r="154" spans="1:27" s="29" customFormat="1" ht="11.25" customHeight="1" x14ac:dyDescent="0.25">
      <c r="A154" s="256"/>
      <c r="B154" s="132" t="s">
        <v>349</v>
      </c>
      <c r="C154" s="132" t="s">
        <v>389</v>
      </c>
      <c r="D154" s="134" t="s">
        <v>327</v>
      </c>
      <c r="E154" s="131"/>
      <c r="F154" s="30"/>
      <c r="G154" s="129">
        <f>IF('3g CPIH'!C$16="-","-",'3j PAAC PAP'!$G$23*('3g CPIH'!C$16/'3g CPIH'!$G$16))</f>
        <v>38.769117710371823</v>
      </c>
      <c r="H154" s="129">
        <f>IF('3g CPIH'!D$16="-","-",'3j PAAC PAP'!$G$23*('3g CPIH'!D$16/'3g CPIH'!$G$16))</f>
        <v>38.846733561643838</v>
      </c>
      <c r="I154" s="129">
        <f>IF('3g CPIH'!E$16="-","-",'3j PAAC PAP'!$G$23*('3g CPIH'!E$16/'3g CPIH'!$G$16))</f>
        <v>38.963157338551866</v>
      </c>
      <c r="J154" s="129">
        <f>IF('3g CPIH'!F$16="-","-",'3j PAAC PAP'!$G$23*('3g CPIH'!F$16/'3g CPIH'!$G$16))</f>
        <v>39.19600489236791</v>
      </c>
      <c r="K154" s="129">
        <f>IF('3g CPIH'!G$16="-","-",'3j PAAC PAP'!$G$23*('3g CPIH'!G$16/'3g CPIH'!$G$16))</f>
        <v>39.661700000000003</v>
      </c>
      <c r="L154" s="129">
        <f>IF('3g CPIH'!H$16="-","-",'3j PAAC PAP'!$G$23*('3g CPIH'!H$16/'3g CPIH'!$G$16))</f>
        <v>40.166203033268111</v>
      </c>
      <c r="M154" s="129">
        <f>IF('3g CPIH'!I$16="-","-",'3j PAAC PAP'!$G$23*('3g CPIH'!I$16/'3g CPIH'!$G$16))</f>
        <v>40.748321917808219</v>
      </c>
      <c r="N154" s="129">
        <f>IF('3g CPIH'!J$16="-","-",'3j PAAC PAP'!$G$23*('3g CPIH'!J$16/'3g CPIH'!$G$16))</f>
        <v>41.097593248532299</v>
      </c>
      <c r="O154" s="30"/>
      <c r="P154" s="129">
        <f>IF('3g CPIH'!L$16="-","-",'3j PAAC PAP'!$G$23*('3g CPIH'!L$16/'3g CPIH'!$G$16))</f>
        <v>41.097593248532299</v>
      </c>
      <c r="Q154" s="129">
        <f>IF('3g CPIH'!M$16="-","-",'3j PAAC PAP'!$G$23*('3g CPIH'!M$16/'3g CPIH'!$G$16))</f>
        <v>41.563288356164385</v>
      </c>
      <c r="R154" s="129">
        <f>IF('3g CPIH'!N$16="-","-",'3j PAAC PAP'!$G$23*('3g CPIH'!N$16/'3g CPIH'!$G$16))</f>
        <v>41.87375176125245</v>
      </c>
      <c r="S154" s="129">
        <f>IF('3g CPIH'!O$16="-","-",'3j PAAC PAP'!$G$23*('3g CPIH'!O$16/'3g CPIH'!$G$16))</f>
        <v>42.1065993150685</v>
      </c>
      <c r="T154" s="129">
        <f>IF('3g CPIH'!P$16="-","-",'3j PAAC PAP'!$G$23*('3g CPIH'!P$16/'3g CPIH'!$G$16))</f>
        <v>42.223023091976515</v>
      </c>
      <c r="U154" s="129">
        <f>IF('3g CPIH'!Q$16="-","-",'3j PAAC PAP'!$G$23*('3g CPIH'!Q$16/'3g CPIH'!$G$16))</f>
        <v>42.455870645792565</v>
      </c>
      <c r="V154" s="129">
        <f>IF('3g CPIH'!R$16="-","-",'3j PAAC PAP'!$G$23*('3g CPIH'!R$16/'3g CPIH'!$G$16))</f>
        <v>43.232029158512731</v>
      </c>
      <c r="W154" s="129" t="str">
        <f>IF('3g CPIH'!S$16="-","-",'3j PAAC PAP'!$G$23*('3g CPIH'!S$16/'3g CPIH'!$G$16))</f>
        <v>-</v>
      </c>
      <c r="X154" s="129" t="str">
        <f>IF('3g CPIH'!T$16="-","-",'3j PAAC PAP'!$G$23*('3g CPIH'!T$16/'3g CPIH'!$G$16))</f>
        <v>-</v>
      </c>
      <c r="Y154" s="129" t="str">
        <f>IF('3g CPIH'!U$16="-","-",'3j PAAC PAP'!$G$23*('3g CPIH'!U$16/'3g CPIH'!$G$16))</f>
        <v>-</v>
      </c>
      <c r="Z154" s="129" t="str">
        <f>IF('3g CPIH'!V$16="-","-",'3j PAAC PAP'!$G$23*('3g CPIH'!V$16/'3g CPIH'!$G$16))</f>
        <v>-</v>
      </c>
      <c r="AA154" s="28"/>
    </row>
    <row r="155" spans="1:27" s="29" customFormat="1" ht="11.5" x14ac:dyDescent="0.25">
      <c r="A155" s="256"/>
      <c r="B155" s="132" t="s">
        <v>349</v>
      </c>
      <c r="C155" s="132" t="s">
        <v>404</v>
      </c>
      <c r="D155" s="134" t="s">
        <v>327</v>
      </c>
      <c r="E155" s="131"/>
      <c r="F155" s="30"/>
      <c r="G155" s="129">
        <f>IF(G150="-","-",SUM(G147:G153)*'3j PAAC PAP'!$G$41)</f>
        <v>0</v>
      </c>
      <c r="H155" s="129">
        <f>IF(H150="-","-",SUM(H147:H153)*'3j PAAC PAP'!$G$41)</f>
        <v>0</v>
      </c>
      <c r="I155" s="129">
        <f>IF(I150="-","-",SUM(I147:I153)*'3j PAAC PAP'!$G$41)</f>
        <v>0</v>
      </c>
      <c r="J155" s="129">
        <f>IF(J150="-","-",SUM(J147:J153)*'3j PAAC PAP'!$G$41)</f>
        <v>0</v>
      </c>
      <c r="K155" s="129">
        <f>IF(K150="-","-",SUM(K147:K153)*'3j PAAC PAP'!$G$41)</f>
        <v>0</v>
      </c>
      <c r="L155" s="129">
        <f>IF(L150="-","-",SUM(L147:L153)*'3j PAAC PAP'!$G$41)</f>
        <v>0</v>
      </c>
      <c r="M155" s="129">
        <f>IF(M150="-","-",SUM(M147:M153)*'3j PAAC PAP'!$G$41)</f>
        <v>0</v>
      </c>
      <c r="N155" s="129">
        <f>IF(N150="-","-",SUM(N147:N153)*'3j PAAC PAP'!$G$41)</f>
        <v>0</v>
      </c>
      <c r="O155" s="30"/>
      <c r="P155" s="129">
        <f>IF(P150="-","-",SUM(P147:P153)*'3j PAAC PAP'!$G$41)</f>
        <v>0</v>
      </c>
      <c r="Q155" s="129">
        <f>IF(Q150="-","-",SUM(Q147:Q153)*'3j PAAC PAP'!$G$41)</f>
        <v>0</v>
      </c>
      <c r="R155" s="129">
        <f>IF(R150="-","-",SUM(R147:R153)*'3j PAAC PAP'!$G$41)</f>
        <v>0</v>
      </c>
      <c r="S155" s="129">
        <f>IF(S150="-","-",SUM(S147:S153)*'3j PAAC PAP'!$G$41)</f>
        <v>0</v>
      </c>
      <c r="T155" s="129">
        <f>IF(T150="-","-",SUM(T147:T153)*'3j PAAC PAP'!$G$41)</f>
        <v>0</v>
      </c>
      <c r="U155" s="129">
        <f>IF(U150="-","-",SUM(U147:U153)*'3j PAAC PAP'!$G$41)</f>
        <v>0</v>
      </c>
      <c r="V155" s="129">
        <f>IF(V150="-","-",SUM(V147:V153)*'3j PAAC PAP'!$G$41)</f>
        <v>0</v>
      </c>
      <c r="W155" s="129" t="str">
        <f>IF(W150="-","-",SUM(W147:W153)*'3j PAAC PAP'!$G$41)</f>
        <v>-</v>
      </c>
      <c r="X155" s="129" t="str">
        <f>IF(X150="-","-",SUM(X147:X153)*'3j PAAC PAP'!$G$41)</f>
        <v>-</v>
      </c>
      <c r="Y155" s="129" t="str">
        <f>IF(Y150="-","-",SUM(Y147:Y153)*'3j PAAC PAP'!$G$41)</f>
        <v>-</v>
      </c>
      <c r="Z155" s="129" t="str">
        <f>IF(Z150="-","-",SUM(Z147:Z153)*'3j PAAC PAP'!$G$41)</f>
        <v>-</v>
      </c>
      <c r="AA155" s="28"/>
    </row>
    <row r="156" spans="1:27" s="29" customFormat="1" ht="11.5" x14ac:dyDescent="0.25">
      <c r="A156" s="256"/>
      <c r="B156" s="132" t="s">
        <v>388</v>
      </c>
      <c r="C156" s="132" t="s">
        <v>515</v>
      </c>
      <c r="D156" s="134" t="s">
        <v>327</v>
      </c>
      <c r="E156" s="182"/>
      <c r="F156" s="30"/>
      <c r="G156" s="129">
        <f>IF(G150="-","-",SUM(G147:G155)*'3k EBIT'!$E$11)</f>
        <v>2.1074089853579236</v>
      </c>
      <c r="H156" s="129">
        <f>IF(H150="-","-",SUM(H147:H155)*'3k EBIT'!$E$11)</f>
        <v>2.1113737855176109</v>
      </c>
      <c r="I156" s="129">
        <f>IF(I150="-","-",SUM(I147:I155)*'3k EBIT'!$E$11)</f>
        <v>2.1185407260345759</v>
      </c>
      <c r="J156" s="129">
        <f>IF(J150="-","-",SUM(J147:J155)*'3k EBIT'!$E$11)</f>
        <v>2.1304351265136363</v>
      </c>
      <c r="K156" s="129">
        <f>IF(K150="-","-",SUM(K147:K155)*'3k EBIT'!$E$11)</f>
        <v>2.1557688535103194</v>
      </c>
      <c r="L156" s="129">
        <f>IF(L150="-","-",SUM(L147:L155)*'3k EBIT'!$E$11)</f>
        <v>2.1795568849503861</v>
      </c>
      <c r="M156" s="129">
        <f>IF(M150="-","-",SUM(M147:M155)*'3k EBIT'!$E$11)</f>
        <v>2.2446744028704719</v>
      </c>
      <c r="N156" s="129">
        <f>IF(N150="-","-",SUM(N147:N155)*'3k EBIT'!$E$11)</f>
        <v>2.2633936210989636</v>
      </c>
      <c r="O156" s="30"/>
      <c r="P156" s="129">
        <f>IF(P150="-","-",SUM(P147:P155)*'3k EBIT'!$E$11)</f>
        <v>2.2633936210989636</v>
      </c>
      <c r="Q156" s="129">
        <f>IF(Q150="-","-",SUM(Q147:Q155)*'3k EBIT'!$E$11)</f>
        <v>2.3168217242077791</v>
      </c>
      <c r="R156" s="129">
        <f>IF(R150="-","-",SUM(R147:R155)*'3k EBIT'!$E$11)</f>
        <v>2.3276183150087935</v>
      </c>
      <c r="S156" s="129">
        <f>IF(S150="-","-",SUM(S147:S155)*'3k EBIT'!$E$11)</f>
        <v>2.3655648117716734</v>
      </c>
      <c r="T156" s="129">
        <f>IF(T150="-","-",SUM(T147:T155)*'3k EBIT'!$E$11)</f>
        <v>2.3559741078194558</v>
      </c>
      <c r="U156" s="129">
        <f>IF(U150="-","-",SUM(U147:U155)*'3k EBIT'!$E$11)</f>
        <v>2.3654859215535939</v>
      </c>
      <c r="V156" s="129">
        <f>IF(V150="-","-",SUM(V147:V155)*'3k EBIT'!$E$11)</f>
        <v>2.2879451005225158</v>
      </c>
      <c r="W156" s="129" t="str">
        <f>IF(W150="-","-",SUM(W147:W155)*'3k EBIT'!$E$11)</f>
        <v>-</v>
      </c>
      <c r="X156" s="129" t="str">
        <f>IF(X150="-","-",SUM(X147:X155)*'3k EBIT'!$E$11)</f>
        <v>-</v>
      </c>
      <c r="Y156" s="129" t="str">
        <f>IF(Y150="-","-",SUM(Y147:Y155)*'3k EBIT'!$E$11)</f>
        <v>-</v>
      </c>
      <c r="Z156" s="129" t="str">
        <f>IF(Z150="-","-",SUM(Z147:Z155)*'3k EBIT'!$E$11)</f>
        <v>-</v>
      </c>
      <c r="AA156" s="28"/>
    </row>
    <row r="157" spans="1:27" s="29" customFormat="1" ht="11.5" x14ac:dyDescent="0.25">
      <c r="A157" s="256"/>
      <c r="B157" s="132" t="s">
        <v>292</v>
      </c>
      <c r="C157" s="177" t="s">
        <v>516</v>
      </c>
      <c r="D157" s="134" t="s">
        <v>327</v>
      </c>
      <c r="E157" s="134"/>
      <c r="F157" s="30"/>
      <c r="G157" s="129">
        <f>IF(G152="-","-",SUM(G147:G150,G152:G156)*'3l HAP'!$E$12)</f>
        <v>1.6239243268456498</v>
      </c>
      <c r="H157" s="129">
        <f>IF(H152="-","-",SUM(H147:H150,H152:H156)*'3l HAP'!$E$12)</f>
        <v>1.6269795171172732</v>
      </c>
      <c r="I157" s="129">
        <f>IF(I152="-","-",SUM(I147:I150,I152:I156)*'3l HAP'!$E$12)</f>
        <v>1.6325022083155263</v>
      </c>
      <c r="J157" s="129">
        <f>IF(J152="-","-",SUM(J147:J150,J152:J156)*'3l HAP'!$E$12)</f>
        <v>1.6416677791303957</v>
      </c>
      <c r="K157" s="129">
        <f>IF(K152="-","-",SUM(K147:K150,K152:K156)*'3l HAP'!$E$12)</f>
        <v>1.6611894077489591</v>
      </c>
      <c r="L157" s="129">
        <f>IF(L152="-","-",SUM(L147:L150,L152:L156)*'3l HAP'!$E$12)</f>
        <v>1.6795199564045309</v>
      </c>
      <c r="M157" s="129">
        <f>IF(M152="-","-",SUM(M147:M150,M152:M156)*'3l HAP'!$E$12)</f>
        <v>1.729698124092411</v>
      </c>
      <c r="N157" s="129">
        <f>IF(N152="-","-",SUM(N147:N150,N152:N156)*'3l HAP'!$E$12)</f>
        <v>1.7441227536123509</v>
      </c>
      <c r="O157" s="30"/>
      <c r="P157" s="129">
        <f>IF(P152="-","-",SUM(P147:P150,P152:P156)*'3l HAP'!$E$12)</f>
        <v>1.7441227536123509</v>
      </c>
      <c r="Q157" s="129">
        <f>IF(Q152="-","-",SUM(Q147:Q150,Q152:Q156)*'3l HAP'!$E$12)</f>
        <v>1.7852933080602276</v>
      </c>
      <c r="R157" s="129">
        <f>IF(R152="-","-",SUM(R147:R150,R152:R156)*'3l HAP'!$E$12)</f>
        <v>1.7936129301983992</v>
      </c>
      <c r="S157" s="129">
        <f>IF(S152="-","-",SUM(S147:S150,S152:S156)*'3l HAP'!$E$12)</f>
        <v>1.8228536896522858</v>
      </c>
      <c r="T157" s="129">
        <f>IF(T152="-","-",SUM(T147:T150,T152:T156)*'3l HAP'!$E$12)</f>
        <v>1.8154632981488843</v>
      </c>
      <c r="U157" s="129">
        <f>IF(U152="-","-",SUM(U147:U150,U152:U156)*'3l HAP'!$E$12)</f>
        <v>1.8227928985361903</v>
      </c>
      <c r="V157" s="129">
        <f>IF(V152="-","-",SUM(V147:V150,V152:V156)*'3l HAP'!$E$12)</f>
        <v>1.7630415989684103</v>
      </c>
      <c r="W157" s="129" t="str">
        <f>IF(W152="-","-",SUM(W147:W150,W152:W156)*'3l HAP'!$E$12)</f>
        <v>-</v>
      </c>
      <c r="X157" s="129" t="str">
        <f>IF(X152="-","-",SUM(X147:X150,X152:X156)*'3l HAP'!$E$12)</f>
        <v>-</v>
      </c>
      <c r="Y157" s="129" t="str">
        <f>IF(Y152="-","-",SUM(Y147:Y150,Y152:Y156)*'3l HAP'!$E$12)</f>
        <v>-</v>
      </c>
      <c r="Z157" s="129" t="str">
        <f>IF(Z152="-","-",SUM(Z147:Z150,Z152:Z156)*'3l HAP'!$E$12)</f>
        <v>-</v>
      </c>
      <c r="AA157" s="28"/>
    </row>
    <row r="158" spans="1:27" s="29" customFormat="1" ht="11.25" customHeight="1" x14ac:dyDescent="0.25">
      <c r="A158" s="256"/>
      <c r="B158" s="132" t="s">
        <v>44</v>
      </c>
      <c r="C158" s="132" t="str">
        <f>B158&amp;"_"&amp;D158</f>
        <v>Total_Yorkshire</v>
      </c>
      <c r="D158" s="134" t="s">
        <v>327</v>
      </c>
      <c r="E158" s="182"/>
      <c r="F158" s="30"/>
      <c r="G158" s="129">
        <f>IF(G152="-","-",SUM(G147:G157))</f>
        <v>112.54014089987002</v>
      </c>
      <c r="H158" s="129">
        <f t="shared" ref="H158:Z158" si="11">IF(H152="-","-",SUM(H147:H157))</f>
        <v>112.75186969656357</v>
      </c>
      <c r="I158" s="129">
        <f t="shared" si="11"/>
        <v>113.13459962758513</v>
      </c>
      <c r="J158" s="129">
        <f t="shared" si="11"/>
        <v>113.76978601766574</v>
      </c>
      <c r="K158" s="129">
        <f t="shared" si="11"/>
        <v>115.12266114799615</v>
      </c>
      <c r="L158" s="129">
        <f t="shared" si="11"/>
        <v>116.3929928342497</v>
      </c>
      <c r="M158" s="129">
        <f t="shared" si="11"/>
        <v>119.87040737157626</v>
      </c>
      <c r="N158" s="129">
        <f t="shared" si="11"/>
        <v>120.87005360617371</v>
      </c>
      <c r="O158" s="30"/>
      <c r="P158" s="129">
        <f t="shared" si="11"/>
        <v>120.87005360617371</v>
      </c>
      <c r="Q158" s="129">
        <f t="shared" si="11"/>
        <v>123.7232284258956</v>
      </c>
      <c r="R158" s="129">
        <f t="shared" si="11"/>
        <v>124.29978943442619</v>
      </c>
      <c r="S158" s="129">
        <f t="shared" si="11"/>
        <v>126.32621340908989</v>
      </c>
      <c r="T158" s="129">
        <f t="shared" si="11"/>
        <v>125.81404933386258</v>
      </c>
      <c r="U158" s="129">
        <f t="shared" si="11"/>
        <v>126.3220005029478</v>
      </c>
      <c r="V158" s="129">
        <f t="shared" si="11"/>
        <v>122.18115504534573</v>
      </c>
      <c r="W158" s="129" t="str">
        <f t="shared" si="11"/>
        <v>-</v>
      </c>
      <c r="X158" s="129" t="str">
        <f t="shared" si="11"/>
        <v>-</v>
      </c>
      <c r="Y158" s="129" t="str">
        <f t="shared" si="11"/>
        <v>-</v>
      </c>
      <c r="Z158" s="129" t="str">
        <f t="shared" si="11"/>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AA'!J249="-","-",'3c AA'!J249)</f>
        <v>-</v>
      </c>
      <c r="H161" s="38" t="str">
        <f>IF('3c AA'!K249="-","-",'3c AA'!K249)</f>
        <v>-</v>
      </c>
      <c r="I161" s="38" t="str">
        <f>IF('3c AA'!L249="-","-",'3c AA'!L249)</f>
        <v>-</v>
      </c>
      <c r="J161" s="38" t="str">
        <f>IF('3c AA'!M249="-","-",'3c AA'!M249)</f>
        <v>-</v>
      </c>
      <c r="K161" s="38" t="str">
        <f>IF('3c AA'!N249="-","-",'3c AA'!N249)</f>
        <v>-</v>
      </c>
      <c r="L161" s="38" t="str">
        <f>IF('3c AA'!O249="-","-",'3c AA'!O249)</f>
        <v>-</v>
      </c>
      <c r="M161" s="38" t="str">
        <f>IF('3c AA'!P249="-","-",'3c AA'!P249)</f>
        <v>-</v>
      </c>
      <c r="N161" s="38" t="str">
        <f>IF('3c AA'!Q249="-","-",'3c AA'!Q249)</f>
        <v>-</v>
      </c>
      <c r="O161" s="30"/>
      <c r="P161" s="38" t="str">
        <f>IF('3c AA'!S249="-","-",'3c AA'!S249)</f>
        <v>-</v>
      </c>
      <c r="Q161" s="38" t="str">
        <f>IF('3c AA'!T249="-","-",'3c AA'!T249)</f>
        <v>-</v>
      </c>
      <c r="R161" s="38" t="str">
        <f>IF('3c AA'!U249="-","-",'3c AA'!U249)</f>
        <v>-</v>
      </c>
      <c r="S161" s="38" t="str">
        <f>IF('3c AA'!V249="-","-",'3c AA'!V249)</f>
        <v>-</v>
      </c>
      <c r="T161" s="38">
        <f>IF('3c AA'!W249="-","-",'3c AA'!W249)</f>
        <v>0</v>
      </c>
      <c r="U161" s="38">
        <f>IF('3c AA'!X249="-","-",'3c AA'!X249)</f>
        <v>0</v>
      </c>
      <c r="V161" s="38">
        <f>IF('3c AA'!Y249="-","-",'3c AA'!Y249)</f>
        <v>0</v>
      </c>
      <c r="W161" s="38" t="str">
        <f>IF('3c AA'!Z249="-","-",'3c AA'!Z249)</f>
        <v>-</v>
      </c>
      <c r="X161" s="38" t="str">
        <f>IF('3c AA'!AA249="-","-",'3c AA'!AA249)</f>
        <v>-</v>
      </c>
      <c r="Y161" s="38" t="str">
        <f>IF('3c AA'!AB249="-","-",'3c AA'!AB249)</f>
        <v>-</v>
      </c>
      <c r="Z161" s="38" t="str">
        <f>IF('3c AA'!AC249="-","-",'3c AA'!AC249)</f>
        <v>-</v>
      </c>
      <c r="AA161" s="28"/>
    </row>
    <row r="162" spans="1:27" s="29" customFormat="1" ht="11.25" customHeight="1" x14ac:dyDescent="0.25">
      <c r="A162" s="256"/>
      <c r="B162" s="135" t="s">
        <v>2</v>
      </c>
      <c r="C162" s="135" t="s">
        <v>342</v>
      </c>
      <c r="D162" s="133" t="s">
        <v>328</v>
      </c>
      <c r="E162" s="181"/>
      <c r="F162" s="30"/>
      <c r="G162" s="38">
        <f>IF('3d PC'!G14="-","-",'3d PC'!G64)</f>
        <v>6.5567588596821027</v>
      </c>
      <c r="H162" s="38">
        <f>IF('3d PC'!H14="-","-",'3d PC'!H64)</f>
        <v>6.5567588596821027</v>
      </c>
      <c r="I162" s="38">
        <f>IF('3d PC'!I14="-","-",'3d PC'!I64)</f>
        <v>6.6197359495950758</v>
      </c>
      <c r="J162" s="38">
        <f>IF('3d PC'!J14="-","-",'3d PC'!J64)</f>
        <v>6.6197359495950758</v>
      </c>
      <c r="K162" s="38">
        <f>IF('3d PC'!K14="-","-",'3d PC'!K64)</f>
        <v>6.6995028867368616</v>
      </c>
      <c r="L162" s="38">
        <f>IF('3d PC'!L14="-","-",'3d PC'!L64)</f>
        <v>6.6995028867368616</v>
      </c>
      <c r="M162" s="38">
        <f>IF('3d PC'!M14="-","-",'3d PC'!M64)</f>
        <v>7.1131218301273513</v>
      </c>
      <c r="N162" s="38">
        <f>IF('3d PC'!N14="-","-",'3d PC'!N64)</f>
        <v>7.1131218301273513</v>
      </c>
      <c r="O162" s="30"/>
      <c r="P162" s="38">
        <f>'3d PC'!P64</f>
        <v>7.1131218301273513</v>
      </c>
      <c r="Q162" s="38">
        <f>'3d PC'!Q64</f>
        <v>7.2804579515147188</v>
      </c>
      <c r="R162" s="38">
        <f>'3d PC'!R64</f>
        <v>7.1935840895118579</v>
      </c>
      <c r="S162" s="38">
        <f>'3d PC'!S64</f>
        <v>7.3593999937099728</v>
      </c>
      <c r="T162" s="38">
        <f>'3d PC'!T64</f>
        <v>7.0492243060839304</v>
      </c>
      <c r="U162" s="38">
        <f>'3d PC'!U64</f>
        <v>7.1089669218364691</v>
      </c>
      <c r="V162" s="38">
        <f>'3d PC'!V64</f>
        <v>6.9829560851947949</v>
      </c>
      <c r="W162" s="38" t="str">
        <f>'3d PC'!W64</f>
        <v>-</v>
      </c>
      <c r="X162" s="38" t="str">
        <f>'3d PC'!X64</f>
        <v>-</v>
      </c>
      <c r="Y162" s="38" t="str">
        <f>'3d PC'!Y64</f>
        <v>-</v>
      </c>
      <c r="Z162" s="38" t="str">
        <f>'3d PC'!Z64</f>
        <v>-</v>
      </c>
      <c r="AA162" s="28"/>
    </row>
    <row r="163" spans="1:27" s="29" customFormat="1" ht="11.25" customHeight="1" x14ac:dyDescent="0.25">
      <c r="A163" s="256"/>
      <c r="B163" s="135" t="s">
        <v>352</v>
      </c>
      <c r="C163" s="135" t="s">
        <v>343</v>
      </c>
      <c r="D163" s="133" t="s">
        <v>328</v>
      </c>
      <c r="E163" s="181"/>
      <c r="F163" s="30"/>
      <c r="G163" s="38" t="s">
        <v>333</v>
      </c>
      <c r="H163" s="38" t="s">
        <v>333</v>
      </c>
      <c r="I163" s="38" t="s">
        <v>333</v>
      </c>
      <c r="J163" s="38" t="s">
        <v>333</v>
      </c>
      <c r="K163" s="38" t="s">
        <v>333</v>
      </c>
      <c r="L163" s="38" t="s">
        <v>333</v>
      </c>
      <c r="M163" s="38" t="s">
        <v>333</v>
      </c>
      <c r="N163" s="38" t="s">
        <v>333</v>
      </c>
      <c r="O163" s="30"/>
      <c r="P163" s="38" t="s">
        <v>333</v>
      </c>
      <c r="Q163" s="38" t="s">
        <v>333</v>
      </c>
      <c r="R163" s="38" t="s">
        <v>333</v>
      </c>
      <c r="S163" s="38" t="s">
        <v>333</v>
      </c>
      <c r="T163" s="38" t="s">
        <v>333</v>
      </c>
      <c r="U163" s="38" t="s">
        <v>333</v>
      </c>
      <c r="V163" s="38" t="s">
        <v>333</v>
      </c>
      <c r="W163" s="38" t="s">
        <v>333</v>
      </c>
      <c r="X163" s="38" t="s">
        <v>333</v>
      </c>
      <c r="Y163" s="38" t="s">
        <v>333</v>
      </c>
      <c r="Z163" s="38" t="s">
        <v>333</v>
      </c>
      <c r="AA163" s="28"/>
    </row>
    <row r="164" spans="1:27" s="29" customFormat="1" ht="11.25" customHeight="1" x14ac:dyDescent="0.25">
      <c r="A164" s="256"/>
      <c r="B164" s="135" t="s">
        <v>349</v>
      </c>
      <c r="C164" s="135" t="s">
        <v>344</v>
      </c>
      <c r="D164" s="133" t="s">
        <v>328</v>
      </c>
      <c r="E164" s="181"/>
      <c r="F164" s="30"/>
      <c r="G164" s="38">
        <f>IF('3g CPIH'!C$16="-","-",'3h OC '!$E$11*('3g CPIH'!C$16/'3g CPIH'!$G$16))</f>
        <v>63.482931017612529</v>
      </c>
      <c r="H164" s="38">
        <f>IF('3g CPIH'!D$16="-","-",'3h OC '!$E$11*('3g CPIH'!D$16/'3g CPIH'!$G$16))</f>
        <v>63.61002397260274</v>
      </c>
      <c r="I164" s="38">
        <f>IF('3g CPIH'!E$16="-","-",'3h OC '!$E$11*('3g CPIH'!E$16/'3g CPIH'!$G$16))</f>
        <v>63.800663405088073</v>
      </c>
      <c r="J164" s="38">
        <f>IF('3g CPIH'!F$16="-","-",'3h OC '!$E$11*('3g CPIH'!F$16/'3g CPIH'!$G$16))</f>
        <v>64.181942270058713</v>
      </c>
      <c r="K164" s="38">
        <f>IF('3g CPIH'!G$16="-","-",'3h OC '!$E$11*('3g CPIH'!G$16/'3g CPIH'!$G$16))</f>
        <v>64.944500000000005</v>
      </c>
      <c r="L164" s="38">
        <f>IF('3g CPIH'!H$16="-","-",'3h OC '!$E$11*('3g CPIH'!H$16/'3g CPIH'!$G$16))</f>
        <v>65.770604207436406</v>
      </c>
      <c r="M164" s="38">
        <f>IF('3g CPIH'!I$16="-","-",'3h OC '!$E$11*('3g CPIH'!I$16/'3g CPIH'!$G$16))</f>
        <v>66.723801369863011</v>
      </c>
      <c r="N164" s="38">
        <f>IF('3g CPIH'!J$16="-","-",'3h OC '!$E$11*('3g CPIH'!J$16/'3g CPIH'!$G$16))</f>
        <v>67.295719667318991</v>
      </c>
      <c r="O164" s="30"/>
      <c r="P164" s="38">
        <f>IF('3g CPIH'!L$16="-","-",'3h OC '!$E$11*('3g CPIH'!L$16/'3g CPIH'!$G$16))</f>
        <v>67.295719667318991</v>
      </c>
      <c r="Q164" s="38">
        <f>IF('3g CPIH'!M$16="-","-",'3h OC '!$E$11*('3g CPIH'!M$16/'3g CPIH'!$G$16))</f>
        <v>68.058277397260284</v>
      </c>
      <c r="R164" s="38">
        <f>IF('3g CPIH'!N$16="-","-",'3h OC '!$E$11*('3g CPIH'!N$16/'3g CPIH'!$G$16))</f>
        <v>68.566649217221141</v>
      </c>
      <c r="S164" s="38">
        <f>IF('3g CPIH'!O$16="-","-",'3h OC '!$E$11*('3g CPIH'!O$16/'3g CPIH'!$G$16))</f>
        <v>68.947928082191794</v>
      </c>
      <c r="T164" s="38">
        <f>IF('3g CPIH'!P$16="-","-",'3h OC '!$E$11*('3g CPIH'!P$16/'3g CPIH'!$G$16))</f>
        <v>69.138567514677106</v>
      </c>
      <c r="U164" s="38">
        <f>IF('3g CPIH'!Q$16="-","-",'3h OC '!$E$11*('3g CPIH'!Q$16/'3g CPIH'!$G$16))</f>
        <v>69.51984637964776</v>
      </c>
      <c r="V164" s="38">
        <f>IF('3g CPIH'!R$16="-","-",'3h OC '!$E$11*('3g CPIH'!R$16/'3g CPIH'!$G$16))</f>
        <v>70.790775929549909</v>
      </c>
      <c r="W164" s="38" t="str">
        <f>IF('3g CPIH'!S$16="-","-",'3h OC '!$E$11*('3g CPIH'!S$16/'3g CPIH'!$G$16))</f>
        <v>-</v>
      </c>
      <c r="X164" s="38" t="str">
        <f>IF('3g CPIH'!T$16="-","-",'3h OC '!$E$11*('3g CPIH'!T$16/'3g CPIH'!$G$16))</f>
        <v>-</v>
      </c>
      <c r="Y164" s="38" t="str">
        <f>IF('3g CPIH'!U$16="-","-",'3h OC '!$E$11*('3g CPIH'!U$16/'3g CPIH'!$G$16))</f>
        <v>-</v>
      </c>
      <c r="Z164" s="38" t="str">
        <f>IF('3g CPIH'!V$16="-","-",'3h OC '!$E$11*('3g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SMNCC'!G$60="-","-",'3i SMNCC'!G$60)</f>
        <v>0</v>
      </c>
      <c r="L165" s="38">
        <f>IF('3i SMNCC'!H$60="-","-",'3i SMNCC'!H$60)</f>
        <v>-0.10239413454660828</v>
      </c>
      <c r="M165" s="38">
        <f>IF('3i SMNCC'!I$60="-","-",'3i SMNCC'!I$60)</f>
        <v>1.3107897268148032</v>
      </c>
      <c r="N165" s="38">
        <f>IF('3i SMNCC'!J$60="-","-",'3i SMNCC'!J$60)</f>
        <v>1.3561024854837453</v>
      </c>
      <c r="O165" s="30"/>
      <c r="P165" s="38">
        <f>IF('3i SMNCC'!L$60="-","-",'3i SMNCC'!L$60)</f>
        <v>1.3561024854837453</v>
      </c>
      <c r="Q165" s="38">
        <f>IF('3i SMNCC'!M$60="-","-",'3i SMNCC'!M$60)</f>
        <v>2.7190896886881828</v>
      </c>
      <c r="R165" s="38">
        <f>IF('3i SMNCC'!N$60="-","-",'3i SMNCC'!N$60)</f>
        <v>2.5445731212335492</v>
      </c>
      <c r="S165" s="38">
        <f>IF('3i SMNCC'!O$60="-","-",'3i SMNCC'!O$60)</f>
        <v>3.7238675166956514</v>
      </c>
      <c r="T165" s="38">
        <f>IF('3i SMNCC'!P$60="-","-",'3i SMNCC'!P$60)</f>
        <v>3.2317970151566944</v>
      </c>
      <c r="U165" s="38">
        <f>IF('3i SMNCC'!Q$60="-","-",'3i SMNCC'!Q$60)</f>
        <v>3.0490377355812108</v>
      </c>
      <c r="V165" s="38">
        <f>IF('3i SMNCC'!R$60="-","-",'3i SMNCC'!R$60)</f>
        <v>-2.8755928274026386</v>
      </c>
      <c r="W165" s="38" t="str">
        <f>IF('3i SMNCC'!S$60="-","-",'3i SMNCC'!S$60)</f>
        <v>-</v>
      </c>
      <c r="X165" s="38" t="str">
        <f>IF('3i SMNCC'!T$60="-","-",'3i SMNCC'!T$60)</f>
        <v>-</v>
      </c>
      <c r="Y165" s="38" t="str">
        <f>IF('3i SMNCC'!U$60="-","-",'3i SMNCC'!U$60)</f>
        <v>-</v>
      </c>
      <c r="Z165" s="38" t="str">
        <f>IF('3i SMNCC'!V$60="-","-",'3i SMNCC'!V$60)</f>
        <v>-</v>
      </c>
      <c r="AA165" s="28"/>
    </row>
    <row r="166" spans="1:27" s="29" customFormat="1" ht="11.5" x14ac:dyDescent="0.25">
      <c r="A166" s="256"/>
      <c r="B166" s="135" t="s">
        <v>349</v>
      </c>
      <c r="C166" s="135" t="s">
        <v>389</v>
      </c>
      <c r="D166" s="133" t="s">
        <v>328</v>
      </c>
      <c r="E166" s="181"/>
      <c r="F166" s="30"/>
      <c r="G166" s="38">
        <f>IF('3g CPIH'!C$16="-","-",'3j PAAC PAP'!$G$23*('3g CPIH'!C$16/'3g CPIH'!$G$16))</f>
        <v>38.769117710371823</v>
      </c>
      <c r="H166" s="38">
        <f>IF('3g CPIH'!D$16="-","-",'3j PAAC PAP'!$G$23*('3g CPIH'!D$16/'3g CPIH'!$G$16))</f>
        <v>38.846733561643838</v>
      </c>
      <c r="I166" s="38">
        <f>IF('3g CPIH'!E$16="-","-",'3j PAAC PAP'!$G$23*('3g CPIH'!E$16/'3g CPIH'!$G$16))</f>
        <v>38.963157338551866</v>
      </c>
      <c r="J166" s="38">
        <f>IF('3g CPIH'!F$16="-","-",'3j PAAC PAP'!$G$23*('3g CPIH'!F$16/'3g CPIH'!$G$16))</f>
        <v>39.19600489236791</v>
      </c>
      <c r="K166" s="38">
        <f>IF('3g CPIH'!G$16="-","-",'3j PAAC PAP'!$G$23*('3g CPIH'!G$16/'3g CPIH'!$G$16))</f>
        <v>39.661700000000003</v>
      </c>
      <c r="L166" s="38">
        <f>IF('3g CPIH'!H$16="-","-",'3j PAAC PAP'!$G$23*('3g CPIH'!H$16/'3g CPIH'!$G$16))</f>
        <v>40.166203033268111</v>
      </c>
      <c r="M166" s="38">
        <f>IF('3g CPIH'!I$16="-","-",'3j PAAC PAP'!$G$23*('3g CPIH'!I$16/'3g CPIH'!$G$16))</f>
        <v>40.748321917808219</v>
      </c>
      <c r="N166" s="38">
        <f>IF('3g CPIH'!J$16="-","-",'3j PAAC PAP'!$G$23*('3g CPIH'!J$16/'3g CPIH'!$G$16))</f>
        <v>41.097593248532299</v>
      </c>
      <c r="O166" s="30"/>
      <c r="P166" s="38">
        <f>IF('3g CPIH'!L$16="-","-",'3j PAAC PAP'!$G$23*('3g CPIH'!L$16/'3g CPIH'!$G$16))</f>
        <v>41.097593248532299</v>
      </c>
      <c r="Q166" s="38">
        <f>IF('3g CPIH'!M$16="-","-",'3j PAAC PAP'!$G$23*('3g CPIH'!M$16/'3g CPIH'!$G$16))</f>
        <v>41.563288356164385</v>
      </c>
      <c r="R166" s="38">
        <f>IF('3g CPIH'!N$16="-","-",'3j PAAC PAP'!$G$23*('3g CPIH'!N$16/'3g CPIH'!$G$16))</f>
        <v>41.87375176125245</v>
      </c>
      <c r="S166" s="38">
        <f>IF('3g CPIH'!O$16="-","-",'3j PAAC PAP'!$G$23*('3g CPIH'!O$16/'3g CPIH'!$G$16))</f>
        <v>42.1065993150685</v>
      </c>
      <c r="T166" s="38">
        <f>IF('3g CPIH'!P$16="-","-",'3j PAAC PAP'!$G$23*('3g CPIH'!P$16/'3g CPIH'!$G$16))</f>
        <v>42.223023091976515</v>
      </c>
      <c r="U166" s="38">
        <f>IF('3g CPIH'!Q$16="-","-",'3j PAAC PAP'!$G$23*('3g CPIH'!Q$16/'3g CPIH'!$G$16))</f>
        <v>42.455870645792565</v>
      </c>
      <c r="V166" s="38">
        <f>IF('3g CPIH'!R$16="-","-",'3j PAAC PAP'!$G$23*('3g CPIH'!R$16/'3g CPIH'!$G$16))</f>
        <v>43.232029158512731</v>
      </c>
      <c r="W166" s="38" t="str">
        <f>IF('3g CPIH'!S$16="-","-",'3j PAAC PAP'!$G$23*('3g CPIH'!S$16/'3g CPIH'!$G$16))</f>
        <v>-</v>
      </c>
      <c r="X166" s="38" t="str">
        <f>IF('3g CPIH'!T$16="-","-",'3j PAAC PAP'!$G$23*('3g CPIH'!T$16/'3g CPIH'!$G$16))</f>
        <v>-</v>
      </c>
      <c r="Y166" s="38" t="str">
        <f>IF('3g CPIH'!U$16="-","-",'3j PAAC PAP'!$G$23*('3g CPIH'!U$16/'3g CPIH'!$G$16))</f>
        <v>-</v>
      </c>
      <c r="Z166" s="38" t="str">
        <f>IF('3g CPIH'!V$16="-","-",'3j PAAC PAP'!$G$23*('3g CPIH'!V$16/'3g CPIH'!$G$16))</f>
        <v>-</v>
      </c>
      <c r="AA166" s="28"/>
    </row>
    <row r="167" spans="1:27" s="29" customFormat="1" ht="11.5" x14ac:dyDescent="0.25">
      <c r="A167" s="256"/>
      <c r="B167" s="135" t="s">
        <v>349</v>
      </c>
      <c r="C167" s="135" t="s">
        <v>404</v>
      </c>
      <c r="D167" s="133" t="s">
        <v>328</v>
      </c>
      <c r="E167" s="181"/>
      <c r="F167" s="30"/>
      <c r="G167" s="38">
        <f>IF(G162="-","-",SUM(G159:G165)*'3j PAAC PAP'!$G$41)</f>
        <v>0</v>
      </c>
      <c r="H167" s="38">
        <f>IF(H162="-","-",SUM(H159:H165)*'3j PAAC PAP'!$G$41)</f>
        <v>0</v>
      </c>
      <c r="I167" s="38">
        <f>IF(I162="-","-",SUM(I159:I165)*'3j PAAC PAP'!$G$41)</f>
        <v>0</v>
      </c>
      <c r="J167" s="38">
        <f>IF(J162="-","-",SUM(J159:J165)*'3j PAAC PAP'!$G$41)</f>
        <v>0</v>
      </c>
      <c r="K167" s="38">
        <f>IF(K162="-","-",SUM(K159:K165)*'3j PAAC PAP'!$G$41)</f>
        <v>0</v>
      </c>
      <c r="L167" s="38">
        <f>IF(L162="-","-",SUM(L159:L165)*'3j PAAC PAP'!$G$41)</f>
        <v>0</v>
      </c>
      <c r="M167" s="38">
        <f>IF(M162="-","-",SUM(M159:M165)*'3j PAAC PAP'!$G$41)</f>
        <v>0</v>
      </c>
      <c r="N167" s="38">
        <f>IF(N162="-","-",SUM(N159:N165)*'3j PAAC PAP'!$G$41)</f>
        <v>0</v>
      </c>
      <c r="O167" s="30"/>
      <c r="P167" s="38">
        <f>IF(P162="-","-",SUM(P159:P165)*'3j PAAC PAP'!$G$41)</f>
        <v>0</v>
      </c>
      <c r="Q167" s="38">
        <f>IF(Q162="-","-",SUM(Q159:Q165)*'3j PAAC PAP'!$G$41)</f>
        <v>0</v>
      </c>
      <c r="R167" s="38">
        <f>IF(R162="-","-",SUM(R159:R165)*'3j PAAC PAP'!$G$41)</f>
        <v>0</v>
      </c>
      <c r="S167" s="38">
        <f>IF(S162="-","-",SUM(S159:S165)*'3j PAAC PAP'!$G$41)</f>
        <v>0</v>
      </c>
      <c r="T167" s="38">
        <f>IF(T162="-","-",SUM(T159:T165)*'3j PAAC PAP'!$G$41)</f>
        <v>0</v>
      </c>
      <c r="U167" s="38">
        <f>IF(U162="-","-",SUM(U159:U165)*'3j PAAC PAP'!$G$41)</f>
        <v>0</v>
      </c>
      <c r="V167" s="38">
        <f>IF(V162="-","-",SUM(V159:V165)*'3j PAAC PAP'!$G$41)</f>
        <v>0</v>
      </c>
      <c r="W167" s="38" t="str">
        <f>IF(W162="-","-",SUM(W159:W165)*'3j PAAC PAP'!$G$41)</f>
        <v>-</v>
      </c>
      <c r="X167" s="38" t="str">
        <f>IF(X162="-","-",SUM(X159:X165)*'3j PAAC PAP'!$G$41)</f>
        <v>-</v>
      </c>
      <c r="Y167" s="38" t="str">
        <f>IF(Y162="-","-",SUM(Y159:Y165)*'3j PAAC PAP'!$G$41)</f>
        <v>-</v>
      </c>
      <c r="Z167" s="38" t="str">
        <f>IF(Z162="-","-",SUM(Z159:Z165)*'3j PAAC PAP'!$G$41)</f>
        <v>-</v>
      </c>
      <c r="AA167" s="28"/>
    </row>
    <row r="168" spans="1:27" s="29" customFormat="1" ht="11.5" x14ac:dyDescent="0.25">
      <c r="A168" s="256"/>
      <c r="B168" s="135" t="s">
        <v>388</v>
      </c>
      <c r="C168" s="135" t="s">
        <v>515</v>
      </c>
      <c r="D168" s="133" t="s">
        <v>328</v>
      </c>
      <c r="E168" s="181"/>
      <c r="F168" s="30"/>
      <c r="G168" s="38">
        <f>IF(G162="-","-",SUM(G159:G167)*'3k EBIT'!$E$11)</f>
        <v>2.1074089853579236</v>
      </c>
      <c r="H168" s="38">
        <f>IF(H162="-","-",SUM(H159:H167)*'3k EBIT'!$E$11)</f>
        <v>2.1113737855176109</v>
      </c>
      <c r="I168" s="38">
        <f>IF(I162="-","-",SUM(I159:I167)*'3k EBIT'!$E$11)</f>
        <v>2.1185407260345759</v>
      </c>
      <c r="J168" s="38">
        <f>IF(J162="-","-",SUM(J159:J167)*'3k EBIT'!$E$11)</f>
        <v>2.1304351265136363</v>
      </c>
      <c r="K168" s="38">
        <f>IF(K162="-","-",SUM(K159:K167)*'3k EBIT'!$E$11)</f>
        <v>2.1557688535103194</v>
      </c>
      <c r="L168" s="38">
        <f>IF(L162="-","-",SUM(L159:L167)*'3k EBIT'!$E$11)</f>
        <v>2.1795568849503861</v>
      </c>
      <c r="M168" s="38">
        <f>IF(M162="-","-",SUM(M159:M167)*'3k EBIT'!$E$11)</f>
        <v>2.2446744028704719</v>
      </c>
      <c r="N168" s="38">
        <f>IF(N162="-","-",SUM(N159:N167)*'3k EBIT'!$E$11)</f>
        <v>2.2633936210989636</v>
      </c>
      <c r="O168" s="30"/>
      <c r="P168" s="38">
        <f>IF(P162="-","-",SUM(P159:P167)*'3k EBIT'!$E$11)</f>
        <v>2.2633936210989636</v>
      </c>
      <c r="Q168" s="38">
        <f>IF(Q162="-","-",SUM(Q159:Q167)*'3k EBIT'!$E$11)</f>
        <v>2.3168217242077791</v>
      </c>
      <c r="R168" s="38">
        <f>IF(R162="-","-",SUM(R159:R167)*'3k EBIT'!$E$11)</f>
        <v>2.3276183150087935</v>
      </c>
      <c r="S168" s="38">
        <f>IF(S162="-","-",SUM(S159:S167)*'3k EBIT'!$E$11)</f>
        <v>2.3655648117716734</v>
      </c>
      <c r="T168" s="38">
        <f>IF(T162="-","-",SUM(T159:T167)*'3k EBIT'!$E$11)</f>
        <v>2.3559741078194558</v>
      </c>
      <c r="U168" s="38">
        <f>IF(U162="-","-",SUM(U159:U167)*'3k EBIT'!$E$11)</f>
        <v>2.3654859215535939</v>
      </c>
      <c r="V168" s="38">
        <f>IF(V162="-","-",SUM(V159:V167)*'3k EBIT'!$E$11)</f>
        <v>2.2879451005225158</v>
      </c>
      <c r="W168" s="38" t="str">
        <f>IF(W162="-","-",SUM(W159:W167)*'3k EBIT'!$E$11)</f>
        <v>-</v>
      </c>
      <c r="X168" s="38" t="str">
        <f>IF(X162="-","-",SUM(X159:X167)*'3k EBIT'!$E$11)</f>
        <v>-</v>
      </c>
      <c r="Y168" s="38" t="str">
        <f>IF(Y162="-","-",SUM(Y159:Y167)*'3k EBIT'!$E$11)</f>
        <v>-</v>
      </c>
      <c r="Z168" s="38" t="str">
        <f>IF(Z162="-","-",SUM(Z159:Z167)*'3k EBIT'!$E$11)</f>
        <v>-</v>
      </c>
      <c r="AA168" s="28"/>
    </row>
    <row r="169" spans="1:27" s="29" customFormat="1" ht="11.25" customHeight="1" x14ac:dyDescent="0.25">
      <c r="A169" s="256"/>
      <c r="B169" s="135" t="s">
        <v>292</v>
      </c>
      <c r="C169" s="136" t="s">
        <v>516</v>
      </c>
      <c r="D169" s="133" t="s">
        <v>328</v>
      </c>
      <c r="E169" s="127"/>
      <c r="F169" s="30"/>
      <c r="G169" s="38">
        <f>IF(G164="-","-",SUM(G159:G162,G164:G168)*'3l HAP'!$E$12)</f>
        <v>1.6239243268456498</v>
      </c>
      <c r="H169" s="38">
        <f>IF(H164="-","-",SUM(H159:H162,H164:H168)*'3l HAP'!$E$12)</f>
        <v>1.6269795171172732</v>
      </c>
      <c r="I169" s="38">
        <f>IF(I164="-","-",SUM(I159:I162,I164:I168)*'3l HAP'!$E$12)</f>
        <v>1.6325022083155263</v>
      </c>
      <c r="J169" s="38">
        <f>IF(J164="-","-",SUM(J159:J162,J164:J168)*'3l HAP'!$E$12)</f>
        <v>1.6416677791303957</v>
      </c>
      <c r="K169" s="38">
        <f>IF(K164="-","-",SUM(K159:K162,K164:K168)*'3l HAP'!$E$12)</f>
        <v>1.6611894077489591</v>
      </c>
      <c r="L169" s="38">
        <f>IF(L164="-","-",SUM(L159:L162,L164:L168)*'3l HAP'!$E$12)</f>
        <v>1.6795199564045309</v>
      </c>
      <c r="M169" s="38">
        <f>IF(M164="-","-",SUM(M159:M162,M164:M168)*'3l HAP'!$E$12)</f>
        <v>1.729698124092411</v>
      </c>
      <c r="N169" s="38">
        <f>IF(N164="-","-",SUM(N159:N162,N164:N168)*'3l HAP'!$E$12)</f>
        <v>1.7441227536123509</v>
      </c>
      <c r="O169" s="30"/>
      <c r="P169" s="38">
        <f>IF(P164="-","-",SUM(P159:P162,P164:P168)*'3l HAP'!$E$12)</f>
        <v>1.7441227536123509</v>
      </c>
      <c r="Q169" s="38">
        <f>IF(Q164="-","-",SUM(Q159:Q162,Q164:Q168)*'3l HAP'!$E$12)</f>
        <v>1.7852933080602276</v>
      </c>
      <c r="R169" s="38">
        <f>IF(R164="-","-",SUM(R159:R162,R164:R168)*'3l HAP'!$E$12)</f>
        <v>1.7936129301983992</v>
      </c>
      <c r="S169" s="38">
        <f>IF(S164="-","-",SUM(S159:S162,S164:S168)*'3l HAP'!$E$12)</f>
        <v>1.8228536896522858</v>
      </c>
      <c r="T169" s="38">
        <f>IF(T164="-","-",SUM(T159:T162,T164:T168)*'3l HAP'!$E$12)</f>
        <v>1.8154632981488843</v>
      </c>
      <c r="U169" s="38">
        <f>IF(U164="-","-",SUM(U159:U162,U164:U168)*'3l HAP'!$E$12)</f>
        <v>1.8227928985361903</v>
      </c>
      <c r="V169" s="38">
        <f>IF(V164="-","-",SUM(V159:V162,V164:V168)*'3l HAP'!$E$12)</f>
        <v>1.7630415989684103</v>
      </c>
      <c r="W169" s="38" t="str">
        <f>IF(W164="-","-",SUM(W159:W162,W164:W168)*'3l HAP'!$E$12)</f>
        <v>-</v>
      </c>
      <c r="X169" s="38" t="str">
        <f>IF(X164="-","-",SUM(X159:X162,X164:X168)*'3l HAP'!$E$12)</f>
        <v>-</v>
      </c>
      <c r="Y169" s="38" t="str">
        <f>IF(Y164="-","-",SUM(Y159:Y162,Y164:Y168)*'3l HAP'!$E$12)</f>
        <v>-</v>
      </c>
      <c r="Z169" s="38" t="str">
        <f>IF(Z164="-","-",SUM(Z159:Z162,Z164:Z168)*'3l HAP'!$E$12)</f>
        <v>-</v>
      </c>
      <c r="AA169" s="28"/>
    </row>
    <row r="170" spans="1:27" s="29" customFormat="1" ht="11.25" customHeight="1" x14ac:dyDescent="0.25">
      <c r="A170" s="256"/>
      <c r="B170" s="135" t="s">
        <v>44</v>
      </c>
      <c r="C170" s="180" t="str">
        <f>B170&amp;"_"&amp;D170</f>
        <v>Total_Southern Scotland</v>
      </c>
      <c r="D170" s="133" t="s">
        <v>328</v>
      </c>
      <c r="E170" s="128"/>
      <c r="F170" s="30"/>
      <c r="G170" s="38">
        <f>IF(G164="-","-",SUM(G159:G169))</f>
        <v>112.54014089987002</v>
      </c>
      <c r="H170" s="38">
        <f t="shared" ref="H170:Z170" si="12">IF(H164="-","-",SUM(H159:H169))</f>
        <v>112.75186969656357</v>
      </c>
      <c r="I170" s="38">
        <f t="shared" si="12"/>
        <v>113.13459962758513</v>
      </c>
      <c r="J170" s="38">
        <f t="shared" si="12"/>
        <v>113.76978601766574</v>
      </c>
      <c r="K170" s="38">
        <f t="shared" si="12"/>
        <v>115.12266114799615</v>
      </c>
      <c r="L170" s="38">
        <f t="shared" si="12"/>
        <v>116.3929928342497</v>
      </c>
      <c r="M170" s="38">
        <f t="shared" si="12"/>
        <v>119.87040737157626</v>
      </c>
      <c r="N170" s="38">
        <f t="shared" si="12"/>
        <v>120.87005360617371</v>
      </c>
      <c r="O170" s="30"/>
      <c r="P170" s="38">
        <f t="shared" si="12"/>
        <v>120.87005360617371</v>
      </c>
      <c r="Q170" s="38">
        <f t="shared" si="12"/>
        <v>123.7232284258956</v>
      </c>
      <c r="R170" s="38">
        <f t="shared" si="12"/>
        <v>124.29978943442619</v>
      </c>
      <c r="S170" s="38">
        <f t="shared" si="12"/>
        <v>126.32621340908989</v>
      </c>
      <c r="T170" s="38">
        <f t="shared" si="12"/>
        <v>125.81404933386258</v>
      </c>
      <c r="U170" s="38">
        <f t="shared" si="12"/>
        <v>126.3220005029478</v>
      </c>
      <c r="V170" s="38">
        <f t="shared" si="12"/>
        <v>122.18115504534573</v>
      </c>
      <c r="W170" s="38" t="str">
        <f t="shared" si="12"/>
        <v>-</v>
      </c>
      <c r="X170" s="38" t="str">
        <f t="shared" si="12"/>
        <v>-</v>
      </c>
      <c r="Y170" s="38" t="str">
        <f t="shared" si="12"/>
        <v>-</v>
      </c>
      <c r="Z170" s="38" t="str">
        <f t="shared" si="12"/>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AA'!J250="-","-",'3c AA'!J250)</f>
        <v>-</v>
      </c>
      <c r="H173" s="129" t="str">
        <f>IF('3c AA'!K250="-","-",'3c AA'!K250)</f>
        <v>-</v>
      </c>
      <c r="I173" s="129" t="str">
        <f>IF('3c AA'!L250="-","-",'3c AA'!L250)</f>
        <v>-</v>
      </c>
      <c r="J173" s="129" t="str">
        <f>IF('3c AA'!M250="-","-",'3c AA'!M250)</f>
        <v>-</v>
      </c>
      <c r="K173" s="129" t="str">
        <f>IF('3c AA'!N250="-","-",'3c AA'!N250)</f>
        <v>-</v>
      </c>
      <c r="L173" s="129" t="str">
        <f>IF('3c AA'!O250="-","-",'3c AA'!O250)</f>
        <v>-</v>
      </c>
      <c r="M173" s="129" t="str">
        <f>IF('3c AA'!P250="-","-",'3c AA'!P250)</f>
        <v>-</v>
      </c>
      <c r="N173" s="129" t="str">
        <f>IF('3c AA'!Q250="-","-",'3c AA'!Q250)</f>
        <v>-</v>
      </c>
      <c r="O173" s="30"/>
      <c r="P173" s="129" t="str">
        <f>IF('3c AA'!S250="-","-",'3c AA'!S250)</f>
        <v>-</v>
      </c>
      <c r="Q173" s="129" t="str">
        <f>IF('3c AA'!T250="-","-",'3c AA'!T250)</f>
        <v>-</v>
      </c>
      <c r="R173" s="129" t="str">
        <f>IF('3c AA'!U250="-","-",'3c AA'!U250)</f>
        <v>-</v>
      </c>
      <c r="S173" s="129" t="str">
        <f>IF('3c AA'!V250="-","-",'3c AA'!V250)</f>
        <v>-</v>
      </c>
      <c r="T173" s="129">
        <f>IF('3c AA'!W250="-","-",'3c AA'!W250)</f>
        <v>0</v>
      </c>
      <c r="U173" s="129">
        <f>IF('3c AA'!X250="-","-",'3c AA'!X250)</f>
        <v>0</v>
      </c>
      <c r="V173" s="129">
        <f>IF('3c AA'!Y250="-","-",'3c AA'!Y250)</f>
        <v>0</v>
      </c>
      <c r="W173" s="129" t="str">
        <f>IF('3c AA'!Z250="-","-",'3c AA'!Z250)</f>
        <v>-</v>
      </c>
      <c r="X173" s="129" t="str">
        <f>IF('3c AA'!AA250="-","-",'3c AA'!AA250)</f>
        <v>-</v>
      </c>
      <c r="Y173" s="129" t="str">
        <f>IF('3c AA'!AB250="-","-",'3c AA'!AB250)</f>
        <v>-</v>
      </c>
      <c r="Z173" s="129" t="str">
        <f>IF('3c AA'!AC250="-","-",'3c AA'!AC250)</f>
        <v>-</v>
      </c>
      <c r="AA173" s="28"/>
    </row>
    <row r="174" spans="1:27" s="29" customFormat="1" ht="11.25" customHeight="1" x14ac:dyDescent="0.25">
      <c r="A174" s="256"/>
      <c r="B174" s="132" t="s">
        <v>2</v>
      </c>
      <c r="C174" s="178" t="s">
        <v>342</v>
      </c>
      <c r="D174" s="134" t="s">
        <v>329</v>
      </c>
      <c r="E174" s="131"/>
      <c r="F174" s="30"/>
      <c r="G174" s="129">
        <f>IF('3d PC'!G14="-","-",'3d PC'!G64)</f>
        <v>6.5567588596821027</v>
      </c>
      <c r="H174" s="129">
        <f>IF('3d PC'!H14="-","-",'3d PC'!H64)</f>
        <v>6.5567588596821027</v>
      </c>
      <c r="I174" s="129">
        <f>IF('3d PC'!I14="-","-",'3d PC'!I64)</f>
        <v>6.6197359495950758</v>
      </c>
      <c r="J174" s="129">
        <f>IF('3d PC'!J14="-","-",'3d PC'!J64)</f>
        <v>6.6197359495950758</v>
      </c>
      <c r="K174" s="129">
        <f>IF('3d PC'!K14="-","-",'3d PC'!K64)</f>
        <v>6.6995028867368616</v>
      </c>
      <c r="L174" s="129">
        <f>IF('3d PC'!L14="-","-",'3d PC'!L64)</f>
        <v>6.6995028867368616</v>
      </c>
      <c r="M174" s="129">
        <f>IF('3d PC'!M14="-","-",'3d PC'!M64)</f>
        <v>7.1131218301273513</v>
      </c>
      <c r="N174" s="129">
        <f>IF('3d PC'!N14="-","-",'3d PC'!N64)</f>
        <v>7.1131218301273513</v>
      </c>
      <c r="O174" s="30"/>
      <c r="P174" s="129">
        <f>'3d PC'!P64</f>
        <v>7.1131218301273513</v>
      </c>
      <c r="Q174" s="129">
        <f>'3d PC'!Q64</f>
        <v>7.2804579515147188</v>
      </c>
      <c r="R174" s="129">
        <f>'3d PC'!R64</f>
        <v>7.1935840895118579</v>
      </c>
      <c r="S174" s="129">
        <f>'3d PC'!S64</f>
        <v>7.3593999937099728</v>
      </c>
      <c r="T174" s="129">
        <f>'3d PC'!T64</f>
        <v>7.0492243060839304</v>
      </c>
      <c r="U174" s="129">
        <f>'3d PC'!U64</f>
        <v>7.1089669218364691</v>
      </c>
      <c r="V174" s="129">
        <f>'3d PC'!V64</f>
        <v>6.9829560851947949</v>
      </c>
      <c r="W174" s="129" t="str">
        <f>'3d PC'!W64</f>
        <v>-</v>
      </c>
      <c r="X174" s="129" t="str">
        <f>'3d PC'!X64</f>
        <v>-</v>
      </c>
      <c r="Y174" s="129" t="str">
        <f>'3d PC'!Y64</f>
        <v>-</v>
      </c>
      <c r="Z174" s="129" t="str">
        <f>'3d PC'!Z64</f>
        <v>-</v>
      </c>
      <c r="AA174" s="28"/>
    </row>
    <row r="175" spans="1:27" s="29" customFormat="1" ht="11.25" customHeight="1" x14ac:dyDescent="0.25">
      <c r="A175" s="256"/>
      <c r="B175" s="132" t="s">
        <v>352</v>
      </c>
      <c r="C175" s="178" t="s">
        <v>343</v>
      </c>
      <c r="D175" s="134" t="s">
        <v>329</v>
      </c>
      <c r="E175" s="131"/>
      <c r="F175" s="30"/>
      <c r="G175" s="129" t="s">
        <v>333</v>
      </c>
      <c r="H175" s="129" t="s">
        <v>333</v>
      </c>
      <c r="I175" s="129" t="s">
        <v>333</v>
      </c>
      <c r="J175" s="129" t="s">
        <v>333</v>
      </c>
      <c r="K175" s="129" t="s">
        <v>333</v>
      </c>
      <c r="L175" s="129" t="s">
        <v>333</v>
      </c>
      <c r="M175" s="129" t="s">
        <v>333</v>
      </c>
      <c r="N175" s="129" t="s">
        <v>333</v>
      </c>
      <c r="O175" s="30"/>
      <c r="P175" s="129" t="s">
        <v>333</v>
      </c>
      <c r="Q175" s="129" t="s">
        <v>333</v>
      </c>
      <c r="R175" s="129" t="s">
        <v>333</v>
      </c>
      <c r="S175" s="129" t="s">
        <v>333</v>
      </c>
      <c r="T175" s="129" t="s">
        <v>333</v>
      </c>
      <c r="U175" s="129" t="s">
        <v>333</v>
      </c>
      <c r="V175" s="129" t="s">
        <v>333</v>
      </c>
      <c r="W175" s="129" t="s">
        <v>333</v>
      </c>
      <c r="X175" s="129" t="s">
        <v>333</v>
      </c>
      <c r="Y175" s="129" t="s">
        <v>333</v>
      </c>
      <c r="Z175" s="129" t="s">
        <v>333</v>
      </c>
      <c r="AA175" s="28"/>
    </row>
    <row r="176" spans="1:27" s="29" customFormat="1" ht="11.25" customHeight="1" x14ac:dyDescent="0.25">
      <c r="A176" s="256"/>
      <c r="B176" s="132" t="s">
        <v>349</v>
      </c>
      <c r="C176" s="178" t="s">
        <v>344</v>
      </c>
      <c r="D176" s="134" t="s">
        <v>329</v>
      </c>
      <c r="E176" s="131"/>
      <c r="F176" s="30"/>
      <c r="G176" s="129">
        <f>IF('3g CPIH'!C$16="-","-",'3h OC '!$E$11*('3g CPIH'!C$16/'3g CPIH'!$G$16))</f>
        <v>63.482931017612529</v>
      </c>
      <c r="H176" s="129">
        <f>IF('3g CPIH'!D$16="-","-",'3h OC '!$E$11*('3g CPIH'!D$16/'3g CPIH'!$G$16))</f>
        <v>63.61002397260274</v>
      </c>
      <c r="I176" s="129">
        <f>IF('3g CPIH'!E$16="-","-",'3h OC '!$E$11*('3g CPIH'!E$16/'3g CPIH'!$G$16))</f>
        <v>63.800663405088073</v>
      </c>
      <c r="J176" s="129">
        <f>IF('3g CPIH'!F$16="-","-",'3h OC '!$E$11*('3g CPIH'!F$16/'3g CPIH'!$G$16))</f>
        <v>64.181942270058713</v>
      </c>
      <c r="K176" s="129">
        <f>IF('3g CPIH'!G$16="-","-",'3h OC '!$E$11*('3g CPIH'!G$16/'3g CPIH'!$G$16))</f>
        <v>64.944500000000005</v>
      </c>
      <c r="L176" s="129">
        <f>IF('3g CPIH'!H$16="-","-",'3h OC '!$E$11*('3g CPIH'!H$16/'3g CPIH'!$G$16))</f>
        <v>65.770604207436406</v>
      </c>
      <c r="M176" s="129">
        <f>IF('3g CPIH'!I$16="-","-",'3h OC '!$E$11*('3g CPIH'!I$16/'3g CPIH'!$G$16))</f>
        <v>66.723801369863011</v>
      </c>
      <c r="N176" s="129">
        <f>IF('3g CPIH'!J$16="-","-",'3h OC '!$E$11*('3g CPIH'!J$16/'3g CPIH'!$G$16))</f>
        <v>67.295719667318991</v>
      </c>
      <c r="O176" s="30"/>
      <c r="P176" s="129">
        <f>IF('3g CPIH'!L$16="-","-",'3h OC '!$E$11*('3g CPIH'!L$16/'3g CPIH'!$G$16))</f>
        <v>67.295719667318991</v>
      </c>
      <c r="Q176" s="129">
        <f>IF('3g CPIH'!M$16="-","-",'3h OC '!$E$11*('3g CPIH'!M$16/'3g CPIH'!$G$16))</f>
        <v>68.058277397260284</v>
      </c>
      <c r="R176" s="129">
        <f>IF('3g CPIH'!N$16="-","-",'3h OC '!$E$11*('3g CPIH'!N$16/'3g CPIH'!$G$16))</f>
        <v>68.566649217221141</v>
      </c>
      <c r="S176" s="129">
        <f>IF('3g CPIH'!O$16="-","-",'3h OC '!$E$11*('3g CPIH'!O$16/'3g CPIH'!$G$16))</f>
        <v>68.947928082191794</v>
      </c>
      <c r="T176" s="129">
        <f>IF('3g CPIH'!P$16="-","-",'3h OC '!$E$11*('3g CPIH'!P$16/'3g CPIH'!$G$16))</f>
        <v>69.138567514677106</v>
      </c>
      <c r="U176" s="129">
        <f>IF('3g CPIH'!Q$16="-","-",'3h OC '!$E$11*('3g CPIH'!Q$16/'3g CPIH'!$G$16))</f>
        <v>69.51984637964776</v>
      </c>
      <c r="V176" s="129">
        <f>IF('3g CPIH'!R$16="-","-",'3h OC '!$E$11*('3g CPIH'!R$16/'3g CPIH'!$G$16))</f>
        <v>70.790775929549909</v>
      </c>
      <c r="W176" s="129" t="str">
        <f>IF('3g CPIH'!S$16="-","-",'3h OC '!$E$11*('3g CPIH'!S$16/'3g CPIH'!$G$16))</f>
        <v>-</v>
      </c>
      <c r="X176" s="129" t="str">
        <f>IF('3g CPIH'!T$16="-","-",'3h OC '!$E$11*('3g CPIH'!T$16/'3g CPIH'!$G$16))</f>
        <v>-</v>
      </c>
      <c r="Y176" s="129" t="str">
        <f>IF('3g CPIH'!U$16="-","-",'3h OC '!$E$11*('3g CPIH'!U$16/'3g CPIH'!$G$16))</f>
        <v>-</v>
      </c>
      <c r="Z176" s="129" t="str">
        <f>IF('3g CPIH'!V$16="-","-",'3h OC '!$E$11*('3g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SMNCC'!G$60="-","-",'3i SMNCC'!G$60)</f>
        <v>0</v>
      </c>
      <c r="L177" s="129">
        <f>IF('3i SMNCC'!H$60="-","-",'3i SMNCC'!H$60)</f>
        <v>-0.10239413454660828</v>
      </c>
      <c r="M177" s="129">
        <f>IF('3i SMNCC'!I$60="-","-",'3i SMNCC'!I$60)</f>
        <v>1.3107897268148032</v>
      </c>
      <c r="N177" s="129">
        <f>IF('3i SMNCC'!J$60="-","-",'3i SMNCC'!J$60)</f>
        <v>1.3561024854837453</v>
      </c>
      <c r="O177" s="30"/>
      <c r="P177" s="129">
        <f>IF('3i SMNCC'!L$60="-","-",'3i SMNCC'!L$60)</f>
        <v>1.3561024854837453</v>
      </c>
      <c r="Q177" s="129">
        <f>IF('3i SMNCC'!M$60="-","-",'3i SMNCC'!M$60)</f>
        <v>2.7190896886881828</v>
      </c>
      <c r="R177" s="129">
        <f>IF('3i SMNCC'!N$60="-","-",'3i SMNCC'!N$60)</f>
        <v>2.5445731212335492</v>
      </c>
      <c r="S177" s="129">
        <f>IF('3i SMNCC'!O$60="-","-",'3i SMNCC'!O$60)</f>
        <v>3.7238675166956514</v>
      </c>
      <c r="T177" s="129">
        <f>IF('3i SMNCC'!P$60="-","-",'3i SMNCC'!P$60)</f>
        <v>3.2317970151566944</v>
      </c>
      <c r="U177" s="129">
        <f>IF('3i SMNCC'!Q$60="-","-",'3i SMNCC'!Q$60)</f>
        <v>3.0490377355812108</v>
      </c>
      <c r="V177" s="129">
        <f>IF('3i SMNCC'!R$60="-","-",'3i SMNCC'!R$60)</f>
        <v>-2.8755928274026386</v>
      </c>
      <c r="W177" s="129" t="str">
        <f>IF('3i SMNCC'!S$60="-","-",'3i SMNCC'!S$60)</f>
        <v>-</v>
      </c>
      <c r="X177" s="129" t="str">
        <f>IF('3i SMNCC'!T$60="-","-",'3i SMNCC'!T$60)</f>
        <v>-</v>
      </c>
      <c r="Y177" s="129" t="str">
        <f>IF('3i SMNCC'!U$60="-","-",'3i SMNCC'!U$60)</f>
        <v>-</v>
      </c>
      <c r="Z177" s="129" t="str">
        <f>IF('3i SMNCC'!V$60="-","-",'3i SMNCC'!V$60)</f>
        <v>-</v>
      </c>
      <c r="AA177" s="28"/>
    </row>
    <row r="178" spans="1:27" s="29" customFormat="1" ht="12.4" customHeight="1" x14ac:dyDescent="0.25">
      <c r="A178" s="256"/>
      <c r="B178" s="132" t="s">
        <v>349</v>
      </c>
      <c r="C178" s="178" t="s">
        <v>389</v>
      </c>
      <c r="D178" s="134" t="s">
        <v>329</v>
      </c>
      <c r="E178" s="131"/>
      <c r="F178" s="30"/>
      <c r="G178" s="129">
        <f>IF('3g CPIH'!C$16="-","-",'3j PAAC PAP'!$G$23*('3g CPIH'!C$16/'3g CPIH'!$G$16))</f>
        <v>38.769117710371823</v>
      </c>
      <c r="H178" s="129">
        <f>IF('3g CPIH'!D$16="-","-",'3j PAAC PAP'!$G$23*('3g CPIH'!D$16/'3g CPIH'!$G$16))</f>
        <v>38.846733561643838</v>
      </c>
      <c r="I178" s="129">
        <f>IF('3g CPIH'!E$16="-","-",'3j PAAC PAP'!$G$23*('3g CPIH'!E$16/'3g CPIH'!$G$16))</f>
        <v>38.963157338551866</v>
      </c>
      <c r="J178" s="129">
        <f>IF('3g CPIH'!F$16="-","-",'3j PAAC PAP'!$G$23*('3g CPIH'!F$16/'3g CPIH'!$G$16))</f>
        <v>39.19600489236791</v>
      </c>
      <c r="K178" s="129">
        <f>IF('3g CPIH'!G$16="-","-",'3j PAAC PAP'!$G$23*('3g CPIH'!G$16/'3g CPIH'!$G$16))</f>
        <v>39.661700000000003</v>
      </c>
      <c r="L178" s="129">
        <f>IF('3g CPIH'!H$16="-","-",'3j PAAC PAP'!$G$23*('3g CPIH'!H$16/'3g CPIH'!$G$16))</f>
        <v>40.166203033268111</v>
      </c>
      <c r="M178" s="129">
        <f>IF('3g CPIH'!I$16="-","-",'3j PAAC PAP'!$G$23*('3g CPIH'!I$16/'3g CPIH'!$G$16))</f>
        <v>40.748321917808219</v>
      </c>
      <c r="N178" s="129">
        <f>IF('3g CPIH'!J$16="-","-",'3j PAAC PAP'!$G$23*('3g CPIH'!J$16/'3g CPIH'!$G$16))</f>
        <v>41.097593248532299</v>
      </c>
      <c r="O178" s="30"/>
      <c r="P178" s="129">
        <f>IF('3g CPIH'!L$16="-","-",'3j PAAC PAP'!$G$23*('3g CPIH'!L$16/'3g CPIH'!$G$16))</f>
        <v>41.097593248532299</v>
      </c>
      <c r="Q178" s="129">
        <f>IF('3g CPIH'!M$16="-","-",'3j PAAC PAP'!$G$23*('3g CPIH'!M$16/'3g CPIH'!$G$16))</f>
        <v>41.563288356164385</v>
      </c>
      <c r="R178" s="129">
        <f>IF('3g CPIH'!N$16="-","-",'3j PAAC PAP'!$G$23*('3g CPIH'!N$16/'3g CPIH'!$G$16))</f>
        <v>41.87375176125245</v>
      </c>
      <c r="S178" s="129">
        <f>IF('3g CPIH'!O$16="-","-",'3j PAAC PAP'!$G$23*('3g CPIH'!O$16/'3g CPIH'!$G$16))</f>
        <v>42.1065993150685</v>
      </c>
      <c r="T178" s="129">
        <f>IF('3g CPIH'!P$16="-","-",'3j PAAC PAP'!$G$23*('3g CPIH'!P$16/'3g CPIH'!$G$16))</f>
        <v>42.223023091976515</v>
      </c>
      <c r="U178" s="129">
        <f>IF('3g CPIH'!Q$16="-","-",'3j PAAC PAP'!$G$23*('3g CPIH'!Q$16/'3g CPIH'!$G$16))</f>
        <v>42.455870645792565</v>
      </c>
      <c r="V178" s="129">
        <f>IF('3g CPIH'!R$16="-","-",'3j PAAC PAP'!$G$23*('3g CPIH'!R$16/'3g CPIH'!$G$16))</f>
        <v>43.232029158512731</v>
      </c>
      <c r="W178" s="129" t="str">
        <f>IF('3g CPIH'!S$16="-","-",'3j PAAC PAP'!$G$23*('3g CPIH'!S$16/'3g CPIH'!$G$16))</f>
        <v>-</v>
      </c>
      <c r="X178" s="129" t="str">
        <f>IF('3g CPIH'!T$16="-","-",'3j PAAC PAP'!$G$23*('3g CPIH'!T$16/'3g CPIH'!$G$16))</f>
        <v>-</v>
      </c>
      <c r="Y178" s="129" t="str">
        <f>IF('3g CPIH'!U$16="-","-",'3j PAAC PAP'!$G$23*('3g CPIH'!U$16/'3g CPIH'!$G$16))</f>
        <v>-</v>
      </c>
      <c r="Z178" s="129" t="str">
        <f>IF('3g CPIH'!V$16="-","-",'3j PAAC PAP'!$G$23*('3g CPIH'!V$16/'3g CPIH'!$G$16))</f>
        <v>-</v>
      </c>
      <c r="AA178" s="28"/>
    </row>
    <row r="179" spans="1:27" s="29" customFormat="1" ht="11.25" customHeight="1" x14ac:dyDescent="0.25">
      <c r="A179" s="256"/>
      <c r="B179" s="132" t="s">
        <v>349</v>
      </c>
      <c r="C179" s="132" t="s">
        <v>404</v>
      </c>
      <c r="D179" s="134" t="s">
        <v>329</v>
      </c>
      <c r="E179" s="131"/>
      <c r="F179" s="30"/>
      <c r="G179" s="129">
        <f>IF(G174="-","-",SUM(G171:G177)*'3j PAAC PAP'!$G$41)</f>
        <v>0</v>
      </c>
      <c r="H179" s="129">
        <f>IF(H174="-","-",SUM(H171:H177)*'3j PAAC PAP'!$G$41)</f>
        <v>0</v>
      </c>
      <c r="I179" s="129">
        <f>IF(I174="-","-",SUM(I171:I177)*'3j PAAC PAP'!$G$41)</f>
        <v>0</v>
      </c>
      <c r="J179" s="129">
        <f>IF(J174="-","-",SUM(J171:J177)*'3j PAAC PAP'!$G$41)</f>
        <v>0</v>
      </c>
      <c r="K179" s="129">
        <f>IF(K174="-","-",SUM(K171:K177)*'3j PAAC PAP'!$G$41)</f>
        <v>0</v>
      </c>
      <c r="L179" s="129">
        <f>IF(L174="-","-",SUM(L171:L177)*'3j PAAC PAP'!$G$41)</f>
        <v>0</v>
      </c>
      <c r="M179" s="129">
        <f>IF(M174="-","-",SUM(M171:M177)*'3j PAAC PAP'!$G$41)</f>
        <v>0</v>
      </c>
      <c r="N179" s="129">
        <f>IF(N174="-","-",SUM(N171:N177)*'3j PAAC PAP'!$G$41)</f>
        <v>0</v>
      </c>
      <c r="O179" s="30"/>
      <c r="P179" s="129">
        <f>IF(P174="-","-",SUM(P171:P177)*'3j PAAC PAP'!$G$41)</f>
        <v>0</v>
      </c>
      <c r="Q179" s="129">
        <f>IF(Q174="-","-",SUM(Q171:Q177)*'3j PAAC PAP'!$G$41)</f>
        <v>0</v>
      </c>
      <c r="R179" s="129">
        <f>IF(R174="-","-",SUM(R171:R177)*'3j PAAC PAP'!$G$41)</f>
        <v>0</v>
      </c>
      <c r="S179" s="129">
        <f>IF(S174="-","-",SUM(S171:S177)*'3j PAAC PAP'!$G$41)</f>
        <v>0</v>
      </c>
      <c r="T179" s="129">
        <f>IF(T174="-","-",SUM(T171:T177)*'3j PAAC PAP'!$G$41)</f>
        <v>0</v>
      </c>
      <c r="U179" s="129">
        <f>IF(U174="-","-",SUM(U171:U177)*'3j PAAC PAP'!$G$41)</f>
        <v>0</v>
      </c>
      <c r="V179" s="129">
        <f>IF(V174="-","-",SUM(V171:V177)*'3j PAAC PAP'!$G$41)</f>
        <v>0</v>
      </c>
      <c r="W179" s="129" t="str">
        <f>IF(W174="-","-",SUM(W171:W177)*'3j PAAC PAP'!$G$41)</f>
        <v>-</v>
      </c>
      <c r="X179" s="129" t="str">
        <f>IF(X174="-","-",SUM(X171:X177)*'3j PAAC PAP'!$G$41)</f>
        <v>-</v>
      </c>
      <c r="Y179" s="129" t="str">
        <f>IF(Y174="-","-",SUM(Y171:Y177)*'3j PAAC PAP'!$G$41)</f>
        <v>-</v>
      </c>
      <c r="Z179" s="129" t="str">
        <f>IF(Z174="-","-",SUM(Z171:Z177)*'3j PAAC PAP'!$G$41)</f>
        <v>-</v>
      </c>
      <c r="AA179" s="28"/>
    </row>
    <row r="180" spans="1:27" x14ac:dyDescent="0.25">
      <c r="A180" s="256"/>
      <c r="B180" s="132" t="s">
        <v>388</v>
      </c>
      <c r="C180" s="178" t="s">
        <v>515</v>
      </c>
      <c r="D180" s="134" t="s">
        <v>329</v>
      </c>
      <c r="E180" s="131"/>
      <c r="F180" s="30"/>
      <c r="G180" s="129">
        <f>IF(G174="-","-",SUM(G171:G179)*'3k EBIT'!$E$11)</f>
        <v>2.1074089853579236</v>
      </c>
      <c r="H180" s="129">
        <f>IF(H174="-","-",SUM(H171:H179)*'3k EBIT'!$E$11)</f>
        <v>2.1113737855176109</v>
      </c>
      <c r="I180" s="129">
        <f>IF(I174="-","-",SUM(I171:I179)*'3k EBIT'!$E$11)</f>
        <v>2.1185407260345759</v>
      </c>
      <c r="J180" s="129">
        <f>IF(J174="-","-",SUM(J171:J179)*'3k EBIT'!$E$11)</f>
        <v>2.1304351265136363</v>
      </c>
      <c r="K180" s="129">
        <f>IF(K174="-","-",SUM(K171:K179)*'3k EBIT'!$E$11)</f>
        <v>2.1557688535103194</v>
      </c>
      <c r="L180" s="129">
        <f>IF(L174="-","-",SUM(L171:L179)*'3k EBIT'!$E$11)</f>
        <v>2.1795568849503861</v>
      </c>
      <c r="M180" s="129">
        <f>IF(M174="-","-",SUM(M171:M179)*'3k EBIT'!$E$11)</f>
        <v>2.2446744028704719</v>
      </c>
      <c r="N180" s="129">
        <f>IF(N174="-","-",SUM(N171:N179)*'3k EBIT'!$E$11)</f>
        <v>2.2633936210989636</v>
      </c>
      <c r="O180" s="30"/>
      <c r="P180" s="129">
        <f>IF(P174="-","-",SUM(P171:P179)*'3k EBIT'!$E$11)</f>
        <v>2.2633936210989636</v>
      </c>
      <c r="Q180" s="129">
        <f>IF(Q174="-","-",SUM(Q171:Q179)*'3k EBIT'!$E$11)</f>
        <v>2.3168217242077791</v>
      </c>
      <c r="R180" s="129">
        <f>IF(R174="-","-",SUM(R171:R179)*'3k EBIT'!$E$11)</f>
        <v>2.3276183150087935</v>
      </c>
      <c r="S180" s="129">
        <f>IF(S174="-","-",SUM(S171:S179)*'3k EBIT'!$E$11)</f>
        <v>2.3655648117716734</v>
      </c>
      <c r="T180" s="129">
        <f>IF(T174="-","-",SUM(T171:T179)*'3k EBIT'!$E$11)</f>
        <v>2.3559741078194558</v>
      </c>
      <c r="U180" s="129">
        <f>IF(U174="-","-",SUM(U171:U179)*'3k EBIT'!$E$11)</f>
        <v>2.3654859215535939</v>
      </c>
      <c r="V180" s="129">
        <f>IF(V174="-","-",SUM(V171:V179)*'3k EBIT'!$E$11)</f>
        <v>2.2879451005225158</v>
      </c>
      <c r="W180" s="129" t="str">
        <f>IF(W174="-","-",SUM(W171:W179)*'3k EBIT'!$E$11)</f>
        <v>-</v>
      </c>
      <c r="X180" s="129" t="str">
        <f>IF(X174="-","-",SUM(X171:X179)*'3k EBIT'!$E$11)</f>
        <v>-</v>
      </c>
      <c r="Y180" s="129" t="str">
        <f>IF(Y174="-","-",SUM(Y171:Y179)*'3k EBIT'!$E$11)</f>
        <v>-</v>
      </c>
      <c r="Z180" s="129" t="str">
        <f>IF(Z174="-","-",SUM(Z171:Z179)*'3k EBIT'!$E$11)</f>
        <v>-</v>
      </c>
    </row>
    <row r="181" spans="1:27" x14ac:dyDescent="0.25">
      <c r="A181" s="256"/>
      <c r="B181" s="132" t="s">
        <v>292</v>
      </c>
      <c r="C181" s="176" t="s">
        <v>516</v>
      </c>
      <c r="D181" s="134" t="s">
        <v>329</v>
      </c>
      <c r="E181" s="130"/>
      <c r="F181" s="30"/>
      <c r="G181" s="129">
        <f>IF(G176="-","-",SUM(G171:G174,G176:G180)*'3l HAP'!$E$12)</f>
        <v>1.6239243268456498</v>
      </c>
      <c r="H181" s="129">
        <f>IF(H176="-","-",SUM(H171:H174,H176:H180)*'3l HAP'!$E$12)</f>
        <v>1.6269795171172732</v>
      </c>
      <c r="I181" s="129">
        <f>IF(I176="-","-",SUM(I171:I174,I176:I180)*'3l HAP'!$E$12)</f>
        <v>1.6325022083155263</v>
      </c>
      <c r="J181" s="129">
        <f>IF(J176="-","-",SUM(J171:J174,J176:J180)*'3l HAP'!$E$12)</f>
        <v>1.6416677791303957</v>
      </c>
      <c r="K181" s="129">
        <f>IF(K176="-","-",SUM(K171:K174,K176:K180)*'3l HAP'!$E$12)</f>
        <v>1.6611894077489591</v>
      </c>
      <c r="L181" s="129">
        <f>IF(L176="-","-",SUM(L171:L174,L176:L180)*'3l HAP'!$E$12)</f>
        <v>1.6795199564045309</v>
      </c>
      <c r="M181" s="129">
        <f>IF(M176="-","-",SUM(M171:M174,M176:M180)*'3l HAP'!$E$12)</f>
        <v>1.729698124092411</v>
      </c>
      <c r="N181" s="129">
        <f>IF(N176="-","-",SUM(N171:N174,N176:N180)*'3l HAP'!$E$12)</f>
        <v>1.7441227536123509</v>
      </c>
      <c r="O181" s="30"/>
      <c r="P181" s="129">
        <f>IF(P176="-","-",SUM(P171:P174,P176:P180)*'3l HAP'!$E$12)</f>
        <v>1.7441227536123509</v>
      </c>
      <c r="Q181" s="129">
        <f>IF(Q176="-","-",SUM(Q171:Q174,Q176:Q180)*'3l HAP'!$E$12)</f>
        <v>1.7852933080602276</v>
      </c>
      <c r="R181" s="129">
        <f>IF(R176="-","-",SUM(R171:R174,R176:R180)*'3l HAP'!$E$12)</f>
        <v>1.7936129301983992</v>
      </c>
      <c r="S181" s="129">
        <f>IF(S176="-","-",SUM(S171:S174,S176:S180)*'3l HAP'!$E$12)</f>
        <v>1.8228536896522858</v>
      </c>
      <c r="T181" s="129">
        <f>IF(T176="-","-",SUM(T171:T174,T176:T180)*'3l HAP'!$E$12)</f>
        <v>1.8154632981488843</v>
      </c>
      <c r="U181" s="129">
        <f>IF(U176="-","-",SUM(U171:U174,U176:U180)*'3l HAP'!$E$12)</f>
        <v>1.8227928985361903</v>
      </c>
      <c r="V181" s="129">
        <f>IF(V176="-","-",SUM(V171:V174,V176:V180)*'3l HAP'!$E$12)</f>
        <v>1.7630415989684103</v>
      </c>
      <c r="W181" s="129" t="str">
        <f>IF(W176="-","-",SUM(W171:W174,W176:W180)*'3l HAP'!$E$12)</f>
        <v>-</v>
      </c>
      <c r="X181" s="129" t="str">
        <f>IF(X176="-","-",SUM(X171:X174,X176:X180)*'3l HAP'!$E$12)</f>
        <v>-</v>
      </c>
      <c r="Y181" s="129" t="str">
        <f>IF(Y176="-","-",SUM(Y171:Y174,Y176:Y180)*'3l HAP'!$E$12)</f>
        <v>-</v>
      </c>
      <c r="Z181" s="129" t="str">
        <f>IF(Z176="-","-",SUM(Z171:Z174,Z176:Z180)*'3l HAP'!$E$12)</f>
        <v>-</v>
      </c>
    </row>
    <row r="182" spans="1:27" x14ac:dyDescent="0.25">
      <c r="A182" s="256"/>
      <c r="B182" s="132" t="s">
        <v>44</v>
      </c>
      <c r="C182" s="178" t="str">
        <f>B182&amp;"_"&amp;D182</f>
        <v>Total_Northern Scotland</v>
      </c>
      <c r="D182" s="134" t="s">
        <v>329</v>
      </c>
      <c r="E182" s="131"/>
      <c r="F182" s="30"/>
      <c r="G182" s="129">
        <f>IF(G176="-","-",SUM(G171:G181))</f>
        <v>112.54014089987002</v>
      </c>
      <c r="H182" s="129">
        <f t="shared" ref="H182:M182" si="13">IF(H176="-","-",SUM(H171:H181))</f>
        <v>112.75186969656357</v>
      </c>
      <c r="I182" s="129">
        <f t="shared" si="13"/>
        <v>113.13459962758513</v>
      </c>
      <c r="J182" s="129">
        <f t="shared" si="13"/>
        <v>113.76978601766574</v>
      </c>
      <c r="K182" s="129">
        <f t="shared" si="13"/>
        <v>115.12266114799615</v>
      </c>
      <c r="L182" s="129">
        <f t="shared" si="13"/>
        <v>116.3929928342497</v>
      </c>
      <c r="M182" s="129">
        <f t="shared" si="13"/>
        <v>119.87040737157626</v>
      </c>
      <c r="N182" s="129">
        <f>IF(N176="-","-",SUM(N171:N181))</f>
        <v>120.87005360617371</v>
      </c>
      <c r="O182" s="30"/>
      <c r="P182" s="129">
        <f>IF(P176="-","-",SUM(P171:P181))</f>
        <v>120.87005360617371</v>
      </c>
      <c r="Q182" s="129">
        <f t="shared" ref="Q182:Z182" si="14">IF(Q176="-","-",SUM(Q171:Q181))</f>
        <v>123.7232284258956</v>
      </c>
      <c r="R182" s="129">
        <f t="shared" si="14"/>
        <v>124.29978943442619</v>
      </c>
      <c r="S182" s="129">
        <f t="shared" si="14"/>
        <v>126.32621340908989</v>
      </c>
      <c r="T182" s="129">
        <f t="shared" si="14"/>
        <v>125.81404933386258</v>
      </c>
      <c r="U182" s="129">
        <f t="shared" si="14"/>
        <v>126.3220005029478</v>
      </c>
      <c r="V182" s="129">
        <f t="shared" si="14"/>
        <v>122.18115504534573</v>
      </c>
      <c r="W182" s="129" t="str">
        <f t="shared" si="14"/>
        <v>-</v>
      </c>
      <c r="X182" s="129" t="str">
        <f t="shared" si="14"/>
        <v>-</v>
      </c>
      <c r="Y182" s="129" t="str">
        <f t="shared" si="14"/>
        <v>-</v>
      </c>
      <c r="Z182" s="129" t="str">
        <f t="shared" si="14"/>
        <v>-</v>
      </c>
    </row>
    <row r="183" spans="1:27" s="29" customFormat="1" ht="11.5" x14ac:dyDescent="0.25">
      <c r="A183" s="256"/>
      <c r="B183" s="135" t="s">
        <v>350</v>
      </c>
      <c r="C183" s="135" t="s">
        <v>341</v>
      </c>
      <c r="D183" s="133" t="s">
        <v>291</v>
      </c>
      <c r="E183" s="128"/>
      <c r="F183" s="30"/>
      <c r="G183" s="38" t="str">
        <f t="shared" ref="G183:V185" si="15">IF(G15="-","-",AVERAGE(G15,G27,G39,G51,G63,G75,G87,G99,G111,G123,G135,G147,G159,G171))</f>
        <v>-</v>
      </c>
      <c r="H183" s="38" t="str">
        <f t="shared" si="15"/>
        <v>-</v>
      </c>
      <c r="I183" s="38" t="str">
        <f t="shared" si="15"/>
        <v>-</v>
      </c>
      <c r="J183" s="38" t="str">
        <f t="shared" si="15"/>
        <v>-</v>
      </c>
      <c r="K183" s="38" t="str">
        <f t="shared" si="15"/>
        <v>-</v>
      </c>
      <c r="L183" s="38" t="str">
        <f t="shared" si="15"/>
        <v>-</v>
      </c>
      <c r="M183" s="38" t="str">
        <f t="shared" si="15"/>
        <v>-</v>
      </c>
      <c r="N183" s="38" t="str">
        <f t="shared" si="15"/>
        <v>-</v>
      </c>
      <c r="O183" s="30"/>
      <c r="P183" s="38" t="str">
        <f t="shared" ref="P183:Z185" si="16">IF(P15="-","-",AVERAGE(P15,P27,P39,P51,P63,P75,P87,P99,P111,P123,P135,P147,P159,P171))</f>
        <v>-</v>
      </c>
      <c r="Q183" s="38" t="str">
        <f t="shared" si="16"/>
        <v>-</v>
      </c>
      <c r="R183" s="38" t="str">
        <f t="shared" si="16"/>
        <v>-</v>
      </c>
      <c r="S183" s="38" t="str">
        <f t="shared" si="16"/>
        <v>-</v>
      </c>
      <c r="T183" s="38" t="str">
        <f t="shared" si="16"/>
        <v>-</v>
      </c>
      <c r="U183" s="38" t="str">
        <f t="shared" si="16"/>
        <v>-</v>
      </c>
      <c r="V183" s="38" t="str">
        <f t="shared" si="16"/>
        <v>-</v>
      </c>
      <c r="W183" s="38" t="str">
        <f t="shared" si="16"/>
        <v>-</v>
      </c>
      <c r="X183" s="38" t="str">
        <f t="shared" si="16"/>
        <v>-</v>
      </c>
      <c r="Y183" s="38" t="str">
        <f t="shared" si="16"/>
        <v>-</v>
      </c>
      <c r="Z183" s="38" t="str">
        <f t="shared" si="16"/>
        <v>-</v>
      </c>
      <c r="AA183" s="28"/>
    </row>
    <row r="184" spans="1:27" s="29" customFormat="1" ht="11.5" x14ac:dyDescent="0.25">
      <c r="A184" s="256"/>
      <c r="B184" s="135" t="s">
        <v>350</v>
      </c>
      <c r="C184" s="135" t="s">
        <v>300</v>
      </c>
      <c r="D184" s="133" t="s">
        <v>291</v>
      </c>
      <c r="E184" s="128"/>
      <c r="F184" s="30"/>
      <c r="G184" s="38" t="str">
        <f t="shared" si="15"/>
        <v>-</v>
      </c>
      <c r="H184" s="38" t="str">
        <f t="shared" si="15"/>
        <v>-</v>
      </c>
      <c r="I184" s="38" t="str">
        <f t="shared" si="15"/>
        <v>-</v>
      </c>
      <c r="J184" s="38" t="str">
        <f t="shared" si="15"/>
        <v>-</v>
      </c>
      <c r="K184" s="38" t="str">
        <f t="shared" si="15"/>
        <v>-</v>
      </c>
      <c r="L184" s="38" t="str">
        <f t="shared" si="15"/>
        <v>-</v>
      </c>
      <c r="M184" s="38" t="str">
        <f t="shared" si="15"/>
        <v>-</v>
      </c>
      <c r="N184" s="38" t="str">
        <f t="shared" si="15"/>
        <v>-</v>
      </c>
      <c r="O184" s="30"/>
      <c r="P184" s="38" t="str">
        <f t="shared" si="16"/>
        <v>-</v>
      </c>
      <c r="Q184" s="38" t="str">
        <f t="shared" si="16"/>
        <v>-</v>
      </c>
      <c r="R184" s="38" t="str">
        <f t="shared" si="16"/>
        <v>-</v>
      </c>
      <c r="S184" s="38" t="str">
        <f t="shared" si="16"/>
        <v>-</v>
      </c>
      <c r="T184" s="38" t="str">
        <f t="shared" si="16"/>
        <v>-</v>
      </c>
      <c r="U184" s="38" t="str">
        <f t="shared" si="16"/>
        <v>-</v>
      </c>
      <c r="V184" s="38" t="str">
        <f t="shared" si="16"/>
        <v>-</v>
      </c>
      <c r="W184" s="38" t="str">
        <f t="shared" si="16"/>
        <v>-</v>
      </c>
      <c r="X184" s="38" t="str">
        <f t="shared" si="16"/>
        <v>-</v>
      </c>
      <c r="Y184" s="38" t="str">
        <f t="shared" si="16"/>
        <v>-</v>
      </c>
      <c r="Z184" s="38" t="str">
        <f t="shared" si="16"/>
        <v>-</v>
      </c>
      <c r="AA184" s="28"/>
    </row>
    <row r="185" spans="1:27" s="29" customFormat="1" ht="11.5" x14ac:dyDescent="0.25">
      <c r="A185" s="256"/>
      <c r="B185" s="135" t="s">
        <v>596</v>
      </c>
      <c r="C185" s="135" t="s">
        <v>597</v>
      </c>
      <c r="D185" s="133" t="s">
        <v>291</v>
      </c>
      <c r="E185" s="128"/>
      <c r="F185" s="30"/>
      <c r="G185" s="38" t="str">
        <f t="shared" si="15"/>
        <v>-</v>
      </c>
      <c r="H185" s="38" t="str">
        <f t="shared" si="15"/>
        <v>-</v>
      </c>
      <c r="I185" s="38" t="str">
        <f t="shared" si="15"/>
        <v>-</v>
      </c>
      <c r="J185" s="38" t="str">
        <f t="shared" si="15"/>
        <v>-</v>
      </c>
      <c r="K185" s="38" t="str">
        <f t="shared" si="15"/>
        <v>-</v>
      </c>
      <c r="L185" s="38" t="str">
        <f t="shared" si="15"/>
        <v>-</v>
      </c>
      <c r="M185" s="38" t="str">
        <f t="shared" si="15"/>
        <v>-</v>
      </c>
      <c r="N185" s="38" t="str">
        <f t="shared" si="15"/>
        <v>-</v>
      </c>
      <c r="O185" s="30"/>
      <c r="P185" s="38" t="str">
        <f t="shared" si="15"/>
        <v>-</v>
      </c>
      <c r="Q185" s="38" t="str">
        <f t="shared" si="15"/>
        <v>-</v>
      </c>
      <c r="R185" s="38" t="str">
        <f t="shared" si="15"/>
        <v>-</v>
      </c>
      <c r="S185" s="38" t="str">
        <f t="shared" si="15"/>
        <v>-</v>
      </c>
      <c r="T185" s="38">
        <f t="shared" si="15"/>
        <v>0</v>
      </c>
      <c r="U185" s="38">
        <f t="shared" si="15"/>
        <v>0</v>
      </c>
      <c r="V185" s="38">
        <f t="shared" si="15"/>
        <v>0</v>
      </c>
      <c r="W185" s="38" t="str">
        <f t="shared" si="16"/>
        <v>-</v>
      </c>
      <c r="X185" s="38" t="str">
        <f t="shared" si="16"/>
        <v>-</v>
      </c>
      <c r="Y185" s="38" t="str">
        <f t="shared" si="16"/>
        <v>-</v>
      </c>
      <c r="Z185" s="38" t="str">
        <f t="shared" si="16"/>
        <v>-</v>
      </c>
      <c r="AA185" s="28"/>
    </row>
    <row r="186" spans="1:27" s="29" customFormat="1" ht="11.5" x14ac:dyDescent="0.25">
      <c r="A186" s="256"/>
      <c r="B186" s="135" t="s">
        <v>2</v>
      </c>
      <c r="C186" s="135" t="s">
        <v>342</v>
      </c>
      <c r="D186" s="133" t="s">
        <v>291</v>
      </c>
      <c r="E186" s="128"/>
      <c r="F186" s="30"/>
      <c r="G186" s="38">
        <f t="shared" ref="G186:N194" si="17">IF(G18="-","-",AVERAGE(G18,G30,G42,G54,G66,G78,G90,G102,G114,G126,G138,G150,G162,G174))</f>
        <v>6.5567588596821045</v>
      </c>
      <c r="H186" s="38">
        <f t="shared" si="17"/>
        <v>6.5567588596821045</v>
      </c>
      <c r="I186" s="38">
        <f t="shared" si="17"/>
        <v>6.6197359495950776</v>
      </c>
      <c r="J186" s="38">
        <f t="shared" si="17"/>
        <v>6.6197359495950776</v>
      </c>
      <c r="K186" s="38">
        <f t="shared" si="17"/>
        <v>6.6995028867368616</v>
      </c>
      <c r="L186" s="38">
        <f t="shared" si="17"/>
        <v>6.6995028867368616</v>
      </c>
      <c r="M186" s="38">
        <f t="shared" si="17"/>
        <v>7.113121830127354</v>
      </c>
      <c r="N186" s="38">
        <f t="shared" si="17"/>
        <v>7.113121830127354</v>
      </c>
      <c r="O186" s="30"/>
      <c r="P186" s="38">
        <f t="shared" ref="P186:Z194" si="18">IF(P18="-","-",AVERAGE(P18,P30,P42,P54,P66,P78,P90,P102,P114,P126,P138,P150,P162,P174))</f>
        <v>7.113121830127354</v>
      </c>
      <c r="Q186" s="38">
        <f t="shared" si="18"/>
        <v>7.2804579515147188</v>
      </c>
      <c r="R186" s="38">
        <f t="shared" si="18"/>
        <v>7.1935840895118579</v>
      </c>
      <c r="S186" s="38">
        <f t="shared" si="18"/>
        <v>7.3593999937099719</v>
      </c>
      <c r="T186" s="38">
        <f t="shared" si="18"/>
        <v>7.0492243060839295</v>
      </c>
      <c r="U186" s="38">
        <f t="shared" si="18"/>
        <v>7.1089669218364691</v>
      </c>
      <c r="V186" s="38">
        <f t="shared" si="18"/>
        <v>6.9829560851947958</v>
      </c>
      <c r="W186" s="38" t="str">
        <f t="shared" si="18"/>
        <v>-</v>
      </c>
      <c r="X186" s="38" t="str">
        <f t="shared" si="18"/>
        <v>-</v>
      </c>
      <c r="Y186" s="38" t="str">
        <f t="shared" si="18"/>
        <v>-</v>
      </c>
      <c r="Z186" s="38" t="str">
        <f t="shared" si="18"/>
        <v>-</v>
      </c>
      <c r="AA186" s="28"/>
    </row>
    <row r="187" spans="1:27" s="29" customFormat="1" ht="11.5" x14ac:dyDescent="0.25">
      <c r="A187" s="256"/>
      <c r="B187" s="135" t="s">
        <v>352</v>
      </c>
      <c r="C187" s="135" t="s">
        <v>343</v>
      </c>
      <c r="D187" s="133" t="s">
        <v>291</v>
      </c>
      <c r="E187" s="128"/>
      <c r="F187" s="30"/>
      <c r="G187" s="38" t="str">
        <f t="shared" si="17"/>
        <v>-</v>
      </c>
      <c r="H187" s="38" t="str">
        <f t="shared" si="17"/>
        <v>-</v>
      </c>
      <c r="I187" s="38" t="str">
        <f t="shared" si="17"/>
        <v>-</v>
      </c>
      <c r="J187" s="38" t="str">
        <f t="shared" si="17"/>
        <v>-</v>
      </c>
      <c r="K187" s="38" t="str">
        <f t="shared" si="17"/>
        <v>-</v>
      </c>
      <c r="L187" s="38" t="str">
        <f t="shared" si="17"/>
        <v>-</v>
      </c>
      <c r="M187" s="38" t="str">
        <f t="shared" si="17"/>
        <v>-</v>
      </c>
      <c r="N187" s="38" t="str">
        <f t="shared" si="17"/>
        <v>-</v>
      </c>
      <c r="O187" s="30"/>
      <c r="P187" s="38" t="str">
        <f t="shared" si="18"/>
        <v>-</v>
      </c>
      <c r="Q187" s="38" t="str">
        <f t="shared" si="18"/>
        <v>-</v>
      </c>
      <c r="R187" s="38" t="str">
        <f t="shared" si="18"/>
        <v>-</v>
      </c>
      <c r="S187" s="38" t="str">
        <f t="shared" si="18"/>
        <v>-</v>
      </c>
      <c r="T187" s="38" t="str">
        <f t="shared" si="18"/>
        <v>-</v>
      </c>
      <c r="U187" s="38" t="str">
        <f t="shared" si="18"/>
        <v>-</v>
      </c>
      <c r="V187" s="38" t="str">
        <f t="shared" si="18"/>
        <v>-</v>
      </c>
      <c r="W187" s="38" t="str">
        <f t="shared" si="18"/>
        <v>-</v>
      </c>
      <c r="X187" s="38" t="str">
        <f t="shared" si="18"/>
        <v>-</v>
      </c>
      <c r="Y187" s="38" t="str">
        <f t="shared" si="18"/>
        <v>-</v>
      </c>
      <c r="Z187" s="38" t="str">
        <f t="shared" si="18"/>
        <v>-</v>
      </c>
      <c r="AA187" s="28"/>
    </row>
    <row r="188" spans="1:27" s="29" customFormat="1" ht="11.5" x14ac:dyDescent="0.25">
      <c r="A188" s="256"/>
      <c r="B188" s="135" t="s">
        <v>349</v>
      </c>
      <c r="C188" s="135" t="s">
        <v>344</v>
      </c>
      <c r="D188" s="133" t="s">
        <v>291</v>
      </c>
      <c r="E188" s="128"/>
      <c r="F188" s="30"/>
      <c r="G188" s="38">
        <f t="shared" si="17"/>
        <v>63.482931017612522</v>
      </c>
      <c r="H188" s="38">
        <f t="shared" si="17"/>
        <v>63.610023972602754</v>
      </c>
      <c r="I188" s="38">
        <f t="shared" si="17"/>
        <v>63.800663405088052</v>
      </c>
      <c r="J188" s="38">
        <f t="shared" si="17"/>
        <v>64.181942270058713</v>
      </c>
      <c r="K188" s="38">
        <f t="shared" si="17"/>
        <v>64.944500000000033</v>
      </c>
      <c r="L188" s="38">
        <f t="shared" si="17"/>
        <v>65.770604207436435</v>
      </c>
      <c r="M188" s="38">
        <f t="shared" si="17"/>
        <v>66.723801369863025</v>
      </c>
      <c r="N188" s="38">
        <f t="shared" si="17"/>
        <v>67.295719667318977</v>
      </c>
      <c r="O188" s="30"/>
      <c r="P188" s="38">
        <f t="shared" si="18"/>
        <v>67.295719667318977</v>
      </c>
      <c r="Q188" s="38">
        <f t="shared" si="18"/>
        <v>68.058277397260298</v>
      </c>
      <c r="R188" s="38">
        <f t="shared" si="18"/>
        <v>68.566649217221112</v>
      </c>
      <c r="S188" s="38">
        <f t="shared" si="18"/>
        <v>68.94792808219178</v>
      </c>
      <c r="T188" s="38">
        <f t="shared" si="18"/>
        <v>69.138567514677106</v>
      </c>
      <c r="U188" s="38">
        <f t="shared" si="18"/>
        <v>69.519846379647774</v>
      </c>
      <c r="V188" s="38">
        <f t="shared" si="18"/>
        <v>70.790775929549909</v>
      </c>
      <c r="W188" s="38" t="str">
        <f t="shared" si="18"/>
        <v>-</v>
      </c>
      <c r="X188" s="38" t="str">
        <f t="shared" si="18"/>
        <v>-</v>
      </c>
      <c r="Y188" s="38" t="str">
        <f t="shared" si="18"/>
        <v>-</v>
      </c>
      <c r="Z188" s="38" t="str">
        <f t="shared" si="18"/>
        <v>-</v>
      </c>
      <c r="AA188" s="28"/>
    </row>
    <row r="189" spans="1:27" s="29" customFormat="1" ht="11.5" x14ac:dyDescent="0.25">
      <c r="A189" s="256"/>
      <c r="B189" s="135" t="s">
        <v>349</v>
      </c>
      <c r="C189" s="135" t="s">
        <v>43</v>
      </c>
      <c r="D189" s="133" t="s">
        <v>291</v>
      </c>
      <c r="E189" s="128"/>
      <c r="F189" s="30"/>
      <c r="G189" s="38" t="str">
        <f t="shared" si="17"/>
        <v>-</v>
      </c>
      <c r="H189" s="38" t="str">
        <f t="shared" si="17"/>
        <v>-</v>
      </c>
      <c r="I189" s="38" t="str">
        <f t="shared" si="17"/>
        <v>-</v>
      </c>
      <c r="J189" s="38" t="str">
        <f t="shared" si="17"/>
        <v>-</v>
      </c>
      <c r="K189" s="38">
        <f t="shared" si="17"/>
        <v>0</v>
      </c>
      <c r="L189" s="38">
        <f t="shared" si="17"/>
        <v>-0.1023941345466083</v>
      </c>
      <c r="M189" s="38">
        <f t="shared" si="17"/>
        <v>1.3107897268148034</v>
      </c>
      <c r="N189" s="38">
        <f t="shared" si="17"/>
        <v>1.3561024854837453</v>
      </c>
      <c r="O189" s="30"/>
      <c r="P189" s="38">
        <f t="shared" si="18"/>
        <v>1.3561024854837453</v>
      </c>
      <c r="Q189" s="38">
        <f t="shared" si="18"/>
        <v>2.7190896886881832</v>
      </c>
      <c r="R189" s="38">
        <f t="shared" si="18"/>
        <v>2.5445731212335483</v>
      </c>
      <c r="S189" s="38">
        <f t="shared" si="18"/>
        <v>3.7238675166956505</v>
      </c>
      <c r="T189" s="38">
        <f t="shared" si="18"/>
        <v>3.2317970151566944</v>
      </c>
      <c r="U189" s="38">
        <f t="shared" si="18"/>
        <v>3.0490377355812108</v>
      </c>
      <c r="V189" s="38">
        <f t="shared" si="18"/>
        <v>-2.875592827402639</v>
      </c>
      <c r="W189" s="38" t="str">
        <f t="shared" si="18"/>
        <v>-</v>
      </c>
      <c r="X189" s="38" t="str">
        <f t="shared" si="18"/>
        <v>-</v>
      </c>
      <c r="Y189" s="38" t="str">
        <f t="shared" si="18"/>
        <v>-</v>
      </c>
      <c r="Z189" s="38" t="str">
        <f t="shared" si="18"/>
        <v>-</v>
      </c>
      <c r="AA189" s="28"/>
    </row>
    <row r="190" spans="1:27" s="29" customFormat="1" ht="11.5" x14ac:dyDescent="0.25">
      <c r="A190" s="256"/>
      <c r="B190" s="135" t="s">
        <v>349</v>
      </c>
      <c r="C190" s="135" t="s">
        <v>389</v>
      </c>
      <c r="D190" s="133" t="s">
        <v>291</v>
      </c>
      <c r="E190" s="128"/>
      <c r="F190" s="30"/>
      <c r="G190" s="38">
        <f t="shared" si="17"/>
        <v>38.769117710371816</v>
      </c>
      <c r="H190" s="38">
        <f t="shared" si="17"/>
        <v>38.846733561643831</v>
      </c>
      <c r="I190" s="38">
        <f t="shared" si="17"/>
        <v>38.963157338551866</v>
      </c>
      <c r="J190" s="38">
        <f t="shared" si="17"/>
        <v>39.19600489236791</v>
      </c>
      <c r="K190" s="38">
        <f t="shared" si="17"/>
        <v>39.661700000000003</v>
      </c>
      <c r="L190" s="38">
        <f t="shared" si="17"/>
        <v>40.166203033268111</v>
      </c>
      <c r="M190" s="38">
        <f t="shared" si="17"/>
        <v>40.748321917808212</v>
      </c>
      <c r="N190" s="38">
        <f t="shared" si="17"/>
        <v>41.097593248532299</v>
      </c>
      <c r="O190" s="30"/>
      <c r="P190" s="38">
        <f t="shared" si="18"/>
        <v>41.097593248532299</v>
      </c>
      <c r="Q190" s="38">
        <f t="shared" si="18"/>
        <v>41.563288356164385</v>
      </c>
      <c r="R190" s="38">
        <f t="shared" si="18"/>
        <v>41.873751761252443</v>
      </c>
      <c r="S190" s="38">
        <f t="shared" si="18"/>
        <v>42.106599315068493</v>
      </c>
      <c r="T190" s="38">
        <f t="shared" si="18"/>
        <v>42.223023091976522</v>
      </c>
      <c r="U190" s="38">
        <f t="shared" si="18"/>
        <v>42.455870645792565</v>
      </c>
      <c r="V190" s="38">
        <f t="shared" si="18"/>
        <v>43.232029158512731</v>
      </c>
      <c r="W190" s="38" t="str">
        <f t="shared" si="18"/>
        <v>-</v>
      </c>
      <c r="X190" s="38" t="str">
        <f t="shared" si="18"/>
        <v>-</v>
      </c>
      <c r="Y190" s="38" t="str">
        <f t="shared" si="18"/>
        <v>-</v>
      </c>
      <c r="Z190" s="38" t="str">
        <f t="shared" si="18"/>
        <v>-</v>
      </c>
      <c r="AA190" s="28"/>
    </row>
    <row r="191" spans="1:27" s="29" customFormat="1" ht="11.5" x14ac:dyDescent="0.25">
      <c r="A191" s="256"/>
      <c r="B191" s="135" t="s">
        <v>349</v>
      </c>
      <c r="C191" s="135" t="s">
        <v>404</v>
      </c>
      <c r="D191" s="133" t="s">
        <v>291</v>
      </c>
      <c r="E191" s="128"/>
      <c r="F191" s="30"/>
      <c r="G191" s="38">
        <f t="shared" si="17"/>
        <v>0</v>
      </c>
      <c r="H191" s="38">
        <f t="shared" si="17"/>
        <v>0</v>
      </c>
      <c r="I191" s="38">
        <f t="shared" si="17"/>
        <v>0</v>
      </c>
      <c r="J191" s="38">
        <f t="shared" si="17"/>
        <v>0</v>
      </c>
      <c r="K191" s="38">
        <f t="shared" si="17"/>
        <v>0</v>
      </c>
      <c r="L191" s="38">
        <f t="shared" si="17"/>
        <v>0</v>
      </c>
      <c r="M191" s="38">
        <f t="shared" si="17"/>
        <v>0</v>
      </c>
      <c r="N191" s="38">
        <f t="shared" si="17"/>
        <v>0</v>
      </c>
      <c r="O191" s="30"/>
      <c r="P191" s="38">
        <f t="shared" si="18"/>
        <v>0</v>
      </c>
      <c r="Q191" s="38">
        <f t="shared" si="18"/>
        <v>0</v>
      </c>
      <c r="R191" s="38">
        <f t="shared" si="18"/>
        <v>0</v>
      </c>
      <c r="S191" s="38">
        <f t="shared" si="18"/>
        <v>0</v>
      </c>
      <c r="T191" s="38">
        <f t="shared" si="18"/>
        <v>0</v>
      </c>
      <c r="U191" s="38">
        <f t="shared" si="18"/>
        <v>0</v>
      </c>
      <c r="V191" s="38">
        <f t="shared" si="18"/>
        <v>0</v>
      </c>
      <c r="W191" s="38" t="str">
        <f t="shared" si="18"/>
        <v>-</v>
      </c>
      <c r="X191" s="38" t="str">
        <f t="shared" si="18"/>
        <v>-</v>
      </c>
      <c r="Y191" s="38" t="str">
        <f t="shared" si="18"/>
        <v>-</v>
      </c>
      <c r="Z191" s="38" t="str">
        <f t="shared" si="18"/>
        <v>-</v>
      </c>
      <c r="AA191" s="28"/>
    </row>
    <row r="192" spans="1:27" s="29" customFormat="1" ht="11.5" x14ac:dyDescent="0.25">
      <c r="A192" s="256"/>
      <c r="B192" s="135" t="s">
        <v>388</v>
      </c>
      <c r="C192" s="135" t="s">
        <v>515</v>
      </c>
      <c r="D192" s="133" t="s">
        <v>291</v>
      </c>
      <c r="E192" s="128"/>
      <c r="F192" s="30"/>
      <c r="G192" s="38">
        <f t="shared" si="17"/>
        <v>2.1074089853579241</v>
      </c>
      <c r="H192" s="38">
        <f t="shared" si="17"/>
        <v>2.1113737855176109</v>
      </c>
      <c r="I192" s="38">
        <f t="shared" si="17"/>
        <v>2.118540726034575</v>
      </c>
      <c r="J192" s="38">
        <f t="shared" si="17"/>
        <v>2.1304351265136359</v>
      </c>
      <c r="K192" s="38">
        <f t="shared" si="17"/>
        <v>2.1557688535103199</v>
      </c>
      <c r="L192" s="38">
        <f t="shared" si="17"/>
        <v>2.1795568849503861</v>
      </c>
      <c r="M192" s="38">
        <f t="shared" si="17"/>
        <v>2.2446744028704724</v>
      </c>
      <c r="N192" s="38">
        <f t="shared" si="17"/>
        <v>2.2633936210989636</v>
      </c>
      <c r="O192" s="30"/>
      <c r="P192" s="38">
        <f t="shared" si="18"/>
        <v>2.2633936210989636</v>
      </c>
      <c r="Q192" s="38">
        <f t="shared" si="18"/>
        <v>2.3168217242077782</v>
      </c>
      <c r="R192" s="38">
        <f t="shared" si="18"/>
        <v>2.3276183150087926</v>
      </c>
      <c r="S192" s="38">
        <f t="shared" si="18"/>
        <v>2.3655648117716734</v>
      </c>
      <c r="T192" s="38">
        <f t="shared" si="18"/>
        <v>2.3559741078194558</v>
      </c>
      <c r="U192" s="38">
        <f t="shared" si="18"/>
        <v>2.3654859215535931</v>
      </c>
      <c r="V192" s="38">
        <f t="shared" si="18"/>
        <v>2.2879451005225162</v>
      </c>
      <c r="W192" s="38" t="str">
        <f t="shared" si="18"/>
        <v>-</v>
      </c>
      <c r="X192" s="38" t="str">
        <f t="shared" si="18"/>
        <v>-</v>
      </c>
      <c r="Y192" s="38" t="str">
        <f t="shared" si="18"/>
        <v>-</v>
      </c>
      <c r="Z192" s="38" t="str">
        <f t="shared" si="18"/>
        <v>-</v>
      </c>
      <c r="AA192" s="28"/>
    </row>
    <row r="193" spans="1:27" s="29" customFormat="1" ht="11.5" x14ac:dyDescent="0.25">
      <c r="A193" s="256"/>
      <c r="B193" s="135" t="s">
        <v>292</v>
      </c>
      <c r="C193" s="135" t="s">
        <v>516</v>
      </c>
      <c r="D193" s="133" t="s">
        <v>291</v>
      </c>
      <c r="E193" s="128"/>
      <c r="F193" s="30"/>
      <c r="G193" s="38">
        <f t="shared" si="17"/>
        <v>1.6239243268456498</v>
      </c>
      <c r="H193" s="38">
        <f t="shared" si="17"/>
        <v>1.6269795171172736</v>
      </c>
      <c r="I193" s="38">
        <f t="shared" si="17"/>
        <v>1.6325022083155256</v>
      </c>
      <c r="J193" s="38">
        <f t="shared" si="17"/>
        <v>1.6416677791303955</v>
      </c>
      <c r="K193" s="38">
        <f t="shared" si="17"/>
        <v>1.6611894077489591</v>
      </c>
      <c r="L193" s="38">
        <f t="shared" si="17"/>
        <v>1.6795199564045309</v>
      </c>
      <c r="M193" s="38">
        <f t="shared" si="17"/>
        <v>1.7296981240924116</v>
      </c>
      <c r="N193" s="38">
        <f t="shared" si="17"/>
        <v>1.7441227536123509</v>
      </c>
      <c r="O193" s="30"/>
      <c r="P193" s="38">
        <f t="shared" si="18"/>
        <v>1.7441227536123509</v>
      </c>
      <c r="Q193" s="38">
        <f t="shared" si="18"/>
        <v>1.785293308060228</v>
      </c>
      <c r="R193" s="38">
        <f t="shared" si="18"/>
        <v>1.7936129301983994</v>
      </c>
      <c r="S193" s="38">
        <f t="shared" si="18"/>
        <v>1.8228536896522851</v>
      </c>
      <c r="T193" s="38">
        <f t="shared" si="18"/>
        <v>1.8154632981488843</v>
      </c>
      <c r="U193" s="38">
        <f t="shared" si="18"/>
        <v>1.8227928985361899</v>
      </c>
      <c r="V193" s="38">
        <f t="shared" si="18"/>
        <v>1.7630415989684103</v>
      </c>
      <c r="W193" s="38" t="str">
        <f t="shared" si="18"/>
        <v>-</v>
      </c>
      <c r="X193" s="38" t="str">
        <f t="shared" si="18"/>
        <v>-</v>
      </c>
      <c r="Y193" s="38" t="str">
        <f t="shared" si="18"/>
        <v>-</v>
      </c>
      <c r="Z193" s="38" t="str">
        <f t="shared" si="18"/>
        <v>-</v>
      </c>
      <c r="AA193" s="28"/>
    </row>
    <row r="194" spans="1:27" s="29" customFormat="1" ht="11.5" x14ac:dyDescent="0.25">
      <c r="A194" s="256"/>
      <c r="B194" s="135" t="s">
        <v>44</v>
      </c>
      <c r="C194" s="135" t="str">
        <f>B194&amp;"_"&amp;D194</f>
        <v>Total_GB average</v>
      </c>
      <c r="D194" s="127" t="s">
        <v>291</v>
      </c>
      <c r="E194" s="128"/>
      <c r="F194" s="30"/>
      <c r="G194" s="38">
        <f t="shared" si="17"/>
        <v>112.54014089987002</v>
      </c>
      <c r="H194" s="38">
        <f t="shared" si="17"/>
        <v>112.75186969656353</v>
      </c>
      <c r="I194" s="38">
        <f t="shared" si="17"/>
        <v>113.13459962758513</v>
      </c>
      <c r="J194" s="38">
        <f t="shared" si="17"/>
        <v>113.76978601766571</v>
      </c>
      <c r="K194" s="38">
        <f t="shared" si="17"/>
        <v>115.12266114799611</v>
      </c>
      <c r="L194" s="38">
        <f t="shared" si="17"/>
        <v>116.39299283424974</v>
      </c>
      <c r="M194" s="38">
        <f t="shared" si="17"/>
        <v>119.87040737157623</v>
      </c>
      <c r="N194" s="38">
        <f t="shared" si="17"/>
        <v>120.87005360617376</v>
      </c>
      <c r="O194" s="30"/>
      <c r="P194" s="38">
        <f t="shared" si="18"/>
        <v>120.87005360617376</v>
      </c>
      <c r="Q194" s="38">
        <f t="shared" si="18"/>
        <v>123.72322842589558</v>
      </c>
      <c r="R194" s="38">
        <f t="shared" si="18"/>
        <v>124.29978943442619</v>
      </c>
      <c r="S194" s="38">
        <f t="shared" si="18"/>
        <v>126.32621340908987</v>
      </c>
      <c r="T194" s="38">
        <f t="shared" si="18"/>
        <v>125.8140493338626</v>
      </c>
      <c r="U194" s="38">
        <f t="shared" si="18"/>
        <v>126.32200050294777</v>
      </c>
      <c r="V194" s="38">
        <f t="shared" si="18"/>
        <v>122.18115504534576</v>
      </c>
      <c r="W194" s="38" t="str">
        <f t="shared" si="18"/>
        <v>-</v>
      </c>
      <c r="X194" s="38" t="str">
        <f t="shared" si="18"/>
        <v>-</v>
      </c>
      <c r="Y194" s="38" t="str">
        <f t="shared" si="18"/>
        <v>-</v>
      </c>
      <c r="Z194" s="38" t="str">
        <f t="shared" si="18"/>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480</v>
      </c>
      <c r="D6" s="75"/>
      <c r="E6" s="75"/>
      <c r="F6" s="75"/>
      <c r="G6" s="75"/>
      <c r="I6" s="76"/>
      <c r="J6" s="76"/>
      <c r="K6" s="76"/>
      <c r="L6" s="76"/>
      <c r="M6" s="76"/>
      <c r="N6" s="76"/>
      <c r="O6" s="76"/>
      <c r="P6" s="76"/>
      <c r="Q6" s="76"/>
    </row>
    <row r="7" spans="1:27" ht="14.65" customHeight="1" x14ac:dyDescent="0.25">
      <c r="B7" s="79" t="s">
        <v>467</v>
      </c>
      <c r="C7" s="81" t="s">
        <v>0</v>
      </c>
      <c r="D7" s="75"/>
      <c r="E7" s="75"/>
      <c r="F7" s="75"/>
      <c r="G7" s="75"/>
      <c r="I7" s="76"/>
      <c r="J7" s="76"/>
      <c r="K7" s="76"/>
      <c r="L7" s="76"/>
      <c r="M7" s="76"/>
      <c r="N7" s="76"/>
      <c r="O7" s="76"/>
      <c r="P7" s="76"/>
      <c r="Q7" s="76"/>
    </row>
    <row r="8" spans="1:27" ht="12.4" customHeight="1" x14ac:dyDescent="0.25">
      <c r="B8" s="80" t="s">
        <v>345</v>
      </c>
      <c r="C8" s="82" t="s">
        <v>581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t="s">
        <v>333</v>
      </c>
      <c r="H15" s="38" t="s">
        <v>333</v>
      </c>
      <c r="I15" s="38" t="s">
        <v>333</v>
      </c>
      <c r="J15" s="38" t="s">
        <v>333</v>
      </c>
      <c r="K15" s="38" t="s">
        <v>333</v>
      </c>
      <c r="L15" s="38" t="s">
        <v>333</v>
      </c>
      <c r="M15" s="38" t="s">
        <v>333</v>
      </c>
      <c r="N15" s="38" t="s">
        <v>333</v>
      </c>
      <c r="O15" s="30"/>
      <c r="P15" s="38" t="s">
        <v>333</v>
      </c>
      <c r="Q15" s="38" t="s">
        <v>333</v>
      </c>
      <c r="R15" s="38" t="s">
        <v>333</v>
      </c>
      <c r="S15" s="38" t="s">
        <v>333</v>
      </c>
      <c r="T15" s="38" t="s">
        <v>333</v>
      </c>
      <c r="U15" s="38" t="s">
        <v>333</v>
      </c>
      <c r="V15" s="38" t="s">
        <v>333</v>
      </c>
      <c r="W15" s="38" t="s">
        <v>333</v>
      </c>
      <c r="X15" s="38" t="s">
        <v>333</v>
      </c>
      <c r="Y15" s="38" t="s">
        <v>333</v>
      </c>
      <c r="Z15" s="38" t="s">
        <v>333</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AA'!J153="-","-",'3c AA'!J153)</f>
        <v>-</v>
      </c>
      <c r="H17" s="38" t="str">
        <f>IF('3c AA'!K153="-","-",'3c AA'!K153)</f>
        <v>-</v>
      </c>
      <c r="I17" s="38" t="str">
        <f>IF('3c AA'!L153="-","-",'3c AA'!L153)</f>
        <v>-</v>
      </c>
      <c r="J17" s="38" t="str">
        <f>IF('3c AA'!M153="-","-",'3c AA'!M153)</f>
        <v>-</v>
      </c>
      <c r="K17" s="38" t="str">
        <f>IF('3c AA'!N153="-","-",'3c AA'!N153)</f>
        <v>-</v>
      </c>
      <c r="L17" s="38" t="str">
        <f>IF('3c AA'!O153="-","-",'3c AA'!O153)</f>
        <v>-</v>
      </c>
      <c r="M17" s="38" t="str">
        <f>IF('3c AA'!P153="-","-",'3c AA'!P153)</f>
        <v>-</v>
      </c>
      <c r="N17" s="38" t="str">
        <f>IF('3c AA'!Q153="-","-",'3c AA'!Q153)</f>
        <v>-</v>
      </c>
      <c r="O17" s="30"/>
      <c r="P17" s="38" t="str">
        <f>IF('3c AA'!S153="-","-",'3c AA'!S153)</f>
        <v>-</v>
      </c>
      <c r="Q17" s="38" t="str">
        <f>IF('3c AA'!T153="-","-",'3c AA'!T153)</f>
        <v>-</v>
      </c>
      <c r="R17" s="38" t="str">
        <f>IF('3c AA'!U153="-","-",'3c AA'!U153)</f>
        <v>-</v>
      </c>
      <c r="S17" s="38" t="str">
        <f>IF('3c AA'!V153="-","-",'3c AA'!V153)</f>
        <v>-</v>
      </c>
      <c r="T17" s="38">
        <f>IF('3c AA'!W153="-","-",'3c AA'!W153)</f>
        <v>0</v>
      </c>
      <c r="U17" s="38">
        <f>IF('3c AA'!X153="-","-",'3c AA'!X153)</f>
        <v>0</v>
      </c>
      <c r="V17" s="38">
        <f>IF('3c AA'!Y153="-","-",'3c AA'!Y153)</f>
        <v>0</v>
      </c>
      <c r="W17" s="38" t="str">
        <f>IF('3c AA'!Z153="-","-",'3c AA'!Z153)</f>
        <v>-</v>
      </c>
      <c r="X17" s="38" t="str">
        <f>IF('3c AA'!AA153="-","-",'3c AA'!AA153)</f>
        <v>-</v>
      </c>
      <c r="Y17" s="38" t="str">
        <f>IF('3c AA'!AB153="-","-",'3c AA'!AB153)</f>
        <v>-</v>
      </c>
      <c r="Z17" s="38" t="str">
        <f>IF('3c AA'!AC153="-","-",'3c AA'!AC153)</f>
        <v>-</v>
      </c>
      <c r="AA17" s="28"/>
    </row>
    <row r="18" spans="1:27" s="29" customFormat="1" ht="11.25" customHeight="1" x14ac:dyDescent="0.25">
      <c r="A18" s="256"/>
      <c r="B18" s="135" t="s">
        <v>2</v>
      </c>
      <c r="C18" s="135" t="s">
        <v>342</v>
      </c>
      <c r="D18" s="127" t="s">
        <v>315</v>
      </c>
      <c r="E18" s="128"/>
      <c r="F18" s="30"/>
      <c r="G18" s="38">
        <f>IF('3d PC'!G14="","",'3d PC'!G61)</f>
        <v>6.5567588596821027</v>
      </c>
      <c r="H18" s="38">
        <f>IF('3d PC'!H14="","",'3d PC'!H61)</f>
        <v>6.5567588596821027</v>
      </c>
      <c r="I18" s="38">
        <f>IF('3d PC'!I14="","",'3d PC'!I61)</f>
        <v>6.6197359495950758</v>
      </c>
      <c r="J18" s="38">
        <f>IF('3d PC'!J14="","",'3d PC'!J61)</f>
        <v>6.6197359495950758</v>
      </c>
      <c r="K18" s="38">
        <f>IF('3d PC'!K14="","",'3d PC'!K61)</f>
        <v>6.6995028867368616</v>
      </c>
      <c r="L18" s="38">
        <f>IF('3d PC'!L14="","",'3d PC'!L61)</f>
        <v>6.6995028867368616</v>
      </c>
      <c r="M18" s="38">
        <f>IF('3d PC'!M14="","",'3d PC'!M61)</f>
        <v>7.1131218301273513</v>
      </c>
      <c r="N18" s="38">
        <f>IF('3d PC'!N14="","",'3d PC'!N61)</f>
        <v>7.1131218301273513</v>
      </c>
      <c r="O18" s="30"/>
      <c r="P18" s="38">
        <f>'3d PC'!P61</f>
        <v>7.1131218301273513</v>
      </c>
      <c r="Q18" s="38">
        <f>'3d PC'!Q61</f>
        <v>7.2804579515147188</v>
      </c>
      <c r="R18" s="38">
        <f>'3d PC'!R61</f>
        <v>7.1935840895118579</v>
      </c>
      <c r="S18" s="38">
        <f>'3d PC'!S61</f>
        <v>7.3593999937099728</v>
      </c>
      <c r="T18" s="38">
        <f>'3d PC'!T61</f>
        <v>7.0492243060839304</v>
      </c>
      <c r="U18" s="38">
        <f>'3d PC'!U61</f>
        <v>7.1089669218364691</v>
      </c>
      <c r="V18" s="38">
        <f>'3d PC'!V61</f>
        <v>6.9829560851947949</v>
      </c>
      <c r="W18" s="38" t="str">
        <f>'3d PC'!W61</f>
        <v>-</v>
      </c>
      <c r="X18" s="38" t="str">
        <f>'3d PC'!X61</f>
        <v>-</v>
      </c>
      <c r="Y18" s="38" t="str">
        <f>'3d PC'!Y61</f>
        <v>-</v>
      </c>
      <c r="Z18" s="38" t="str">
        <f>'3d PC'!Z61</f>
        <v>-</v>
      </c>
      <c r="AA18" s="28"/>
    </row>
    <row r="19" spans="1:27" s="29" customFormat="1" ht="11.25" customHeight="1" x14ac:dyDescent="0.25">
      <c r="A19" s="256"/>
      <c r="B19" s="135" t="s">
        <v>352</v>
      </c>
      <c r="C19" s="135" t="s">
        <v>343</v>
      </c>
      <c r="D19" s="127" t="s">
        <v>315</v>
      </c>
      <c r="E19" s="128"/>
      <c r="F19" s="30"/>
      <c r="G19" s="38">
        <f>IF('3e NC-Elec'!H42="-","-",'3e NC-Elec'!H42)</f>
        <v>17.118500000000001</v>
      </c>
      <c r="H19" s="38">
        <f>IF('3e NC-Elec'!I42="-","-",'3e NC-Elec'!I42)</f>
        <v>17.118500000000001</v>
      </c>
      <c r="I19" s="38">
        <f>IF('3e NC-Elec'!J42="-","-",'3e NC-Elec'!J42)</f>
        <v>16.753499999999999</v>
      </c>
      <c r="J19" s="38">
        <f>IF('3e NC-Elec'!K42="-","-",'3e NC-Elec'!K42)</f>
        <v>16.753499999999999</v>
      </c>
      <c r="K19" s="38">
        <f>IF('3e NC-Elec'!L42="-","-",'3e NC-Elec'!L42)</f>
        <v>17.118500000000001</v>
      </c>
      <c r="L19" s="38">
        <f>IF('3e NC-Elec'!M42="-","-",'3e NC-Elec'!M42)</f>
        <v>17.118500000000001</v>
      </c>
      <c r="M19" s="38">
        <f>IF('3e NC-Elec'!N42="-","-",'3e NC-Elec'!N42)</f>
        <v>16.169499999999999</v>
      </c>
      <c r="N19" s="38">
        <f>IF('3e NC-Elec'!O42="-","-",'3e NC-Elec'!O42)</f>
        <v>16.169499999999999</v>
      </c>
      <c r="O19" s="30"/>
      <c r="P19" s="38">
        <f>'3e NC-Elec'!Q42</f>
        <v>16.169499999999999</v>
      </c>
      <c r="Q19" s="38">
        <f>'3e NC-Elec'!R42</f>
        <v>17.775500000000001</v>
      </c>
      <c r="R19" s="38">
        <f>'3e NC-Elec'!S42</f>
        <v>17.775500000000001</v>
      </c>
      <c r="S19" s="38">
        <f>'3e NC-Elec'!T42</f>
        <v>17.666</v>
      </c>
      <c r="T19" s="38">
        <f>'3e NC-Elec'!U42</f>
        <v>17.666</v>
      </c>
      <c r="U19" s="38">
        <f>'3e NC-Elec'!V42</f>
        <v>14.490500000000003</v>
      </c>
      <c r="V19" s="38">
        <f>'3e NC-Elec'!W42</f>
        <v>14.490500000000003</v>
      </c>
      <c r="W19" s="38" t="str">
        <f>'3e NC-Elec'!X42</f>
        <v>-</v>
      </c>
      <c r="X19" s="38" t="str">
        <f>'3e NC-Elec'!Y42</f>
        <v>-</v>
      </c>
      <c r="Y19" s="38" t="str">
        <f>'3e NC-Elec'!Z42</f>
        <v>-</v>
      </c>
      <c r="Z19" s="38" t="str">
        <f>'3e NC-Elec'!AA42</f>
        <v>-</v>
      </c>
      <c r="AA19" s="28"/>
    </row>
    <row r="20" spans="1:27" s="29" customFormat="1" ht="11.25" customHeight="1" x14ac:dyDescent="0.25">
      <c r="A20" s="256"/>
      <c r="B20" s="135" t="s">
        <v>349</v>
      </c>
      <c r="C20" s="135" t="s">
        <v>344</v>
      </c>
      <c r="D20" s="127" t="s">
        <v>315</v>
      </c>
      <c r="E20" s="128"/>
      <c r="F20" s="30"/>
      <c r="G20" s="38">
        <f>IF('3g CPIH'!C$16="-","-",'3h OC '!$E$9*('3g CPIH'!C$16/'3g CPIH'!$G$16))</f>
        <v>39.034507632093934</v>
      </c>
      <c r="H20" s="38">
        <f>IF('3g CPIH'!D$16="-","-",'3h OC '!$E$9*('3g CPIH'!D$16/'3g CPIH'!$G$16))</f>
        <v>39.112654794520544</v>
      </c>
      <c r="I20" s="38">
        <f>IF('3g CPIH'!E$16="-","-",'3h OC '!$E$9*('3g CPIH'!E$16/'3g CPIH'!$G$16))</f>
        <v>39.229875538160471</v>
      </c>
      <c r="J20" s="38">
        <f>IF('3g CPIH'!F$16="-","-",'3h OC '!$E$9*('3g CPIH'!F$16/'3g CPIH'!$G$16))</f>
        <v>39.464317025440316</v>
      </c>
      <c r="K20" s="38">
        <f>IF('3g CPIH'!G$16="-","-",'3h OC '!$E$9*('3g CPIH'!G$16/'3g CPIH'!$G$16))</f>
        <v>39.933199999999999</v>
      </c>
      <c r="L20" s="38">
        <f>IF('3g CPIH'!H$16="-","-",'3h OC '!$E$9*('3g CPIH'!H$16/'3g CPIH'!$G$16))</f>
        <v>40.441156555772999</v>
      </c>
      <c r="M20" s="38">
        <f>IF('3g CPIH'!I$16="-","-",'3h OC '!$E$9*('3g CPIH'!I$16/'3g CPIH'!$G$16))</f>
        <v>41.027260273972601</v>
      </c>
      <c r="N20" s="38">
        <f>IF('3g CPIH'!J$16="-","-",'3h OC '!$E$9*('3g CPIH'!J$16/'3g CPIH'!$G$16))</f>
        <v>41.378922504892373</v>
      </c>
      <c r="O20" s="30"/>
      <c r="P20" s="38">
        <f>IF('3g CPIH'!L$16="-","-",'3h OC '!$E$9*('3g CPIH'!L$16/'3g CPIH'!$G$16))</f>
        <v>41.378922504892373</v>
      </c>
      <c r="Q20" s="38">
        <f>IF('3g CPIH'!M$16="-","-",'3h OC '!$E$9*('3g CPIH'!M$16/'3g CPIH'!$G$16))</f>
        <v>41.847805479452056</v>
      </c>
      <c r="R20" s="38">
        <f>IF('3g CPIH'!N$16="-","-",'3h OC '!$E$9*('3g CPIH'!N$16/'3g CPIH'!$G$16))</f>
        <v>42.160394129158512</v>
      </c>
      <c r="S20" s="38">
        <f>IF('3g CPIH'!O$16="-","-",'3h OC '!$E$9*('3g CPIH'!O$16/'3g CPIH'!$G$16))</f>
        <v>42.394835616438357</v>
      </c>
      <c r="T20" s="38">
        <f>IF('3g CPIH'!P$16="-","-",'3h OC '!$E$9*('3g CPIH'!P$16/'3g CPIH'!$G$16))</f>
        <v>42.512056360078276</v>
      </c>
      <c r="U20" s="38">
        <f>IF('3g CPIH'!Q$16="-","-",'3h OC '!$E$9*('3g CPIH'!Q$16/'3g CPIH'!$G$16))</f>
        <v>42.746497847358121</v>
      </c>
      <c r="V20" s="38">
        <f>IF('3g CPIH'!R$16="-","-",'3h OC '!$E$9*('3g CPIH'!R$16/'3g CPIH'!$G$16))</f>
        <v>43.527969471624267</v>
      </c>
      <c r="W20" s="38" t="str">
        <f>IF('3g CPIH'!S$16="-","-",'3h OC '!$E$9*('3g CPIH'!S$16/'3g CPIH'!$G$16))</f>
        <v>-</v>
      </c>
      <c r="X20" s="38" t="str">
        <f>IF('3g CPIH'!T$16="-","-",'3h OC '!$E$9*('3g CPIH'!T$16/'3g CPIH'!$G$16))</f>
        <v>-</v>
      </c>
      <c r="Y20" s="38" t="str">
        <f>IF('3g CPIH'!U$16="-","-",'3h OC '!$E$9*('3g CPIH'!U$16/'3g CPIH'!$G$16))</f>
        <v>-</v>
      </c>
      <c r="Z20" s="38" t="str">
        <f>IF('3g CPIH'!V$16="-","-",'3h OC '!$E$9*('3g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SMNCC'!G$59="-","-",'3i SMNCC'!G$59)</f>
        <v>0</v>
      </c>
      <c r="L21" s="38">
        <f>IF('3i SMNCC'!H$59="-","-",'3i SMNCC'!H$59)</f>
        <v>-0.1310662676190151</v>
      </c>
      <c r="M21" s="38">
        <f>IF('3i SMNCC'!I$59="-","-",'3i SMNCC'!I$59)</f>
        <v>1.6490220555819262</v>
      </c>
      <c r="N21" s="38">
        <f>IF('3i SMNCC'!J$59="-","-",'3i SMNCC'!J$59)</f>
        <v>1.7011822078168848</v>
      </c>
      <c r="O21" s="30"/>
      <c r="P21" s="38">
        <f>IF('3i SMNCC'!L$59="-","-",'3i SMNCC'!L$59)</f>
        <v>1.7011822078168848</v>
      </c>
      <c r="Q21" s="38">
        <f>IF('3i SMNCC'!M$59="-","-",'3i SMNCC'!M$59)</f>
        <v>3.37071596157242</v>
      </c>
      <c r="R21" s="38">
        <f>IF('3i SMNCC'!N$59="-","-",'3i SMNCC'!N$59)</f>
        <v>3.2761312765157915</v>
      </c>
      <c r="S21" s="38">
        <f>IF('3i SMNCC'!O$59="-","-",'3i SMNCC'!O$59)</f>
        <v>4.8946129781636989</v>
      </c>
      <c r="T21" s="38">
        <f>IF('3i SMNCC'!P$59="-","-",'3i SMNCC'!P$59)</f>
        <v>4.2887571563853468</v>
      </c>
      <c r="U21" s="38">
        <f>IF('3i SMNCC'!Q$59="-","-",'3i SMNCC'!Q$59)</f>
        <v>4.0337120778428694</v>
      </c>
      <c r="V21" s="38">
        <f>IF('3i SMNCC'!R$59="-","-",'3i SMNCC'!R$59)</f>
        <v>4.3260832188341771</v>
      </c>
      <c r="W21" s="38" t="str">
        <f>IF('3i SMNCC'!S$59="-","-",'3i SMNCC'!S$59)</f>
        <v>-</v>
      </c>
      <c r="X21" s="38" t="str">
        <f>IF('3i SMNCC'!T$59="-","-",'3i SMNCC'!T$59)</f>
        <v>-</v>
      </c>
      <c r="Y21" s="38" t="str">
        <f>IF('3i SMNCC'!U$59="-","-",'3i SMNCC'!U$59)</f>
        <v>-</v>
      </c>
      <c r="Z21" s="38" t="str">
        <f>IF('3i SMNCC'!V$59="-","-",'3i SMNCC'!V$59)</f>
        <v>-</v>
      </c>
      <c r="AA21" s="28"/>
    </row>
    <row r="22" spans="1:27" s="29" customFormat="1" ht="11.25" customHeight="1" x14ac:dyDescent="0.25">
      <c r="A22" s="256"/>
      <c r="B22" s="135" t="s">
        <v>349</v>
      </c>
      <c r="C22" s="135" t="s">
        <v>389</v>
      </c>
      <c r="D22" s="127" t="s">
        <v>315</v>
      </c>
      <c r="E22" s="128"/>
      <c r="F22" s="30"/>
      <c r="G22" s="38">
        <f>IF('3g CPIH'!C$16="-","-",'3j PAAC PAP'!$G$17*('3g CPIH'!C$16/'3g CPIH'!$G$16))</f>
        <v>23.857918590998043</v>
      </c>
      <c r="H22" s="38">
        <f>IF('3g CPIH'!D$16="-","-",'3j PAAC PAP'!$G$17*('3g CPIH'!D$16/'3g CPIH'!$G$16))</f>
        <v>23.905682191780819</v>
      </c>
      <c r="I22" s="38">
        <f>IF('3g CPIH'!E$16="-","-",'3j PAAC PAP'!$G$17*('3g CPIH'!E$16/'3g CPIH'!$G$16))</f>
        <v>23.977327592954992</v>
      </c>
      <c r="J22" s="38">
        <f>IF('3g CPIH'!F$16="-","-",'3j PAAC PAP'!$G$17*('3g CPIH'!F$16/'3g CPIH'!$G$16))</f>
        <v>24.120618395303325</v>
      </c>
      <c r="K22" s="38">
        <f>IF('3g CPIH'!G$16="-","-",'3j PAAC PAP'!$G$17*('3g CPIH'!G$16/'3g CPIH'!$G$16))</f>
        <v>24.4072</v>
      </c>
      <c r="L22" s="38">
        <f>IF('3g CPIH'!H$16="-","-",'3j PAAC PAP'!$G$17*('3g CPIH'!H$16/'3g CPIH'!$G$16))</f>
        <v>24.717663405088064</v>
      </c>
      <c r="M22" s="38">
        <f>IF('3g CPIH'!I$16="-","-",'3j PAAC PAP'!$G$17*('3g CPIH'!I$16/'3g CPIH'!$G$16))</f>
        <v>25.075890410958902</v>
      </c>
      <c r="N22" s="38">
        <f>IF('3g CPIH'!J$16="-","-",'3j PAAC PAP'!$G$17*('3g CPIH'!J$16/'3g CPIH'!$G$16))</f>
        <v>25.290826614481411</v>
      </c>
      <c r="O22" s="30"/>
      <c r="P22" s="38">
        <f>IF('3g CPIH'!L$16="-","-",'3j PAAC PAP'!$G$17*('3g CPIH'!L$16/'3g CPIH'!$G$16))</f>
        <v>25.290826614481411</v>
      </c>
      <c r="Q22" s="38">
        <f>IF('3g CPIH'!M$16="-","-",'3j PAAC PAP'!$G$17*('3g CPIH'!M$16/'3g CPIH'!$G$16))</f>
        <v>25.577408219178082</v>
      </c>
      <c r="R22" s="38">
        <f>IF('3g CPIH'!N$16="-","-",'3j PAAC PAP'!$G$17*('3g CPIH'!N$16/'3g CPIH'!$G$16))</f>
        <v>25.768462622309197</v>
      </c>
      <c r="S22" s="38">
        <f>IF('3g CPIH'!O$16="-","-",'3j PAAC PAP'!$G$17*('3g CPIH'!O$16/'3g CPIH'!$G$16))</f>
        <v>25.911753424657533</v>
      </c>
      <c r="T22" s="38">
        <f>IF('3g CPIH'!P$16="-","-",'3j PAAC PAP'!$G$17*('3g CPIH'!P$16/'3g CPIH'!$G$16))</f>
        <v>25.983398825831699</v>
      </c>
      <c r="U22" s="38">
        <f>IF('3g CPIH'!Q$16="-","-",'3j PAAC PAP'!$G$17*('3g CPIH'!Q$16/'3g CPIH'!$G$16))</f>
        <v>26.126689628180038</v>
      </c>
      <c r="V22" s="38">
        <f>IF('3g CPIH'!R$16="-","-",'3j PAAC PAP'!$G$17*('3g CPIH'!R$16/'3g CPIH'!$G$16))</f>
        <v>26.604325636007829</v>
      </c>
      <c r="W22" s="38" t="str">
        <f>IF('3g CPIH'!S$16="-","-",'3j PAAC PAP'!$G$17*('3g CPIH'!S$16/'3g CPIH'!$G$16))</f>
        <v>-</v>
      </c>
      <c r="X22" s="38" t="str">
        <f>IF('3g CPIH'!T$16="-","-",'3j PAAC PAP'!$G$17*('3g CPIH'!T$16/'3g CPIH'!$G$16))</f>
        <v>-</v>
      </c>
      <c r="Y22" s="38" t="str">
        <f>IF('3g CPIH'!U$16="-","-",'3j PAAC PAP'!$G$17*('3g CPIH'!U$16/'3g CPIH'!$G$16))</f>
        <v>-</v>
      </c>
      <c r="Z22" s="38" t="str">
        <f>IF('3g CPIH'!V$16="-","-",'3j PAAC PAP'!$G$17*('3g CPIH'!V$16/'3g CPIH'!$G$16))</f>
        <v>-</v>
      </c>
      <c r="AA22" s="28"/>
    </row>
    <row r="23" spans="1:27" s="29" customFormat="1" ht="11.5" x14ac:dyDescent="0.25">
      <c r="A23" s="256"/>
      <c r="B23" s="135" t="s">
        <v>349</v>
      </c>
      <c r="C23" s="135" t="s">
        <v>404</v>
      </c>
      <c r="D23" s="127" t="s">
        <v>315</v>
      </c>
      <c r="E23" s="128"/>
      <c r="F23" s="30"/>
      <c r="G23" s="38">
        <f>IF(G18="-","-",SUM(G15:G21)*'3j PAAC PAP'!$G$35)</f>
        <v>0</v>
      </c>
      <c r="H23" s="38">
        <f>IF(H18="-","-",SUM(H15:H21)*'3j PAAC PAP'!$G$35)</f>
        <v>0</v>
      </c>
      <c r="I23" s="38">
        <f>IF(I18="-","-",SUM(I15:I21)*'3j PAAC PAP'!$G$35)</f>
        <v>0</v>
      </c>
      <c r="J23" s="38">
        <f>IF(J18="-","-",SUM(J15:J21)*'3j PAAC PAP'!$G$35)</f>
        <v>0</v>
      </c>
      <c r="K23" s="38">
        <f>IF(K18="-","-",SUM(K15:K21)*'3j PAAC PAP'!$G$35)</f>
        <v>0</v>
      </c>
      <c r="L23" s="38">
        <f>IF(L18="-","-",SUM(L15:L21)*'3j PAAC PAP'!$G$35)</f>
        <v>0</v>
      </c>
      <c r="M23" s="38">
        <f>IF(M18="-","-",SUM(M15:M21)*'3j PAAC PAP'!$G$35)</f>
        <v>0</v>
      </c>
      <c r="N23" s="38">
        <f>IF(N18="-","-",SUM(N15:N21)*'3j PAAC PAP'!$G$35)</f>
        <v>0</v>
      </c>
      <c r="O23" s="30"/>
      <c r="P23" s="38">
        <f>IF(P18="-","-",SUM(P15:P21)*'3j PAAC PAP'!$G$35)</f>
        <v>0</v>
      </c>
      <c r="Q23" s="38">
        <f>IF(Q18="-","-",SUM(Q15:Q21)*'3j PAAC PAP'!$G$35)</f>
        <v>0</v>
      </c>
      <c r="R23" s="38">
        <f>IF(R18="-","-",SUM(R15:R21)*'3j PAAC PAP'!$G$35)</f>
        <v>0</v>
      </c>
      <c r="S23" s="38">
        <f>IF(S18="-","-",SUM(S15:S21)*'3j PAAC PAP'!$G$35)</f>
        <v>0</v>
      </c>
      <c r="T23" s="38">
        <f>IF(T18="-","-",SUM(T15:T21)*'3j PAAC PAP'!$G$35)</f>
        <v>0</v>
      </c>
      <c r="U23" s="38">
        <f>IF(U18="-","-",SUM(U15:U21)*'3j PAAC PAP'!$G$35)</f>
        <v>0</v>
      </c>
      <c r="V23" s="38">
        <f>IF(V18="-","-",SUM(V15:V21)*'3j PAAC PAP'!$G$35)</f>
        <v>0</v>
      </c>
      <c r="W23" s="38" t="str">
        <f>IF(W18="-","-",SUM(W15:W21)*'3j PAAC PAP'!$G$35)</f>
        <v>-</v>
      </c>
      <c r="X23" s="38" t="str">
        <f>IF(X18="-","-",SUM(X15:X21)*'3j PAAC PAP'!$G$35)</f>
        <v>-</v>
      </c>
      <c r="Y23" s="38" t="str">
        <f>IF(Y18="-","-",SUM(Y15:Y21)*'3j PAAC PAP'!$G$35)</f>
        <v>-</v>
      </c>
      <c r="Z23" s="38" t="str">
        <f>IF(Z18="-","-",SUM(Z15:Z21)*'3j PAAC PAP'!$G$35)</f>
        <v>-</v>
      </c>
      <c r="AA23" s="28"/>
    </row>
    <row r="24" spans="1:27" s="29" customFormat="1" ht="11.5" x14ac:dyDescent="0.25">
      <c r="A24" s="256"/>
      <c r="B24" s="135" t="s">
        <v>388</v>
      </c>
      <c r="C24" s="135" t="s">
        <v>515</v>
      </c>
      <c r="D24" s="127" t="s">
        <v>315</v>
      </c>
      <c r="E24" s="128"/>
      <c r="F24" s="30"/>
      <c r="G24" s="38">
        <f>IF(G18="-","-",SUM(G15:G23)*'3k EBIT'!$E$9)</f>
        <v>1.6766429246831682</v>
      </c>
      <c r="H24" s="38">
        <f>IF(H18="-","-",SUM(H15:H23)*'3k EBIT'!$E$9)</f>
        <v>1.6790815643450077</v>
      </c>
      <c r="I24" s="38">
        <f>IF(I18="-","-",SUM(I15:I23)*'3k EBIT'!$E$9)</f>
        <v>1.6768899441152016</v>
      </c>
      <c r="J24" s="38">
        <f>IF(J18="-","-",SUM(J15:J23)*'3k EBIT'!$E$9)</f>
        <v>1.6842058631007202</v>
      </c>
      <c r="K24" s="38">
        <f>IF(K18="-","-",SUM(K15:K23)*'3k EBIT'!$E$9)</f>
        <v>1.7074519471103196</v>
      </c>
      <c r="L24" s="38">
        <f>IF(L18="-","-",SUM(L15:L23)*'3k EBIT'!$E$9)</f>
        <v>1.7207646134410313</v>
      </c>
      <c r="M24" s="38">
        <f>IF(M18="-","-",SUM(M15:M23)*'3k EBIT'!$E$9)</f>
        <v>1.7631619012441706</v>
      </c>
      <c r="N24" s="38">
        <f>IF(N18="-","-",SUM(N15:N23)*'3k EBIT'!$E$9)</f>
        <v>1.7751460175509353</v>
      </c>
      <c r="O24" s="30"/>
      <c r="P24" s="38">
        <f>IF(P18="-","-",SUM(P15:P23)*'3k EBIT'!$E$9)</f>
        <v>1.7751460175509353</v>
      </c>
      <c r="Q24" s="38">
        <f>IF(Q18="-","-",SUM(Q15:Q23)*'3k EBIT'!$E$9)</f>
        <v>1.8564593592637402</v>
      </c>
      <c r="R24" s="38">
        <f>IF(R18="-","-",SUM(R15:R23)*'3k EBIT'!$E$9)</f>
        <v>1.8626994287716503</v>
      </c>
      <c r="S24" s="38">
        <f>IF(S18="-","-",SUM(S15:S23)*'3k EBIT'!$E$9)</f>
        <v>1.9024528277871942</v>
      </c>
      <c r="T24" s="38">
        <f>IF(T18="-","-",SUM(T15:T23)*'3k EBIT'!$E$9)</f>
        <v>1.8883690890058096</v>
      </c>
      <c r="U24" s="38">
        <f>IF(U18="-","-",SUM(U15:U23)*'3k EBIT'!$E$9)</f>
        <v>1.8303993058920125</v>
      </c>
      <c r="V24" s="38">
        <f>IF(V18="-","-",SUM(V15:V23)*'3k EBIT'!$E$9)</f>
        <v>1.8580077688850516</v>
      </c>
      <c r="W24" s="38" t="str">
        <f>IF(W18="-","-",SUM(W15:W23)*'3k EBIT'!$E$9)</f>
        <v>-</v>
      </c>
      <c r="X24" s="38" t="str">
        <f>IF(X18="-","-",SUM(X15:X23)*'3k EBIT'!$E$9)</f>
        <v>-</v>
      </c>
      <c r="Y24" s="38" t="str">
        <f>IF(Y18="-","-",SUM(Y15:Y23)*'3k EBIT'!$E$9)</f>
        <v>-</v>
      </c>
      <c r="Z24" s="38" t="str">
        <f>IF(Z18="-","-",SUM(Z15:Z23)*'3k EBIT'!$E$9)</f>
        <v>-</v>
      </c>
      <c r="AA24" s="28"/>
    </row>
    <row r="25" spans="1:27" s="29" customFormat="1" ht="11.5" x14ac:dyDescent="0.25">
      <c r="A25" s="256"/>
      <c r="B25" s="135" t="s">
        <v>292</v>
      </c>
      <c r="C25" s="179" t="s">
        <v>516</v>
      </c>
      <c r="D25" s="127" t="s">
        <v>315</v>
      </c>
      <c r="E25" s="127"/>
      <c r="F25" s="30"/>
      <c r="G25" s="38">
        <f>IF(G20="-","-",SUM(G15:G18,G20:G24)*'3l HAP'!$E$10)</f>
        <v>1.0413532478571814</v>
      </c>
      <c r="H25" s="38">
        <f>IF(H20="-","-",SUM(H15:H18,H20:H24)*'3l HAP'!$E$10)</f>
        <v>1.0432324114646192</v>
      </c>
      <c r="I25" s="38">
        <f>IF(I20="-","-",SUM(I15:I18,I20:I24)*'3l HAP'!$E$10)</f>
        <v>1.0468875607524735</v>
      </c>
      <c r="J25" s="38">
        <f>IF(J20="-","-",SUM(J15:J18,J20:J24)*'3l HAP'!$E$10)</f>
        <v>1.0525250515747866</v>
      </c>
      <c r="K25" s="38">
        <f>IF(K20="-","-",SUM(K15:K18,K20:K24)*'3l HAP'!$E$10)</f>
        <v>1.0650940221223564</v>
      </c>
      <c r="L25" s="38">
        <f>IF(L20="-","-",SUM(L15:L18,L20:L24)*'3l HAP'!$E$10)</f>
        <v>1.0753524782928614</v>
      </c>
      <c r="M25" s="38">
        <f>IF(M20="-","-",SUM(M15:M18,M20:M24)*'3l HAP'!$E$10)</f>
        <v>1.1219172312048677</v>
      </c>
      <c r="N25" s="38">
        <f>IF(N20="-","-",SUM(N15:N18,N20:N24)*'3l HAP'!$E$10)</f>
        <v>1.1311519351192563</v>
      </c>
      <c r="O25" s="30"/>
      <c r="P25" s="38">
        <f>IF(P20="-","-",SUM(P15:P18,P20:P24)*'3l HAP'!$E$10)</f>
        <v>1.1311519351192563</v>
      </c>
      <c r="Q25" s="38">
        <f>IF(Q20="-","-",SUM(Q15:Q18,Q20:Q24)*'3l HAP'!$E$10)</f>
        <v>1.1702968125021331</v>
      </c>
      <c r="R25" s="38">
        <f>IF(R20="-","-",SUM(R15:R18,R20:R24)*'3l HAP'!$E$10)</f>
        <v>1.1751052767088952</v>
      </c>
      <c r="S25" s="38">
        <f>IF(S20="-","-",SUM(S15:S18,S20:S24)*'3l HAP'!$E$10)</f>
        <v>1.2073415859235197</v>
      </c>
      <c r="T25" s="38">
        <f>IF(T20="-","-",SUM(T15:T18,T20:T24)*'3l HAP'!$E$10)</f>
        <v>1.1964889578010545</v>
      </c>
      <c r="U25" s="38">
        <f>IF(U20="-","-",SUM(U15:U18,U20:U24)*'3l HAP'!$E$10)</f>
        <v>1.1983111773012245</v>
      </c>
      <c r="V25" s="38">
        <f>IF(V20="-","-",SUM(V15:V18,V20:V24)*'3l HAP'!$E$10)</f>
        <v>1.2195856688653757</v>
      </c>
      <c r="W25" s="38" t="str">
        <f>IF(W20="-","-",SUM(W15:W18,W20:W24)*'3l HAP'!$E$10)</f>
        <v>-</v>
      </c>
      <c r="X25" s="38" t="str">
        <f>IF(X20="-","-",SUM(X15:X18,X20:X24)*'3l HAP'!$E$10)</f>
        <v>-</v>
      </c>
      <c r="Y25" s="38" t="str">
        <f>IF(Y20="-","-",SUM(Y15:Y18,Y20:Y24)*'3l HAP'!$E$10)</f>
        <v>-</v>
      </c>
      <c r="Z25" s="38" t="str">
        <f>IF(Z20="-","-",SUM(Z15:Z18,Z20:Z24)*'3l HAP'!$E$10)</f>
        <v>-</v>
      </c>
      <c r="AA25" s="28"/>
    </row>
    <row r="26" spans="1:27" s="29" customFormat="1" ht="11.25" customHeight="1" x14ac:dyDescent="0.25">
      <c r="A26" s="256"/>
      <c r="B26" s="135" t="s">
        <v>44</v>
      </c>
      <c r="C26" s="135" t="str">
        <f>B26&amp;"_"&amp;D26</f>
        <v>Total_Eastern</v>
      </c>
      <c r="D26" s="127" t="s">
        <v>315</v>
      </c>
      <c r="E26" s="128"/>
      <c r="F26" s="30"/>
      <c r="G26" s="38">
        <f>IF(G20="-","-",SUM(G15:G25))</f>
        <v>89.285681255314429</v>
      </c>
      <c r="H26" s="38">
        <f t="shared" ref="H26:N26" si="0">IF(H20="-","-",SUM(H15:H25))</f>
        <v>89.415909821793093</v>
      </c>
      <c r="I26" s="38">
        <f t="shared" si="0"/>
        <v>89.304216585578203</v>
      </c>
      <c r="J26" s="38">
        <f t="shared" si="0"/>
        <v>89.694902285014223</v>
      </c>
      <c r="K26" s="38">
        <f t="shared" si="0"/>
        <v>90.930948855969532</v>
      </c>
      <c r="L26" s="38">
        <f t="shared" si="0"/>
        <v>91.641873671712787</v>
      </c>
      <c r="M26" s="38">
        <f t="shared" si="0"/>
        <v>93.91987370308982</v>
      </c>
      <c r="N26" s="38">
        <f t="shared" si="0"/>
        <v>94.559851109988216</v>
      </c>
      <c r="O26" s="30"/>
      <c r="P26" s="38">
        <f t="shared" ref="P26:Z26" si="1">IF(P20="-","-",SUM(P15:P25))</f>
        <v>94.559851109988216</v>
      </c>
      <c r="Q26" s="38">
        <f t="shared" si="1"/>
        <v>98.878643783483142</v>
      </c>
      <c r="R26" s="38">
        <f t="shared" si="1"/>
        <v>99.21187682297591</v>
      </c>
      <c r="S26" s="38">
        <f t="shared" si="1"/>
        <v>101.33639642668027</v>
      </c>
      <c r="T26" s="38">
        <f t="shared" si="1"/>
        <v>100.58429469518612</v>
      </c>
      <c r="U26" s="38">
        <f t="shared" si="1"/>
        <v>97.535076958410741</v>
      </c>
      <c r="V26" s="38">
        <f t="shared" si="1"/>
        <v>99.009427849411495</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t="s">
        <v>333</v>
      </c>
      <c r="H27" s="129" t="s">
        <v>333</v>
      </c>
      <c r="I27" s="129" t="s">
        <v>333</v>
      </c>
      <c r="J27" s="129" t="s">
        <v>333</v>
      </c>
      <c r="K27" s="129" t="s">
        <v>333</v>
      </c>
      <c r="L27" s="129" t="s">
        <v>333</v>
      </c>
      <c r="M27" s="129" t="s">
        <v>333</v>
      </c>
      <c r="N27" s="129" t="s">
        <v>333</v>
      </c>
      <c r="O27" s="30"/>
      <c r="P27" s="129" t="s">
        <v>333</v>
      </c>
      <c r="Q27" s="129" t="s">
        <v>333</v>
      </c>
      <c r="R27" s="129" t="s">
        <v>333</v>
      </c>
      <c r="S27" s="129" t="s">
        <v>333</v>
      </c>
      <c r="T27" s="129" t="s">
        <v>333</v>
      </c>
      <c r="U27" s="129" t="s">
        <v>333</v>
      </c>
      <c r="V27" s="129" t="s">
        <v>333</v>
      </c>
      <c r="W27" s="129" t="s">
        <v>333</v>
      </c>
      <c r="X27" s="129" t="s">
        <v>333</v>
      </c>
      <c r="Y27" s="129" t="s">
        <v>333</v>
      </c>
      <c r="Z27" s="129" t="s">
        <v>333</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AA'!J154="-","-",'3c AA'!J154)</f>
        <v>-</v>
      </c>
      <c r="H29" s="129" t="str">
        <f>IF('3c AA'!K154="-","-",'3c AA'!K154)</f>
        <v>-</v>
      </c>
      <c r="I29" s="129" t="str">
        <f>IF('3c AA'!L154="-","-",'3c AA'!L154)</f>
        <v>-</v>
      </c>
      <c r="J29" s="129" t="str">
        <f>IF('3c AA'!M154="-","-",'3c AA'!M154)</f>
        <v>-</v>
      </c>
      <c r="K29" s="129" t="str">
        <f>IF('3c AA'!N154="-","-",'3c AA'!N154)</f>
        <v>-</v>
      </c>
      <c r="L29" s="129" t="str">
        <f>IF('3c AA'!O154="-","-",'3c AA'!O154)</f>
        <v>-</v>
      </c>
      <c r="M29" s="129" t="str">
        <f>IF('3c AA'!P154="-","-",'3c AA'!P154)</f>
        <v>-</v>
      </c>
      <c r="N29" s="129" t="str">
        <f>IF('3c AA'!Q154="-","-",'3c AA'!Q154)</f>
        <v>-</v>
      </c>
      <c r="O29" s="30"/>
      <c r="P29" s="129" t="str">
        <f>IF('3c AA'!S154="-","-",'3c AA'!S154)</f>
        <v>-</v>
      </c>
      <c r="Q29" s="129" t="str">
        <f>IF('3c AA'!T154="-","-",'3c AA'!T154)</f>
        <v>-</v>
      </c>
      <c r="R29" s="129" t="str">
        <f>IF('3c AA'!U154="-","-",'3c AA'!U154)</f>
        <v>-</v>
      </c>
      <c r="S29" s="129" t="str">
        <f>IF('3c AA'!V154="-","-",'3c AA'!V154)</f>
        <v>-</v>
      </c>
      <c r="T29" s="129">
        <f>IF('3c AA'!W154="-","-",'3c AA'!W154)</f>
        <v>0</v>
      </c>
      <c r="U29" s="129">
        <f>IF('3c AA'!X154="-","-",'3c AA'!X154)</f>
        <v>0</v>
      </c>
      <c r="V29" s="129">
        <f>IF('3c AA'!Y154="-","-",'3c AA'!Y154)</f>
        <v>0</v>
      </c>
      <c r="W29" s="129" t="str">
        <f>IF('3c AA'!Z154="-","-",'3c AA'!Z154)</f>
        <v>-</v>
      </c>
      <c r="X29" s="129" t="str">
        <f>IF('3c AA'!AA154="-","-",'3c AA'!AA154)</f>
        <v>-</v>
      </c>
      <c r="Y29" s="129" t="str">
        <f>IF('3c AA'!AB154="-","-",'3c AA'!AB154)</f>
        <v>-</v>
      </c>
      <c r="Z29" s="129" t="str">
        <f>IF('3c AA'!AC154="-","-",'3c AA'!AC154)</f>
        <v>-</v>
      </c>
      <c r="AA29" s="28"/>
    </row>
    <row r="30" spans="1:27" s="29" customFormat="1" ht="12.4" customHeight="1" x14ac:dyDescent="0.25">
      <c r="A30" s="256"/>
      <c r="B30" s="132" t="s">
        <v>2</v>
      </c>
      <c r="C30" s="132" t="s">
        <v>342</v>
      </c>
      <c r="D30" s="130" t="s">
        <v>317</v>
      </c>
      <c r="E30" s="131"/>
      <c r="F30" s="30"/>
      <c r="G30" s="129">
        <f>IF('3d PC'!G14="-","-",'3d PC'!G61)</f>
        <v>6.5567588596821027</v>
      </c>
      <c r="H30" s="129">
        <f>IF('3d PC'!H14="-","-",'3d PC'!H61)</f>
        <v>6.5567588596821027</v>
      </c>
      <c r="I30" s="129">
        <f>IF('3d PC'!I14="-","-",'3d PC'!I61)</f>
        <v>6.6197359495950758</v>
      </c>
      <c r="J30" s="129">
        <f>IF('3d PC'!J14="-","-",'3d PC'!J61)</f>
        <v>6.6197359495950758</v>
      </c>
      <c r="K30" s="129">
        <f>IF('3d PC'!K14="-","-",'3d PC'!K61)</f>
        <v>6.6995028867368616</v>
      </c>
      <c r="L30" s="129">
        <f>IF('3d PC'!L14="-","-",'3d PC'!L61)</f>
        <v>6.6995028867368616</v>
      </c>
      <c r="M30" s="129">
        <f>IF('3d PC'!M14="-","-",'3d PC'!M61)</f>
        <v>7.1131218301273513</v>
      </c>
      <c r="N30" s="129">
        <f>IF('3d PC'!N14="-","-",'3d PC'!N61)</f>
        <v>7.1131218301273513</v>
      </c>
      <c r="O30" s="30"/>
      <c r="P30" s="129">
        <f>'3d PC'!P61</f>
        <v>7.1131218301273513</v>
      </c>
      <c r="Q30" s="129">
        <f>'3d PC'!Q61</f>
        <v>7.2804579515147188</v>
      </c>
      <c r="R30" s="129">
        <f>'3d PC'!R61</f>
        <v>7.1935840895118579</v>
      </c>
      <c r="S30" s="129">
        <f>'3d PC'!S61</f>
        <v>7.3593999937099728</v>
      </c>
      <c r="T30" s="129">
        <f>'3d PC'!T61</f>
        <v>7.0492243060839304</v>
      </c>
      <c r="U30" s="129">
        <f>'3d PC'!U61</f>
        <v>7.1089669218364691</v>
      </c>
      <c r="V30" s="129">
        <f>'3d PC'!V61</f>
        <v>6.9829560851947949</v>
      </c>
      <c r="W30" s="129" t="str">
        <f>'3d PC'!W61</f>
        <v>-</v>
      </c>
      <c r="X30" s="129" t="str">
        <f>'3d PC'!X61</f>
        <v>-</v>
      </c>
      <c r="Y30" s="129" t="str">
        <f>'3d PC'!Y61</f>
        <v>-</v>
      </c>
      <c r="Z30" s="129" t="str">
        <f>'3d PC'!Z61</f>
        <v>-</v>
      </c>
      <c r="AA30" s="28"/>
    </row>
    <row r="31" spans="1:27" s="29" customFormat="1" ht="11.25" customHeight="1" x14ac:dyDescent="0.25">
      <c r="A31" s="256"/>
      <c r="B31" s="132" t="s">
        <v>352</v>
      </c>
      <c r="C31" s="132" t="s">
        <v>343</v>
      </c>
      <c r="D31" s="130" t="s">
        <v>317</v>
      </c>
      <c r="E31" s="131"/>
      <c r="F31" s="30"/>
      <c r="G31" s="129">
        <f>IF('3e NC-Elec'!H43="-","-",'3e NC-Elec'!H43)</f>
        <v>9.5265000000000004</v>
      </c>
      <c r="H31" s="129">
        <f>IF('3e NC-Elec'!I43="-","-",'3e NC-Elec'!I43)</f>
        <v>9.5265000000000004</v>
      </c>
      <c r="I31" s="129">
        <f>IF('3e NC-Elec'!J43="-","-",'3e NC-Elec'!J43)</f>
        <v>16.352</v>
      </c>
      <c r="J31" s="129">
        <f>IF('3e NC-Elec'!K43="-","-",'3e NC-Elec'!K43)</f>
        <v>16.352</v>
      </c>
      <c r="K31" s="129">
        <f>IF('3e NC-Elec'!L43="-","-",'3e NC-Elec'!L43)</f>
        <v>11.388</v>
      </c>
      <c r="L31" s="129">
        <f>IF('3e NC-Elec'!M43="-","-",'3e NC-Elec'!M43)</f>
        <v>11.388</v>
      </c>
      <c r="M31" s="129">
        <f>IF('3e NC-Elec'!N43="-","-",'3e NC-Elec'!N43)</f>
        <v>12.0815</v>
      </c>
      <c r="N31" s="129">
        <f>IF('3e NC-Elec'!O43="-","-",'3e NC-Elec'!O43)</f>
        <v>12.0815</v>
      </c>
      <c r="O31" s="30"/>
      <c r="P31" s="129">
        <f>'3e NC-Elec'!Q43</f>
        <v>12.0815</v>
      </c>
      <c r="Q31" s="129">
        <f>'3e NC-Elec'!R43</f>
        <v>11.351499999999998</v>
      </c>
      <c r="R31" s="129">
        <f>'3e NC-Elec'!S43</f>
        <v>11.351499999999998</v>
      </c>
      <c r="S31" s="129">
        <f>'3e NC-Elec'!T43</f>
        <v>12.227499999999999</v>
      </c>
      <c r="T31" s="129">
        <f>'3e NC-Elec'!U43</f>
        <v>12.227499999999999</v>
      </c>
      <c r="U31" s="129">
        <f>'3e NC-Elec'!V43</f>
        <v>13.651000000000002</v>
      </c>
      <c r="V31" s="129">
        <f>'3e NC-Elec'!W43</f>
        <v>13.651000000000002</v>
      </c>
      <c r="W31" s="129" t="str">
        <f>'3e NC-Elec'!X43</f>
        <v>-</v>
      </c>
      <c r="X31" s="129" t="str">
        <f>'3e NC-Elec'!Y43</f>
        <v>-</v>
      </c>
      <c r="Y31" s="129" t="str">
        <f>'3e NC-Elec'!Z43</f>
        <v>-</v>
      </c>
      <c r="Z31" s="129" t="str">
        <f>'3e NC-Elec'!AA43</f>
        <v>-</v>
      </c>
      <c r="AA31" s="28"/>
    </row>
    <row r="32" spans="1:27" s="29" customFormat="1" ht="11.25" customHeight="1" x14ac:dyDescent="0.25">
      <c r="A32" s="256"/>
      <c r="B32" s="132" t="s">
        <v>349</v>
      </c>
      <c r="C32" s="132" t="s">
        <v>344</v>
      </c>
      <c r="D32" s="130" t="s">
        <v>317</v>
      </c>
      <c r="E32" s="131"/>
      <c r="F32" s="30"/>
      <c r="G32" s="129">
        <f>IF('3g CPIH'!C$16="-","-",'3h OC '!$E$9*('3g CPIH'!C$16/'3g CPIH'!$G$16))</f>
        <v>39.034507632093934</v>
      </c>
      <c r="H32" s="129">
        <f>IF('3g CPIH'!D$16="-","-",'3h OC '!$E$9*('3g CPIH'!D$16/'3g CPIH'!$G$16))</f>
        <v>39.112654794520544</v>
      </c>
      <c r="I32" s="129">
        <f>IF('3g CPIH'!E$16="-","-",'3h OC '!$E$9*('3g CPIH'!E$16/'3g CPIH'!$G$16))</f>
        <v>39.229875538160471</v>
      </c>
      <c r="J32" s="129">
        <f>IF('3g CPIH'!F$16="-","-",'3h OC '!$E$9*('3g CPIH'!F$16/'3g CPIH'!$G$16))</f>
        <v>39.464317025440316</v>
      </c>
      <c r="K32" s="129">
        <f>IF('3g CPIH'!G$16="-","-",'3h OC '!$E$9*('3g CPIH'!G$16/'3g CPIH'!$G$16))</f>
        <v>39.933199999999999</v>
      </c>
      <c r="L32" s="129">
        <f>IF('3g CPIH'!H$16="-","-",'3h OC '!$E$9*('3g CPIH'!H$16/'3g CPIH'!$G$16))</f>
        <v>40.441156555772999</v>
      </c>
      <c r="M32" s="129">
        <f>IF('3g CPIH'!I$16="-","-",'3h OC '!$E$9*('3g CPIH'!I$16/'3g CPIH'!$G$16))</f>
        <v>41.027260273972601</v>
      </c>
      <c r="N32" s="129">
        <f>IF('3g CPIH'!J$16="-","-",'3h OC '!$E$9*('3g CPIH'!J$16/'3g CPIH'!$G$16))</f>
        <v>41.378922504892373</v>
      </c>
      <c r="O32" s="30"/>
      <c r="P32" s="129">
        <f>IF('3g CPIH'!L$16="-","-",'3h OC '!$E$9*('3g CPIH'!L$16/'3g CPIH'!$G$16))</f>
        <v>41.378922504892373</v>
      </c>
      <c r="Q32" s="129">
        <f>IF('3g CPIH'!M$16="-","-",'3h OC '!$E$9*('3g CPIH'!M$16/'3g CPIH'!$G$16))</f>
        <v>41.847805479452056</v>
      </c>
      <c r="R32" s="129">
        <f>IF('3g CPIH'!N$16="-","-",'3h OC '!$E$9*('3g CPIH'!N$16/'3g CPIH'!$G$16))</f>
        <v>42.160394129158512</v>
      </c>
      <c r="S32" s="129">
        <f>IF('3g CPIH'!O$16="-","-",'3h OC '!$E$9*('3g CPIH'!O$16/'3g CPIH'!$G$16))</f>
        <v>42.394835616438357</v>
      </c>
      <c r="T32" s="129">
        <f>IF('3g CPIH'!P$16="-","-",'3h OC '!$E$9*('3g CPIH'!P$16/'3g CPIH'!$G$16))</f>
        <v>42.512056360078276</v>
      </c>
      <c r="U32" s="129">
        <f>IF('3g CPIH'!Q$16="-","-",'3h OC '!$E$9*('3g CPIH'!Q$16/'3g CPIH'!$G$16))</f>
        <v>42.746497847358121</v>
      </c>
      <c r="V32" s="129">
        <f>IF('3g CPIH'!R$16="-","-",'3h OC '!$E$9*('3g CPIH'!R$16/'3g CPIH'!$G$16))</f>
        <v>43.527969471624267</v>
      </c>
      <c r="W32" s="129" t="str">
        <f>IF('3g CPIH'!S$16="-","-",'3h OC '!$E$9*('3g CPIH'!S$16/'3g CPIH'!$G$16))</f>
        <v>-</v>
      </c>
      <c r="X32" s="129" t="str">
        <f>IF('3g CPIH'!T$16="-","-",'3h OC '!$E$9*('3g CPIH'!T$16/'3g CPIH'!$G$16))</f>
        <v>-</v>
      </c>
      <c r="Y32" s="129" t="str">
        <f>IF('3g CPIH'!U$16="-","-",'3h OC '!$E$9*('3g CPIH'!U$16/'3g CPIH'!$G$16))</f>
        <v>-</v>
      </c>
      <c r="Z32" s="129" t="str">
        <f>IF('3g CPIH'!V$16="-","-",'3h OC '!$E$9*('3g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SMNCC'!G$59="-","-",'3i SMNCC'!G$59)</f>
        <v>0</v>
      </c>
      <c r="L33" s="129">
        <f>IF('3i SMNCC'!H$59="-","-",'3i SMNCC'!H$59)</f>
        <v>-0.1310662676190151</v>
      </c>
      <c r="M33" s="129">
        <f>IF('3i SMNCC'!I$59="-","-",'3i SMNCC'!I$59)</f>
        <v>1.6490220555819262</v>
      </c>
      <c r="N33" s="129">
        <f>IF('3i SMNCC'!J$59="-","-",'3i SMNCC'!J$59)</f>
        <v>1.7011822078168848</v>
      </c>
      <c r="O33" s="30"/>
      <c r="P33" s="129">
        <f>IF('3i SMNCC'!L$59="-","-",'3i SMNCC'!L$59)</f>
        <v>1.7011822078168848</v>
      </c>
      <c r="Q33" s="129">
        <f>IF('3i SMNCC'!M$59="-","-",'3i SMNCC'!M$59)</f>
        <v>3.37071596157242</v>
      </c>
      <c r="R33" s="129">
        <f>IF('3i SMNCC'!N$59="-","-",'3i SMNCC'!N$59)</f>
        <v>3.2761312765157915</v>
      </c>
      <c r="S33" s="129">
        <f>IF('3i SMNCC'!O$59="-","-",'3i SMNCC'!O$59)</f>
        <v>4.8946129781636989</v>
      </c>
      <c r="T33" s="129">
        <f>IF('3i SMNCC'!P$59="-","-",'3i SMNCC'!P$59)</f>
        <v>4.2887571563853468</v>
      </c>
      <c r="U33" s="129">
        <f>IF('3i SMNCC'!Q$59="-","-",'3i SMNCC'!Q$59)</f>
        <v>4.0337120778428694</v>
      </c>
      <c r="V33" s="129">
        <f>IF('3i SMNCC'!R$59="-","-",'3i SMNCC'!R$59)</f>
        <v>4.3260832188341771</v>
      </c>
      <c r="W33" s="129" t="str">
        <f>IF('3i SMNCC'!S$59="-","-",'3i SMNCC'!S$59)</f>
        <v>-</v>
      </c>
      <c r="X33" s="129" t="str">
        <f>IF('3i SMNCC'!T$59="-","-",'3i SMNCC'!T$59)</f>
        <v>-</v>
      </c>
      <c r="Y33" s="129" t="str">
        <f>IF('3i SMNCC'!U$59="-","-",'3i SMNCC'!U$59)</f>
        <v>-</v>
      </c>
      <c r="Z33" s="129" t="str">
        <f>IF('3i SMNCC'!V$59="-","-",'3i SMNCC'!V$59)</f>
        <v>-</v>
      </c>
      <c r="AA33" s="28"/>
    </row>
    <row r="34" spans="1:27" s="29" customFormat="1" ht="11.5" x14ac:dyDescent="0.25">
      <c r="A34" s="256"/>
      <c r="B34" s="132" t="s">
        <v>349</v>
      </c>
      <c r="C34" s="132" t="s">
        <v>389</v>
      </c>
      <c r="D34" s="130" t="s">
        <v>317</v>
      </c>
      <c r="E34" s="131"/>
      <c r="F34" s="30"/>
      <c r="G34" s="129">
        <f>IF('3g CPIH'!C$16="-","-",'3j PAAC PAP'!$G$17*('3g CPIH'!C$16/'3g CPIH'!$G$16))</f>
        <v>23.857918590998043</v>
      </c>
      <c r="H34" s="129">
        <f>IF('3g CPIH'!D$16="-","-",'3j PAAC PAP'!$G$17*('3g CPIH'!D$16/'3g CPIH'!$G$16))</f>
        <v>23.905682191780819</v>
      </c>
      <c r="I34" s="129">
        <f>IF('3g CPIH'!E$16="-","-",'3j PAAC PAP'!$G$17*('3g CPIH'!E$16/'3g CPIH'!$G$16))</f>
        <v>23.977327592954992</v>
      </c>
      <c r="J34" s="129">
        <f>IF('3g CPIH'!F$16="-","-",'3j PAAC PAP'!$G$17*('3g CPIH'!F$16/'3g CPIH'!$G$16))</f>
        <v>24.120618395303325</v>
      </c>
      <c r="K34" s="129">
        <f>IF('3g CPIH'!G$16="-","-",'3j PAAC PAP'!$G$17*('3g CPIH'!G$16/'3g CPIH'!$G$16))</f>
        <v>24.4072</v>
      </c>
      <c r="L34" s="129">
        <f>IF('3g CPIH'!H$16="-","-",'3j PAAC PAP'!$G$17*('3g CPIH'!H$16/'3g CPIH'!$G$16))</f>
        <v>24.717663405088064</v>
      </c>
      <c r="M34" s="129">
        <f>IF('3g CPIH'!I$16="-","-",'3j PAAC PAP'!$G$17*('3g CPIH'!I$16/'3g CPIH'!$G$16))</f>
        <v>25.075890410958902</v>
      </c>
      <c r="N34" s="129">
        <f>IF('3g CPIH'!J$16="-","-",'3j PAAC PAP'!$G$17*('3g CPIH'!J$16/'3g CPIH'!$G$16))</f>
        <v>25.290826614481411</v>
      </c>
      <c r="O34" s="30"/>
      <c r="P34" s="129">
        <f>IF('3g CPIH'!L$16="-","-",'3j PAAC PAP'!$G$17*('3g CPIH'!L$16/'3g CPIH'!$G$16))</f>
        <v>25.290826614481411</v>
      </c>
      <c r="Q34" s="129">
        <f>IF('3g CPIH'!M$16="-","-",'3j PAAC PAP'!$G$17*('3g CPIH'!M$16/'3g CPIH'!$G$16))</f>
        <v>25.577408219178082</v>
      </c>
      <c r="R34" s="129">
        <f>IF('3g CPIH'!N$16="-","-",'3j PAAC PAP'!$G$17*('3g CPIH'!N$16/'3g CPIH'!$G$16))</f>
        <v>25.768462622309197</v>
      </c>
      <c r="S34" s="129">
        <f>IF('3g CPIH'!O$16="-","-",'3j PAAC PAP'!$G$17*('3g CPIH'!O$16/'3g CPIH'!$G$16))</f>
        <v>25.911753424657533</v>
      </c>
      <c r="T34" s="129">
        <f>IF('3g CPIH'!P$16="-","-",'3j PAAC PAP'!$G$17*('3g CPIH'!P$16/'3g CPIH'!$G$16))</f>
        <v>25.983398825831699</v>
      </c>
      <c r="U34" s="129">
        <f>IF('3g CPIH'!Q$16="-","-",'3j PAAC PAP'!$G$17*('3g CPIH'!Q$16/'3g CPIH'!$G$16))</f>
        <v>26.126689628180038</v>
      </c>
      <c r="V34" s="129">
        <f>IF('3g CPIH'!R$16="-","-",'3j PAAC PAP'!$G$17*('3g CPIH'!R$16/'3g CPIH'!$G$16))</f>
        <v>26.604325636007829</v>
      </c>
      <c r="W34" s="129" t="str">
        <f>IF('3g CPIH'!S$16="-","-",'3j PAAC PAP'!$G$17*('3g CPIH'!S$16/'3g CPIH'!$G$16))</f>
        <v>-</v>
      </c>
      <c r="X34" s="129" t="str">
        <f>IF('3g CPIH'!T$16="-","-",'3j PAAC PAP'!$G$17*('3g CPIH'!T$16/'3g CPIH'!$G$16))</f>
        <v>-</v>
      </c>
      <c r="Y34" s="129" t="str">
        <f>IF('3g CPIH'!U$16="-","-",'3j PAAC PAP'!$G$17*('3g CPIH'!U$16/'3g CPIH'!$G$16))</f>
        <v>-</v>
      </c>
      <c r="Z34" s="129" t="str">
        <f>IF('3g CPIH'!V$16="-","-",'3j PAAC PAP'!$G$17*('3g CPIH'!V$16/'3g CPIH'!$G$16))</f>
        <v>-</v>
      </c>
      <c r="AA34" s="28"/>
    </row>
    <row r="35" spans="1:27" s="29" customFormat="1" ht="11.5" x14ac:dyDescent="0.25">
      <c r="A35" s="256"/>
      <c r="B35" s="132" t="s">
        <v>349</v>
      </c>
      <c r="C35" s="132" t="s">
        <v>404</v>
      </c>
      <c r="D35" s="130" t="s">
        <v>317</v>
      </c>
      <c r="E35" s="131"/>
      <c r="F35" s="30"/>
      <c r="G35" s="129">
        <f>IF(G30="-","-",SUM(G27:G33)*'3j PAAC PAP'!$G$35)</f>
        <v>0</v>
      </c>
      <c r="H35" s="129">
        <f>IF(H30="-","-",SUM(H27:H33)*'3j PAAC PAP'!$G$35)</f>
        <v>0</v>
      </c>
      <c r="I35" s="129">
        <f>IF(I30="-","-",SUM(I27:I33)*'3j PAAC PAP'!$G$35)</f>
        <v>0</v>
      </c>
      <c r="J35" s="129">
        <f>IF(J30="-","-",SUM(J27:J33)*'3j PAAC PAP'!$G$35)</f>
        <v>0</v>
      </c>
      <c r="K35" s="129">
        <f>IF(K30="-","-",SUM(K27:K33)*'3j PAAC PAP'!$G$35)</f>
        <v>0</v>
      </c>
      <c r="L35" s="129">
        <f>IF(L30="-","-",SUM(L27:L33)*'3j PAAC PAP'!$G$35)</f>
        <v>0</v>
      </c>
      <c r="M35" s="129">
        <f>IF(M30="-","-",SUM(M27:M33)*'3j PAAC PAP'!$G$35)</f>
        <v>0</v>
      </c>
      <c r="N35" s="129">
        <f>IF(N30="-","-",SUM(N27:N33)*'3j PAAC PAP'!$G$35)</f>
        <v>0</v>
      </c>
      <c r="O35" s="30"/>
      <c r="P35" s="129">
        <f>IF(P30="-","-",SUM(P27:P33)*'3j PAAC PAP'!$G$35)</f>
        <v>0</v>
      </c>
      <c r="Q35" s="129">
        <f>IF(Q30="-","-",SUM(Q27:Q33)*'3j PAAC PAP'!$G$35)</f>
        <v>0</v>
      </c>
      <c r="R35" s="129">
        <f>IF(R30="-","-",SUM(R27:R33)*'3j PAAC PAP'!$G$35)</f>
        <v>0</v>
      </c>
      <c r="S35" s="129">
        <f>IF(S30="-","-",SUM(S27:S33)*'3j PAAC PAP'!$G$35)</f>
        <v>0</v>
      </c>
      <c r="T35" s="129">
        <f>IF(T30="-","-",SUM(T27:T33)*'3j PAAC PAP'!$G$35)</f>
        <v>0</v>
      </c>
      <c r="U35" s="129">
        <f>IF(U30="-","-",SUM(U27:U33)*'3j PAAC PAP'!$G$35)</f>
        <v>0</v>
      </c>
      <c r="V35" s="129">
        <f>IF(V30="-","-",SUM(V27:V33)*'3j PAAC PAP'!$G$35)</f>
        <v>0</v>
      </c>
      <c r="W35" s="129" t="str">
        <f>IF(W30="-","-",SUM(W27:W33)*'3j PAAC PAP'!$G$35)</f>
        <v>-</v>
      </c>
      <c r="X35" s="129" t="str">
        <f>IF(X30="-","-",SUM(X27:X33)*'3j PAAC PAP'!$G$35)</f>
        <v>-</v>
      </c>
      <c r="Y35" s="129" t="str">
        <f>IF(Y30="-","-",SUM(Y27:Y33)*'3j PAAC PAP'!$G$35)</f>
        <v>-</v>
      </c>
      <c r="Z35" s="129" t="str">
        <f>IF(Z30="-","-",SUM(Z27:Z33)*'3j PAAC PAP'!$G$35)</f>
        <v>-</v>
      </c>
      <c r="AA35" s="28"/>
    </row>
    <row r="36" spans="1:27" s="29" customFormat="1" ht="11.5" x14ac:dyDescent="0.25">
      <c r="A36" s="256"/>
      <c r="B36" s="132" t="s">
        <v>388</v>
      </c>
      <c r="C36" s="132" t="s">
        <v>515</v>
      </c>
      <c r="D36" s="130" t="s">
        <v>317</v>
      </c>
      <c r="E36" s="131"/>
      <c r="F36" s="30"/>
      <c r="G36" s="129">
        <f>IF(G30="-","-",SUM(G27:G35)*'3k EBIT'!$E$9)</f>
        <v>1.5296010686831683</v>
      </c>
      <c r="H36" s="129">
        <f>IF(H30="-","-",SUM(H27:H35)*'3k EBIT'!$E$9)</f>
        <v>1.5320397083450077</v>
      </c>
      <c r="I36" s="129">
        <f>IF(I30="-","-",SUM(I27:I35)*'3k EBIT'!$E$9)</f>
        <v>1.6691136921152017</v>
      </c>
      <c r="J36" s="129">
        <f>IF(J30="-","-",SUM(J27:J35)*'3k EBIT'!$E$9)</f>
        <v>1.6764296111007202</v>
      </c>
      <c r="K36" s="129">
        <f>IF(K30="-","-",SUM(K27:K35)*'3k EBIT'!$E$9)</f>
        <v>1.5964636231103195</v>
      </c>
      <c r="L36" s="129">
        <f>IF(L30="-","-",SUM(L27:L35)*'3k EBIT'!$E$9)</f>
        <v>1.6097762894410317</v>
      </c>
      <c r="M36" s="129">
        <f>IF(M30="-","-",SUM(M27:M35)*'3k EBIT'!$E$9)</f>
        <v>1.6839855172441704</v>
      </c>
      <c r="N36" s="129">
        <f>IF(N30="-","-",SUM(N27:N35)*'3k EBIT'!$E$9)</f>
        <v>1.6959696335509353</v>
      </c>
      <c r="O36" s="30"/>
      <c r="P36" s="129">
        <f>IF(P30="-","-",SUM(P27:P35)*'3k EBIT'!$E$9)</f>
        <v>1.6959696335509353</v>
      </c>
      <c r="Q36" s="129">
        <f>IF(Q30="-","-",SUM(Q27:Q35)*'3k EBIT'!$E$9)</f>
        <v>1.73203932726374</v>
      </c>
      <c r="R36" s="129">
        <f>IF(R30="-","-",SUM(R27:R35)*'3k EBIT'!$E$9)</f>
        <v>1.7382793967716499</v>
      </c>
      <c r="S36" s="129">
        <f>IF(S30="-","-",SUM(S27:S35)*'3k EBIT'!$E$9)</f>
        <v>1.7971199597871945</v>
      </c>
      <c r="T36" s="129">
        <f>IF(T30="-","-",SUM(T27:T35)*'3k EBIT'!$E$9)</f>
        <v>1.7830362210058093</v>
      </c>
      <c r="U36" s="129">
        <f>IF(U30="-","-",SUM(U27:U35)*'3k EBIT'!$E$9)</f>
        <v>1.8141398698920124</v>
      </c>
      <c r="V36" s="129">
        <f>IF(V30="-","-",SUM(V27:V35)*'3k EBIT'!$E$9)</f>
        <v>1.8417483328850512</v>
      </c>
      <c r="W36" s="129" t="str">
        <f>IF(W30="-","-",SUM(W27:W35)*'3k EBIT'!$E$9)</f>
        <v>-</v>
      </c>
      <c r="X36" s="129" t="str">
        <f>IF(X30="-","-",SUM(X27:X35)*'3k EBIT'!$E$9)</f>
        <v>-</v>
      </c>
      <c r="Y36" s="129" t="str">
        <f>IF(Y30="-","-",SUM(Y27:Y35)*'3k EBIT'!$E$9)</f>
        <v>-</v>
      </c>
      <c r="Z36" s="129" t="str">
        <f>IF(Z30="-","-",SUM(Z27:Z35)*'3k EBIT'!$E$9)</f>
        <v>-</v>
      </c>
      <c r="AA36" s="28"/>
    </row>
    <row r="37" spans="1:27" s="29" customFormat="1" ht="11.25" customHeight="1" x14ac:dyDescent="0.25">
      <c r="A37" s="256"/>
      <c r="B37" s="132" t="s">
        <v>292</v>
      </c>
      <c r="C37" s="177" t="s">
        <v>516</v>
      </c>
      <c r="D37" s="130" t="s">
        <v>317</v>
      </c>
      <c r="E37" s="130"/>
      <c r="F37" s="30"/>
      <c r="G37" s="129">
        <f>IF(G32="-","-",SUM(G27:G30,G32:G36)*'3l HAP'!$E$10)</f>
        <v>1.0392004080434853</v>
      </c>
      <c r="H37" s="129">
        <f>IF(H32="-","-",SUM(H27:H30,H32:H36)*'3l HAP'!$E$10)</f>
        <v>1.0410795716509231</v>
      </c>
      <c r="I37" s="129">
        <f>IF(I32="-","-",SUM(I27:I30,I32:I36)*'3l HAP'!$E$10)</f>
        <v>1.0467737086469415</v>
      </c>
      <c r="J37" s="129">
        <f>IF(J32="-","-",SUM(J27:J30,J32:J36)*'3l HAP'!$E$10)</f>
        <v>1.0524111994692547</v>
      </c>
      <c r="K37" s="129">
        <f>IF(K32="-","-",SUM(K27:K30,K32:K36)*'3l HAP'!$E$10)</f>
        <v>1.0634690420706725</v>
      </c>
      <c r="L37" s="129">
        <f>IF(L32="-","-",SUM(L27:L30,L32:L36)*'3l HAP'!$E$10)</f>
        <v>1.0737274982411773</v>
      </c>
      <c r="M37" s="129">
        <f>IF(M32="-","-",SUM(M27:M30,M32:M36)*'3l HAP'!$E$10)</f>
        <v>1.1207580097667236</v>
      </c>
      <c r="N37" s="129">
        <f>IF(N32="-","-",SUM(N27:N30,N32:N36)*'3l HAP'!$E$10)</f>
        <v>1.1299927136811123</v>
      </c>
      <c r="O37" s="30"/>
      <c r="P37" s="129">
        <f>IF(P32="-","-",SUM(P27:P30,P32:P36)*'3l HAP'!$E$10)</f>
        <v>1.1299927136811123</v>
      </c>
      <c r="Q37" s="129">
        <f>IF(Q32="-","-",SUM(Q27:Q30,Q32:Q36)*'3l HAP'!$E$10)</f>
        <v>1.168475178813621</v>
      </c>
      <c r="R37" s="129">
        <f>IF(R32="-","-",SUM(R27:R30,R32:R36)*'3l HAP'!$E$10)</f>
        <v>1.1732836430203832</v>
      </c>
      <c r="S37" s="129">
        <f>IF(S32="-","-",SUM(S27:S30,S32:S36)*'3l HAP'!$E$10)</f>
        <v>1.2057994074031315</v>
      </c>
      <c r="T37" s="129">
        <f>IF(T32="-","-",SUM(T27:T30,T32:T36)*'3l HAP'!$E$10)</f>
        <v>1.1949467792806667</v>
      </c>
      <c r="U37" s="129">
        <f>IF(U32="-","-",SUM(U27:U30,U32:U36)*'3l HAP'!$E$10)</f>
        <v>1.1980731228987485</v>
      </c>
      <c r="V37" s="129">
        <f>IF(V32="-","-",SUM(V27:V30,V32:V36)*'3l HAP'!$E$10)</f>
        <v>1.2193476144628996</v>
      </c>
      <c r="W37" s="129" t="str">
        <f>IF(W32="-","-",SUM(W27:W30,W32:W36)*'3l HAP'!$E$10)</f>
        <v>-</v>
      </c>
      <c r="X37" s="129" t="str">
        <f>IF(X32="-","-",SUM(X27:X30,X32:X36)*'3l HAP'!$E$10)</f>
        <v>-</v>
      </c>
      <c r="Y37" s="129" t="str">
        <f>IF(Y32="-","-",SUM(Y27:Y30,Y32:Y36)*'3l HAP'!$E$10)</f>
        <v>-</v>
      </c>
      <c r="Z37" s="129" t="str">
        <f>IF(Z32="-","-",SUM(Z27:Z30,Z32:Z36)*'3l HAP'!$E$10)</f>
        <v>-</v>
      </c>
      <c r="AA37" s="28"/>
    </row>
    <row r="38" spans="1:27" s="29" customFormat="1" ht="11.25" customHeight="1" x14ac:dyDescent="0.25">
      <c r="A38" s="256"/>
      <c r="B38" s="132" t="s">
        <v>44</v>
      </c>
      <c r="C38" s="132" t="str">
        <f>B38&amp;"_"&amp;D38</f>
        <v>Total_East Midlands</v>
      </c>
      <c r="D38" s="130" t="s">
        <v>317</v>
      </c>
      <c r="E38" s="131"/>
      <c r="F38" s="30"/>
      <c r="G38" s="129">
        <f t="shared" ref="G38:N38" si="2">IF(G32="-","-",SUM(G27:G37))</f>
        <v>81.544486559500726</v>
      </c>
      <c r="H38" s="129">
        <f t="shared" si="2"/>
        <v>81.674715125979404</v>
      </c>
      <c r="I38" s="129">
        <f t="shared" si="2"/>
        <v>88.894826481472677</v>
      </c>
      <c r="J38" s="129">
        <f t="shared" si="2"/>
        <v>89.285512180908682</v>
      </c>
      <c r="K38" s="129">
        <f t="shared" si="2"/>
        <v>85.087835551917863</v>
      </c>
      <c r="L38" s="129">
        <f t="shared" si="2"/>
        <v>85.798760367661131</v>
      </c>
      <c r="M38" s="129">
        <f t="shared" si="2"/>
        <v>89.751538097651661</v>
      </c>
      <c r="N38" s="129">
        <f t="shared" si="2"/>
        <v>90.391515504550071</v>
      </c>
      <c r="O38" s="30"/>
      <c r="P38" s="129">
        <f t="shared" ref="P38:Z38" si="3">IF(P32="-","-",SUM(P27:P37))</f>
        <v>90.391515504550071</v>
      </c>
      <c r="Q38" s="129">
        <f t="shared" si="3"/>
        <v>92.328402117794624</v>
      </c>
      <c r="R38" s="129">
        <f t="shared" si="3"/>
        <v>92.661635157287378</v>
      </c>
      <c r="S38" s="129">
        <f t="shared" si="3"/>
        <v>95.79102138015989</v>
      </c>
      <c r="T38" s="129">
        <f t="shared" si="3"/>
        <v>95.03891964866574</v>
      </c>
      <c r="U38" s="129">
        <f t="shared" si="3"/>
        <v>96.679079468008254</v>
      </c>
      <c r="V38" s="129">
        <f t="shared" si="3"/>
        <v>98.153430359009008</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t="s">
        <v>333</v>
      </c>
      <c r="H39" s="38" t="s">
        <v>333</v>
      </c>
      <c r="I39" s="38" t="s">
        <v>333</v>
      </c>
      <c r="J39" s="38" t="s">
        <v>333</v>
      </c>
      <c r="K39" s="38" t="s">
        <v>333</v>
      </c>
      <c r="L39" s="38" t="s">
        <v>333</v>
      </c>
      <c r="M39" s="38" t="s">
        <v>333</v>
      </c>
      <c r="N39" s="38" t="s">
        <v>333</v>
      </c>
      <c r="O39" s="30"/>
      <c r="P39" s="38" t="s">
        <v>333</v>
      </c>
      <c r="Q39" s="38" t="s">
        <v>333</v>
      </c>
      <c r="R39" s="38" t="s">
        <v>333</v>
      </c>
      <c r="S39" s="38" t="s">
        <v>333</v>
      </c>
      <c r="T39" s="38" t="s">
        <v>333</v>
      </c>
      <c r="U39" s="38" t="s">
        <v>333</v>
      </c>
      <c r="V39" s="38" t="s">
        <v>333</v>
      </c>
      <c r="W39" s="38" t="s">
        <v>333</v>
      </c>
      <c r="X39" s="38" t="s">
        <v>333</v>
      </c>
      <c r="Y39" s="38" t="s">
        <v>333</v>
      </c>
      <c r="Z39" s="38" t="s">
        <v>333</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AA'!J155="-","-",'3c AA'!J155)</f>
        <v>-</v>
      </c>
      <c r="H41" s="38" t="str">
        <f>IF('3c AA'!K155="-","-",'3c AA'!K155)</f>
        <v>-</v>
      </c>
      <c r="I41" s="38" t="str">
        <f>IF('3c AA'!L155="-","-",'3c AA'!L155)</f>
        <v>-</v>
      </c>
      <c r="J41" s="38" t="str">
        <f>IF('3c AA'!M155="-","-",'3c AA'!M155)</f>
        <v>-</v>
      </c>
      <c r="K41" s="38" t="str">
        <f>IF('3c AA'!N155="-","-",'3c AA'!N155)</f>
        <v>-</v>
      </c>
      <c r="L41" s="38" t="str">
        <f>IF('3c AA'!O155="-","-",'3c AA'!O155)</f>
        <v>-</v>
      </c>
      <c r="M41" s="38" t="str">
        <f>IF('3c AA'!P155="-","-",'3c AA'!P155)</f>
        <v>-</v>
      </c>
      <c r="N41" s="38" t="str">
        <f>IF('3c AA'!Q155="-","-",'3c AA'!Q155)</f>
        <v>-</v>
      </c>
      <c r="O41" s="30"/>
      <c r="P41" s="38" t="str">
        <f>IF('3c AA'!S155="-","-",'3c AA'!S155)</f>
        <v>-</v>
      </c>
      <c r="Q41" s="38" t="str">
        <f>IF('3c AA'!T155="-","-",'3c AA'!T155)</f>
        <v>-</v>
      </c>
      <c r="R41" s="38" t="str">
        <f>IF('3c AA'!U155="-","-",'3c AA'!U155)</f>
        <v>-</v>
      </c>
      <c r="S41" s="38" t="str">
        <f>IF('3c AA'!V155="-","-",'3c AA'!V155)</f>
        <v>-</v>
      </c>
      <c r="T41" s="38">
        <f>IF('3c AA'!W155="-","-",'3c AA'!W155)</f>
        <v>0</v>
      </c>
      <c r="U41" s="38">
        <f>IF('3c AA'!X155="-","-",'3c AA'!X155)</f>
        <v>0</v>
      </c>
      <c r="V41" s="38">
        <f>IF('3c AA'!Y155="-","-",'3c AA'!Y155)</f>
        <v>0</v>
      </c>
      <c r="W41" s="38" t="str">
        <f>IF('3c AA'!Z155="-","-",'3c AA'!Z155)</f>
        <v>-</v>
      </c>
      <c r="X41" s="38" t="str">
        <f>IF('3c AA'!AA155="-","-",'3c AA'!AA155)</f>
        <v>-</v>
      </c>
      <c r="Y41" s="38" t="str">
        <f>IF('3c AA'!AB155="-","-",'3c AA'!AB155)</f>
        <v>-</v>
      </c>
      <c r="Z41" s="38" t="str">
        <f>IF('3c AA'!AC155="-","-",'3c AA'!AC155)</f>
        <v>-</v>
      </c>
      <c r="AA41" s="28"/>
    </row>
    <row r="42" spans="1:27" s="29" customFormat="1" ht="11.25" customHeight="1" x14ac:dyDescent="0.25">
      <c r="A42" s="256"/>
      <c r="B42" s="135" t="s">
        <v>2</v>
      </c>
      <c r="C42" s="135" t="s">
        <v>342</v>
      </c>
      <c r="D42" s="127" t="s">
        <v>318</v>
      </c>
      <c r="E42" s="128"/>
      <c r="F42" s="30"/>
      <c r="G42" s="38">
        <f>IF('3d PC'!G14="-","-",'3d PC'!G61)</f>
        <v>6.5567588596821027</v>
      </c>
      <c r="H42" s="38">
        <f>IF('3d PC'!H14="-","-",'3d PC'!H61)</f>
        <v>6.5567588596821027</v>
      </c>
      <c r="I42" s="38">
        <f>IF('3d PC'!I14="-","-",'3d PC'!I61)</f>
        <v>6.6197359495950758</v>
      </c>
      <c r="J42" s="38">
        <f>IF('3d PC'!J14="-","-",'3d PC'!J61)</f>
        <v>6.6197359495950758</v>
      </c>
      <c r="K42" s="38">
        <f>IF('3d PC'!K14="-","-",'3d PC'!K61)</f>
        <v>6.6995028867368616</v>
      </c>
      <c r="L42" s="38">
        <f>IF('3d PC'!L14="-","-",'3d PC'!L61)</f>
        <v>6.6995028867368616</v>
      </c>
      <c r="M42" s="38">
        <f>IF('3d PC'!M14="-","-",'3d PC'!M61)</f>
        <v>7.1131218301273513</v>
      </c>
      <c r="N42" s="38">
        <f>IF('3d PC'!N14="-","-",'3d PC'!N61)</f>
        <v>7.1131218301273513</v>
      </c>
      <c r="O42" s="30"/>
      <c r="P42" s="38">
        <f>'3d PC'!P61</f>
        <v>7.1131218301273513</v>
      </c>
      <c r="Q42" s="38">
        <f>'3d PC'!Q61</f>
        <v>7.2804579515147188</v>
      </c>
      <c r="R42" s="38">
        <f>'3d PC'!R61</f>
        <v>7.1935840895118579</v>
      </c>
      <c r="S42" s="38">
        <f>'3d PC'!S61</f>
        <v>7.3593999937099728</v>
      </c>
      <c r="T42" s="38">
        <f>'3d PC'!T61</f>
        <v>7.0492243060839304</v>
      </c>
      <c r="U42" s="38">
        <f>'3d PC'!U61</f>
        <v>7.1089669218364691</v>
      </c>
      <c r="V42" s="38">
        <f>'3d PC'!V61</f>
        <v>6.9829560851947949</v>
      </c>
      <c r="W42" s="38" t="str">
        <f>'3d PC'!W61</f>
        <v>-</v>
      </c>
      <c r="X42" s="38" t="str">
        <f>'3d PC'!X61</f>
        <v>-</v>
      </c>
      <c r="Y42" s="38" t="str">
        <f>'3d PC'!Y61</f>
        <v>-</v>
      </c>
      <c r="Z42" s="38" t="str">
        <f>'3d PC'!Z61</f>
        <v>-</v>
      </c>
      <c r="AA42" s="28"/>
    </row>
    <row r="43" spans="1:27" s="29" customFormat="1" ht="11.25" customHeight="1" x14ac:dyDescent="0.25">
      <c r="A43" s="256"/>
      <c r="B43" s="135" t="s">
        <v>352</v>
      </c>
      <c r="C43" s="135" t="s">
        <v>343</v>
      </c>
      <c r="D43" s="127" t="s">
        <v>318</v>
      </c>
      <c r="E43" s="128"/>
      <c r="F43" s="30"/>
      <c r="G43" s="38">
        <f>IF('3e NC-Elec'!H44="-","-",'3e NC-Elec'!H44)</f>
        <v>16.096500000000002</v>
      </c>
      <c r="H43" s="38">
        <f>IF('3e NC-Elec'!I44="-","-",'3e NC-Elec'!I44)</f>
        <v>16.096500000000002</v>
      </c>
      <c r="I43" s="38">
        <f>IF('3e NC-Elec'!J44="-","-",'3e NC-Elec'!J44)</f>
        <v>23.7469</v>
      </c>
      <c r="J43" s="38">
        <f>IF('3e NC-Elec'!K44="-","-",'3e NC-Elec'!K44)</f>
        <v>23.7469</v>
      </c>
      <c r="K43" s="38">
        <f>IF('3e NC-Elec'!L44="-","-",'3e NC-Elec'!L44)</f>
        <v>14.855500000000001</v>
      </c>
      <c r="L43" s="38">
        <f>IF('3e NC-Elec'!M44="-","-",'3e NC-Elec'!M44)</f>
        <v>14.855500000000001</v>
      </c>
      <c r="M43" s="38">
        <f>IF('3e NC-Elec'!N44="-","-",'3e NC-Elec'!N44)</f>
        <v>15.439500000000001</v>
      </c>
      <c r="N43" s="38">
        <f>IF('3e NC-Elec'!O44="-","-",'3e NC-Elec'!O44)</f>
        <v>15.439500000000001</v>
      </c>
      <c r="O43" s="30"/>
      <c r="P43" s="38">
        <f>'3e NC-Elec'!Q44</f>
        <v>15.439500000000001</v>
      </c>
      <c r="Q43" s="38">
        <f>'3e NC-Elec'!R44</f>
        <v>14.892000000000001</v>
      </c>
      <c r="R43" s="38">
        <f>'3e NC-Elec'!S44</f>
        <v>14.892000000000001</v>
      </c>
      <c r="S43" s="38">
        <f>'3e NC-Elec'!T44</f>
        <v>15.0015</v>
      </c>
      <c r="T43" s="38">
        <f>'3e NC-Elec'!U44</f>
        <v>15.0015</v>
      </c>
      <c r="U43" s="38">
        <f>'3e NC-Elec'!V44</f>
        <v>12.0815</v>
      </c>
      <c r="V43" s="38">
        <f>'3e NC-Elec'!W44</f>
        <v>12.0815</v>
      </c>
      <c r="W43" s="38" t="str">
        <f>'3e NC-Elec'!X44</f>
        <v>-</v>
      </c>
      <c r="X43" s="38" t="str">
        <f>'3e NC-Elec'!Y44</f>
        <v>-</v>
      </c>
      <c r="Y43" s="38" t="str">
        <f>'3e NC-Elec'!Z44</f>
        <v>-</v>
      </c>
      <c r="Z43" s="38" t="str">
        <f>'3e NC-Elec'!AA44</f>
        <v>-</v>
      </c>
      <c r="AA43" s="28"/>
    </row>
    <row r="44" spans="1:27" s="29" customFormat="1" ht="12.4" customHeight="1" x14ac:dyDescent="0.25">
      <c r="A44" s="256"/>
      <c r="B44" s="135" t="s">
        <v>349</v>
      </c>
      <c r="C44" s="135" t="s">
        <v>344</v>
      </c>
      <c r="D44" s="127" t="s">
        <v>318</v>
      </c>
      <c r="E44" s="128"/>
      <c r="F44" s="30"/>
      <c r="G44" s="38">
        <f>IF('3g CPIH'!C$16="-","-",'3h OC '!$E$9*('3g CPIH'!C$16/'3g CPIH'!$G$16))</f>
        <v>39.034507632093934</v>
      </c>
      <c r="H44" s="38">
        <f>IF('3g CPIH'!D$16="-","-",'3h OC '!$E$9*('3g CPIH'!D$16/'3g CPIH'!$G$16))</f>
        <v>39.112654794520544</v>
      </c>
      <c r="I44" s="38">
        <f>IF('3g CPIH'!E$16="-","-",'3h OC '!$E$9*('3g CPIH'!E$16/'3g CPIH'!$G$16))</f>
        <v>39.229875538160471</v>
      </c>
      <c r="J44" s="38">
        <f>IF('3g CPIH'!F$16="-","-",'3h OC '!$E$9*('3g CPIH'!F$16/'3g CPIH'!$G$16))</f>
        <v>39.464317025440316</v>
      </c>
      <c r="K44" s="38">
        <f>IF('3g CPIH'!G$16="-","-",'3h OC '!$E$9*('3g CPIH'!G$16/'3g CPIH'!$G$16))</f>
        <v>39.933199999999999</v>
      </c>
      <c r="L44" s="38">
        <f>IF('3g CPIH'!H$16="-","-",'3h OC '!$E$9*('3g CPIH'!H$16/'3g CPIH'!$G$16))</f>
        <v>40.441156555772999</v>
      </c>
      <c r="M44" s="38">
        <f>IF('3g CPIH'!I$16="-","-",'3h OC '!$E$9*('3g CPIH'!I$16/'3g CPIH'!$G$16))</f>
        <v>41.027260273972601</v>
      </c>
      <c r="N44" s="38">
        <f>IF('3g CPIH'!J$16="-","-",'3h OC '!$E$9*('3g CPIH'!J$16/'3g CPIH'!$G$16))</f>
        <v>41.378922504892373</v>
      </c>
      <c r="O44" s="30"/>
      <c r="P44" s="38">
        <f>IF('3g CPIH'!L$16="-","-",'3h OC '!$E$9*('3g CPIH'!L$16/'3g CPIH'!$G$16))</f>
        <v>41.378922504892373</v>
      </c>
      <c r="Q44" s="38">
        <f>IF('3g CPIH'!M$16="-","-",'3h OC '!$E$9*('3g CPIH'!M$16/'3g CPIH'!$G$16))</f>
        <v>41.847805479452056</v>
      </c>
      <c r="R44" s="38">
        <f>IF('3g CPIH'!N$16="-","-",'3h OC '!$E$9*('3g CPIH'!N$16/'3g CPIH'!$G$16))</f>
        <v>42.160394129158512</v>
      </c>
      <c r="S44" s="38">
        <f>IF('3g CPIH'!O$16="-","-",'3h OC '!$E$9*('3g CPIH'!O$16/'3g CPIH'!$G$16))</f>
        <v>42.394835616438357</v>
      </c>
      <c r="T44" s="38">
        <f>IF('3g CPIH'!P$16="-","-",'3h OC '!$E$9*('3g CPIH'!P$16/'3g CPIH'!$G$16))</f>
        <v>42.512056360078276</v>
      </c>
      <c r="U44" s="38">
        <f>IF('3g CPIH'!Q$16="-","-",'3h OC '!$E$9*('3g CPIH'!Q$16/'3g CPIH'!$G$16))</f>
        <v>42.746497847358121</v>
      </c>
      <c r="V44" s="38">
        <f>IF('3g CPIH'!R$16="-","-",'3h OC '!$E$9*('3g CPIH'!R$16/'3g CPIH'!$G$16))</f>
        <v>43.527969471624267</v>
      </c>
      <c r="W44" s="38" t="str">
        <f>IF('3g CPIH'!S$16="-","-",'3h OC '!$E$9*('3g CPIH'!S$16/'3g CPIH'!$G$16))</f>
        <v>-</v>
      </c>
      <c r="X44" s="38" t="str">
        <f>IF('3g CPIH'!T$16="-","-",'3h OC '!$E$9*('3g CPIH'!T$16/'3g CPIH'!$G$16))</f>
        <v>-</v>
      </c>
      <c r="Y44" s="38" t="str">
        <f>IF('3g CPIH'!U$16="-","-",'3h OC '!$E$9*('3g CPIH'!U$16/'3g CPIH'!$G$16))</f>
        <v>-</v>
      </c>
      <c r="Z44" s="38" t="str">
        <f>IF('3g CPIH'!V$16="-","-",'3h OC '!$E$9*('3g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SMNCC'!G$59="-","-",'3i SMNCC'!G$59)</f>
        <v>0</v>
      </c>
      <c r="L45" s="38">
        <f>IF('3i SMNCC'!H$59="-","-",'3i SMNCC'!H$59)</f>
        <v>-0.1310662676190151</v>
      </c>
      <c r="M45" s="38">
        <f>IF('3i SMNCC'!I$59="-","-",'3i SMNCC'!I$59)</f>
        <v>1.6490220555819262</v>
      </c>
      <c r="N45" s="38">
        <f>IF('3i SMNCC'!J$59="-","-",'3i SMNCC'!J$59)</f>
        <v>1.7011822078168848</v>
      </c>
      <c r="O45" s="30"/>
      <c r="P45" s="38">
        <f>IF('3i SMNCC'!L$59="-","-",'3i SMNCC'!L$59)</f>
        <v>1.7011822078168848</v>
      </c>
      <c r="Q45" s="38">
        <f>IF('3i SMNCC'!M$59="-","-",'3i SMNCC'!M$59)</f>
        <v>3.37071596157242</v>
      </c>
      <c r="R45" s="38">
        <f>IF('3i SMNCC'!N$59="-","-",'3i SMNCC'!N$59)</f>
        <v>3.2761312765157915</v>
      </c>
      <c r="S45" s="38">
        <f>IF('3i SMNCC'!O$59="-","-",'3i SMNCC'!O$59)</f>
        <v>4.8946129781636989</v>
      </c>
      <c r="T45" s="38">
        <f>IF('3i SMNCC'!P$59="-","-",'3i SMNCC'!P$59)</f>
        <v>4.2887571563853468</v>
      </c>
      <c r="U45" s="38">
        <f>IF('3i SMNCC'!Q$59="-","-",'3i SMNCC'!Q$59)</f>
        <v>4.0337120778428694</v>
      </c>
      <c r="V45" s="38">
        <f>IF('3i SMNCC'!R$59="-","-",'3i SMNCC'!R$59)</f>
        <v>4.3260832188341771</v>
      </c>
      <c r="W45" s="38" t="str">
        <f>IF('3i SMNCC'!S$59="-","-",'3i SMNCC'!S$59)</f>
        <v>-</v>
      </c>
      <c r="X45" s="38" t="str">
        <f>IF('3i SMNCC'!T$59="-","-",'3i SMNCC'!T$59)</f>
        <v>-</v>
      </c>
      <c r="Y45" s="38" t="str">
        <f>IF('3i SMNCC'!U$59="-","-",'3i SMNCC'!U$59)</f>
        <v>-</v>
      </c>
      <c r="Z45" s="38" t="str">
        <f>IF('3i SMNCC'!V$59="-","-",'3i SMNCC'!V$59)</f>
        <v>-</v>
      </c>
      <c r="AA45" s="28"/>
    </row>
    <row r="46" spans="1:27" s="29" customFormat="1" ht="11.5" x14ac:dyDescent="0.25">
      <c r="A46" s="256"/>
      <c r="B46" s="135" t="s">
        <v>349</v>
      </c>
      <c r="C46" s="135" t="s">
        <v>389</v>
      </c>
      <c r="D46" s="127" t="s">
        <v>318</v>
      </c>
      <c r="E46" s="128"/>
      <c r="F46" s="30"/>
      <c r="G46" s="38">
        <f>IF('3g CPIH'!C$16="-","-",'3j PAAC PAP'!$G$17*('3g CPIH'!C$16/'3g CPIH'!$G$16))</f>
        <v>23.857918590998043</v>
      </c>
      <c r="H46" s="38">
        <f>IF('3g CPIH'!D$16="-","-",'3j PAAC PAP'!$G$17*('3g CPIH'!D$16/'3g CPIH'!$G$16))</f>
        <v>23.905682191780819</v>
      </c>
      <c r="I46" s="38">
        <f>IF('3g CPIH'!E$16="-","-",'3j PAAC PAP'!$G$17*('3g CPIH'!E$16/'3g CPIH'!$G$16))</f>
        <v>23.977327592954992</v>
      </c>
      <c r="J46" s="38">
        <f>IF('3g CPIH'!F$16="-","-",'3j PAAC PAP'!$G$17*('3g CPIH'!F$16/'3g CPIH'!$G$16))</f>
        <v>24.120618395303325</v>
      </c>
      <c r="K46" s="38">
        <f>IF('3g CPIH'!G$16="-","-",'3j PAAC PAP'!$G$17*('3g CPIH'!G$16/'3g CPIH'!$G$16))</f>
        <v>24.4072</v>
      </c>
      <c r="L46" s="38">
        <f>IF('3g CPIH'!H$16="-","-",'3j PAAC PAP'!$G$17*('3g CPIH'!H$16/'3g CPIH'!$G$16))</f>
        <v>24.717663405088064</v>
      </c>
      <c r="M46" s="38">
        <f>IF('3g CPIH'!I$16="-","-",'3j PAAC PAP'!$G$17*('3g CPIH'!I$16/'3g CPIH'!$G$16))</f>
        <v>25.075890410958902</v>
      </c>
      <c r="N46" s="38">
        <f>IF('3g CPIH'!J$16="-","-",'3j PAAC PAP'!$G$17*('3g CPIH'!J$16/'3g CPIH'!$G$16))</f>
        <v>25.290826614481411</v>
      </c>
      <c r="O46" s="30"/>
      <c r="P46" s="38">
        <f>IF('3g CPIH'!L$16="-","-",'3j PAAC PAP'!$G$17*('3g CPIH'!L$16/'3g CPIH'!$G$16))</f>
        <v>25.290826614481411</v>
      </c>
      <c r="Q46" s="38">
        <f>IF('3g CPIH'!M$16="-","-",'3j PAAC PAP'!$G$17*('3g CPIH'!M$16/'3g CPIH'!$G$16))</f>
        <v>25.577408219178082</v>
      </c>
      <c r="R46" s="38">
        <f>IF('3g CPIH'!N$16="-","-",'3j PAAC PAP'!$G$17*('3g CPIH'!N$16/'3g CPIH'!$G$16))</f>
        <v>25.768462622309197</v>
      </c>
      <c r="S46" s="38">
        <f>IF('3g CPIH'!O$16="-","-",'3j PAAC PAP'!$G$17*('3g CPIH'!O$16/'3g CPIH'!$G$16))</f>
        <v>25.911753424657533</v>
      </c>
      <c r="T46" s="38">
        <f>IF('3g CPIH'!P$16="-","-",'3j PAAC PAP'!$G$17*('3g CPIH'!P$16/'3g CPIH'!$G$16))</f>
        <v>25.983398825831699</v>
      </c>
      <c r="U46" s="38">
        <f>IF('3g CPIH'!Q$16="-","-",'3j PAAC PAP'!$G$17*('3g CPIH'!Q$16/'3g CPIH'!$G$16))</f>
        <v>26.126689628180038</v>
      </c>
      <c r="V46" s="38">
        <f>IF('3g CPIH'!R$16="-","-",'3j PAAC PAP'!$G$17*('3g CPIH'!R$16/'3g CPIH'!$G$16))</f>
        <v>26.604325636007829</v>
      </c>
      <c r="W46" s="38" t="str">
        <f>IF('3g CPIH'!S$16="-","-",'3j PAAC PAP'!$G$17*('3g CPIH'!S$16/'3g CPIH'!$G$16))</f>
        <v>-</v>
      </c>
      <c r="X46" s="38" t="str">
        <f>IF('3g CPIH'!T$16="-","-",'3j PAAC PAP'!$G$17*('3g CPIH'!T$16/'3g CPIH'!$G$16))</f>
        <v>-</v>
      </c>
      <c r="Y46" s="38" t="str">
        <f>IF('3g CPIH'!U$16="-","-",'3j PAAC PAP'!$G$17*('3g CPIH'!U$16/'3g CPIH'!$G$16))</f>
        <v>-</v>
      </c>
      <c r="Z46" s="38" t="str">
        <f>IF('3g CPIH'!V$16="-","-",'3j PAAC PAP'!$G$17*('3g CPIH'!V$16/'3g CPIH'!$G$16))</f>
        <v>-</v>
      </c>
      <c r="AA46" s="28"/>
    </row>
    <row r="47" spans="1:27" s="29" customFormat="1" ht="11.5" x14ac:dyDescent="0.25">
      <c r="A47" s="256"/>
      <c r="B47" s="135" t="s">
        <v>349</v>
      </c>
      <c r="C47" s="135" t="s">
        <v>404</v>
      </c>
      <c r="D47" s="127" t="s">
        <v>318</v>
      </c>
      <c r="E47" s="128"/>
      <c r="F47" s="30"/>
      <c r="G47" s="38">
        <f>IF(G42="-","-",SUM(G39:G45)*'3j PAAC PAP'!$G$35)</f>
        <v>0</v>
      </c>
      <c r="H47" s="38">
        <f>IF(H42="-","-",SUM(H39:H45)*'3j PAAC PAP'!$G$35)</f>
        <v>0</v>
      </c>
      <c r="I47" s="38">
        <f>IF(I42="-","-",SUM(I39:I45)*'3j PAAC PAP'!$G$35)</f>
        <v>0</v>
      </c>
      <c r="J47" s="38">
        <f>IF(J42="-","-",SUM(J39:J45)*'3j PAAC PAP'!$G$35)</f>
        <v>0</v>
      </c>
      <c r="K47" s="38">
        <f>IF(K42="-","-",SUM(K39:K45)*'3j PAAC PAP'!$G$35)</f>
        <v>0</v>
      </c>
      <c r="L47" s="38">
        <f>IF(L42="-","-",SUM(L39:L45)*'3j PAAC PAP'!$G$35)</f>
        <v>0</v>
      </c>
      <c r="M47" s="38">
        <f>IF(M42="-","-",SUM(M39:M45)*'3j PAAC PAP'!$G$35)</f>
        <v>0</v>
      </c>
      <c r="N47" s="38">
        <f>IF(N42="-","-",SUM(N39:N45)*'3j PAAC PAP'!$G$35)</f>
        <v>0</v>
      </c>
      <c r="O47" s="30"/>
      <c r="P47" s="38">
        <f>IF(P42="-","-",SUM(P39:P45)*'3j PAAC PAP'!$G$35)</f>
        <v>0</v>
      </c>
      <c r="Q47" s="38">
        <f>IF(Q42="-","-",SUM(Q39:Q45)*'3j PAAC PAP'!$G$35)</f>
        <v>0</v>
      </c>
      <c r="R47" s="38">
        <f>IF(R42="-","-",SUM(R39:R45)*'3j PAAC PAP'!$G$35)</f>
        <v>0</v>
      </c>
      <c r="S47" s="38">
        <f>IF(S42="-","-",SUM(S39:S45)*'3j PAAC PAP'!$G$35)</f>
        <v>0</v>
      </c>
      <c r="T47" s="38">
        <f>IF(T42="-","-",SUM(T39:T45)*'3j PAAC PAP'!$G$35)</f>
        <v>0</v>
      </c>
      <c r="U47" s="38">
        <f>IF(U42="-","-",SUM(U39:U45)*'3j PAAC PAP'!$G$35)</f>
        <v>0</v>
      </c>
      <c r="V47" s="38">
        <f>IF(V42="-","-",SUM(V39:V45)*'3j PAAC PAP'!$G$35)</f>
        <v>0</v>
      </c>
      <c r="W47" s="38" t="str">
        <f>IF(W42="-","-",SUM(W39:W45)*'3j PAAC PAP'!$G$35)</f>
        <v>-</v>
      </c>
      <c r="X47" s="38" t="str">
        <f>IF(X42="-","-",SUM(X39:X45)*'3j PAAC PAP'!$G$35)</f>
        <v>-</v>
      </c>
      <c r="Y47" s="38" t="str">
        <f>IF(Y42="-","-",SUM(Y39:Y45)*'3j PAAC PAP'!$G$35)</f>
        <v>-</v>
      </c>
      <c r="Z47" s="38" t="str">
        <f>IF(Z42="-","-",SUM(Z39:Z45)*'3j PAAC PAP'!$G$35)</f>
        <v>-</v>
      </c>
      <c r="AA47" s="28"/>
    </row>
    <row r="48" spans="1:27" s="29" customFormat="1" ht="11.25" customHeight="1" x14ac:dyDescent="0.25">
      <c r="A48" s="256"/>
      <c r="B48" s="135" t="s">
        <v>388</v>
      </c>
      <c r="C48" s="135" t="s">
        <v>515</v>
      </c>
      <c r="D48" s="133" t="s">
        <v>318</v>
      </c>
      <c r="E48" s="128"/>
      <c r="F48" s="30"/>
      <c r="G48" s="38">
        <f>IF(G42="-","-",SUM(G39:G47)*'3k EBIT'!$E$9)</f>
        <v>1.6568488286831684</v>
      </c>
      <c r="H48" s="38">
        <f>IF(H42="-","-",SUM(H39:H47)*'3k EBIT'!$E$9)</f>
        <v>1.6592874683450076</v>
      </c>
      <c r="I48" s="38">
        <f>IF(I42="-","-",SUM(I39:I47)*'3k EBIT'!$E$9)</f>
        <v>1.8123381153152018</v>
      </c>
      <c r="J48" s="38">
        <f>IF(J42="-","-",SUM(J39:J47)*'3k EBIT'!$E$9)</f>
        <v>1.8196540343007201</v>
      </c>
      <c r="K48" s="38">
        <f>IF(K42="-","-",SUM(K39:K47)*'3k EBIT'!$E$9)</f>
        <v>1.6636221631103194</v>
      </c>
      <c r="L48" s="38">
        <f>IF(L42="-","-",SUM(L39:L47)*'3k EBIT'!$E$9)</f>
        <v>1.6769348294410318</v>
      </c>
      <c r="M48" s="38">
        <f>IF(M42="-","-",SUM(M39:M47)*'3k EBIT'!$E$9)</f>
        <v>1.7490232612441705</v>
      </c>
      <c r="N48" s="38">
        <f>IF(N42="-","-",SUM(N39:N47)*'3k EBIT'!$E$9)</f>
        <v>1.7610073775509354</v>
      </c>
      <c r="O48" s="30"/>
      <c r="P48" s="38">
        <f>IF(P42="-","-",SUM(P39:P47)*'3k EBIT'!$E$9)</f>
        <v>1.7610073775509354</v>
      </c>
      <c r="Q48" s="38">
        <f>IF(Q42="-","-",SUM(Q39:Q47)*'3k EBIT'!$E$9)</f>
        <v>1.8006117312637402</v>
      </c>
      <c r="R48" s="38">
        <f>IF(R42="-","-",SUM(R39:R47)*'3k EBIT'!$E$9)</f>
        <v>1.8068518007716503</v>
      </c>
      <c r="S48" s="38">
        <f>IF(S42="-","-",SUM(S39:S47)*'3k EBIT'!$E$9)</f>
        <v>1.8508467917871942</v>
      </c>
      <c r="T48" s="38">
        <f>IF(T42="-","-",SUM(T39:T47)*'3k EBIT'!$E$9)</f>
        <v>1.8367630530058094</v>
      </c>
      <c r="U48" s="38">
        <f>IF(U42="-","-",SUM(U39:U47)*'3k EBIT'!$E$9)</f>
        <v>1.7837417938920122</v>
      </c>
      <c r="V48" s="38">
        <f>IF(V42="-","-",SUM(V39:V47)*'3k EBIT'!$E$9)</f>
        <v>1.8113502568850515</v>
      </c>
      <c r="W48" s="38" t="str">
        <f>IF(W42="-","-",SUM(W39:W47)*'3k EBIT'!$E$9)</f>
        <v>-</v>
      </c>
      <c r="X48" s="38" t="str">
        <f>IF(X42="-","-",SUM(X39:X47)*'3k EBIT'!$E$9)</f>
        <v>-</v>
      </c>
      <c r="Y48" s="38" t="str">
        <f>IF(Y42="-","-",SUM(Y39:Y47)*'3k EBIT'!$E$9)</f>
        <v>-</v>
      </c>
      <c r="Z48" s="38" t="str">
        <f>IF(Z42="-","-",SUM(Z39:Z47)*'3k EBIT'!$E$9)</f>
        <v>-</v>
      </c>
      <c r="AA48" s="28"/>
    </row>
    <row r="49" spans="1:27" s="29" customFormat="1" ht="11.25" customHeight="1" x14ac:dyDescent="0.25">
      <c r="A49" s="256"/>
      <c r="B49" s="135" t="s">
        <v>292</v>
      </c>
      <c r="C49" s="179" t="s">
        <v>516</v>
      </c>
      <c r="D49" s="133" t="s">
        <v>318</v>
      </c>
      <c r="E49" s="127"/>
      <c r="F49" s="30"/>
      <c r="G49" s="38">
        <f>IF(G44="-","-",SUM(G39:G42,G44:G48)*'3l HAP'!$E$10)</f>
        <v>1.0410634424976455</v>
      </c>
      <c r="H49" s="38">
        <f>IF(H44="-","-",SUM(H39:H42,H44:H48)*'3l HAP'!$E$10)</f>
        <v>1.0429426061050833</v>
      </c>
      <c r="I49" s="38">
        <f>IF(I44="-","-",SUM(I39:I42,I44:I48)*'3l HAP'!$E$10)</f>
        <v>1.0488706574270126</v>
      </c>
      <c r="J49" s="38">
        <f>IF(J44="-","-",SUM(J39:J42,J44:J48)*'3l HAP'!$E$10)</f>
        <v>1.0545081482493259</v>
      </c>
      <c r="K49" s="38">
        <f>IF(K44="-","-",SUM(K39:K42,K44:K48)*'3l HAP'!$E$10)</f>
        <v>1.0644523102548125</v>
      </c>
      <c r="L49" s="38">
        <f>IF(L44="-","-",SUM(L39:L42,L44:L48)*'3l HAP'!$E$10)</f>
        <v>1.0747107664253175</v>
      </c>
      <c r="M49" s="38">
        <f>IF(M44="-","-",SUM(M39:M42,M44:M48)*'3l HAP'!$E$10)</f>
        <v>1.1217102273766277</v>
      </c>
      <c r="N49" s="38">
        <f>IF(N44="-","-",SUM(N39:N42,N44:N48)*'3l HAP'!$E$10)</f>
        <v>1.1309449312910163</v>
      </c>
      <c r="O49" s="30"/>
      <c r="P49" s="38">
        <f>IF(P44="-","-",SUM(P39:P42,P44:P48)*'3l HAP'!$E$10)</f>
        <v>1.1309449312910163</v>
      </c>
      <c r="Q49" s="38">
        <f>IF(Q44="-","-",SUM(Q39:Q42,Q44:Q48)*'3l HAP'!$E$10)</f>
        <v>1.169479147380585</v>
      </c>
      <c r="R49" s="38">
        <f>IF(R44="-","-",SUM(R39:R42,R44:R48)*'3l HAP'!$E$10)</f>
        <v>1.1742876115873473</v>
      </c>
      <c r="S49" s="38">
        <f>IF(S44="-","-",SUM(S39:S42,S44:S48)*'3l HAP'!$E$10)</f>
        <v>1.2065860219504434</v>
      </c>
      <c r="T49" s="38">
        <f>IF(T44="-","-",SUM(T39:T42,T44:T48)*'3l HAP'!$E$10)</f>
        <v>1.1957333938279786</v>
      </c>
      <c r="U49" s="38">
        <f>IF(U44="-","-",SUM(U39:U42,U44:U48)*'3l HAP'!$E$10)</f>
        <v>1.1976280646680324</v>
      </c>
      <c r="V49" s="38">
        <f>IF(V44="-","-",SUM(V39:V42,V44:V48)*'3l HAP'!$E$10)</f>
        <v>1.2189025562321838</v>
      </c>
      <c r="W49" s="38" t="str">
        <f>IF(W44="-","-",SUM(W39:W42,W44:W48)*'3l HAP'!$E$10)</f>
        <v>-</v>
      </c>
      <c r="X49" s="38" t="str">
        <f>IF(X44="-","-",SUM(X39:X42,X44:X48)*'3l HAP'!$E$10)</f>
        <v>-</v>
      </c>
      <c r="Y49" s="38" t="str">
        <f>IF(Y44="-","-",SUM(Y39:Y42,Y44:Y48)*'3l HAP'!$E$10)</f>
        <v>-</v>
      </c>
      <c r="Z49" s="38" t="str">
        <f>IF(Z44="-","-",SUM(Z39:Z42,Z44:Z48)*'3l HAP'!$E$10)</f>
        <v>-</v>
      </c>
      <c r="AA49" s="28"/>
    </row>
    <row r="50" spans="1:27" s="29" customFormat="1" ht="11.25" customHeight="1" x14ac:dyDescent="0.25">
      <c r="A50" s="256"/>
      <c r="B50" s="135" t="s">
        <v>44</v>
      </c>
      <c r="C50" s="135" t="str">
        <f>B50&amp;"_"&amp;D50</f>
        <v>Total_London</v>
      </c>
      <c r="D50" s="133" t="s">
        <v>318</v>
      </c>
      <c r="E50" s="128"/>
      <c r="F50" s="30"/>
      <c r="G50" s="38">
        <f t="shared" ref="G50:N50" si="4">IF(G44="-","-",SUM(G39:G49))</f>
        <v>88.243597353954897</v>
      </c>
      <c r="H50" s="38">
        <f t="shared" si="4"/>
        <v>88.373825920433561</v>
      </c>
      <c r="I50" s="38">
        <f t="shared" si="4"/>
        <v>96.435047853452758</v>
      </c>
      <c r="J50" s="38">
        <f t="shared" si="4"/>
        <v>96.825733552888764</v>
      </c>
      <c r="K50" s="38">
        <f t="shared" si="4"/>
        <v>88.623477360101987</v>
      </c>
      <c r="L50" s="38">
        <f t="shared" si="4"/>
        <v>89.33440217584527</v>
      </c>
      <c r="M50" s="38">
        <f t="shared" si="4"/>
        <v>93.17552805926158</v>
      </c>
      <c r="N50" s="38">
        <f t="shared" si="4"/>
        <v>93.815505466159976</v>
      </c>
      <c r="O50" s="30"/>
      <c r="P50" s="38">
        <f t="shared" ref="P50:Z50" si="5">IF(P44="-","-",SUM(P39:P49))</f>
        <v>93.815505466159976</v>
      </c>
      <c r="Q50" s="38">
        <f t="shared" si="5"/>
        <v>95.938478490361604</v>
      </c>
      <c r="R50" s="38">
        <f t="shared" si="5"/>
        <v>96.271711529854372</v>
      </c>
      <c r="S50" s="38">
        <f t="shared" si="5"/>
        <v>98.619534826707181</v>
      </c>
      <c r="T50" s="38">
        <f t="shared" si="5"/>
        <v>97.867433095213045</v>
      </c>
      <c r="U50" s="38">
        <f t="shared" si="5"/>
        <v>95.078736333777528</v>
      </c>
      <c r="V50" s="38">
        <f t="shared" si="5"/>
        <v>96.553087224778295</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t="s">
        <v>333</v>
      </c>
      <c r="H51" s="129" t="s">
        <v>333</v>
      </c>
      <c r="I51" s="129" t="s">
        <v>333</v>
      </c>
      <c r="J51" s="129" t="s">
        <v>333</v>
      </c>
      <c r="K51" s="129" t="s">
        <v>333</v>
      </c>
      <c r="L51" s="129" t="s">
        <v>333</v>
      </c>
      <c r="M51" s="129" t="s">
        <v>333</v>
      </c>
      <c r="N51" s="129" t="s">
        <v>333</v>
      </c>
      <c r="O51" s="30"/>
      <c r="P51" s="129" t="s">
        <v>333</v>
      </c>
      <c r="Q51" s="129" t="s">
        <v>333</v>
      </c>
      <c r="R51" s="129" t="s">
        <v>333</v>
      </c>
      <c r="S51" s="129" t="s">
        <v>333</v>
      </c>
      <c r="T51" s="129" t="s">
        <v>333</v>
      </c>
      <c r="U51" s="129" t="s">
        <v>333</v>
      </c>
      <c r="V51" s="129" t="s">
        <v>333</v>
      </c>
      <c r="W51" s="129" t="s">
        <v>333</v>
      </c>
      <c r="X51" s="129" t="s">
        <v>333</v>
      </c>
      <c r="Y51" s="129" t="s">
        <v>333</v>
      </c>
      <c r="Z51" s="129" t="s">
        <v>333</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AA'!J156="-","-",'3c AA'!J156)</f>
        <v>-</v>
      </c>
      <c r="H53" s="129" t="str">
        <f>IF('3c AA'!K156="-","-",'3c AA'!K156)</f>
        <v>-</v>
      </c>
      <c r="I53" s="129" t="str">
        <f>IF('3c AA'!L156="-","-",'3c AA'!L156)</f>
        <v>-</v>
      </c>
      <c r="J53" s="129" t="str">
        <f>IF('3c AA'!M156="-","-",'3c AA'!M156)</f>
        <v>-</v>
      </c>
      <c r="K53" s="129" t="str">
        <f>IF('3c AA'!N156="-","-",'3c AA'!N156)</f>
        <v>-</v>
      </c>
      <c r="L53" s="129" t="str">
        <f>IF('3c AA'!O156="-","-",'3c AA'!O156)</f>
        <v>-</v>
      </c>
      <c r="M53" s="129" t="str">
        <f>IF('3c AA'!P156="-","-",'3c AA'!P156)</f>
        <v>-</v>
      </c>
      <c r="N53" s="129" t="str">
        <f>IF('3c AA'!Q156="-","-",'3c AA'!Q156)</f>
        <v>-</v>
      </c>
      <c r="O53" s="30"/>
      <c r="P53" s="129" t="str">
        <f>IF('3c AA'!S156="-","-",'3c AA'!S156)</f>
        <v>-</v>
      </c>
      <c r="Q53" s="129" t="str">
        <f>IF('3c AA'!T156="-","-",'3c AA'!T156)</f>
        <v>-</v>
      </c>
      <c r="R53" s="129" t="str">
        <f>IF('3c AA'!U156="-","-",'3c AA'!U156)</f>
        <v>-</v>
      </c>
      <c r="S53" s="129" t="str">
        <f>IF('3c AA'!V156="-","-",'3c AA'!V156)</f>
        <v>-</v>
      </c>
      <c r="T53" s="129">
        <f>IF('3c AA'!W156="-","-",'3c AA'!W156)</f>
        <v>0</v>
      </c>
      <c r="U53" s="129">
        <f>IF('3c AA'!X156="-","-",'3c AA'!X156)</f>
        <v>0</v>
      </c>
      <c r="V53" s="129">
        <f>IF('3c AA'!Y156="-","-",'3c AA'!Y156)</f>
        <v>0</v>
      </c>
      <c r="W53" s="129" t="str">
        <f>IF('3c AA'!Z156="-","-",'3c AA'!Z156)</f>
        <v>-</v>
      </c>
      <c r="X53" s="129" t="str">
        <f>IF('3c AA'!AA156="-","-",'3c AA'!AA156)</f>
        <v>-</v>
      </c>
      <c r="Y53" s="129" t="str">
        <f>IF('3c AA'!AB156="-","-",'3c AA'!AB156)</f>
        <v>-</v>
      </c>
      <c r="Z53" s="129" t="str">
        <f>IF('3c AA'!AC156="-","-",'3c AA'!AC156)</f>
        <v>-</v>
      </c>
      <c r="AA53" s="28"/>
    </row>
    <row r="54" spans="1:27" s="29" customFormat="1" ht="11.25" customHeight="1" x14ac:dyDescent="0.25">
      <c r="A54" s="256"/>
      <c r="B54" s="132" t="s">
        <v>2</v>
      </c>
      <c r="C54" s="132" t="s">
        <v>342</v>
      </c>
      <c r="D54" s="134" t="s">
        <v>319</v>
      </c>
      <c r="E54" s="131"/>
      <c r="F54" s="30"/>
      <c r="G54" s="129">
        <f>IF('3d PC'!G14="-","-",'3d PC'!G61)</f>
        <v>6.5567588596821027</v>
      </c>
      <c r="H54" s="129">
        <f>IF('3d PC'!H14="-","-",'3d PC'!H61)</f>
        <v>6.5567588596821027</v>
      </c>
      <c r="I54" s="129">
        <f>IF('3d PC'!I14="-","-",'3d PC'!I61)</f>
        <v>6.6197359495950758</v>
      </c>
      <c r="J54" s="129">
        <f>IF('3d PC'!J14="-","-",'3d PC'!J61)</f>
        <v>6.6197359495950758</v>
      </c>
      <c r="K54" s="129">
        <f>IF('3d PC'!K14="-","-",'3d PC'!K61)</f>
        <v>6.6995028867368616</v>
      </c>
      <c r="L54" s="129">
        <f>IF('3d PC'!L14="-","-",'3d PC'!L61)</f>
        <v>6.6995028867368616</v>
      </c>
      <c r="M54" s="129">
        <f>IF('3d PC'!M14="-","-",'3d PC'!M61)</f>
        <v>7.1131218301273513</v>
      </c>
      <c r="N54" s="129">
        <f>IF('3d PC'!N14="-","-",'3d PC'!N61)</f>
        <v>7.1131218301273513</v>
      </c>
      <c r="O54" s="30"/>
      <c r="P54" s="129">
        <f>'3d PC'!P61</f>
        <v>7.1131218301273513</v>
      </c>
      <c r="Q54" s="129">
        <f>'3d PC'!Q61</f>
        <v>7.2804579515147188</v>
      </c>
      <c r="R54" s="129">
        <f>'3d PC'!R61</f>
        <v>7.1935840895118579</v>
      </c>
      <c r="S54" s="129">
        <f>'3d PC'!S61</f>
        <v>7.3593999937099728</v>
      </c>
      <c r="T54" s="129">
        <f>'3d PC'!T61</f>
        <v>7.0492243060839304</v>
      </c>
      <c r="U54" s="129">
        <f>'3d PC'!U61</f>
        <v>7.1089669218364691</v>
      </c>
      <c r="V54" s="129">
        <f>'3d PC'!V61</f>
        <v>6.9829560851947949</v>
      </c>
      <c r="W54" s="129" t="str">
        <f>'3d PC'!W61</f>
        <v>-</v>
      </c>
      <c r="X54" s="129" t="str">
        <f>'3d PC'!X61</f>
        <v>-</v>
      </c>
      <c r="Y54" s="129" t="str">
        <f>'3d PC'!Y61</f>
        <v>-</v>
      </c>
      <c r="Z54" s="129" t="str">
        <f>'3d PC'!Z61</f>
        <v>-</v>
      </c>
      <c r="AA54" s="28"/>
    </row>
    <row r="55" spans="1:27" s="29" customFormat="1" ht="11.25" customHeight="1" x14ac:dyDescent="0.25">
      <c r="A55" s="256"/>
      <c r="B55" s="132" t="s">
        <v>352</v>
      </c>
      <c r="C55" s="132" t="s">
        <v>343</v>
      </c>
      <c r="D55" s="134" t="s">
        <v>319</v>
      </c>
      <c r="E55" s="131"/>
      <c r="F55" s="30"/>
      <c r="G55" s="129">
        <f>IF('3e NC-Elec'!H45="-","-",'3e NC-Elec'!H45)</f>
        <v>19.308499999999999</v>
      </c>
      <c r="H55" s="129">
        <f>IF('3e NC-Elec'!I45="-","-",'3e NC-Elec'!I45)</f>
        <v>19.308499999999999</v>
      </c>
      <c r="I55" s="129">
        <f>IF('3e NC-Elec'!J45="-","-",'3e NC-Elec'!J45)</f>
        <v>14.818999999999999</v>
      </c>
      <c r="J55" s="129">
        <f>IF('3e NC-Elec'!K45="-","-",'3e NC-Elec'!K45)</f>
        <v>14.818999999999999</v>
      </c>
      <c r="K55" s="129">
        <f>IF('3e NC-Elec'!L45="-","-",'3e NC-Elec'!L45)</f>
        <v>15.184000000000001</v>
      </c>
      <c r="L55" s="129">
        <f>IF('3e NC-Elec'!M45="-","-",'3e NC-Elec'!M45)</f>
        <v>15.184000000000001</v>
      </c>
      <c r="M55" s="129">
        <f>IF('3e NC-Elec'!N45="-","-",'3e NC-Elec'!N45)</f>
        <v>13.468499999999999</v>
      </c>
      <c r="N55" s="129">
        <f>IF('3e NC-Elec'!O45="-","-",'3e NC-Elec'!O45)</f>
        <v>13.468499999999999</v>
      </c>
      <c r="O55" s="30"/>
      <c r="P55" s="129">
        <f>'3e NC-Elec'!Q45</f>
        <v>13.468499999999999</v>
      </c>
      <c r="Q55" s="129">
        <f>'3e NC-Elec'!R45</f>
        <v>13.432</v>
      </c>
      <c r="R55" s="129">
        <f>'3e NC-Elec'!S45</f>
        <v>13.432</v>
      </c>
      <c r="S55" s="129">
        <f>'3e NC-Elec'!T45</f>
        <v>11.351499999999998</v>
      </c>
      <c r="T55" s="129">
        <f>'3e NC-Elec'!U45</f>
        <v>11.351499999999998</v>
      </c>
      <c r="U55" s="129">
        <f>'3e NC-Elec'!V45</f>
        <v>12.738500000000002</v>
      </c>
      <c r="V55" s="129">
        <f>'3e NC-Elec'!W45</f>
        <v>12.738500000000002</v>
      </c>
      <c r="W55" s="129" t="str">
        <f>'3e NC-Elec'!X45</f>
        <v>-</v>
      </c>
      <c r="X55" s="129" t="str">
        <f>'3e NC-Elec'!Y45</f>
        <v>-</v>
      </c>
      <c r="Y55" s="129" t="str">
        <f>'3e NC-Elec'!Z45</f>
        <v>-</v>
      </c>
      <c r="Z55" s="129" t="str">
        <f>'3e NC-Elec'!AA45</f>
        <v>-</v>
      </c>
      <c r="AA55" s="28"/>
    </row>
    <row r="56" spans="1:27" s="29" customFormat="1" ht="11.5" x14ac:dyDescent="0.25">
      <c r="A56" s="256"/>
      <c r="B56" s="132" t="s">
        <v>349</v>
      </c>
      <c r="C56" s="132" t="s">
        <v>344</v>
      </c>
      <c r="D56" s="134" t="s">
        <v>319</v>
      </c>
      <c r="E56" s="131"/>
      <c r="F56" s="30"/>
      <c r="G56" s="129">
        <f>IF('3g CPIH'!C$16="-","-",'3h OC '!$E$9*('3g CPIH'!C$16/'3g CPIH'!$G$16))</f>
        <v>39.034507632093934</v>
      </c>
      <c r="H56" s="129">
        <f>IF('3g CPIH'!D$16="-","-",'3h OC '!$E$9*('3g CPIH'!D$16/'3g CPIH'!$G$16))</f>
        <v>39.112654794520544</v>
      </c>
      <c r="I56" s="129">
        <f>IF('3g CPIH'!E$16="-","-",'3h OC '!$E$9*('3g CPIH'!E$16/'3g CPIH'!$G$16))</f>
        <v>39.229875538160471</v>
      </c>
      <c r="J56" s="129">
        <f>IF('3g CPIH'!F$16="-","-",'3h OC '!$E$9*('3g CPIH'!F$16/'3g CPIH'!$G$16))</f>
        <v>39.464317025440316</v>
      </c>
      <c r="K56" s="129">
        <f>IF('3g CPIH'!G$16="-","-",'3h OC '!$E$9*('3g CPIH'!G$16/'3g CPIH'!$G$16))</f>
        <v>39.933199999999999</v>
      </c>
      <c r="L56" s="129">
        <f>IF('3g CPIH'!H$16="-","-",'3h OC '!$E$9*('3g CPIH'!H$16/'3g CPIH'!$G$16))</f>
        <v>40.441156555772999</v>
      </c>
      <c r="M56" s="129">
        <f>IF('3g CPIH'!I$16="-","-",'3h OC '!$E$9*('3g CPIH'!I$16/'3g CPIH'!$G$16))</f>
        <v>41.027260273972601</v>
      </c>
      <c r="N56" s="129">
        <f>IF('3g CPIH'!J$16="-","-",'3h OC '!$E$9*('3g CPIH'!J$16/'3g CPIH'!$G$16))</f>
        <v>41.378922504892373</v>
      </c>
      <c r="O56" s="30"/>
      <c r="P56" s="129">
        <f>IF('3g CPIH'!L$16="-","-",'3h OC '!$E$9*('3g CPIH'!L$16/'3g CPIH'!$G$16))</f>
        <v>41.378922504892373</v>
      </c>
      <c r="Q56" s="129">
        <f>IF('3g CPIH'!M$16="-","-",'3h OC '!$E$9*('3g CPIH'!M$16/'3g CPIH'!$G$16))</f>
        <v>41.847805479452056</v>
      </c>
      <c r="R56" s="129">
        <f>IF('3g CPIH'!N$16="-","-",'3h OC '!$E$9*('3g CPIH'!N$16/'3g CPIH'!$G$16))</f>
        <v>42.160394129158512</v>
      </c>
      <c r="S56" s="129">
        <f>IF('3g CPIH'!O$16="-","-",'3h OC '!$E$9*('3g CPIH'!O$16/'3g CPIH'!$G$16))</f>
        <v>42.394835616438357</v>
      </c>
      <c r="T56" s="129">
        <f>IF('3g CPIH'!P$16="-","-",'3h OC '!$E$9*('3g CPIH'!P$16/'3g CPIH'!$G$16))</f>
        <v>42.512056360078276</v>
      </c>
      <c r="U56" s="129">
        <f>IF('3g CPIH'!Q$16="-","-",'3h OC '!$E$9*('3g CPIH'!Q$16/'3g CPIH'!$G$16))</f>
        <v>42.746497847358121</v>
      </c>
      <c r="V56" s="129">
        <f>IF('3g CPIH'!R$16="-","-",'3h OC '!$E$9*('3g CPIH'!R$16/'3g CPIH'!$G$16))</f>
        <v>43.527969471624267</v>
      </c>
      <c r="W56" s="129" t="str">
        <f>IF('3g CPIH'!S$16="-","-",'3h OC '!$E$9*('3g CPIH'!S$16/'3g CPIH'!$G$16))</f>
        <v>-</v>
      </c>
      <c r="X56" s="129" t="str">
        <f>IF('3g CPIH'!T$16="-","-",'3h OC '!$E$9*('3g CPIH'!T$16/'3g CPIH'!$G$16))</f>
        <v>-</v>
      </c>
      <c r="Y56" s="129" t="str">
        <f>IF('3g CPIH'!U$16="-","-",'3h OC '!$E$9*('3g CPIH'!U$16/'3g CPIH'!$G$16))</f>
        <v>-</v>
      </c>
      <c r="Z56" s="129" t="str">
        <f>IF('3g CPIH'!V$16="-","-",'3h OC '!$E$9*('3g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SMNCC'!G$59="-","-",'3i SMNCC'!G$59)</f>
        <v>0</v>
      </c>
      <c r="L57" s="129">
        <f>IF('3i SMNCC'!H$59="-","-",'3i SMNCC'!H$59)</f>
        <v>-0.1310662676190151</v>
      </c>
      <c r="M57" s="129">
        <f>IF('3i SMNCC'!I$59="-","-",'3i SMNCC'!I$59)</f>
        <v>1.6490220555819262</v>
      </c>
      <c r="N57" s="129">
        <f>IF('3i SMNCC'!J$59="-","-",'3i SMNCC'!J$59)</f>
        <v>1.7011822078168848</v>
      </c>
      <c r="O57" s="30"/>
      <c r="P57" s="129">
        <f>IF('3i SMNCC'!L$59="-","-",'3i SMNCC'!L$59)</f>
        <v>1.7011822078168848</v>
      </c>
      <c r="Q57" s="129">
        <f>IF('3i SMNCC'!M$59="-","-",'3i SMNCC'!M$59)</f>
        <v>3.37071596157242</v>
      </c>
      <c r="R57" s="129">
        <f>IF('3i SMNCC'!N$59="-","-",'3i SMNCC'!N$59)</f>
        <v>3.2761312765157915</v>
      </c>
      <c r="S57" s="129">
        <f>IF('3i SMNCC'!O$59="-","-",'3i SMNCC'!O$59)</f>
        <v>4.8946129781636989</v>
      </c>
      <c r="T57" s="129">
        <f>IF('3i SMNCC'!P$59="-","-",'3i SMNCC'!P$59)</f>
        <v>4.2887571563853468</v>
      </c>
      <c r="U57" s="129">
        <f>IF('3i SMNCC'!Q$59="-","-",'3i SMNCC'!Q$59)</f>
        <v>4.0337120778428694</v>
      </c>
      <c r="V57" s="129">
        <f>IF('3i SMNCC'!R$59="-","-",'3i SMNCC'!R$59)</f>
        <v>4.3260832188341771</v>
      </c>
      <c r="W57" s="129" t="str">
        <f>IF('3i SMNCC'!S$59="-","-",'3i SMNCC'!S$59)</f>
        <v>-</v>
      </c>
      <c r="X57" s="129" t="str">
        <f>IF('3i SMNCC'!T$59="-","-",'3i SMNCC'!T$59)</f>
        <v>-</v>
      </c>
      <c r="Y57" s="129" t="str">
        <f>IF('3i SMNCC'!U$59="-","-",'3i SMNCC'!U$59)</f>
        <v>-</v>
      </c>
      <c r="Z57" s="129" t="str">
        <f>IF('3i SMNCC'!V$59="-","-",'3i SMNCC'!V$59)</f>
        <v>-</v>
      </c>
      <c r="AA57" s="28"/>
    </row>
    <row r="58" spans="1:27" s="29" customFormat="1" ht="12.4" customHeight="1" x14ac:dyDescent="0.25">
      <c r="A58" s="256"/>
      <c r="B58" s="132" t="s">
        <v>349</v>
      </c>
      <c r="C58" s="132" t="s">
        <v>389</v>
      </c>
      <c r="D58" s="134" t="s">
        <v>319</v>
      </c>
      <c r="E58" s="131"/>
      <c r="F58" s="30"/>
      <c r="G58" s="129">
        <f>IF('3g CPIH'!C$16="-","-",'3j PAAC PAP'!$G$17*('3g CPIH'!C$16/'3g CPIH'!$G$16))</f>
        <v>23.857918590998043</v>
      </c>
      <c r="H58" s="129">
        <f>IF('3g CPIH'!D$16="-","-",'3j PAAC PAP'!$G$17*('3g CPIH'!D$16/'3g CPIH'!$G$16))</f>
        <v>23.905682191780819</v>
      </c>
      <c r="I58" s="129">
        <f>IF('3g CPIH'!E$16="-","-",'3j PAAC PAP'!$G$17*('3g CPIH'!E$16/'3g CPIH'!$G$16))</f>
        <v>23.977327592954992</v>
      </c>
      <c r="J58" s="129">
        <f>IF('3g CPIH'!F$16="-","-",'3j PAAC PAP'!$G$17*('3g CPIH'!F$16/'3g CPIH'!$G$16))</f>
        <v>24.120618395303325</v>
      </c>
      <c r="K58" s="129">
        <f>IF('3g CPIH'!G$16="-","-",'3j PAAC PAP'!$G$17*('3g CPIH'!G$16/'3g CPIH'!$G$16))</f>
        <v>24.4072</v>
      </c>
      <c r="L58" s="129">
        <f>IF('3g CPIH'!H$16="-","-",'3j PAAC PAP'!$G$17*('3g CPIH'!H$16/'3g CPIH'!$G$16))</f>
        <v>24.717663405088064</v>
      </c>
      <c r="M58" s="129">
        <f>IF('3g CPIH'!I$16="-","-",'3j PAAC PAP'!$G$17*('3g CPIH'!I$16/'3g CPIH'!$G$16))</f>
        <v>25.075890410958902</v>
      </c>
      <c r="N58" s="129">
        <f>IF('3g CPIH'!J$16="-","-",'3j PAAC PAP'!$G$17*('3g CPIH'!J$16/'3g CPIH'!$G$16))</f>
        <v>25.290826614481411</v>
      </c>
      <c r="O58" s="30"/>
      <c r="P58" s="129">
        <f>IF('3g CPIH'!L$16="-","-",'3j PAAC PAP'!$G$17*('3g CPIH'!L$16/'3g CPIH'!$G$16))</f>
        <v>25.290826614481411</v>
      </c>
      <c r="Q58" s="129">
        <f>IF('3g CPIH'!M$16="-","-",'3j PAAC PAP'!$G$17*('3g CPIH'!M$16/'3g CPIH'!$G$16))</f>
        <v>25.577408219178082</v>
      </c>
      <c r="R58" s="129">
        <f>IF('3g CPIH'!N$16="-","-",'3j PAAC PAP'!$G$17*('3g CPIH'!N$16/'3g CPIH'!$G$16))</f>
        <v>25.768462622309197</v>
      </c>
      <c r="S58" s="129">
        <f>IF('3g CPIH'!O$16="-","-",'3j PAAC PAP'!$G$17*('3g CPIH'!O$16/'3g CPIH'!$G$16))</f>
        <v>25.911753424657533</v>
      </c>
      <c r="T58" s="129">
        <f>IF('3g CPIH'!P$16="-","-",'3j PAAC PAP'!$G$17*('3g CPIH'!P$16/'3g CPIH'!$G$16))</f>
        <v>25.983398825831699</v>
      </c>
      <c r="U58" s="129">
        <f>IF('3g CPIH'!Q$16="-","-",'3j PAAC PAP'!$G$17*('3g CPIH'!Q$16/'3g CPIH'!$G$16))</f>
        <v>26.126689628180038</v>
      </c>
      <c r="V58" s="129">
        <f>IF('3g CPIH'!R$16="-","-",'3j PAAC PAP'!$G$17*('3g CPIH'!R$16/'3g CPIH'!$G$16))</f>
        <v>26.604325636007829</v>
      </c>
      <c r="W58" s="129" t="str">
        <f>IF('3g CPIH'!S$16="-","-",'3j PAAC PAP'!$G$17*('3g CPIH'!S$16/'3g CPIH'!$G$16))</f>
        <v>-</v>
      </c>
      <c r="X58" s="129" t="str">
        <f>IF('3g CPIH'!T$16="-","-",'3j PAAC PAP'!$G$17*('3g CPIH'!T$16/'3g CPIH'!$G$16))</f>
        <v>-</v>
      </c>
      <c r="Y58" s="129" t="str">
        <f>IF('3g CPIH'!U$16="-","-",'3j PAAC PAP'!$G$17*('3g CPIH'!U$16/'3g CPIH'!$G$16))</f>
        <v>-</v>
      </c>
      <c r="Z58" s="129" t="str">
        <f>IF('3g CPIH'!V$16="-","-",'3j PAAC PAP'!$G$17*('3g CPIH'!V$16/'3g CPIH'!$G$16))</f>
        <v>-</v>
      </c>
      <c r="AA58" s="28"/>
    </row>
    <row r="59" spans="1:27" s="29" customFormat="1" ht="11.5" x14ac:dyDescent="0.25">
      <c r="A59" s="256"/>
      <c r="B59" s="132" t="s">
        <v>349</v>
      </c>
      <c r="C59" s="132" t="s">
        <v>404</v>
      </c>
      <c r="D59" s="134" t="s">
        <v>319</v>
      </c>
      <c r="E59" s="131"/>
      <c r="F59" s="30"/>
      <c r="G59" s="129">
        <f>IF(G54="-","-",SUM(G51:G57)*'3j PAAC PAP'!$G$35)</f>
        <v>0</v>
      </c>
      <c r="H59" s="129">
        <f>IF(H54="-","-",SUM(H51:H57)*'3j PAAC PAP'!$G$35)</f>
        <v>0</v>
      </c>
      <c r="I59" s="129">
        <f>IF(I54="-","-",SUM(I51:I57)*'3j PAAC PAP'!$G$35)</f>
        <v>0</v>
      </c>
      <c r="J59" s="129">
        <f>IF(J54="-","-",SUM(J51:J57)*'3j PAAC PAP'!$G$35)</f>
        <v>0</v>
      </c>
      <c r="K59" s="129">
        <f>IF(K54="-","-",SUM(K51:K57)*'3j PAAC PAP'!$G$35)</f>
        <v>0</v>
      </c>
      <c r="L59" s="129">
        <f>IF(L54="-","-",SUM(L51:L57)*'3j PAAC PAP'!$G$35)</f>
        <v>0</v>
      </c>
      <c r="M59" s="129">
        <f>IF(M54="-","-",SUM(M51:M57)*'3j PAAC PAP'!$G$35)</f>
        <v>0</v>
      </c>
      <c r="N59" s="129">
        <f>IF(N54="-","-",SUM(N51:N57)*'3j PAAC PAP'!$G$35)</f>
        <v>0</v>
      </c>
      <c r="O59" s="30"/>
      <c r="P59" s="129">
        <f>IF(P54="-","-",SUM(P51:P57)*'3j PAAC PAP'!$G$35)</f>
        <v>0</v>
      </c>
      <c r="Q59" s="129">
        <f>IF(Q54="-","-",SUM(Q51:Q57)*'3j PAAC PAP'!$G$35)</f>
        <v>0</v>
      </c>
      <c r="R59" s="129">
        <f>IF(R54="-","-",SUM(R51:R57)*'3j PAAC PAP'!$G$35)</f>
        <v>0</v>
      </c>
      <c r="S59" s="129">
        <f>IF(S54="-","-",SUM(S51:S57)*'3j PAAC PAP'!$G$35)</f>
        <v>0</v>
      </c>
      <c r="T59" s="129">
        <f>IF(T54="-","-",SUM(T51:T57)*'3j PAAC PAP'!$G$35)</f>
        <v>0</v>
      </c>
      <c r="U59" s="129">
        <f>IF(U54="-","-",SUM(U51:U57)*'3j PAAC PAP'!$G$35)</f>
        <v>0</v>
      </c>
      <c r="V59" s="129">
        <f>IF(V54="-","-",SUM(V51:V57)*'3j PAAC PAP'!$G$35)</f>
        <v>0</v>
      </c>
      <c r="W59" s="129" t="str">
        <f>IF(W54="-","-",SUM(W51:W57)*'3j PAAC PAP'!$G$35)</f>
        <v>-</v>
      </c>
      <c r="X59" s="129" t="str">
        <f>IF(X54="-","-",SUM(X51:X57)*'3j PAAC PAP'!$G$35)</f>
        <v>-</v>
      </c>
      <c r="Y59" s="129" t="str">
        <f>IF(Y54="-","-",SUM(Y51:Y57)*'3j PAAC PAP'!$G$35)</f>
        <v>-</v>
      </c>
      <c r="Z59" s="129" t="str">
        <f>IF(Z54="-","-",SUM(Z51:Z57)*'3j PAAC PAP'!$G$35)</f>
        <v>-</v>
      </c>
      <c r="AA59" s="28"/>
    </row>
    <row r="60" spans="1:27" s="29" customFormat="1" ht="11.25" customHeight="1" x14ac:dyDescent="0.25">
      <c r="A60" s="256"/>
      <c r="B60" s="132" t="s">
        <v>388</v>
      </c>
      <c r="C60" s="132" t="s">
        <v>515</v>
      </c>
      <c r="D60" s="134" t="s">
        <v>319</v>
      </c>
      <c r="E60" s="131"/>
      <c r="F60" s="30"/>
      <c r="G60" s="129">
        <f>IF(G54="-","-",SUM(G51:G59)*'3k EBIT'!$E$9)</f>
        <v>1.7190588446831683</v>
      </c>
      <c r="H60" s="129">
        <f>IF(H54="-","-",SUM(H51:H59)*'3k EBIT'!$E$9)</f>
        <v>1.7214974843450075</v>
      </c>
      <c r="I60" s="129">
        <f>IF(I54="-","-",SUM(I51:I59)*'3k EBIT'!$E$9)</f>
        <v>1.6394225481152016</v>
      </c>
      <c r="J60" s="129">
        <f>IF(J54="-","-",SUM(J51:J59)*'3k EBIT'!$E$9)</f>
        <v>1.6467384671007204</v>
      </c>
      <c r="K60" s="129">
        <f>IF(K54="-","-",SUM(K51:K59)*'3k EBIT'!$E$9)</f>
        <v>1.6699845511103195</v>
      </c>
      <c r="L60" s="129">
        <f>IF(L54="-","-",SUM(L51:L59)*'3k EBIT'!$E$9)</f>
        <v>1.6832972174410314</v>
      </c>
      <c r="M60" s="129">
        <f>IF(M54="-","-",SUM(M51:M59)*'3k EBIT'!$E$9)</f>
        <v>1.7108489332441705</v>
      </c>
      <c r="N60" s="129">
        <f>IF(N54="-","-",SUM(N51:N59)*'3k EBIT'!$E$9)</f>
        <v>1.7228330495509354</v>
      </c>
      <c r="O60" s="30"/>
      <c r="P60" s="129">
        <f>IF(P54="-","-",SUM(P51:P59)*'3k EBIT'!$E$9)</f>
        <v>1.7228330495509354</v>
      </c>
      <c r="Q60" s="129">
        <f>IF(Q54="-","-",SUM(Q51:Q59)*'3k EBIT'!$E$9)</f>
        <v>1.77233445126374</v>
      </c>
      <c r="R60" s="129">
        <f>IF(R54="-","-",SUM(R51:R59)*'3k EBIT'!$E$9)</f>
        <v>1.7785745207716501</v>
      </c>
      <c r="S60" s="129">
        <f>IF(S54="-","-",SUM(S51:S59)*'3k EBIT'!$E$9)</f>
        <v>1.7801535917871942</v>
      </c>
      <c r="T60" s="129">
        <f>IF(T54="-","-",SUM(T51:T59)*'3k EBIT'!$E$9)</f>
        <v>1.7660698530058092</v>
      </c>
      <c r="U60" s="129">
        <f>IF(U54="-","-",SUM(U51:U59)*'3k EBIT'!$E$9)</f>
        <v>1.7964665698920124</v>
      </c>
      <c r="V60" s="129">
        <f>IF(V54="-","-",SUM(V51:V59)*'3k EBIT'!$E$9)</f>
        <v>1.8240750328850515</v>
      </c>
      <c r="W60" s="129" t="str">
        <f>IF(W54="-","-",SUM(W51:W59)*'3k EBIT'!$E$9)</f>
        <v>-</v>
      </c>
      <c r="X60" s="129" t="str">
        <f>IF(X54="-","-",SUM(X51:X59)*'3k EBIT'!$E$9)</f>
        <v>-</v>
      </c>
      <c r="Y60" s="129" t="str">
        <f>IF(Y54="-","-",SUM(Y51:Y59)*'3k EBIT'!$E$9)</f>
        <v>-</v>
      </c>
      <c r="Z60" s="129" t="str">
        <f>IF(Z54="-","-",SUM(Z51:Z59)*'3k EBIT'!$E$9)</f>
        <v>-</v>
      </c>
      <c r="AA60" s="28"/>
    </row>
    <row r="61" spans="1:27" s="29" customFormat="1" ht="11.25" customHeight="1" x14ac:dyDescent="0.25">
      <c r="A61" s="256"/>
      <c r="B61" s="132" t="s">
        <v>292</v>
      </c>
      <c r="C61" s="177" t="s">
        <v>516</v>
      </c>
      <c r="D61" s="134" t="s">
        <v>319</v>
      </c>
      <c r="E61" s="130"/>
      <c r="F61" s="30"/>
      <c r="G61" s="129">
        <f>IF(G56="-","-",SUM(G51:G54,G56:G60)*'3l HAP'!$E$10)</f>
        <v>1.0419742593419015</v>
      </c>
      <c r="H61" s="129">
        <f>IF(H56="-","-",SUM(H51:H54,H56:H60)*'3l HAP'!$E$10)</f>
        <v>1.0438534229493392</v>
      </c>
      <c r="I61" s="129">
        <f>IF(I56="-","-",SUM(I51:I54,I56:I60)*'3l HAP'!$E$10)</f>
        <v>1.0463390006076376</v>
      </c>
      <c r="J61" s="129">
        <f>IF(J56="-","-",SUM(J51:J54,J56:J60)*'3l HAP'!$E$10)</f>
        <v>1.0519764914299508</v>
      </c>
      <c r="K61" s="129">
        <f>IF(K56="-","-",SUM(K51:K54,K56:K60)*'3l HAP'!$E$10)</f>
        <v>1.0645454619775203</v>
      </c>
      <c r="L61" s="129">
        <f>IF(L56="-","-",SUM(L51:L54,L56:L60)*'3l HAP'!$E$10)</f>
        <v>1.0748039181480256</v>
      </c>
      <c r="M61" s="129">
        <f>IF(M56="-","-",SUM(M51:M54,M56:M60)*'3l HAP'!$E$10)</f>
        <v>1.1211513170403795</v>
      </c>
      <c r="N61" s="129">
        <f>IF(N56="-","-",SUM(N51:N54,N56:N60)*'3l HAP'!$E$10)</f>
        <v>1.1303860209547683</v>
      </c>
      <c r="O61" s="30"/>
      <c r="P61" s="129">
        <f>IF(P56="-","-",SUM(P51:P54,P56:P60)*'3l HAP'!$E$10)</f>
        <v>1.1303860209547683</v>
      </c>
      <c r="Q61" s="129">
        <f>IF(Q56="-","-",SUM(Q51:Q54,Q56:Q60)*'3l HAP'!$E$10)</f>
        <v>1.1690651397241052</v>
      </c>
      <c r="R61" s="129">
        <f>IF(R56="-","-",SUM(R51:R54,R56:R60)*'3l HAP'!$E$10)</f>
        <v>1.1738736039308675</v>
      </c>
      <c r="S61" s="129">
        <f>IF(S56="-","-",SUM(S51:S54,S56:S60)*'3l HAP'!$E$10)</f>
        <v>1.2055510028092435</v>
      </c>
      <c r="T61" s="129">
        <f>IF(T56="-","-",SUM(T51:T54,T56:T60)*'3l HAP'!$E$10)</f>
        <v>1.1946983746867785</v>
      </c>
      <c r="U61" s="129">
        <f>IF(U56="-","-",SUM(U51:U54,U56:U60)*'3l HAP'!$E$10)</f>
        <v>1.1978143681134485</v>
      </c>
      <c r="V61" s="129">
        <f>IF(V56="-","-",SUM(V51:V54,V56:V60)*'3l HAP'!$E$10)</f>
        <v>1.2190888596775997</v>
      </c>
      <c r="W61" s="129" t="str">
        <f>IF(W56="-","-",SUM(W51:W54,W56:W60)*'3l HAP'!$E$10)</f>
        <v>-</v>
      </c>
      <c r="X61" s="129" t="str">
        <f>IF(X56="-","-",SUM(X51:X54,X56:X60)*'3l HAP'!$E$10)</f>
        <v>-</v>
      </c>
      <c r="Y61" s="129" t="str">
        <f>IF(Y56="-","-",SUM(Y51:Y54,Y56:Y60)*'3l HAP'!$E$10)</f>
        <v>-</v>
      </c>
      <c r="Z61" s="129" t="str">
        <f>IF(Z56="-","-",SUM(Z51:Z54,Z56:Z60)*'3l HAP'!$E$10)</f>
        <v>-</v>
      </c>
      <c r="AA61" s="28"/>
    </row>
    <row r="62" spans="1:27" s="29" customFormat="1" ht="11.25" customHeight="1" x14ac:dyDescent="0.25">
      <c r="A62" s="256"/>
      <c r="B62" s="132" t="s">
        <v>44</v>
      </c>
      <c r="C62" s="132" t="str">
        <f>B62&amp;"_"&amp;D62</f>
        <v>Total_N Wales and Mersey</v>
      </c>
      <c r="D62" s="134" t="s">
        <v>319</v>
      </c>
      <c r="E62" s="131"/>
      <c r="F62" s="30"/>
      <c r="G62" s="129">
        <f t="shared" ref="G62:N62" si="6">IF(G56="-","-",SUM(G51:G61))</f>
        <v>91.518718186799148</v>
      </c>
      <c r="H62" s="129">
        <f t="shared" si="6"/>
        <v>91.648946753277798</v>
      </c>
      <c r="I62" s="129">
        <f t="shared" si="6"/>
        <v>87.331700629433371</v>
      </c>
      <c r="J62" s="129">
        <f t="shared" si="6"/>
        <v>87.722386328869391</v>
      </c>
      <c r="K62" s="129">
        <f t="shared" si="6"/>
        <v>88.9584328998247</v>
      </c>
      <c r="L62" s="129">
        <f t="shared" si="6"/>
        <v>89.669357715567969</v>
      </c>
      <c r="M62" s="129">
        <f t="shared" si="6"/>
        <v>91.165794820925328</v>
      </c>
      <c r="N62" s="129">
        <f t="shared" si="6"/>
        <v>91.805772227823724</v>
      </c>
      <c r="O62" s="30"/>
      <c r="P62" s="129">
        <f t="shared" ref="P62:Z62" si="7">IF(P56="-","-",SUM(P51:P61))</f>
        <v>91.805772227823724</v>
      </c>
      <c r="Q62" s="129">
        <f t="shared" si="7"/>
        <v>94.449787202705124</v>
      </c>
      <c r="R62" s="129">
        <f t="shared" si="7"/>
        <v>94.783020242197892</v>
      </c>
      <c r="S62" s="129">
        <f t="shared" si="7"/>
        <v>94.897806607565997</v>
      </c>
      <c r="T62" s="129">
        <f t="shared" si="7"/>
        <v>94.145704876071832</v>
      </c>
      <c r="U62" s="129">
        <f t="shared" si="7"/>
        <v>95.748647413222969</v>
      </c>
      <c r="V62" s="129">
        <f t="shared" si="7"/>
        <v>97.222998304223708</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t="s">
        <v>333</v>
      </c>
      <c r="H63" s="38" t="s">
        <v>333</v>
      </c>
      <c r="I63" s="38" t="s">
        <v>333</v>
      </c>
      <c r="J63" s="38" t="s">
        <v>333</v>
      </c>
      <c r="K63" s="38" t="s">
        <v>333</v>
      </c>
      <c r="L63" s="38" t="s">
        <v>333</v>
      </c>
      <c r="M63" s="38" t="s">
        <v>333</v>
      </c>
      <c r="N63" s="38" t="s">
        <v>333</v>
      </c>
      <c r="O63" s="30"/>
      <c r="P63" s="38" t="s">
        <v>333</v>
      </c>
      <c r="Q63" s="38" t="s">
        <v>333</v>
      </c>
      <c r="R63" s="38" t="s">
        <v>333</v>
      </c>
      <c r="S63" s="38" t="s">
        <v>333</v>
      </c>
      <c r="T63" s="38" t="s">
        <v>333</v>
      </c>
      <c r="U63" s="38" t="s">
        <v>333</v>
      </c>
      <c r="V63" s="38" t="s">
        <v>333</v>
      </c>
      <c r="W63" s="38" t="s">
        <v>333</v>
      </c>
      <c r="X63" s="38" t="s">
        <v>333</v>
      </c>
      <c r="Y63" s="38" t="s">
        <v>333</v>
      </c>
      <c r="Z63" s="38" t="s">
        <v>333</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AA'!J157="-","-",'3c AA'!J157)</f>
        <v>-</v>
      </c>
      <c r="H65" s="38" t="str">
        <f>IF('3c AA'!K157="-","-",'3c AA'!K157)</f>
        <v>-</v>
      </c>
      <c r="I65" s="38" t="str">
        <f>IF('3c AA'!L157="-","-",'3c AA'!L157)</f>
        <v>-</v>
      </c>
      <c r="J65" s="38" t="str">
        <f>IF('3c AA'!M157="-","-",'3c AA'!M157)</f>
        <v>-</v>
      </c>
      <c r="K65" s="38" t="str">
        <f>IF('3c AA'!N157="-","-",'3c AA'!N157)</f>
        <v>-</v>
      </c>
      <c r="L65" s="38" t="str">
        <f>IF('3c AA'!O157="-","-",'3c AA'!O157)</f>
        <v>-</v>
      </c>
      <c r="M65" s="38" t="str">
        <f>IF('3c AA'!P157="-","-",'3c AA'!P157)</f>
        <v>-</v>
      </c>
      <c r="N65" s="38" t="str">
        <f>IF('3c AA'!Q157="-","-",'3c AA'!Q157)</f>
        <v>-</v>
      </c>
      <c r="O65" s="30"/>
      <c r="P65" s="38" t="str">
        <f>IF('3c AA'!S157="-","-",'3c AA'!S157)</f>
        <v>-</v>
      </c>
      <c r="Q65" s="38" t="str">
        <f>IF('3c AA'!T157="-","-",'3c AA'!T157)</f>
        <v>-</v>
      </c>
      <c r="R65" s="38" t="str">
        <f>IF('3c AA'!U157="-","-",'3c AA'!U157)</f>
        <v>-</v>
      </c>
      <c r="S65" s="38" t="str">
        <f>IF('3c AA'!V157="-","-",'3c AA'!V157)</f>
        <v>-</v>
      </c>
      <c r="T65" s="38">
        <f>IF('3c AA'!W157="-","-",'3c AA'!W157)</f>
        <v>0</v>
      </c>
      <c r="U65" s="38">
        <f>IF('3c AA'!X157="-","-",'3c AA'!X157)</f>
        <v>0</v>
      </c>
      <c r="V65" s="38">
        <f>IF('3c AA'!Y157="-","-",'3c AA'!Y157)</f>
        <v>0</v>
      </c>
      <c r="W65" s="38" t="str">
        <f>IF('3c AA'!Z157="-","-",'3c AA'!Z157)</f>
        <v>-</v>
      </c>
      <c r="X65" s="38" t="str">
        <f>IF('3c AA'!AA157="-","-",'3c AA'!AA157)</f>
        <v>-</v>
      </c>
      <c r="Y65" s="38" t="str">
        <f>IF('3c AA'!AB157="-","-",'3c AA'!AB157)</f>
        <v>-</v>
      </c>
      <c r="Z65" s="38" t="str">
        <f>IF('3c AA'!AC157="-","-",'3c AA'!AC157)</f>
        <v>-</v>
      </c>
      <c r="AA65" s="28"/>
    </row>
    <row r="66" spans="1:27" s="29" customFormat="1" ht="11.25" customHeight="1" x14ac:dyDescent="0.25">
      <c r="A66" s="256"/>
      <c r="B66" s="135" t="s">
        <v>2</v>
      </c>
      <c r="C66" s="135" t="s">
        <v>342</v>
      </c>
      <c r="D66" s="133" t="s">
        <v>320</v>
      </c>
      <c r="E66" s="128"/>
      <c r="F66" s="30"/>
      <c r="G66" s="38">
        <f>IF('3d PC'!G14="-","-",'3d PC'!G61)</f>
        <v>6.5567588596821027</v>
      </c>
      <c r="H66" s="38">
        <f>IF('3d PC'!H14="-","-",'3d PC'!H61)</f>
        <v>6.5567588596821027</v>
      </c>
      <c r="I66" s="38">
        <f>IF('3d PC'!I14="-","-",'3d PC'!I61)</f>
        <v>6.6197359495950758</v>
      </c>
      <c r="J66" s="38">
        <f>IF('3d PC'!J14="-","-",'3d PC'!J61)</f>
        <v>6.6197359495950758</v>
      </c>
      <c r="K66" s="38">
        <f>IF('3d PC'!K14="-","-",'3d PC'!K61)</f>
        <v>6.6995028867368616</v>
      </c>
      <c r="L66" s="38">
        <f>IF('3d PC'!L14="-","-",'3d PC'!L61)</f>
        <v>6.6995028867368616</v>
      </c>
      <c r="M66" s="38">
        <f>IF('3d PC'!M14="-","-",'3d PC'!M61)</f>
        <v>7.1131218301273513</v>
      </c>
      <c r="N66" s="38">
        <f>IF('3d PC'!N14="-","-",'3d PC'!N61)</f>
        <v>7.1131218301273513</v>
      </c>
      <c r="O66" s="30"/>
      <c r="P66" s="38">
        <f>'3d PC'!P61</f>
        <v>7.1131218301273513</v>
      </c>
      <c r="Q66" s="38">
        <f>'3d PC'!Q61</f>
        <v>7.2804579515147188</v>
      </c>
      <c r="R66" s="38">
        <f>'3d PC'!R61</f>
        <v>7.1935840895118579</v>
      </c>
      <c r="S66" s="38">
        <f>'3d PC'!S61</f>
        <v>7.3593999937099728</v>
      </c>
      <c r="T66" s="38">
        <f>'3d PC'!T61</f>
        <v>7.0492243060839304</v>
      </c>
      <c r="U66" s="38">
        <f>'3d PC'!U61</f>
        <v>7.1089669218364691</v>
      </c>
      <c r="V66" s="38">
        <f>'3d PC'!V61</f>
        <v>6.9829560851947949</v>
      </c>
      <c r="W66" s="38" t="str">
        <f>'3d PC'!W61</f>
        <v>-</v>
      </c>
      <c r="X66" s="38" t="str">
        <f>'3d PC'!X61</f>
        <v>-</v>
      </c>
      <c r="Y66" s="38" t="str">
        <f>'3d PC'!Y61</f>
        <v>-</v>
      </c>
      <c r="Z66" s="38" t="str">
        <f>'3d PC'!Z61</f>
        <v>-</v>
      </c>
      <c r="AA66" s="28"/>
    </row>
    <row r="67" spans="1:27" s="29" customFormat="1" ht="11.5" x14ac:dyDescent="0.25">
      <c r="A67" s="256"/>
      <c r="B67" s="135" t="s">
        <v>352</v>
      </c>
      <c r="C67" s="135" t="s">
        <v>343</v>
      </c>
      <c r="D67" s="133" t="s">
        <v>320</v>
      </c>
      <c r="E67" s="128"/>
      <c r="F67" s="30"/>
      <c r="G67" s="38">
        <f>IF('3e NC-Elec'!H46="-","-",'3e NC-Elec'!H46)</f>
        <v>12.555999999999999</v>
      </c>
      <c r="H67" s="38">
        <f>IF('3e NC-Elec'!I46="-","-",'3e NC-Elec'!I46)</f>
        <v>12.555999999999999</v>
      </c>
      <c r="I67" s="38">
        <f>IF('3e NC-Elec'!J46="-","-",'3e NC-Elec'!J46)</f>
        <v>19.491</v>
      </c>
      <c r="J67" s="38">
        <f>IF('3e NC-Elec'!K46="-","-",'3e NC-Elec'!K46)</f>
        <v>19.491</v>
      </c>
      <c r="K67" s="38">
        <f>IF('3e NC-Elec'!L46="-","-",'3e NC-Elec'!L46)</f>
        <v>14.234999999999999</v>
      </c>
      <c r="L67" s="38">
        <f>IF('3e NC-Elec'!M46="-","-",'3e NC-Elec'!M46)</f>
        <v>14.234999999999999</v>
      </c>
      <c r="M67" s="38">
        <f>IF('3e NC-Elec'!N46="-","-",'3e NC-Elec'!N46)</f>
        <v>15.658499999999998</v>
      </c>
      <c r="N67" s="38">
        <f>IF('3e NC-Elec'!O46="-","-",'3e NC-Elec'!O46)</f>
        <v>15.658499999999998</v>
      </c>
      <c r="O67" s="30"/>
      <c r="P67" s="38">
        <f>'3e NC-Elec'!Q46</f>
        <v>15.658499999999998</v>
      </c>
      <c r="Q67" s="38">
        <f>'3e NC-Elec'!R46</f>
        <v>15.402999999999999</v>
      </c>
      <c r="R67" s="38">
        <f>'3e NC-Elec'!S46</f>
        <v>15.402999999999999</v>
      </c>
      <c r="S67" s="38">
        <f>'3e NC-Elec'!T46</f>
        <v>17.155000000000001</v>
      </c>
      <c r="T67" s="38">
        <f>'3e NC-Elec'!U46</f>
        <v>17.155000000000001</v>
      </c>
      <c r="U67" s="38">
        <f>'3e NC-Elec'!V46</f>
        <v>18.140499999999999</v>
      </c>
      <c r="V67" s="38">
        <f>'3e NC-Elec'!W46</f>
        <v>18.140499999999999</v>
      </c>
      <c r="W67" s="38" t="str">
        <f>'3e NC-Elec'!X46</f>
        <v>-</v>
      </c>
      <c r="X67" s="38" t="str">
        <f>'3e NC-Elec'!Y46</f>
        <v>-</v>
      </c>
      <c r="Y67" s="38" t="str">
        <f>'3e NC-Elec'!Z46</f>
        <v>-</v>
      </c>
      <c r="Z67" s="38" t="str">
        <f>'3e NC-Elec'!AA46</f>
        <v>-</v>
      </c>
      <c r="AA67" s="28"/>
    </row>
    <row r="68" spans="1:27" s="29" customFormat="1" ht="11.5" x14ac:dyDescent="0.25">
      <c r="A68" s="256"/>
      <c r="B68" s="135" t="s">
        <v>349</v>
      </c>
      <c r="C68" s="135" t="s">
        <v>344</v>
      </c>
      <c r="D68" s="133" t="s">
        <v>320</v>
      </c>
      <c r="E68" s="128"/>
      <c r="F68" s="30"/>
      <c r="G68" s="38">
        <f>IF('3g CPIH'!C$16="-","-",'3h OC '!$E$9*('3g CPIH'!C$16/'3g CPIH'!$G$16))</f>
        <v>39.034507632093934</v>
      </c>
      <c r="H68" s="38">
        <f>IF('3g CPIH'!D$16="-","-",'3h OC '!$E$9*('3g CPIH'!D$16/'3g CPIH'!$G$16))</f>
        <v>39.112654794520544</v>
      </c>
      <c r="I68" s="38">
        <f>IF('3g CPIH'!E$16="-","-",'3h OC '!$E$9*('3g CPIH'!E$16/'3g CPIH'!$G$16))</f>
        <v>39.229875538160471</v>
      </c>
      <c r="J68" s="38">
        <f>IF('3g CPIH'!F$16="-","-",'3h OC '!$E$9*('3g CPIH'!F$16/'3g CPIH'!$G$16))</f>
        <v>39.464317025440316</v>
      </c>
      <c r="K68" s="38">
        <f>IF('3g CPIH'!G$16="-","-",'3h OC '!$E$9*('3g CPIH'!G$16/'3g CPIH'!$G$16))</f>
        <v>39.933199999999999</v>
      </c>
      <c r="L68" s="38">
        <f>IF('3g CPIH'!H$16="-","-",'3h OC '!$E$9*('3g CPIH'!H$16/'3g CPIH'!$G$16))</f>
        <v>40.441156555772999</v>
      </c>
      <c r="M68" s="38">
        <f>IF('3g CPIH'!I$16="-","-",'3h OC '!$E$9*('3g CPIH'!I$16/'3g CPIH'!$G$16))</f>
        <v>41.027260273972601</v>
      </c>
      <c r="N68" s="38">
        <f>IF('3g CPIH'!J$16="-","-",'3h OC '!$E$9*('3g CPIH'!J$16/'3g CPIH'!$G$16))</f>
        <v>41.378922504892373</v>
      </c>
      <c r="O68" s="30"/>
      <c r="P68" s="38">
        <f>IF('3g CPIH'!L$16="-","-",'3h OC '!$E$9*('3g CPIH'!L$16/'3g CPIH'!$G$16))</f>
        <v>41.378922504892373</v>
      </c>
      <c r="Q68" s="38">
        <f>IF('3g CPIH'!M$16="-","-",'3h OC '!$E$9*('3g CPIH'!M$16/'3g CPIH'!$G$16))</f>
        <v>41.847805479452056</v>
      </c>
      <c r="R68" s="38">
        <f>IF('3g CPIH'!N$16="-","-",'3h OC '!$E$9*('3g CPIH'!N$16/'3g CPIH'!$G$16))</f>
        <v>42.160394129158512</v>
      </c>
      <c r="S68" s="38">
        <f>IF('3g CPIH'!O$16="-","-",'3h OC '!$E$9*('3g CPIH'!O$16/'3g CPIH'!$G$16))</f>
        <v>42.394835616438357</v>
      </c>
      <c r="T68" s="38">
        <f>IF('3g CPIH'!P$16="-","-",'3h OC '!$E$9*('3g CPIH'!P$16/'3g CPIH'!$G$16))</f>
        <v>42.512056360078276</v>
      </c>
      <c r="U68" s="38">
        <f>IF('3g CPIH'!Q$16="-","-",'3h OC '!$E$9*('3g CPIH'!Q$16/'3g CPIH'!$G$16))</f>
        <v>42.746497847358121</v>
      </c>
      <c r="V68" s="38">
        <f>IF('3g CPIH'!R$16="-","-",'3h OC '!$E$9*('3g CPIH'!R$16/'3g CPIH'!$G$16))</f>
        <v>43.527969471624267</v>
      </c>
      <c r="W68" s="38" t="str">
        <f>IF('3g CPIH'!S$16="-","-",'3h OC '!$E$9*('3g CPIH'!S$16/'3g CPIH'!$G$16))</f>
        <v>-</v>
      </c>
      <c r="X68" s="38" t="str">
        <f>IF('3g CPIH'!T$16="-","-",'3h OC '!$E$9*('3g CPIH'!T$16/'3g CPIH'!$G$16))</f>
        <v>-</v>
      </c>
      <c r="Y68" s="38" t="str">
        <f>IF('3g CPIH'!U$16="-","-",'3h OC '!$E$9*('3g CPIH'!U$16/'3g CPIH'!$G$16))</f>
        <v>-</v>
      </c>
      <c r="Z68" s="38" t="str">
        <f>IF('3g CPIH'!V$16="-","-",'3h OC '!$E$9*('3g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SMNCC'!G$59="-","-",'3i SMNCC'!G$59)</f>
        <v>0</v>
      </c>
      <c r="L69" s="38">
        <f>IF('3i SMNCC'!H$59="-","-",'3i SMNCC'!H$59)</f>
        <v>-0.1310662676190151</v>
      </c>
      <c r="M69" s="38">
        <f>IF('3i SMNCC'!I$59="-","-",'3i SMNCC'!I$59)</f>
        <v>1.6490220555819262</v>
      </c>
      <c r="N69" s="38">
        <f>IF('3i SMNCC'!J$59="-","-",'3i SMNCC'!J$59)</f>
        <v>1.7011822078168848</v>
      </c>
      <c r="O69" s="30"/>
      <c r="P69" s="38">
        <f>IF('3i SMNCC'!L$59="-","-",'3i SMNCC'!L$59)</f>
        <v>1.7011822078168848</v>
      </c>
      <c r="Q69" s="38">
        <f>IF('3i SMNCC'!M$59="-","-",'3i SMNCC'!M$59)</f>
        <v>3.37071596157242</v>
      </c>
      <c r="R69" s="38">
        <f>IF('3i SMNCC'!N$59="-","-",'3i SMNCC'!N$59)</f>
        <v>3.2761312765157915</v>
      </c>
      <c r="S69" s="38">
        <f>IF('3i SMNCC'!O$59="-","-",'3i SMNCC'!O$59)</f>
        <v>4.8946129781636989</v>
      </c>
      <c r="T69" s="38">
        <f>IF('3i SMNCC'!P$59="-","-",'3i SMNCC'!P$59)</f>
        <v>4.2887571563853468</v>
      </c>
      <c r="U69" s="38">
        <f>IF('3i SMNCC'!Q$59="-","-",'3i SMNCC'!Q$59)</f>
        <v>4.0337120778428694</v>
      </c>
      <c r="V69" s="38">
        <f>IF('3i SMNCC'!R$59="-","-",'3i SMNCC'!R$59)</f>
        <v>4.3260832188341771</v>
      </c>
      <c r="W69" s="38" t="str">
        <f>IF('3i SMNCC'!S$59="-","-",'3i SMNCC'!S$59)</f>
        <v>-</v>
      </c>
      <c r="X69" s="38" t="str">
        <f>IF('3i SMNCC'!T$59="-","-",'3i SMNCC'!T$59)</f>
        <v>-</v>
      </c>
      <c r="Y69" s="38" t="str">
        <f>IF('3i SMNCC'!U$59="-","-",'3i SMNCC'!U$59)</f>
        <v>-</v>
      </c>
      <c r="Z69" s="38" t="str">
        <f>IF('3i SMNCC'!V$59="-","-",'3i SMNCC'!V$59)</f>
        <v>-</v>
      </c>
      <c r="AA69" s="28"/>
    </row>
    <row r="70" spans="1:27" s="29" customFormat="1" ht="11.5" x14ac:dyDescent="0.25">
      <c r="A70" s="256"/>
      <c r="B70" s="135" t="s">
        <v>349</v>
      </c>
      <c r="C70" s="135" t="s">
        <v>389</v>
      </c>
      <c r="D70" s="133" t="s">
        <v>320</v>
      </c>
      <c r="E70" s="128"/>
      <c r="F70" s="30"/>
      <c r="G70" s="38">
        <f>IF('3g CPIH'!C$16="-","-",'3j PAAC PAP'!$G$17*('3g CPIH'!C$16/'3g CPIH'!$G$16))</f>
        <v>23.857918590998043</v>
      </c>
      <c r="H70" s="38">
        <f>IF('3g CPIH'!D$16="-","-",'3j PAAC PAP'!$G$17*('3g CPIH'!D$16/'3g CPIH'!$G$16))</f>
        <v>23.905682191780819</v>
      </c>
      <c r="I70" s="38">
        <f>IF('3g CPIH'!E$16="-","-",'3j PAAC PAP'!$G$17*('3g CPIH'!E$16/'3g CPIH'!$G$16))</f>
        <v>23.977327592954992</v>
      </c>
      <c r="J70" s="38">
        <f>IF('3g CPIH'!F$16="-","-",'3j PAAC PAP'!$G$17*('3g CPIH'!F$16/'3g CPIH'!$G$16))</f>
        <v>24.120618395303325</v>
      </c>
      <c r="K70" s="38">
        <f>IF('3g CPIH'!G$16="-","-",'3j PAAC PAP'!$G$17*('3g CPIH'!G$16/'3g CPIH'!$G$16))</f>
        <v>24.4072</v>
      </c>
      <c r="L70" s="38">
        <f>IF('3g CPIH'!H$16="-","-",'3j PAAC PAP'!$G$17*('3g CPIH'!H$16/'3g CPIH'!$G$16))</f>
        <v>24.717663405088064</v>
      </c>
      <c r="M70" s="38">
        <f>IF('3g CPIH'!I$16="-","-",'3j PAAC PAP'!$G$17*('3g CPIH'!I$16/'3g CPIH'!$G$16))</f>
        <v>25.075890410958902</v>
      </c>
      <c r="N70" s="38">
        <f>IF('3g CPIH'!J$16="-","-",'3j PAAC PAP'!$G$17*('3g CPIH'!J$16/'3g CPIH'!$G$16))</f>
        <v>25.290826614481411</v>
      </c>
      <c r="O70" s="30"/>
      <c r="P70" s="38">
        <f>IF('3g CPIH'!L$16="-","-",'3j PAAC PAP'!$G$17*('3g CPIH'!L$16/'3g CPIH'!$G$16))</f>
        <v>25.290826614481411</v>
      </c>
      <c r="Q70" s="38">
        <f>IF('3g CPIH'!M$16="-","-",'3j PAAC PAP'!$G$17*('3g CPIH'!M$16/'3g CPIH'!$G$16))</f>
        <v>25.577408219178082</v>
      </c>
      <c r="R70" s="38">
        <f>IF('3g CPIH'!N$16="-","-",'3j PAAC PAP'!$G$17*('3g CPIH'!N$16/'3g CPIH'!$G$16))</f>
        <v>25.768462622309197</v>
      </c>
      <c r="S70" s="38">
        <f>IF('3g CPIH'!O$16="-","-",'3j PAAC PAP'!$G$17*('3g CPIH'!O$16/'3g CPIH'!$G$16))</f>
        <v>25.911753424657533</v>
      </c>
      <c r="T70" s="38">
        <f>IF('3g CPIH'!P$16="-","-",'3j PAAC PAP'!$G$17*('3g CPIH'!P$16/'3g CPIH'!$G$16))</f>
        <v>25.983398825831699</v>
      </c>
      <c r="U70" s="38">
        <f>IF('3g CPIH'!Q$16="-","-",'3j PAAC PAP'!$G$17*('3g CPIH'!Q$16/'3g CPIH'!$G$16))</f>
        <v>26.126689628180038</v>
      </c>
      <c r="V70" s="38">
        <f>IF('3g CPIH'!R$16="-","-",'3j PAAC PAP'!$G$17*('3g CPIH'!R$16/'3g CPIH'!$G$16))</f>
        <v>26.604325636007829</v>
      </c>
      <c r="W70" s="38" t="str">
        <f>IF('3g CPIH'!S$16="-","-",'3j PAAC PAP'!$G$17*('3g CPIH'!S$16/'3g CPIH'!$G$16))</f>
        <v>-</v>
      </c>
      <c r="X70" s="38" t="str">
        <f>IF('3g CPIH'!T$16="-","-",'3j PAAC PAP'!$G$17*('3g CPIH'!T$16/'3g CPIH'!$G$16))</f>
        <v>-</v>
      </c>
      <c r="Y70" s="38" t="str">
        <f>IF('3g CPIH'!U$16="-","-",'3j PAAC PAP'!$G$17*('3g CPIH'!U$16/'3g CPIH'!$G$16))</f>
        <v>-</v>
      </c>
      <c r="Z70" s="38" t="str">
        <f>IF('3g CPIH'!V$16="-","-",'3j PAAC PAP'!$G$17*('3g CPIH'!V$16/'3g CPIH'!$G$16))</f>
        <v>-</v>
      </c>
      <c r="AA70" s="28"/>
    </row>
    <row r="71" spans="1:27" s="29" customFormat="1" ht="11.25" customHeight="1" x14ac:dyDescent="0.25">
      <c r="A71" s="256"/>
      <c r="B71" s="135" t="s">
        <v>349</v>
      </c>
      <c r="C71" s="135" t="s">
        <v>404</v>
      </c>
      <c r="D71" s="133" t="s">
        <v>320</v>
      </c>
      <c r="E71" s="128"/>
      <c r="F71" s="30"/>
      <c r="G71" s="38">
        <f>IF(G66="-","-",SUM(G63:G69)*'3j PAAC PAP'!$G$35)</f>
        <v>0</v>
      </c>
      <c r="H71" s="38">
        <f>IF(H66="-","-",SUM(H63:H69)*'3j PAAC PAP'!$G$35)</f>
        <v>0</v>
      </c>
      <c r="I71" s="38">
        <f>IF(I66="-","-",SUM(I63:I69)*'3j PAAC PAP'!$G$35)</f>
        <v>0</v>
      </c>
      <c r="J71" s="38">
        <f>IF(J66="-","-",SUM(J63:J69)*'3j PAAC PAP'!$G$35)</f>
        <v>0</v>
      </c>
      <c r="K71" s="38">
        <f>IF(K66="-","-",SUM(K63:K69)*'3j PAAC PAP'!$G$35)</f>
        <v>0</v>
      </c>
      <c r="L71" s="38">
        <f>IF(L66="-","-",SUM(L63:L69)*'3j PAAC PAP'!$G$35)</f>
        <v>0</v>
      </c>
      <c r="M71" s="38">
        <f>IF(M66="-","-",SUM(M63:M69)*'3j PAAC PAP'!$G$35)</f>
        <v>0</v>
      </c>
      <c r="N71" s="38">
        <f>IF(N66="-","-",SUM(N63:N69)*'3j PAAC PAP'!$G$35)</f>
        <v>0</v>
      </c>
      <c r="O71" s="30"/>
      <c r="P71" s="38">
        <f>IF(P66="-","-",SUM(P63:P69)*'3j PAAC PAP'!$G$35)</f>
        <v>0</v>
      </c>
      <c r="Q71" s="38">
        <f>IF(Q66="-","-",SUM(Q63:Q69)*'3j PAAC PAP'!$G$35)</f>
        <v>0</v>
      </c>
      <c r="R71" s="38">
        <f>IF(R66="-","-",SUM(R63:R69)*'3j PAAC PAP'!$G$35)</f>
        <v>0</v>
      </c>
      <c r="S71" s="38">
        <f>IF(S66="-","-",SUM(S63:S69)*'3j PAAC PAP'!$G$35)</f>
        <v>0</v>
      </c>
      <c r="T71" s="38">
        <f>IF(T66="-","-",SUM(T63:T69)*'3j PAAC PAP'!$G$35)</f>
        <v>0</v>
      </c>
      <c r="U71" s="38">
        <f>IF(U66="-","-",SUM(U63:U69)*'3j PAAC PAP'!$G$35)</f>
        <v>0</v>
      </c>
      <c r="V71" s="38">
        <f>IF(V66="-","-",SUM(V63:V69)*'3j PAAC PAP'!$G$35)</f>
        <v>0</v>
      </c>
      <c r="W71" s="38" t="str">
        <f>IF(W66="-","-",SUM(W63:W69)*'3j PAAC PAP'!$G$35)</f>
        <v>-</v>
      </c>
      <c r="X71" s="38" t="str">
        <f>IF(X66="-","-",SUM(X63:X69)*'3j PAAC PAP'!$G$35)</f>
        <v>-</v>
      </c>
      <c r="Y71" s="38" t="str">
        <f>IF(Y66="-","-",SUM(Y63:Y69)*'3j PAAC PAP'!$G$35)</f>
        <v>-</v>
      </c>
      <c r="Z71" s="38" t="str">
        <f>IF(Z66="-","-",SUM(Z63:Z69)*'3j PAAC PAP'!$G$35)</f>
        <v>-</v>
      </c>
      <c r="AA71" s="28"/>
    </row>
    <row r="72" spans="1:27" s="29" customFormat="1" ht="11.25" customHeight="1" x14ac:dyDescent="0.25">
      <c r="A72" s="256"/>
      <c r="B72" s="135" t="s">
        <v>388</v>
      </c>
      <c r="C72" s="135" t="s">
        <v>515</v>
      </c>
      <c r="D72" s="133" t="s">
        <v>320</v>
      </c>
      <c r="E72" s="128"/>
      <c r="F72" s="30"/>
      <c r="G72" s="38">
        <f>IF(G66="-","-",SUM(G63:G71)*'3k EBIT'!$E$9)</f>
        <v>1.5882764246831682</v>
      </c>
      <c r="H72" s="38">
        <f>IF(H66="-","-",SUM(H63:H71)*'3k EBIT'!$E$9)</f>
        <v>1.5907150643450079</v>
      </c>
      <c r="I72" s="38">
        <f>IF(I66="-","-",SUM(I63:I71)*'3k EBIT'!$E$9)</f>
        <v>1.7299098441152019</v>
      </c>
      <c r="J72" s="38">
        <f>IF(J66="-","-",SUM(J63:J71)*'3k EBIT'!$E$9)</f>
        <v>1.7372257631007202</v>
      </c>
      <c r="K72" s="38">
        <f>IF(K66="-","-",SUM(K63:K71)*'3k EBIT'!$E$9)</f>
        <v>1.6516043191103196</v>
      </c>
      <c r="L72" s="38">
        <f>IF(L66="-","-",SUM(L63:L71)*'3k EBIT'!$E$9)</f>
        <v>1.6649169854410315</v>
      </c>
      <c r="M72" s="38">
        <f>IF(M66="-","-",SUM(M63:M71)*'3k EBIT'!$E$9)</f>
        <v>1.7532648532441708</v>
      </c>
      <c r="N72" s="38">
        <f>IF(N66="-","-",SUM(N63:N71)*'3k EBIT'!$E$9)</f>
        <v>1.7652489695509355</v>
      </c>
      <c r="O72" s="30"/>
      <c r="P72" s="38">
        <f>IF(P66="-","-",SUM(P63:P71)*'3k EBIT'!$E$9)</f>
        <v>1.7652489695509355</v>
      </c>
      <c r="Q72" s="38">
        <f>IF(Q66="-","-",SUM(Q63:Q71)*'3k EBIT'!$E$9)</f>
        <v>1.81050877926374</v>
      </c>
      <c r="R72" s="38">
        <f>IF(R66="-","-",SUM(R63:R71)*'3k EBIT'!$E$9)</f>
        <v>1.8167488487716503</v>
      </c>
      <c r="S72" s="38">
        <f>IF(S66="-","-",SUM(S63:S71)*'3k EBIT'!$E$9)</f>
        <v>1.8925557797871944</v>
      </c>
      <c r="T72" s="38">
        <f>IF(T66="-","-",SUM(T63:T71)*'3k EBIT'!$E$9)</f>
        <v>1.8784720410058093</v>
      </c>
      <c r="U72" s="38">
        <f>IF(U66="-","-",SUM(U63:U71)*'3k EBIT'!$E$9)</f>
        <v>1.9010925058920121</v>
      </c>
      <c r="V72" s="38">
        <f>IF(V66="-","-",SUM(V63:V71)*'3k EBIT'!$E$9)</f>
        <v>1.9287009688850514</v>
      </c>
      <c r="W72" s="38" t="str">
        <f>IF(W66="-","-",SUM(W63:W71)*'3k EBIT'!$E$9)</f>
        <v>-</v>
      </c>
      <c r="X72" s="38" t="str">
        <f>IF(X66="-","-",SUM(X63:X71)*'3k EBIT'!$E$9)</f>
        <v>-</v>
      </c>
      <c r="Y72" s="38" t="str">
        <f>IF(Y66="-","-",SUM(Y63:Y71)*'3k EBIT'!$E$9)</f>
        <v>-</v>
      </c>
      <c r="Z72" s="38" t="str">
        <f>IF(Z66="-","-",SUM(Z63:Z71)*'3k EBIT'!$E$9)</f>
        <v>-</v>
      </c>
      <c r="AA72" s="28"/>
    </row>
    <row r="73" spans="1:27" s="29" customFormat="1" ht="11.25" customHeight="1" x14ac:dyDescent="0.25">
      <c r="A73" s="256"/>
      <c r="B73" s="135" t="s">
        <v>292</v>
      </c>
      <c r="C73" s="179" t="s">
        <v>516</v>
      </c>
      <c r="D73" s="133" t="s">
        <v>320</v>
      </c>
      <c r="E73" s="127"/>
      <c r="F73" s="30"/>
      <c r="G73" s="38">
        <f>IF(G68="-","-",SUM(G63:G66,G68:G72)*'3l HAP'!$E$10)</f>
        <v>1.0400594739306817</v>
      </c>
      <c r="H73" s="38">
        <f>IF(H68="-","-",SUM(H63:H66,H68:H72)*'3l HAP'!$E$10)</f>
        <v>1.0419386375381192</v>
      </c>
      <c r="I73" s="38">
        <f>IF(I68="-","-",SUM(I63:I66,I68:I72)*'3l HAP'!$E$10)</f>
        <v>1.0476638251083734</v>
      </c>
      <c r="J73" s="38">
        <f>IF(J68="-","-",SUM(J63:J66,J68:J72)*'3l HAP'!$E$10)</f>
        <v>1.0533013159306868</v>
      </c>
      <c r="K73" s="38">
        <f>IF(K68="-","-",SUM(K63:K66,K68:K72)*'3l HAP'!$E$10)</f>
        <v>1.0642763570008085</v>
      </c>
      <c r="L73" s="38">
        <f>IF(L68="-","-",SUM(L63:L66,L68:L72)*'3l HAP'!$E$10)</f>
        <v>1.0745348131713133</v>
      </c>
      <c r="M73" s="38">
        <f>IF(M68="-","-",SUM(M63:M66,M68:M72)*'3l HAP'!$E$10)</f>
        <v>1.1217723285250996</v>
      </c>
      <c r="N73" s="38">
        <f>IF(N68="-","-",SUM(N63:N66,N68:N72)*'3l HAP'!$E$10)</f>
        <v>1.1310070324394883</v>
      </c>
      <c r="O73" s="30"/>
      <c r="P73" s="38">
        <f>IF(P68="-","-",SUM(P63:P66,P68:P72)*'3l HAP'!$E$10)</f>
        <v>1.1310070324394883</v>
      </c>
      <c r="Q73" s="38">
        <f>IF(Q68="-","-",SUM(Q63:Q66,Q68:Q72)*'3l HAP'!$E$10)</f>
        <v>1.1696240500603532</v>
      </c>
      <c r="R73" s="38">
        <f>IF(R68="-","-",SUM(R63:R66,R68:R72)*'3l HAP'!$E$10)</f>
        <v>1.1744325142671153</v>
      </c>
      <c r="S73" s="38">
        <f>IF(S68="-","-",SUM(S63:S66,S68:S72)*'3l HAP'!$E$10)</f>
        <v>1.2071966832437515</v>
      </c>
      <c r="T73" s="38">
        <f>IF(T68="-","-",SUM(T63:T66,T68:T72)*'3l HAP'!$E$10)</f>
        <v>1.1963440551212865</v>
      </c>
      <c r="U73" s="38">
        <f>IF(U68="-","-",SUM(U63:U66,U68:U72)*'3l HAP'!$E$10)</f>
        <v>1.1993461964424244</v>
      </c>
      <c r="V73" s="38">
        <f>IF(V68="-","-",SUM(V63:V66,V68:V72)*'3l HAP'!$E$10)</f>
        <v>1.2206206880065757</v>
      </c>
      <c r="W73" s="38" t="str">
        <f>IF(W68="-","-",SUM(W63:W66,W68:W72)*'3l HAP'!$E$10)</f>
        <v>-</v>
      </c>
      <c r="X73" s="38" t="str">
        <f>IF(X68="-","-",SUM(X63:X66,X68:X72)*'3l HAP'!$E$10)</f>
        <v>-</v>
      </c>
      <c r="Y73" s="38" t="str">
        <f>IF(Y68="-","-",SUM(Y63:Y66,Y68:Y72)*'3l HAP'!$E$10)</f>
        <v>-</v>
      </c>
      <c r="Z73" s="38" t="str">
        <f>IF(Z68="-","-",SUM(Z63:Z66,Z68:Z72)*'3l HAP'!$E$10)</f>
        <v>-</v>
      </c>
      <c r="AA73" s="28"/>
    </row>
    <row r="74" spans="1:27" s="29" customFormat="1" ht="11.25" customHeight="1" x14ac:dyDescent="0.25">
      <c r="A74" s="256"/>
      <c r="B74" s="135" t="s">
        <v>44</v>
      </c>
      <c r="C74" s="135" t="str">
        <f>B74&amp;"_"&amp;D74</f>
        <v>Total_Midlands</v>
      </c>
      <c r="D74" s="133" t="s">
        <v>320</v>
      </c>
      <c r="E74" s="128"/>
      <c r="F74" s="30"/>
      <c r="G74" s="38">
        <f t="shared" ref="G74:N74" si="8">IF(G68="-","-",SUM(G63:G73))</f>
        <v>84.633520981387932</v>
      </c>
      <c r="H74" s="38">
        <f t="shared" si="8"/>
        <v>84.763749547866595</v>
      </c>
      <c r="I74" s="38">
        <f t="shared" si="8"/>
        <v>92.095512749934116</v>
      </c>
      <c r="J74" s="38">
        <f t="shared" si="8"/>
        <v>92.486198449370121</v>
      </c>
      <c r="K74" s="38">
        <f t="shared" si="8"/>
        <v>87.990783562847994</v>
      </c>
      <c r="L74" s="38">
        <f t="shared" si="8"/>
        <v>88.701708378591249</v>
      </c>
      <c r="M74" s="38">
        <f t="shared" si="8"/>
        <v>93.398831752410061</v>
      </c>
      <c r="N74" s="38">
        <f t="shared" si="8"/>
        <v>94.038809159308443</v>
      </c>
      <c r="O74" s="30"/>
      <c r="P74" s="38">
        <f t="shared" ref="P74:Z74" si="9">IF(P68="-","-",SUM(P63:P73))</f>
        <v>94.038809159308443</v>
      </c>
      <c r="Q74" s="38">
        <f t="shared" si="9"/>
        <v>96.459520441041363</v>
      </c>
      <c r="R74" s="38">
        <f t="shared" si="9"/>
        <v>96.792753480534131</v>
      </c>
      <c r="S74" s="38">
        <f t="shared" si="9"/>
        <v>100.81535447600049</v>
      </c>
      <c r="T74" s="38">
        <f t="shared" si="9"/>
        <v>100.06325274450634</v>
      </c>
      <c r="U74" s="38">
        <f t="shared" si="9"/>
        <v>101.25680517755191</v>
      </c>
      <c r="V74" s="38">
        <f t="shared" si="9"/>
        <v>102.73115606855269</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t="s">
        <v>333</v>
      </c>
      <c r="H75" s="129" t="s">
        <v>333</v>
      </c>
      <c r="I75" s="129" t="s">
        <v>333</v>
      </c>
      <c r="J75" s="129" t="s">
        <v>333</v>
      </c>
      <c r="K75" s="129" t="s">
        <v>333</v>
      </c>
      <c r="L75" s="129" t="s">
        <v>333</v>
      </c>
      <c r="M75" s="129" t="s">
        <v>333</v>
      </c>
      <c r="N75" s="129" t="s">
        <v>333</v>
      </c>
      <c r="O75" s="30"/>
      <c r="P75" s="129" t="s">
        <v>333</v>
      </c>
      <c r="Q75" s="129" t="s">
        <v>333</v>
      </c>
      <c r="R75" s="129" t="s">
        <v>333</v>
      </c>
      <c r="S75" s="129" t="s">
        <v>333</v>
      </c>
      <c r="T75" s="129" t="s">
        <v>333</v>
      </c>
      <c r="U75" s="129" t="s">
        <v>333</v>
      </c>
      <c r="V75" s="129" t="s">
        <v>333</v>
      </c>
      <c r="W75" s="129" t="s">
        <v>333</v>
      </c>
      <c r="X75" s="129" t="s">
        <v>333</v>
      </c>
      <c r="Y75" s="129" t="s">
        <v>333</v>
      </c>
      <c r="Z75" s="129" t="s">
        <v>333</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AA'!J158="-","-",'3c AA'!J158)</f>
        <v>-</v>
      </c>
      <c r="H77" s="129" t="str">
        <f>IF('3c AA'!K158="-","-",'3c AA'!K158)</f>
        <v>-</v>
      </c>
      <c r="I77" s="129" t="str">
        <f>IF('3c AA'!L158="-","-",'3c AA'!L158)</f>
        <v>-</v>
      </c>
      <c r="J77" s="129" t="str">
        <f>IF('3c AA'!M158="-","-",'3c AA'!M158)</f>
        <v>-</v>
      </c>
      <c r="K77" s="129" t="str">
        <f>IF('3c AA'!N158="-","-",'3c AA'!N158)</f>
        <v>-</v>
      </c>
      <c r="L77" s="129" t="str">
        <f>IF('3c AA'!O158="-","-",'3c AA'!O158)</f>
        <v>-</v>
      </c>
      <c r="M77" s="129" t="str">
        <f>IF('3c AA'!P158="-","-",'3c AA'!P158)</f>
        <v>-</v>
      </c>
      <c r="N77" s="129" t="str">
        <f>IF('3c AA'!Q158="-","-",'3c AA'!Q158)</f>
        <v>-</v>
      </c>
      <c r="O77" s="30"/>
      <c r="P77" s="129" t="str">
        <f>IF('3c AA'!S158="-","-",'3c AA'!S158)</f>
        <v>-</v>
      </c>
      <c r="Q77" s="129" t="str">
        <f>IF('3c AA'!T158="-","-",'3c AA'!T158)</f>
        <v>-</v>
      </c>
      <c r="R77" s="129" t="str">
        <f>IF('3c AA'!U158="-","-",'3c AA'!U158)</f>
        <v>-</v>
      </c>
      <c r="S77" s="129" t="str">
        <f>IF('3c AA'!V158="-","-",'3c AA'!V158)</f>
        <v>-</v>
      </c>
      <c r="T77" s="129">
        <f>IF('3c AA'!W158="-","-",'3c AA'!W158)</f>
        <v>0</v>
      </c>
      <c r="U77" s="129">
        <f>IF('3c AA'!X158="-","-",'3c AA'!X158)</f>
        <v>0</v>
      </c>
      <c r="V77" s="129">
        <f>IF('3c AA'!Y158="-","-",'3c AA'!Y158)</f>
        <v>0</v>
      </c>
      <c r="W77" s="129" t="str">
        <f>IF('3c AA'!Z158="-","-",'3c AA'!Z158)</f>
        <v>-</v>
      </c>
      <c r="X77" s="129" t="str">
        <f>IF('3c AA'!AA158="-","-",'3c AA'!AA158)</f>
        <v>-</v>
      </c>
      <c r="Y77" s="129" t="str">
        <f>IF('3c AA'!AB158="-","-",'3c AA'!AB158)</f>
        <v>-</v>
      </c>
      <c r="Z77" s="129" t="str">
        <f>IF('3c AA'!AC158="-","-",'3c AA'!AC158)</f>
        <v>-</v>
      </c>
      <c r="AA77" s="28"/>
    </row>
    <row r="78" spans="1:27" s="29" customFormat="1" ht="11.5" x14ac:dyDescent="0.25">
      <c r="A78" s="256"/>
      <c r="B78" s="132" t="s">
        <v>2</v>
      </c>
      <c r="C78" s="132" t="s">
        <v>342</v>
      </c>
      <c r="D78" s="134" t="s">
        <v>321</v>
      </c>
      <c r="E78" s="131"/>
      <c r="F78" s="30"/>
      <c r="G78" s="129">
        <f>IF('3d PC'!G14="-","-",'3d PC'!G61)</f>
        <v>6.5567588596821027</v>
      </c>
      <c r="H78" s="129">
        <f>IF('3d PC'!H14="-","-",'3d PC'!H61)</f>
        <v>6.5567588596821027</v>
      </c>
      <c r="I78" s="129">
        <f>IF('3d PC'!I14="-","-",'3d PC'!I61)</f>
        <v>6.6197359495950758</v>
      </c>
      <c r="J78" s="129">
        <f>IF('3d PC'!J14="-","-",'3d PC'!J61)</f>
        <v>6.6197359495950758</v>
      </c>
      <c r="K78" s="129">
        <f>IF('3d PC'!K14="-","-",'3d PC'!K61)</f>
        <v>6.6995028867368616</v>
      </c>
      <c r="L78" s="129">
        <f>IF('3d PC'!L14="-","-",'3d PC'!L61)</f>
        <v>6.6995028867368616</v>
      </c>
      <c r="M78" s="129">
        <f>IF('3d PC'!M14="-","-",'3d PC'!M61)</f>
        <v>7.1131218301273513</v>
      </c>
      <c r="N78" s="129">
        <f>IF('3d PC'!N14="-","-",'3d PC'!N61)</f>
        <v>7.1131218301273513</v>
      </c>
      <c r="O78" s="30"/>
      <c r="P78" s="129">
        <f>'3d PC'!P61</f>
        <v>7.1131218301273513</v>
      </c>
      <c r="Q78" s="129">
        <f>'3d PC'!Q61</f>
        <v>7.2804579515147188</v>
      </c>
      <c r="R78" s="129">
        <f>'3d PC'!R61</f>
        <v>7.1935840895118579</v>
      </c>
      <c r="S78" s="129">
        <f>'3d PC'!S61</f>
        <v>7.3593999937099728</v>
      </c>
      <c r="T78" s="129">
        <f>'3d PC'!T61</f>
        <v>7.0492243060839304</v>
      </c>
      <c r="U78" s="129">
        <f>'3d PC'!U61</f>
        <v>7.1089669218364691</v>
      </c>
      <c r="V78" s="129">
        <f>'3d PC'!V61</f>
        <v>6.9829560851947949</v>
      </c>
      <c r="W78" s="129" t="str">
        <f>'3d PC'!W61</f>
        <v>-</v>
      </c>
      <c r="X78" s="129" t="str">
        <f>'3d PC'!X61</f>
        <v>-</v>
      </c>
      <c r="Y78" s="129" t="str">
        <f>'3d PC'!Y61</f>
        <v>-</v>
      </c>
      <c r="Z78" s="129" t="str">
        <f>'3d PC'!Z61</f>
        <v>-</v>
      </c>
      <c r="AA78" s="28"/>
    </row>
    <row r="79" spans="1:27" s="29" customFormat="1" ht="11.5" x14ac:dyDescent="0.25">
      <c r="A79" s="256"/>
      <c r="B79" s="132" t="s">
        <v>352</v>
      </c>
      <c r="C79" s="132" t="s">
        <v>343</v>
      </c>
      <c r="D79" s="134" t="s">
        <v>321</v>
      </c>
      <c r="E79" s="131"/>
      <c r="F79" s="30"/>
      <c r="G79" s="129">
        <f>IF('3e NC-Elec'!H47="-","-",'3e NC-Elec'!H47)</f>
        <v>34.5655</v>
      </c>
      <c r="H79" s="129">
        <f>IF('3e NC-Elec'!I47="-","-",'3e NC-Elec'!I47)</f>
        <v>34.5655</v>
      </c>
      <c r="I79" s="129">
        <f>IF('3e NC-Elec'!J47="-","-",'3e NC-Elec'!J47)</f>
        <v>19.564</v>
      </c>
      <c r="J79" s="129">
        <f>IF('3e NC-Elec'!K47="-","-",'3e NC-Elec'!K47)</f>
        <v>19.564</v>
      </c>
      <c r="K79" s="129">
        <f>IF('3e NC-Elec'!L47="-","-",'3e NC-Elec'!L47)</f>
        <v>17.848499999999998</v>
      </c>
      <c r="L79" s="129">
        <f>IF('3e NC-Elec'!M47="-","-",'3e NC-Elec'!M47)</f>
        <v>17.848499999999998</v>
      </c>
      <c r="M79" s="129">
        <f>IF('3e NC-Elec'!N47="-","-",'3e NC-Elec'!N47)</f>
        <v>19.637</v>
      </c>
      <c r="N79" s="129">
        <f>IF('3e NC-Elec'!O47="-","-",'3e NC-Elec'!O47)</f>
        <v>19.637</v>
      </c>
      <c r="O79" s="30"/>
      <c r="P79" s="129">
        <f>'3e NC-Elec'!Q47</f>
        <v>19.637</v>
      </c>
      <c r="Q79" s="129">
        <f>'3e NC-Elec'!R47</f>
        <v>20.330500000000001</v>
      </c>
      <c r="R79" s="129">
        <f>'3e NC-Elec'!S47</f>
        <v>20.330500000000001</v>
      </c>
      <c r="S79" s="129">
        <f>'3e NC-Elec'!T47</f>
        <v>24.418500000000005</v>
      </c>
      <c r="T79" s="129">
        <f>'3e NC-Elec'!U47</f>
        <v>24.418500000000005</v>
      </c>
      <c r="U79" s="129">
        <f>'3e NC-Elec'!V47</f>
        <v>22.776</v>
      </c>
      <c r="V79" s="129">
        <f>'3e NC-Elec'!W47</f>
        <v>22.776</v>
      </c>
      <c r="W79" s="129" t="str">
        <f>'3e NC-Elec'!X47</f>
        <v>-</v>
      </c>
      <c r="X79" s="129" t="str">
        <f>'3e NC-Elec'!Y47</f>
        <v>-</v>
      </c>
      <c r="Y79" s="129" t="str">
        <f>'3e NC-Elec'!Z47</f>
        <v>-</v>
      </c>
      <c r="Z79" s="129" t="str">
        <f>'3e NC-Elec'!AA47</f>
        <v>-</v>
      </c>
      <c r="AA79" s="28"/>
    </row>
    <row r="80" spans="1:27" s="29" customFormat="1" ht="11.5" x14ac:dyDescent="0.25">
      <c r="A80" s="256"/>
      <c r="B80" s="132" t="s">
        <v>349</v>
      </c>
      <c r="C80" s="132" t="s">
        <v>344</v>
      </c>
      <c r="D80" s="134" t="s">
        <v>321</v>
      </c>
      <c r="E80" s="131"/>
      <c r="F80" s="30"/>
      <c r="G80" s="129">
        <f>IF('3g CPIH'!C$16="-","-",'3h OC '!$E$9*('3g CPIH'!C$16/'3g CPIH'!$G$16))</f>
        <v>39.034507632093934</v>
      </c>
      <c r="H80" s="129">
        <f>IF('3g CPIH'!D$16="-","-",'3h OC '!$E$9*('3g CPIH'!D$16/'3g CPIH'!$G$16))</f>
        <v>39.112654794520544</v>
      </c>
      <c r="I80" s="129">
        <f>IF('3g CPIH'!E$16="-","-",'3h OC '!$E$9*('3g CPIH'!E$16/'3g CPIH'!$G$16))</f>
        <v>39.229875538160471</v>
      </c>
      <c r="J80" s="129">
        <f>IF('3g CPIH'!F$16="-","-",'3h OC '!$E$9*('3g CPIH'!F$16/'3g CPIH'!$G$16))</f>
        <v>39.464317025440316</v>
      </c>
      <c r="K80" s="129">
        <f>IF('3g CPIH'!G$16="-","-",'3h OC '!$E$9*('3g CPIH'!G$16/'3g CPIH'!$G$16))</f>
        <v>39.933199999999999</v>
      </c>
      <c r="L80" s="129">
        <f>IF('3g CPIH'!H$16="-","-",'3h OC '!$E$9*('3g CPIH'!H$16/'3g CPIH'!$G$16))</f>
        <v>40.441156555772999</v>
      </c>
      <c r="M80" s="129">
        <f>IF('3g CPIH'!I$16="-","-",'3h OC '!$E$9*('3g CPIH'!I$16/'3g CPIH'!$G$16))</f>
        <v>41.027260273972601</v>
      </c>
      <c r="N80" s="129">
        <f>IF('3g CPIH'!J$16="-","-",'3h OC '!$E$9*('3g CPIH'!J$16/'3g CPIH'!$G$16))</f>
        <v>41.378922504892373</v>
      </c>
      <c r="O80" s="30"/>
      <c r="P80" s="129">
        <f>IF('3g CPIH'!L$16="-","-",'3h OC '!$E$9*('3g CPIH'!L$16/'3g CPIH'!$G$16))</f>
        <v>41.378922504892373</v>
      </c>
      <c r="Q80" s="129">
        <f>IF('3g CPIH'!M$16="-","-",'3h OC '!$E$9*('3g CPIH'!M$16/'3g CPIH'!$G$16))</f>
        <v>41.847805479452056</v>
      </c>
      <c r="R80" s="129">
        <f>IF('3g CPIH'!N$16="-","-",'3h OC '!$E$9*('3g CPIH'!N$16/'3g CPIH'!$G$16))</f>
        <v>42.160394129158512</v>
      </c>
      <c r="S80" s="129">
        <f>IF('3g CPIH'!O$16="-","-",'3h OC '!$E$9*('3g CPIH'!O$16/'3g CPIH'!$G$16))</f>
        <v>42.394835616438357</v>
      </c>
      <c r="T80" s="129">
        <f>IF('3g CPIH'!P$16="-","-",'3h OC '!$E$9*('3g CPIH'!P$16/'3g CPIH'!$G$16))</f>
        <v>42.512056360078276</v>
      </c>
      <c r="U80" s="129">
        <f>IF('3g CPIH'!Q$16="-","-",'3h OC '!$E$9*('3g CPIH'!Q$16/'3g CPIH'!$G$16))</f>
        <v>42.746497847358121</v>
      </c>
      <c r="V80" s="129">
        <f>IF('3g CPIH'!R$16="-","-",'3h OC '!$E$9*('3g CPIH'!R$16/'3g CPIH'!$G$16))</f>
        <v>43.527969471624267</v>
      </c>
      <c r="W80" s="129" t="str">
        <f>IF('3g CPIH'!S$16="-","-",'3h OC '!$E$9*('3g CPIH'!S$16/'3g CPIH'!$G$16))</f>
        <v>-</v>
      </c>
      <c r="X80" s="129" t="str">
        <f>IF('3g CPIH'!T$16="-","-",'3h OC '!$E$9*('3g CPIH'!T$16/'3g CPIH'!$G$16))</f>
        <v>-</v>
      </c>
      <c r="Y80" s="129" t="str">
        <f>IF('3g CPIH'!U$16="-","-",'3h OC '!$E$9*('3g CPIH'!U$16/'3g CPIH'!$G$16))</f>
        <v>-</v>
      </c>
      <c r="Z80" s="129" t="str">
        <f>IF('3g CPIH'!V$16="-","-",'3h OC '!$E$9*('3g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SMNCC'!G$59="-","-",'3i SMNCC'!G$59)</f>
        <v>0</v>
      </c>
      <c r="L81" s="129">
        <f>IF('3i SMNCC'!H$59="-","-",'3i SMNCC'!H$59)</f>
        <v>-0.1310662676190151</v>
      </c>
      <c r="M81" s="129">
        <f>IF('3i SMNCC'!I$59="-","-",'3i SMNCC'!I$59)</f>
        <v>1.6490220555819262</v>
      </c>
      <c r="N81" s="129">
        <f>IF('3i SMNCC'!J$59="-","-",'3i SMNCC'!J$59)</f>
        <v>1.7011822078168848</v>
      </c>
      <c r="O81" s="30"/>
      <c r="P81" s="129">
        <f>IF('3i SMNCC'!L$59="-","-",'3i SMNCC'!L$59)</f>
        <v>1.7011822078168848</v>
      </c>
      <c r="Q81" s="129">
        <f>IF('3i SMNCC'!M$59="-","-",'3i SMNCC'!M$59)</f>
        <v>3.37071596157242</v>
      </c>
      <c r="R81" s="129">
        <f>IF('3i SMNCC'!N$59="-","-",'3i SMNCC'!N$59)</f>
        <v>3.2761312765157915</v>
      </c>
      <c r="S81" s="129">
        <f>IF('3i SMNCC'!O$59="-","-",'3i SMNCC'!O$59)</f>
        <v>4.8946129781636989</v>
      </c>
      <c r="T81" s="129">
        <f>IF('3i SMNCC'!P$59="-","-",'3i SMNCC'!P$59)</f>
        <v>4.2887571563853468</v>
      </c>
      <c r="U81" s="129">
        <f>IF('3i SMNCC'!Q$59="-","-",'3i SMNCC'!Q$59)</f>
        <v>4.0337120778428694</v>
      </c>
      <c r="V81" s="129">
        <f>IF('3i SMNCC'!R$59="-","-",'3i SMNCC'!R$59)</f>
        <v>4.3260832188341771</v>
      </c>
      <c r="W81" s="129" t="str">
        <f>IF('3i SMNCC'!S$59="-","-",'3i SMNCC'!S$59)</f>
        <v>-</v>
      </c>
      <c r="X81" s="129" t="str">
        <f>IF('3i SMNCC'!T$59="-","-",'3i SMNCC'!T$59)</f>
        <v>-</v>
      </c>
      <c r="Y81" s="129" t="str">
        <f>IF('3i SMNCC'!U$59="-","-",'3i SMNCC'!U$59)</f>
        <v>-</v>
      </c>
      <c r="Z81" s="129" t="str">
        <f>IF('3i SMNCC'!V$59="-","-",'3i SMNCC'!V$59)</f>
        <v>-</v>
      </c>
      <c r="AA81" s="28"/>
    </row>
    <row r="82" spans="1:27" s="29" customFormat="1" ht="11.25" customHeight="1" x14ac:dyDescent="0.25">
      <c r="A82" s="256"/>
      <c r="B82" s="132" t="s">
        <v>349</v>
      </c>
      <c r="C82" s="132" t="s">
        <v>389</v>
      </c>
      <c r="D82" s="134" t="s">
        <v>321</v>
      </c>
      <c r="E82" s="131"/>
      <c r="F82" s="30"/>
      <c r="G82" s="129">
        <f>IF('3g CPIH'!C$16="-","-",'3j PAAC PAP'!$G$17*('3g CPIH'!C$16/'3g CPIH'!$G$16))</f>
        <v>23.857918590998043</v>
      </c>
      <c r="H82" s="129">
        <f>IF('3g CPIH'!D$16="-","-",'3j PAAC PAP'!$G$17*('3g CPIH'!D$16/'3g CPIH'!$G$16))</f>
        <v>23.905682191780819</v>
      </c>
      <c r="I82" s="129">
        <f>IF('3g CPIH'!E$16="-","-",'3j PAAC PAP'!$G$17*('3g CPIH'!E$16/'3g CPIH'!$G$16))</f>
        <v>23.977327592954992</v>
      </c>
      <c r="J82" s="129">
        <f>IF('3g CPIH'!F$16="-","-",'3j PAAC PAP'!$G$17*('3g CPIH'!F$16/'3g CPIH'!$G$16))</f>
        <v>24.120618395303325</v>
      </c>
      <c r="K82" s="129">
        <f>IF('3g CPIH'!G$16="-","-",'3j PAAC PAP'!$G$17*('3g CPIH'!G$16/'3g CPIH'!$G$16))</f>
        <v>24.4072</v>
      </c>
      <c r="L82" s="129">
        <f>IF('3g CPIH'!H$16="-","-",'3j PAAC PAP'!$G$17*('3g CPIH'!H$16/'3g CPIH'!$G$16))</f>
        <v>24.717663405088064</v>
      </c>
      <c r="M82" s="129">
        <f>IF('3g CPIH'!I$16="-","-",'3j PAAC PAP'!$G$17*('3g CPIH'!I$16/'3g CPIH'!$G$16))</f>
        <v>25.075890410958902</v>
      </c>
      <c r="N82" s="129">
        <f>IF('3g CPIH'!J$16="-","-",'3j PAAC PAP'!$G$17*('3g CPIH'!J$16/'3g CPIH'!$G$16))</f>
        <v>25.290826614481411</v>
      </c>
      <c r="O82" s="30"/>
      <c r="P82" s="129">
        <f>IF('3g CPIH'!L$16="-","-",'3j PAAC PAP'!$G$17*('3g CPIH'!L$16/'3g CPIH'!$G$16))</f>
        <v>25.290826614481411</v>
      </c>
      <c r="Q82" s="129">
        <f>IF('3g CPIH'!M$16="-","-",'3j PAAC PAP'!$G$17*('3g CPIH'!M$16/'3g CPIH'!$G$16))</f>
        <v>25.577408219178082</v>
      </c>
      <c r="R82" s="129">
        <f>IF('3g CPIH'!N$16="-","-",'3j PAAC PAP'!$G$17*('3g CPIH'!N$16/'3g CPIH'!$G$16))</f>
        <v>25.768462622309197</v>
      </c>
      <c r="S82" s="129">
        <f>IF('3g CPIH'!O$16="-","-",'3j PAAC PAP'!$G$17*('3g CPIH'!O$16/'3g CPIH'!$G$16))</f>
        <v>25.911753424657533</v>
      </c>
      <c r="T82" s="129">
        <f>IF('3g CPIH'!P$16="-","-",'3j PAAC PAP'!$G$17*('3g CPIH'!P$16/'3g CPIH'!$G$16))</f>
        <v>25.983398825831699</v>
      </c>
      <c r="U82" s="129">
        <f>IF('3g CPIH'!Q$16="-","-",'3j PAAC PAP'!$G$17*('3g CPIH'!Q$16/'3g CPIH'!$G$16))</f>
        <v>26.126689628180038</v>
      </c>
      <c r="V82" s="129">
        <f>IF('3g CPIH'!R$16="-","-",'3j PAAC PAP'!$G$17*('3g CPIH'!R$16/'3g CPIH'!$G$16))</f>
        <v>26.604325636007829</v>
      </c>
      <c r="W82" s="129" t="str">
        <f>IF('3g CPIH'!S$16="-","-",'3j PAAC PAP'!$G$17*('3g CPIH'!S$16/'3g CPIH'!$G$16))</f>
        <v>-</v>
      </c>
      <c r="X82" s="129" t="str">
        <f>IF('3g CPIH'!T$16="-","-",'3j PAAC PAP'!$G$17*('3g CPIH'!T$16/'3g CPIH'!$G$16))</f>
        <v>-</v>
      </c>
      <c r="Y82" s="129" t="str">
        <f>IF('3g CPIH'!U$16="-","-",'3j PAAC PAP'!$G$17*('3g CPIH'!U$16/'3g CPIH'!$G$16))</f>
        <v>-</v>
      </c>
      <c r="Z82" s="129" t="str">
        <f>IF('3g CPIH'!V$16="-","-",'3j PAAC PAP'!$G$17*('3g CPIH'!V$16/'3g CPIH'!$G$16))</f>
        <v>-</v>
      </c>
      <c r="AA82" s="28"/>
    </row>
    <row r="83" spans="1:27" s="29" customFormat="1" ht="11.25" customHeight="1" x14ac:dyDescent="0.25">
      <c r="A83" s="256"/>
      <c r="B83" s="132" t="s">
        <v>349</v>
      </c>
      <c r="C83" s="132" t="s">
        <v>404</v>
      </c>
      <c r="D83" s="134" t="s">
        <v>321</v>
      </c>
      <c r="E83" s="131"/>
      <c r="F83" s="30"/>
      <c r="G83" s="129">
        <f>IF(G78="-","-",SUM(G75:G81)*'3j PAAC PAP'!$G$35)</f>
        <v>0</v>
      </c>
      <c r="H83" s="129">
        <f>IF(H78="-","-",SUM(H75:H81)*'3j PAAC PAP'!$G$35)</f>
        <v>0</v>
      </c>
      <c r="I83" s="129">
        <f>IF(I78="-","-",SUM(I75:I81)*'3j PAAC PAP'!$G$35)</f>
        <v>0</v>
      </c>
      <c r="J83" s="129">
        <f>IF(J78="-","-",SUM(J75:J81)*'3j PAAC PAP'!$G$35)</f>
        <v>0</v>
      </c>
      <c r="K83" s="129">
        <f>IF(K78="-","-",SUM(K75:K81)*'3j PAAC PAP'!$G$35)</f>
        <v>0</v>
      </c>
      <c r="L83" s="129">
        <f>IF(L78="-","-",SUM(L75:L81)*'3j PAAC PAP'!$G$35)</f>
        <v>0</v>
      </c>
      <c r="M83" s="129">
        <f>IF(M78="-","-",SUM(M75:M81)*'3j PAAC PAP'!$G$35)</f>
        <v>0</v>
      </c>
      <c r="N83" s="129">
        <f>IF(N78="-","-",SUM(N75:N81)*'3j PAAC PAP'!$G$35)</f>
        <v>0</v>
      </c>
      <c r="O83" s="30"/>
      <c r="P83" s="129">
        <f>IF(P78="-","-",SUM(P75:P81)*'3j PAAC PAP'!$G$35)</f>
        <v>0</v>
      </c>
      <c r="Q83" s="129">
        <f>IF(Q78="-","-",SUM(Q75:Q81)*'3j PAAC PAP'!$G$35)</f>
        <v>0</v>
      </c>
      <c r="R83" s="129">
        <f>IF(R78="-","-",SUM(R75:R81)*'3j PAAC PAP'!$G$35)</f>
        <v>0</v>
      </c>
      <c r="S83" s="129">
        <f>IF(S78="-","-",SUM(S75:S81)*'3j PAAC PAP'!$G$35)</f>
        <v>0</v>
      </c>
      <c r="T83" s="129">
        <f>IF(T78="-","-",SUM(T75:T81)*'3j PAAC PAP'!$G$35)</f>
        <v>0</v>
      </c>
      <c r="U83" s="129">
        <f>IF(U78="-","-",SUM(U75:U81)*'3j PAAC PAP'!$G$35)</f>
        <v>0</v>
      </c>
      <c r="V83" s="129">
        <f>IF(V78="-","-",SUM(V75:V81)*'3j PAAC PAP'!$G$35)</f>
        <v>0</v>
      </c>
      <c r="W83" s="129" t="str">
        <f>IF(W78="-","-",SUM(W75:W81)*'3j PAAC PAP'!$G$35)</f>
        <v>-</v>
      </c>
      <c r="X83" s="129" t="str">
        <f>IF(X78="-","-",SUM(X75:X81)*'3j PAAC PAP'!$G$35)</f>
        <v>-</v>
      </c>
      <c r="Y83" s="129" t="str">
        <f>IF(Y78="-","-",SUM(Y75:Y81)*'3j PAAC PAP'!$G$35)</f>
        <v>-</v>
      </c>
      <c r="Z83" s="129" t="str">
        <f>IF(Z78="-","-",SUM(Z75:Z81)*'3j PAAC PAP'!$G$35)</f>
        <v>-</v>
      </c>
      <c r="AA83" s="28"/>
    </row>
    <row r="84" spans="1:27" s="29" customFormat="1" ht="11.25" customHeight="1" x14ac:dyDescent="0.25">
      <c r="A84" s="256"/>
      <c r="B84" s="132" t="s">
        <v>388</v>
      </c>
      <c r="C84" s="132" t="s">
        <v>515</v>
      </c>
      <c r="D84" s="134" t="s">
        <v>321</v>
      </c>
      <c r="E84" s="131"/>
      <c r="F84" s="30"/>
      <c r="G84" s="129">
        <f>IF(G78="-","-",SUM(G75:G83)*'3k EBIT'!$E$9)</f>
        <v>2.0145564206831685</v>
      </c>
      <c r="H84" s="129">
        <f>IF(H78="-","-",SUM(H75:H83)*'3k EBIT'!$E$9)</f>
        <v>2.0169950603450078</v>
      </c>
      <c r="I84" s="129">
        <f>IF(I78="-","-",SUM(I75:I83)*'3k EBIT'!$E$9)</f>
        <v>1.7313237081152018</v>
      </c>
      <c r="J84" s="129">
        <f>IF(J78="-","-",SUM(J75:J83)*'3k EBIT'!$E$9)</f>
        <v>1.7386396271007203</v>
      </c>
      <c r="K84" s="129">
        <f>IF(K78="-","-",SUM(K75:K83)*'3k EBIT'!$E$9)</f>
        <v>1.7215905871103196</v>
      </c>
      <c r="L84" s="129">
        <f>IF(L78="-","-",SUM(L75:L83)*'3k EBIT'!$E$9)</f>
        <v>1.7349032534410314</v>
      </c>
      <c r="M84" s="129">
        <f>IF(M78="-","-",SUM(M75:M83)*'3k EBIT'!$E$9)</f>
        <v>1.8303204412441707</v>
      </c>
      <c r="N84" s="129">
        <f>IF(N78="-","-",SUM(N75:N83)*'3k EBIT'!$E$9)</f>
        <v>1.8423045575509354</v>
      </c>
      <c r="O84" s="30"/>
      <c r="P84" s="129">
        <f>IF(P78="-","-",SUM(P75:P83)*'3k EBIT'!$E$9)</f>
        <v>1.8423045575509354</v>
      </c>
      <c r="Q84" s="129">
        <f>IF(Q78="-","-",SUM(Q75:Q83)*'3k EBIT'!$E$9)</f>
        <v>1.90594459926374</v>
      </c>
      <c r="R84" s="129">
        <f>IF(R78="-","-",SUM(R75:R83)*'3k EBIT'!$E$9)</f>
        <v>1.9121846687716502</v>
      </c>
      <c r="S84" s="129">
        <f>IF(S78="-","-",SUM(S75:S83)*'3k EBIT'!$E$9)</f>
        <v>2.0332352477871947</v>
      </c>
      <c r="T84" s="129">
        <f>IF(T78="-","-",SUM(T75:T83)*'3k EBIT'!$E$9)</f>
        <v>2.0191515090058094</v>
      </c>
      <c r="U84" s="129">
        <f>IF(U78="-","-",SUM(U75:U83)*'3k EBIT'!$E$9)</f>
        <v>1.9908728698920124</v>
      </c>
      <c r="V84" s="129">
        <f>IF(V78="-","-",SUM(V75:V83)*'3k EBIT'!$E$9)</f>
        <v>2.0184813328850515</v>
      </c>
      <c r="W84" s="129" t="str">
        <f>IF(W78="-","-",SUM(W75:W83)*'3k EBIT'!$E$9)</f>
        <v>-</v>
      </c>
      <c r="X84" s="129" t="str">
        <f>IF(X78="-","-",SUM(X75:X83)*'3k EBIT'!$E$9)</f>
        <v>-</v>
      </c>
      <c r="Y84" s="129" t="str">
        <f>IF(Y78="-","-",SUM(Y75:Y83)*'3k EBIT'!$E$9)</f>
        <v>-</v>
      </c>
      <c r="Z84" s="129" t="str">
        <f>IF(Z78="-","-",SUM(Z75:Z83)*'3k EBIT'!$E$9)</f>
        <v>-</v>
      </c>
      <c r="AA84" s="28"/>
    </row>
    <row r="85" spans="1:27" s="29" customFormat="1" ht="12.4" customHeight="1" x14ac:dyDescent="0.25">
      <c r="A85" s="256"/>
      <c r="B85" s="132" t="s">
        <v>292</v>
      </c>
      <c r="C85" s="177" t="s">
        <v>516</v>
      </c>
      <c r="D85" s="134" t="s">
        <v>321</v>
      </c>
      <c r="E85" s="130"/>
      <c r="F85" s="30"/>
      <c r="G85" s="129">
        <f>IF(G80="-","-",SUM(G75:G78,G80:G84)*'3l HAP'!$E$10)</f>
        <v>1.0463006393521175</v>
      </c>
      <c r="H85" s="129">
        <f>IF(H80="-","-",SUM(H75:H78,H80:H84)*'3l HAP'!$E$10)</f>
        <v>1.0481798029595553</v>
      </c>
      <c r="I85" s="129">
        <f>IF(I80="-","-",SUM(I75:I78,I80:I84)*'3l HAP'!$E$10)</f>
        <v>1.0476845254911975</v>
      </c>
      <c r="J85" s="129">
        <f>IF(J80="-","-",SUM(J75:J78,J80:J84)*'3l HAP'!$E$10)</f>
        <v>1.0533220163135109</v>
      </c>
      <c r="K85" s="129">
        <f>IF(K80="-","-",SUM(K75:K78,K80:K84)*'3l HAP'!$E$10)</f>
        <v>1.0653010259505964</v>
      </c>
      <c r="L85" s="129">
        <f>IF(L80="-","-",SUM(L75:L78,L80:L84)*'3l HAP'!$E$10)</f>
        <v>1.0755594821211014</v>
      </c>
      <c r="M85" s="129">
        <f>IF(M80="-","-",SUM(M75:M78,M80:M84)*'3l HAP'!$E$10)</f>
        <v>1.1229004993890075</v>
      </c>
      <c r="N85" s="129">
        <f>IF(N80="-","-",SUM(N75:N78,N80:N84)*'3l HAP'!$E$10)</f>
        <v>1.1321352033033962</v>
      </c>
      <c r="O85" s="30"/>
      <c r="P85" s="129">
        <f>IF(P80="-","-",SUM(P75:P78,P80:P84)*'3l HAP'!$E$10)</f>
        <v>1.1321352033033962</v>
      </c>
      <c r="Q85" s="129">
        <f>IF(Q80="-","-",SUM(Q75:Q78,Q80:Q84)*'3l HAP'!$E$10)</f>
        <v>1.171021325900973</v>
      </c>
      <c r="R85" s="129">
        <f>IF(R80="-","-",SUM(R75:R78,R80:R84)*'3l HAP'!$E$10)</f>
        <v>1.1758297901077353</v>
      </c>
      <c r="S85" s="129">
        <f>IF(S80="-","-",SUM(S75:S78,S80:S84)*'3l HAP'!$E$10)</f>
        <v>1.2092563713347395</v>
      </c>
      <c r="T85" s="129">
        <f>IF(T80="-","-",SUM(T75:T78,T80:T84)*'3l HAP'!$E$10)</f>
        <v>1.1984037432122745</v>
      </c>
      <c r="U85" s="129">
        <f>IF(U80="-","-",SUM(U75:U78,U80:U84)*'3l HAP'!$E$10)</f>
        <v>1.2006606707517484</v>
      </c>
      <c r="V85" s="129">
        <f>IF(V80="-","-",SUM(V75:V78,V80:V84)*'3l HAP'!$E$10)</f>
        <v>1.2219351623158996</v>
      </c>
      <c r="W85" s="129" t="str">
        <f>IF(W80="-","-",SUM(W75:W78,W80:W84)*'3l HAP'!$E$10)</f>
        <v>-</v>
      </c>
      <c r="X85" s="129" t="str">
        <f>IF(X80="-","-",SUM(X75:X78,X80:X84)*'3l HAP'!$E$10)</f>
        <v>-</v>
      </c>
      <c r="Y85" s="129" t="str">
        <f>IF(Y80="-","-",SUM(Y75:Y78,Y80:Y84)*'3l HAP'!$E$10)</f>
        <v>-</v>
      </c>
      <c r="Z85" s="129" t="str">
        <f>IF(Z80="-","-",SUM(Z75:Z78,Z80:Z84)*'3l HAP'!$E$10)</f>
        <v>-</v>
      </c>
      <c r="AA85" s="28"/>
    </row>
    <row r="86" spans="1:27" s="29" customFormat="1" ht="11.25" customHeight="1" x14ac:dyDescent="0.25">
      <c r="A86" s="256"/>
      <c r="B86" s="132" t="s">
        <v>44</v>
      </c>
      <c r="C86" s="132" t="str">
        <f>B86&amp;"_"&amp;D86</f>
        <v>Total_Northern</v>
      </c>
      <c r="D86" s="134" t="s">
        <v>321</v>
      </c>
      <c r="E86" s="131"/>
      <c r="F86" s="30"/>
      <c r="G86" s="129">
        <f t="shared" ref="G86:N86" si="10">IF(G80="-","-",SUM(G75:G85))</f>
        <v>107.07554214280935</v>
      </c>
      <c r="H86" s="129">
        <f t="shared" si="10"/>
        <v>107.20577070928802</v>
      </c>
      <c r="I86" s="129">
        <f t="shared" si="10"/>
        <v>92.169947314316929</v>
      </c>
      <c r="J86" s="129">
        <f t="shared" si="10"/>
        <v>92.560633013752962</v>
      </c>
      <c r="K86" s="129">
        <f t="shared" si="10"/>
        <v>91.675294499797786</v>
      </c>
      <c r="L86" s="129">
        <f t="shared" si="10"/>
        <v>92.386219315541041</v>
      </c>
      <c r="M86" s="129">
        <f t="shared" si="10"/>
        <v>97.455515511273958</v>
      </c>
      <c r="N86" s="129">
        <f t="shared" si="10"/>
        <v>98.09549291817234</v>
      </c>
      <c r="O86" s="30"/>
      <c r="P86" s="129">
        <f t="shared" ref="P86:Z86" si="11">IF(P80="-","-",SUM(P75:P85))</f>
        <v>98.09549291817234</v>
      </c>
      <c r="Q86" s="129">
        <f t="shared" si="11"/>
        <v>101.48385353688197</v>
      </c>
      <c r="R86" s="129">
        <f t="shared" si="11"/>
        <v>101.81708657637475</v>
      </c>
      <c r="S86" s="129">
        <f t="shared" si="11"/>
        <v>108.2215936320915</v>
      </c>
      <c r="T86" s="129">
        <f t="shared" si="11"/>
        <v>107.46949190059733</v>
      </c>
      <c r="U86" s="129">
        <f t="shared" si="11"/>
        <v>105.98340001586125</v>
      </c>
      <c r="V86" s="129">
        <f t="shared" si="11"/>
        <v>107.457750906862</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t="s">
        <v>333</v>
      </c>
      <c r="H87" s="38" t="s">
        <v>333</v>
      </c>
      <c r="I87" s="38" t="s">
        <v>333</v>
      </c>
      <c r="J87" s="38" t="s">
        <v>333</v>
      </c>
      <c r="K87" s="38" t="s">
        <v>333</v>
      </c>
      <c r="L87" s="38" t="s">
        <v>333</v>
      </c>
      <c r="M87" s="38" t="s">
        <v>333</v>
      </c>
      <c r="N87" s="38" t="s">
        <v>333</v>
      </c>
      <c r="O87" s="30"/>
      <c r="P87" s="38" t="s">
        <v>333</v>
      </c>
      <c r="Q87" s="38" t="s">
        <v>333</v>
      </c>
      <c r="R87" s="38" t="s">
        <v>333</v>
      </c>
      <c r="S87" s="38" t="s">
        <v>333</v>
      </c>
      <c r="T87" s="38" t="s">
        <v>333</v>
      </c>
      <c r="U87" s="38" t="s">
        <v>333</v>
      </c>
      <c r="V87" s="38" t="s">
        <v>333</v>
      </c>
      <c r="W87" s="38" t="s">
        <v>333</v>
      </c>
      <c r="X87" s="38" t="s">
        <v>333</v>
      </c>
      <c r="Y87" s="38" t="s">
        <v>333</v>
      </c>
      <c r="Z87" s="38" t="s">
        <v>333</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AA'!J159="-","-",'3c AA'!J159)</f>
        <v>-</v>
      </c>
      <c r="H89" s="38" t="str">
        <f>IF('3c AA'!K159="-","-",'3c AA'!K159)</f>
        <v>-</v>
      </c>
      <c r="I89" s="38" t="str">
        <f>IF('3c AA'!L159="-","-",'3c AA'!L159)</f>
        <v>-</v>
      </c>
      <c r="J89" s="38" t="str">
        <f>IF('3c AA'!M159="-","-",'3c AA'!M159)</f>
        <v>-</v>
      </c>
      <c r="K89" s="38" t="str">
        <f>IF('3c AA'!N159="-","-",'3c AA'!N159)</f>
        <v>-</v>
      </c>
      <c r="L89" s="38" t="str">
        <f>IF('3c AA'!O159="-","-",'3c AA'!O159)</f>
        <v>-</v>
      </c>
      <c r="M89" s="38" t="str">
        <f>IF('3c AA'!P159="-","-",'3c AA'!P159)</f>
        <v>-</v>
      </c>
      <c r="N89" s="38" t="str">
        <f>IF('3c AA'!Q159="-","-",'3c AA'!Q159)</f>
        <v>-</v>
      </c>
      <c r="O89" s="30"/>
      <c r="P89" s="38" t="str">
        <f>IF('3c AA'!S159="-","-",'3c AA'!S159)</f>
        <v>-</v>
      </c>
      <c r="Q89" s="38" t="str">
        <f>IF('3c AA'!T159="-","-",'3c AA'!T159)</f>
        <v>-</v>
      </c>
      <c r="R89" s="38" t="str">
        <f>IF('3c AA'!U159="-","-",'3c AA'!U159)</f>
        <v>-</v>
      </c>
      <c r="S89" s="38" t="str">
        <f>IF('3c AA'!V159="-","-",'3c AA'!V159)</f>
        <v>-</v>
      </c>
      <c r="T89" s="38">
        <f>IF('3c AA'!W159="-","-",'3c AA'!W159)</f>
        <v>0</v>
      </c>
      <c r="U89" s="38">
        <f>IF('3c AA'!X159="-","-",'3c AA'!X159)</f>
        <v>0</v>
      </c>
      <c r="V89" s="38">
        <f>IF('3c AA'!Y159="-","-",'3c AA'!Y159)</f>
        <v>0</v>
      </c>
      <c r="W89" s="38" t="str">
        <f>IF('3c AA'!Z159="-","-",'3c AA'!Z159)</f>
        <v>-</v>
      </c>
      <c r="X89" s="38" t="str">
        <f>IF('3c AA'!AA159="-","-",'3c AA'!AA159)</f>
        <v>-</v>
      </c>
      <c r="Y89" s="38" t="str">
        <f>IF('3c AA'!AB159="-","-",'3c AA'!AB159)</f>
        <v>-</v>
      </c>
      <c r="Z89" s="38" t="str">
        <f>IF('3c AA'!AC159="-","-",'3c AA'!AC159)</f>
        <v>-</v>
      </c>
      <c r="AA89" s="28"/>
    </row>
    <row r="90" spans="1:27" s="29" customFormat="1" ht="11.5" x14ac:dyDescent="0.25">
      <c r="A90" s="256"/>
      <c r="B90" s="135" t="s">
        <v>2</v>
      </c>
      <c r="C90" s="135" t="s">
        <v>342</v>
      </c>
      <c r="D90" s="133" t="s">
        <v>322</v>
      </c>
      <c r="E90" s="128"/>
      <c r="F90" s="30"/>
      <c r="G90" s="38">
        <f>IF('3d PC'!G14="-","-",'3d PC'!G61)</f>
        <v>6.5567588596821027</v>
      </c>
      <c r="H90" s="38">
        <f>IF('3d PC'!H14="-","-",'3d PC'!H61)</f>
        <v>6.5567588596821027</v>
      </c>
      <c r="I90" s="38">
        <f>IF('3d PC'!I14="-","-",'3d PC'!I61)</f>
        <v>6.6197359495950758</v>
      </c>
      <c r="J90" s="38">
        <f>IF('3d PC'!J14="-","-",'3d PC'!J61)</f>
        <v>6.6197359495950758</v>
      </c>
      <c r="K90" s="38">
        <f>IF('3d PC'!K14="-","-",'3d PC'!K61)</f>
        <v>6.6995028867368616</v>
      </c>
      <c r="L90" s="38">
        <f>IF('3d PC'!L14="-","-",'3d PC'!L61)</f>
        <v>6.6995028867368616</v>
      </c>
      <c r="M90" s="38">
        <f>IF('3d PC'!M14="-","-",'3d PC'!M61)</f>
        <v>7.1131218301273513</v>
      </c>
      <c r="N90" s="38">
        <f>IF('3d PC'!N14="-","-",'3d PC'!N61)</f>
        <v>7.1131218301273513</v>
      </c>
      <c r="O90" s="30"/>
      <c r="P90" s="38">
        <f>'3d PC'!P61</f>
        <v>7.1131218301273513</v>
      </c>
      <c r="Q90" s="38">
        <f>'3d PC'!Q61</f>
        <v>7.2804579515147188</v>
      </c>
      <c r="R90" s="38">
        <f>'3d PC'!R61</f>
        <v>7.1935840895118579</v>
      </c>
      <c r="S90" s="38">
        <f>'3d PC'!S61</f>
        <v>7.3593999937099728</v>
      </c>
      <c r="T90" s="38">
        <f>'3d PC'!T61</f>
        <v>7.0492243060839304</v>
      </c>
      <c r="U90" s="38">
        <f>'3d PC'!U61</f>
        <v>7.1089669218364691</v>
      </c>
      <c r="V90" s="38">
        <f>'3d PC'!V61</f>
        <v>6.9829560851947949</v>
      </c>
      <c r="W90" s="38" t="str">
        <f>'3d PC'!W61</f>
        <v>-</v>
      </c>
      <c r="X90" s="38" t="str">
        <f>'3d PC'!X61</f>
        <v>-</v>
      </c>
      <c r="Y90" s="38" t="str">
        <f>'3d PC'!Y61</f>
        <v>-</v>
      </c>
      <c r="Z90" s="38" t="str">
        <f>'3d PC'!Z61</f>
        <v>-</v>
      </c>
      <c r="AA90" s="28"/>
    </row>
    <row r="91" spans="1:27" s="29" customFormat="1" ht="11.5" x14ac:dyDescent="0.25">
      <c r="A91" s="256"/>
      <c r="B91" s="135" t="s">
        <v>352</v>
      </c>
      <c r="C91" s="135" t="s">
        <v>343</v>
      </c>
      <c r="D91" s="133" t="s">
        <v>322</v>
      </c>
      <c r="E91" s="128"/>
      <c r="F91" s="30"/>
      <c r="G91" s="38">
        <f>IF('3e NC-Elec'!H48="-","-",'3e NC-Elec'!H48)</f>
        <v>17.227999999999998</v>
      </c>
      <c r="H91" s="38">
        <f>IF('3e NC-Elec'!I48="-","-",'3e NC-Elec'!I48)</f>
        <v>17.227999999999998</v>
      </c>
      <c r="I91" s="38">
        <f>IF('3e NC-Elec'!J48="-","-",'3e NC-Elec'!J48)</f>
        <v>11.753000000000002</v>
      </c>
      <c r="J91" s="38">
        <f>IF('3e NC-Elec'!K48="-","-",'3e NC-Elec'!K48)</f>
        <v>11.753000000000002</v>
      </c>
      <c r="K91" s="38">
        <f>IF('3e NC-Elec'!L48="-","-",'3e NC-Elec'!L48)</f>
        <v>11.4245</v>
      </c>
      <c r="L91" s="38">
        <f>IF('3e NC-Elec'!M48="-","-",'3e NC-Elec'!M48)</f>
        <v>11.4245</v>
      </c>
      <c r="M91" s="38">
        <f>IF('3e NC-Elec'!N48="-","-",'3e NC-Elec'!N48)</f>
        <v>12.0815</v>
      </c>
      <c r="N91" s="38">
        <f>IF('3e NC-Elec'!O48="-","-",'3e NC-Elec'!O48)</f>
        <v>12.0815</v>
      </c>
      <c r="O91" s="30"/>
      <c r="P91" s="38">
        <f>'3e NC-Elec'!Q48</f>
        <v>12.0815</v>
      </c>
      <c r="Q91" s="38">
        <f>'3e NC-Elec'!R48</f>
        <v>13.176499999999999</v>
      </c>
      <c r="R91" s="38">
        <f>'3e NC-Elec'!S48</f>
        <v>13.176499999999999</v>
      </c>
      <c r="S91" s="38">
        <f>'3e NC-Elec'!T48</f>
        <v>14.308</v>
      </c>
      <c r="T91" s="38">
        <f>'3e NC-Elec'!U48</f>
        <v>14.308</v>
      </c>
      <c r="U91" s="38">
        <f>'3e NC-Elec'!V48</f>
        <v>15.731499999999999</v>
      </c>
      <c r="V91" s="38">
        <f>'3e NC-Elec'!W48</f>
        <v>15.731499999999999</v>
      </c>
      <c r="W91" s="38" t="str">
        <f>'3e NC-Elec'!X48</f>
        <v>-</v>
      </c>
      <c r="X91" s="38" t="str">
        <f>'3e NC-Elec'!Y48</f>
        <v>-</v>
      </c>
      <c r="Y91" s="38" t="str">
        <f>'3e NC-Elec'!Z48</f>
        <v>-</v>
      </c>
      <c r="Z91" s="38" t="str">
        <f>'3e NC-Elec'!AA48</f>
        <v>-</v>
      </c>
      <c r="AA91" s="28"/>
    </row>
    <row r="92" spans="1:27" s="29" customFormat="1" ht="11.5" x14ac:dyDescent="0.25">
      <c r="A92" s="256"/>
      <c r="B92" s="135" t="s">
        <v>349</v>
      </c>
      <c r="C92" s="135" t="s">
        <v>344</v>
      </c>
      <c r="D92" s="133" t="s">
        <v>322</v>
      </c>
      <c r="E92" s="128"/>
      <c r="F92" s="30"/>
      <c r="G92" s="38">
        <f>IF('3g CPIH'!C$16="-","-",'3h OC '!$E$9*('3g CPIH'!C$16/'3g CPIH'!$G$16))</f>
        <v>39.034507632093934</v>
      </c>
      <c r="H92" s="38">
        <f>IF('3g CPIH'!D$16="-","-",'3h OC '!$E$9*('3g CPIH'!D$16/'3g CPIH'!$G$16))</f>
        <v>39.112654794520544</v>
      </c>
      <c r="I92" s="38">
        <f>IF('3g CPIH'!E$16="-","-",'3h OC '!$E$9*('3g CPIH'!E$16/'3g CPIH'!$G$16))</f>
        <v>39.229875538160471</v>
      </c>
      <c r="J92" s="38">
        <f>IF('3g CPIH'!F$16="-","-",'3h OC '!$E$9*('3g CPIH'!F$16/'3g CPIH'!$G$16))</f>
        <v>39.464317025440316</v>
      </c>
      <c r="K92" s="38">
        <f>IF('3g CPIH'!G$16="-","-",'3h OC '!$E$9*('3g CPIH'!G$16/'3g CPIH'!$G$16))</f>
        <v>39.933199999999999</v>
      </c>
      <c r="L92" s="38">
        <f>IF('3g CPIH'!H$16="-","-",'3h OC '!$E$9*('3g CPIH'!H$16/'3g CPIH'!$G$16))</f>
        <v>40.441156555772999</v>
      </c>
      <c r="M92" s="38">
        <f>IF('3g CPIH'!I$16="-","-",'3h OC '!$E$9*('3g CPIH'!I$16/'3g CPIH'!$G$16))</f>
        <v>41.027260273972601</v>
      </c>
      <c r="N92" s="38">
        <f>IF('3g CPIH'!J$16="-","-",'3h OC '!$E$9*('3g CPIH'!J$16/'3g CPIH'!$G$16))</f>
        <v>41.378922504892373</v>
      </c>
      <c r="O92" s="30"/>
      <c r="P92" s="38">
        <f>IF('3g CPIH'!L$16="-","-",'3h OC '!$E$9*('3g CPIH'!L$16/'3g CPIH'!$G$16))</f>
        <v>41.378922504892373</v>
      </c>
      <c r="Q92" s="38">
        <f>IF('3g CPIH'!M$16="-","-",'3h OC '!$E$9*('3g CPIH'!M$16/'3g CPIH'!$G$16))</f>
        <v>41.847805479452056</v>
      </c>
      <c r="R92" s="38">
        <f>IF('3g CPIH'!N$16="-","-",'3h OC '!$E$9*('3g CPIH'!N$16/'3g CPIH'!$G$16))</f>
        <v>42.160394129158512</v>
      </c>
      <c r="S92" s="38">
        <f>IF('3g CPIH'!O$16="-","-",'3h OC '!$E$9*('3g CPIH'!O$16/'3g CPIH'!$G$16))</f>
        <v>42.394835616438357</v>
      </c>
      <c r="T92" s="38">
        <f>IF('3g CPIH'!P$16="-","-",'3h OC '!$E$9*('3g CPIH'!P$16/'3g CPIH'!$G$16))</f>
        <v>42.512056360078276</v>
      </c>
      <c r="U92" s="38">
        <f>IF('3g CPIH'!Q$16="-","-",'3h OC '!$E$9*('3g CPIH'!Q$16/'3g CPIH'!$G$16))</f>
        <v>42.746497847358121</v>
      </c>
      <c r="V92" s="38">
        <f>IF('3g CPIH'!R$16="-","-",'3h OC '!$E$9*('3g CPIH'!R$16/'3g CPIH'!$G$16))</f>
        <v>43.527969471624267</v>
      </c>
      <c r="W92" s="38" t="str">
        <f>IF('3g CPIH'!S$16="-","-",'3h OC '!$E$9*('3g CPIH'!S$16/'3g CPIH'!$G$16))</f>
        <v>-</v>
      </c>
      <c r="X92" s="38" t="str">
        <f>IF('3g CPIH'!T$16="-","-",'3h OC '!$E$9*('3g CPIH'!T$16/'3g CPIH'!$G$16))</f>
        <v>-</v>
      </c>
      <c r="Y92" s="38" t="str">
        <f>IF('3g CPIH'!U$16="-","-",'3h OC '!$E$9*('3g CPIH'!U$16/'3g CPIH'!$G$16))</f>
        <v>-</v>
      </c>
      <c r="Z92" s="38" t="str">
        <f>IF('3g CPIH'!V$16="-","-",'3h OC '!$E$9*('3g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SMNCC'!G$59="-","-",'3i SMNCC'!G$59)</f>
        <v>0</v>
      </c>
      <c r="L93" s="38">
        <f>IF('3i SMNCC'!H$59="-","-",'3i SMNCC'!H$59)</f>
        <v>-0.1310662676190151</v>
      </c>
      <c r="M93" s="38">
        <f>IF('3i SMNCC'!I$59="-","-",'3i SMNCC'!I$59)</f>
        <v>1.6490220555819262</v>
      </c>
      <c r="N93" s="38">
        <f>IF('3i SMNCC'!J$59="-","-",'3i SMNCC'!J$59)</f>
        <v>1.7011822078168848</v>
      </c>
      <c r="O93" s="30"/>
      <c r="P93" s="38">
        <f>IF('3i SMNCC'!L$59="-","-",'3i SMNCC'!L$59)</f>
        <v>1.7011822078168848</v>
      </c>
      <c r="Q93" s="38">
        <f>IF('3i SMNCC'!M$59="-","-",'3i SMNCC'!M$59)</f>
        <v>3.37071596157242</v>
      </c>
      <c r="R93" s="38">
        <f>IF('3i SMNCC'!N$59="-","-",'3i SMNCC'!N$59)</f>
        <v>3.2761312765157915</v>
      </c>
      <c r="S93" s="38">
        <f>IF('3i SMNCC'!O$59="-","-",'3i SMNCC'!O$59)</f>
        <v>4.8946129781636989</v>
      </c>
      <c r="T93" s="38">
        <f>IF('3i SMNCC'!P$59="-","-",'3i SMNCC'!P$59)</f>
        <v>4.2887571563853468</v>
      </c>
      <c r="U93" s="38">
        <f>IF('3i SMNCC'!Q$59="-","-",'3i SMNCC'!Q$59)</f>
        <v>4.0337120778428694</v>
      </c>
      <c r="V93" s="38">
        <f>IF('3i SMNCC'!R$59="-","-",'3i SMNCC'!R$59)</f>
        <v>4.3260832188341771</v>
      </c>
      <c r="W93" s="38" t="str">
        <f>IF('3i SMNCC'!S$59="-","-",'3i SMNCC'!S$59)</f>
        <v>-</v>
      </c>
      <c r="X93" s="38" t="str">
        <f>IF('3i SMNCC'!T$59="-","-",'3i SMNCC'!T$59)</f>
        <v>-</v>
      </c>
      <c r="Y93" s="38" t="str">
        <f>IF('3i SMNCC'!U$59="-","-",'3i SMNCC'!U$59)</f>
        <v>-</v>
      </c>
      <c r="Z93" s="38" t="str">
        <f>IF('3i SMNCC'!V$59="-","-",'3i SMNCC'!V$59)</f>
        <v>-</v>
      </c>
      <c r="AA93" s="28"/>
    </row>
    <row r="94" spans="1:27" s="29" customFormat="1" ht="11.25" customHeight="1" x14ac:dyDescent="0.25">
      <c r="A94" s="256"/>
      <c r="B94" s="135" t="s">
        <v>349</v>
      </c>
      <c r="C94" s="135" t="s">
        <v>389</v>
      </c>
      <c r="D94" s="133" t="s">
        <v>322</v>
      </c>
      <c r="E94" s="128"/>
      <c r="F94" s="30"/>
      <c r="G94" s="38">
        <f>IF('3g CPIH'!C$16="-","-",'3j PAAC PAP'!$G$17*('3g CPIH'!C$16/'3g CPIH'!$G$16))</f>
        <v>23.857918590998043</v>
      </c>
      <c r="H94" s="38">
        <f>IF('3g CPIH'!D$16="-","-",'3j PAAC PAP'!$G$17*('3g CPIH'!D$16/'3g CPIH'!$G$16))</f>
        <v>23.905682191780819</v>
      </c>
      <c r="I94" s="38">
        <f>IF('3g CPIH'!E$16="-","-",'3j PAAC PAP'!$G$17*('3g CPIH'!E$16/'3g CPIH'!$G$16))</f>
        <v>23.977327592954992</v>
      </c>
      <c r="J94" s="38">
        <f>IF('3g CPIH'!F$16="-","-",'3j PAAC PAP'!$G$17*('3g CPIH'!F$16/'3g CPIH'!$G$16))</f>
        <v>24.120618395303325</v>
      </c>
      <c r="K94" s="38">
        <f>IF('3g CPIH'!G$16="-","-",'3j PAAC PAP'!$G$17*('3g CPIH'!G$16/'3g CPIH'!$G$16))</f>
        <v>24.4072</v>
      </c>
      <c r="L94" s="38">
        <f>IF('3g CPIH'!H$16="-","-",'3j PAAC PAP'!$G$17*('3g CPIH'!H$16/'3g CPIH'!$G$16))</f>
        <v>24.717663405088064</v>
      </c>
      <c r="M94" s="38">
        <f>IF('3g CPIH'!I$16="-","-",'3j PAAC PAP'!$G$17*('3g CPIH'!I$16/'3g CPIH'!$G$16))</f>
        <v>25.075890410958902</v>
      </c>
      <c r="N94" s="38">
        <f>IF('3g CPIH'!J$16="-","-",'3j PAAC PAP'!$G$17*('3g CPIH'!J$16/'3g CPIH'!$G$16))</f>
        <v>25.290826614481411</v>
      </c>
      <c r="O94" s="30"/>
      <c r="P94" s="38">
        <f>IF('3g CPIH'!L$16="-","-",'3j PAAC PAP'!$G$17*('3g CPIH'!L$16/'3g CPIH'!$G$16))</f>
        <v>25.290826614481411</v>
      </c>
      <c r="Q94" s="38">
        <f>IF('3g CPIH'!M$16="-","-",'3j PAAC PAP'!$G$17*('3g CPIH'!M$16/'3g CPIH'!$G$16))</f>
        <v>25.577408219178082</v>
      </c>
      <c r="R94" s="38">
        <f>IF('3g CPIH'!N$16="-","-",'3j PAAC PAP'!$G$17*('3g CPIH'!N$16/'3g CPIH'!$G$16))</f>
        <v>25.768462622309197</v>
      </c>
      <c r="S94" s="38">
        <f>IF('3g CPIH'!O$16="-","-",'3j PAAC PAP'!$G$17*('3g CPIH'!O$16/'3g CPIH'!$G$16))</f>
        <v>25.911753424657533</v>
      </c>
      <c r="T94" s="38">
        <f>IF('3g CPIH'!P$16="-","-",'3j PAAC PAP'!$G$17*('3g CPIH'!P$16/'3g CPIH'!$G$16))</f>
        <v>25.983398825831699</v>
      </c>
      <c r="U94" s="38">
        <f>IF('3g CPIH'!Q$16="-","-",'3j PAAC PAP'!$G$17*('3g CPIH'!Q$16/'3g CPIH'!$G$16))</f>
        <v>26.126689628180038</v>
      </c>
      <c r="V94" s="38">
        <f>IF('3g CPIH'!R$16="-","-",'3j PAAC PAP'!$G$17*('3g CPIH'!R$16/'3g CPIH'!$G$16))</f>
        <v>26.604325636007829</v>
      </c>
      <c r="W94" s="38" t="str">
        <f>IF('3g CPIH'!S$16="-","-",'3j PAAC PAP'!$G$17*('3g CPIH'!S$16/'3g CPIH'!$G$16))</f>
        <v>-</v>
      </c>
      <c r="X94" s="38" t="str">
        <f>IF('3g CPIH'!T$16="-","-",'3j PAAC PAP'!$G$17*('3g CPIH'!T$16/'3g CPIH'!$G$16))</f>
        <v>-</v>
      </c>
      <c r="Y94" s="38" t="str">
        <f>IF('3g CPIH'!U$16="-","-",'3j PAAC PAP'!$G$17*('3g CPIH'!U$16/'3g CPIH'!$G$16))</f>
        <v>-</v>
      </c>
      <c r="Z94" s="38" t="str">
        <f>IF('3g CPIH'!V$16="-","-",'3j PAAC PAP'!$G$17*('3g CPIH'!V$16/'3g CPIH'!$G$16))</f>
        <v>-</v>
      </c>
      <c r="AA94" s="28"/>
    </row>
    <row r="95" spans="1:27" s="29" customFormat="1" ht="11.25" customHeight="1" x14ac:dyDescent="0.25">
      <c r="A95" s="256"/>
      <c r="B95" s="135" t="s">
        <v>349</v>
      </c>
      <c r="C95" s="135" t="s">
        <v>404</v>
      </c>
      <c r="D95" s="133" t="s">
        <v>322</v>
      </c>
      <c r="E95" s="128"/>
      <c r="F95" s="30"/>
      <c r="G95" s="38">
        <f>IF(G90="-","-",SUM(G87:G93)*'3j PAAC PAP'!$G$35)</f>
        <v>0</v>
      </c>
      <c r="H95" s="38">
        <f>IF(H90="-","-",SUM(H87:H93)*'3j PAAC PAP'!$G$35)</f>
        <v>0</v>
      </c>
      <c r="I95" s="38">
        <f>IF(I90="-","-",SUM(I87:I93)*'3j PAAC PAP'!$G$35)</f>
        <v>0</v>
      </c>
      <c r="J95" s="38">
        <f>IF(J90="-","-",SUM(J87:J93)*'3j PAAC PAP'!$G$35)</f>
        <v>0</v>
      </c>
      <c r="K95" s="38">
        <f>IF(K90="-","-",SUM(K87:K93)*'3j PAAC PAP'!$G$35)</f>
        <v>0</v>
      </c>
      <c r="L95" s="38">
        <f>IF(L90="-","-",SUM(L87:L93)*'3j PAAC PAP'!$G$35)</f>
        <v>0</v>
      </c>
      <c r="M95" s="38">
        <f>IF(M90="-","-",SUM(M87:M93)*'3j PAAC PAP'!$G$35)</f>
        <v>0</v>
      </c>
      <c r="N95" s="38">
        <f>IF(N90="-","-",SUM(N87:N93)*'3j PAAC PAP'!$G$35)</f>
        <v>0</v>
      </c>
      <c r="O95" s="30"/>
      <c r="P95" s="38">
        <f>IF(P90="-","-",SUM(P87:P93)*'3j PAAC PAP'!$G$35)</f>
        <v>0</v>
      </c>
      <c r="Q95" s="38">
        <f>IF(Q90="-","-",SUM(Q87:Q93)*'3j PAAC PAP'!$G$35)</f>
        <v>0</v>
      </c>
      <c r="R95" s="38">
        <f>IF(R90="-","-",SUM(R87:R93)*'3j PAAC PAP'!$G$35)</f>
        <v>0</v>
      </c>
      <c r="S95" s="38">
        <f>IF(S90="-","-",SUM(S87:S93)*'3j PAAC PAP'!$G$35)</f>
        <v>0</v>
      </c>
      <c r="T95" s="38">
        <f>IF(T90="-","-",SUM(T87:T93)*'3j PAAC PAP'!$G$35)</f>
        <v>0</v>
      </c>
      <c r="U95" s="38">
        <f>IF(U90="-","-",SUM(U87:U93)*'3j PAAC PAP'!$G$35)</f>
        <v>0</v>
      </c>
      <c r="V95" s="38">
        <f>IF(V90="-","-",SUM(V87:V93)*'3j PAAC PAP'!$G$35)</f>
        <v>0</v>
      </c>
      <c r="W95" s="38" t="str">
        <f>IF(W90="-","-",SUM(W87:W93)*'3j PAAC PAP'!$G$35)</f>
        <v>-</v>
      </c>
      <c r="X95" s="38" t="str">
        <f>IF(X90="-","-",SUM(X87:X93)*'3j PAAC PAP'!$G$35)</f>
        <v>-</v>
      </c>
      <c r="Y95" s="38" t="str">
        <f>IF(Y90="-","-",SUM(Y87:Y93)*'3j PAAC PAP'!$G$35)</f>
        <v>-</v>
      </c>
      <c r="Z95" s="38" t="str">
        <f>IF(Z90="-","-",SUM(Z87:Z93)*'3j PAAC PAP'!$G$35)</f>
        <v>-</v>
      </c>
      <c r="AA95" s="28"/>
    </row>
    <row r="96" spans="1:27" s="29" customFormat="1" ht="11.25" customHeight="1" x14ac:dyDescent="0.25">
      <c r="A96" s="256"/>
      <c r="B96" s="135" t="s">
        <v>388</v>
      </c>
      <c r="C96" s="135" t="s">
        <v>515</v>
      </c>
      <c r="D96" s="133" t="s">
        <v>322</v>
      </c>
      <c r="E96" s="128"/>
      <c r="F96" s="30"/>
      <c r="G96" s="38">
        <f>IF(G90="-","-",SUM(G87:G95)*'3k EBIT'!$E$9)</f>
        <v>1.6787637206831683</v>
      </c>
      <c r="H96" s="38">
        <f>IF(H90="-","-",SUM(H87:H95)*'3k EBIT'!$E$9)</f>
        <v>1.6812023603450077</v>
      </c>
      <c r="I96" s="38">
        <f>IF(I90="-","-",SUM(I87:I95)*'3k EBIT'!$E$9)</f>
        <v>1.5800402601152019</v>
      </c>
      <c r="J96" s="38">
        <f>IF(J90="-","-",SUM(J87:J95)*'3k EBIT'!$E$9)</f>
        <v>1.5873561791007202</v>
      </c>
      <c r="K96" s="38">
        <f>IF(K90="-","-",SUM(K87:K95)*'3k EBIT'!$E$9)</f>
        <v>1.5971705551103195</v>
      </c>
      <c r="L96" s="38">
        <f>IF(L90="-","-",SUM(L87:L95)*'3k EBIT'!$E$9)</f>
        <v>1.6104832214410314</v>
      </c>
      <c r="M96" s="38">
        <f>IF(M90="-","-",SUM(M87:M95)*'3k EBIT'!$E$9)</f>
        <v>1.6839855172441704</v>
      </c>
      <c r="N96" s="38">
        <f>IF(N90="-","-",SUM(N87:N95)*'3k EBIT'!$E$9)</f>
        <v>1.6959696335509353</v>
      </c>
      <c r="O96" s="30"/>
      <c r="P96" s="38">
        <f>IF(P90="-","-",SUM(P87:P95)*'3k EBIT'!$E$9)</f>
        <v>1.6959696335509353</v>
      </c>
      <c r="Q96" s="38">
        <f>IF(Q90="-","-",SUM(Q87:Q95)*'3k EBIT'!$E$9)</f>
        <v>1.76738592726374</v>
      </c>
      <c r="R96" s="38">
        <f>IF(R90="-","-",SUM(R87:R95)*'3k EBIT'!$E$9)</f>
        <v>1.7736259967716503</v>
      </c>
      <c r="S96" s="38">
        <f>IF(S90="-","-",SUM(S87:S95)*'3k EBIT'!$E$9)</f>
        <v>1.8374150837871941</v>
      </c>
      <c r="T96" s="38">
        <f>IF(T90="-","-",SUM(T87:T95)*'3k EBIT'!$E$9)</f>
        <v>1.8233313450058093</v>
      </c>
      <c r="U96" s="38">
        <f>IF(U90="-","-",SUM(U87:U95)*'3k EBIT'!$E$9)</f>
        <v>1.8544349938920124</v>
      </c>
      <c r="V96" s="38">
        <f>IF(V90="-","-",SUM(V87:V95)*'3k EBIT'!$E$9)</f>
        <v>1.8820434568850513</v>
      </c>
      <c r="W96" s="38" t="str">
        <f>IF(W90="-","-",SUM(W87:W95)*'3k EBIT'!$E$9)</f>
        <v>-</v>
      </c>
      <c r="X96" s="38" t="str">
        <f>IF(X90="-","-",SUM(X87:X95)*'3k EBIT'!$E$9)</f>
        <v>-</v>
      </c>
      <c r="Y96" s="38" t="str">
        <f>IF(Y90="-","-",SUM(Y87:Y95)*'3k EBIT'!$E$9)</f>
        <v>-</v>
      </c>
      <c r="Z96" s="38" t="str">
        <f>IF(Z90="-","-",SUM(Z87:Z95)*'3k EBIT'!$E$9)</f>
        <v>-</v>
      </c>
      <c r="AA96" s="28"/>
    </row>
    <row r="97" spans="1:27" s="29" customFormat="1" ht="11.25" customHeight="1" x14ac:dyDescent="0.25">
      <c r="A97" s="256"/>
      <c r="B97" s="135" t="s">
        <v>292</v>
      </c>
      <c r="C97" s="179" t="s">
        <v>516</v>
      </c>
      <c r="D97" s="133" t="s">
        <v>322</v>
      </c>
      <c r="E97" s="127"/>
      <c r="F97" s="30"/>
      <c r="G97" s="38">
        <f>IF(G92="-","-",SUM(G87:G90,G92:G96)*'3l HAP'!$E$10)</f>
        <v>1.0413842984314174</v>
      </c>
      <c r="H97" s="38">
        <f>IF(H92="-","-",SUM(H87:H90,H92:H96)*'3l HAP'!$E$10)</f>
        <v>1.0432634620388552</v>
      </c>
      <c r="I97" s="38">
        <f>IF(I92="-","-",SUM(I87:I90,I92:I96)*'3l HAP'!$E$10)</f>
        <v>1.0454695845290294</v>
      </c>
      <c r="J97" s="38">
        <f>IF(J92="-","-",SUM(J87:J90,J92:J96)*'3l HAP'!$E$10)</f>
        <v>1.0511070753513427</v>
      </c>
      <c r="K97" s="38">
        <f>IF(K92="-","-",SUM(K87:K90,K92:K96)*'3l HAP'!$E$10)</f>
        <v>1.0634793922620844</v>
      </c>
      <c r="L97" s="38">
        <f>IF(L92="-","-",SUM(L87:L90,L92:L96)*'3l HAP'!$E$10)</f>
        <v>1.0737378484325892</v>
      </c>
      <c r="M97" s="38">
        <f>IF(M92="-","-",SUM(M87:M90,M92:M96)*'3l HAP'!$E$10)</f>
        <v>1.1207580097667236</v>
      </c>
      <c r="N97" s="38">
        <f>IF(N92="-","-",SUM(N87:N90,N92:N96)*'3l HAP'!$E$10)</f>
        <v>1.1299927136811123</v>
      </c>
      <c r="O97" s="30"/>
      <c r="P97" s="38">
        <f>IF(P92="-","-",SUM(P87:P90,P92:P96)*'3l HAP'!$E$10)</f>
        <v>1.1299927136811123</v>
      </c>
      <c r="Q97" s="38">
        <f>IF(Q92="-","-",SUM(Q87:Q90,Q92:Q96)*'3l HAP'!$E$10)</f>
        <v>1.1689926883842212</v>
      </c>
      <c r="R97" s="38">
        <f>IF(R92="-","-",SUM(R87:R90,R92:R96)*'3l HAP'!$E$10)</f>
        <v>1.1738011525909833</v>
      </c>
      <c r="S97" s="38">
        <f>IF(S92="-","-",SUM(S87:S90,S92:S96)*'3l HAP'!$E$10)</f>
        <v>1.2063893683136155</v>
      </c>
      <c r="T97" s="38">
        <f>IF(T92="-","-",SUM(T87:T90,T92:T96)*'3l HAP'!$E$10)</f>
        <v>1.1955367401911505</v>
      </c>
      <c r="U97" s="38">
        <f>IF(U92="-","-",SUM(U87:U90,U92:U96)*'3l HAP'!$E$10)</f>
        <v>1.1986630838092325</v>
      </c>
      <c r="V97" s="38">
        <f>IF(V92="-","-",SUM(V87:V90,V92:V96)*'3l HAP'!$E$10)</f>
        <v>1.2199375753733839</v>
      </c>
      <c r="W97" s="38" t="str">
        <f>IF(W92="-","-",SUM(W87:W90,W92:W96)*'3l HAP'!$E$10)</f>
        <v>-</v>
      </c>
      <c r="X97" s="38" t="str">
        <f>IF(X92="-","-",SUM(X87:X90,X92:X96)*'3l HAP'!$E$10)</f>
        <v>-</v>
      </c>
      <c r="Y97" s="38" t="str">
        <f>IF(Y92="-","-",SUM(Y87:Y90,Y92:Y96)*'3l HAP'!$E$10)</f>
        <v>-</v>
      </c>
      <c r="Z97" s="38" t="str">
        <f>IF(Z92="-","-",SUM(Z87:Z90,Z92:Z96)*'3l HAP'!$E$10)</f>
        <v>-</v>
      </c>
      <c r="AA97" s="28"/>
    </row>
    <row r="98" spans="1:27" s="29" customFormat="1" ht="11.25" customHeight="1" x14ac:dyDescent="0.25">
      <c r="A98" s="256"/>
      <c r="B98" s="135" t="s">
        <v>44</v>
      </c>
      <c r="C98" s="135" t="str">
        <f>B98&amp;"_"&amp;D98</f>
        <v>Total_North West</v>
      </c>
      <c r="D98" s="133" t="s">
        <v>322</v>
      </c>
      <c r="E98" s="128"/>
      <c r="F98" s="30"/>
      <c r="G98" s="38">
        <f t="shared" ref="G98:N98" si="12">IF(G92="-","-",SUM(G87:G97))</f>
        <v>89.397333101888663</v>
      </c>
      <c r="H98" s="38">
        <f t="shared" si="12"/>
        <v>89.527561668367326</v>
      </c>
      <c r="I98" s="38">
        <f t="shared" si="12"/>
        <v>84.205448925354773</v>
      </c>
      <c r="J98" s="38">
        <f t="shared" si="12"/>
        <v>84.596134624790778</v>
      </c>
      <c r="K98" s="38">
        <f t="shared" si="12"/>
        <v>85.125052834109269</v>
      </c>
      <c r="L98" s="38">
        <f t="shared" si="12"/>
        <v>85.835977649852524</v>
      </c>
      <c r="M98" s="38">
        <f t="shared" si="12"/>
        <v>89.751538097651661</v>
      </c>
      <c r="N98" s="38">
        <f t="shared" si="12"/>
        <v>90.391515504550071</v>
      </c>
      <c r="O98" s="30"/>
      <c r="P98" s="38">
        <f t="shared" ref="P98:Z98" si="13">IF(P92="-","-",SUM(P87:P97))</f>
        <v>90.391515504550071</v>
      </c>
      <c r="Q98" s="38">
        <f t="shared" si="13"/>
        <v>94.189266227365238</v>
      </c>
      <c r="R98" s="38">
        <f t="shared" si="13"/>
        <v>94.522499266858006</v>
      </c>
      <c r="S98" s="38">
        <f t="shared" si="13"/>
        <v>97.912406465070347</v>
      </c>
      <c r="T98" s="38">
        <f t="shared" si="13"/>
        <v>97.160304733576211</v>
      </c>
      <c r="U98" s="38">
        <f t="shared" si="13"/>
        <v>98.80046455291874</v>
      </c>
      <c r="V98" s="38">
        <f t="shared" si="13"/>
        <v>100.27481544391949</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t="s">
        <v>333</v>
      </c>
      <c r="H99" s="129" t="s">
        <v>333</v>
      </c>
      <c r="I99" s="129" t="s">
        <v>333</v>
      </c>
      <c r="J99" s="129" t="s">
        <v>333</v>
      </c>
      <c r="K99" s="129" t="s">
        <v>333</v>
      </c>
      <c r="L99" s="129" t="s">
        <v>333</v>
      </c>
      <c r="M99" s="129" t="s">
        <v>333</v>
      </c>
      <c r="N99" s="129" t="s">
        <v>333</v>
      </c>
      <c r="O99" s="30"/>
      <c r="P99" s="129" t="s">
        <v>333</v>
      </c>
      <c r="Q99" s="129" t="s">
        <v>333</v>
      </c>
      <c r="R99" s="129" t="s">
        <v>333</v>
      </c>
      <c r="S99" s="129" t="s">
        <v>333</v>
      </c>
      <c r="T99" s="129" t="s">
        <v>333</v>
      </c>
      <c r="U99" s="129" t="s">
        <v>333</v>
      </c>
      <c r="V99" s="129" t="s">
        <v>333</v>
      </c>
      <c r="W99" s="129" t="s">
        <v>333</v>
      </c>
      <c r="X99" s="129" t="s">
        <v>333</v>
      </c>
      <c r="Y99" s="129" t="s">
        <v>333</v>
      </c>
      <c r="Z99" s="129" t="s">
        <v>333</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AA'!J160="-","-",'3c AA'!J160)</f>
        <v>-</v>
      </c>
      <c r="H101" s="129" t="str">
        <f>IF('3c AA'!K160="-","-",'3c AA'!K160)</f>
        <v>-</v>
      </c>
      <c r="I101" s="129" t="str">
        <f>IF('3c AA'!L160="-","-",'3c AA'!L160)</f>
        <v>-</v>
      </c>
      <c r="J101" s="129" t="str">
        <f>IF('3c AA'!M160="-","-",'3c AA'!M160)</f>
        <v>-</v>
      </c>
      <c r="K101" s="129" t="str">
        <f>IF('3c AA'!N160="-","-",'3c AA'!N160)</f>
        <v>-</v>
      </c>
      <c r="L101" s="129" t="str">
        <f>IF('3c AA'!O160="-","-",'3c AA'!O160)</f>
        <v>-</v>
      </c>
      <c r="M101" s="129" t="str">
        <f>IF('3c AA'!P160="-","-",'3c AA'!P160)</f>
        <v>-</v>
      </c>
      <c r="N101" s="129" t="str">
        <f>IF('3c AA'!Q160="-","-",'3c AA'!Q160)</f>
        <v>-</v>
      </c>
      <c r="O101" s="30"/>
      <c r="P101" s="129" t="str">
        <f>IF('3c AA'!S160="-","-",'3c AA'!S160)</f>
        <v>-</v>
      </c>
      <c r="Q101" s="129" t="str">
        <f>IF('3c AA'!T160="-","-",'3c AA'!T160)</f>
        <v>-</v>
      </c>
      <c r="R101" s="129" t="str">
        <f>IF('3c AA'!U160="-","-",'3c AA'!U160)</f>
        <v>-</v>
      </c>
      <c r="S101" s="129" t="str">
        <f>IF('3c AA'!V160="-","-",'3c AA'!V160)</f>
        <v>-</v>
      </c>
      <c r="T101" s="129">
        <f>IF('3c AA'!W160="-","-",'3c AA'!W160)</f>
        <v>0</v>
      </c>
      <c r="U101" s="129">
        <f>IF('3c AA'!X160="-","-",'3c AA'!X160)</f>
        <v>0</v>
      </c>
      <c r="V101" s="129">
        <f>IF('3c AA'!Y160="-","-",'3c AA'!Y160)</f>
        <v>0</v>
      </c>
      <c r="W101" s="129" t="str">
        <f>IF('3c AA'!Z160="-","-",'3c AA'!Z160)</f>
        <v>-</v>
      </c>
      <c r="X101" s="129" t="str">
        <f>IF('3c AA'!AA160="-","-",'3c AA'!AA160)</f>
        <v>-</v>
      </c>
      <c r="Y101" s="129" t="str">
        <f>IF('3c AA'!AB160="-","-",'3c AA'!AB160)</f>
        <v>-</v>
      </c>
      <c r="Z101" s="129" t="str">
        <f>IF('3c AA'!AC160="-","-",'3c AA'!AC160)</f>
        <v>-</v>
      </c>
      <c r="AA101" s="28"/>
    </row>
    <row r="102" spans="1:27" s="29" customFormat="1" ht="11.5" x14ac:dyDescent="0.25">
      <c r="A102" s="256"/>
      <c r="B102" s="132" t="s">
        <v>2</v>
      </c>
      <c r="C102" s="132" t="s">
        <v>342</v>
      </c>
      <c r="D102" s="134" t="s">
        <v>323</v>
      </c>
      <c r="E102" s="131"/>
      <c r="F102" s="30"/>
      <c r="G102" s="129">
        <f>IF('3d PC'!G14="-","-",'3d PC'!G61)</f>
        <v>6.5567588596821027</v>
      </c>
      <c r="H102" s="129">
        <f>IF('3d PC'!H14="-","-",'3d PC'!H61)</f>
        <v>6.5567588596821027</v>
      </c>
      <c r="I102" s="129">
        <f>IF('3d PC'!I14="-","-",'3d PC'!I61)</f>
        <v>6.6197359495950758</v>
      </c>
      <c r="J102" s="129">
        <f>IF('3d PC'!J14="-","-",'3d PC'!J61)</f>
        <v>6.6197359495950758</v>
      </c>
      <c r="K102" s="129">
        <f>IF('3d PC'!K14="-","-",'3d PC'!K61)</f>
        <v>6.6995028867368616</v>
      </c>
      <c r="L102" s="129">
        <f>IF('3d PC'!L14="-","-",'3d PC'!L61)</f>
        <v>6.6995028867368616</v>
      </c>
      <c r="M102" s="129">
        <f>IF('3d PC'!M14="-","-",'3d PC'!M61)</f>
        <v>7.1131218301273513</v>
      </c>
      <c r="N102" s="129">
        <f>IF('3d PC'!N14="-","-",'3d PC'!N61)</f>
        <v>7.1131218301273513</v>
      </c>
      <c r="O102" s="30"/>
      <c r="P102" s="129">
        <f>'3d PC'!P61</f>
        <v>7.1131218301273513</v>
      </c>
      <c r="Q102" s="129">
        <f>'3d PC'!Q61</f>
        <v>7.2804579515147188</v>
      </c>
      <c r="R102" s="129">
        <f>'3d PC'!R61</f>
        <v>7.1935840895118579</v>
      </c>
      <c r="S102" s="129">
        <f>'3d PC'!S61</f>
        <v>7.3593999937099728</v>
      </c>
      <c r="T102" s="129">
        <f>'3d PC'!T61</f>
        <v>7.0492243060839304</v>
      </c>
      <c r="U102" s="129">
        <f>'3d PC'!U61</f>
        <v>7.1089669218364691</v>
      </c>
      <c r="V102" s="129">
        <f>'3d PC'!V61</f>
        <v>6.9829560851947949</v>
      </c>
      <c r="W102" s="129" t="str">
        <f>'3d PC'!W61</f>
        <v>-</v>
      </c>
      <c r="X102" s="129" t="str">
        <f>'3d PC'!X61</f>
        <v>-</v>
      </c>
      <c r="Y102" s="129" t="str">
        <f>'3d PC'!Y61</f>
        <v>-</v>
      </c>
      <c r="Z102" s="129" t="str">
        <f>'3d PC'!Z61</f>
        <v>-</v>
      </c>
      <c r="AA102" s="28"/>
    </row>
    <row r="103" spans="1:27" s="29" customFormat="1" ht="11.5" x14ac:dyDescent="0.25">
      <c r="A103" s="256"/>
      <c r="B103" s="132" t="s">
        <v>352</v>
      </c>
      <c r="C103" s="132" t="s">
        <v>343</v>
      </c>
      <c r="D103" s="134" t="s">
        <v>323</v>
      </c>
      <c r="E103" s="131"/>
      <c r="F103" s="30"/>
      <c r="G103" s="129">
        <f>IF('3e NC-Elec'!H49="-","-",'3e NC-Elec'!H49)</f>
        <v>11.753000000000002</v>
      </c>
      <c r="H103" s="129">
        <f>IF('3e NC-Elec'!I49="-","-",'3e NC-Elec'!I49)</f>
        <v>11.753000000000002</v>
      </c>
      <c r="I103" s="129">
        <f>IF('3e NC-Elec'!J49="-","-",'3e NC-Elec'!J49)</f>
        <v>10.621500000000001</v>
      </c>
      <c r="J103" s="129">
        <f>IF('3e NC-Elec'!K49="-","-",'3e NC-Elec'!K49)</f>
        <v>10.621500000000001</v>
      </c>
      <c r="K103" s="129">
        <f>IF('3e NC-Elec'!L49="-","-",'3e NC-Elec'!L49)</f>
        <v>11.095999999999998</v>
      </c>
      <c r="L103" s="129">
        <f>IF('3e NC-Elec'!M49="-","-",'3e NC-Elec'!M49)</f>
        <v>11.095999999999998</v>
      </c>
      <c r="M103" s="129">
        <f>IF('3e NC-Elec'!N49="-","-",'3e NC-Elec'!N49)</f>
        <v>10.804</v>
      </c>
      <c r="N103" s="129">
        <f>IF('3e NC-Elec'!O49="-","-",'3e NC-Elec'!O49)</f>
        <v>10.804</v>
      </c>
      <c r="O103" s="30"/>
      <c r="P103" s="129">
        <f>'3e NC-Elec'!Q49</f>
        <v>10.804</v>
      </c>
      <c r="Q103" s="129">
        <f>'3e NC-Elec'!R49</f>
        <v>11.315</v>
      </c>
      <c r="R103" s="129">
        <f>'3e NC-Elec'!S49</f>
        <v>11.315</v>
      </c>
      <c r="S103" s="129">
        <f>'3e NC-Elec'!T49</f>
        <v>12.811499999999999</v>
      </c>
      <c r="T103" s="129">
        <f>'3e NC-Elec'!U49</f>
        <v>12.811499999999999</v>
      </c>
      <c r="U103" s="129">
        <f>'3e NC-Elec'!V49</f>
        <v>14.818999999999999</v>
      </c>
      <c r="V103" s="129">
        <f>'3e NC-Elec'!W49</f>
        <v>14.818999999999999</v>
      </c>
      <c r="W103" s="129" t="str">
        <f>'3e NC-Elec'!X49</f>
        <v>-</v>
      </c>
      <c r="X103" s="129" t="str">
        <f>'3e NC-Elec'!Y49</f>
        <v>-</v>
      </c>
      <c r="Y103" s="129" t="str">
        <f>'3e NC-Elec'!Z49</f>
        <v>-</v>
      </c>
      <c r="Z103" s="129" t="str">
        <f>'3e NC-Elec'!AA49</f>
        <v>-</v>
      </c>
      <c r="AA103" s="28"/>
    </row>
    <row r="104" spans="1:27" s="29" customFormat="1" ht="11.25" customHeight="1" x14ac:dyDescent="0.25">
      <c r="A104" s="256"/>
      <c r="B104" s="132" t="s">
        <v>349</v>
      </c>
      <c r="C104" s="132" t="s">
        <v>344</v>
      </c>
      <c r="D104" s="134" t="s">
        <v>323</v>
      </c>
      <c r="E104" s="131"/>
      <c r="F104" s="30"/>
      <c r="G104" s="129">
        <f>IF('3g CPIH'!C$16="-","-",'3h OC '!$E$9*('3g CPIH'!C$16/'3g CPIH'!$G$16))</f>
        <v>39.034507632093934</v>
      </c>
      <c r="H104" s="129">
        <f>IF('3g CPIH'!D$16="-","-",'3h OC '!$E$9*('3g CPIH'!D$16/'3g CPIH'!$G$16))</f>
        <v>39.112654794520544</v>
      </c>
      <c r="I104" s="129">
        <f>IF('3g CPIH'!E$16="-","-",'3h OC '!$E$9*('3g CPIH'!E$16/'3g CPIH'!$G$16))</f>
        <v>39.229875538160471</v>
      </c>
      <c r="J104" s="129">
        <f>IF('3g CPIH'!F$16="-","-",'3h OC '!$E$9*('3g CPIH'!F$16/'3g CPIH'!$G$16))</f>
        <v>39.464317025440316</v>
      </c>
      <c r="K104" s="129">
        <f>IF('3g CPIH'!G$16="-","-",'3h OC '!$E$9*('3g CPIH'!G$16/'3g CPIH'!$G$16))</f>
        <v>39.933199999999999</v>
      </c>
      <c r="L104" s="129">
        <f>IF('3g CPIH'!H$16="-","-",'3h OC '!$E$9*('3g CPIH'!H$16/'3g CPIH'!$G$16))</f>
        <v>40.441156555772999</v>
      </c>
      <c r="M104" s="129">
        <f>IF('3g CPIH'!I$16="-","-",'3h OC '!$E$9*('3g CPIH'!I$16/'3g CPIH'!$G$16))</f>
        <v>41.027260273972601</v>
      </c>
      <c r="N104" s="129">
        <f>IF('3g CPIH'!J$16="-","-",'3h OC '!$E$9*('3g CPIH'!J$16/'3g CPIH'!$G$16))</f>
        <v>41.378922504892373</v>
      </c>
      <c r="O104" s="30"/>
      <c r="P104" s="129">
        <f>IF('3g CPIH'!L$16="-","-",'3h OC '!$E$9*('3g CPIH'!L$16/'3g CPIH'!$G$16))</f>
        <v>41.378922504892373</v>
      </c>
      <c r="Q104" s="129">
        <f>IF('3g CPIH'!M$16="-","-",'3h OC '!$E$9*('3g CPIH'!M$16/'3g CPIH'!$G$16))</f>
        <v>41.847805479452056</v>
      </c>
      <c r="R104" s="129">
        <f>IF('3g CPIH'!N$16="-","-",'3h OC '!$E$9*('3g CPIH'!N$16/'3g CPIH'!$G$16))</f>
        <v>42.160394129158512</v>
      </c>
      <c r="S104" s="129">
        <f>IF('3g CPIH'!O$16="-","-",'3h OC '!$E$9*('3g CPIH'!O$16/'3g CPIH'!$G$16))</f>
        <v>42.394835616438357</v>
      </c>
      <c r="T104" s="129">
        <f>IF('3g CPIH'!P$16="-","-",'3h OC '!$E$9*('3g CPIH'!P$16/'3g CPIH'!$G$16))</f>
        <v>42.512056360078276</v>
      </c>
      <c r="U104" s="129">
        <f>IF('3g CPIH'!Q$16="-","-",'3h OC '!$E$9*('3g CPIH'!Q$16/'3g CPIH'!$G$16))</f>
        <v>42.746497847358121</v>
      </c>
      <c r="V104" s="129">
        <f>IF('3g CPIH'!R$16="-","-",'3h OC '!$E$9*('3g CPIH'!R$16/'3g CPIH'!$G$16))</f>
        <v>43.527969471624267</v>
      </c>
      <c r="W104" s="129" t="str">
        <f>IF('3g CPIH'!S$16="-","-",'3h OC '!$E$9*('3g CPIH'!S$16/'3g CPIH'!$G$16))</f>
        <v>-</v>
      </c>
      <c r="X104" s="129" t="str">
        <f>IF('3g CPIH'!T$16="-","-",'3h OC '!$E$9*('3g CPIH'!T$16/'3g CPIH'!$G$16))</f>
        <v>-</v>
      </c>
      <c r="Y104" s="129" t="str">
        <f>IF('3g CPIH'!U$16="-","-",'3h OC '!$E$9*('3g CPIH'!U$16/'3g CPIH'!$G$16))</f>
        <v>-</v>
      </c>
      <c r="Z104" s="129" t="str">
        <f>IF('3g CPIH'!V$16="-","-",'3h OC '!$E$9*('3g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SMNCC'!G$59="-","-",'3i SMNCC'!G$59)</f>
        <v>0</v>
      </c>
      <c r="L105" s="129">
        <f>IF('3i SMNCC'!H$59="-","-",'3i SMNCC'!H$59)</f>
        <v>-0.1310662676190151</v>
      </c>
      <c r="M105" s="129">
        <f>IF('3i SMNCC'!I$59="-","-",'3i SMNCC'!I$59)</f>
        <v>1.6490220555819262</v>
      </c>
      <c r="N105" s="129">
        <f>IF('3i SMNCC'!J$59="-","-",'3i SMNCC'!J$59)</f>
        <v>1.7011822078168848</v>
      </c>
      <c r="O105" s="30"/>
      <c r="P105" s="129">
        <f>IF('3i SMNCC'!L$59="-","-",'3i SMNCC'!L$59)</f>
        <v>1.7011822078168848</v>
      </c>
      <c r="Q105" s="129">
        <f>IF('3i SMNCC'!M$59="-","-",'3i SMNCC'!M$59)</f>
        <v>3.37071596157242</v>
      </c>
      <c r="R105" s="129">
        <f>IF('3i SMNCC'!N$59="-","-",'3i SMNCC'!N$59)</f>
        <v>3.2761312765157915</v>
      </c>
      <c r="S105" s="129">
        <f>IF('3i SMNCC'!O$59="-","-",'3i SMNCC'!O$59)</f>
        <v>4.8946129781636989</v>
      </c>
      <c r="T105" s="129">
        <f>IF('3i SMNCC'!P$59="-","-",'3i SMNCC'!P$59)</f>
        <v>4.2887571563853468</v>
      </c>
      <c r="U105" s="129">
        <f>IF('3i SMNCC'!Q$59="-","-",'3i SMNCC'!Q$59)</f>
        <v>4.0337120778428694</v>
      </c>
      <c r="V105" s="129">
        <f>IF('3i SMNCC'!R$59="-","-",'3i SMNCC'!R$59)</f>
        <v>4.3260832188341771</v>
      </c>
      <c r="W105" s="129" t="str">
        <f>IF('3i SMNCC'!S$59="-","-",'3i SMNCC'!S$59)</f>
        <v>-</v>
      </c>
      <c r="X105" s="129" t="str">
        <f>IF('3i SMNCC'!T$59="-","-",'3i SMNCC'!T$59)</f>
        <v>-</v>
      </c>
      <c r="Y105" s="129" t="str">
        <f>IF('3i SMNCC'!U$59="-","-",'3i SMNCC'!U$59)</f>
        <v>-</v>
      </c>
      <c r="Z105" s="129" t="str">
        <f>IF('3i SMNCC'!V$59="-","-",'3i SMNCC'!V$59)</f>
        <v>-</v>
      </c>
      <c r="AA105" s="28"/>
    </row>
    <row r="106" spans="1:27" s="29" customFormat="1" ht="11.25" customHeight="1" x14ac:dyDescent="0.25">
      <c r="A106" s="256"/>
      <c r="B106" s="132" t="s">
        <v>349</v>
      </c>
      <c r="C106" s="132" t="s">
        <v>389</v>
      </c>
      <c r="D106" s="134" t="s">
        <v>323</v>
      </c>
      <c r="E106" s="131"/>
      <c r="F106" s="30"/>
      <c r="G106" s="129">
        <f>IF('3g CPIH'!C$16="-","-",'3j PAAC PAP'!$G$17*('3g CPIH'!C$16/'3g CPIH'!$G$16))</f>
        <v>23.857918590998043</v>
      </c>
      <c r="H106" s="129">
        <f>IF('3g CPIH'!D$16="-","-",'3j PAAC PAP'!$G$17*('3g CPIH'!D$16/'3g CPIH'!$G$16))</f>
        <v>23.905682191780819</v>
      </c>
      <c r="I106" s="129">
        <f>IF('3g CPIH'!E$16="-","-",'3j PAAC PAP'!$G$17*('3g CPIH'!E$16/'3g CPIH'!$G$16))</f>
        <v>23.977327592954992</v>
      </c>
      <c r="J106" s="129">
        <f>IF('3g CPIH'!F$16="-","-",'3j PAAC PAP'!$G$17*('3g CPIH'!F$16/'3g CPIH'!$G$16))</f>
        <v>24.120618395303325</v>
      </c>
      <c r="K106" s="129">
        <f>IF('3g CPIH'!G$16="-","-",'3j PAAC PAP'!$G$17*('3g CPIH'!G$16/'3g CPIH'!$G$16))</f>
        <v>24.4072</v>
      </c>
      <c r="L106" s="129">
        <f>IF('3g CPIH'!H$16="-","-",'3j PAAC PAP'!$G$17*('3g CPIH'!H$16/'3g CPIH'!$G$16))</f>
        <v>24.717663405088064</v>
      </c>
      <c r="M106" s="129">
        <f>IF('3g CPIH'!I$16="-","-",'3j PAAC PAP'!$G$17*('3g CPIH'!I$16/'3g CPIH'!$G$16))</f>
        <v>25.075890410958902</v>
      </c>
      <c r="N106" s="129">
        <f>IF('3g CPIH'!J$16="-","-",'3j PAAC PAP'!$G$17*('3g CPIH'!J$16/'3g CPIH'!$G$16))</f>
        <v>25.290826614481411</v>
      </c>
      <c r="O106" s="30"/>
      <c r="P106" s="129">
        <f>IF('3g CPIH'!L$16="-","-",'3j PAAC PAP'!$G$17*('3g CPIH'!L$16/'3g CPIH'!$G$16))</f>
        <v>25.290826614481411</v>
      </c>
      <c r="Q106" s="129">
        <f>IF('3g CPIH'!M$16="-","-",'3j PAAC PAP'!$G$17*('3g CPIH'!M$16/'3g CPIH'!$G$16))</f>
        <v>25.577408219178082</v>
      </c>
      <c r="R106" s="129">
        <f>IF('3g CPIH'!N$16="-","-",'3j PAAC PAP'!$G$17*('3g CPIH'!N$16/'3g CPIH'!$G$16))</f>
        <v>25.768462622309197</v>
      </c>
      <c r="S106" s="129">
        <f>IF('3g CPIH'!O$16="-","-",'3j PAAC PAP'!$G$17*('3g CPIH'!O$16/'3g CPIH'!$G$16))</f>
        <v>25.911753424657533</v>
      </c>
      <c r="T106" s="129">
        <f>IF('3g CPIH'!P$16="-","-",'3j PAAC PAP'!$G$17*('3g CPIH'!P$16/'3g CPIH'!$G$16))</f>
        <v>25.983398825831699</v>
      </c>
      <c r="U106" s="129">
        <f>IF('3g CPIH'!Q$16="-","-",'3j PAAC PAP'!$G$17*('3g CPIH'!Q$16/'3g CPIH'!$G$16))</f>
        <v>26.126689628180038</v>
      </c>
      <c r="V106" s="129">
        <f>IF('3g CPIH'!R$16="-","-",'3j PAAC PAP'!$G$17*('3g CPIH'!R$16/'3g CPIH'!$G$16))</f>
        <v>26.604325636007829</v>
      </c>
      <c r="W106" s="129" t="str">
        <f>IF('3g CPIH'!S$16="-","-",'3j PAAC PAP'!$G$17*('3g CPIH'!S$16/'3g CPIH'!$G$16))</f>
        <v>-</v>
      </c>
      <c r="X106" s="129" t="str">
        <f>IF('3g CPIH'!T$16="-","-",'3j PAAC PAP'!$G$17*('3g CPIH'!T$16/'3g CPIH'!$G$16))</f>
        <v>-</v>
      </c>
      <c r="Y106" s="129" t="str">
        <f>IF('3g CPIH'!U$16="-","-",'3j PAAC PAP'!$G$17*('3g CPIH'!U$16/'3g CPIH'!$G$16))</f>
        <v>-</v>
      </c>
      <c r="Z106" s="129" t="str">
        <f>IF('3g CPIH'!V$16="-","-",'3j PAAC PAP'!$G$17*('3g CPIH'!V$16/'3g CPIH'!$G$16))</f>
        <v>-</v>
      </c>
      <c r="AA106" s="28"/>
    </row>
    <row r="107" spans="1:27" s="29" customFormat="1" ht="11.25" customHeight="1" x14ac:dyDescent="0.25">
      <c r="A107" s="256"/>
      <c r="B107" s="132" t="s">
        <v>349</v>
      </c>
      <c r="C107" s="132" t="s">
        <v>404</v>
      </c>
      <c r="D107" s="134" t="s">
        <v>323</v>
      </c>
      <c r="E107" s="131"/>
      <c r="F107" s="30"/>
      <c r="G107" s="129">
        <f>IF(G102="-","-",SUM(G99:G105)*'3j PAAC PAP'!$G$35)</f>
        <v>0</v>
      </c>
      <c r="H107" s="129">
        <f>IF(H102="-","-",SUM(H99:H105)*'3j PAAC PAP'!$G$35)</f>
        <v>0</v>
      </c>
      <c r="I107" s="129">
        <f>IF(I102="-","-",SUM(I99:I105)*'3j PAAC PAP'!$G$35)</f>
        <v>0</v>
      </c>
      <c r="J107" s="129">
        <f>IF(J102="-","-",SUM(J99:J105)*'3j PAAC PAP'!$G$35)</f>
        <v>0</v>
      </c>
      <c r="K107" s="129">
        <f>IF(K102="-","-",SUM(K99:K105)*'3j PAAC PAP'!$G$35)</f>
        <v>0</v>
      </c>
      <c r="L107" s="129">
        <f>IF(L102="-","-",SUM(L99:L105)*'3j PAAC PAP'!$G$35)</f>
        <v>0</v>
      </c>
      <c r="M107" s="129">
        <f>IF(M102="-","-",SUM(M99:M105)*'3j PAAC PAP'!$G$35)</f>
        <v>0</v>
      </c>
      <c r="N107" s="129">
        <f>IF(N102="-","-",SUM(N99:N105)*'3j PAAC PAP'!$G$35)</f>
        <v>0</v>
      </c>
      <c r="O107" s="30"/>
      <c r="P107" s="129">
        <f>IF(P102="-","-",SUM(P99:P105)*'3j PAAC PAP'!$G$35)</f>
        <v>0</v>
      </c>
      <c r="Q107" s="129">
        <f>IF(Q102="-","-",SUM(Q99:Q105)*'3j PAAC PAP'!$G$35)</f>
        <v>0</v>
      </c>
      <c r="R107" s="129">
        <f>IF(R102="-","-",SUM(R99:R105)*'3j PAAC PAP'!$G$35)</f>
        <v>0</v>
      </c>
      <c r="S107" s="129">
        <f>IF(S102="-","-",SUM(S99:S105)*'3j PAAC PAP'!$G$35)</f>
        <v>0</v>
      </c>
      <c r="T107" s="129">
        <f>IF(T102="-","-",SUM(T99:T105)*'3j PAAC PAP'!$G$35)</f>
        <v>0</v>
      </c>
      <c r="U107" s="129">
        <f>IF(U102="-","-",SUM(U99:U105)*'3j PAAC PAP'!$G$35)</f>
        <v>0</v>
      </c>
      <c r="V107" s="129">
        <f>IF(V102="-","-",SUM(V99:V105)*'3j PAAC PAP'!$G$35)</f>
        <v>0</v>
      </c>
      <c r="W107" s="129" t="str">
        <f>IF(W102="-","-",SUM(W99:W105)*'3j PAAC PAP'!$G$35)</f>
        <v>-</v>
      </c>
      <c r="X107" s="129" t="str">
        <f>IF(X102="-","-",SUM(X99:X105)*'3j PAAC PAP'!$G$35)</f>
        <v>-</v>
      </c>
      <c r="Y107" s="129" t="str">
        <f>IF(Y102="-","-",SUM(Y99:Y105)*'3j PAAC PAP'!$G$35)</f>
        <v>-</v>
      </c>
      <c r="Z107" s="129" t="str">
        <f>IF(Z102="-","-",SUM(Z99:Z105)*'3j PAAC PAP'!$G$35)</f>
        <v>-</v>
      </c>
      <c r="AA107" s="28"/>
    </row>
    <row r="108" spans="1:27" s="29" customFormat="1" ht="11.25" customHeight="1" x14ac:dyDescent="0.25">
      <c r="A108" s="256"/>
      <c r="B108" s="132" t="s">
        <v>388</v>
      </c>
      <c r="C108" s="132" t="s">
        <v>515</v>
      </c>
      <c r="D108" s="134" t="s">
        <v>323</v>
      </c>
      <c r="E108" s="131"/>
      <c r="F108" s="30"/>
      <c r="G108" s="129">
        <f>IF(G102="-","-",SUM(G99:G107)*'3k EBIT'!$E$9)</f>
        <v>1.5727239206831682</v>
      </c>
      <c r="H108" s="129">
        <f>IF(H102="-","-",SUM(H99:H107)*'3k EBIT'!$E$9)</f>
        <v>1.5751625603450079</v>
      </c>
      <c r="I108" s="129">
        <f>IF(I102="-","-",SUM(I99:I107)*'3k EBIT'!$E$9)</f>
        <v>1.5581253681152019</v>
      </c>
      <c r="J108" s="129">
        <f>IF(J102="-","-",SUM(J99:J107)*'3k EBIT'!$E$9)</f>
        <v>1.5654412871007202</v>
      </c>
      <c r="K108" s="129">
        <f>IF(K102="-","-",SUM(K99:K107)*'3k EBIT'!$E$9)</f>
        <v>1.5908081671103194</v>
      </c>
      <c r="L108" s="129">
        <f>IF(L102="-","-",SUM(L99:L107)*'3k EBIT'!$E$9)</f>
        <v>1.6041208334410317</v>
      </c>
      <c r="M108" s="129">
        <f>IF(M102="-","-",SUM(M99:M107)*'3k EBIT'!$E$9)</f>
        <v>1.6592428972441704</v>
      </c>
      <c r="N108" s="129">
        <f>IF(N102="-","-",SUM(N99:N107)*'3k EBIT'!$E$9)</f>
        <v>1.6712270135509353</v>
      </c>
      <c r="O108" s="30"/>
      <c r="P108" s="129">
        <f>IF(P102="-","-",SUM(P99:P107)*'3k EBIT'!$E$9)</f>
        <v>1.6712270135509353</v>
      </c>
      <c r="Q108" s="129">
        <f>IF(Q102="-","-",SUM(Q99:Q107)*'3k EBIT'!$E$9)</f>
        <v>1.7313323952637403</v>
      </c>
      <c r="R108" s="129">
        <f>IF(R102="-","-",SUM(R99:R107)*'3k EBIT'!$E$9)</f>
        <v>1.7375724647716502</v>
      </c>
      <c r="S108" s="129">
        <f>IF(S102="-","-",SUM(S99:S107)*'3k EBIT'!$E$9)</f>
        <v>1.8084308717871944</v>
      </c>
      <c r="T108" s="129">
        <f>IF(T102="-","-",SUM(T99:T107)*'3k EBIT'!$E$9)</f>
        <v>1.7943471330058094</v>
      </c>
      <c r="U108" s="129">
        <f>IF(U102="-","-",SUM(U99:U107)*'3k EBIT'!$E$9)</f>
        <v>1.8367616938920124</v>
      </c>
      <c r="V108" s="129">
        <f>IF(V102="-","-",SUM(V99:V107)*'3k EBIT'!$E$9)</f>
        <v>1.8643701568850515</v>
      </c>
      <c r="W108" s="129" t="str">
        <f>IF(W102="-","-",SUM(W99:W107)*'3k EBIT'!$E$9)</f>
        <v>-</v>
      </c>
      <c r="X108" s="129" t="str">
        <f>IF(X102="-","-",SUM(X99:X107)*'3k EBIT'!$E$9)</f>
        <v>-</v>
      </c>
      <c r="Y108" s="129" t="str">
        <f>IF(Y102="-","-",SUM(Y99:Y107)*'3k EBIT'!$E$9)</f>
        <v>-</v>
      </c>
      <c r="Z108" s="129" t="str">
        <f>IF(Z102="-","-",SUM(Z99:Z107)*'3k EBIT'!$E$9)</f>
        <v>-</v>
      </c>
      <c r="AA108" s="28"/>
    </row>
    <row r="109" spans="1:27" s="29" customFormat="1" ht="11.25" customHeight="1" x14ac:dyDescent="0.25">
      <c r="A109" s="256"/>
      <c r="B109" s="132" t="s">
        <v>292</v>
      </c>
      <c r="C109" s="177" t="s">
        <v>516</v>
      </c>
      <c r="D109" s="134" t="s">
        <v>323</v>
      </c>
      <c r="E109" s="130"/>
      <c r="F109" s="30"/>
      <c r="G109" s="129">
        <f>IF(G104="-","-",SUM(G99:G102,G104:G108)*'3l HAP'!$E$10)</f>
        <v>1.0398317697196175</v>
      </c>
      <c r="H109" s="129">
        <f>IF(H104="-","-",SUM(H99:H102,H104:H108)*'3l HAP'!$E$10)</f>
        <v>1.0417109333270551</v>
      </c>
      <c r="I109" s="129">
        <f>IF(I104="-","-",SUM(I99:I102,I104:I108)*'3l HAP'!$E$10)</f>
        <v>1.0451487285952574</v>
      </c>
      <c r="J109" s="129">
        <f>IF(J104="-","-",SUM(J99:J102,J104:J108)*'3l HAP'!$E$10)</f>
        <v>1.0507862194175708</v>
      </c>
      <c r="K109" s="129">
        <f>IF(K104="-","-",SUM(K99:K102,K104:K108)*'3l HAP'!$E$10)</f>
        <v>1.0633862405393766</v>
      </c>
      <c r="L109" s="129">
        <f>IF(L104="-","-",SUM(L99:L102,L104:L108)*'3l HAP'!$E$10)</f>
        <v>1.0736446967098814</v>
      </c>
      <c r="M109" s="129">
        <f>IF(M104="-","-",SUM(M99:M102,M104:M108)*'3l HAP'!$E$10)</f>
        <v>1.1203957530673037</v>
      </c>
      <c r="N109" s="129">
        <f>IF(N104="-","-",SUM(N99:N102,N104:N108)*'3l HAP'!$E$10)</f>
        <v>1.1296304569816922</v>
      </c>
      <c r="O109" s="30"/>
      <c r="P109" s="129">
        <f>IF(P104="-","-",SUM(P99:P102,P104:P108)*'3l HAP'!$E$10)</f>
        <v>1.1296304569816922</v>
      </c>
      <c r="Q109" s="129">
        <f>IF(Q104="-","-",SUM(Q99:Q102,Q104:Q108)*'3l HAP'!$E$10)</f>
        <v>1.168464828622209</v>
      </c>
      <c r="R109" s="129">
        <f>IF(R104="-","-",SUM(R99:R102,R104:R108)*'3l HAP'!$E$10)</f>
        <v>1.1732732928289713</v>
      </c>
      <c r="S109" s="129">
        <f>IF(S104="-","-",SUM(S99:S102,S104:S108)*'3l HAP'!$E$10)</f>
        <v>1.2059650104657236</v>
      </c>
      <c r="T109" s="129">
        <f>IF(T104="-","-",SUM(T99:T102,T104:T108)*'3l HAP'!$E$10)</f>
        <v>1.1951123823432586</v>
      </c>
      <c r="U109" s="129">
        <f>IF(U104="-","-",SUM(U99:U102,U104:U108)*'3l HAP'!$E$10)</f>
        <v>1.1984043290239326</v>
      </c>
      <c r="V109" s="129">
        <f>IF(V104="-","-",SUM(V99:V102,V104:V108)*'3l HAP'!$E$10)</f>
        <v>1.2196788205880837</v>
      </c>
      <c r="W109" s="129" t="str">
        <f>IF(W104="-","-",SUM(W99:W102,W104:W108)*'3l HAP'!$E$10)</f>
        <v>-</v>
      </c>
      <c r="X109" s="129" t="str">
        <f>IF(X104="-","-",SUM(X99:X102,X104:X108)*'3l HAP'!$E$10)</f>
        <v>-</v>
      </c>
      <c r="Y109" s="129" t="str">
        <f>IF(Y104="-","-",SUM(Y99:Y102,Y104:Y108)*'3l HAP'!$E$10)</f>
        <v>-</v>
      </c>
      <c r="Z109" s="129" t="str">
        <f>IF(Z104="-","-",SUM(Z99:Z102,Z104:Z108)*'3l HAP'!$E$10)</f>
        <v>-</v>
      </c>
      <c r="AA109" s="28"/>
    </row>
    <row r="110" spans="1:27" s="29" customFormat="1" ht="11.5" x14ac:dyDescent="0.25">
      <c r="A110" s="256"/>
      <c r="B110" s="132" t="s">
        <v>44</v>
      </c>
      <c r="C110" s="132" t="str">
        <f>B110&amp;"_"&amp;D110</f>
        <v>Total_Southern</v>
      </c>
      <c r="D110" s="134" t="s">
        <v>323</v>
      </c>
      <c r="E110" s="131"/>
      <c r="F110" s="30"/>
      <c r="G110" s="129">
        <f t="shared" ref="G110:N110" si="14">IF(G104="-","-",SUM(G99:G109))</f>
        <v>83.814740773176865</v>
      </c>
      <c r="H110" s="129">
        <f t="shared" si="14"/>
        <v>83.944969339655529</v>
      </c>
      <c r="I110" s="129">
        <f t="shared" si="14"/>
        <v>83.051713177420993</v>
      </c>
      <c r="J110" s="129">
        <f t="shared" si="14"/>
        <v>83.442398876857013</v>
      </c>
      <c r="K110" s="129">
        <f t="shared" si="14"/>
        <v>84.790097294386555</v>
      </c>
      <c r="L110" s="129">
        <f t="shared" si="14"/>
        <v>85.501022110129824</v>
      </c>
      <c r="M110" s="129">
        <f t="shared" si="14"/>
        <v>88.448933220952242</v>
      </c>
      <c r="N110" s="129">
        <f t="shared" si="14"/>
        <v>89.088910627850638</v>
      </c>
      <c r="O110" s="30"/>
      <c r="P110" s="129">
        <f t="shared" ref="P110:Z110" si="15">IF(P104="-","-",SUM(P99:P109))</f>
        <v>89.088910627850638</v>
      </c>
      <c r="Q110" s="129">
        <f t="shared" si="15"/>
        <v>92.291184835603218</v>
      </c>
      <c r="R110" s="129">
        <f t="shared" si="15"/>
        <v>92.624417875095972</v>
      </c>
      <c r="S110" s="129">
        <f t="shared" si="15"/>
        <v>96.386497895222476</v>
      </c>
      <c r="T110" s="129">
        <f t="shared" si="15"/>
        <v>95.634396163728326</v>
      </c>
      <c r="U110" s="129">
        <f t="shared" si="15"/>
        <v>97.87003249813344</v>
      </c>
      <c r="V110" s="129">
        <f t="shared" si="15"/>
        <v>99.344383389134194</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t="s">
        <v>333</v>
      </c>
      <c r="H111" s="38" t="s">
        <v>333</v>
      </c>
      <c r="I111" s="38" t="s">
        <v>333</v>
      </c>
      <c r="J111" s="38" t="s">
        <v>333</v>
      </c>
      <c r="K111" s="38" t="s">
        <v>333</v>
      </c>
      <c r="L111" s="38" t="s">
        <v>333</v>
      </c>
      <c r="M111" s="38" t="s">
        <v>333</v>
      </c>
      <c r="N111" s="38" t="s">
        <v>333</v>
      </c>
      <c r="O111" s="30"/>
      <c r="P111" s="38" t="s">
        <v>333</v>
      </c>
      <c r="Q111" s="38" t="s">
        <v>333</v>
      </c>
      <c r="R111" s="38" t="s">
        <v>333</v>
      </c>
      <c r="S111" s="38" t="s">
        <v>333</v>
      </c>
      <c r="T111" s="38" t="s">
        <v>333</v>
      </c>
      <c r="U111" s="38" t="s">
        <v>333</v>
      </c>
      <c r="V111" s="38" t="s">
        <v>333</v>
      </c>
      <c r="W111" s="38" t="s">
        <v>333</v>
      </c>
      <c r="X111" s="38" t="s">
        <v>333</v>
      </c>
      <c r="Y111" s="38" t="s">
        <v>333</v>
      </c>
      <c r="Z111" s="38" t="s">
        <v>333</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AA'!J161="-","-",'3c AA'!J161)</f>
        <v>-</v>
      </c>
      <c r="H113" s="38" t="str">
        <f>IF('3c AA'!K161="-","-",'3c AA'!K161)</f>
        <v>-</v>
      </c>
      <c r="I113" s="38" t="str">
        <f>IF('3c AA'!L161="-","-",'3c AA'!L161)</f>
        <v>-</v>
      </c>
      <c r="J113" s="38" t="str">
        <f>IF('3c AA'!M161="-","-",'3c AA'!M161)</f>
        <v>-</v>
      </c>
      <c r="K113" s="38" t="str">
        <f>IF('3c AA'!N161="-","-",'3c AA'!N161)</f>
        <v>-</v>
      </c>
      <c r="L113" s="38" t="str">
        <f>IF('3c AA'!O161="-","-",'3c AA'!O161)</f>
        <v>-</v>
      </c>
      <c r="M113" s="38" t="str">
        <f>IF('3c AA'!P161="-","-",'3c AA'!P161)</f>
        <v>-</v>
      </c>
      <c r="N113" s="38" t="str">
        <f>IF('3c AA'!Q161="-","-",'3c AA'!Q161)</f>
        <v>-</v>
      </c>
      <c r="O113" s="30"/>
      <c r="P113" s="38" t="str">
        <f>IF('3c AA'!S161="-","-",'3c AA'!S161)</f>
        <v>-</v>
      </c>
      <c r="Q113" s="38" t="str">
        <f>IF('3c AA'!T161="-","-",'3c AA'!T161)</f>
        <v>-</v>
      </c>
      <c r="R113" s="38" t="str">
        <f>IF('3c AA'!U161="-","-",'3c AA'!U161)</f>
        <v>-</v>
      </c>
      <c r="S113" s="38" t="str">
        <f>IF('3c AA'!V161="-","-",'3c AA'!V161)</f>
        <v>-</v>
      </c>
      <c r="T113" s="38">
        <f>IF('3c AA'!W161="-","-",'3c AA'!W161)</f>
        <v>0</v>
      </c>
      <c r="U113" s="38">
        <f>IF('3c AA'!X161="-","-",'3c AA'!X161)</f>
        <v>0</v>
      </c>
      <c r="V113" s="38">
        <f>IF('3c AA'!Y161="-","-",'3c AA'!Y161)</f>
        <v>0</v>
      </c>
      <c r="W113" s="38" t="str">
        <f>IF('3c AA'!Z161="-","-",'3c AA'!Z161)</f>
        <v>-</v>
      </c>
      <c r="X113" s="38" t="str">
        <f>IF('3c AA'!AA161="-","-",'3c AA'!AA161)</f>
        <v>-</v>
      </c>
      <c r="Y113" s="38" t="str">
        <f>IF('3c AA'!AB161="-","-",'3c AA'!AB161)</f>
        <v>-</v>
      </c>
      <c r="Z113" s="38" t="str">
        <f>IF('3c AA'!AC161="-","-",'3c AA'!AC161)</f>
        <v>-</v>
      </c>
      <c r="AA113" s="28"/>
    </row>
    <row r="114" spans="1:27" s="29" customFormat="1" ht="12.4" customHeight="1" x14ac:dyDescent="0.25">
      <c r="A114" s="256"/>
      <c r="B114" s="135" t="s">
        <v>2</v>
      </c>
      <c r="C114" s="135" t="s">
        <v>342</v>
      </c>
      <c r="D114" s="133" t="s">
        <v>324</v>
      </c>
      <c r="E114" s="128"/>
      <c r="F114" s="30"/>
      <c r="G114" s="38">
        <f>IF('3d PC'!G14="-","-",'3d PC'!G61)</f>
        <v>6.5567588596821027</v>
      </c>
      <c r="H114" s="38">
        <f>IF('3d PC'!H14="-","-",'3d PC'!H61)</f>
        <v>6.5567588596821027</v>
      </c>
      <c r="I114" s="38">
        <f>IF('3d PC'!I14="-","-",'3d PC'!I61)</f>
        <v>6.6197359495950758</v>
      </c>
      <c r="J114" s="38">
        <f>IF('3d PC'!J14="-","-",'3d PC'!J61)</f>
        <v>6.6197359495950758</v>
      </c>
      <c r="K114" s="38">
        <f>IF('3d PC'!K14="-","-",'3d PC'!K61)</f>
        <v>6.6995028867368616</v>
      </c>
      <c r="L114" s="38">
        <f>IF('3d PC'!L14="-","-",'3d PC'!L61)</f>
        <v>6.6995028867368616</v>
      </c>
      <c r="M114" s="38">
        <f>IF('3d PC'!M14="-","-",'3d PC'!M61)</f>
        <v>7.1131218301273513</v>
      </c>
      <c r="N114" s="38">
        <f>IF('3d PC'!N14="-","-",'3d PC'!N61)</f>
        <v>7.1131218301273513</v>
      </c>
      <c r="O114" s="30"/>
      <c r="P114" s="38">
        <f>'3d PC'!P61</f>
        <v>7.1131218301273513</v>
      </c>
      <c r="Q114" s="38">
        <f>'3d PC'!Q61</f>
        <v>7.2804579515147188</v>
      </c>
      <c r="R114" s="38">
        <f>'3d PC'!R61</f>
        <v>7.1935840895118579</v>
      </c>
      <c r="S114" s="38">
        <f>'3d PC'!S61</f>
        <v>7.3593999937099728</v>
      </c>
      <c r="T114" s="38">
        <f>'3d PC'!T61</f>
        <v>7.0492243060839304</v>
      </c>
      <c r="U114" s="38">
        <f>'3d PC'!U61</f>
        <v>7.1089669218364691</v>
      </c>
      <c r="V114" s="38">
        <f>'3d PC'!V61</f>
        <v>6.9829560851947949</v>
      </c>
      <c r="W114" s="38" t="str">
        <f>'3d PC'!W61</f>
        <v>-</v>
      </c>
      <c r="X114" s="38" t="str">
        <f>'3d PC'!X61</f>
        <v>-</v>
      </c>
      <c r="Y114" s="38" t="str">
        <f>'3d PC'!Y61</f>
        <v>-</v>
      </c>
      <c r="Z114" s="38" t="str">
        <f>'3d PC'!Z61</f>
        <v>-</v>
      </c>
      <c r="AA114" s="28"/>
    </row>
    <row r="115" spans="1:27" s="29" customFormat="1" ht="11.25" customHeight="1" x14ac:dyDescent="0.25">
      <c r="A115" s="256"/>
      <c r="B115" s="135" t="s">
        <v>352</v>
      </c>
      <c r="C115" s="135" t="s">
        <v>343</v>
      </c>
      <c r="D115" s="133" t="s">
        <v>324</v>
      </c>
      <c r="E115" s="128"/>
      <c r="F115" s="30"/>
      <c r="G115" s="38">
        <f>IF('3e NC-Elec'!H50="-","-",'3e NC-Elec'!H50)</f>
        <v>17.118500000000001</v>
      </c>
      <c r="H115" s="38">
        <f>IF('3e NC-Elec'!I50="-","-",'3e NC-Elec'!I50)</f>
        <v>17.118500000000001</v>
      </c>
      <c r="I115" s="38">
        <f>IF('3e NC-Elec'!J50="-","-",'3e NC-Elec'!J50)</f>
        <v>24.9879</v>
      </c>
      <c r="J115" s="38">
        <f>IF('3e NC-Elec'!K50="-","-",'3e NC-Elec'!K50)</f>
        <v>24.9879</v>
      </c>
      <c r="K115" s="38">
        <f>IF('3e NC-Elec'!L50="-","-",'3e NC-Elec'!L50)</f>
        <v>16.461499999999997</v>
      </c>
      <c r="L115" s="38">
        <f>IF('3e NC-Elec'!M50="-","-",'3e NC-Elec'!M50)</f>
        <v>16.461499999999997</v>
      </c>
      <c r="M115" s="38">
        <f>IF('3e NC-Elec'!N50="-","-",'3e NC-Elec'!N50)</f>
        <v>16.169499999999999</v>
      </c>
      <c r="N115" s="38">
        <f>IF('3e NC-Elec'!O50="-","-",'3e NC-Elec'!O50)</f>
        <v>16.169499999999999</v>
      </c>
      <c r="O115" s="30"/>
      <c r="P115" s="38">
        <f>'3e NC-Elec'!Q50</f>
        <v>16.169499999999999</v>
      </c>
      <c r="Q115" s="38">
        <f>'3e NC-Elec'!R50</f>
        <v>16.972500000000004</v>
      </c>
      <c r="R115" s="38">
        <f>'3e NC-Elec'!S50</f>
        <v>16.972500000000004</v>
      </c>
      <c r="S115" s="38">
        <f>'3e NC-Elec'!T50</f>
        <v>17.666</v>
      </c>
      <c r="T115" s="38">
        <f>'3e NC-Elec'!U50</f>
        <v>17.666</v>
      </c>
      <c r="U115" s="38">
        <f>'3e NC-Elec'!V50</f>
        <v>14.563500000000001</v>
      </c>
      <c r="V115" s="38">
        <f>'3e NC-Elec'!W50</f>
        <v>14.563500000000001</v>
      </c>
      <c r="W115" s="38" t="str">
        <f>'3e NC-Elec'!X50</f>
        <v>-</v>
      </c>
      <c r="X115" s="38" t="str">
        <f>'3e NC-Elec'!Y50</f>
        <v>-</v>
      </c>
      <c r="Y115" s="38" t="str">
        <f>'3e NC-Elec'!Z50</f>
        <v>-</v>
      </c>
      <c r="Z115" s="38" t="str">
        <f>'3e NC-Elec'!AA50</f>
        <v>-</v>
      </c>
      <c r="AA115" s="28"/>
    </row>
    <row r="116" spans="1:27" s="29" customFormat="1" ht="11.25" customHeight="1" x14ac:dyDescent="0.25">
      <c r="A116" s="256"/>
      <c r="B116" s="135" t="s">
        <v>349</v>
      </c>
      <c r="C116" s="135" t="s">
        <v>344</v>
      </c>
      <c r="D116" s="133" t="s">
        <v>324</v>
      </c>
      <c r="E116" s="128"/>
      <c r="F116" s="30"/>
      <c r="G116" s="38">
        <f>IF('3g CPIH'!C$16="-","-",'3h OC '!$E$9*('3g CPIH'!C$16/'3g CPIH'!$G$16))</f>
        <v>39.034507632093934</v>
      </c>
      <c r="H116" s="38">
        <f>IF('3g CPIH'!D$16="-","-",'3h OC '!$E$9*('3g CPIH'!D$16/'3g CPIH'!$G$16))</f>
        <v>39.112654794520544</v>
      </c>
      <c r="I116" s="38">
        <f>IF('3g CPIH'!E$16="-","-",'3h OC '!$E$9*('3g CPIH'!E$16/'3g CPIH'!$G$16))</f>
        <v>39.229875538160471</v>
      </c>
      <c r="J116" s="38">
        <f>IF('3g CPIH'!F$16="-","-",'3h OC '!$E$9*('3g CPIH'!F$16/'3g CPIH'!$G$16))</f>
        <v>39.464317025440316</v>
      </c>
      <c r="K116" s="38">
        <f>IF('3g CPIH'!G$16="-","-",'3h OC '!$E$9*('3g CPIH'!G$16/'3g CPIH'!$G$16))</f>
        <v>39.933199999999999</v>
      </c>
      <c r="L116" s="38">
        <f>IF('3g CPIH'!H$16="-","-",'3h OC '!$E$9*('3g CPIH'!H$16/'3g CPIH'!$G$16))</f>
        <v>40.441156555772999</v>
      </c>
      <c r="M116" s="38">
        <f>IF('3g CPIH'!I$16="-","-",'3h OC '!$E$9*('3g CPIH'!I$16/'3g CPIH'!$G$16))</f>
        <v>41.027260273972601</v>
      </c>
      <c r="N116" s="38">
        <f>IF('3g CPIH'!J$16="-","-",'3h OC '!$E$9*('3g CPIH'!J$16/'3g CPIH'!$G$16))</f>
        <v>41.378922504892373</v>
      </c>
      <c r="O116" s="30"/>
      <c r="P116" s="38">
        <f>IF('3g CPIH'!L$16="-","-",'3h OC '!$E$9*('3g CPIH'!L$16/'3g CPIH'!$G$16))</f>
        <v>41.378922504892373</v>
      </c>
      <c r="Q116" s="38">
        <f>IF('3g CPIH'!M$16="-","-",'3h OC '!$E$9*('3g CPIH'!M$16/'3g CPIH'!$G$16))</f>
        <v>41.847805479452056</v>
      </c>
      <c r="R116" s="38">
        <f>IF('3g CPIH'!N$16="-","-",'3h OC '!$E$9*('3g CPIH'!N$16/'3g CPIH'!$G$16))</f>
        <v>42.160394129158512</v>
      </c>
      <c r="S116" s="38">
        <f>IF('3g CPIH'!O$16="-","-",'3h OC '!$E$9*('3g CPIH'!O$16/'3g CPIH'!$G$16))</f>
        <v>42.394835616438357</v>
      </c>
      <c r="T116" s="38">
        <f>IF('3g CPIH'!P$16="-","-",'3h OC '!$E$9*('3g CPIH'!P$16/'3g CPIH'!$G$16))</f>
        <v>42.512056360078276</v>
      </c>
      <c r="U116" s="38">
        <f>IF('3g CPIH'!Q$16="-","-",'3h OC '!$E$9*('3g CPIH'!Q$16/'3g CPIH'!$G$16))</f>
        <v>42.746497847358121</v>
      </c>
      <c r="V116" s="38">
        <f>IF('3g CPIH'!R$16="-","-",'3h OC '!$E$9*('3g CPIH'!R$16/'3g CPIH'!$G$16))</f>
        <v>43.527969471624267</v>
      </c>
      <c r="W116" s="38" t="str">
        <f>IF('3g CPIH'!S$16="-","-",'3h OC '!$E$9*('3g CPIH'!S$16/'3g CPIH'!$G$16))</f>
        <v>-</v>
      </c>
      <c r="X116" s="38" t="str">
        <f>IF('3g CPIH'!T$16="-","-",'3h OC '!$E$9*('3g CPIH'!T$16/'3g CPIH'!$G$16))</f>
        <v>-</v>
      </c>
      <c r="Y116" s="38" t="str">
        <f>IF('3g CPIH'!U$16="-","-",'3h OC '!$E$9*('3g CPIH'!U$16/'3g CPIH'!$G$16))</f>
        <v>-</v>
      </c>
      <c r="Z116" s="38" t="str">
        <f>IF('3g CPIH'!V$16="-","-",'3h OC '!$E$9*('3g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SMNCC'!G$59="-","-",'3i SMNCC'!G$59)</f>
        <v>0</v>
      </c>
      <c r="L117" s="38">
        <f>IF('3i SMNCC'!H$59="-","-",'3i SMNCC'!H$59)</f>
        <v>-0.1310662676190151</v>
      </c>
      <c r="M117" s="38">
        <f>IF('3i SMNCC'!I$59="-","-",'3i SMNCC'!I$59)</f>
        <v>1.6490220555819262</v>
      </c>
      <c r="N117" s="38">
        <f>IF('3i SMNCC'!J$59="-","-",'3i SMNCC'!J$59)</f>
        <v>1.7011822078168848</v>
      </c>
      <c r="O117" s="30"/>
      <c r="P117" s="38">
        <f>IF('3i SMNCC'!L$59="-","-",'3i SMNCC'!L$59)</f>
        <v>1.7011822078168848</v>
      </c>
      <c r="Q117" s="38">
        <f>IF('3i SMNCC'!M$59="-","-",'3i SMNCC'!M$59)</f>
        <v>3.37071596157242</v>
      </c>
      <c r="R117" s="38">
        <f>IF('3i SMNCC'!N$59="-","-",'3i SMNCC'!N$59)</f>
        <v>3.2761312765157915</v>
      </c>
      <c r="S117" s="38">
        <f>IF('3i SMNCC'!O$59="-","-",'3i SMNCC'!O$59)</f>
        <v>4.8946129781636989</v>
      </c>
      <c r="T117" s="38">
        <f>IF('3i SMNCC'!P$59="-","-",'3i SMNCC'!P$59)</f>
        <v>4.2887571563853468</v>
      </c>
      <c r="U117" s="38">
        <f>IF('3i SMNCC'!Q$59="-","-",'3i SMNCC'!Q$59)</f>
        <v>4.0337120778428694</v>
      </c>
      <c r="V117" s="38">
        <f>IF('3i SMNCC'!R$59="-","-",'3i SMNCC'!R$59)</f>
        <v>4.3260832188341771</v>
      </c>
      <c r="W117" s="38" t="str">
        <f>IF('3i SMNCC'!S$59="-","-",'3i SMNCC'!S$59)</f>
        <v>-</v>
      </c>
      <c r="X117" s="38" t="str">
        <f>IF('3i SMNCC'!T$59="-","-",'3i SMNCC'!T$59)</f>
        <v>-</v>
      </c>
      <c r="Y117" s="38" t="str">
        <f>IF('3i SMNCC'!U$59="-","-",'3i SMNCC'!U$59)</f>
        <v>-</v>
      </c>
      <c r="Z117" s="38" t="str">
        <f>IF('3i SMNCC'!V$59="-","-",'3i SMNCC'!V$59)</f>
        <v>-</v>
      </c>
      <c r="AA117" s="28"/>
    </row>
    <row r="118" spans="1:27" s="29" customFormat="1" ht="11.25" customHeight="1" x14ac:dyDescent="0.25">
      <c r="A118" s="256"/>
      <c r="B118" s="135" t="s">
        <v>349</v>
      </c>
      <c r="C118" s="135" t="s">
        <v>389</v>
      </c>
      <c r="D118" s="133" t="s">
        <v>324</v>
      </c>
      <c r="E118" s="128"/>
      <c r="F118" s="30"/>
      <c r="G118" s="38">
        <f>IF('3g CPIH'!C$16="-","-",'3j PAAC PAP'!$G$17*('3g CPIH'!C$16/'3g CPIH'!$G$16))</f>
        <v>23.857918590998043</v>
      </c>
      <c r="H118" s="38">
        <f>IF('3g CPIH'!D$16="-","-",'3j PAAC PAP'!$G$17*('3g CPIH'!D$16/'3g CPIH'!$G$16))</f>
        <v>23.905682191780819</v>
      </c>
      <c r="I118" s="38">
        <f>IF('3g CPIH'!E$16="-","-",'3j PAAC PAP'!$G$17*('3g CPIH'!E$16/'3g CPIH'!$G$16))</f>
        <v>23.977327592954992</v>
      </c>
      <c r="J118" s="38">
        <f>IF('3g CPIH'!F$16="-","-",'3j PAAC PAP'!$G$17*('3g CPIH'!F$16/'3g CPIH'!$G$16))</f>
        <v>24.120618395303325</v>
      </c>
      <c r="K118" s="38">
        <f>IF('3g CPIH'!G$16="-","-",'3j PAAC PAP'!$G$17*('3g CPIH'!G$16/'3g CPIH'!$G$16))</f>
        <v>24.4072</v>
      </c>
      <c r="L118" s="38">
        <f>IF('3g CPIH'!H$16="-","-",'3j PAAC PAP'!$G$17*('3g CPIH'!H$16/'3g CPIH'!$G$16))</f>
        <v>24.717663405088064</v>
      </c>
      <c r="M118" s="38">
        <f>IF('3g CPIH'!I$16="-","-",'3j PAAC PAP'!$G$17*('3g CPIH'!I$16/'3g CPIH'!$G$16))</f>
        <v>25.075890410958902</v>
      </c>
      <c r="N118" s="38">
        <f>IF('3g CPIH'!J$16="-","-",'3j PAAC PAP'!$G$17*('3g CPIH'!J$16/'3g CPIH'!$G$16))</f>
        <v>25.290826614481411</v>
      </c>
      <c r="O118" s="30"/>
      <c r="P118" s="38">
        <f>IF('3g CPIH'!L$16="-","-",'3j PAAC PAP'!$G$17*('3g CPIH'!L$16/'3g CPIH'!$G$16))</f>
        <v>25.290826614481411</v>
      </c>
      <c r="Q118" s="38">
        <f>IF('3g CPIH'!M$16="-","-",'3j PAAC PAP'!$G$17*('3g CPIH'!M$16/'3g CPIH'!$G$16))</f>
        <v>25.577408219178082</v>
      </c>
      <c r="R118" s="38">
        <f>IF('3g CPIH'!N$16="-","-",'3j PAAC PAP'!$G$17*('3g CPIH'!N$16/'3g CPIH'!$G$16))</f>
        <v>25.768462622309197</v>
      </c>
      <c r="S118" s="38">
        <f>IF('3g CPIH'!O$16="-","-",'3j PAAC PAP'!$G$17*('3g CPIH'!O$16/'3g CPIH'!$G$16))</f>
        <v>25.911753424657533</v>
      </c>
      <c r="T118" s="38">
        <f>IF('3g CPIH'!P$16="-","-",'3j PAAC PAP'!$G$17*('3g CPIH'!P$16/'3g CPIH'!$G$16))</f>
        <v>25.983398825831699</v>
      </c>
      <c r="U118" s="38">
        <f>IF('3g CPIH'!Q$16="-","-",'3j PAAC PAP'!$G$17*('3g CPIH'!Q$16/'3g CPIH'!$G$16))</f>
        <v>26.126689628180038</v>
      </c>
      <c r="V118" s="38">
        <f>IF('3g CPIH'!R$16="-","-",'3j PAAC PAP'!$G$17*('3g CPIH'!R$16/'3g CPIH'!$G$16))</f>
        <v>26.604325636007829</v>
      </c>
      <c r="W118" s="38" t="str">
        <f>IF('3g CPIH'!S$16="-","-",'3j PAAC PAP'!$G$17*('3g CPIH'!S$16/'3g CPIH'!$G$16))</f>
        <v>-</v>
      </c>
      <c r="X118" s="38" t="str">
        <f>IF('3g CPIH'!T$16="-","-",'3j PAAC PAP'!$G$17*('3g CPIH'!T$16/'3g CPIH'!$G$16))</f>
        <v>-</v>
      </c>
      <c r="Y118" s="38" t="str">
        <f>IF('3g CPIH'!U$16="-","-",'3j PAAC PAP'!$G$17*('3g CPIH'!U$16/'3g CPIH'!$G$16))</f>
        <v>-</v>
      </c>
      <c r="Z118" s="38" t="str">
        <f>IF('3g CPIH'!V$16="-","-",'3j PAAC PAP'!$G$17*('3g CPIH'!V$16/'3g CPIH'!$G$16))</f>
        <v>-</v>
      </c>
      <c r="AA118" s="28"/>
    </row>
    <row r="119" spans="1:27" s="29" customFormat="1" ht="11.25" customHeight="1" x14ac:dyDescent="0.25">
      <c r="A119" s="256"/>
      <c r="B119" s="135" t="s">
        <v>349</v>
      </c>
      <c r="C119" s="135" t="s">
        <v>404</v>
      </c>
      <c r="D119" s="133" t="s">
        <v>324</v>
      </c>
      <c r="E119" s="128"/>
      <c r="F119" s="30"/>
      <c r="G119" s="38">
        <f>IF(G114="-","-",SUM(G111:G117)*'3j PAAC PAP'!$G$35)</f>
        <v>0</v>
      </c>
      <c r="H119" s="38">
        <f>IF(H114="-","-",SUM(H111:H117)*'3j PAAC PAP'!$G$35)</f>
        <v>0</v>
      </c>
      <c r="I119" s="38">
        <f>IF(I114="-","-",SUM(I111:I117)*'3j PAAC PAP'!$G$35)</f>
        <v>0</v>
      </c>
      <c r="J119" s="38">
        <f>IF(J114="-","-",SUM(J111:J117)*'3j PAAC PAP'!$G$35)</f>
        <v>0</v>
      </c>
      <c r="K119" s="38">
        <f>IF(K114="-","-",SUM(K111:K117)*'3j PAAC PAP'!$G$35)</f>
        <v>0</v>
      </c>
      <c r="L119" s="38">
        <f>IF(L114="-","-",SUM(L111:L117)*'3j PAAC PAP'!$G$35)</f>
        <v>0</v>
      </c>
      <c r="M119" s="38">
        <f>IF(M114="-","-",SUM(M111:M117)*'3j PAAC PAP'!$G$35)</f>
        <v>0</v>
      </c>
      <c r="N119" s="38">
        <f>IF(N114="-","-",SUM(N111:N117)*'3j PAAC PAP'!$G$35)</f>
        <v>0</v>
      </c>
      <c r="O119" s="30"/>
      <c r="P119" s="38">
        <f>IF(P114="-","-",SUM(P111:P117)*'3j PAAC PAP'!$G$35)</f>
        <v>0</v>
      </c>
      <c r="Q119" s="38">
        <f>IF(Q114="-","-",SUM(Q111:Q117)*'3j PAAC PAP'!$G$35)</f>
        <v>0</v>
      </c>
      <c r="R119" s="38">
        <f>IF(R114="-","-",SUM(R111:R117)*'3j PAAC PAP'!$G$35)</f>
        <v>0</v>
      </c>
      <c r="S119" s="38">
        <f>IF(S114="-","-",SUM(S111:S117)*'3j PAAC PAP'!$G$35)</f>
        <v>0</v>
      </c>
      <c r="T119" s="38">
        <f>IF(T114="-","-",SUM(T111:T117)*'3j PAAC PAP'!$G$35)</f>
        <v>0</v>
      </c>
      <c r="U119" s="38">
        <f>IF(U114="-","-",SUM(U111:U117)*'3j PAAC PAP'!$G$35)</f>
        <v>0</v>
      </c>
      <c r="V119" s="38">
        <f>IF(V114="-","-",SUM(V111:V117)*'3j PAAC PAP'!$G$35)</f>
        <v>0</v>
      </c>
      <c r="W119" s="38" t="str">
        <f>IF(W114="-","-",SUM(W111:W117)*'3j PAAC PAP'!$G$35)</f>
        <v>-</v>
      </c>
      <c r="X119" s="38" t="str">
        <f>IF(X114="-","-",SUM(X111:X117)*'3j PAAC PAP'!$G$35)</f>
        <v>-</v>
      </c>
      <c r="Y119" s="38" t="str">
        <f>IF(Y114="-","-",SUM(Y111:Y117)*'3j PAAC PAP'!$G$35)</f>
        <v>-</v>
      </c>
      <c r="Z119" s="38" t="str">
        <f>IF(Z114="-","-",SUM(Z111:Z117)*'3j PAAC PAP'!$G$35)</f>
        <v>-</v>
      </c>
      <c r="AA119" s="28"/>
    </row>
    <row r="120" spans="1:27" s="29" customFormat="1" ht="11.25" customHeight="1" x14ac:dyDescent="0.25">
      <c r="A120" s="256"/>
      <c r="B120" s="135" t="s">
        <v>388</v>
      </c>
      <c r="C120" s="135" t="s">
        <v>515</v>
      </c>
      <c r="D120" s="133" t="s">
        <v>324</v>
      </c>
      <c r="E120" s="128"/>
      <c r="F120" s="30"/>
      <c r="G120" s="38">
        <f>IF(G114="-","-",SUM(G111:G119)*'3k EBIT'!$E$9)</f>
        <v>1.6766429246831682</v>
      </c>
      <c r="H120" s="38">
        <f>IF(H114="-","-",SUM(H111:H119)*'3k EBIT'!$E$9)</f>
        <v>1.6790815643450077</v>
      </c>
      <c r="I120" s="38">
        <f>IF(I114="-","-",SUM(I111:I119)*'3k EBIT'!$E$9)</f>
        <v>1.8363738033152017</v>
      </c>
      <c r="J120" s="38">
        <f>IF(J114="-","-",SUM(J111:J119)*'3k EBIT'!$E$9)</f>
        <v>1.8436897223007203</v>
      </c>
      <c r="K120" s="38">
        <f>IF(K114="-","-",SUM(K111:K119)*'3k EBIT'!$E$9)</f>
        <v>1.6947271711103193</v>
      </c>
      <c r="L120" s="38">
        <f>IF(L114="-","-",SUM(L111:L119)*'3k EBIT'!$E$9)</f>
        <v>1.7080398374410315</v>
      </c>
      <c r="M120" s="38">
        <f>IF(M114="-","-",SUM(M111:M119)*'3k EBIT'!$E$9)</f>
        <v>1.7631619012441706</v>
      </c>
      <c r="N120" s="38">
        <f>IF(N114="-","-",SUM(N111:N119)*'3k EBIT'!$E$9)</f>
        <v>1.7751460175509353</v>
      </c>
      <c r="O120" s="30"/>
      <c r="P120" s="38">
        <f>IF(P114="-","-",SUM(P111:P119)*'3k EBIT'!$E$9)</f>
        <v>1.7751460175509353</v>
      </c>
      <c r="Q120" s="38">
        <f>IF(Q114="-","-",SUM(Q111:Q119)*'3k EBIT'!$E$9)</f>
        <v>1.8409068552637402</v>
      </c>
      <c r="R120" s="38">
        <f>IF(R114="-","-",SUM(R111:R119)*'3k EBIT'!$E$9)</f>
        <v>1.8471469247716503</v>
      </c>
      <c r="S120" s="38">
        <f>IF(S114="-","-",SUM(S111:S119)*'3k EBIT'!$E$9)</f>
        <v>1.9024528277871942</v>
      </c>
      <c r="T120" s="38">
        <f>IF(T114="-","-",SUM(T111:T119)*'3k EBIT'!$E$9)</f>
        <v>1.8883690890058096</v>
      </c>
      <c r="U120" s="38">
        <f>IF(U114="-","-",SUM(U111:U119)*'3k EBIT'!$E$9)</f>
        <v>1.8318131698920121</v>
      </c>
      <c r="V120" s="38">
        <f>IF(V114="-","-",SUM(V111:V119)*'3k EBIT'!$E$9)</f>
        <v>1.8594216328850515</v>
      </c>
      <c r="W120" s="38" t="str">
        <f>IF(W114="-","-",SUM(W111:W119)*'3k EBIT'!$E$9)</f>
        <v>-</v>
      </c>
      <c r="X120" s="38" t="str">
        <f>IF(X114="-","-",SUM(X111:X119)*'3k EBIT'!$E$9)</f>
        <v>-</v>
      </c>
      <c r="Y120" s="38" t="str">
        <f>IF(Y114="-","-",SUM(Y111:Y119)*'3k EBIT'!$E$9)</f>
        <v>-</v>
      </c>
      <c r="Z120" s="38" t="str">
        <f>IF(Z114="-","-",SUM(Z111:Z119)*'3k EBIT'!$E$9)</f>
        <v>-</v>
      </c>
      <c r="AA120" s="28"/>
    </row>
    <row r="121" spans="1:27" s="29" customFormat="1" ht="11.5" x14ac:dyDescent="0.25">
      <c r="A121" s="256"/>
      <c r="B121" s="135" t="s">
        <v>292</v>
      </c>
      <c r="C121" s="179" t="s">
        <v>516</v>
      </c>
      <c r="D121" s="133" t="s">
        <v>324</v>
      </c>
      <c r="E121" s="127"/>
      <c r="F121" s="30"/>
      <c r="G121" s="38">
        <f>IF(G116="-","-",SUM(G111:G114,G116:G120)*'3l HAP'!$E$10)</f>
        <v>1.0413532478571814</v>
      </c>
      <c r="H121" s="38">
        <f>IF(H116="-","-",SUM(H111:H114,H116:H120)*'3l HAP'!$E$10)</f>
        <v>1.0432324114646192</v>
      </c>
      <c r="I121" s="38">
        <f>IF(I116="-","-",SUM(I111:I114,I116:I120)*'3l HAP'!$E$10)</f>
        <v>1.0492225639350206</v>
      </c>
      <c r="J121" s="38">
        <f>IF(J116="-","-",SUM(J111:J114,J116:J120)*'3l HAP'!$E$10)</f>
        <v>1.0548600547573339</v>
      </c>
      <c r="K121" s="38">
        <f>IF(K116="-","-",SUM(K111:K114,K116:K120)*'3l HAP'!$E$10)</f>
        <v>1.0649077186769405</v>
      </c>
      <c r="L121" s="38">
        <f>IF(L116="-","-",SUM(L111:L114,L116:L120)*'3l HAP'!$E$10)</f>
        <v>1.0751661748474455</v>
      </c>
      <c r="M121" s="38">
        <f>IF(M116="-","-",SUM(M111:M114,M116:M120)*'3l HAP'!$E$10)</f>
        <v>1.1219172312048677</v>
      </c>
      <c r="N121" s="38">
        <f>IF(N116="-","-",SUM(N111:N114,N116:N120)*'3l HAP'!$E$10)</f>
        <v>1.1311519351192563</v>
      </c>
      <c r="O121" s="30"/>
      <c r="P121" s="38">
        <f>IF(P116="-","-",SUM(P111:P114,P116:P120)*'3l HAP'!$E$10)</f>
        <v>1.1311519351192563</v>
      </c>
      <c r="Q121" s="38">
        <f>IF(Q116="-","-",SUM(Q111:Q114,Q116:Q120)*'3l HAP'!$E$10)</f>
        <v>1.170069108291069</v>
      </c>
      <c r="R121" s="38">
        <f>IF(R116="-","-",SUM(R111:R114,R116:R120)*'3l HAP'!$E$10)</f>
        <v>1.1748775724978313</v>
      </c>
      <c r="S121" s="38">
        <f>IF(S116="-","-",SUM(S111:S114,S116:S120)*'3l HAP'!$E$10)</f>
        <v>1.2073415859235197</v>
      </c>
      <c r="T121" s="38">
        <f>IF(T116="-","-",SUM(T111:T114,T116:T120)*'3l HAP'!$E$10)</f>
        <v>1.1964889578010545</v>
      </c>
      <c r="U121" s="38">
        <f>IF(U116="-","-",SUM(U111:U114,U116:U120)*'3l HAP'!$E$10)</f>
        <v>1.1983318776840486</v>
      </c>
      <c r="V121" s="38">
        <f>IF(V116="-","-",SUM(V111:V114,V116:V120)*'3l HAP'!$E$10)</f>
        <v>1.2196063692481998</v>
      </c>
      <c r="W121" s="38" t="str">
        <f>IF(W116="-","-",SUM(W111:W114,W116:W120)*'3l HAP'!$E$10)</f>
        <v>-</v>
      </c>
      <c r="X121" s="38" t="str">
        <f>IF(X116="-","-",SUM(X111:X114,X116:X120)*'3l HAP'!$E$10)</f>
        <v>-</v>
      </c>
      <c r="Y121" s="38" t="str">
        <f>IF(Y116="-","-",SUM(Y111:Y114,Y116:Y120)*'3l HAP'!$E$10)</f>
        <v>-</v>
      </c>
      <c r="Z121" s="38" t="str">
        <f>IF(Z116="-","-",SUM(Z111:Z114,Z116:Z120)*'3l HAP'!$E$10)</f>
        <v>-</v>
      </c>
      <c r="AA121" s="28"/>
    </row>
    <row r="122" spans="1:27" s="29" customFormat="1" ht="11.5" x14ac:dyDescent="0.25">
      <c r="A122" s="256"/>
      <c r="B122" s="135" t="s">
        <v>44</v>
      </c>
      <c r="C122" s="135" t="str">
        <f>B122&amp;"_"&amp;D122</f>
        <v>Total_South East</v>
      </c>
      <c r="D122" s="133" t="s">
        <v>324</v>
      </c>
      <c r="E122" s="128"/>
      <c r="F122" s="30"/>
      <c r="G122" s="38">
        <f t="shared" ref="G122:N122" si="16">IF(G116="-","-",SUM(G111:G121))</f>
        <v>89.285681255314429</v>
      </c>
      <c r="H122" s="38">
        <f t="shared" si="16"/>
        <v>89.415909821793093</v>
      </c>
      <c r="I122" s="38">
        <f t="shared" si="16"/>
        <v>97.700435447960757</v>
      </c>
      <c r="J122" s="38">
        <f t="shared" si="16"/>
        <v>98.091121147396763</v>
      </c>
      <c r="K122" s="38">
        <f t="shared" si="16"/>
        <v>90.261037776524105</v>
      </c>
      <c r="L122" s="38">
        <f t="shared" si="16"/>
        <v>90.971962592267388</v>
      </c>
      <c r="M122" s="38">
        <f t="shared" si="16"/>
        <v>93.91987370308982</v>
      </c>
      <c r="N122" s="38">
        <f t="shared" si="16"/>
        <v>94.559851109988216</v>
      </c>
      <c r="O122" s="30"/>
      <c r="P122" s="38">
        <f t="shared" ref="P122:Z122" si="17">IF(P116="-","-",SUM(P111:P121))</f>
        <v>94.559851109988216</v>
      </c>
      <c r="Q122" s="38">
        <f t="shared" si="17"/>
        <v>98.05986357527209</v>
      </c>
      <c r="R122" s="38">
        <f t="shared" si="17"/>
        <v>98.393096614764858</v>
      </c>
      <c r="S122" s="38">
        <f t="shared" si="17"/>
        <v>101.33639642668027</v>
      </c>
      <c r="T122" s="38">
        <f t="shared" si="17"/>
        <v>100.58429469518612</v>
      </c>
      <c r="U122" s="38">
        <f t="shared" si="17"/>
        <v>97.609511522793554</v>
      </c>
      <c r="V122" s="38">
        <f t="shared" si="17"/>
        <v>99.083862413794307</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t="s">
        <v>333</v>
      </c>
      <c r="H123" s="129" t="s">
        <v>333</v>
      </c>
      <c r="I123" s="129" t="s">
        <v>333</v>
      </c>
      <c r="J123" s="129" t="s">
        <v>333</v>
      </c>
      <c r="K123" s="129" t="s">
        <v>333</v>
      </c>
      <c r="L123" s="129" t="s">
        <v>333</v>
      </c>
      <c r="M123" s="129" t="s">
        <v>333</v>
      </c>
      <c r="N123" s="129" t="s">
        <v>333</v>
      </c>
      <c r="O123" s="30"/>
      <c r="P123" s="129" t="s">
        <v>333</v>
      </c>
      <c r="Q123" s="129" t="s">
        <v>333</v>
      </c>
      <c r="R123" s="129" t="s">
        <v>333</v>
      </c>
      <c r="S123" s="129" t="s">
        <v>333</v>
      </c>
      <c r="T123" s="129" t="s">
        <v>333</v>
      </c>
      <c r="U123" s="129" t="s">
        <v>333</v>
      </c>
      <c r="V123" s="129" t="s">
        <v>333</v>
      </c>
      <c r="W123" s="129" t="s">
        <v>333</v>
      </c>
      <c r="X123" s="129" t="s">
        <v>333</v>
      </c>
      <c r="Y123" s="129" t="s">
        <v>333</v>
      </c>
      <c r="Z123" s="129" t="s">
        <v>333</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AA'!J162="-","-",'3c AA'!J162)</f>
        <v>-</v>
      </c>
      <c r="H125" s="129" t="str">
        <f>IF('3c AA'!K162="-","-",'3c AA'!K162)</f>
        <v>-</v>
      </c>
      <c r="I125" s="129" t="str">
        <f>IF('3c AA'!L162="-","-",'3c AA'!L162)</f>
        <v>-</v>
      </c>
      <c r="J125" s="129" t="str">
        <f>IF('3c AA'!M162="-","-",'3c AA'!M162)</f>
        <v>-</v>
      </c>
      <c r="K125" s="129" t="str">
        <f>IF('3c AA'!N162="-","-",'3c AA'!N162)</f>
        <v>-</v>
      </c>
      <c r="L125" s="129" t="str">
        <f>IF('3c AA'!O162="-","-",'3c AA'!O162)</f>
        <v>-</v>
      </c>
      <c r="M125" s="129" t="str">
        <f>IF('3c AA'!P162="-","-",'3c AA'!P162)</f>
        <v>-</v>
      </c>
      <c r="N125" s="129" t="str">
        <f>IF('3c AA'!Q162="-","-",'3c AA'!Q162)</f>
        <v>-</v>
      </c>
      <c r="O125" s="30"/>
      <c r="P125" s="129" t="str">
        <f>IF('3c AA'!S162="-","-",'3c AA'!S162)</f>
        <v>-</v>
      </c>
      <c r="Q125" s="129" t="str">
        <f>IF('3c AA'!T162="-","-",'3c AA'!T162)</f>
        <v>-</v>
      </c>
      <c r="R125" s="129" t="str">
        <f>IF('3c AA'!U162="-","-",'3c AA'!U162)</f>
        <v>-</v>
      </c>
      <c r="S125" s="129" t="str">
        <f>IF('3c AA'!V162="-","-",'3c AA'!V162)</f>
        <v>-</v>
      </c>
      <c r="T125" s="129">
        <f>IF('3c AA'!W162="-","-",'3c AA'!W162)</f>
        <v>0</v>
      </c>
      <c r="U125" s="129">
        <f>IF('3c AA'!X162="-","-",'3c AA'!X162)</f>
        <v>0</v>
      </c>
      <c r="V125" s="129">
        <f>IF('3c AA'!Y162="-","-",'3c AA'!Y162)</f>
        <v>0</v>
      </c>
      <c r="W125" s="129" t="str">
        <f>IF('3c AA'!Z162="-","-",'3c AA'!Z162)</f>
        <v>-</v>
      </c>
      <c r="X125" s="129" t="str">
        <f>IF('3c AA'!AA162="-","-",'3c AA'!AA162)</f>
        <v>-</v>
      </c>
      <c r="Y125" s="129" t="str">
        <f>IF('3c AA'!AB162="-","-",'3c AA'!AB162)</f>
        <v>-</v>
      </c>
      <c r="Z125" s="129" t="str">
        <f>IF('3c AA'!AC162="-","-",'3c AA'!AC162)</f>
        <v>-</v>
      </c>
      <c r="AA125" s="28"/>
    </row>
    <row r="126" spans="1:27" s="29" customFormat="1" ht="11.25" customHeight="1" x14ac:dyDescent="0.25">
      <c r="A126" s="256"/>
      <c r="B126" s="132" t="s">
        <v>2</v>
      </c>
      <c r="C126" s="132" t="s">
        <v>342</v>
      </c>
      <c r="D126" s="134" t="s">
        <v>325</v>
      </c>
      <c r="E126" s="131"/>
      <c r="F126" s="30"/>
      <c r="G126" s="129">
        <f>IF('3d PC'!G14="-","-",'3d PC'!G61)</f>
        <v>6.5567588596821027</v>
      </c>
      <c r="H126" s="129">
        <f>IF('3d PC'!H14="-","-",'3d PC'!H61)</f>
        <v>6.5567588596821027</v>
      </c>
      <c r="I126" s="129">
        <f>IF('3d PC'!I14="-","-",'3d PC'!I61)</f>
        <v>6.6197359495950758</v>
      </c>
      <c r="J126" s="129">
        <f>IF('3d PC'!J14="-","-",'3d PC'!J61)</f>
        <v>6.6197359495950758</v>
      </c>
      <c r="K126" s="129">
        <f>IF('3d PC'!K14="-","-",'3d PC'!K61)</f>
        <v>6.6995028867368616</v>
      </c>
      <c r="L126" s="129">
        <f>IF('3d PC'!L14="-","-",'3d PC'!L61)</f>
        <v>6.6995028867368616</v>
      </c>
      <c r="M126" s="129">
        <f>IF('3d PC'!M14="-","-",'3d PC'!M61)</f>
        <v>7.1131218301273513</v>
      </c>
      <c r="N126" s="129">
        <f>IF('3d PC'!N14="-","-",'3d PC'!N61)</f>
        <v>7.1131218301273513</v>
      </c>
      <c r="O126" s="30"/>
      <c r="P126" s="129">
        <f>'3d PC'!P61</f>
        <v>7.1131218301273513</v>
      </c>
      <c r="Q126" s="129">
        <f>'3d PC'!Q61</f>
        <v>7.2804579515147188</v>
      </c>
      <c r="R126" s="129">
        <f>'3d PC'!R61</f>
        <v>7.1935840895118579</v>
      </c>
      <c r="S126" s="129">
        <f>'3d PC'!S61</f>
        <v>7.3593999937099728</v>
      </c>
      <c r="T126" s="129">
        <f>'3d PC'!T61</f>
        <v>7.0492243060839304</v>
      </c>
      <c r="U126" s="129">
        <f>'3d PC'!U61</f>
        <v>7.1089669218364691</v>
      </c>
      <c r="V126" s="129">
        <f>'3d PC'!V61</f>
        <v>6.9829560851947949</v>
      </c>
      <c r="W126" s="129" t="str">
        <f>'3d PC'!W61</f>
        <v>-</v>
      </c>
      <c r="X126" s="129" t="str">
        <f>'3d PC'!X61</f>
        <v>-</v>
      </c>
      <c r="Y126" s="129" t="str">
        <f>'3d PC'!Y61</f>
        <v>-</v>
      </c>
      <c r="Z126" s="129" t="str">
        <f>'3d PC'!Z61</f>
        <v>-</v>
      </c>
      <c r="AA126" s="28"/>
    </row>
    <row r="127" spans="1:27" s="29" customFormat="1" ht="11.25" customHeight="1" x14ac:dyDescent="0.25">
      <c r="A127" s="256"/>
      <c r="B127" s="132" t="s">
        <v>352</v>
      </c>
      <c r="C127" s="132" t="s">
        <v>343</v>
      </c>
      <c r="D127" s="134" t="s">
        <v>325</v>
      </c>
      <c r="E127" s="131"/>
      <c r="F127" s="30"/>
      <c r="G127" s="129">
        <f>IF('3e NC-Elec'!H51="-","-",'3e NC-Elec'!H51)</f>
        <v>14.490500000000003</v>
      </c>
      <c r="H127" s="129">
        <f>IF('3e NC-Elec'!I51="-","-",'3e NC-Elec'!I51)</f>
        <v>14.490500000000003</v>
      </c>
      <c r="I127" s="129">
        <f>IF('3e NC-Elec'!J51="-","-",'3e NC-Elec'!J51)</f>
        <v>20.293999999999997</v>
      </c>
      <c r="J127" s="129">
        <f>IF('3e NC-Elec'!K51="-","-",'3e NC-Elec'!K51)</f>
        <v>20.293999999999997</v>
      </c>
      <c r="K127" s="129">
        <f>IF('3e NC-Elec'!L51="-","-",'3e NC-Elec'!L51)</f>
        <v>16.206000000000003</v>
      </c>
      <c r="L127" s="129">
        <f>IF('3e NC-Elec'!M51="-","-",'3e NC-Elec'!M51)</f>
        <v>16.206000000000003</v>
      </c>
      <c r="M127" s="129">
        <f>IF('3e NC-Elec'!N51="-","-",'3e NC-Elec'!N51)</f>
        <v>16.716999999999999</v>
      </c>
      <c r="N127" s="129">
        <f>IF('3e NC-Elec'!O51="-","-",'3e NC-Elec'!O51)</f>
        <v>16.716999999999999</v>
      </c>
      <c r="O127" s="30"/>
      <c r="P127" s="129">
        <f>'3e NC-Elec'!Q51</f>
        <v>16.716999999999999</v>
      </c>
      <c r="Q127" s="129">
        <f>'3e NC-Elec'!R51</f>
        <v>15.9505</v>
      </c>
      <c r="R127" s="129">
        <f>'3e NC-Elec'!S51</f>
        <v>15.9505</v>
      </c>
      <c r="S127" s="129">
        <f>'3e NC-Elec'!T51</f>
        <v>16.023499999999999</v>
      </c>
      <c r="T127" s="129">
        <f>'3e NC-Elec'!U51</f>
        <v>16.023499999999999</v>
      </c>
      <c r="U127" s="129">
        <f>'3e NC-Elec'!V51</f>
        <v>17.373999999999999</v>
      </c>
      <c r="V127" s="129">
        <f>'3e NC-Elec'!W51</f>
        <v>17.373999999999999</v>
      </c>
      <c r="W127" s="129" t="str">
        <f>'3e NC-Elec'!X51</f>
        <v>-</v>
      </c>
      <c r="X127" s="129" t="str">
        <f>'3e NC-Elec'!Y51</f>
        <v>-</v>
      </c>
      <c r="Y127" s="129" t="str">
        <f>'3e NC-Elec'!Z51</f>
        <v>-</v>
      </c>
      <c r="Z127" s="129" t="str">
        <f>'3e NC-Elec'!AA51</f>
        <v>-</v>
      </c>
      <c r="AA127" s="28"/>
    </row>
    <row r="128" spans="1:27" s="29" customFormat="1" ht="12.4" customHeight="1" x14ac:dyDescent="0.25">
      <c r="A128" s="256"/>
      <c r="B128" s="132" t="s">
        <v>349</v>
      </c>
      <c r="C128" s="132" t="s">
        <v>344</v>
      </c>
      <c r="D128" s="134" t="s">
        <v>325</v>
      </c>
      <c r="E128" s="131"/>
      <c r="F128" s="30"/>
      <c r="G128" s="129">
        <f>IF('3g CPIH'!C$16="-","-",'3h OC '!$E$9*('3g CPIH'!C$16/'3g CPIH'!$G$16))</f>
        <v>39.034507632093934</v>
      </c>
      <c r="H128" s="129">
        <f>IF('3g CPIH'!D$16="-","-",'3h OC '!$E$9*('3g CPIH'!D$16/'3g CPIH'!$G$16))</f>
        <v>39.112654794520544</v>
      </c>
      <c r="I128" s="129">
        <f>IF('3g CPIH'!E$16="-","-",'3h OC '!$E$9*('3g CPIH'!E$16/'3g CPIH'!$G$16))</f>
        <v>39.229875538160471</v>
      </c>
      <c r="J128" s="129">
        <f>IF('3g CPIH'!F$16="-","-",'3h OC '!$E$9*('3g CPIH'!F$16/'3g CPIH'!$G$16))</f>
        <v>39.464317025440316</v>
      </c>
      <c r="K128" s="129">
        <f>IF('3g CPIH'!G$16="-","-",'3h OC '!$E$9*('3g CPIH'!G$16/'3g CPIH'!$G$16))</f>
        <v>39.933199999999999</v>
      </c>
      <c r="L128" s="129">
        <f>IF('3g CPIH'!H$16="-","-",'3h OC '!$E$9*('3g CPIH'!H$16/'3g CPIH'!$G$16))</f>
        <v>40.441156555772999</v>
      </c>
      <c r="M128" s="129">
        <f>IF('3g CPIH'!I$16="-","-",'3h OC '!$E$9*('3g CPIH'!I$16/'3g CPIH'!$G$16))</f>
        <v>41.027260273972601</v>
      </c>
      <c r="N128" s="129">
        <f>IF('3g CPIH'!J$16="-","-",'3h OC '!$E$9*('3g CPIH'!J$16/'3g CPIH'!$G$16))</f>
        <v>41.378922504892373</v>
      </c>
      <c r="O128" s="30"/>
      <c r="P128" s="129">
        <f>IF('3g CPIH'!L$16="-","-",'3h OC '!$E$9*('3g CPIH'!L$16/'3g CPIH'!$G$16))</f>
        <v>41.378922504892373</v>
      </c>
      <c r="Q128" s="129">
        <f>IF('3g CPIH'!M$16="-","-",'3h OC '!$E$9*('3g CPIH'!M$16/'3g CPIH'!$G$16))</f>
        <v>41.847805479452056</v>
      </c>
      <c r="R128" s="129">
        <f>IF('3g CPIH'!N$16="-","-",'3h OC '!$E$9*('3g CPIH'!N$16/'3g CPIH'!$G$16))</f>
        <v>42.160394129158512</v>
      </c>
      <c r="S128" s="129">
        <f>IF('3g CPIH'!O$16="-","-",'3h OC '!$E$9*('3g CPIH'!O$16/'3g CPIH'!$G$16))</f>
        <v>42.394835616438357</v>
      </c>
      <c r="T128" s="129">
        <f>IF('3g CPIH'!P$16="-","-",'3h OC '!$E$9*('3g CPIH'!P$16/'3g CPIH'!$G$16))</f>
        <v>42.512056360078276</v>
      </c>
      <c r="U128" s="129">
        <f>IF('3g CPIH'!Q$16="-","-",'3h OC '!$E$9*('3g CPIH'!Q$16/'3g CPIH'!$G$16))</f>
        <v>42.746497847358121</v>
      </c>
      <c r="V128" s="129">
        <f>IF('3g CPIH'!R$16="-","-",'3h OC '!$E$9*('3g CPIH'!R$16/'3g CPIH'!$G$16))</f>
        <v>43.527969471624267</v>
      </c>
      <c r="W128" s="129" t="str">
        <f>IF('3g CPIH'!S$16="-","-",'3h OC '!$E$9*('3g CPIH'!S$16/'3g CPIH'!$G$16))</f>
        <v>-</v>
      </c>
      <c r="X128" s="129" t="str">
        <f>IF('3g CPIH'!T$16="-","-",'3h OC '!$E$9*('3g CPIH'!T$16/'3g CPIH'!$G$16))</f>
        <v>-</v>
      </c>
      <c r="Y128" s="129" t="str">
        <f>IF('3g CPIH'!U$16="-","-",'3h OC '!$E$9*('3g CPIH'!U$16/'3g CPIH'!$G$16))</f>
        <v>-</v>
      </c>
      <c r="Z128" s="129" t="str">
        <f>IF('3g CPIH'!V$16="-","-",'3h OC '!$E$9*('3g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SMNCC'!G$59="-","-",'3i SMNCC'!G$59)</f>
        <v>0</v>
      </c>
      <c r="L129" s="129">
        <f>IF('3i SMNCC'!H$59="-","-",'3i SMNCC'!H$59)</f>
        <v>-0.1310662676190151</v>
      </c>
      <c r="M129" s="129">
        <f>IF('3i SMNCC'!I$59="-","-",'3i SMNCC'!I$59)</f>
        <v>1.6490220555819262</v>
      </c>
      <c r="N129" s="129">
        <f>IF('3i SMNCC'!J$59="-","-",'3i SMNCC'!J$59)</f>
        <v>1.7011822078168848</v>
      </c>
      <c r="O129" s="30"/>
      <c r="P129" s="129">
        <f>IF('3i SMNCC'!L$59="-","-",'3i SMNCC'!L$59)</f>
        <v>1.7011822078168848</v>
      </c>
      <c r="Q129" s="129">
        <f>IF('3i SMNCC'!M$59="-","-",'3i SMNCC'!M$59)</f>
        <v>3.37071596157242</v>
      </c>
      <c r="R129" s="129">
        <f>IF('3i SMNCC'!N$59="-","-",'3i SMNCC'!N$59)</f>
        <v>3.2761312765157915</v>
      </c>
      <c r="S129" s="129">
        <f>IF('3i SMNCC'!O$59="-","-",'3i SMNCC'!O$59)</f>
        <v>4.8946129781636989</v>
      </c>
      <c r="T129" s="129">
        <f>IF('3i SMNCC'!P$59="-","-",'3i SMNCC'!P$59)</f>
        <v>4.2887571563853468</v>
      </c>
      <c r="U129" s="129">
        <f>IF('3i SMNCC'!Q$59="-","-",'3i SMNCC'!Q$59)</f>
        <v>4.0337120778428694</v>
      </c>
      <c r="V129" s="129">
        <f>IF('3i SMNCC'!R$59="-","-",'3i SMNCC'!R$59)</f>
        <v>4.3260832188341771</v>
      </c>
      <c r="W129" s="129" t="str">
        <f>IF('3i SMNCC'!S$59="-","-",'3i SMNCC'!S$59)</f>
        <v>-</v>
      </c>
      <c r="X129" s="129" t="str">
        <f>IF('3i SMNCC'!T$59="-","-",'3i SMNCC'!T$59)</f>
        <v>-</v>
      </c>
      <c r="Y129" s="129" t="str">
        <f>IF('3i SMNCC'!U$59="-","-",'3i SMNCC'!U$59)</f>
        <v>-</v>
      </c>
      <c r="Z129" s="129" t="str">
        <f>IF('3i SMNCC'!V$59="-","-",'3i SMNCC'!V$59)</f>
        <v>-</v>
      </c>
      <c r="AA129" s="28"/>
    </row>
    <row r="130" spans="1:27" s="29" customFormat="1" ht="11.25" customHeight="1" x14ac:dyDescent="0.25">
      <c r="A130" s="256"/>
      <c r="B130" s="132" t="s">
        <v>349</v>
      </c>
      <c r="C130" s="132" t="s">
        <v>389</v>
      </c>
      <c r="D130" s="134" t="s">
        <v>325</v>
      </c>
      <c r="E130" s="131"/>
      <c r="F130" s="30"/>
      <c r="G130" s="129">
        <f>IF('3g CPIH'!C$16="-","-",'3j PAAC PAP'!$G$17*('3g CPIH'!C$16/'3g CPIH'!$G$16))</f>
        <v>23.857918590998043</v>
      </c>
      <c r="H130" s="129">
        <f>IF('3g CPIH'!D$16="-","-",'3j PAAC PAP'!$G$17*('3g CPIH'!D$16/'3g CPIH'!$G$16))</f>
        <v>23.905682191780819</v>
      </c>
      <c r="I130" s="129">
        <f>IF('3g CPIH'!E$16="-","-",'3j PAAC PAP'!$G$17*('3g CPIH'!E$16/'3g CPIH'!$G$16))</f>
        <v>23.977327592954992</v>
      </c>
      <c r="J130" s="129">
        <f>IF('3g CPIH'!F$16="-","-",'3j PAAC PAP'!$G$17*('3g CPIH'!F$16/'3g CPIH'!$G$16))</f>
        <v>24.120618395303325</v>
      </c>
      <c r="K130" s="129">
        <f>IF('3g CPIH'!G$16="-","-",'3j PAAC PAP'!$G$17*('3g CPIH'!G$16/'3g CPIH'!$G$16))</f>
        <v>24.4072</v>
      </c>
      <c r="L130" s="129">
        <f>IF('3g CPIH'!H$16="-","-",'3j PAAC PAP'!$G$17*('3g CPIH'!H$16/'3g CPIH'!$G$16))</f>
        <v>24.717663405088064</v>
      </c>
      <c r="M130" s="129">
        <f>IF('3g CPIH'!I$16="-","-",'3j PAAC PAP'!$G$17*('3g CPIH'!I$16/'3g CPIH'!$G$16))</f>
        <v>25.075890410958902</v>
      </c>
      <c r="N130" s="129">
        <f>IF('3g CPIH'!J$16="-","-",'3j PAAC PAP'!$G$17*('3g CPIH'!J$16/'3g CPIH'!$G$16))</f>
        <v>25.290826614481411</v>
      </c>
      <c r="O130" s="30"/>
      <c r="P130" s="129">
        <f>IF('3g CPIH'!L$16="-","-",'3j PAAC PAP'!$G$17*('3g CPIH'!L$16/'3g CPIH'!$G$16))</f>
        <v>25.290826614481411</v>
      </c>
      <c r="Q130" s="129">
        <f>IF('3g CPIH'!M$16="-","-",'3j PAAC PAP'!$G$17*('3g CPIH'!M$16/'3g CPIH'!$G$16))</f>
        <v>25.577408219178082</v>
      </c>
      <c r="R130" s="129">
        <f>IF('3g CPIH'!N$16="-","-",'3j PAAC PAP'!$G$17*('3g CPIH'!N$16/'3g CPIH'!$G$16))</f>
        <v>25.768462622309197</v>
      </c>
      <c r="S130" s="129">
        <f>IF('3g CPIH'!O$16="-","-",'3j PAAC PAP'!$G$17*('3g CPIH'!O$16/'3g CPIH'!$G$16))</f>
        <v>25.911753424657533</v>
      </c>
      <c r="T130" s="129">
        <f>IF('3g CPIH'!P$16="-","-",'3j PAAC PAP'!$G$17*('3g CPIH'!P$16/'3g CPIH'!$G$16))</f>
        <v>25.983398825831699</v>
      </c>
      <c r="U130" s="129">
        <f>IF('3g CPIH'!Q$16="-","-",'3j PAAC PAP'!$G$17*('3g CPIH'!Q$16/'3g CPIH'!$G$16))</f>
        <v>26.126689628180038</v>
      </c>
      <c r="V130" s="129">
        <f>IF('3g CPIH'!R$16="-","-",'3j PAAC PAP'!$G$17*('3g CPIH'!R$16/'3g CPIH'!$G$16))</f>
        <v>26.604325636007829</v>
      </c>
      <c r="W130" s="129" t="str">
        <f>IF('3g CPIH'!S$16="-","-",'3j PAAC PAP'!$G$17*('3g CPIH'!S$16/'3g CPIH'!$G$16))</f>
        <v>-</v>
      </c>
      <c r="X130" s="129" t="str">
        <f>IF('3g CPIH'!T$16="-","-",'3j PAAC PAP'!$G$17*('3g CPIH'!T$16/'3g CPIH'!$G$16))</f>
        <v>-</v>
      </c>
      <c r="Y130" s="129" t="str">
        <f>IF('3g CPIH'!U$16="-","-",'3j PAAC PAP'!$G$17*('3g CPIH'!U$16/'3g CPIH'!$G$16))</f>
        <v>-</v>
      </c>
      <c r="Z130" s="129" t="str">
        <f>IF('3g CPIH'!V$16="-","-",'3j PAAC PAP'!$G$17*('3g CPIH'!V$16/'3g CPIH'!$G$16))</f>
        <v>-</v>
      </c>
      <c r="AA130" s="28"/>
    </row>
    <row r="131" spans="1:27" s="29" customFormat="1" ht="11.25" customHeight="1" x14ac:dyDescent="0.25">
      <c r="A131" s="256"/>
      <c r="B131" s="132" t="s">
        <v>349</v>
      </c>
      <c r="C131" s="132" t="s">
        <v>404</v>
      </c>
      <c r="D131" s="134" t="s">
        <v>325</v>
      </c>
      <c r="E131" s="131"/>
      <c r="F131" s="30"/>
      <c r="G131" s="129">
        <f>IF(G126="-","-",SUM(G123:G129)*'3j PAAC PAP'!$G$35)</f>
        <v>0</v>
      </c>
      <c r="H131" s="129">
        <f>IF(H126="-","-",SUM(H123:H129)*'3j PAAC PAP'!$G$35)</f>
        <v>0</v>
      </c>
      <c r="I131" s="129">
        <f>IF(I126="-","-",SUM(I123:I129)*'3j PAAC PAP'!$G$35)</f>
        <v>0</v>
      </c>
      <c r="J131" s="129">
        <f>IF(J126="-","-",SUM(J123:J129)*'3j PAAC PAP'!$G$35)</f>
        <v>0</v>
      </c>
      <c r="K131" s="129">
        <f>IF(K126="-","-",SUM(K123:K129)*'3j PAAC PAP'!$G$35)</f>
        <v>0</v>
      </c>
      <c r="L131" s="129">
        <f>IF(L126="-","-",SUM(L123:L129)*'3j PAAC PAP'!$G$35)</f>
        <v>0</v>
      </c>
      <c r="M131" s="129">
        <f>IF(M126="-","-",SUM(M123:M129)*'3j PAAC PAP'!$G$35)</f>
        <v>0</v>
      </c>
      <c r="N131" s="129">
        <f>IF(N126="-","-",SUM(N123:N129)*'3j PAAC PAP'!$G$35)</f>
        <v>0</v>
      </c>
      <c r="O131" s="30"/>
      <c r="P131" s="129">
        <f>IF(P126="-","-",SUM(P123:P129)*'3j PAAC PAP'!$G$35)</f>
        <v>0</v>
      </c>
      <c r="Q131" s="129">
        <f>IF(Q126="-","-",SUM(Q123:Q129)*'3j PAAC PAP'!$G$35)</f>
        <v>0</v>
      </c>
      <c r="R131" s="129">
        <f>IF(R126="-","-",SUM(R123:R129)*'3j PAAC PAP'!$G$35)</f>
        <v>0</v>
      </c>
      <c r="S131" s="129">
        <f>IF(S126="-","-",SUM(S123:S129)*'3j PAAC PAP'!$G$35)</f>
        <v>0</v>
      </c>
      <c r="T131" s="129">
        <f>IF(T126="-","-",SUM(T123:T129)*'3j PAAC PAP'!$G$35)</f>
        <v>0</v>
      </c>
      <c r="U131" s="129">
        <f>IF(U126="-","-",SUM(U123:U129)*'3j PAAC PAP'!$G$35)</f>
        <v>0</v>
      </c>
      <c r="V131" s="129">
        <f>IF(V126="-","-",SUM(V123:V129)*'3j PAAC PAP'!$G$35)</f>
        <v>0</v>
      </c>
      <c r="W131" s="129" t="str">
        <f>IF(W126="-","-",SUM(W123:W129)*'3j PAAC PAP'!$G$35)</f>
        <v>-</v>
      </c>
      <c r="X131" s="129" t="str">
        <f>IF(X126="-","-",SUM(X123:X129)*'3j PAAC PAP'!$G$35)</f>
        <v>-</v>
      </c>
      <c r="Y131" s="129" t="str">
        <f>IF(Y126="-","-",SUM(Y123:Y129)*'3j PAAC PAP'!$G$35)</f>
        <v>-</v>
      </c>
      <c r="Z131" s="129" t="str">
        <f>IF(Z126="-","-",SUM(Z123:Z129)*'3j PAAC PAP'!$G$35)</f>
        <v>-</v>
      </c>
      <c r="AA131" s="28"/>
    </row>
    <row r="132" spans="1:27" s="29" customFormat="1" ht="11.5" x14ac:dyDescent="0.25">
      <c r="A132" s="256"/>
      <c r="B132" s="132" t="s">
        <v>388</v>
      </c>
      <c r="C132" s="132" t="s">
        <v>515</v>
      </c>
      <c r="D132" s="134" t="s">
        <v>325</v>
      </c>
      <c r="E132" s="131"/>
      <c r="F132" s="30"/>
      <c r="G132" s="129">
        <f>IF(G126="-","-",SUM(G123:G131)*'3k EBIT'!$E$9)</f>
        <v>1.6257438206831683</v>
      </c>
      <c r="H132" s="129">
        <f>IF(H126="-","-",SUM(H123:H131)*'3k EBIT'!$E$9)</f>
        <v>1.6281824603450077</v>
      </c>
      <c r="I132" s="129">
        <f>IF(I126="-","-",SUM(I123:I131)*'3k EBIT'!$E$9)</f>
        <v>1.7454623481152018</v>
      </c>
      <c r="J132" s="129">
        <f>IF(J126="-","-",SUM(J123:J131)*'3k EBIT'!$E$9)</f>
        <v>1.7527782671007202</v>
      </c>
      <c r="K132" s="129">
        <f>IF(K126="-","-",SUM(K123:K131)*'3k EBIT'!$E$9)</f>
        <v>1.6897786471103198</v>
      </c>
      <c r="L132" s="129">
        <f>IF(L126="-","-",SUM(L123:L131)*'3k EBIT'!$E$9)</f>
        <v>1.7030913134410317</v>
      </c>
      <c r="M132" s="129">
        <f>IF(M126="-","-",SUM(M123:M131)*'3k EBIT'!$E$9)</f>
        <v>1.7737658812441708</v>
      </c>
      <c r="N132" s="129">
        <f>IF(N126="-","-",SUM(N123:N131)*'3k EBIT'!$E$9)</f>
        <v>1.7857499975509357</v>
      </c>
      <c r="O132" s="30"/>
      <c r="P132" s="129">
        <f>IF(P126="-","-",SUM(P123:P131)*'3k EBIT'!$E$9)</f>
        <v>1.7857499975509357</v>
      </c>
      <c r="Q132" s="129">
        <f>IF(Q126="-","-",SUM(Q123:Q131)*'3k EBIT'!$E$9)</f>
        <v>1.8211127592637402</v>
      </c>
      <c r="R132" s="129">
        <f>IF(R126="-","-",SUM(R123:R131)*'3k EBIT'!$E$9)</f>
        <v>1.8273528287716503</v>
      </c>
      <c r="S132" s="129">
        <f>IF(S126="-","-",SUM(S123:S131)*'3k EBIT'!$E$9)</f>
        <v>1.8706408877871943</v>
      </c>
      <c r="T132" s="129">
        <f>IF(T126="-","-",SUM(T123:T131)*'3k EBIT'!$E$9)</f>
        <v>1.8565571490058093</v>
      </c>
      <c r="U132" s="129">
        <f>IF(U126="-","-",SUM(U123:U131)*'3k EBIT'!$E$9)</f>
        <v>1.8862469338920125</v>
      </c>
      <c r="V132" s="129">
        <f>IF(V126="-","-",SUM(V123:V131)*'3k EBIT'!$E$9)</f>
        <v>1.9138553968850516</v>
      </c>
      <c r="W132" s="129" t="str">
        <f>IF(W126="-","-",SUM(W123:W131)*'3k EBIT'!$E$9)</f>
        <v>-</v>
      </c>
      <c r="X132" s="129" t="str">
        <f>IF(X126="-","-",SUM(X123:X131)*'3k EBIT'!$E$9)</f>
        <v>-</v>
      </c>
      <c r="Y132" s="129" t="str">
        <f>IF(Y126="-","-",SUM(Y123:Y131)*'3k EBIT'!$E$9)</f>
        <v>-</v>
      </c>
      <c r="Z132" s="129" t="str">
        <f>IF(Z126="-","-",SUM(Z123:Z131)*'3k EBIT'!$E$9)</f>
        <v>-</v>
      </c>
      <c r="AA132" s="28"/>
    </row>
    <row r="133" spans="1:27" s="29" customFormat="1" ht="11.5" x14ac:dyDescent="0.25">
      <c r="A133" s="256"/>
      <c r="B133" s="132" t="s">
        <v>292</v>
      </c>
      <c r="C133" s="177" t="s">
        <v>516</v>
      </c>
      <c r="D133" s="134" t="s">
        <v>325</v>
      </c>
      <c r="E133" s="130"/>
      <c r="F133" s="30"/>
      <c r="G133" s="129">
        <f>IF(G128="-","-",SUM(G123:G126,G128:G132)*'3l HAP'!$E$10)</f>
        <v>1.0406080340755175</v>
      </c>
      <c r="H133" s="129">
        <f>IF(H128="-","-",SUM(H123:H126,H128:H132)*'3l HAP'!$E$10)</f>
        <v>1.0424871976829551</v>
      </c>
      <c r="I133" s="129">
        <f>IF(I128="-","-",SUM(I123:I126,I128:I132)*'3l HAP'!$E$10)</f>
        <v>1.0478915293194375</v>
      </c>
      <c r="J133" s="129">
        <f>IF(J128="-","-",SUM(J123:J126,J128:J132)*'3l HAP'!$E$10)</f>
        <v>1.0535290201417509</v>
      </c>
      <c r="K133" s="129">
        <f>IF(K128="-","-",SUM(K123:K126,K128:K132)*'3l HAP'!$E$10)</f>
        <v>1.0648352673370565</v>
      </c>
      <c r="L133" s="129">
        <f>IF(L128="-","-",SUM(L123:L126,L128:L132)*'3l HAP'!$E$10)</f>
        <v>1.0750937235075615</v>
      </c>
      <c r="M133" s="129">
        <f>IF(M128="-","-",SUM(M123:M126,M128:M132)*'3l HAP'!$E$10)</f>
        <v>1.1220724840760476</v>
      </c>
      <c r="N133" s="129">
        <f>IF(N128="-","-",SUM(N123:N126,N128:N132)*'3l HAP'!$E$10)</f>
        <v>1.1313071879904364</v>
      </c>
      <c r="O133" s="30"/>
      <c r="P133" s="129">
        <f>IF(P128="-","-",SUM(P123:P126,P128:P132)*'3l HAP'!$E$10)</f>
        <v>1.1313071879904364</v>
      </c>
      <c r="Q133" s="129">
        <f>IF(Q128="-","-",SUM(Q123:Q126,Q128:Q132)*'3l HAP'!$E$10)</f>
        <v>1.1697793029315331</v>
      </c>
      <c r="R133" s="129">
        <f>IF(R128="-","-",SUM(R123:R126,R128:R132)*'3l HAP'!$E$10)</f>
        <v>1.1745877671382954</v>
      </c>
      <c r="S133" s="129">
        <f>IF(S128="-","-",SUM(S123:S126,S128:S132)*'3l HAP'!$E$10)</f>
        <v>1.2068758273099793</v>
      </c>
      <c r="T133" s="129">
        <f>IF(T128="-","-",SUM(T123:T126,T128:T132)*'3l HAP'!$E$10)</f>
        <v>1.1960231991875145</v>
      </c>
      <c r="U133" s="129">
        <f>IF(U128="-","-",SUM(U123:U126,U128:U132)*'3l HAP'!$E$10)</f>
        <v>1.1991288424227724</v>
      </c>
      <c r="V133" s="129">
        <f>IF(V128="-","-",SUM(V123:V126,V128:V132)*'3l HAP'!$E$10)</f>
        <v>1.2204033339869238</v>
      </c>
      <c r="W133" s="129" t="str">
        <f>IF(W128="-","-",SUM(W123:W126,W128:W132)*'3l HAP'!$E$10)</f>
        <v>-</v>
      </c>
      <c r="X133" s="129" t="str">
        <f>IF(X128="-","-",SUM(X123:X126,X128:X132)*'3l HAP'!$E$10)</f>
        <v>-</v>
      </c>
      <c r="Y133" s="129" t="str">
        <f>IF(Y128="-","-",SUM(Y123:Y126,Y128:Y132)*'3l HAP'!$E$10)</f>
        <v>-</v>
      </c>
      <c r="Z133" s="129" t="str">
        <f>IF(Z128="-","-",SUM(Z123:Z126,Z128:Z132)*'3l HAP'!$E$10)</f>
        <v>-</v>
      </c>
      <c r="AA133" s="28"/>
    </row>
    <row r="134" spans="1:27" s="29" customFormat="1" ht="11.5" x14ac:dyDescent="0.25">
      <c r="A134" s="256"/>
      <c r="B134" s="132" t="s">
        <v>44</v>
      </c>
      <c r="C134" s="132" t="str">
        <f>B134&amp;"_"&amp;D134</f>
        <v>Total_South Wales</v>
      </c>
      <c r="D134" s="134" t="s">
        <v>325</v>
      </c>
      <c r="E134" s="131"/>
      <c r="F134" s="30"/>
      <c r="G134" s="129">
        <f t="shared" ref="G134:N134" si="18">IF(G128="-","-",SUM(G123:G133))</f>
        <v>86.606036937532764</v>
      </c>
      <c r="H134" s="129">
        <f t="shared" si="18"/>
        <v>86.736265504011428</v>
      </c>
      <c r="I134" s="129">
        <f t="shared" si="18"/>
        <v>92.914292958145182</v>
      </c>
      <c r="J134" s="129">
        <f t="shared" si="18"/>
        <v>93.304978657581188</v>
      </c>
      <c r="K134" s="129">
        <f t="shared" si="18"/>
        <v>90.000516801184247</v>
      </c>
      <c r="L134" s="129">
        <f t="shared" si="18"/>
        <v>90.711441616927516</v>
      </c>
      <c r="M134" s="129">
        <f t="shared" si="18"/>
        <v>94.478132935961</v>
      </c>
      <c r="N134" s="129">
        <f t="shared" si="18"/>
        <v>95.118110342859396</v>
      </c>
      <c r="O134" s="30"/>
      <c r="P134" s="129">
        <f t="shared" ref="P134:Z134" si="19">IF(P128="-","-",SUM(P123:P133))</f>
        <v>95.118110342859396</v>
      </c>
      <c r="Q134" s="129">
        <f t="shared" si="19"/>
        <v>97.017779673912543</v>
      </c>
      <c r="R134" s="129">
        <f t="shared" si="19"/>
        <v>97.351012713405311</v>
      </c>
      <c r="S134" s="129">
        <f t="shared" si="19"/>
        <v>99.661618728066728</v>
      </c>
      <c r="T134" s="129">
        <f t="shared" si="19"/>
        <v>98.909516996572563</v>
      </c>
      <c r="U134" s="129">
        <f t="shared" si="19"/>
        <v>100.47524225153228</v>
      </c>
      <c r="V134" s="129">
        <f t="shared" si="19"/>
        <v>101.94959314253305</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t="s">
        <v>333</v>
      </c>
      <c r="H135" s="38" t="s">
        <v>333</v>
      </c>
      <c r="I135" s="38" t="s">
        <v>333</v>
      </c>
      <c r="J135" s="38" t="s">
        <v>333</v>
      </c>
      <c r="K135" s="38" t="s">
        <v>333</v>
      </c>
      <c r="L135" s="38" t="s">
        <v>333</v>
      </c>
      <c r="M135" s="38" t="s">
        <v>333</v>
      </c>
      <c r="N135" s="38" t="s">
        <v>333</v>
      </c>
      <c r="O135" s="30"/>
      <c r="P135" s="38" t="s">
        <v>333</v>
      </c>
      <c r="Q135" s="38" t="s">
        <v>333</v>
      </c>
      <c r="R135" s="38" t="s">
        <v>333</v>
      </c>
      <c r="S135" s="38" t="s">
        <v>333</v>
      </c>
      <c r="T135" s="38" t="s">
        <v>333</v>
      </c>
      <c r="U135" s="38" t="s">
        <v>333</v>
      </c>
      <c r="V135" s="38" t="s">
        <v>333</v>
      </c>
      <c r="W135" s="38" t="s">
        <v>333</v>
      </c>
      <c r="X135" s="38" t="s">
        <v>333</v>
      </c>
      <c r="Y135" s="38" t="s">
        <v>333</v>
      </c>
      <c r="Z135" s="38" t="s">
        <v>333</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AA'!J163="-","-",'3c AA'!J163)</f>
        <v>-</v>
      </c>
      <c r="H137" s="38" t="str">
        <f>IF('3c AA'!K163="-","-",'3c AA'!K163)</f>
        <v>-</v>
      </c>
      <c r="I137" s="38" t="str">
        <f>IF('3c AA'!L163="-","-",'3c AA'!L163)</f>
        <v>-</v>
      </c>
      <c r="J137" s="38" t="str">
        <f>IF('3c AA'!M163="-","-",'3c AA'!M163)</f>
        <v>-</v>
      </c>
      <c r="K137" s="38" t="str">
        <f>IF('3c AA'!N163="-","-",'3c AA'!N163)</f>
        <v>-</v>
      </c>
      <c r="L137" s="38" t="str">
        <f>IF('3c AA'!O163="-","-",'3c AA'!O163)</f>
        <v>-</v>
      </c>
      <c r="M137" s="38" t="str">
        <f>IF('3c AA'!P163="-","-",'3c AA'!P163)</f>
        <v>-</v>
      </c>
      <c r="N137" s="38" t="str">
        <f>IF('3c AA'!Q163="-","-",'3c AA'!Q163)</f>
        <v>-</v>
      </c>
      <c r="O137" s="30"/>
      <c r="P137" s="38" t="str">
        <f>IF('3c AA'!S163="-","-",'3c AA'!S163)</f>
        <v>-</v>
      </c>
      <c r="Q137" s="38" t="str">
        <f>IF('3c AA'!T163="-","-",'3c AA'!T163)</f>
        <v>-</v>
      </c>
      <c r="R137" s="38" t="str">
        <f>IF('3c AA'!U163="-","-",'3c AA'!U163)</f>
        <v>-</v>
      </c>
      <c r="S137" s="38" t="str">
        <f>IF('3c AA'!V163="-","-",'3c AA'!V163)</f>
        <v>-</v>
      </c>
      <c r="T137" s="38">
        <f>IF('3c AA'!W163="-","-",'3c AA'!W163)</f>
        <v>0</v>
      </c>
      <c r="U137" s="38">
        <f>IF('3c AA'!X163="-","-",'3c AA'!X163)</f>
        <v>0</v>
      </c>
      <c r="V137" s="38">
        <f>IF('3c AA'!Y163="-","-",'3c AA'!Y163)</f>
        <v>0</v>
      </c>
      <c r="W137" s="38" t="str">
        <f>IF('3c AA'!Z163="-","-",'3c AA'!Z163)</f>
        <v>-</v>
      </c>
      <c r="X137" s="38" t="str">
        <f>IF('3c AA'!AA163="-","-",'3c AA'!AA163)</f>
        <v>-</v>
      </c>
      <c r="Y137" s="38" t="str">
        <f>IF('3c AA'!AB163="-","-",'3c AA'!AB163)</f>
        <v>-</v>
      </c>
      <c r="Z137" s="38" t="str">
        <f>IF('3c AA'!AC163="-","-",'3c AA'!AC163)</f>
        <v>-</v>
      </c>
      <c r="AA137" s="28"/>
    </row>
    <row r="138" spans="1:27" s="29" customFormat="1" ht="11.25" customHeight="1" x14ac:dyDescent="0.25">
      <c r="A138" s="256"/>
      <c r="B138" s="135" t="s">
        <v>2</v>
      </c>
      <c r="C138" s="135" t="s">
        <v>342</v>
      </c>
      <c r="D138" s="133" t="s">
        <v>326</v>
      </c>
      <c r="E138" s="128"/>
      <c r="F138" s="30"/>
      <c r="G138" s="38">
        <f>IF('3d PC'!G14="-","-",'3d PC'!G61)</f>
        <v>6.5567588596821027</v>
      </c>
      <c r="H138" s="38">
        <f>IF('3d PC'!H14="-","-",'3d PC'!H61)</f>
        <v>6.5567588596821027</v>
      </c>
      <c r="I138" s="38">
        <f>IF('3d PC'!I14="-","-",'3d PC'!I61)</f>
        <v>6.6197359495950758</v>
      </c>
      <c r="J138" s="38">
        <f>IF('3d PC'!J14="-","-",'3d PC'!J61)</f>
        <v>6.6197359495950758</v>
      </c>
      <c r="K138" s="38">
        <f>IF('3d PC'!K14="-","-",'3d PC'!K61)</f>
        <v>6.6995028867368616</v>
      </c>
      <c r="L138" s="38">
        <f>IF('3d PC'!L14="-","-",'3d PC'!L61)</f>
        <v>6.6995028867368616</v>
      </c>
      <c r="M138" s="38">
        <f>IF('3d PC'!M14="-","-",'3d PC'!M61)</f>
        <v>7.1131218301273513</v>
      </c>
      <c r="N138" s="38">
        <f>IF('3d PC'!N14="-","-",'3d PC'!N61)</f>
        <v>7.1131218301273513</v>
      </c>
      <c r="O138" s="30"/>
      <c r="P138" s="38">
        <f>'3d PC'!P61</f>
        <v>7.1131218301273513</v>
      </c>
      <c r="Q138" s="38">
        <f>'3d PC'!Q61</f>
        <v>7.2804579515147188</v>
      </c>
      <c r="R138" s="38">
        <f>'3d PC'!R61</f>
        <v>7.1935840895118579</v>
      </c>
      <c r="S138" s="38">
        <f>'3d PC'!S61</f>
        <v>7.3593999937099728</v>
      </c>
      <c r="T138" s="38">
        <f>'3d PC'!T61</f>
        <v>7.0492243060839304</v>
      </c>
      <c r="U138" s="38">
        <f>'3d PC'!U61</f>
        <v>7.1089669218364691</v>
      </c>
      <c r="V138" s="38">
        <f>'3d PC'!V61</f>
        <v>6.9829560851947949</v>
      </c>
      <c r="W138" s="38" t="str">
        <f>'3d PC'!W61</f>
        <v>-</v>
      </c>
      <c r="X138" s="38" t="str">
        <f>'3d PC'!X61</f>
        <v>-</v>
      </c>
      <c r="Y138" s="38" t="str">
        <f>'3d PC'!Y61</f>
        <v>-</v>
      </c>
      <c r="Z138" s="38" t="str">
        <f>'3d PC'!Z61</f>
        <v>-</v>
      </c>
      <c r="AA138" s="28"/>
    </row>
    <row r="139" spans="1:27" s="29" customFormat="1" ht="11.25" customHeight="1" x14ac:dyDescent="0.25">
      <c r="A139" s="256"/>
      <c r="B139" s="135" t="s">
        <v>352</v>
      </c>
      <c r="C139" s="135" t="s">
        <v>343</v>
      </c>
      <c r="D139" s="133" t="s">
        <v>326</v>
      </c>
      <c r="E139" s="128"/>
      <c r="F139" s="30"/>
      <c r="G139" s="38">
        <f>IF('3e NC-Elec'!H52="-","-",'3e NC-Elec'!H52)</f>
        <v>16.643999999999998</v>
      </c>
      <c r="H139" s="38">
        <f>IF('3e NC-Elec'!I52="-","-",'3e NC-Elec'!I52)</f>
        <v>16.643999999999998</v>
      </c>
      <c r="I139" s="38">
        <f>IF('3e NC-Elec'!J52="-","-",'3e NC-Elec'!J52)</f>
        <v>22.191999999999997</v>
      </c>
      <c r="J139" s="38">
        <f>IF('3e NC-Elec'!K52="-","-",'3e NC-Elec'!K52)</f>
        <v>22.191999999999997</v>
      </c>
      <c r="K139" s="38">
        <f>IF('3e NC-Elec'!L52="-","-",'3e NC-Elec'!L52)</f>
        <v>17.009</v>
      </c>
      <c r="L139" s="38">
        <f>IF('3e NC-Elec'!M52="-","-",'3e NC-Elec'!M52)</f>
        <v>17.009</v>
      </c>
      <c r="M139" s="38">
        <f>IF('3e NC-Elec'!N52="-","-",'3e NC-Elec'!N52)</f>
        <v>19.162500000000001</v>
      </c>
      <c r="N139" s="38">
        <f>IF('3e NC-Elec'!O52="-","-",'3e NC-Elec'!O52)</f>
        <v>19.162500000000001</v>
      </c>
      <c r="O139" s="30"/>
      <c r="P139" s="38">
        <f>'3e NC-Elec'!Q52</f>
        <v>19.162500000000001</v>
      </c>
      <c r="Q139" s="38">
        <f>'3e NC-Elec'!R52</f>
        <v>18.614999999999998</v>
      </c>
      <c r="R139" s="38">
        <f>'3e NC-Elec'!S52</f>
        <v>18.614999999999998</v>
      </c>
      <c r="S139" s="38">
        <f>'3e NC-Elec'!T52</f>
        <v>17.957999999999998</v>
      </c>
      <c r="T139" s="38">
        <f>'3e NC-Elec'!U52</f>
        <v>17.957999999999998</v>
      </c>
      <c r="U139" s="38">
        <f>'3e NC-Elec'!V52</f>
        <v>20.074999999999999</v>
      </c>
      <c r="V139" s="38">
        <f>'3e NC-Elec'!W52</f>
        <v>20.074999999999999</v>
      </c>
      <c r="W139" s="38" t="str">
        <f>'3e NC-Elec'!X52</f>
        <v>-</v>
      </c>
      <c r="X139" s="38" t="str">
        <f>'3e NC-Elec'!Y52</f>
        <v>-</v>
      </c>
      <c r="Y139" s="38" t="str">
        <f>'3e NC-Elec'!Z52</f>
        <v>-</v>
      </c>
      <c r="Z139" s="38" t="str">
        <f>'3e NC-Elec'!AA52</f>
        <v>-</v>
      </c>
      <c r="AA139" s="28"/>
    </row>
    <row r="140" spans="1:27" s="29" customFormat="1" ht="11.25" customHeight="1" x14ac:dyDescent="0.25">
      <c r="A140" s="256"/>
      <c r="B140" s="135" t="s">
        <v>349</v>
      </c>
      <c r="C140" s="135" t="s">
        <v>344</v>
      </c>
      <c r="D140" s="133" t="s">
        <v>326</v>
      </c>
      <c r="E140" s="128"/>
      <c r="F140" s="30"/>
      <c r="G140" s="38">
        <f>IF('3g CPIH'!C$16="-","-",'3h OC '!$E$9*('3g CPIH'!C$16/'3g CPIH'!$G$16))</f>
        <v>39.034507632093934</v>
      </c>
      <c r="H140" s="38">
        <f>IF('3g CPIH'!D$16="-","-",'3h OC '!$E$9*('3g CPIH'!D$16/'3g CPIH'!$G$16))</f>
        <v>39.112654794520544</v>
      </c>
      <c r="I140" s="38">
        <f>IF('3g CPIH'!E$16="-","-",'3h OC '!$E$9*('3g CPIH'!E$16/'3g CPIH'!$G$16))</f>
        <v>39.229875538160471</v>
      </c>
      <c r="J140" s="38">
        <f>IF('3g CPIH'!F$16="-","-",'3h OC '!$E$9*('3g CPIH'!F$16/'3g CPIH'!$G$16))</f>
        <v>39.464317025440316</v>
      </c>
      <c r="K140" s="38">
        <f>IF('3g CPIH'!G$16="-","-",'3h OC '!$E$9*('3g CPIH'!G$16/'3g CPIH'!$G$16))</f>
        <v>39.933199999999999</v>
      </c>
      <c r="L140" s="38">
        <f>IF('3g CPIH'!H$16="-","-",'3h OC '!$E$9*('3g CPIH'!H$16/'3g CPIH'!$G$16))</f>
        <v>40.441156555772999</v>
      </c>
      <c r="M140" s="38">
        <f>IF('3g CPIH'!I$16="-","-",'3h OC '!$E$9*('3g CPIH'!I$16/'3g CPIH'!$G$16))</f>
        <v>41.027260273972601</v>
      </c>
      <c r="N140" s="38">
        <f>IF('3g CPIH'!J$16="-","-",'3h OC '!$E$9*('3g CPIH'!J$16/'3g CPIH'!$G$16))</f>
        <v>41.378922504892373</v>
      </c>
      <c r="O140" s="30"/>
      <c r="P140" s="38">
        <f>IF('3g CPIH'!L$16="-","-",'3h OC '!$E$9*('3g CPIH'!L$16/'3g CPIH'!$G$16))</f>
        <v>41.378922504892373</v>
      </c>
      <c r="Q140" s="38">
        <f>IF('3g CPIH'!M$16="-","-",'3h OC '!$E$9*('3g CPIH'!M$16/'3g CPIH'!$G$16))</f>
        <v>41.847805479452056</v>
      </c>
      <c r="R140" s="38">
        <f>IF('3g CPIH'!N$16="-","-",'3h OC '!$E$9*('3g CPIH'!N$16/'3g CPIH'!$G$16))</f>
        <v>42.160394129158512</v>
      </c>
      <c r="S140" s="38">
        <f>IF('3g CPIH'!O$16="-","-",'3h OC '!$E$9*('3g CPIH'!O$16/'3g CPIH'!$G$16))</f>
        <v>42.394835616438357</v>
      </c>
      <c r="T140" s="38">
        <f>IF('3g CPIH'!P$16="-","-",'3h OC '!$E$9*('3g CPIH'!P$16/'3g CPIH'!$G$16))</f>
        <v>42.512056360078276</v>
      </c>
      <c r="U140" s="38">
        <f>IF('3g CPIH'!Q$16="-","-",'3h OC '!$E$9*('3g CPIH'!Q$16/'3g CPIH'!$G$16))</f>
        <v>42.746497847358121</v>
      </c>
      <c r="V140" s="38">
        <f>IF('3g CPIH'!R$16="-","-",'3h OC '!$E$9*('3g CPIH'!R$16/'3g CPIH'!$G$16))</f>
        <v>43.527969471624267</v>
      </c>
      <c r="W140" s="38" t="str">
        <f>IF('3g CPIH'!S$16="-","-",'3h OC '!$E$9*('3g CPIH'!S$16/'3g CPIH'!$G$16))</f>
        <v>-</v>
      </c>
      <c r="X140" s="38" t="str">
        <f>IF('3g CPIH'!T$16="-","-",'3h OC '!$E$9*('3g CPIH'!T$16/'3g CPIH'!$G$16))</f>
        <v>-</v>
      </c>
      <c r="Y140" s="38" t="str">
        <f>IF('3g CPIH'!U$16="-","-",'3h OC '!$E$9*('3g CPIH'!U$16/'3g CPIH'!$G$16))</f>
        <v>-</v>
      </c>
      <c r="Z140" s="38" t="str">
        <f>IF('3g CPIH'!V$16="-","-",'3h OC '!$E$9*('3g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SMNCC'!G$59="-","-",'3i SMNCC'!G$59)</f>
        <v>0</v>
      </c>
      <c r="L141" s="38">
        <f>IF('3i SMNCC'!H$59="-","-",'3i SMNCC'!H$59)</f>
        <v>-0.1310662676190151</v>
      </c>
      <c r="M141" s="38">
        <f>IF('3i SMNCC'!I$59="-","-",'3i SMNCC'!I$59)</f>
        <v>1.6490220555819262</v>
      </c>
      <c r="N141" s="38">
        <f>IF('3i SMNCC'!J$59="-","-",'3i SMNCC'!J$59)</f>
        <v>1.7011822078168848</v>
      </c>
      <c r="O141" s="30"/>
      <c r="P141" s="38">
        <f>IF('3i SMNCC'!L$59="-","-",'3i SMNCC'!L$59)</f>
        <v>1.7011822078168848</v>
      </c>
      <c r="Q141" s="38">
        <f>IF('3i SMNCC'!M$59="-","-",'3i SMNCC'!M$59)</f>
        <v>3.37071596157242</v>
      </c>
      <c r="R141" s="38">
        <f>IF('3i SMNCC'!N$59="-","-",'3i SMNCC'!N$59)</f>
        <v>3.2761312765157915</v>
      </c>
      <c r="S141" s="38">
        <f>IF('3i SMNCC'!O$59="-","-",'3i SMNCC'!O$59)</f>
        <v>4.8946129781636989</v>
      </c>
      <c r="T141" s="38">
        <f>IF('3i SMNCC'!P$59="-","-",'3i SMNCC'!P$59)</f>
        <v>4.2887571563853468</v>
      </c>
      <c r="U141" s="38">
        <f>IF('3i SMNCC'!Q$59="-","-",'3i SMNCC'!Q$59)</f>
        <v>4.0337120778428694</v>
      </c>
      <c r="V141" s="38">
        <f>IF('3i SMNCC'!R$59="-","-",'3i SMNCC'!R$59)</f>
        <v>4.3260832188341771</v>
      </c>
      <c r="W141" s="38" t="str">
        <f>IF('3i SMNCC'!S$59="-","-",'3i SMNCC'!S$59)</f>
        <v>-</v>
      </c>
      <c r="X141" s="38" t="str">
        <f>IF('3i SMNCC'!T$59="-","-",'3i SMNCC'!T$59)</f>
        <v>-</v>
      </c>
      <c r="Y141" s="38" t="str">
        <f>IF('3i SMNCC'!U$59="-","-",'3i SMNCC'!U$59)</f>
        <v>-</v>
      </c>
      <c r="Z141" s="38" t="str">
        <f>IF('3i SMNCC'!V$59="-","-",'3i SMNCC'!V$59)</f>
        <v>-</v>
      </c>
      <c r="AA141" s="28"/>
    </row>
    <row r="142" spans="1:27" s="29" customFormat="1" ht="12.4" customHeight="1" x14ac:dyDescent="0.25">
      <c r="A142" s="256"/>
      <c r="B142" s="135" t="s">
        <v>349</v>
      </c>
      <c r="C142" s="135" t="s">
        <v>389</v>
      </c>
      <c r="D142" s="133" t="s">
        <v>326</v>
      </c>
      <c r="E142" s="128"/>
      <c r="F142" s="30"/>
      <c r="G142" s="38">
        <f>IF('3g CPIH'!C$16="-","-",'3j PAAC PAP'!$G$17*('3g CPIH'!C$16/'3g CPIH'!$G$16))</f>
        <v>23.857918590998043</v>
      </c>
      <c r="H142" s="38">
        <f>IF('3g CPIH'!D$16="-","-",'3j PAAC PAP'!$G$17*('3g CPIH'!D$16/'3g CPIH'!$G$16))</f>
        <v>23.905682191780819</v>
      </c>
      <c r="I142" s="38">
        <f>IF('3g CPIH'!E$16="-","-",'3j PAAC PAP'!$G$17*('3g CPIH'!E$16/'3g CPIH'!$G$16))</f>
        <v>23.977327592954992</v>
      </c>
      <c r="J142" s="38">
        <f>IF('3g CPIH'!F$16="-","-",'3j PAAC PAP'!$G$17*('3g CPIH'!F$16/'3g CPIH'!$G$16))</f>
        <v>24.120618395303325</v>
      </c>
      <c r="K142" s="38">
        <f>IF('3g CPIH'!G$16="-","-",'3j PAAC PAP'!$G$17*('3g CPIH'!G$16/'3g CPIH'!$G$16))</f>
        <v>24.4072</v>
      </c>
      <c r="L142" s="38">
        <f>IF('3g CPIH'!H$16="-","-",'3j PAAC PAP'!$G$17*('3g CPIH'!H$16/'3g CPIH'!$G$16))</f>
        <v>24.717663405088064</v>
      </c>
      <c r="M142" s="38">
        <f>IF('3g CPIH'!I$16="-","-",'3j PAAC PAP'!$G$17*('3g CPIH'!I$16/'3g CPIH'!$G$16))</f>
        <v>25.075890410958902</v>
      </c>
      <c r="N142" s="38">
        <f>IF('3g CPIH'!J$16="-","-",'3j PAAC PAP'!$G$17*('3g CPIH'!J$16/'3g CPIH'!$G$16))</f>
        <v>25.290826614481411</v>
      </c>
      <c r="O142" s="30"/>
      <c r="P142" s="38">
        <f>IF('3g CPIH'!L$16="-","-",'3j PAAC PAP'!$G$17*('3g CPIH'!L$16/'3g CPIH'!$G$16))</f>
        <v>25.290826614481411</v>
      </c>
      <c r="Q142" s="38">
        <f>IF('3g CPIH'!M$16="-","-",'3j PAAC PAP'!$G$17*('3g CPIH'!M$16/'3g CPIH'!$G$16))</f>
        <v>25.577408219178082</v>
      </c>
      <c r="R142" s="38">
        <f>IF('3g CPIH'!N$16="-","-",'3j PAAC PAP'!$G$17*('3g CPIH'!N$16/'3g CPIH'!$G$16))</f>
        <v>25.768462622309197</v>
      </c>
      <c r="S142" s="38">
        <f>IF('3g CPIH'!O$16="-","-",'3j PAAC PAP'!$G$17*('3g CPIH'!O$16/'3g CPIH'!$G$16))</f>
        <v>25.911753424657533</v>
      </c>
      <c r="T142" s="38">
        <f>IF('3g CPIH'!P$16="-","-",'3j PAAC PAP'!$G$17*('3g CPIH'!P$16/'3g CPIH'!$G$16))</f>
        <v>25.983398825831699</v>
      </c>
      <c r="U142" s="38">
        <f>IF('3g CPIH'!Q$16="-","-",'3j PAAC PAP'!$G$17*('3g CPIH'!Q$16/'3g CPIH'!$G$16))</f>
        <v>26.126689628180038</v>
      </c>
      <c r="V142" s="38">
        <f>IF('3g CPIH'!R$16="-","-",'3j PAAC PAP'!$G$17*('3g CPIH'!R$16/'3g CPIH'!$G$16))</f>
        <v>26.604325636007829</v>
      </c>
      <c r="W142" s="38" t="str">
        <f>IF('3g CPIH'!S$16="-","-",'3j PAAC PAP'!$G$17*('3g CPIH'!S$16/'3g CPIH'!$G$16))</f>
        <v>-</v>
      </c>
      <c r="X142" s="38" t="str">
        <f>IF('3g CPIH'!T$16="-","-",'3j PAAC PAP'!$G$17*('3g CPIH'!T$16/'3g CPIH'!$G$16))</f>
        <v>-</v>
      </c>
      <c r="Y142" s="38" t="str">
        <f>IF('3g CPIH'!U$16="-","-",'3j PAAC PAP'!$G$17*('3g CPIH'!U$16/'3g CPIH'!$G$16))</f>
        <v>-</v>
      </c>
      <c r="Z142" s="38" t="str">
        <f>IF('3g CPIH'!V$16="-","-",'3j PAAC PAP'!$G$17*('3g CPIH'!V$16/'3g CPIH'!$G$16))</f>
        <v>-</v>
      </c>
      <c r="AA142" s="28"/>
    </row>
    <row r="143" spans="1:27" s="29" customFormat="1" ht="11.25" customHeight="1" x14ac:dyDescent="0.25">
      <c r="A143" s="256"/>
      <c r="B143" s="135" t="s">
        <v>349</v>
      </c>
      <c r="C143" s="135" t="s">
        <v>404</v>
      </c>
      <c r="D143" s="133" t="s">
        <v>326</v>
      </c>
      <c r="E143" s="128"/>
      <c r="F143" s="30"/>
      <c r="G143" s="38">
        <f>IF(G138="-","-",SUM(G135:G141)*'3j PAAC PAP'!$G$35)</f>
        <v>0</v>
      </c>
      <c r="H143" s="38">
        <f>IF(H138="-","-",SUM(H135:H141)*'3j PAAC PAP'!$G$35)</f>
        <v>0</v>
      </c>
      <c r="I143" s="38">
        <f>IF(I138="-","-",SUM(I135:I141)*'3j PAAC PAP'!$G$35)</f>
        <v>0</v>
      </c>
      <c r="J143" s="38">
        <f>IF(J138="-","-",SUM(J135:J141)*'3j PAAC PAP'!$G$35)</f>
        <v>0</v>
      </c>
      <c r="K143" s="38">
        <f>IF(K138="-","-",SUM(K135:K141)*'3j PAAC PAP'!$G$35)</f>
        <v>0</v>
      </c>
      <c r="L143" s="38">
        <f>IF(L138="-","-",SUM(L135:L141)*'3j PAAC PAP'!$G$35)</f>
        <v>0</v>
      </c>
      <c r="M143" s="38">
        <f>IF(M138="-","-",SUM(M135:M141)*'3j PAAC PAP'!$G$35)</f>
        <v>0</v>
      </c>
      <c r="N143" s="38">
        <f>IF(N138="-","-",SUM(N135:N141)*'3j PAAC PAP'!$G$35)</f>
        <v>0</v>
      </c>
      <c r="O143" s="30"/>
      <c r="P143" s="38">
        <f>IF(P138="-","-",SUM(P135:P141)*'3j PAAC PAP'!$G$35)</f>
        <v>0</v>
      </c>
      <c r="Q143" s="38">
        <f>IF(Q138="-","-",SUM(Q135:Q141)*'3j PAAC PAP'!$G$35)</f>
        <v>0</v>
      </c>
      <c r="R143" s="38">
        <f>IF(R138="-","-",SUM(R135:R141)*'3j PAAC PAP'!$G$35)</f>
        <v>0</v>
      </c>
      <c r="S143" s="38">
        <f>IF(S138="-","-",SUM(S135:S141)*'3j PAAC PAP'!$G$35)</f>
        <v>0</v>
      </c>
      <c r="T143" s="38">
        <f>IF(T138="-","-",SUM(T135:T141)*'3j PAAC PAP'!$G$35)</f>
        <v>0</v>
      </c>
      <c r="U143" s="38">
        <f>IF(U138="-","-",SUM(U135:U141)*'3j PAAC PAP'!$G$35)</f>
        <v>0</v>
      </c>
      <c r="V143" s="38">
        <f>IF(V138="-","-",SUM(V135:V141)*'3j PAAC PAP'!$G$35)</f>
        <v>0</v>
      </c>
      <c r="W143" s="38" t="str">
        <f>IF(W138="-","-",SUM(W135:W141)*'3j PAAC PAP'!$G$35)</f>
        <v>-</v>
      </c>
      <c r="X143" s="38" t="str">
        <f>IF(X138="-","-",SUM(X135:X141)*'3j PAAC PAP'!$G$35)</f>
        <v>-</v>
      </c>
      <c r="Y143" s="38" t="str">
        <f>IF(Y138="-","-",SUM(Y135:Y141)*'3j PAAC PAP'!$G$35)</f>
        <v>-</v>
      </c>
      <c r="Z143" s="38" t="str">
        <f>IF(Z138="-","-",SUM(Z135:Z141)*'3j PAAC PAP'!$G$35)</f>
        <v>-</v>
      </c>
      <c r="AA143" s="28"/>
    </row>
    <row r="144" spans="1:27" s="29" customFormat="1" ht="11.5" x14ac:dyDescent="0.25">
      <c r="A144" s="256"/>
      <c r="B144" s="135" t="s">
        <v>388</v>
      </c>
      <c r="C144" s="135" t="s">
        <v>515</v>
      </c>
      <c r="D144" s="133" t="s">
        <v>326</v>
      </c>
      <c r="E144" s="128"/>
      <c r="F144" s="30"/>
      <c r="G144" s="38">
        <f>IF(G138="-","-",SUM(G135:G143)*'3k EBIT'!$E$9)</f>
        <v>1.6674528086831681</v>
      </c>
      <c r="H144" s="38">
        <f>IF(H138="-","-",SUM(H135:H143)*'3k EBIT'!$E$9)</f>
        <v>1.669891448345008</v>
      </c>
      <c r="I144" s="38">
        <f>IF(I138="-","-",SUM(I135:I143)*'3k EBIT'!$E$9)</f>
        <v>1.7822228121152017</v>
      </c>
      <c r="J144" s="38">
        <f>IF(J138="-","-",SUM(J135:J143)*'3k EBIT'!$E$9)</f>
        <v>1.78953873110072</v>
      </c>
      <c r="K144" s="38">
        <f>IF(K138="-","-",SUM(K135:K143)*'3k EBIT'!$E$9)</f>
        <v>1.7053311511103197</v>
      </c>
      <c r="L144" s="38">
        <f>IF(L138="-","-",SUM(L135:L143)*'3k EBIT'!$E$9)</f>
        <v>1.7186438174410312</v>
      </c>
      <c r="M144" s="38">
        <f>IF(M138="-","-",SUM(M135:M143)*'3k EBIT'!$E$9)</f>
        <v>1.8211303252441706</v>
      </c>
      <c r="N144" s="38">
        <f>IF(N138="-","-",SUM(N135:N143)*'3k EBIT'!$E$9)</f>
        <v>1.8331144415509353</v>
      </c>
      <c r="O144" s="30"/>
      <c r="P144" s="38">
        <f>IF(P138="-","-",SUM(P135:P143)*'3k EBIT'!$E$9)</f>
        <v>1.8331144415509353</v>
      </c>
      <c r="Q144" s="38">
        <f>IF(Q138="-","-",SUM(Q135:Q143)*'3k EBIT'!$E$9)</f>
        <v>1.8727187952637401</v>
      </c>
      <c r="R144" s="38">
        <f>IF(R138="-","-",SUM(R135:R143)*'3k EBIT'!$E$9)</f>
        <v>1.8789588647716504</v>
      </c>
      <c r="S144" s="38">
        <f>IF(S138="-","-",SUM(S135:S143)*'3k EBIT'!$E$9)</f>
        <v>1.9081082837871943</v>
      </c>
      <c r="T144" s="38">
        <f>IF(T138="-","-",SUM(T135:T143)*'3k EBIT'!$E$9)</f>
        <v>1.8940245450058093</v>
      </c>
      <c r="U144" s="38">
        <f>IF(U138="-","-",SUM(U135:U143)*'3k EBIT'!$E$9)</f>
        <v>1.9385599018920123</v>
      </c>
      <c r="V144" s="38">
        <f>IF(V138="-","-",SUM(V135:V143)*'3k EBIT'!$E$9)</f>
        <v>1.9661683648850514</v>
      </c>
      <c r="W144" s="38" t="str">
        <f>IF(W138="-","-",SUM(W135:W143)*'3k EBIT'!$E$9)</f>
        <v>-</v>
      </c>
      <c r="X144" s="38" t="str">
        <f>IF(X138="-","-",SUM(X135:X143)*'3k EBIT'!$E$9)</f>
        <v>-</v>
      </c>
      <c r="Y144" s="38" t="str">
        <f>IF(Y138="-","-",SUM(Y135:Y143)*'3k EBIT'!$E$9)</f>
        <v>-</v>
      </c>
      <c r="Z144" s="38" t="str">
        <f>IF(Z138="-","-",SUM(Z135:Z143)*'3k EBIT'!$E$9)</f>
        <v>-</v>
      </c>
      <c r="AA144" s="28"/>
    </row>
    <row r="145" spans="1:27" s="29" customFormat="1" ht="11.5" x14ac:dyDescent="0.25">
      <c r="A145" s="256"/>
      <c r="B145" s="135" t="s">
        <v>292</v>
      </c>
      <c r="C145" s="179" t="s">
        <v>516</v>
      </c>
      <c r="D145" s="133" t="s">
        <v>326</v>
      </c>
      <c r="E145" s="127"/>
      <c r="F145" s="30"/>
      <c r="G145" s="38">
        <f>IF(G140="-","-",SUM(G135:G138,G140:G144)*'3l HAP'!$E$10)</f>
        <v>1.0412186953688254</v>
      </c>
      <c r="H145" s="38">
        <f>IF(H140="-","-",SUM(H135:H138,H140:H144)*'3l HAP'!$E$10)</f>
        <v>1.0430978589762632</v>
      </c>
      <c r="I145" s="38">
        <f>IF(I140="-","-",SUM(I135:I138,I140:I144)*'3l HAP'!$E$10)</f>
        <v>1.0484297392728616</v>
      </c>
      <c r="J145" s="38">
        <f>IF(J140="-","-",SUM(J135:J138,J140:J144)*'3l HAP'!$E$10)</f>
        <v>1.0540672300951748</v>
      </c>
      <c r="K145" s="38">
        <f>IF(K140="-","-",SUM(K135:K138,K140:K144)*'3l HAP'!$E$10)</f>
        <v>1.0650629715481204</v>
      </c>
      <c r="L145" s="38">
        <f>IF(L140="-","-",SUM(L135:L138,L140:L144)*'3l HAP'!$E$10)</f>
        <v>1.0753214277186254</v>
      </c>
      <c r="M145" s="38">
        <f>IF(M140="-","-",SUM(M135:M138,M140:M144)*'3l HAP'!$E$10)</f>
        <v>1.1227659469006517</v>
      </c>
      <c r="N145" s="38">
        <f>IF(N140="-","-",SUM(N135:N138,N140:N144)*'3l HAP'!$E$10)</f>
        <v>1.1320006508150402</v>
      </c>
      <c r="O145" s="30"/>
      <c r="P145" s="38">
        <f>IF(P140="-","-",SUM(P135:P138,P140:P144)*'3l HAP'!$E$10)</f>
        <v>1.1320006508150402</v>
      </c>
      <c r="Q145" s="38">
        <f>IF(Q140="-","-",SUM(Q135:Q138,Q140:Q144)*'3l HAP'!$E$10)</f>
        <v>1.170534866904609</v>
      </c>
      <c r="R145" s="38">
        <f>IF(R140="-","-",SUM(R135:R138,R140:R144)*'3l HAP'!$E$10)</f>
        <v>1.1753433311113712</v>
      </c>
      <c r="S145" s="38">
        <f>IF(S140="-","-",SUM(S135:S138,S140:S144)*'3l HAP'!$E$10)</f>
        <v>1.2074243874548156</v>
      </c>
      <c r="T145" s="38">
        <f>IF(T140="-","-",SUM(T135:T138,T140:T144)*'3l HAP'!$E$10)</f>
        <v>1.1965717593323506</v>
      </c>
      <c r="U145" s="38">
        <f>IF(U140="-","-",SUM(U135:U138,U140:U144)*'3l HAP'!$E$10)</f>
        <v>1.1998947565872604</v>
      </c>
      <c r="V145" s="38">
        <f>IF(V140="-","-",SUM(V135:V138,V140:V144)*'3l HAP'!$E$10)</f>
        <v>1.2211692481514118</v>
      </c>
      <c r="W145" s="38" t="str">
        <f>IF(W140="-","-",SUM(W135:W138,W140:W144)*'3l HAP'!$E$10)</f>
        <v>-</v>
      </c>
      <c r="X145" s="38" t="str">
        <f>IF(X140="-","-",SUM(X135:X138,X140:X144)*'3l HAP'!$E$10)</f>
        <v>-</v>
      </c>
      <c r="Y145" s="38" t="str">
        <f>IF(Y140="-","-",SUM(Y135:Y138,Y140:Y144)*'3l HAP'!$E$10)</f>
        <v>-</v>
      </c>
      <c r="Z145" s="38" t="str">
        <f>IF(Z140="-","-",SUM(Z135:Z138,Z140:Z144)*'3l HAP'!$E$10)</f>
        <v>-</v>
      </c>
      <c r="AA145" s="28"/>
    </row>
    <row r="146" spans="1:27" s="29" customFormat="1" ht="11.5" x14ac:dyDescent="0.25">
      <c r="A146" s="256"/>
      <c r="B146" s="135" t="s">
        <v>44</v>
      </c>
      <c r="C146" s="135" t="str">
        <f>B146&amp;"_"&amp;D146</f>
        <v>Total_Southern Western</v>
      </c>
      <c r="D146" s="133" t="s">
        <v>326</v>
      </c>
      <c r="E146" s="128"/>
      <c r="F146" s="30"/>
      <c r="G146" s="38">
        <f t="shared" ref="G146:N146" si="20">IF(G140="-","-",SUM(G135:G145))</f>
        <v>88.801856586826062</v>
      </c>
      <c r="H146" s="38">
        <f t="shared" si="20"/>
        <v>88.932085153304754</v>
      </c>
      <c r="I146" s="38">
        <f t="shared" si="20"/>
        <v>94.849591632098608</v>
      </c>
      <c r="J146" s="38">
        <f t="shared" si="20"/>
        <v>95.2402773315346</v>
      </c>
      <c r="K146" s="38">
        <f t="shared" si="20"/>
        <v>90.819297009395299</v>
      </c>
      <c r="L146" s="38">
        <f t="shared" si="20"/>
        <v>91.530221825138554</v>
      </c>
      <c r="M146" s="38">
        <f t="shared" si="20"/>
        <v>96.971690842785605</v>
      </c>
      <c r="N146" s="38">
        <f t="shared" si="20"/>
        <v>97.611668249683987</v>
      </c>
      <c r="O146" s="30"/>
      <c r="P146" s="38">
        <f t="shared" ref="P146:Z146" si="21">IF(P140="-","-",SUM(P135:P145))</f>
        <v>97.611668249683987</v>
      </c>
      <c r="Q146" s="38">
        <f t="shared" si="21"/>
        <v>99.734641273885615</v>
      </c>
      <c r="R146" s="38">
        <f t="shared" si="21"/>
        <v>100.0678743133784</v>
      </c>
      <c r="S146" s="38">
        <f t="shared" si="21"/>
        <v>101.63413468421157</v>
      </c>
      <c r="T146" s="38">
        <f t="shared" si="21"/>
        <v>100.88203295271741</v>
      </c>
      <c r="U146" s="38">
        <f t="shared" si="21"/>
        <v>103.22932113369676</v>
      </c>
      <c r="V146" s="38">
        <f t="shared" si="21"/>
        <v>104.70367202469752</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t="s">
        <v>333</v>
      </c>
      <c r="H147" s="129" t="s">
        <v>333</v>
      </c>
      <c r="I147" s="129" t="s">
        <v>333</v>
      </c>
      <c r="J147" s="129" t="s">
        <v>333</v>
      </c>
      <c r="K147" s="129" t="s">
        <v>333</v>
      </c>
      <c r="L147" s="129" t="s">
        <v>333</v>
      </c>
      <c r="M147" s="129" t="s">
        <v>333</v>
      </c>
      <c r="N147" s="129" t="s">
        <v>333</v>
      </c>
      <c r="O147" s="30"/>
      <c r="P147" s="129" t="s">
        <v>333</v>
      </c>
      <c r="Q147" s="129" t="s">
        <v>333</v>
      </c>
      <c r="R147" s="129" t="s">
        <v>333</v>
      </c>
      <c r="S147" s="129" t="s">
        <v>333</v>
      </c>
      <c r="T147" s="129" t="s">
        <v>333</v>
      </c>
      <c r="U147" s="129" t="s">
        <v>333</v>
      </c>
      <c r="V147" s="129" t="s">
        <v>333</v>
      </c>
      <c r="W147" s="129" t="s">
        <v>333</v>
      </c>
      <c r="X147" s="129" t="s">
        <v>333</v>
      </c>
      <c r="Y147" s="129" t="s">
        <v>333</v>
      </c>
      <c r="Z147" s="129" t="s">
        <v>333</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AA'!J164="-","-",'3c AA'!J164)</f>
        <v>-</v>
      </c>
      <c r="H149" s="129" t="str">
        <f>IF('3c AA'!K164="-","-",'3c AA'!K164)</f>
        <v>-</v>
      </c>
      <c r="I149" s="129" t="str">
        <f>IF('3c AA'!L164="-","-",'3c AA'!L164)</f>
        <v>-</v>
      </c>
      <c r="J149" s="129" t="str">
        <f>IF('3c AA'!M164="-","-",'3c AA'!M164)</f>
        <v>-</v>
      </c>
      <c r="K149" s="129" t="str">
        <f>IF('3c AA'!N164="-","-",'3c AA'!N164)</f>
        <v>-</v>
      </c>
      <c r="L149" s="129" t="str">
        <f>IF('3c AA'!O164="-","-",'3c AA'!O164)</f>
        <v>-</v>
      </c>
      <c r="M149" s="129" t="str">
        <f>IF('3c AA'!P164="-","-",'3c AA'!P164)</f>
        <v>-</v>
      </c>
      <c r="N149" s="129" t="str">
        <f>IF('3c AA'!Q164="-","-",'3c AA'!Q164)</f>
        <v>-</v>
      </c>
      <c r="O149" s="30"/>
      <c r="P149" s="129" t="str">
        <f>IF('3c AA'!S164="-","-",'3c AA'!S164)</f>
        <v>-</v>
      </c>
      <c r="Q149" s="129" t="str">
        <f>IF('3c AA'!T164="-","-",'3c AA'!T164)</f>
        <v>-</v>
      </c>
      <c r="R149" s="129" t="str">
        <f>IF('3c AA'!U164="-","-",'3c AA'!U164)</f>
        <v>-</v>
      </c>
      <c r="S149" s="129" t="str">
        <f>IF('3c AA'!V164="-","-",'3c AA'!V164)</f>
        <v>-</v>
      </c>
      <c r="T149" s="129">
        <f>IF('3c AA'!W164="-","-",'3c AA'!W164)</f>
        <v>0</v>
      </c>
      <c r="U149" s="129">
        <f>IF('3c AA'!X164="-","-",'3c AA'!X164)</f>
        <v>0</v>
      </c>
      <c r="V149" s="129">
        <f>IF('3c AA'!Y164="-","-",'3c AA'!Y164)</f>
        <v>0</v>
      </c>
      <c r="W149" s="129" t="str">
        <f>IF('3c AA'!Z164="-","-",'3c AA'!Z164)</f>
        <v>-</v>
      </c>
      <c r="X149" s="129" t="str">
        <f>IF('3c AA'!AA164="-","-",'3c AA'!AA164)</f>
        <v>-</v>
      </c>
      <c r="Y149" s="129" t="str">
        <f>IF('3c AA'!AB164="-","-",'3c AA'!AB164)</f>
        <v>-</v>
      </c>
      <c r="Z149" s="129" t="str">
        <f>IF('3c AA'!AC164="-","-",'3c AA'!AC164)</f>
        <v>-</v>
      </c>
      <c r="AA149" s="28"/>
    </row>
    <row r="150" spans="1:27" s="29" customFormat="1" ht="11.25" customHeight="1" x14ac:dyDescent="0.25">
      <c r="A150" s="256"/>
      <c r="B150" s="132" t="s">
        <v>2</v>
      </c>
      <c r="C150" s="132" t="s">
        <v>342</v>
      </c>
      <c r="D150" s="134" t="s">
        <v>327</v>
      </c>
      <c r="E150" s="131"/>
      <c r="F150" s="30"/>
      <c r="G150" s="129">
        <f>IF('3d PC'!G14="-","-",'3d PC'!G61)</f>
        <v>6.5567588596821027</v>
      </c>
      <c r="H150" s="129">
        <f>IF('3d PC'!H14="-","-",'3d PC'!H61)</f>
        <v>6.5567588596821027</v>
      </c>
      <c r="I150" s="129">
        <f>IF('3d PC'!I14="-","-",'3d PC'!I61)</f>
        <v>6.6197359495950758</v>
      </c>
      <c r="J150" s="129">
        <f>IF('3d PC'!J14="-","-",'3d PC'!J61)</f>
        <v>6.6197359495950758</v>
      </c>
      <c r="K150" s="129">
        <f>IF('3d PC'!K14="-","-",'3d PC'!K61)</f>
        <v>6.6995028867368616</v>
      </c>
      <c r="L150" s="129">
        <f>IF('3d PC'!L14="-","-",'3d PC'!L61)</f>
        <v>6.6995028867368616</v>
      </c>
      <c r="M150" s="129">
        <f>IF('3d PC'!M14="-","-",'3d PC'!M61)</f>
        <v>7.1131218301273513</v>
      </c>
      <c r="N150" s="129">
        <f>IF('3d PC'!N14="-","-",'3d PC'!N61)</f>
        <v>7.1131218301273513</v>
      </c>
      <c r="O150" s="30"/>
      <c r="P150" s="129">
        <f>'3d PC'!P61</f>
        <v>7.1131218301273513</v>
      </c>
      <c r="Q150" s="129">
        <f>'3d PC'!Q61</f>
        <v>7.2804579515147188</v>
      </c>
      <c r="R150" s="129">
        <f>'3d PC'!R61</f>
        <v>7.1935840895118579</v>
      </c>
      <c r="S150" s="129">
        <f>'3d PC'!S61</f>
        <v>7.3593999937099728</v>
      </c>
      <c r="T150" s="129">
        <f>'3d PC'!T61</f>
        <v>7.0492243060839304</v>
      </c>
      <c r="U150" s="129">
        <f>'3d PC'!U61</f>
        <v>7.1089669218364691</v>
      </c>
      <c r="V150" s="129">
        <f>'3d PC'!V61</f>
        <v>6.9829560851947949</v>
      </c>
      <c r="W150" s="129" t="str">
        <f>'3d PC'!W61</f>
        <v>-</v>
      </c>
      <c r="X150" s="129" t="str">
        <f>'3d PC'!X61</f>
        <v>-</v>
      </c>
      <c r="Y150" s="129" t="str">
        <f>'3d PC'!Y61</f>
        <v>-</v>
      </c>
      <c r="Z150" s="129" t="str">
        <f>'3d PC'!Z61</f>
        <v>-</v>
      </c>
      <c r="AA150" s="28"/>
    </row>
    <row r="151" spans="1:27" s="29" customFormat="1" ht="11.25" customHeight="1" x14ac:dyDescent="0.25">
      <c r="A151" s="256"/>
      <c r="B151" s="132" t="s">
        <v>352</v>
      </c>
      <c r="C151" s="132" t="s">
        <v>343</v>
      </c>
      <c r="D151" s="134" t="s">
        <v>327</v>
      </c>
      <c r="E151" s="131"/>
      <c r="F151" s="30"/>
      <c r="G151" s="129">
        <f>IF('3e NC-Elec'!H53="-","-",'3e NC-Elec'!H53)</f>
        <v>28.031999999999996</v>
      </c>
      <c r="H151" s="129">
        <f>IF('3e NC-Elec'!I53="-","-",'3e NC-Elec'!I53)</f>
        <v>28.031999999999996</v>
      </c>
      <c r="I151" s="129">
        <f>IF('3e NC-Elec'!J53="-","-",'3e NC-Elec'!J53)</f>
        <v>19.381499999999999</v>
      </c>
      <c r="J151" s="129">
        <f>IF('3e NC-Elec'!K53="-","-",'3e NC-Elec'!K53)</f>
        <v>19.381499999999999</v>
      </c>
      <c r="K151" s="129">
        <f>IF('3e NC-Elec'!L53="-","-",'3e NC-Elec'!L53)</f>
        <v>18.651500000000002</v>
      </c>
      <c r="L151" s="129">
        <f>IF('3e NC-Elec'!M53="-","-",'3e NC-Elec'!M53)</f>
        <v>18.651500000000002</v>
      </c>
      <c r="M151" s="129">
        <f>IF('3e NC-Elec'!N53="-","-",'3e NC-Elec'!N53)</f>
        <v>18.906999999999996</v>
      </c>
      <c r="N151" s="129">
        <f>IF('3e NC-Elec'!O53="-","-",'3e NC-Elec'!O53)</f>
        <v>18.906999999999996</v>
      </c>
      <c r="O151" s="30"/>
      <c r="P151" s="129">
        <f>'3e NC-Elec'!Q53</f>
        <v>18.906999999999996</v>
      </c>
      <c r="Q151" s="129">
        <f>'3e NC-Elec'!R53</f>
        <v>21.097000000000001</v>
      </c>
      <c r="R151" s="129">
        <f>'3e NC-Elec'!S53</f>
        <v>21.097000000000001</v>
      </c>
      <c r="S151" s="129">
        <f>'3e NC-Elec'!T53</f>
        <v>24.856499999999997</v>
      </c>
      <c r="T151" s="129">
        <f>'3e NC-Elec'!U53</f>
        <v>24.856499999999997</v>
      </c>
      <c r="U151" s="129">
        <f>'3e NC-Elec'!V53</f>
        <v>24.016999999999999</v>
      </c>
      <c r="V151" s="129">
        <f>'3e NC-Elec'!W53</f>
        <v>24.016999999999999</v>
      </c>
      <c r="W151" s="129" t="str">
        <f>'3e NC-Elec'!X53</f>
        <v>-</v>
      </c>
      <c r="X151" s="129" t="str">
        <f>'3e NC-Elec'!Y53</f>
        <v>-</v>
      </c>
      <c r="Y151" s="129" t="str">
        <f>'3e NC-Elec'!Z53</f>
        <v>-</v>
      </c>
      <c r="Z151" s="129" t="str">
        <f>'3e NC-Elec'!AA53</f>
        <v>-</v>
      </c>
      <c r="AA151" s="28"/>
    </row>
    <row r="152" spans="1:27" s="29" customFormat="1" ht="11.25" customHeight="1" x14ac:dyDescent="0.25">
      <c r="A152" s="256"/>
      <c r="B152" s="132" t="s">
        <v>349</v>
      </c>
      <c r="C152" s="132" t="s">
        <v>344</v>
      </c>
      <c r="D152" s="134" t="s">
        <v>327</v>
      </c>
      <c r="E152" s="131"/>
      <c r="F152" s="30"/>
      <c r="G152" s="129">
        <f>IF('3g CPIH'!C$16="-","-",'3h OC '!$E$9*('3g CPIH'!C$16/'3g CPIH'!$G$16))</f>
        <v>39.034507632093934</v>
      </c>
      <c r="H152" s="129">
        <f>IF('3g CPIH'!D$16="-","-",'3h OC '!$E$9*('3g CPIH'!D$16/'3g CPIH'!$G$16))</f>
        <v>39.112654794520544</v>
      </c>
      <c r="I152" s="129">
        <f>IF('3g CPIH'!E$16="-","-",'3h OC '!$E$9*('3g CPIH'!E$16/'3g CPIH'!$G$16))</f>
        <v>39.229875538160471</v>
      </c>
      <c r="J152" s="129">
        <f>IF('3g CPIH'!F$16="-","-",'3h OC '!$E$9*('3g CPIH'!F$16/'3g CPIH'!$G$16))</f>
        <v>39.464317025440316</v>
      </c>
      <c r="K152" s="129">
        <f>IF('3g CPIH'!G$16="-","-",'3h OC '!$E$9*('3g CPIH'!G$16/'3g CPIH'!$G$16))</f>
        <v>39.933199999999999</v>
      </c>
      <c r="L152" s="129">
        <f>IF('3g CPIH'!H$16="-","-",'3h OC '!$E$9*('3g CPIH'!H$16/'3g CPIH'!$G$16))</f>
        <v>40.441156555772999</v>
      </c>
      <c r="M152" s="129">
        <f>IF('3g CPIH'!I$16="-","-",'3h OC '!$E$9*('3g CPIH'!I$16/'3g CPIH'!$G$16))</f>
        <v>41.027260273972601</v>
      </c>
      <c r="N152" s="129">
        <f>IF('3g CPIH'!J$16="-","-",'3h OC '!$E$9*('3g CPIH'!J$16/'3g CPIH'!$G$16))</f>
        <v>41.378922504892373</v>
      </c>
      <c r="O152" s="30"/>
      <c r="P152" s="129">
        <f>IF('3g CPIH'!L$16="-","-",'3h OC '!$E$9*('3g CPIH'!L$16/'3g CPIH'!$G$16))</f>
        <v>41.378922504892373</v>
      </c>
      <c r="Q152" s="129">
        <f>IF('3g CPIH'!M$16="-","-",'3h OC '!$E$9*('3g CPIH'!M$16/'3g CPIH'!$G$16))</f>
        <v>41.847805479452056</v>
      </c>
      <c r="R152" s="129">
        <f>IF('3g CPIH'!N$16="-","-",'3h OC '!$E$9*('3g CPIH'!N$16/'3g CPIH'!$G$16))</f>
        <v>42.160394129158512</v>
      </c>
      <c r="S152" s="129">
        <f>IF('3g CPIH'!O$16="-","-",'3h OC '!$E$9*('3g CPIH'!O$16/'3g CPIH'!$G$16))</f>
        <v>42.394835616438357</v>
      </c>
      <c r="T152" s="129">
        <f>IF('3g CPIH'!P$16="-","-",'3h OC '!$E$9*('3g CPIH'!P$16/'3g CPIH'!$G$16))</f>
        <v>42.512056360078276</v>
      </c>
      <c r="U152" s="129">
        <f>IF('3g CPIH'!Q$16="-","-",'3h OC '!$E$9*('3g CPIH'!Q$16/'3g CPIH'!$G$16))</f>
        <v>42.746497847358121</v>
      </c>
      <c r="V152" s="129">
        <f>IF('3g CPIH'!R$16="-","-",'3h OC '!$E$9*('3g CPIH'!R$16/'3g CPIH'!$G$16))</f>
        <v>43.527969471624267</v>
      </c>
      <c r="W152" s="129" t="str">
        <f>IF('3g CPIH'!S$16="-","-",'3h OC '!$E$9*('3g CPIH'!S$16/'3g CPIH'!$G$16))</f>
        <v>-</v>
      </c>
      <c r="X152" s="129" t="str">
        <f>IF('3g CPIH'!T$16="-","-",'3h OC '!$E$9*('3g CPIH'!T$16/'3g CPIH'!$G$16))</f>
        <v>-</v>
      </c>
      <c r="Y152" s="129" t="str">
        <f>IF('3g CPIH'!U$16="-","-",'3h OC '!$E$9*('3g CPIH'!U$16/'3g CPIH'!$G$16))</f>
        <v>-</v>
      </c>
      <c r="Z152" s="129" t="str">
        <f>IF('3g CPIH'!V$16="-","-",'3h OC '!$E$9*('3g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SMNCC'!G$59="-","-",'3i SMNCC'!G$59)</f>
        <v>0</v>
      </c>
      <c r="L153" s="129">
        <f>IF('3i SMNCC'!H$59="-","-",'3i SMNCC'!H$59)</f>
        <v>-0.1310662676190151</v>
      </c>
      <c r="M153" s="129">
        <f>IF('3i SMNCC'!I$59="-","-",'3i SMNCC'!I$59)</f>
        <v>1.6490220555819262</v>
      </c>
      <c r="N153" s="129">
        <f>IF('3i SMNCC'!J$59="-","-",'3i SMNCC'!J$59)</f>
        <v>1.7011822078168848</v>
      </c>
      <c r="O153" s="30"/>
      <c r="P153" s="129">
        <f>IF('3i SMNCC'!L$59="-","-",'3i SMNCC'!L$59)</f>
        <v>1.7011822078168848</v>
      </c>
      <c r="Q153" s="129">
        <f>IF('3i SMNCC'!M$59="-","-",'3i SMNCC'!M$59)</f>
        <v>3.37071596157242</v>
      </c>
      <c r="R153" s="129">
        <f>IF('3i SMNCC'!N$59="-","-",'3i SMNCC'!N$59)</f>
        <v>3.2761312765157915</v>
      </c>
      <c r="S153" s="129">
        <f>IF('3i SMNCC'!O$59="-","-",'3i SMNCC'!O$59)</f>
        <v>4.8946129781636989</v>
      </c>
      <c r="T153" s="129">
        <f>IF('3i SMNCC'!P$59="-","-",'3i SMNCC'!P$59)</f>
        <v>4.2887571563853468</v>
      </c>
      <c r="U153" s="129">
        <f>IF('3i SMNCC'!Q$59="-","-",'3i SMNCC'!Q$59)</f>
        <v>4.0337120778428694</v>
      </c>
      <c r="V153" s="129">
        <f>IF('3i SMNCC'!R$59="-","-",'3i SMNCC'!R$59)</f>
        <v>4.3260832188341771</v>
      </c>
      <c r="W153" s="129" t="str">
        <f>IF('3i SMNCC'!S$59="-","-",'3i SMNCC'!S$59)</f>
        <v>-</v>
      </c>
      <c r="X153" s="129" t="str">
        <f>IF('3i SMNCC'!T$59="-","-",'3i SMNCC'!T$59)</f>
        <v>-</v>
      </c>
      <c r="Y153" s="129" t="str">
        <f>IF('3i SMNCC'!U$59="-","-",'3i SMNCC'!U$59)</f>
        <v>-</v>
      </c>
      <c r="Z153" s="129" t="str">
        <f>IF('3i SMNCC'!V$59="-","-",'3i SMNCC'!V$59)</f>
        <v>-</v>
      </c>
      <c r="AA153" s="28"/>
    </row>
    <row r="154" spans="1:27" s="29" customFormat="1" ht="11.25" customHeight="1" x14ac:dyDescent="0.25">
      <c r="A154" s="256"/>
      <c r="B154" s="132" t="s">
        <v>349</v>
      </c>
      <c r="C154" s="132" t="s">
        <v>389</v>
      </c>
      <c r="D154" s="134" t="s">
        <v>327</v>
      </c>
      <c r="E154" s="131"/>
      <c r="F154" s="30"/>
      <c r="G154" s="129">
        <f>IF('3g CPIH'!C$16="-","-",'3j PAAC PAP'!$G$17*('3g CPIH'!C$16/'3g CPIH'!$G$16))</f>
        <v>23.857918590998043</v>
      </c>
      <c r="H154" s="129">
        <f>IF('3g CPIH'!D$16="-","-",'3j PAAC PAP'!$G$17*('3g CPIH'!D$16/'3g CPIH'!$G$16))</f>
        <v>23.905682191780819</v>
      </c>
      <c r="I154" s="129">
        <f>IF('3g CPIH'!E$16="-","-",'3j PAAC PAP'!$G$17*('3g CPIH'!E$16/'3g CPIH'!$G$16))</f>
        <v>23.977327592954992</v>
      </c>
      <c r="J154" s="129">
        <f>IF('3g CPIH'!F$16="-","-",'3j PAAC PAP'!$G$17*('3g CPIH'!F$16/'3g CPIH'!$G$16))</f>
        <v>24.120618395303325</v>
      </c>
      <c r="K154" s="129">
        <f>IF('3g CPIH'!G$16="-","-",'3j PAAC PAP'!$G$17*('3g CPIH'!G$16/'3g CPIH'!$G$16))</f>
        <v>24.4072</v>
      </c>
      <c r="L154" s="129">
        <f>IF('3g CPIH'!H$16="-","-",'3j PAAC PAP'!$G$17*('3g CPIH'!H$16/'3g CPIH'!$G$16))</f>
        <v>24.717663405088064</v>
      </c>
      <c r="M154" s="129">
        <f>IF('3g CPIH'!I$16="-","-",'3j PAAC PAP'!$G$17*('3g CPIH'!I$16/'3g CPIH'!$G$16))</f>
        <v>25.075890410958902</v>
      </c>
      <c r="N154" s="129">
        <f>IF('3g CPIH'!J$16="-","-",'3j PAAC PAP'!$G$17*('3g CPIH'!J$16/'3g CPIH'!$G$16))</f>
        <v>25.290826614481411</v>
      </c>
      <c r="O154" s="30"/>
      <c r="P154" s="129">
        <f>IF('3g CPIH'!L$16="-","-",'3j PAAC PAP'!$G$17*('3g CPIH'!L$16/'3g CPIH'!$G$16))</f>
        <v>25.290826614481411</v>
      </c>
      <c r="Q154" s="129">
        <f>IF('3g CPIH'!M$16="-","-",'3j PAAC PAP'!$G$17*('3g CPIH'!M$16/'3g CPIH'!$G$16))</f>
        <v>25.577408219178082</v>
      </c>
      <c r="R154" s="129">
        <f>IF('3g CPIH'!N$16="-","-",'3j PAAC PAP'!$G$17*('3g CPIH'!N$16/'3g CPIH'!$G$16))</f>
        <v>25.768462622309197</v>
      </c>
      <c r="S154" s="129">
        <f>IF('3g CPIH'!O$16="-","-",'3j PAAC PAP'!$G$17*('3g CPIH'!O$16/'3g CPIH'!$G$16))</f>
        <v>25.911753424657533</v>
      </c>
      <c r="T154" s="129">
        <f>IF('3g CPIH'!P$16="-","-",'3j PAAC PAP'!$G$17*('3g CPIH'!P$16/'3g CPIH'!$G$16))</f>
        <v>25.983398825831699</v>
      </c>
      <c r="U154" s="129">
        <f>IF('3g CPIH'!Q$16="-","-",'3j PAAC PAP'!$G$17*('3g CPIH'!Q$16/'3g CPIH'!$G$16))</f>
        <v>26.126689628180038</v>
      </c>
      <c r="V154" s="129">
        <f>IF('3g CPIH'!R$16="-","-",'3j PAAC PAP'!$G$17*('3g CPIH'!R$16/'3g CPIH'!$G$16))</f>
        <v>26.604325636007829</v>
      </c>
      <c r="W154" s="129" t="str">
        <f>IF('3g CPIH'!S$16="-","-",'3j PAAC PAP'!$G$17*('3g CPIH'!S$16/'3g CPIH'!$G$16))</f>
        <v>-</v>
      </c>
      <c r="X154" s="129" t="str">
        <f>IF('3g CPIH'!T$16="-","-",'3j PAAC PAP'!$G$17*('3g CPIH'!T$16/'3g CPIH'!$G$16))</f>
        <v>-</v>
      </c>
      <c r="Y154" s="129" t="str">
        <f>IF('3g CPIH'!U$16="-","-",'3j PAAC PAP'!$G$17*('3g CPIH'!U$16/'3g CPIH'!$G$16))</f>
        <v>-</v>
      </c>
      <c r="Z154" s="129" t="str">
        <f>IF('3g CPIH'!V$16="-","-",'3j PAAC PAP'!$G$17*('3g CPIH'!V$16/'3g CPIH'!$G$16))</f>
        <v>-</v>
      </c>
      <c r="AA154" s="28"/>
    </row>
    <row r="155" spans="1:27" s="29" customFormat="1" ht="11.5" x14ac:dyDescent="0.25">
      <c r="A155" s="256"/>
      <c r="B155" s="132" t="s">
        <v>349</v>
      </c>
      <c r="C155" s="132" t="s">
        <v>404</v>
      </c>
      <c r="D155" s="134" t="s">
        <v>327</v>
      </c>
      <c r="E155" s="131"/>
      <c r="F155" s="30"/>
      <c r="G155" s="129">
        <f>IF(G150="-","-",SUM(G147:G153)*'3j PAAC PAP'!$G$35)</f>
        <v>0</v>
      </c>
      <c r="H155" s="129">
        <f>IF(H150="-","-",SUM(H147:H153)*'3j PAAC PAP'!$G$35)</f>
        <v>0</v>
      </c>
      <c r="I155" s="129">
        <f>IF(I150="-","-",SUM(I147:I153)*'3j PAAC PAP'!$G$35)</f>
        <v>0</v>
      </c>
      <c r="J155" s="129">
        <f>IF(J150="-","-",SUM(J147:J153)*'3j PAAC PAP'!$G$35)</f>
        <v>0</v>
      </c>
      <c r="K155" s="129">
        <f>IF(K150="-","-",SUM(K147:K153)*'3j PAAC PAP'!$G$35)</f>
        <v>0</v>
      </c>
      <c r="L155" s="129">
        <f>IF(L150="-","-",SUM(L147:L153)*'3j PAAC PAP'!$G$35)</f>
        <v>0</v>
      </c>
      <c r="M155" s="129">
        <f>IF(M150="-","-",SUM(M147:M153)*'3j PAAC PAP'!$G$35)</f>
        <v>0</v>
      </c>
      <c r="N155" s="129">
        <f>IF(N150="-","-",SUM(N147:N153)*'3j PAAC PAP'!$G$35)</f>
        <v>0</v>
      </c>
      <c r="O155" s="30"/>
      <c r="P155" s="129">
        <f>IF(P150="-","-",SUM(P147:P153)*'3j PAAC PAP'!$G$35)</f>
        <v>0</v>
      </c>
      <c r="Q155" s="129">
        <f>IF(Q150="-","-",SUM(Q147:Q153)*'3j PAAC PAP'!$G$35)</f>
        <v>0</v>
      </c>
      <c r="R155" s="129">
        <f>IF(R150="-","-",SUM(R147:R153)*'3j PAAC PAP'!$G$35)</f>
        <v>0</v>
      </c>
      <c r="S155" s="129">
        <f>IF(S150="-","-",SUM(S147:S153)*'3j PAAC PAP'!$G$35)</f>
        <v>0</v>
      </c>
      <c r="T155" s="129">
        <f>IF(T150="-","-",SUM(T147:T153)*'3j PAAC PAP'!$G$35)</f>
        <v>0</v>
      </c>
      <c r="U155" s="129">
        <f>IF(U150="-","-",SUM(U147:U153)*'3j PAAC PAP'!$G$35)</f>
        <v>0</v>
      </c>
      <c r="V155" s="129">
        <f>IF(V150="-","-",SUM(V147:V153)*'3j PAAC PAP'!$G$35)</f>
        <v>0</v>
      </c>
      <c r="W155" s="129" t="str">
        <f>IF(W150="-","-",SUM(W147:W153)*'3j PAAC PAP'!$G$35)</f>
        <v>-</v>
      </c>
      <c r="X155" s="129" t="str">
        <f>IF(X150="-","-",SUM(X147:X153)*'3j PAAC PAP'!$G$35)</f>
        <v>-</v>
      </c>
      <c r="Y155" s="129" t="str">
        <f>IF(Y150="-","-",SUM(Y147:Y153)*'3j PAAC PAP'!$G$35)</f>
        <v>-</v>
      </c>
      <c r="Z155" s="129" t="str">
        <f>IF(Z150="-","-",SUM(Z147:Z153)*'3j PAAC PAP'!$G$35)</f>
        <v>-</v>
      </c>
      <c r="AA155" s="28"/>
    </row>
    <row r="156" spans="1:27" s="29" customFormat="1" ht="11.5" x14ac:dyDescent="0.25">
      <c r="A156" s="256"/>
      <c r="B156" s="132" t="s">
        <v>388</v>
      </c>
      <c r="C156" s="132" t="s">
        <v>515</v>
      </c>
      <c r="D156" s="134" t="s">
        <v>327</v>
      </c>
      <c r="E156" s="182"/>
      <c r="F156" s="30"/>
      <c r="G156" s="129">
        <f>IF(G150="-","-",SUM(G147:G155)*'3k EBIT'!$E$9)</f>
        <v>1.8880155926831683</v>
      </c>
      <c r="H156" s="129">
        <f>IF(H150="-","-",SUM(H147:H155)*'3k EBIT'!$E$9)</f>
        <v>1.8904542323450075</v>
      </c>
      <c r="I156" s="129">
        <f>IF(I150="-","-",SUM(I147:I155)*'3k EBIT'!$E$9)</f>
        <v>1.7277890481152016</v>
      </c>
      <c r="J156" s="129">
        <f>IF(J150="-","-",SUM(J147:J155)*'3k EBIT'!$E$9)</f>
        <v>1.7351049671007204</v>
      </c>
      <c r="K156" s="129">
        <f>IF(K150="-","-",SUM(K147:K155)*'3k EBIT'!$E$9)</f>
        <v>1.7371430911103196</v>
      </c>
      <c r="L156" s="129">
        <f>IF(L150="-","-",SUM(L147:L155)*'3k EBIT'!$E$9)</f>
        <v>1.7504557574410315</v>
      </c>
      <c r="M156" s="129">
        <f>IF(M150="-","-",SUM(M147:M155)*'3k EBIT'!$E$9)</f>
        <v>1.8161818012441706</v>
      </c>
      <c r="N156" s="129">
        <f>IF(N150="-","-",SUM(N147:N155)*'3k EBIT'!$E$9)</f>
        <v>1.8281659175509355</v>
      </c>
      <c r="O156" s="30"/>
      <c r="P156" s="129">
        <f>IF(P150="-","-",SUM(P147:P155)*'3k EBIT'!$E$9)</f>
        <v>1.8281659175509355</v>
      </c>
      <c r="Q156" s="129">
        <f>IF(Q150="-","-",SUM(Q147:Q155)*'3k EBIT'!$E$9)</f>
        <v>1.9207901712637401</v>
      </c>
      <c r="R156" s="129">
        <f>IF(R150="-","-",SUM(R147:R155)*'3k EBIT'!$E$9)</f>
        <v>1.9270302407716504</v>
      </c>
      <c r="S156" s="129">
        <f>IF(S150="-","-",SUM(S147:S155)*'3k EBIT'!$E$9)</f>
        <v>2.0417184317871944</v>
      </c>
      <c r="T156" s="129">
        <f>IF(T150="-","-",SUM(T147:T155)*'3k EBIT'!$E$9)</f>
        <v>2.0276346930058091</v>
      </c>
      <c r="U156" s="129">
        <f>IF(U150="-","-",SUM(U147:U155)*'3k EBIT'!$E$9)</f>
        <v>2.0149085578920127</v>
      </c>
      <c r="V156" s="129">
        <f>IF(V150="-","-",SUM(V147:V155)*'3k EBIT'!$E$9)</f>
        <v>2.0425170208850516</v>
      </c>
      <c r="W156" s="129" t="str">
        <f>IF(W150="-","-",SUM(W147:W155)*'3k EBIT'!$E$9)</f>
        <v>-</v>
      </c>
      <c r="X156" s="129" t="str">
        <f>IF(X150="-","-",SUM(X147:X155)*'3k EBIT'!$E$9)</f>
        <v>-</v>
      </c>
      <c r="Y156" s="129" t="str">
        <f>IF(Y150="-","-",SUM(Y147:Y155)*'3k EBIT'!$E$9)</f>
        <v>-</v>
      </c>
      <c r="Z156" s="129" t="str">
        <f>IF(Z150="-","-",SUM(Z147:Z155)*'3k EBIT'!$E$9)</f>
        <v>-</v>
      </c>
      <c r="AA156" s="28"/>
    </row>
    <row r="157" spans="1:27" s="29" customFormat="1" ht="11.5" x14ac:dyDescent="0.25">
      <c r="A157" s="256"/>
      <c r="B157" s="132" t="s">
        <v>292</v>
      </c>
      <c r="C157" s="177" t="s">
        <v>516</v>
      </c>
      <c r="D157" s="134" t="s">
        <v>327</v>
      </c>
      <c r="E157" s="134"/>
      <c r="F157" s="30"/>
      <c r="G157" s="129">
        <f>IF(G152="-","-",SUM(G147:G150,G152:G156)*'3l HAP'!$E$10)</f>
        <v>1.0444479550893697</v>
      </c>
      <c r="H157" s="129">
        <f>IF(H152="-","-",SUM(H147:H150,H152:H156)*'3l HAP'!$E$10)</f>
        <v>1.0463271186968073</v>
      </c>
      <c r="I157" s="129">
        <f>IF(I152="-","-",SUM(I147:I150,I152:I156)*'3l HAP'!$E$10)</f>
        <v>1.0476327745341374</v>
      </c>
      <c r="J157" s="129">
        <f>IF(J152="-","-",SUM(J147:J150,J152:J156)*'3l HAP'!$E$10)</f>
        <v>1.0532702653564507</v>
      </c>
      <c r="K157" s="129">
        <f>IF(K152="-","-",SUM(K147:K150,K152:K156)*'3l HAP'!$E$10)</f>
        <v>1.0655287301616605</v>
      </c>
      <c r="L157" s="129">
        <f>IF(L152="-","-",SUM(L147:L150,L152:L156)*'3l HAP'!$E$10)</f>
        <v>1.0757871863321653</v>
      </c>
      <c r="M157" s="129">
        <f>IF(M152="-","-",SUM(M147:M150,M152:M156)*'3l HAP'!$E$10)</f>
        <v>1.1226934955607677</v>
      </c>
      <c r="N157" s="129">
        <f>IF(N152="-","-",SUM(N147:N150,N152:N156)*'3l HAP'!$E$10)</f>
        <v>1.1319281994751562</v>
      </c>
      <c r="O157" s="30"/>
      <c r="P157" s="129">
        <f>IF(P152="-","-",SUM(P147:P150,P152:P156)*'3l HAP'!$E$10)</f>
        <v>1.1319281994751562</v>
      </c>
      <c r="Q157" s="129">
        <f>IF(Q152="-","-",SUM(Q147:Q150,Q152:Q156)*'3l HAP'!$E$10)</f>
        <v>1.1712386799206251</v>
      </c>
      <c r="R157" s="129">
        <f>IF(R152="-","-",SUM(R147:R150,R152:R156)*'3l HAP'!$E$10)</f>
        <v>1.1760471441273874</v>
      </c>
      <c r="S157" s="129">
        <f>IF(S152="-","-",SUM(S147:S150,S152:S156)*'3l HAP'!$E$10)</f>
        <v>1.2093805736316834</v>
      </c>
      <c r="T157" s="129">
        <f>IF(T152="-","-",SUM(T147:T150,T152:T156)*'3l HAP'!$E$10)</f>
        <v>1.1985279455092186</v>
      </c>
      <c r="U157" s="129">
        <f>IF(U152="-","-",SUM(U147:U150,U152:U156)*'3l HAP'!$E$10)</f>
        <v>1.2010125772597564</v>
      </c>
      <c r="V157" s="129">
        <f>IF(V152="-","-",SUM(V147:V150,V152:V156)*'3l HAP'!$E$10)</f>
        <v>1.2222870688239078</v>
      </c>
      <c r="W157" s="129" t="str">
        <f>IF(W152="-","-",SUM(W147:W150,W152:W156)*'3l HAP'!$E$10)</f>
        <v>-</v>
      </c>
      <c r="X157" s="129" t="str">
        <f>IF(X152="-","-",SUM(X147:X150,X152:X156)*'3l HAP'!$E$10)</f>
        <v>-</v>
      </c>
      <c r="Y157" s="129" t="str">
        <f>IF(Y152="-","-",SUM(Y147:Y150,Y152:Y156)*'3l HAP'!$E$10)</f>
        <v>-</v>
      </c>
      <c r="Z157" s="129" t="str">
        <f>IF(Z152="-","-",SUM(Z147:Z150,Z152:Z156)*'3l HAP'!$E$10)</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IF(G152="-","-",SUM(G147:G157))</f>
        <v>100.41364863054662</v>
      </c>
      <c r="H158" s="129">
        <f t="shared" si="22"/>
        <v>100.54387719702527</v>
      </c>
      <c r="I158" s="129">
        <f t="shared" si="22"/>
        <v>91.983860903359869</v>
      </c>
      <c r="J158" s="129">
        <f t="shared" si="22"/>
        <v>92.374546602795888</v>
      </c>
      <c r="K158" s="129">
        <f t="shared" si="22"/>
        <v>92.494074708008853</v>
      </c>
      <c r="L158" s="129">
        <f t="shared" si="22"/>
        <v>93.204999523752107</v>
      </c>
      <c r="M158" s="129">
        <f t="shared" si="22"/>
        <v>96.711169867445719</v>
      </c>
      <c r="N158" s="129">
        <f t="shared" si="22"/>
        <v>97.351147274344115</v>
      </c>
      <c r="O158" s="30"/>
      <c r="P158" s="129">
        <f t="shared" ref="P158:Z158" si="23">IF(P152="-","-",SUM(P147:P157))</f>
        <v>97.351147274344115</v>
      </c>
      <c r="Q158" s="129">
        <f t="shared" si="23"/>
        <v>102.26541646290164</v>
      </c>
      <c r="R158" s="129">
        <f t="shared" si="23"/>
        <v>102.59864950239441</v>
      </c>
      <c r="S158" s="129">
        <f t="shared" si="23"/>
        <v>108.66820101838842</v>
      </c>
      <c r="T158" s="129">
        <f t="shared" si="23"/>
        <v>107.91609928689427</v>
      </c>
      <c r="U158" s="129">
        <f t="shared" si="23"/>
        <v>107.24878761036928</v>
      </c>
      <c r="V158" s="129">
        <f t="shared" si="23"/>
        <v>108.72313850137003</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t="s">
        <v>333</v>
      </c>
      <c r="H159" s="38" t="s">
        <v>333</v>
      </c>
      <c r="I159" s="38" t="s">
        <v>333</v>
      </c>
      <c r="J159" s="38" t="s">
        <v>333</v>
      </c>
      <c r="K159" s="38" t="s">
        <v>333</v>
      </c>
      <c r="L159" s="38" t="s">
        <v>333</v>
      </c>
      <c r="M159" s="38" t="s">
        <v>333</v>
      </c>
      <c r="N159" s="38" t="s">
        <v>333</v>
      </c>
      <c r="O159" s="30"/>
      <c r="P159" s="38" t="s">
        <v>333</v>
      </c>
      <c r="Q159" s="38" t="s">
        <v>333</v>
      </c>
      <c r="R159" s="38" t="s">
        <v>333</v>
      </c>
      <c r="S159" s="38" t="s">
        <v>333</v>
      </c>
      <c r="T159" s="38" t="s">
        <v>333</v>
      </c>
      <c r="U159" s="38" t="s">
        <v>333</v>
      </c>
      <c r="V159" s="38" t="s">
        <v>333</v>
      </c>
      <c r="W159" s="38" t="s">
        <v>333</v>
      </c>
      <c r="X159" s="38" t="s">
        <v>333</v>
      </c>
      <c r="Y159" s="38" t="s">
        <v>333</v>
      </c>
      <c r="Z159" s="38" t="s">
        <v>333</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AA'!J165="-","-",'3c AA'!J165)</f>
        <v>-</v>
      </c>
      <c r="H161" s="38" t="str">
        <f>IF('3c AA'!K165="-","-",'3c AA'!K165)</f>
        <v>-</v>
      </c>
      <c r="I161" s="38" t="str">
        <f>IF('3c AA'!L165="-","-",'3c AA'!L165)</f>
        <v>-</v>
      </c>
      <c r="J161" s="38" t="str">
        <f>IF('3c AA'!M165="-","-",'3c AA'!M165)</f>
        <v>-</v>
      </c>
      <c r="K161" s="38" t="str">
        <f>IF('3c AA'!N165="-","-",'3c AA'!N165)</f>
        <v>-</v>
      </c>
      <c r="L161" s="38" t="str">
        <f>IF('3c AA'!O165="-","-",'3c AA'!O165)</f>
        <v>-</v>
      </c>
      <c r="M161" s="38" t="str">
        <f>IF('3c AA'!P165="-","-",'3c AA'!P165)</f>
        <v>-</v>
      </c>
      <c r="N161" s="38" t="str">
        <f>IF('3c AA'!Q165="-","-",'3c AA'!Q165)</f>
        <v>-</v>
      </c>
      <c r="O161" s="30"/>
      <c r="P161" s="38" t="str">
        <f>IF('3c AA'!S165="-","-",'3c AA'!S165)</f>
        <v>-</v>
      </c>
      <c r="Q161" s="38" t="str">
        <f>IF('3c AA'!T165="-","-",'3c AA'!T165)</f>
        <v>-</v>
      </c>
      <c r="R161" s="38" t="str">
        <f>IF('3c AA'!U165="-","-",'3c AA'!U165)</f>
        <v>-</v>
      </c>
      <c r="S161" s="38" t="str">
        <f>IF('3c AA'!V165="-","-",'3c AA'!V165)</f>
        <v>-</v>
      </c>
      <c r="T161" s="38">
        <f>IF('3c AA'!W165="-","-",'3c AA'!W165)</f>
        <v>0</v>
      </c>
      <c r="U161" s="38">
        <f>IF('3c AA'!X165="-","-",'3c AA'!X165)</f>
        <v>0</v>
      </c>
      <c r="V161" s="38">
        <f>IF('3c AA'!Y165="-","-",'3c AA'!Y165)</f>
        <v>0</v>
      </c>
      <c r="W161" s="38" t="str">
        <f>IF('3c AA'!Z165="-","-",'3c AA'!Z165)</f>
        <v>-</v>
      </c>
      <c r="X161" s="38" t="str">
        <f>IF('3c AA'!AA165="-","-",'3c AA'!AA165)</f>
        <v>-</v>
      </c>
      <c r="Y161" s="38" t="str">
        <f>IF('3c AA'!AB165="-","-",'3c AA'!AB165)</f>
        <v>-</v>
      </c>
      <c r="Z161" s="38" t="str">
        <f>IF('3c AA'!AC165="-","-",'3c AA'!AC165)</f>
        <v>-</v>
      </c>
      <c r="AA161" s="28"/>
    </row>
    <row r="162" spans="1:27" s="29" customFormat="1" ht="11.25" customHeight="1" x14ac:dyDescent="0.25">
      <c r="A162" s="256"/>
      <c r="B162" s="135" t="s">
        <v>2</v>
      </c>
      <c r="C162" s="135" t="s">
        <v>342</v>
      </c>
      <c r="D162" s="133" t="s">
        <v>328</v>
      </c>
      <c r="E162" s="181"/>
      <c r="F162" s="30"/>
      <c r="G162" s="38">
        <f>IF('3d PC'!G14="-","-",'3d PC'!G61)</f>
        <v>6.5567588596821027</v>
      </c>
      <c r="H162" s="38">
        <f>IF('3d PC'!H14="-","-",'3d PC'!H61)</f>
        <v>6.5567588596821027</v>
      </c>
      <c r="I162" s="38">
        <f>IF('3d PC'!I14="-","-",'3d PC'!I61)</f>
        <v>6.6197359495950758</v>
      </c>
      <c r="J162" s="38">
        <f>IF('3d PC'!J14="-","-",'3d PC'!J61)</f>
        <v>6.6197359495950758</v>
      </c>
      <c r="K162" s="38">
        <f>IF('3d PC'!K14="-","-",'3d PC'!K61)</f>
        <v>6.6995028867368616</v>
      </c>
      <c r="L162" s="38">
        <f>IF('3d PC'!L14="-","-",'3d PC'!L61)</f>
        <v>6.6995028867368616</v>
      </c>
      <c r="M162" s="38">
        <f>IF('3d PC'!M14="-","-",'3d PC'!M61)</f>
        <v>7.1131218301273513</v>
      </c>
      <c r="N162" s="38">
        <f>IF('3d PC'!N14="-","-",'3d PC'!N61)</f>
        <v>7.1131218301273513</v>
      </c>
      <c r="O162" s="30"/>
      <c r="P162" s="38">
        <f>'3d PC'!P61</f>
        <v>7.1131218301273513</v>
      </c>
      <c r="Q162" s="38">
        <f>'3d PC'!Q61</f>
        <v>7.2804579515147188</v>
      </c>
      <c r="R162" s="38">
        <f>'3d PC'!R61</f>
        <v>7.1935840895118579</v>
      </c>
      <c r="S162" s="38">
        <f>'3d PC'!S61</f>
        <v>7.3593999937099728</v>
      </c>
      <c r="T162" s="38">
        <f>'3d PC'!T61</f>
        <v>7.0492243060839304</v>
      </c>
      <c r="U162" s="38">
        <f>'3d PC'!U61</f>
        <v>7.1089669218364691</v>
      </c>
      <c r="V162" s="38">
        <f>'3d PC'!V61</f>
        <v>6.9829560851947949</v>
      </c>
      <c r="W162" s="38" t="str">
        <f>'3d PC'!W61</f>
        <v>-</v>
      </c>
      <c r="X162" s="38" t="str">
        <f>'3d PC'!X61</f>
        <v>-</v>
      </c>
      <c r="Y162" s="38" t="str">
        <f>'3d PC'!Y61</f>
        <v>-</v>
      </c>
      <c r="Z162" s="38" t="str">
        <f>'3d PC'!Z61</f>
        <v>-</v>
      </c>
      <c r="AA162" s="28"/>
    </row>
    <row r="163" spans="1:27" s="29" customFormat="1" ht="11.25" customHeight="1" x14ac:dyDescent="0.25">
      <c r="A163" s="256"/>
      <c r="B163" s="135" t="s">
        <v>352</v>
      </c>
      <c r="C163" s="135" t="s">
        <v>343</v>
      </c>
      <c r="D163" s="133" t="s">
        <v>328</v>
      </c>
      <c r="E163" s="181"/>
      <c r="F163" s="30"/>
      <c r="G163" s="38">
        <f>IF('3e NC-Elec'!H54="-","-",'3e NC-Elec'!H54)</f>
        <v>18.2135</v>
      </c>
      <c r="H163" s="38">
        <f>IF('3e NC-Elec'!I54="-","-",'3e NC-Elec'!I54)</f>
        <v>18.2135</v>
      </c>
      <c r="I163" s="38">
        <f>IF('3e NC-Elec'!J54="-","-",'3e NC-Elec'!J54)</f>
        <v>18.140499999999999</v>
      </c>
      <c r="J163" s="38">
        <f>IF('3e NC-Elec'!K54="-","-",'3e NC-Elec'!K54)</f>
        <v>18.140499999999999</v>
      </c>
      <c r="K163" s="38">
        <f>IF('3e NC-Elec'!L54="-","-",'3e NC-Elec'!L54)</f>
        <v>18.797500000000003</v>
      </c>
      <c r="L163" s="38">
        <f>IF('3e NC-Elec'!M54="-","-",'3e NC-Elec'!M54)</f>
        <v>18.797500000000003</v>
      </c>
      <c r="M163" s="38">
        <f>IF('3e NC-Elec'!N54="-","-",'3e NC-Elec'!N54)</f>
        <v>18.614999999999998</v>
      </c>
      <c r="N163" s="38">
        <f>IF('3e NC-Elec'!O54="-","-",'3e NC-Elec'!O54)</f>
        <v>18.614999999999998</v>
      </c>
      <c r="O163" s="30"/>
      <c r="P163" s="38">
        <f>'3e NC-Elec'!Q54</f>
        <v>18.614999999999998</v>
      </c>
      <c r="Q163" s="38">
        <f>'3e NC-Elec'!R54</f>
        <v>16.8995</v>
      </c>
      <c r="R163" s="38">
        <f>'3e NC-Elec'!S54</f>
        <v>16.8995</v>
      </c>
      <c r="S163" s="38">
        <f>'3e NC-Elec'!T54</f>
        <v>15.768000000000002</v>
      </c>
      <c r="T163" s="38">
        <f>'3e NC-Elec'!U54</f>
        <v>15.768000000000002</v>
      </c>
      <c r="U163" s="38">
        <f>'3e NC-Elec'!V54</f>
        <v>17.373999999999999</v>
      </c>
      <c r="V163" s="38">
        <f>'3e NC-Elec'!W54</f>
        <v>17.373999999999999</v>
      </c>
      <c r="W163" s="38" t="str">
        <f>'3e NC-Elec'!X54</f>
        <v>-</v>
      </c>
      <c r="X163" s="38" t="str">
        <f>'3e NC-Elec'!Y54</f>
        <v>-</v>
      </c>
      <c r="Y163" s="38" t="str">
        <f>'3e NC-Elec'!Z54</f>
        <v>-</v>
      </c>
      <c r="Z163" s="38" t="str">
        <f>'3e NC-Elec'!AA54</f>
        <v>-</v>
      </c>
      <c r="AA163" s="28"/>
    </row>
    <row r="164" spans="1:27" s="29" customFormat="1" ht="11.25" customHeight="1" x14ac:dyDescent="0.25">
      <c r="A164" s="256"/>
      <c r="B164" s="135" t="s">
        <v>349</v>
      </c>
      <c r="C164" s="135" t="s">
        <v>344</v>
      </c>
      <c r="D164" s="133" t="s">
        <v>328</v>
      </c>
      <c r="E164" s="181"/>
      <c r="F164" s="30"/>
      <c r="G164" s="38">
        <f>IF('3g CPIH'!C$16="-","-",'3h OC '!$E$9*('3g CPIH'!C$16/'3g CPIH'!$G$16))</f>
        <v>39.034507632093934</v>
      </c>
      <c r="H164" s="38">
        <f>IF('3g CPIH'!D$16="-","-",'3h OC '!$E$9*('3g CPIH'!D$16/'3g CPIH'!$G$16))</f>
        <v>39.112654794520544</v>
      </c>
      <c r="I164" s="38">
        <f>IF('3g CPIH'!E$16="-","-",'3h OC '!$E$9*('3g CPIH'!E$16/'3g CPIH'!$G$16))</f>
        <v>39.229875538160471</v>
      </c>
      <c r="J164" s="38">
        <f>IF('3g CPIH'!F$16="-","-",'3h OC '!$E$9*('3g CPIH'!F$16/'3g CPIH'!$G$16))</f>
        <v>39.464317025440316</v>
      </c>
      <c r="K164" s="38">
        <f>IF('3g CPIH'!G$16="-","-",'3h OC '!$E$9*('3g CPIH'!G$16/'3g CPIH'!$G$16))</f>
        <v>39.933199999999999</v>
      </c>
      <c r="L164" s="38">
        <f>IF('3g CPIH'!H$16="-","-",'3h OC '!$E$9*('3g CPIH'!H$16/'3g CPIH'!$G$16))</f>
        <v>40.441156555772999</v>
      </c>
      <c r="M164" s="38">
        <f>IF('3g CPIH'!I$16="-","-",'3h OC '!$E$9*('3g CPIH'!I$16/'3g CPIH'!$G$16))</f>
        <v>41.027260273972601</v>
      </c>
      <c r="N164" s="38">
        <f>IF('3g CPIH'!J$16="-","-",'3h OC '!$E$9*('3g CPIH'!J$16/'3g CPIH'!$G$16))</f>
        <v>41.378922504892373</v>
      </c>
      <c r="O164" s="30"/>
      <c r="P164" s="38">
        <f>IF('3g CPIH'!L$16="-","-",'3h OC '!$E$9*('3g CPIH'!L$16/'3g CPIH'!$G$16))</f>
        <v>41.378922504892373</v>
      </c>
      <c r="Q164" s="38">
        <f>IF('3g CPIH'!M$16="-","-",'3h OC '!$E$9*('3g CPIH'!M$16/'3g CPIH'!$G$16))</f>
        <v>41.847805479452056</v>
      </c>
      <c r="R164" s="38">
        <f>IF('3g CPIH'!N$16="-","-",'3h OC '!$E$9*('3g CPIH'!N$16/'3g CPIH'!$G$16))</f>
        <v>42.160394129158512</v>
      </c>
      <c r="S164" s="38">
        <f>IF('3g CPIH'!O$16="-","-",'3h OC '!$E$9*('3g CPIH'!O$16/'3g CPIH'!$G$16))</f>
        <v>42.394835616438357</v>
      </c>
      <c r="T164" s="38">
        <f>IF('3g CPIH'!P$16="-","-",'3h OC '!$E$9*('3g CPIH'!P$16/'3g CPIH'!$G$16))</f>
        <v>42.512056360078276</v>
      </c>
      <c r="U164" s="38">
        <f>IF('3g CPIH'!Q$16="-","-",'3h OC '!$E$9*('3g CPIH'!Q$16/'3g CPIH'!$G$16))</f>
        <v>42.746497847358121</v>
      </c>
      <c r="V164" s="38">
        <f>IF('3g CPIH'!R$16="-","-",'3h OC '!$E$9*('3g CPIH'!R$16/'3g CPIH'!$G$16))</f>
        <v>43.527969471624267</v>
      </c>
      <c r="W164" s="38" t="str">
        <f>IF('3g CPIH'!S$16="-","-",'3h OC '!$E$9*('3g CPIH'!S$16/'3g CPIH'!$G$16))</f>
        <v>-</v>
      </c>
      <c r="X164" s="38" t="str">
        <f>IF('3g CPIH'!T$16="-","-",'3h OC '!$E$9*('3g CPIH'!T$16/'3g CPIH'!$G$16))</f>
        <v>-</v>
      </c>
      <c r="Y164" s="38" t="str">
        <f>IF('3g CPIH'!U$16="-","-",'3h OC '!$E$9*('3g CPIH'!U$16/'3g CPIH'!$G$16))</f>
        <v>-</v>
      </c>
      <c r="Z164" s="38" t="str">
        <f>IF('3g CPIH'!V$16="-","-",'3h OC '!$E$9*('3g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SMNCC'!G$59="-","-",'3i SMNCC'!G$59)</f>
        <v>0</v>
      </c>
      <c r="L165" s="38">
        <f>IF('3i SMNCC'!H$59="-","-",'3i SMNCC'!H$59)</f>
        <v>-0.1310662676190151</v>
      </c>
      <c r="M165" s="38">
        <f>IF('3i SMNCC'!I$59="-","-",'3i SMNCC'!I$59)</f>
        <v>1.6490220555819262</v>
      </c>
      <c r="N165" s="38">
        <f>IF('3i SMNCC'!J$59="-","-",'3i SMNCC'!J$59)</f>
        <v>1.7011822078168848</v>
      </c>
      <c r="O165" s="30"/>
      <c r="P165" s="38">
        <f>IF('3i SMNCC'!L$59="-","-",'3i SMNCC'!L$59)</f>
        <v>1.7011822078168848</v>
      </c>
      <c r="Q165" s="38">
        <f>IF('3i SMNCC'!M$59="-","-",'3i SMNCC'!M$59)</f>
        <v>3.37071596157242</v>
      </c>
      <c r="R165" s="38">
        <f>IF('3i SMNCC'!N$59="-","-",'3i SMNCC'!N$59)</f>
        <v>3.2761312765157915</v>
      </c>
      <c r="S165" s="38">
        <f>IF('3i SMNCC'!O$59="-","-",'3i SMNCC'!O$59)</f>
        <v>4.8946129781636989</v>
      </c>
      <c r="T165" s="38">
        <f>IF('3i SMNCC'!P$59="-","-",'3i SMNCC'!P$59)</f>
        <v>4.2887571563853468</v>
      </c>
      <c r="U165" s="38">
        <f>IF('3i SMNCC'!Q$59="-","-",'3i SMNCC'!Q$59)</f>
        <v>4.0337120778428694</v>
      </c>
      <c r="V165" s="38">
        <f>IF('3i SMNCC'!R$59="-","-",'3i SMNCC'!R$59)</f>
        <v>4.3260832188341771</v>
      </c>
      <c r="W165" s="38" t="str">
        <f>IF('3i SMNCC'!S$59="-","-",'3i SMNCC'!S$59)</f>
        <v>-</v>
      </c>
      <c r="X165" s="38" t="str">
        <f>IF('3i SMNCC'!T$59="-","-",'3i SMNCC'!T$59)</f>
        <v>-</v>
      </c>
      <c r="Y165" s="38" t="str">
        <f>IF('3i SMNCC'!U$59="-","-",'3i SMNCC'!U$59)</f>
        <v>-</v>
      </c>
      <c r="Z165" s="38" t="str">
        <f>IF('3i SMNCC'!V$59="-","-",'3i SMNCC'!V$59)</f>
        <v>-</v>
      </c>
      <c r="AA165" s="28"/>
    </row>
    <row r="166" spans="1:27" s="29" customFormat="1" ht="11.5" x14ac:dyDescent="0.25">
      <c r="A166" s="256"/>
      <c r="B166" s="135" t="s">
        <v>349</v>
      </c>
      <c r="C166" s="135" t="s">
        <v>389</v>
      </c>
      <c r="D166" s="133" t="s">
        <v>328</v>
      </c>
      <c r="E166" s="181"/>
      <c r="F166" s="30"/>
      <c r="G166" s="38">
        <f>IF('3g CPIH'!C$16="-","-",'3j PAAC PAP'!$G$17*('3g CPIH'!C$16/'3g CPIH'!$G$16))</f>
        <v>23.857918590998043</v>
      </c>
      <c r="H166" s="38">
        <f>IF('3g CPIH'!D$16="-","-",'3j PAAC PAP'!$G$17*('3g CPIH'!D$16/'3g CPIH'!$G$16))</f>
        <v>23.905682191780819</v>
      </c>
      <c r="I166" s="38">
        <f>IF('3g CPIH'!E$16="-","-",'3j PAAC PAP'!$G$17*('3g CPIH'!E$16/'3g CPIH'!$G$16))</f>
        <v>23.977327592954992</v>
      </c>
      <c r="J166" s="38">
        <f>IF('3g CPIH'!F$16="-","-",'3j PAAC PAP'!$G$17*('3g CPIH'!F$16/'3g CPIH'!$G$16))</f>
        <v>24.120618395303325</v>
      </c>
      <c r="K166" s="38">
        <f>IF('3g CPIH'!G$16="-","-",'3j PAAC PAP'!$G$17*('3g CPIH'!G$16/'3g CPIH'!$G$16))</f>
        <v>24.4072</v>
      </c>
      <c r="L166" s="38">
        <f>IF('3g CPIH'!H$16="-","-",'3j PAAC PAP'!$G$17*('3g CPIH'!H$16/'3g CPIH'!$G$16))</f>
        <v>24.717663405088064</v>
      </c>
      <c r="M166" s="38">
        <f>IF('3g CPIH'!I$16="-","-",'3j PAAC PAP'!$G$17*('3g CPIH'!I$16/'3g CPIH'!$G$16))</f>
        <v>25.075890410958902</v>
      </c>
      <c r="N166" s="38">
        <f>IF('3g CPIH'!J$16="-","-",'3j PAAC PAP'!$G$17*('3g CPIH'!J$16/'3g CPIH'!$G$16))</f>
        <v>25.290826614481411</v>
      </c>
      <c r="O166" s="30"/>
      <c r="P166" s="38">
        <f>IF('3g CPIH'!L$16="-","-",'3j PAAC PAP'!$G$17*('3g CPIH'!L$16/'3g CPIH'!$G$16))</f>
        <v>25.290826614481411</v>
      </c>
      <c r="Q166" s="38">
        <f>IF('3g CPIH'!M$16="-","-",'3j PAAC PAP'!$G$17*('3g CPIH'!M$16/'3g CPIH'!$G$16))</f>
        <v>25.577408219178082</v>
      </c>
      <c r="R166" s="38">
        <f>IF('3g CPIH'!N$16="-","-",'3j PAAC PAP'!$G$17*('3g CPIH'!N$16/'3g CPIH'!$G$16))</f>
        <v>25.768462622309197</v>
      </c>
      <c r="S166" s="38">
        <f>IF('3g CPIH'!O$16="-","-",'3j PAAC PAP'!$G$17*('3g CPIH'!O$16/'3g CPIH'!$G$16))</f>
        <v>25.911753424657533</v>
      </c>
      <c r="T166" s="38">
        <f>IF('3g CPIH'!P$16="-","-",'3j PAAC PAP'!$G$17*('3g CPIH'!P$16/'3g CPIH'!$G$16))</f>
        <v>25.983398825831699</v>
      </c>
      <c r="U166" s="38">
        <f>IF('3g CPIH'!Q$16="-","-",'3j PAAC PAP'!$G$17*('3g CPIH'!Q$16/'3g CPIH'!$G$16))</f>
        <v>26.126689628180038</v>
      </c>
      <c r="V166" s="38">
        <f>IF('3g CPIH'!R$16="-","-",'3j PAAC PAP'!$G$17*('3g CPIH'!R$16/'3g CPIH'!$G$16))</f>
        <v>26.604325636007829</v>
      </c>
      <c r="W166" s="38" t="str">
        <f>IF('3g CPIH'!S$16="-","-",'3j PAAC PAP'!$G$17*('3g CPIH'!S$16/'3g CPIH'!$G$16))</f>
        <v>-</v>
      </c>
      <c r="X166" s="38" t="str">
        <f>IF('3g CPIH'!T$16="-","-",'3j PAAC PAP'!$G$17*('3g CPIH'!T$16/'3g CPIH'!$G$16))</f>
        <v>-</v>
      </c>
      <c r="Y166" s="38" t="str">
        <f>IF('3g CPIH'!U$16="-","-",'3j PAAC PAP'!$G$17*('3g CPIH'!U$16/'3g CPIH'!$G$16))</f>
        <v>-</v>
      </c>
      <c r="Z166" s="38" t="str">
        <f>IF('3g CPIH'!V$16="-","-",'3j PAAC PAP'!$G$17*('3g CPIH'!V$16/'3g CPIH'!$G$16))</f>
        <v>-</v>
      </c>
      <c r="AA166" s="28"/>
    </row>
    <row r="167" spans="1:27" s="29" customFormat="1" ht="11.5" x14ac:dyDescent="0.25">
      <c r="A167" s="256"/>
      <c r="B167" s="135" t="s">
        <v>349</v>
      </c>
      <c r="C167" s="135" t="s">
        <v>404</v>
      </c>
      <c r="D167" s="133" t="s">
        <v>328</v>
      </c>
      <c r="E167" s="181"/>
      <c r="F167" s="30"/>
      <c r="G167" s="38">
        <f>IF(G162="-","-",SUM(G159:G165)*'3j PAAC PAP'!$G$35)</f>
        <v>0</v>
      </c>
      <c r="H167" s="38">
        <f>IF(H162="-","-",SUM(H159:H165)*'3j PAAC PAP'!$G$35)</f>
        <v>0</v>
      </c>
      <c r="I167" s="38">
        <f>IF(I162="-","-",SUM(I159:I165)*'3j PAAC PAP'!$G$35)</f>
        <v>0</v>
      </c>
      <c r="J167" s="38">
        <f>IF(J162="-","-",SUM(J159:J165)*'3j PAAC PAP'!$G$35)</f>
        <v>0</v>
      </c>
      <c r="K167" s="38">
        <f>IF(K162="-","-",SUM(K159:K165)*'3j PAAC PAP'!$G$35)</f>
        <v>0</v>
      </c>
      <c r="L167" s="38">
        <f>IF(L162="-","-",SUM(L159:L165)*'3j PAAC PAP'!$G$35)</f>
        <v>0</v>
      </c>
      <c r="M167" s="38">
        <f>IF(M162="-","-",SUM(M159:M165)*'3j PAAC PAP'!$G$35)</f>
        <v>0</v>
      </c>
      <c r="N167" s="38">
        <f>IF(N162="-","-",SUM(N159:N165)*'3j PAAC PAP'!$G$35)</f>
        <v>0</v>
      </c>
      <c r="O167" s="30"/>
      <c r="P167" s="38">
        <f>IF(P162="-","-",SUM(P159:P165)*'3j PAAC PAP'!$G$35)</f>
        <v>0</v>
      </c>
      <c r="Q167" s="38">
        <f>IF(Q162="-","-",SUM(Q159:Q165)*'3j PAAC PAP'!$G$35)</f>
        <v>0</v>
      </c>
      <c r="R167" s="38">
        <f>IF(R162="-","-",SUM(R159:R165)*'3j PAAC PAP'!$G$35)</f>
        <v>0</v>
      </c>
      <c r="S167" s="38">
        <f>IF(S162="-","-",SUM(S159:S165)*'3j PAAC PAP'!$G$35)</f>
        <v>0</v>
      </c>
      <c r="T167" s="38">
        <f>IF(T162="-","-",SUM(T159:T165)*'3j PAAC PAP'!$G$35)</f>
        <v>0</v>
      </c>
      <c r="U167" s="38">
        <f>IF(U162="-","-",SUM(U159:U165)*'3j PAAC PAP'!$G$35)</f>
        <v>0</v>
      </c>
      <c r="V167" s="38">
        <f>IF(V162="-","-",SUM(V159:V165)*'3j PAAC PAP'!$G$35)</f>
        <v>0</v>
      </c>
      <c r="W167" s="38" t="str">
        <f>IF(W162="-","-",SUM(W159:W165)*'3j PAAC PAP'!$G$35)</f>
        <v>-</v>
      </c>
      <c r="X167" s="38" t="str">
        <f>IF(X162="-","-",SUM(X159:X165)*'3j PAAC PAP'!$G$35)</f>
        <v>-</v>
      </c>
      <c r="Y167" s="38" t="str">
        <f>IF(Y162="-","-",SUM(Y159:Y165)*'3j PAAC PAP'!$G$35)</f>
        <v>-</v>
      </c>
      <c r="Z167" s="38" t="str">
        <f>IF(Z162="-","-",SUM(Z159:Z165)*'3j PAAC PAP'!$G$35)</f>
        <v>-</v>
      </c>
      <c r="AA167" s="28"/>
    </row>
    <row r="168" spans="1:27" s="29" customFormat="1" ht="11.5" x14ac:dyDescent="0.25">
      <c r="A168" s="256"/>
      <c r="B168" s="135" t="s">
        <v>388</v>
      </c>
      <c r="C168" s="135" t="s">
        <v>515</v>
      </c>
      <c r="D168" s="133" t="s">
        <v>328</v>
      </c>
      <c r="E168" s="181"/>
      <c r="F168" s="30"/>
      <c r="G168" s="38">
        <f>IF(G162="-","-",SUM(G159:G167)*'3k EBIT'!$E$9)</f>
        <v>1.6978508846831684</v>
      </c>
      <c r="H168" s="38">
        <f>IF(H162="-","-",SUM(H159:H167)*'3k EBIT'!$E$9)</f>
        <v>1.7002895243450078</v>
      </c>
      <c r="I168" s="38">
        <f>IF(I162="-","-",SUM(I159:I167)*'3k EBIT'!$E$9)</f>
        <v>1.7037533601152015</v>
      </c>
      <c r="J168" s="38">
        <f>IF(J162="-","-",SUM(J159:J167)*'3k EBIT'!$E$9)</f>
        <v>1.7110692791007203</v>
      </c>
      <c r="K168" s="38">
        <f>IF(K162="-","-",SUM(K159:K167)*'3k EBIT'!$E$9)</f>
        <v>1.7399708191103196</v>
      </c>
      <c r="L168" s="38">
        <f>IF(L162="-","-",SUM(L159:L167)*'3k EBIT'!$E$9)</f>
        <v>1.7532834854410313</v>
      </c>
      <c r="M168" s="38">
        <f>IF(M162="-","-",SUM(M159:M167)*'3k EBIT'!$E$9)</f>
        <v>1.8105263452441707</v>
      </c>
      <c r="N168" s="38">
        <f>IF(N162="-","-",SUM(N159:N167)*'3k EBIT'!$E$9)</f>
        <v>1.8225104615509355</v>
      </c>
      <c r="O168" s="30"/>
      <c r="P168" s="38">
        <f>IF(P162="-","-",SUM(P159:P167)*'3k EBIT'!$E$9)</f>
        <v>1.8225104615509355</v>
      </c>
      <c r="Q168" s="38">
        <f>IF(Q162="-","-",SUM(Q159:Q167)*'3k EBIT'!$E$9)</f>
        <v>1.8394929912637401</v>
      </c>
      <c r="R168" s="38">
        <f>IF(R162="-","-",SUM(R159:R167)*'3k EBIT'!$E$9)</f>
        <v>1.8457330607716502</v>
      </c>
      <c r="S168" s="38">
        <f>IF(S162="-","-",SUM(S159:S167)*'3k EBIT'!$E$9)</f>
        <v>1.8656923637871943</v>
      </c>
      <c r="T168" s="38">
        <f>IF(T162="-","-",SUM(T159:T167)*'3k EBIT'!$E$9)</f>
        <v>1.8516086250058092</v>
      </c>
      <c r="U168" s="38">
        <f>IF(U162="-","-",SUM(U159:U167)*'3k EBIT'!$E$9)</f>
        <v>1.8862469338920125</v>
      </c>
      <c r="V168" s="38">
        <f>IF(V162="-","-",SUM(V159:V167)*'3k EBIT'!$E$9)</f>
        <v>1.9138553968850516</v>
      </c>
      <c r="W168" s="38" t="str">
        <f>IF(W162="-","-",SUM(W159:W167)*'3k EBIT'!$E$9)</f>
        <v>-</v>
      </c>
      <c r="X168" s="38" t="str">
        <f>IF(X162="-","-",SUM(X159:X167)*'3k EBIT'!$E$9)</f>
        <v>-</v>
      </c>
      <c r="Y168" s="38" t="str">
        <f>IF(Y162="-","-",SUM(Y159:Y167)*'3k EBIT'!$E$9)</f>
        <v>-</v>
      </c>
      <c r="Z168" s="38" t="str">
        <f>IF(Z162="-","-",SUM(Z159:Z167)*'3k EBIT'!$E$9)</f>
        <v>-</v>
      </c>
      <c r="AA168" s="28"/>
    </row>
    <row r="169" spans="1:27" s="29" customFormat="1" ht="11.25" customHeight="1" x14ac:dyDescent="0.25">
      <c r="A169" s="256"/>
      <c r="B169" s="135" t="s">
        <v>292</v>
      </c>
      <c r="C169" s="136" t="s">
        <v>516</v>
      </c>
      <c r="D169" s="133" t="s">
        <v>328</v>
      </c>
      <c r="E169" s="127"/>
      <c r="F169" s="30"/>
      <c r="G169" s="38">
        <f>IF(G164="-","-",SUM(G159:G162,G164:G168)*'3l HAP'!$E$10)</f>
        <v>1.0416637535995414</v>
      </c>
      <c r="H169" s="38">
        <f>IF(H164="-","-",SUM(H159:H162,H164:H168)*'3l HAP'!$E$10)</f>
        <v>1.0435429172069792</v>
      </c>
      <c r="I169" s="38">
        <f>IF(I164="-","-",SUM(I159:I162,I164:I168)*'3l HAP'!$E$10)</f>
        <v>1.0472808680261294</v>
      </c>
      <c r="J169" s="38">
        <f>IF(J164="-","-",SUM(J159:J162,J164:J168)*'3l HAP'!$E$10)</f>
        <v>1.0529183588484428</v>
      </c>
      <c r="K169" s="38">
        <f>IF(K164="-","-",SUM(K159:K162,K164:K168)*'3l HAP'!$E$10)</f>
        <v>1.0655701309273085</v>
      </c>
      <c r="L169" s="38">
        <f>IF(L164="-","-",SUM(L159:L162,L164:L168)*'3l HAP'!$E$10)</f>
        <v>1.0758285870978135</v>
      </c>
      <c r="M169" s="38">
        <f>IF(M164="-","-",SUM(M159:M162,M164:M168)*'3l HAP'!$E$10)</f>
        <v>1.1226106940294716</v>
      </c>
      <c r="N169" s="38">
        <f>IF(N164="-","-",SUM(N159:N162,N164:N168)*'3l HAP'!$E$10)</f>
        <v>1.1318453979438603</v>
      </c>
      <c r="O169" s="30"/>
      <c r="P169" s="38">
        <f>IF(P164="-","-",SUM(P159:P162,P164:P168)*'3l HAP'!$E$10)</f>
        <v>1.1318453979438603</v>
      </c>
      <c r="Q169" s="38">
        <f>IF(Q164="-","-",SUM(Q159:Q162,Q164:Q168)*'3l HAP'!$E$10)</f>
        <v>1.1700484079082452</v>
      </c>
      <c r="R169" s="38">
        <f>IF(R164="-","-",SUM(R159:R162,R164:R168)*'3l HAP'!$E$10)</f>
        <v>1.1748568721150072</v>
      </c>
      <c r="S169" s="38">
        <f>IF(S164="-","-",SUM(S159:S162,S164:S168)*'3l HAP'!$E$10)</f>
        <v>1.2068033759700953</v>
      </c>
      <c r="T169" s="38">
        <f>IF(T164="-","-",SUM(T159:T162,T164:T168)*'3l HAP'!$E$10)</f>
        <v>1.1959507478476306</v>
      </c>
      <c r="U169" s="38">
        <f>IF(U164="-","-",SUM(U159:U162,U164:U168)*'3l HAP'!$E$10)</f>
        <v>1.1991288424227724</v>
      </c>
      <c r="V169" s="38">
        <f>IF(V164="-","-",SUM(V159:V162,V164:V168)*'3l HAP'!$E$10)</f>
        <v>1.2204033339869238</v>
      </c>
      <c r="W169" s="38" t="str">
        <f>IF(W164="-","-",SUM(W159:W162,W164:W168)*'3l HAP'!$E$10)</f>
        <v>-</v>
      </c>
      <c r="X169" s="38" t="str">
        <f>IF(X164="-","-",SUM(X159:X162,X164:X168)*'3l HAP'!$E$10)</f>
        <v>-</v>
      </c>
      <c r="Y169" s="38" t="str">
        <f>IF(Y164="-","-",SUM(Y159:Y162,Y164:Y168)*'3l HAP'!$E$10)</f>
        <v>-</v>
      </c>
      <c r="Z169" s="38" t="str">
        <f>IF(Z164="-","-",SUM(Z159:Z162,Z164:Z168)*'3l HAP'!$E$10)</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IF(G164="-","-",SUM(G159:G169))</f>
        <v>90.402199721056775</v>
      </c>
      <c r="H170" s="38">
        <f t="shared" si="24"/>
        <v>90.532428287535453</v>
      </c>
      <c r="I170" s="38">
        <f t="shared" si="24"/>
        <v>90.71847330885187</v>
      </c>
      <c r="J170" s="38">
        <f t="shared" si="24"/>
        <v>91.109159008287889</v>
      </c>
      <c r="K170" s="38">
        <f t="shared" si="24"/>
        <v>92.642943836774506</v>
      </c>
      <c r="L170" s="38">
        <f t="shared" si="24"/>
        <v>93.353868652517747</v>
      </c>
      <c r="M170" s="38">
        <f t="shared" si="24"/>
        <v>96.413431609914426</v>
      </c>
      <c r="N170" s="38">
        <f t="shared" si="24"/>
        <v>97.053409016812822</v>
      </c>
      <c r="O170" s="30"/>
      <c r="P170" s="38">
        <f t="shared" ref="P170:Z170" si="25">IF(P164="-","-",SUM(P159:P169))</f>
        <v>97.053409016812822</v>
      </c>
      <c r="Q170" s="38">
        <f t="shared" si="25"/>
        <v>97.985429010889249</v>
      </c>
      <c r="R170" s="38">
        <f t="shared" si="25"/>
        <v>98.318662050382017</v>
      </c>
      <c r="S170" s="38">
        <f t="shared" si="25"/>
        <v>99.401097752726841</v>
      </c>
      <c r="T170" s="38">
        <f t="shared" si="25"/>
        <v>98.648996021232691</v>
      </c>
      <c r="U170" s="38">
        <f t="shared" si="25"/>
        <v>100.47524225153228</v>
      </c>
      <c r="V170" s="38">
        <f t="shared" si="25"/>
        <v>101.94959314253305</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t="s">
        <v>333</v>
      </c>
      <c r="H171" s="129" t="s">
        <v>333</v>
      </c>
      <c r="I171" s="129" t="s">
        <v>333</v>
      </c>
      <c r="J171" s="129" t="s">
        <v>333</v>
      </c>
      <c r="K171" s="129" t="s">
        <v>333</v>
      </c>
      <c r="L171" s="129" t="s">
        <v>333</v>
      </c>
      <c r="M171" s="129" t="s">
        <v>333</v>
      </c>
      <c r="N171" s="129" t="s">
        <v>333</v>
      </c>
      <c r="O171" s="30"/>
      <c r="P171" s="129" t="s">
        <v>333</v>
      </c>
      <c r="Q171" s="129" t="s">
        <v>333</v>
      </c>
      <c r="R171" s="129" t="s">
        <v>333</v>
      </c>
      <c r="S171" s="129" t="s">
        <v>333</v>
      </c>
      <c r="T171" s="129" t="s">
        <v>333</v>
      </c>
      <c r="U171" s="129" t="s">
        <v>333</v>
      </c>
      <c r="V171" s="129" t="s">
        <v>333</v>
      </c>
      <c r="W171" s="129" t="s">
        <v>333</v>
      </c>
      <c r="X171" s="129" t="s">
        <v>333</v>
      </c>
      <c r="Y171" s="129" t="s">
        <v>333</v>
      </c>
      <c r="Z171" s="129" t="s">
        <v>333</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AA'!J166="-","-",'3c AA'!J166)</f>
        <v>-</v>
      </c>
      <c r="H173" s="129" t="str">
        <f>IF('3c AA'!K166="-","-",'3c AA'!K166)</f>
        <v>-</v>
      </c>
      <c r="I173" s="129" t="str">
        <f>IF('3c AA'!L166="-","-",'3c AA'!L166)</f>
        <v>-</v>
      </c>
      <c r="J173" s="129" t="str">
        <f>IF('3c AA'!M166="-","-",'3c AA'!M166)</f>
        <v>-</v>
      </c>
      <c r="K173" s="129" t="str">
        <f>IF('3c AA'!N166="-","-",'3c AA'!N166)</f>
        <v>-</v>
      </c>
      <c r="L173" s="129" t="str">
        <f>IF('3c AA'!O166="-","-",'3c AA'!O166)</f>
        <v>-</v>
      </c>
      <c r="M173" s="129" t="str">
        <f>IF('3c AA'!P166="-","-",'3c AA'!P166)</f>
        <v>-</v>
      </c>
      <c r="N173" s="129" t="str">
        <f>IF('3c AA'!Q166="-","-",'3c AA'!Q166)</f>
        <v>-</v>
      </c>
      <c r="O173" s="30"/>
      <c r="P173" s="129" t="str">
        <f>IF('3c AA'!S166="-","-",'3c AA'!S166)</f>
        <v>-</v>
      </c>
      <c r="Q173" s="129" t="str">
        <f>IF('3c AA'!T166="-","-",'3c AA'!T166)</f>
        <v>-</v>
      </c>
      <c r="R173" s="129" t="str">
        <f>IF('3c AA'!U166="-","-",'3c AA'!U166)</f>
        <v>-</v>
      </c>
      <c r="S173" s="129" t="str">
        <f>IF('3c AA'!V166="-","-",'3c AA'!V166)</f>
        <v>-</v>
      </c>
      <c r="T173" s="129">
        <f>IF('3c AA'!W166="-","-",'3c AA'!W166)</f>
        <v>0</v>
      </c>
      <c r="U173" s="129">
        <f>IF('3c AA'!X166="-","-",'3c AA'!X166)</f>
        <v>0</v>
      </c>
      <c r="V173" s="129">
        <f>IF('3c AA'!Y166="-","-",'3c AA'!Y166)</f>
        <v>0</v>
      </c>
      <c r="W173" s="129" t="str">
        <f>IF('3c AA'!Z166="-","-",'3c AA'!Z166)</f>
        <v>-</v>
      </c>
      <c r="X173" s="129" t="str">
        <f>IF('3c AA'!AA166="-","-",'3c AA'!AA166)</f>
        <v>-</v>
      </c>
      <c r="Y173" s="129" t="str">
        <f>IF('3c AA'!AB166="-","-",'3c AA'!AB166)</f>
        <v>-</v>
      </c>
      <c r="Z173" s="129" t="str">
        <f>IF('3c AA'!AC166="-","-",'3c AA'!AC166)</f>
        <v>-</v>
      </c>
      <c r="AA173" s="28"/>
    </row>
    <row r="174" spans="1:27" s="29" customFormat="1" ht="11.25" customHeight="1" x14ac:dyDescent="0.25">
      <c r="A174" s="256"/>
      <c r="B174" s="132" t="s">
        <v>2</v>
      </c>
      <c r="C174" s="178" t="s">
        <v>342</v>
      </c>
      <c r="D174" s="134" t="s">
        <v>329</v>
      </c>
      <c r="E174" s="131"/>
      <c r="F174" s="30"/>
      <c r="G174" s="129">
        <f>IF('3d PC'!G14="-","-",'3d PC'!G61)</f>
        <v>6.5567588596821027</v>
      </c>
      <c r="H174" s="129">
        <f>IF('3d PC'!H14="-","-",'3d PC'!H61)</f>
        <v>6.5567588596821027</v>
      </c>
      <c r="I174" s="129">
        <f>IF('3d PC'!I14="-","-",'3d PC'!I61)</f>
        <v>6.6197359495950758</v>
      </c>
      <c r="J174" s="129">
        <f>IF('3d PC'!J14="-","-",'3d PC'!J61)</f>
        <v>6.6197359495950758</v>
      </c>
      <c r="K174" s="129">
        <f>IF('3d PC'!K14="-","-",'3d PC'!K61)</f>
        <v>6.6995028867368616</v>
      </c>
      <c r="L174" s="129">
        <f>IF('3d PC'!L14="-","-",'3d PC'!L61)</f>
        <v>6.6995028867368616</v>
      </c>
      <c r="M174" s="129">
        <f>IF('3d PC'!M14="-","-",'3d PC'!M61)</f>
        <v>7.1131218301273513</v>
      </c>
      <c r="N174" s="129">
        <f>IF('3d PC'!N14="-","-",'3d PC'!N61)</f>
        <v>7.1131218301273513</v>
      </c>
      <c r="O174" s="30"/>
      <c r="P174" s="129">
        <f>'3d PC'!P61</f>
        <v>7.1131218301273513</v>
      </c>
      <c r="Q174" s="129">
        <f>'3d PC'!Q61</f>
        <v>7.2804579515147188</v>
      </c>
      <c r="R174" s="129">
        <f>'3d PC'!R61</f>
        <v>7.1935840895118579</v>
      </c>
      <c r="S174" s="129">
        <f>'3d PC'!S61</f>
        <v>7.3593999937099728</v>
      </c>
      <c r="T174" s="129">
        <f>'3d PC'!T61</f>
        <v>7.0492243060839304</v>
      </c>
      <c r="U174" s="129">
        <f>'3d PC'!U61</f>
        <v>7.1089669218364691</v>
      </c>
      <c r="V174" s="129">
        <f>'3d PC'!V61</f>
        <v>6.9829560851947949</v>
      </c>
      <c r="W174" s="129" t="str">
        <f>'3d PC'!W61</f>
        <v>-</v>
      </c>
      <c r="X174" s="129" t="str">
        <f>'3d PC'!X61</f>
        <v>-</v>
      </c>
      <c r="Y174" s="129" t="str">
        <f>'3d PC'!Y61</f>
        <v>-</v>
      </c>
      <c r="Z174" s="129" t="str">
        <f>'3d PC'!Z61</f>
        <v>-</v>
      </c>
      <c r="AA174" s="28"/>
    </row>
    <row r="175" spans="1:27" s="29" customFormat="1" ht="11.25" customHeight="1" x14ac:dyDescent="0.25">
      <c r="A175" s="256"/>
      <c r="B175" s="132" t="s">
        <v>352</v>
      </c>
      <c r="C175" s="178" t="s">
        <v>343</v>
      </c>
      <c r="D175" s="134" t="s">
        <v>329</v>
      </c>
      <c r="E175" s="131"/>
      <c r="F175" s="30"/>
      <c r="G175" s="129">
        <f>IF('3e NC-Elec'!H55="-","-",'3e NC-Elec'!H55)</f>
        <v>27.776500000000002</v>
      </c>
      <c r="H175" s="129">
        <f>IF('3e NC-Elec'!I55="-","-",'3e NC-Elec'!I55)</f>
        <v>27.776500000000002</v>
      </c>
      <c r="I175" s="129">
        <f>IF('3e NC-Elec'!J55="-","-",'3e NC-Elec'!J55)</f>
        <v>25.732500000000002</v>
      </c>
      <c r="J175" s="129">
        <f>IF('3e NC-Elec'!K55="-","-",'3e NC-Elec'!K55)</f>
        <v>25.732500000000002</v>
      </c>
      <c r="K175" s="129">
        <f>IF('3e NC-Elec'!L55="-","-",'3e NC-Elec'!L55)</f>
        <v>29.784000000000002</v>
      </c>
      <c r="L175" s="129">
        <f>IF('3e NC-Elec'!M55="-","-",'3e NC-Elec'!M55)</f>
        <v>29.784000000000002</v>
      </c>
      <c r="M175" s="129">
        <f>IF('3e NC-Elec'!N55="-","-",'3e NC-Elec'!N55)</f>
        <v>29.272999999999996</v>
      </c>
      <c r="N175" s="129">
        <f>IF('3e NC-Elec'!O55="-","-",'3e NC-Elec'!O55)</f>
        <v>29.272999999999996</v>
      </c>
      <c r="O175" s="30"/>
      <c r="P175" s="129">
        <f>'3e NC-Elec'!Q55</f>
        <v>29.272999999999996</v>
      </c>
      <c r="Q175" s="129">
        <f>'3e NC-Elec'!R55</f>
        <v>24.381999999999998</v>
      </c>
      <c r="R175" s="129">
        <f>'3e NC-Elec'!S55</f>
        <v>24.381999999999998</v>
      </c>
      <c r="S175" s="129">
        <f>'3e NC-Elec'!T55</f>
        <v>24.527999999999999</v>
      </c>
      <c r="T175" s="129">
        <f>'3e NC-Elec'!U55</f>
        <v>24.527999999999999</v>
      </c>
      <c r="U175" s="129">
        <f>'3e NC-Elec'!V55</f>
        <v>25.951499999999999</v>
      </c>
      <c r="V175" s="129">
        <f>'3e NC-Elec'!W55</f>
        <v>25.951499999999999</v>
      </c>
      <c r="W175" s="129" t="str">
        <f>'3e NC-Elec'!X55</f>
        <v>-</v>
      </c>
      <c r="X175" s="129" t="str">
        <f>'3e NC-Elec'!Y55</f>
        <v>-</v>
      </c>
      <c r="Y175" s="129" t="str">
        <f>'3e NC-Elec'!Z55</f>
        <v>-</v>
      </c>
      <c r="Z175" s="129" t="str">
        <f>'3e NC-Elec'!AA55</f>
        <v>-</v>
      </c>
      <c r="AA175" s="28"/>
    </row>
    <row r="176" spans="1:27" s="29" customFormat="1" ht="11.25" customHeight="1" x14ac:dyDescent="0.25">
      <c r="A176" s="256"/>
      <c r="B176" s="132" t="s">
        <v>349</v>
      </c>
      <c r="C176" s="178" t="s">
        <v>344</v>
      </c>
      <c r="D176" s="134" t="s">
        <v>329</v>
      </c>
      <c r="E176" s="131"/>
      <c r="F176" s="30"/>
      <c r="G176" s="129">
        <f>IF('3g CPIH'!C$16="-","-",'3h OC '!$E$9*('3g CPIH'!C$16/'3g CPIH'!$G$16))</f>
        <v>39.034507632093934</v>
      </c>
      <c r="H176" s="129">
        <f>IF('3g CPIH'!D$16="-","-",'3h OC '!$E$9*('3g CPIH'!D$16/'3g CPIH'!$G$16))</f>
        <v>39.112654794520544</v>
      </c>
      <c r="I176" s="129">
        <f>IF('3g CPIH'!E$16="-","-",'3h OC '!$E$9*('3g CPIH'!E$16/'3g CPIH'!$G$16))</f>
        <v>39.229875538160471</v>
      </c>
      <c r="J176" s="129">
        <f>IF('3g CPIH'!F$16="-","-",'3h OC '!$E$9*('3g CPIH'!F$16/'3g CPIH'!$G$16))</f>
        <v>39.464317025440316</v>
      </c>
      <c r="K176" s="129">
        <f>IF('3g CPIH'!G$16="-","-",'3h OC '!$E$9*('3g CPIH'!G$16/'3g CPIH'!$G$16))</f>
        <v>39.933199999999999</v>
      </c>
      <c r="L176" s="129">
        <f>IF('3g CPIH'!H$16="-","-",'3h OC '!$E$9*('3g CPIH'!H$16/'3g CPIH'!$G$16))</f>
        <v>40.441156555772999</v>
      </c>
      <c r="M176" s="129">
        <f>IF('3g CPIH'!I$16="-","-",'3h OC '!$E$9*('3g CPIH'!I$16/'3g CPIH'!$G$16))</f>
        <v>41.027260273972601</v>
      </c>
      <c r="N176" s="129">
        <f>IF('3g CPIH'!J$16="-","-",'3h OC '!$E$9*('3g CPIH'!J$16/'3g CPIH'!$G$16))</f>
        <v>41.378922504892373</v>
      </c>
      <c r="O176" s="30"/>
      <c r="P176" s="129">
        <f>IF('3g CPIH'!L$16="-","-",'3h OC '!$E$9*('3g CPIH'!L$16/'3g CPIH'!$G$16))</f>
        <v>41.378922504892373</v>
      </c>
      <c r="Q176" s="129">
        <f>IF('3g CPIH'!M$16="-","-",'3h OC '!$E$9*('3g CPIH'!M$16/'3g CPIH'!$G$16))</f>
        <v>41.847805479452056</v>
      </c>
      <c r="R176" s="129">
        <f>IF('3g CPIH'!N$16="-","-",'3h OC '!$E$9*('3g CPIH'!N$16/'3g CPIH'!$G$16))</f>
        <v>42.160394129158512</v>
      </c>
      <c r="S176" s="129">
        <f>IF('3g CPIH'!O$16="-","-",'3h OC '!$E$9*('3g CPIH'!O$16/'3g CPIH'!$G$16))</f>
        <v>42.394835616438357</v>
      </c>
      <c r="T176" s="129">
        <f>IF('3g CPIH'!P$16="-","-",'3h OC '!$E$9*('3g CPIH'!P$16/'3g CPIH'!$G$16))</f>
        <v>42.512056360078276</v>
      </c>
      <c r="U176" s="129">
        <f>IF('3g CPIH'!Q$16="-","-",'3h OC '!$E$9*('3g CPIH'!Q$16/'3g CPIH'!$G$16))</f>
        <v>42.746497847358121</v>
      </c>
      <c r="V176" s="129">
        <f>IF('3g CPIH'!R$16="-","-",'3h OC '!$E$9*('3g CPIH'!R$16/'3g CPIH'!$G$16))</f>
        <v>43.527969471624267</v>
      </c>
      <c r="W176" s="129" t="str">
        <f>IF('3g CPIH'!S$16="-","-",'3h OC '!$E$9*('3g CPIH'!S$16/'3g CPIH'!$G$16))</f>
        <v>-</v>
      </c>
      <c r="X176" s="129" t="str">
        <f>IF('3g CPIH'!T$16="-","-",'3h OC '!$E$9*('3g CPIH'!T$16/'3g CPIH'!$G$16))</f>
        <v>-</v>
      </c>
      <c r="Y176" s="129" t="str">
        <f>IF('3g CPIH'!U$16="-","-",'3h OC '!$E$9*('3g CPIH'!U$16/'3g CPIH'!$G$16))</f>
        <v>-</v>
      </c>
      <c r="Z176" s="129" t="str">
        <f>IF('3g CPIH'!V$16="-","-",'3h OC '!$E$9*('3g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SMNCC'!G$59="-","-",'3i SMNCC'!G$59)</f>
        <v>0</v>
      </c>
      <c r="L177" s="129">
        <f>IF('3i SMNCC'!H$59="-","-",'3i SMNCC'!H$59)</f>
        <v>-0.1310662676190151</v>
      </c>
      <c r="M177" s="129">
        <f>IF('3i SMNCC'!I$59="-","-",'3i SMNCC'!I$59)</f>
        <v>1.6490220555819262</v>
      </c>
      <c r="N177" s="129">
        <f>IF('3i SMNCC'!J$59="-","-",'3i SMNCC'!J$59)</f>
        <v>1.7011822078168848</v>
      </c>
      <c r="O177" s="30"/>
      <c r="P177" s="129">
        <f>IF('3i SMNCC'!L$59="-","-",'3i SMNCC'!L$59)</f>
        <v>1.7011822078168848</v>
      </c>
      <c r="Q177" s="129">
        <f>IF('3i SMNCC'!M$59="-","-",'3i SMNCC'!M$59)</f>
        <v>3.37071596157242</v>
      </c>
      <c r="R177" s="129">
        <f>IF('3i SMNCC'!N$59="-","-",'3i SMNCC'!N$59)</f>
        <v>3.2761312765157915</v>
      </c>
      <c r="S177" s="129">
        <f>IF('3i SMNCC'!O$59="-","-",'3i SMNCC'!O$59)</f>
        <v>4.8946129781636989</v>
      </c>
      <c r="T177" s="129">
        <f>IF('3i SMNCC'!P$59="-","-",'3i SMNCC'!P$59)</f>
        <v>4.2887571563853468</v>
      </c>
      <c r="U177" s="129">
        <f>IF('3i SMNCC'!Q$59="-","-",'3i SMNCC'!Q$59)</f>
        <v>4.0337120778428694</v>
      </c>
      <c r="V177" s="129">
        <f>IF('3i SMNCC'!R$59="-","-",'3i SMNCC'!R$59)</f>
        <v>4.3260832188341771</v>
      </c>
      <c r="W177" s="129" t="str">
        <f>IF('3i SMNCC'!S$59="-","-",'3i SMNCC'!S$59)</f>
        <v>-</v>
      </c>
      <c r="X177" s="129" t="str">
        <f>IF('3i SMNCC'!T$59="-","-",'3i SMNCC'!T$59)</f>
        <v>-</v>
      </c>
      <c r="Y177" s="129" t="str">
        <f>IF('3i SMNCC'!U$59="-","-",'3i SMNCC'!U$59)</f>
        <v>-</v>
      </c>
      <c r="Z177" s="129" t="str">
        <f>IF('3i SMNCC'!V$59="-","-",'3i SMNCC'!V$59)</f>
        <v>-</v>
      </c>
      <c r="AA177" s="28"/>
    </row>
    <row r="178" spans="1:27" s="29" customFormat="1" ht="12.4" customHeight="1" x14ac:dyDescent="0.25">
      <c r="A178" s="256"/>
      <c r="B178" s="132" t="s">
        <v>349</v>
      </c>
      <c r="C178" s="178" t="s">
        <v>389</v>
      </c>
      <c r="D178" s="134" t="s">
        <v>329</v>
      </c>
      <c r="E178" s="131"/>
      <c r="F178" s="30"/>
      <c r="G178" s="129">
        <f>IF('3g CPIH'!C$16="-","-",'3j PAAC PAP'!$G$17*('3g CPIH'!C$16/'3g CPIH'!$G$16))</f>
        <v>23.857918590998043</v>
      </c>
      <c r="H178" s="129">
        <f>IF('3g CPIH'!D$16="-","-",'3j PAAC PAP'!$G$17*('3g CPIH'!D$16/'3g CPIH'!$G$16))</f>
        <v>23.905682191780819</v>
      </c>
      <c r="I178" s="129">
        <f>IF('3g CPIH'!E$16="-","-",'3j PAAC PAP'!$G$17*('3g CPIH'!E$16/'3g CPIH'!$G$16))</f>
        <v>23.977327592954992</v>
      </c>
      <c r="J178" s="129">
        <f>IF('3g CPIH'!F$16="-","-",'3j PAAC PAP'!$G$17*('3g CPIH'!F$16/'3g CPIH'!$G$16))</f>
        <v>24.120618395303325</v>
      </c>
      <c r="K178" s="129">
        <f>IF('3g CPIH'!G$16="-","-",'3j PAAC PAP'!$G$17*('3g CPIH'!G$16/'3g CPIH'!$G$16))</f>
        <v>24.4072</v>
      </c>
      <c r="L178" s="129">
        <f>IF('3g CPIH'!H$16="-","-",'3j PAAC PAP'!$G$17*('3g CPIH'!H$16/'3g CPIH'!$G$16))</f>
        <v>24.717663405088064</v>
      </c>
      <c r="M178" s="129">
        <f>IF('3g CPIH'!I$16="-","-",'3j PAAC PAP'!$G$17*('3g CPIH'!I$16/'3g CPIH'!$G$16))</f>
        <v>25.075890410958902</v>
      </c>
      <c r="N178" s="129">
        <f>IF('3g CPIH'!J$16="-","-",'3j PAAC PAP'!$G$17*('3g CPIH'!J$16/'3g CPIH'!$G$16))</f>
        <v>25.290826614481411</v>
      </c>
      <c r="O178" s="30"/>
      <c r="P178" s="129">
        <f>IF('3g CPIH'!L$16="-","-",'3j PAAC PAP'!$G$17*('3g CPIH'!L$16/'3g CPIH'!$G$16))</f>
        <v>25.290826614481411</v>
      </c>
      <c r="Q178" s="129">
        <f>IF('3g CPIH'!M$16="-","-",'3j PAAC PAP'!$G$17*('3g CPIH'!M$16/'3g CPIH'!$G$16))</f>
        <v>25.577408219178082</v>
      </c>
      <c r="R178" s="129">
        <f>IF('3g CPIH'!N$16="-","-",'3j PAAC PAP'!$G$17*('3g CPIH'!N$16/'3g CPIH'!$G$16))</f>
        <v>25.768462622309197</v>
      </c>
      <c r="S178" s="129">
        <f>IF('3g CPIH'!O$16="-","-",'3j PAAC PAP'!$G$17*('3g CPIH'!O$16/'3g CPIH'!$G$16))</f>
        <v>25.911753424657533</v>
      </c>
      <c r="T178" s="129">
        <f>IF('3g CPIH'!P$16="-","-",'3j PAAC PAP'!$G$17*('3g CPIH'!P$16/'3g CPIH'!$G$16))</f>
        <v>25.983398825831699</v>
      </c>
      <c r="U178" s="129">
        <f>IF('3g CPIH'!Q$16="-","-",'3j PAAC PAP'!$G$17*('3g CPIH'!Q$16/'3g CPIH'!$G$16))</f>
        <v>26.126689628180038</v>
      </c>
      <c r="V178" s="129">
        <f>IF('3g CPIH'!R$16="-","-",'3j PAAC PAP'!$G$17*('3g CPIH'!R$16/'3g CPIH'!$G$16))</f>
        <v>26.604325636007829</v>
      </c>
      <c r="W178" s="129" t="str">
        <f>IF('3g CPIH'!S$16="-","-",'3j PAAC PAP'!$G$17*('3g CPIH'!S$16/'3g CPIH'!$G$16))</f>
        <v>-</v>
      </c>
      <c r="X178" s="129" t="str">
        <f>IF('3g CPIH'!T$16="-","-",'3j PAAC PAP'!$G$17*('3g CPIH'!T$16/'3g CPIH'!$G$16))</f>
        <v>-</v>
      </c>
      <c r="Y178" s="129" t="str">
        <f>IF('3g CPIH'!U$16="-","-",'3j PAAC PAP'!$G$17*('3g CPIH'!U$16/'3g CPIH'!$G$16))</f>
        <v>-</v>
      </c>
      <c r="Z178" s="129" t="str">
        <f>IF('3g CPIH'!V$16="-","-",'3j PAAC PAP'!$G$17*('3g CPIH'!V$16/'3g CPIH'!$G$16))</f>
        <v>-</v>
      </c>
      <c r="AA178" s="28"/>
    </row>
    <row r="179" spans="1:27" s="29" customFormat="1" ht="11.25" customHeight="1" x14ac:dyDescent="0.25">
      <c r="A179" s="256"/>
      <c r="B179" s="132" t="s">
        <v>349</v>
      </c>
      <c r="C179" s="132" t="s">
        <v>404</v>
      </c>
      <c r="D179" s="134" t="s">
        <v>329</v>
      </c>
      <c r="E179" s="131"/>
      <c r="F179" s="30"/>
      <c r="G179" s="129">
        <f>IF(G174="-","-",SUM(G171:G177)*'3j PAAC PAP'!$G$35)</f>
        <v>0</v>
      </c>
      <c r="H179" s="129">
        <f>IF(H174="-","-",SUM(H171:H177)*'3j PAAC PAP'!$G$35)</f>
        <v>0</v>
      </c>
      <c r="I179" s="129">
        <f>IF(I174="-","-",SUM(I171:I177)*'3j PAAC PAP'!$G$35)</f>
        <v>0</v>
      </c>
      <c r="J179" s="129">
        <f>IF(J174="-","-",SUM(J171:J177)*'3j PAAC PAP'!$G$35)</f>
        <v>0</v>
      </c>
      <c r="K179" s="129">
        <f>IF(K174="-","-",SUM(K171:K177)*'3j PAAC PAP'!$G$35)</f>
        <v>0</v>
      </c>
      <c r="L179" s="129">
        <f>IF(L174="-","-",SUM(L171:L177)*'3j PAAC PAP'!$G$35)</f>
        <v>0</v>
      </c>
      <c r="M179" s="129">
        <f>IF(M174="-","-",SUM(M171:M177)*'3j PAAC PAP'!$G$35)</f>
        <v>0</v>
      </c>
      <c r="N179" s="129">
        <f>IF(N174="-","-",SUM(N171:N177)*'3j PAAC PAP'!$G$35)</f>
        <v>0</v>
      </c>
      <c r="O179" s="30"/>
      <c r="P179" s="129">
        <f>IF(P174="-","-",SUM(P171:P177)*'3j PAAC PAP'!$G$35)</f>
        <v>0</v>
      </c>
      <c r="Q179" s="129">
        <f>IF(Q174="-","-",SUM(Q171:Q177)*'3j PAAC PAP'!$G$35)</f>
        <v>0</v>
      </c>
      <c r="R179" s="129">
        <f>IF(R174="-","-",SUM(R171:R177)*'3j PAAC PAP'!$G$35)</f>
        <v>0</v>
      </c>
      <c r="S179" s="129">
        <f>IF(S174="-","-",SUM(S171:S177)*'3j PAAC PAP'!$G$35)</f>
        <v>0</v>
      </c>
      <c r="T179" s="129">
        <f>IF(T174="-","-",SUM(T171:T177)*'3j PAAC PAP'!$G$35)</f>
        <v>0</v>
      </c>
      <c r="U179" s="129">
        <f>IF(U174="-","-",SUM(U171:U177)*'3j PAAC PAP'!$G$35)</f>
        <v>0</v>
      </c>
      <c r="V179" s="129">
        <f>IF(V174="-","-",SUM(V171:V177)*'3j PAAC PAP'!$G$35)</f>
        <v>0</v>
      </c>
      <c r="W179" s="129" t="str">
        <f>IF(W174="-","-",SUM(W171:W177)*'3j PAAC PAP'!$G$35)</f>
        <v>-</v>
      </c>
      <c r="X179" s="129" t="str">
        <f>IF(X174="-","-",SUM(X171:X177)*'3j PAAC PAP'!$G$35)</f>
        <v>-</v>
      </c>
      <c r="Y179" s="129" t="str">
        <f>IF(Y174="-","-",SUM(Y171:Y177)*'3j PAAC PAP'!$G$35)</f>
        <v>-</v>
      </c>
      <c r="Z179" s="129" t="str">
        <f>IF(Z174="-","-",SUM(Z171:Z177)*'3j PAAC PAP'!$G$35)</f>
        <v>-</v>
      </c>
      <c r="AA179" s="28"/>
    </row>
    <row r="180" spans="1:27" x14ac:dyDescent="0.25">
      <c r="A180" s="256"/>
      <c r="B180" s="132" t="s">
        <v>388</v>
      </c>
      <c r="C180" s="178" t="s">
        <v>515</v>
      </c>
      <c r="D180" s="134" t="s">
        <v>329</v>
      </c>
      <c r="E180" s="131"/>
      <c r="F180" s="30"/>
      <c r="G180" s="129">
        <f>IF(G174="-","-",SUM(G171:G179)*'3k EBIT'!$E$9)</f>
        <v>1.8830670686831683</v>
      </c>
      <c r="H180" s="129">
        <f>IF(H174="-","-",SUM(H171:H179)*'3k EBIT'!$E$9)</f>
        <v>1.8855057083450077</v>
      </c>
      <c r="I180" s="129">
        <f>IF(I174="-","-",SUM(I171:I179)*'3k EBIT'!$E$9)</f>
        <v>1.8507952161152019</v>
      </c>
      <c r="J180" s="129">
        <f>IF(J174="-","-",SUM(J171:J179)*'3k EBIT'!$E$9)</f>
        <v>1.8581111351007202</v>
      </c>
      <c r="K180" s="129">
        <f>IF(K174="-","-",SUM(K171:K179)*'3k EBIT'!$E$9)</f>
        <v>1.9527573511103196</v>
      </c>
      <c r="L180" s="129">
        <f>IF(L174="-","-",SUM(L171:L179)*'3k EBIT'!$E$9)</f>
        <v>1.9660700174410315</v>
      </c>
      <c r="M180" s="129">
        <f>IF(M174="-","-",SUM(M171:M179)*'3k EBIT'!$E$9)</f>
        <v>2.0169504892441705</v>
      </c>
      <c r="N180" s="129">
        <f>IF(N174="-","-",SUM(N171:N179)*'3k EBIT'!$E$9)</f>
        <v>2.0289346055509352</v>
      </c>
      <c r="O180" s="30"/>
      <c r="P180" s="129">
        <f>IF(P174="-","-",SUM(P171:P179)*'3k EBIT'!$E$9)</f>
        <v>2.0289346055509352</v>
      </c>
      <c r="Q180" s="129">
        <f>IF(Q174="-","-",SUM(Q171:Q179)*'3k EBIT'!$E$9)</f>
        <v>1.98441405126374</v>
      </c>
      <c r="R180" s="129">
        <f>IF(R174="-","-",SUM(R171:R179)*'3k EBIT'!$E$9)</f>
        <v>1.9906541207716502</v>
      </c>
      <c r="S180" s="129">
        <f>IF(S174="-","-",SUM(S171:S179)*'3k EBIT'!$E$9)</f>
        <v>2.035356043787194</v>
      </c>
      <c r="T180" s="129">
        <f>IF(T174="-","-",SUM(T171:T179)*'3k EBIT'!$E$9)</f>
        <v>2.0212723050058092</v>
      </c>
      <c r="U180" s="129">
        <f>IF(U174="-","-",SUM(U171:U179)*'3k EBIT'!$E$9)</f>
        <v>2.0523759538920121</v>
      </c>
      <c r="V180" s="129">
        <f>IF(V174="-","-",SUM(V171:V179)*'3k EBIT'!$E$9)</f>
        <v>2.0799844168850514</v>
      </c>
      <c r="W180" s="129" t="str">
        <f>IF(W174="-","-",SUM(W171:W179)*'3k EBIT'!$E$9)</f>
        <v>-</v>
      </c>
      <c r="X180" s="129" t="str">
        <f>IF(X174="-","-",SUM(X171:X179)*'3k EBIT'!$E$9)</f>
        <v>-</v>
      </c>
      <c r="Y180" s="129" t="str">
        <f>IF(Y174="-","-",SUM(Y171:Y179)*'3k EBIT'!$E$9)</f>
        <v>-</v>
      </c>
      <c r="Z180" s="129" t="str">
        <f>IF(Z174="-","-",SUM(Z171:Z179)*'3k EBIT'!$E$9)</f>
        <v>-</v>
      </c>
    </row>
    <row r="181" spans="1:27" x14ac:dyDescent="0.25">
      <c r="A181" s="256"/>
      <c r="B181" s="132" t="s">
        <v>292</v>
      </c>
      <c r="C181" s="176" t="s">
        <v>516</v>
      </c>
      <c r="D181" s="134" t="s">
        <v>329</v>
      </c>
      <c r="E181" s="130"/>
      <c r="F181" s="30"/>
      <c r="G181" s="129">
        <f>IF(G176="-","-",SUM(G171:G174,G176:G180)*'3l HAP'!$E$10)</f>
        <v>1.0443755037494857</v>
      </c>
      <c r="H181" s="129">
        <f>IF(H176="-","-",SUM(H171:H174,H176:H180)*'3l HAP'!$E$10)</f>
        <v>1.0462546673569233</v>
      </c>
      <c r="I181" s="129">
        <f>IF(I176="-","-",SUM(I171:I174,I176:I180)*'3l HAP'!$E$10)</f>
        <v>1.0494337078398255</v>
      </c>
      <c r="J181" s="129">
        <f>IF(J176="-","-",SUM(J171:J174,J176:J180)*'3l HAP'!$E$10)</f>
        <v>1.0550711986621386</v>
      </c>
      <c r="K181" s="129">
        <f>IF(K176="-","-",SUM(K171:K174,K176:K180)*'3l HAP'!$E$10)</f>
        <v>1.0686855385423204</v>
      </c>
      <c r="L181" s="129">
        <f>IF(L176="-","-",SUM(L171:L174,L176:L180)*'3l HAP'!$E$10)</f>
        <v>1.0789439947128252</v>
      </c>
      <c r="M181" s="129">
        <f>IF(M176="-","-",SUM(M171:M174,M176:M180)*'3l HAP'!$E$10)</f>
        <v>1.1256329499217754</v>
      </c>
      <c r="N181" s="129">
        <f>IF(N176="-","-",SUM(N171:N174,N176:N180)*'3l HAP'!$E$10)</f>
        <v>1.1348676538361642</v>
      </c>
      <c r="O181" s="30"/>
      <c r="P181" s="129">
        <f>IF(P176="-","-",SUM(P171:P174,P176:P180)*'3l HAP'!$E$10)</f>
        <v>1.1348676538361642</v>
      </c>
      <c r="Q181" s="129">
        <f>IF(Q176="-","-",SUM(Q171:Q174,Q176:Q180)*'3l HAP'!$E$10)</f>
        <v>1.172170197147705</v>
      </c>
      <c r="R181" s="129">
        <f>IF(R176="-","-",SUM(R171:R174,R176:R180)*'3l HAP'!$E$10)</f>
        <v>1.1769786613544673</v>
      </c>
      <c r="S181" s="129">
        <f>IF(S176="-","-",SUM(S171:S174,S176:S180)*'3l HAP'!$E$10)</f>
        <v>1.2092874219089755</v>
      </c>
      <c r="T181" s="129">
        <f>IF(T176="-","-",SUM(T171:T174,T176:T180)*'3l HAP'!$E$10)</f>
        <v>1.1984347937865105</v>
      </c>
      <c r="U181" s="129">
        <f>IF(U176="-","-",SUM(U171:U174,U176:U180)*'3l HAP'!$E$10)</f>
        <v>1.2015611374045925</v>
      </c>
      <c r="V181" s="129">
        <f>IF(V176="-","-",SUM(V171:V174,V176:V180)*'3l HAP'!$E$10)</f>
        <v>1.2228356289687439</v>
      </c>
      <c r="W181" s="129" t="str">
        <f>IF(W176="-","-",SUM(W171:W174,W176:W180)*'3l HAP'!$E$10)</f>
        <v>-</v>
      </c>
      <c r="X181" s="129" t="str">
        <f>IF(X176="-","-",SUM(X171:X174,X176:X180)*'3l HAP'!$E$10)</f>
        <v>-</v>
      </c>
      <c r="Y181" s="129" t="str">
        <f>IF(Y176="-","-",SUM(Y171:Y174,Y176:Y180)*'3l HAP'!$E$10)</f>
        <v>-</v>
      </c>
      <c r="Z181" s="129" t="str">
        <f>IF(Z176="-","-",SUM(Z171:Z174,Z176:Z180)*'3l HAP'!$E$10)</f>
        <v>-</v>
      </c>
    </row>
    <row r="182" spans="1:27" x14ac:dyDescent="0.25">
      <c r="A182" s="256"/>
      <c r="B182" s="132" t="s">
        <v>44</v>
      </c>
      <c r="C182" s="178" t="str">
        <f>B182&amp;"_"&amp;D182</f>
        <v>Total_Northern Scotland</v>
      </c>
      <c r="D182" s="134" t="s">
        <v>329</v>
      </c>
      <c r="E182" s="131"/>
      <c r="F182" s="30"/>
      <c r="G182" s="129">
        <f t="shared" ref="G182:N182" si="26">IF(G176="-","-",SUM(G171:G181))</f>
        <v>100.15312765520675</v>
      </c>
      <c r="H182" s="129">
        <f t="shared" si="26"/>
        <v>100.28335622168539</v>
      </c>
      <c r="I182" s="129">
        <f t="shared" si="26"/>
        <v>98.459668004665573</v>
      </c>
      <c r="J182" s="129">
        <f t="shared" si="26"/>
        <v>98.850353704101565</v>
      </c>
      <c r="K182" s="129">
        <f t="shared" si="26"/>
        <v>103.84534577638951</v>
      </c>
      <c r="L182" s="129">
        <f t="shared" si="26"/>
        <v>104.55627059213276</v>
      </c>
      <c r="M182" s="129">
        <f t="shared" si="26"/>
        <v>107.28087800980673</v>
      </c>
      <c r="N182" s="129">
        <f t="shared" si="26"/>
        <v>107.92085541670511</v>
      </c>
      <c r="O182" s="30"/>
      <c r="P182" s="129">
        <f t="shared" ref="P182:Z182" si="27">IF(P176="-","-",SUM(P171:P181))</f>
        <v>107.92085541670511</v>
      </c>
      <c r="Q182" s="129">
        <f t="shared" si="27"/>
        <v>105.61497186012872</v>
      </c>
      <c r="R182" s="129">
        <f t="shared" si="27"/>
        <v>105.94820489962149</v>
      </c>
      <c r="S182" s="129">
        <f t="shared" si="27"/>
        <v>108.33324547866572</v>
      </c>
      <c r="T182" s="129">
        <f t="shared" si="27"/>
        <v>107.58114374717157</v>
      </c>
      <c r="U182" s="129">
        <f t="shared" si="27"/>
        <v>109.22130356651409</v>
      </c>
      <c r="V182" s="129">
        <f t="shared" si="27"/>
        <v>110.69565445751485</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t="str">
        <f t="shared" ref="G183:V185" si="28">IF(G15="-","-",AVERAGE(G15,G27,G39,G51,G63,G75,G87,G99,G111,G123,G135,G147,G159,G171))</f>
        <v>-</v>
      </c>
      <c r="H183" s="38" t="str">
        <f t="shared" si="28"/>
        <v>-</v>
      </c>
      <c r="I183" s="38" t="str">
        <f t="shared" si="28"/>
        <v>-</v>
      </c>
      <c r="J183" s="38" t="str">
        <f t="shared" si="28"/>
        <v>-</v>
      </c>
      <c r="K183" s="38" t="str">
        <f t="shared" si="28"/>
        <v>-</v>
      </c>
      <c r="L183" s="38" t="str">
        <f t="shared" si="28"/>
        <v>-</v>
      </c>
      <c r="M183" s="38" t="str">
        <f t="shared" si="28"/>
        <v>-</v>
      </c>
      <c r="N183" s="38" t="str">
        <f t="shared" si="28"/>
        <v>-</v>
      </c>
      <c r="O183" s="30"/>
      <c r="P183" s="38" t="str">
        <f t="shared" ref="P183:Z185" si="29">IF(P15="-","-",AVERAGE(P15,P27,P39,P51,P63,P75,P87,P99,P111,P123,P135,P147,P159,P171))</f>
        <v>-</v>
      </c>
      <c r="Q183" s="38" t="str">
        <f t="shared" si="29"/>
        <v>-</v>
      </c>
      <c r="R183" s="38" t="str">
        <f t="shared" si="29"/>
        <v>-</v>
      </c>
      <c r="S183" s="38" t="str">
        <f t="shared" si="29"/>
        <v>-</v>
      </c>
      <c r="T183" s="38" t="str">
        <f t="shared" si="29"/>
        <v>-</v>
      </c>
      <c r="U183" s="38" t="str">
        <f t="shared" si="29"/>
        <v>-</v>
      </c>
      <c r="V183" s="38" t="str">
        <f t="shared" si="29"/>
        <v>-</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si="29"/>
        <v>-</v>
      </c>
      <c r="Q184" s="38" t="str">
        <f t="shared" si="29"/>
        <v>-</v>
      </c>
      <c r="R184" s="38" t="str">
        <f t="shared" si="29"/>
        <v>-</v>
      </c>
      <c r="S184" s="38" t="str">
        <f t="shared" si="29"/>
        <v>-</v>
      </c>
      <c r="T184" s="38" t="str">
        <f t="shared" si="29"/>
        <v>-</v>
      </c>
      <c r="U184" s="38" t="str">
        <f t="shared" si="29"/>
        <v>-</v>
      </c>
      <c r="V184" s="38" t="str">
        <f t="shared" si="29"/>
        <v>-</v>
      </c>
      <c r="W184" s="38" t="str">
        <f t="shared" si="29"/>
        <v>-</v>
      </c>
      <c r="X184" s="38" t="str">
        <f t="shared" si="29"/>
        <v>-</v>
      </c>
      <c r="Y184" s="38" t="str">
        <f t="shared" si="29"/>
        <v>-</v>
      </c>
      <c r="Z184" s="38" t="str">
        <f t="shared" si="29"/>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0</v>
      </c>
      <c r="U185" s="38">
        <f t="shared" si="28"/>
        <v>0</v>
      </c>
      <c r="V185" s="38">
        <f t="shared" si="28"/>
        <v>0</v>
      </c>
      <c r="W185" s="38" t="str">
        <f t="shared" si="29"/>
        <v>-</v>
      </c>
      <c r="X185" s="38" t="str">
        <f t="shared" si="29"/>
        <v>-</v>
      </c>
      <c r="Y185" s="38" t="str">
        <f t="shared" si="29"/>
        <v>-</v>
      </c>
      <c r="Z185" s="38" t="str">
        <f t="shared" si="29"/>
        <v>-</v>
      </c>
      <c r="AA185" s="28"/>
    </row>
    <row r="186" spans="1:27" s="29" customFormat="1" ht="11.5" x14ac:dyDescent="0.25">
      <c r="A186" s="256"/>
      <c r="B186" s="135" t="s">
        <v>2</v>
      </c>
      <c r="C186" s="135" t="s">
        <v>342</v>
      </c>
      <c r="D186" s="133" t="s">
        <v>291</v>
      </c>
      <c r="E186" s="128"/>
      <c r="F186" s="30"/>
      <c r="G186" s="38">
        <f t="shared" ref="G186:N194" si="30">IF(G18="-","-",AVERAGE(G18,G30,G42,G54,G66,G78,G90,G102,G114,G126,G138,G150,G162,G174))</f>
        <v>6.5567588596821045</v>
      </c>
      <c r="H186" s="38">
        <f t="shared" si="30"/>
        <v>6.5567588596821045</v>
      </c>
      <c r="I186" s="38">
        <f t="shared" si="30"/>
        <v>6.6197359495950776</v>
      </c>
      <c r="J186" s="38">
        <f t="shared" si="30"/>
        <v>6.6197359495950776</v>
      </c>
      <c r="K186" s="38">
        <f t="shared" si="30"/>
        <v>6.6995028867368616</v>
      </c>
      <c r="L186" s="38">
        <f t="shared" si="30"/>
        <v>6.6995028867368616</v>
      </c>
      <c r="M186" s="38">
        <f t="shared" si="30"/>
        <v>7.113121830127354</v>
      </c>
      <c r="N186" s="38">
        <f t="shared" si="30"/>
        <v>7.113121830127354</v>
      </c>
      <c r="O186" s="30"/>
      <c r="P186" s="38">
        <f t="shared" ref="P186:Z194" si="31">IF(P18="-","-",AVERAGE(P18,P30,P42,P54,P66,P78,P90,P102,P114,P126,P138,P150,P162,P174))</f>
        <v>7.113121830127354</v>
      </c>
      <c r="Q186" s="38">
        <f t="shared" si="31"/>
        <v>7.2804579515147188</v>
      </c>
      <c r="R186" s="38">
        <f t="shared" si="31"/>
        <v>7.1935840895118579</v>
      </c>
      <c r="S186" s="38">
        <f t="shared" si="31"/>
        <v>7.3593999937099719</v>
      </c>
      <c r="T186" s="38">
        <f t="shared" si="31"/>
        <v>7.0492243060839295</v>
      </c>
      <c r="U186" s="38">
        <f t="shared" si="31"/>
        <v>7.1089669218364691</v>
      </c>
      <c r="V186" s="38">
        <f t="shared" si="31"/>
        <v>6.9829560851947958</v>
      </c>
      <c r="W186" s="38" t="str">
        <f t="shared" si="31"/>
        <v>-</v>
      </c>
      <c r="X186" s="38" t="str">
        <f t="shared" si="31"/>
        <v>-</v>
      </c>
      <c r="Y186" s="38" t="str">
        <f t="shared" si="31"/>
        <v>-</v>
      </c>
      <c r="Z186" s="38" t="str">
        <f t="shared" si="31"/>
        <v>-</v>
      </c>
      <c r="AA186" s="28"/>
    </row>
    <row r="187" spans="1:27" s="29" customFormat="1" ht="11.5" x14ac:dyDescent="0.25">
      <c r="A187" s="256"/>
      <c r="B187" s="135" t="s">
        <v>352</v>
      </c>
      <c r="C187" s="135" t="s">
        <v>343</v>
      </c>
      <c r="D187" s="133" t="s">
        <v>291</v>
      </c>
      <c r="E187" s="128"/>
      <c r="F187" s="30"/>
      <c r="G187" s="38">
        <f t="shared" si="30"/>
        <v>18.601964285714285</v>
      </c>
      <c r="H187" s="38">
        <f t="shared" si="30"/>
        <v>18.601964285714285</v>
      </c>
      <c r="I187" s="38">
        <f t="shared" si="30"/>
        <v>18.844950000000004</v>
      </c>
      <c r="J187" s="38">
        <f t="shared" si="30"/>
        <v>18.844950000000004</v>
      </c>
      <c r="K187" s="38">
        <f t="shared" si="30"/>
        <v>16.43282142857143</v>
      </c>
      <c r="L187" s="38">
        <f t="shared" si="30"/>
        <v>16.43282142857143</v>
      </c>
      <c r="M187" s="38">
        <f t="shared" si="30"/>
        <v>16.727428571428572</v>
      </c>
      <c r="N187" s="38">
        <f t="shared" si="30"/>
        <v>16.727428571428572</v>
      </c>
      <c r="O187" s="30"/>
      <c r="P187" s="38">
        <f t="shared" si="31"/>
        <v>16.727428571428572</v>
      </c>
      <c r="Q187" s="38">
        <f t="shared" si="31"/>
        <v>16.54232142857143</v>
      </c>
      <c r="R187" s="38">
        <f t="shared" si="31"/>
        <v>16.54232142857143</v>
      </c>
      <c r="S187" s="38">
        <f t="shared" si="31"/>
        <v>17.267107142857146</v>
      </c>
      <c r="T187" s="38">
        <f t="shared" si="31"/>
        <v>17.267107142857146</v>
      </c>
      <c r="U187" s="38">
        <f t="shared" si="31"/>
        <v>17.41310714285714</v>
      </c>
      <c r="V187" s="38">
        <f t="shared" si="31"/>
        <v>17.41310714285714</v>
      </c>
      <c r="W187" s="38" t="str">
        <f t="shared" si="31"/>
        <v>-</v>
      </c>
      <c r="X187" s="38" t="str">
        <f t="shared" si="31"/>
        <v>-</v>
      </c>
      <c r="Y187" s="38" t="str">
        <f t="shared" si="31"/>
        <v>-</v>
      </c>
      <c r="Z187" s="38" t="str">
        <f t="shared" si="31"/>
        <v>-</v>
      </c>
      <c r="AA187" s="28"/>
    </row>
    <row r="188" spans="1:27" s="29" customFormat="1" ht="11.5" x14ac:dyDescent="0.25">
      <c r="A188" s="256"/>
      <c r="B188" s="135" t="s">
        <v>349</v>
      </c>
      <c r="C188" s="135" t="s">
        <v>344</v>
      </c>
      <c r="D188" s="133" t="s">
        <v>291</v>
      </c>
      <c r="E188" s="128"/>
      <c r="F188" s="30"/>
      <c r="G188" s="38">
        <f t="shared" si="30"/>
        <v>39.034507632093941</v>
      </c>
      <c r="H188" s="38">
        <f t="shared" si="30"/>
        <v>39.112654794520544</v>
      </c>
      <c r="I188" s="38">
        <f t="shared" si="30"/>
        <v>39.229875538160464</v>
      </c>
      <c r="J188" s="38">
        <f t="shared" si="30"/>
        <v>39.464317025440316</v>
      </c>
      <c r="K188" s="38">
        <f t="shared" si="30"/>
        <v>39.933199999999992</v>
      </c>
      <c r="L188" s="38">
        <f t="shared" si="30"/>
        <v>40.441156555772992</v>
      </c>
      <c r="M188" s="38">
        <f t="shared" si="30"/>
        <v>41.027260273972608</v>
      </c>
      <c r="N188" s="38">
        <f t="shared" si="30"/>
        <v>41.37892250489238</v>
      </c>
      <c r="O188" s="30"/>
      <c r="P188" s="38">
        <f t="shared" si="31"/>
        <v>41.37892250489238</v>
      </c>
      <c r="Q188" s="38">
        <f t="shared" si="31"/>
        <v>41.847805479452056</v>
      </c>
      <c r="R188" s="38">
        <f t="shared" si="31"/>
        <v>42.160394129158519</v>
      </c>
      <c r="S188" s="38">
        <f t="shared" si="31"/>
        <v>42.39483561643835</v>
      </c>
      <c r="T188" s="38">
        <f t="shared" si="31"/>
        <v>42.51205636007829</v>
      </c>
      <c r="U188" s="38">
        <f t="shared" si="31"/>
        <v>42.746497847358121</v>
      </c>
      <c r="V188" s="38">
        <f t="shared" si="31"/>
        <v>43.527969471624267</v>
      </c>
      <c r="W188" s="38" t="str">
        <f t="shared" si="31"/>
        <v>-</v>
      </c>
      <c r="X188" s="38" t="str">
        <f t="shared" si="31"/>
        <v>-</v>
      </c>
      <c r="Y188" s="38" t="str">
        <f t="shared" si="31"/>
        <v>-</v>
      </c>
      <c r="Z188" s="38" t="str">
        <f t="shared" si="31"/>
        <v>-</v>
      </c>
      <c r="AA188" s="28"/>
    </row>
    <row r="189" spans="1:27" s="29" customFormat="1" ht="11.5" x14ac:dyDescent="0.25">
      <c r="A189" s="256"/>
      <c r="B189" s="135" t="s">
        <v>349</v>
      </c>
      <c r="C189" s="135" t="s">
        <v>43</v>
      </c>
      <c r="D189" s="133" t="s">
        <v>291</v>
      </c>
      <c r="E189" s="128"/>
      <c r="F189" s="30"/>
      <c r="G189" s="38" t="str">
        <f t="shared" si="30"/>
        <v>-</v>
      </c>
      <c r="H189" s="38" t="str">
        <f t="shared" si="30"/>
        <v>-</v>
      </c>
      <c r="I189" s="38" t="str">
        <f t="shared" si="30"/>
        <v>-</v>
      </c>
      <c r="J189" s="38" t="str">
        <f t="shared" si="30"/>
        <v>-</v>
      </c>
      <c r="K189" s="38">
        <f t="shared" si="30"/>
        <v>0</v>
      </c>
      <c r="L189" s="38">
        <f t="shared" si="30"/>
        <v>-0.1310662676190151</v>
      </c>
      <c r="M189" s="38">
        <f t="shared" si="30"/>
        <v>1.6490220555819268</v>
      </c>
      <c r="N189" s="38">
        <f t="shared" si="30"/>
        <v>1.7011822078168848</v>
      </c>
      <c r="O189" s="30"/>
      <c r="P189" s="38">
        <f t="shared" si="31"/>
        <v>1.7011822078168848</v>
      </c>
      <c r="Q189" s="38">
        <f t="shared" si="31"/>
        <v>3.37071596157242</v>
      </c>
      <c r="R189" s="38">
        <f t="shared" si="31"/>
        <v>3.2761312765157915</v>
      </c>
      <c r="S189" s="38">
        <f t="shared" si="31"/>
        <v>4.8946129781636989</v>
      </c>
      <c r="T189" s="38">
        <f t="shared" si="31"/>
        <v>4.2887571563853459</v>
      </c>
      <c r="U189" s="38">
        <f t="shared" si="31"/>
        <v>4.0337120778428703</v>
      </c>
      <c r="V189" s="38">
        <f t="shared" si="31"/>
        <v>4.3260832188341771</v>
      </c>
      <c r="W189" s="38" t="str">
        <f t="shared" si="31"/>
        <v>-</v>
      </c>
      <c r="X189" s="38" t="str">
        <f t="shared" si="31"/>
        <v>-</v>
      </c>
      <c r="Y189" s="38" t="str">
        <f t="shared" si="31"/>
        <v>-</v>
      </c>
      <c r="Z189" s="38" t="str">
        <f t="shared" si="31"/>
        <v>-</v>
      </c>
      <c r="AA189" s="28"/>
    </row>
    <row r="190" spans="1:27" s="29" customFormat="1" ht="11.5" x14ac:dyDescent="0.25">
      <c r="A190" s="256"/>
      <c r="B190" s="135" t="s">
        <v>349</v>
      </c>
      <c r="C190" s="135" t="s">
        <v>389</v>
      </c>
      <c r="D190" s="133" t="s">
        <v>291</v>
      </c>
      <c r="E190" s="128"/>
      <c r="F190" s="30"/>
      <c r="G190" s="38">
        <f t="shared" si="30"/>
        <v>23.85791859099805</v>
      </c>
      <c r="H190" s="38">
        <f t="shared" si="30"/>
        <v>23.905682191780819</v>
      </c>
      <c r="I190" s="38">
        <f t="shared" si="30"/>
        <v>23.977327592954996</v>
      </c>
      <c r="J190" s="38">
        <f t="shared" si="30"/>
        <v>24.120618395303325</v>
      </c>
      <c r="K190" s="38">
        <f t="shared" si="30"/>
        <v>24.407199999999992</v>
      </c>
      <c r="L190" s="38">
        <f t="shared" si="30"/>
        <v>24.717663405088064</v>
      </c>
      <c r="M190" s="38">
        <f t="shared" si="30"/>
        <v>25.075890410958895</v>
      </c>
      <c r="N190" s="38">
        <f t="shared" si="30"/>
        <v>25.290826614481411</v>
      </c>
      <c r="O190" s="30"/>
      <c r="P190" s="38">
        <f t="shared" si="31"/>
        <v>25.290826614481411</v>
      </c>
      <c r="Q190" s="38">
        <f t="shared" si="31"/>
        <v>25.577408219178089</v>
      </c>
      <c r="R190" s="38">
        <f t="shared" si="31"/>
        <v>25.76846262230919</v>
      </c>
      <c r="S190" s="38">
        <f t="shared" si="31"/>
        <v>25.911753424657544</v>
      </c>
      <c r="T190" s="38">
        <f t="shared" si="31"/>
        <v>25.983398825831703</v>
      </c>
      <c r="U190" s="38">
        <f t="shared" si="31"/>
        <v>26.126689628180035</v>
      </c>
      <c r="V190" s="38">
        <f t="shared" si="31"/>
        <v>26.60432563600784</v>
      </c>
      <c r="W190" s="38" t="str">
        <f t="shared" si="31"/>
        <v>-</v>
      </c>
      <c r="X190" s="38" t="str">
        <f t="shared" si="31"/>
        <v>-</v>
      </c>
      <c r="Y190" s="38" t="str">
        <f t="shared" si="31"/>
        <v>-</v>
      </c>
      <c r="Z190" s="38" t="str">
        <f t="shared" si="31"/>
        <v>-</v>
      </c>
      <c r="AA190" s="28"/>
    </row>
    <row r="191" spans="1:27" s="29" customFormat="1" ht="11.5" x14ac:dyDescent="0.25">
      <c r="A191" s="256"/>
      <c r="B191" s="135" t="s">
        <v>349</v>
      </c>
      <c r="C191" s="135" t="s">
        <v>404</v>
      </c>
      <c r="D191" s="133" t="s">
        <v>291</v>
      </c>
      <c r="E191" s="128"/>
      <c r="F191" s="30"/>
      <c r="G191" s="38">
        <f t="shared" si="30"/>
        <v>0</v>
      </c>
      <c r="H191" s="38">
        <f t="shared" si="30"/>
        <v>0</v>
      </c>
      <c r="I191" s="38">
        <f t="shared" si="30"/>
        <v>0</v>
      </c>
      <c r="J191" s="38">
        <f t="shared" si="30"/>
        <v>0</v>
      </c>
      <c r="K191" s="38">
        <f t="shared" si="30"/>
        <v>0</v>
      </c>
      <c r="L191" s="38">
        <f t="shared" si="30"/>
        <v>0</v>
      </c>
      <c r="M191" s="38">
        <f t="shared" si="30"/>
        <v>0</v>
      </c>
      <c r="N191" s="38">
        <f t="shared" si="30"/>
        <v>0</v>
      </c>
      <c r="O191" s="30"/>
      <c r="P191" s="38">
        <f t="shared" si="31"/>
        <v>0</v>
      </c>
      <c r="Q191" s="38">
        <f t="shared" si="31"/>
        <v>0</v>
      </c>
      <c r="R191" s="38">
        <f t="shared" si="31"/>
        <v>0</v>
      </c>
      <c r="S191" s="38">
        <f t="shared" si="31"/>
        <v>0</v>
      </c>
      <c r="T191" s="38">
        <f t="shared" si="31"/>
        <v>0</v>
      </c>
      <c r="U191" s="38">
        <f t="shared" si="31"/>
        <v>0</v>
      </c>
      <c r="V191" s="38">
        <f t="shared" si="31"/>
        <v>0</v>
      </c>
      <c r="W191" s="38" t="str">
        <f t="shared" si="31"/>
        <v>-</v>
      </c>
      <c r="X191" s="38" t="str">
        <f t="shared" si="31"/>
        <v>-</v>
      </c>
      <c r="Y191" s="38" t="str">
        <f t="shared" si="31"/>
        <v>-</v>
      </c>
      <c r="Z191" s="38" t="str">
        <f t="shared" si="31"/>
        <v>-</v>
      </c>
      <c r="AA191" s="28"/>
    </row>
    <row r="192" spans="1:27" s="29" customFormat="1" ht="11.5" x14ac:dyDescent="0.25">
      <c r="A192" s="256"/>
      <c r="B192" s="135" t="s">
        <v>388</v>
      </c>
      <c r="C192" s="135" t="s">
        <v>515</v>
      </c>
      <c r="D192" s="133" t="s">
        <v>291</v>
      </c>
      <c r="E192" s="128"/>
      <c r="F192" s="30"/>
      <c r="G192" s="38">
        <f t="shared" si="30"/>
        <v>1.7053746609688827</v>
      </c>
      <c r="H192" s="38">
        <f t="shared" si="30"/>
        <v>1.7078133006307219</v>
      </c>
      <c r="I192" s="38">
        <f t="shared" si="30"/>
        <v>1.7173971477152015</v>
      </c>
      <c r="J192" s="38">
        <f t="shared" si="30"/>
        <v>1.7247130667007204</v>
      </c>
      <c r="K192" s="38">
        <f t="shared" si="30"/>
        <v>1.6941717245388905</v>
      </c>
      <c r="L192" s="38">
        <f t="shared" si="30"/>
        <v>1.7074843908696027</v>
      </c>
      <c r="M192" s="38">
        <f t="shared" si="30"/>
        <v>1.773967861815599</v>
      </c>
      <c r="N192" s="38">
        <f t="shared" si="30"/>
        <v>1.7859519781223645</v>
      </c>
      <c r="O192" s="30"/>
      <c r="P192" s="38">
        <f t="shared" si="31"/>
        <v>1.7859519781223645</v>
      </c>
      <c r="Q192" s="38">
        <f t="shared" si="31"/>
        <v>1.8325751566923116</v>
      </c>
      <c r="R192" s="38">
        <f t="shared" si="31"/>
        <v>1.838815226200222</v>
      </c>
      <c r="S192" s="38">
        <f t="shared" si="31"/>
        <v>1.8947270709300512</v>
      </c>
      <c r="T192" s="38">
        <f t="shared" si="31"/>
        <v>1.8806433321486664</v>
      </c>
      <c r="U192" s="38">
        <f t="shared" si="31"/>
        <v>1.8870043610348692</v>
      </c>
      <c r="V192" s="38">
        <f t="shared" si="31"/>
        <v>1.9146128240279083</v>
      </c>
      <c r="W192" s="38" t="str">
        <f t="shared" si="31"/>
        <v>-</v>
      </c>
      <c r="X192" s="38" t="str">
        <f t="shared" si="31"/>
        <v>-</v>
      </c>
      <c r="Y192" s="38" t="str">
        <f t="shared" si="31"/>
        <v>-</v>
      </c>
      <c r="Z192" s="38" t="str">
        <f t="shared" si="31"/>
        <v>-</v>
      </c>
      <c r="AA192" s="28"/>
    </row>
    <row r="193" spans="1:27" s="29" customFormat="1" ht="11.5" x14ac:dyDescent="0.25">
      <c r="A193" s="256"/>
      <c r="B193" s="135" t="s">
        <v>292</v>
      </c>
      <c r="C193" s="135" t="s">
        <v>516</v>
      </c>
      <c r="D193" s="133" t="s">
        <v>291</v>
      </c>
      <c r="E193" s="128"/>
      <c r="F193" s="30"/>
      <c r="G193" s="38">
        <f t="shared" si="30"/>
        <v>1.0417739092081406</v>
      </c>
      <c r="H193" s="38">
        <f t="shared" si="30"/>
        <v>1.0436530728155782</v>
      </c>
      <c r="I193" s="38">
        <f t="shared" si="30"/>
        <v>1.0474806267203811</v>
      </c>
      <c r="J193" s="38">
        <f t="shared" si="30"/>
        <v>1.0531181175426945</v>
      </c>
      <c r="K193" s="38">
        <f t="shared" si="30"/>
        <v>1.0648995863836881</v>
      </c>
      <c r="L193" s="38">
        <f t="shared" si="30"/>
        <v>1.0751580425541933</v>
      </c>
      <c r="M193" s="38">
        <f t="shared" si="30"/>
        <v>1.122075441273594</v>
      </c>
      <c r="N193" s="38">
        <f t="shared" si="30"/>
        <v>1.1313101451879828</v>
      </c>
      <c r="O193" s="30"/>
      <c r="P193" s="38">
        <f t="shared" si="31"/>
        <v>1.1313101451879828</v>
      </c>
      <c r="Q193" s="38">
        <f t="shared" si="31"/>
        <v>1.1699471238922847</v>
      </c>
      <c r="R193" s="38">
        <f t="shared" si="31"/>
        <v>1.1747555880990472</v>
      </c>
      <c r="S193" s="38">
        <f t="shared" si="31"/>
        <v>1.2072284731173739</v>
      </c>
      <c r="T193" s="38">
        <f t="shared" si="31"/>
        <v>1.1963758449949091</v>
      </c>
      <c r="U193" s="38">
        <f t="shared" si="31"/>
        <v>1.1991399319135709</v>
      </c>
      <c r="V193" s="38">
        <f t="shared" si="31"/>
        <v>1.2204144234777223</v>
      </c>
      <c r="W193" s="38" t="str">
        <f t="shared" si="31"/>
        <v>-</v>
      </c>
      <c r="X193" s="38" t="str">
        <f t="shared" si="31"/>
        <v>-</v>
      </c>
      <c r="Y193" s="38" t="str">
        <f t="shared" si="31"/>
        <v>-</v>
      </c>
      <c r="Z193" s="38" t="str">
        <f t="shared" si="31"/>
        <v>-</v>
      </c>
      <c r="AA193" s="28"/>
    </row>
    <row r="194" spans="1:27" s="29" customFormat="1" ht="11.5" x14ac:dyDescent="0.25">
      <c r="A194" s="256"/>
      <c r="B194" s="135" t="s">
        <v>44</v>
      </c>
      <c r="C194" s="135" t="str">
        <f>B194&amp;"_"&amp;D194</f>
        <v>Total_GB average</v>
      </c>
      <c r="D194" s="127" t="s">
        <v>291</v>
      </c>
      <c r="E194" s="128"/>
      <c r="F194" s="30"/>
      <c r="G194" s="38">
        <f t="shared" si="30"/>
        <v>90.798297938665385</v>
      </c>
      <c r="H194" s="38">
        <f t="shared" si="30"/>
        <v>90.928526505144049</v>
      </c>
      <c r="I194" s="38">
        <f t="shared" si="30"/>
        <v>91.436766855146132</v>
      </c>
      <c r="J194" s="38">
        <f t="shared" si="30"/>
        <v>91.827452554582123</v>
      </c>
      <c r="K194" s="38">
        <f t="shared" si="30"/>
        <v>90.231795626230877</v>
      </c>
      <c r="L194" s="38">
        <f t="shared" si="30"/>
        <v>90.942720441974146</v>
      </c>
      <c r="M194" s="38">
        <f t="shared" si="30"/>
        <v>94.488766445158518</v>
      </c>
      <c r="N194" s="38">
        <f t="shared" si="30"/>
        <v>95.128743852056928</v>
      </c>
      <c r="O194" s="30"/>
      <c r="P194" s="38">
        <f t="shared" si="31"/>
        <v>95.128743852056928</v>
      </c>
      <c r="Q194" s="38">
        <f t="shared" si="31"/>
        <v>97.621231320873292</v>
      </c>
      <c r="R194" s="38">
        <f t="shared" si="31"/>
        <v>97.95446436036606</v>
      </c>
      <c r="S194" s="38">
        <f t="shared" si="31"/>
        <v>100.92966469987412</v>
      </c>
      <c r="T194" s="38">
        <f t="shared" si="31"/>
        <v>100.17756296837999</v>
      </c>
      <c r="U194" s="38">
        <f t="shared" si="31"/>
        <v>100.51511791102307</v>
      </c>
      <c r="V194" s="38">
        <f t="shared" si="31"/>
        <v>101.98946880202382</v>
      </c>
      <c r="W194" s="38" t="str">
        <f t="shared" si="31"/>
        <v>-</v>
      </c>
      <c r="X194" s="38" t="str">
        <f t="shared" si="31"/>
        <v>-</v>
      </c>
      <c r="Y194" s="38" t="str">
        <f t="shared" si="31"/>
        <v>-</v>
      </c>
      <c r="Z194" s="38" t="str">
        <f t="shared" si="31"/>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9">
    <tabColor theme="7" tint="-0.249977111117893"/>
  </sheetPr>
  <dimension ref="A1"/>
  <sheetViews>
    <sheetView workbookViewId="0"/>
  </sheetViews>
  <sheetFormatPr defaultRowHeight="13.5" x14ac:dyDescent="0.3"/>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tabColor theme="7" tint="0.79998168889431442"/>
  </sheetPr>
  <dimension ref="A1:BG70"/>
  <sheetViews>
    <sheetView zoomScaleNormal="100" workbookViewId="0"/>
  </sheetViews>
  <sheetFormatPr defaultColWidth="0" defaultRowHeight="11.25" customHeight="1" zeroHeight="1" x14ac:dyDescent="0.25"/>
  <cols>
    <col min="1" max="1" width="6" style="83" customWidth="1"/>
    <col min="2" max="2" width="35" style="83" customWidth="1"/>
    <col min="3" max="3" width="15.07421875" style="83" customWidth="1"/>
    <col min="4" max="4" width="17.23046875" style="83" customWidth="1"/>
    <col min="5" max="5" width="13" style="83" customWidth="1"/>
    <col min="6" max="6" width="25.4609375" style="83" customWidth="1"/>
    <col min="7" max="7" width="1" style="83" customWidth="1"/>
    <col min="8" max="15" width="13.61328125" style="83" customWidth="1"/>
    <col min="16" max="16" width="0.84375" style="83" customWidth="1"/>
    <col min="17" max="27" width="13.61328125" style="83" customWidth="1"/>
    <col min="28" max="28" width="7.84375" style="85" customWidth="1"/>
    <col min="29" max="59" width="0" style="83" hidden="1" customWidth="1"/>
    <col min="60" max="16384" width="7.84375" style="83" hidden="1"/>
  </cols>
  <sheetData>
    <row r="1" spans="1:40" s="113" customFormat="1" ht="12.4" customHeight="1" x14ac:dyDescent="0.25"/>
    <row r="2" spans="1:40" s="113" customFormat="1" ht="18.399999999999999" customHeight="1" x14ac:dyDescent="0.35">
      <c r="A2" s="5"/>
      <c r="B2" s="544" t="s">
        <v>454</v>
      </c>
      <c r="C2" s="544"/>
      <c r="D2" s="544"/>
      <c r="E2" s="544"/>
      <c r="F2" s="544"/>
      <c r="G2" s="544"/>
      <c r="H2" s="544"/>
      <c r="I2" s="544"/>
      <c r="J2" s="544"/>
      <c r="K2" s="544"/>
      <c r="L2" s="544"/>
      <c r="M2" s="544"/>
      <c r="N2" s="544"/>
      <c r="O2" s="114"/>
      <c r="P2" s="114"/>
      <c r="Q2" s="114"/>
      <c r="R2" s="114"/>
      <c r="S2" s="114"/>
      <c r="U2" s="114"/>
      <c r="V2" s="114"/>
      <c r="W2" s="114"/>
      <c r="X2" s="114"/>
      <c r="Y2" s="114"/>
      <c r="AB2" s="114"/>
      <c r="AC2" s="114"/>
      <c r="AD2" s="114"/>
      <c r="AE2" s="114"/>
      <c r="AF2" s="114"/>
      <c r="AH2" s="114"/>
      <c r="AI2" s="114"/>
      <c r="AJ2" s="114"/>
      <c r="AK2" s="114"/>
      <c r="AL2" s="114"/>
    </row>
    <row r="3" spans="1:40" s="113" customFormat="1" ht="46.15" customHeight="1" x14ac:dyDescent="0.25">
      <c r="A3" s="362"/>
      <c r="B3" s="562" t="s">
        <v>481</v>
      </c>
      <c r="C3" s="562"/>
      <c r="D3" s="562"/>
      <c r="E3" s="562"/>
      <c r="F3" s="562"/>
      <c r="G3" s="562"/>
      <c r="H3" s="562"/>
      <c r="I3" s="562"/>
      <c r="J3" s="562"/>
      <c r="K3" s="562"/>
      <c r="L3" s="562"/>
      <c r="M3" s="562"/>
      <c r="N3" s="562"/>
      <c r="O3" s="112"/>
      <c r="P3" s="112"/>
      <c r="Q3" s="112"/>
      <c r="R3" s="112"/>
      <c r="S3" s="112"/>
      <c r="T3" s="112"/>
      <c r="U3" s="112"/>
      <c r="V3" s="112"/>
      <c r="W3" s="112"/>
      <c r="X3" s="112"/>
      <c r="Y3" s="112"/>
      <c r="Z3" s="112"/>
      <c r="AA3" s="115"/>
      <c r="AB3" s="112"/>
      <c r="AC3" s="112"/>
      <c r="AD3" s="112"/>
      <c r="AE3" s="112"/>
      <c r="AF3" s="112"/>
      <c r="AG3" s="112"/>
      <c r="AH3" s="112"/>
      <c r="AI3" s="112"/>
      <c r="AJ3" s="112"/>
      <c r="AK3" s="112"/>
      <c r="AL3" s="112"/>
      <c r="AM3" s="112"/>
      <c r="AN3" s="115"/>
    </row>
    <row r="4" spans="1:40" s="85" customFormat="1" ht="17.5" customHeight="1" x14ac:dyDescent="0.25">
      <c r="A4" s="213"/>
      <c r="B4" s="213"/>
      <c r="C4" s="213"/>
      <c r="D4" s="213"/>
      <c r="E4" s="213"/>
      <c r="F4" s="213"/>
      <c r="G4" s="214"/>
      <c r="H4" s="214"/>
      <c r="I4" s="214"/>
      <c r="J4" s="214"/>
      <c r="K4" s="214"/>
      <c r="L4" s="214"/>
      <c r="N4" s="215"/>
      <c r="O4" s="214"/>
      <c r="P4" s="214"/>
      <c r="Q4" s="214"/>
      <c r="R4" s="214"/>
      <c r="S4" s="214"/>
      <c r="T4" s="214"/>
      <c r="U4" s="214"/>
      <c r="V4" s="214"/>
      <c r="W4" s="214"/>
      <c r="X4" s="214"/>
      <c r="Y4" s="214"/>
      <c r="Z4" s="214"/>
      <c r="AA4" s="215"/>
      <c r="AB4" s="214"/>
      <c r="AC4" s="214"/>
      <c r="AD4" s="214"/>
      <c r="AE4" s="214"/>
      <c r="AF4" s="214"/>
      <c r="AG4" s="214"/>
      <c r="AH4" s="214"/>
      <c r="AI4" s="214"/>
      <c r="AJ4" s="214"/>
      <c r="AK4" s="214"/>
      <c r="AL4" s="214"/>
      <c r="AM4" s="214"/>
      <c r="AN4" s="215"/>
    </row>
    <row r="5" spans="1:40" s="49" customFormat="1" ht="13.5" x14ac:dyDescent="0.3">
      <c r="A5" s="50"/>
      <c r="B5" s="50" t="s">
        <v>464</v>
      </c>
    </row>
    <row r="6" spans="1:40" s="85" customFormat="1" ht="12.4" customHeight="1" x14ac:dyDescent="0.25"/>
    <row r="7" spans="1:40" ht="11.5" x14ac:dyDescent="0.25">
      <c r="A7" s="85"/>
      <c r="C7" s="85"/>
      <c r="D7" s="85"/>
      <c r="E7" s="85"/>
      <c r="F7" s="85"/>
      <c r="G7" s="85"/>
      <c r="H7" s="85"/>
      <c r="I7" s="85"/>
      <c r="J7" s="85"/>
      <c r="K7" s="85"/>
      <c r="L7" s="85"/>
      <c r="M7" s="85"/>
      <c r="N7" s="85"/>
      <c r="O7" s="85"/>
      <c r="P7" s="85"/>
      <c r="Q7" s="85"/>
      <c r="R7" s="85"/>
      <c r="S7" s="85"/>
      <c r="T7" s="85"/>
      <c r="U7" s="85"/>
      <c r="V7" s="85"/>
      <c r="W7" s="85"/>
      <c r="X7" s="85"/>
      <c r="Y7" s="85"/>
      <c r="Z7" s="85"/>
      <c r="AA7" s="85"/>
    </row>
    <row r="8" spans="1:40" ht="14.25" customHeight="1" x14ac:dyDescent="0.25">
      <c r="A8" s="85"/>
      <c r="B8" s="548" t="s">
        <v>41</v>
      </c>
      <c r="C8" s="549" t="s">
        <v>334</v>
      </c>
      <c r="D8" s="550" t="s">
        <v>45</v>
      </c>
      <c r="E8" s="551" t="s">
        <v>4</v>
      </c>
      <c r="F8" s="554"/>
      <c r="G8" s="23"/>
      <c r="H8" s="533" t="s">
        <v>482</v>
      </c>
      <c r="I8" s="563"/>
      <c r="J8" s="563"/>
      <c r="K8" s="563"/>
      <c r="L8" s="563"/>
      <c r="M8" s="563"/>
      <c r="N8" s="563"/>
      <c r="O8" s="564"/>
      <c r="P8" s="23"/>
      <c r="Q8" s="533" t="s">
        <v>474</v>
      </c>
      <c r="R8" s="534"/>
      <c r="S8" s="534"/>
      <c r="T8" s="534"/>
      <c r="U8" s="534"/>
      <c r="V8" s="534"/>
      <c r="W8" s="534"/>
      <c r="X8" s="534"/>
      <c r="Y8" s="534"/>
      <c r="Z8" s="534"/>
      <c r="AA8" s="535"/>
    </row>
    <row r="9" spans="1:40" ht="11.25" customHeight="1" x14ac:dyDescent="0.25">
      <c r="A9" s="85"/>
      <c r="B9" s="548"/>
      <c r="C9" s="549"/>
      <c r="D9" s="550"/>
      <c r="E9" s="552"/>
      <c r="F9" s="554"/>
      <c r="G9" s="23"/>
      <c r="H9" s="527" t="s">
        <v>461</v>
      </c>
      <c r="I9" s="528"/>
      <c r="J9" s="528"/>
      <c r="K9" s="528"/>
      <c r="L9" s="528"/>
      <c r="M9" s="528"/>
      <c r="N9" s="528"/>
      <c r="O9" s="529"/>
      <c r="P9" s="23"/>
      <c r="Q9" s="536" t="s">
        <v>475</v>
      </c>
      <c r="R9" s="537"/>
      <c r="S9" s="537"/>
      <c r="T9" s="537"/>
      <c r="U9" s="537"/>
      <c r="V9" s="537"/>
      <c r="W9" s="537"/>
      <c r="X9" s="537"/>
      <c r="Y9" s="537"/>
      <c r="Z9" s="537"/>
      <c r="AA9" s="538"/>
    </row>
    <row r="10" spans="1:40" ht="25.5" customHeight="1" x14ac:dyDescent="0.25">
      <c r="A10" s="85"/>
      <c r="B10" s="548"/>
      <c r="C10" s="549"/>
      <c r="D10" s="550"/>
      <c r="E10" s="552"/>
      <c r="F10" s="13" t="s">
        <v>5</v>
      </c>
      <c r="G10" s="23"/>
      <c r="H10" s="14" t="s">
        <v>303</v>
      </c>
      <c r="I10" s="14" t="s">
        <v>297</v>
      </c>
      <c r="J10" s="14" t="s">
        <v>298</v>
      </c>
      <c r="K10" s="14" t="s">
        <v>299</v>
      </c>
      <c r="L10" s="14" t="s">
        <v>6</v>
      </c>
      <c r="M10" s="15" t="s">
        <v>7</v>
      </c>
      <c r="N10" s="14" t="s">
        <v>8</v>
      </c>
      <c r="O10" s="14" t="s">
        <v>304</v>
      </c>
      <c r="P10" s="23"/>
      <c r="Q10" s="106" t="s">
        <v>449</v>
      </c>
      <c r="R10" s="16" t="s">
        <v>9</v>
      </c>
      <c r="S10" s="16" t="s">
        <v>10</v>
      </c>
      <c r="T10" s="17" t="s">
        <v>11</v>
      </c>
      <c r="U10" s="16" t="s">
        <v>12</v>
      </c>
      <c r="V10" s="16" t="s">
        <v>13</v>
      </c>
      <c r="W10" s="16" t="s">
        <v>14</v>
      </c>
      <c r="X10" s="16" t="s">
        <v>15</v>
      </c>
      <c r="Y10" s="16" t="s">
        <v>16</v>
      </c>
      <c r="Z10" s="16" t="s">
        <v>17</v>
      </c>
      <c r="AA10" s="16" t="s">
        <v>18</v>
      </c>
    </row>
    <row r="11" spans="1:40" ht="16.5" customHeight="1" x14ac:dyDescent="0.25">
      <c r="A11" s="85"/>
      <c r="B11" s="548"/>
      <c r="C11" s="549"/>
      <c r="D11" s="550"/>
      <c r="E11" s="552"/>
      <c r="F11" s="13" t="s">
        <v>374</v>
      </c>
      <c r="G11" s="23"/>
      <c r="H11" s="18" t="s">
        <v>305</v>
      </c>
      <c r="I11" s="18" t="s">
        <v>306</v>
      </c>
      <c r="J11" s="18" t="s">
        <v>307</v>
      </c>
      <c r="K11" s="18" t="s">
        <v>308</v>
      </c>
      <c r="L11" s="18" t="s">
        <v>19</v>
      </c>
      <c r="M11" s="19" t="s">
        <v>20</v>
      </c>
      <c r="N11" s="18" t="s">
        <v>21</v>
      </c>
      <c r="O11" s="18" t="s">
        <v>309</v>
      </c>
      <c r="P11" s="23"/>
      <c r="Q11" s="34" t="s">
        <v>310</v>
      </c>
      <c r="R11" s="18" t="s">
        <v>22</v>
      </c>
      <c r="S11" s="18" t="s">
        <v>23</v>
      </c>
      <c r="T11" s="20" t="s">
        <v>24</v>
      </c>
      <c r="U11" s="18" t="s">
        <v>25</v>
      </c>
      <c r="V11" s="18" t="s">
        <v>26</v>
      </c>
      <c r="W11" s="18" t="s">
        <v>27</v>
      </c>
      <c r="X11" s="18" t="s">
        <v>28</v>
      </c>
      <c r="Y11" s="18" t="s">
        <v>29</v>
      </c>
      <c r="Z11" s="18" t="s">
        <v>30</v>
      </c>
      <c r="AA11" s="18" t="s">
        <v>31</v>
      </c>
    </row>
    <row r="12" spans="1:40" ht="15" customHeight="1" x14ac:dyDescent="0.25">
      <c r="A12" s="85"/>
      <c r="B12" s="548"/>
      <c r="C12" s="549"/>
      <c r="D12" s="550"/>
      <c r="E12" s="553"/>
      <c r="F12" s="235" t="s">
        <v>436</v>
      </c>
      <c r="G12" s="23"/>
      <c r="H12" s="236" t="s">
        <v>437</v>
      </c>
      <c r="I12" s="236" t="s">
        <v>437</v>
      </c>
      <c r="J12" s="237" t="s">
        <v>438</v>
      </c>
      <c r="K12" s="237" t="s">
        <v>438</v>
      </c>
      <c r="L12" s="237" t="s">
        <v>439</v>
      </c>
      <c r="M12" s="237" t="s">
        <v>439</v>
      </c>
      <c r="N12" s="237" t="s">
        <v>314</v>
      </c>
      <c r="O12" s="237" t="s">
        <v>314</v>
      </c>
      <c r="P12" s="23"/>
      <c r="Q12" s="237" t="s">
        <v>314</v>
      </c>
      <c r="R12" s="237" t="s">
        <v>36</v>
      </c>
      <c r="S12" s="237" t="s">
        <v>36</v>
      </c>
      <c r="T12" s="237" t="s">
        <v>37</v>
      </c>
      <c r="U12" s="237" t="s">
        <v>37</v>
      </c>
      <c r="V12" s="237" t="s">
        <v>38</v>
      </c>
      <c r="W12" s="237" t="s">
        <v>38</v>
      </c>
      <c r="X12" s="237" t="s">
        <v>39</v>
      </c>
      <c r="Y12" s="237" t="s">
        <v>39</v>
      </c>
      <c r="Z12" s="237" t="s">
        <v>40</v>
      </c>
      <c r="AA12" s="237" t="s">
        <v>40</v>
      </c>
    </row>
    <row r="13" spans="1:40" ht="11.5" x14ac:dyDescent="0.25">
      <c r="A13" s="85"/>
      <c r="B13" s="555" t="s">
        <v>32</v>
      </c>
      <c r="C13" s="556" t="s">
        <v>477</v>
      </c>
      <c r="D13" s="39" t="s">
        <v>315</v>
      </c>
      <c r="E13" s="557" t="s">
        <v>316</v>
      </c>
      <c r="F13" s="560"/>
      <c r="G13" s="23"/>
      <c r="H13" s="84">
        <v>191.97091994295369</v>
      </c>
      <c r="I13" s="84">
        <v>171.96724629284955</v>
      </c>
      <c r="J13" s="84">
        <v>154.90765893492028</v>
      </c>
      <c r="K13" s="84">
        <v>147.21109766394588</v>
      </c>
      <c r="L13" s="84">
        <v>172.21254857880399</v>
      </c>
      <c r="M13" s="84">
        <v>165.53768942392196</v>
      </c>
      <c r="N13" s="84">
        <v>174.32210247101548</v>
      </c>
      <c r="O13" s="84">
        <v>193.96951941469163</v>
      </c>
      <c r="P13" s="23"/>
      <c r="Q13" s="84">
        <v>193.96951941469163</v>
      </c>
      <c r="R13" s="84">
        <v>227.10500288338588</v>
      </c>
      <c r="S13" s="84">
        <v>202.69800409075677</v>
      </c>
      <c r="T13" s="84">
        <v>185.70165658710286</v>
      </c>
      <c r="U13" s="84">
        <v>155.44826033483892</v>
      </c>
      <c r="V13" s="84">
        <v>185.46726998859293</v>
      </c>
      <c r="W13" s="84">
        <v>255.96655321724327</v>
      </c>
      <c r="X13" s="84" t="s">
        <v>333</v>
      </c>
      <c r="Y13" s="84" t="s">
        <v>333</v>
      </c>
      <c r="Z13" s="84" t="s">
        <v>333</v>
      </c>
      <c r="AA13" s="84" t="s">
        <v>333</v>
      </c>
    </row>
    <row r="14" spans="1:40" ht="11.5" x14ac:dyDescent="0.25">
      <c r="A14" s="85"/>
      <c r="B14" s="555"/>
      <c r="C14" s="556"/>
      <c r="D14" s="39" t="s">
        <v>317</v>
      </c>
      <c r="E14" s="558"/>
      <c r="F14" s="560"/>
      <c r="G14" s="23"/>
      <c r="H14" s="84">
        <v>187.73122808241266</v>
      </c>
      <c r="I14" s="84">
        <v>168.16933703344657</v>
      </c>
      <c r="J14" s="84">
        <v>151.48651191475173</v>
      </c>
      <c r="K14" s="84">
        <v>143.95992976449207</v>
      </c>
      <c r="L14" s="84">
        <v>168.40922180040678</v>
      </c>
      <c r="M14" s="84">
        <v>161.88177739999705</v>
      </c>
      <c r="N14" s="84">
        <v>172.14662653320042</v>
      </c>
      <c r="O14" s="84">
        <v>191.54885091554721</v>
      </c>
      <c r="P14" s="23"/>
      <c r="Q14" s="84">
        <v>191.54885091554721</v>
      </c>
      <c r="R14" s="84">
        <v>222.70710980886139</v>
      </c>
      <c r="S14" s="84">
        <v>198.77353090117069</v>
      </c>
      <c r="T14" s="84">
        <v>182.62300518042201</v>
      </c>
      <c r="U14" s="84">
        <v>152.86587087032703</v>
      </c>
      <c r="V14" s="84">
        <v>182.30661617406102</v>
      </c>
      <c r="W14" s="84">
        <v>251.60256754784342</v>
      </c>
      <c r="X14" s="84" t="s">
        <v>333</v>
      </c>
      <c r="Y14" s="84" t="s">
        <v>333</v>
      </c>
      <c r="Z14" s="84" t="s">
        <v>333</v>
      </c>
      <c r="AA14" s="84" t="s">
        <v>333</v>
      </c>
    </row>
    <row r="15" spans="1:40" ht="11.5" x14ac:dyDescent="0.25">
      <c r="A15" s="85"/>
      <c r="B15" s="555"/>
      <c r="C15" s="556"/>
      <c r="D15" s="39" t="s">
        <v>318</v>
      </c>
      <c r="E15" s="558"/>
      <c r="F15" s="560"/>
      <c r="G15" s="23"/>
      <c r="H15" s="84">
        <v>189.65040724187483</v>
      </c>
      <c r="I15" s="84">
        <v>169.8885346874111</v>
      </c>
      <c r="J15" s="84">
        <v>153.03516079739146</v>
      </c>
      <c r="K15" s="84">
        <v>145.43163428495879</v>
      </c>
      <c r="L15" s="84">
        <v>170.13087179994068</v>
      </c>
      <c r="M15" s="84">
        <v>163.53669723755536</v>
      </c>
      <c r="N15" s="84">
        <v>175.81856626263644</v>
      </c>
      <c r="O15" s="84">
        <v>195.63464597275654</v>
      </c>
      <c r="P15" s="23"/>
      <c r="Q15" s="84">
        <v>195.63464597275654</v>
      </c>
      <c r="R15" s="84">
        <v>228.27326184711356</v>
      </c>
      <c r="S15" s="84">
        <v>203.74044657158009</v>
      </c>
      <c r="T15" s="84">
        <v>187.24162712489229</v>
      </c>
      <c r="U15" s="84">
        <v>156.73737830101803</v>
      </c>
      <c r="V15" s="84">
        <v>187.35796350833712</v>
      </c>
      <c r="W15" s="84">
        <v>258.57949681621557</v>
      </c>
      <c r="X15" s="84" t="s">
        <v>333</v>
      </c>
      <c r="Y15" s="84" t="s">
        <v>333</v>
      </c>
      <c r="Z15" s="84" t="s">
        <v>333</v>
      </c>
      <c r="AA15" s="84" t="s">
        <v>333</v>
      </c>
    </row>
    <row r="16" spans="1:40" ht="11.5" x14ac:dyDescent="0.25">
      <c r="A16" s="85"/>
      <c r="B16" s="555"/>
      <c r="C16" s="556"/>
      <c r="D16" s="39" t="s">
        <v>319</v>
      </c>
      <c r="E16" s="558"/>
      <c r="F16" s="560"/>
      <c r="G16" s="23"/>
      <c r="H16" s="84">
        <v>191.96482988995277</v>
      </c>
      <c r="I16" s="84">
        <v>171.96179083300876</v>
      </c>
      <c r="J16" s="84">
        <v>154.90274467054394</v>
      </c>
      <c r="K16" s="84">
        <v>147.2064275639778</v>
      </c>
      <c r="L16" s="84">
        <v>172.20708533703495</v>
      </c>
      <c r="M16" s="84">
        <v>165.53243793425602</v>
      </c>
      <c r="N16" s="84">
        <v>177.09463188341488</v>
      </c>
      <c r="O16" s="84">
        <v>197.05453382229163</v>
      </c>
      <c r="P16" s="23"/>
      <c r="Q16" s="84">
        <v>197.05453382229163</v>
      </c>
      <c r="R16" s="84">
        <v>229.99728029828802</v>
      </c>
      <c r="S16" s="84">
        <v>205.28957699618584</v>
      </c>
      <c r="T16" s="84">
        <v>188.95690139324483</v>
      </c>
      <c r="U16" s="84">
        <v>158.17441796161296</v>
      </c>
      <c r="V16" s="84">
        <v>188.54405943162521</v>
      </c>
      <c r="W16" s="84">
        <v>260.19675437060499</v>
      </c>
      <c r="X16" s="84" t="s">
        <v>333</v>
      </c>
      <c r="Y16" s="84" t="s">
        <v>333</v>
      </c>
      <c r="Z16" s="84" t="s">
        <v>333</v>
      </c>
      <c r="AA16" s="84" t="s">
        <v>333</v>
      </c>
    </row>
    <row r="17" spans="1:27" ht="11.5" x14ac:dyDescent="0.25">
      <c r="A17" s="85"/>
      <c r="B17" s="555"/>
      <c r="C17" s="556"/>
      <c r="D17" s="39" t="s">
        <v>320</v>
      </c>
      <c r="E17" s="558"/>
      <c r="F17" s="560"/>
      <c r="G17" s="23"/>
      <c r="H17" s="84">
        <v>188.12599832717561</v>
      </c>
      <c r="I17" s="84">
        <v>168.52297159398529</v>
      </c>
      <c r="J17" s="84">
        <v>151.80506502921077</v>
      </c>
      <c r="K17" s="84">
        <v>144.26265562043884</v>
      </c>
      <c r="L17" s="84">
        <v>168.76336080215719</v>
      </c>
      <c r="M17" s="84">
        <v>162.22219017809277</v>
      </c>
      <c r="N17" s="84">
        <v>173.40253709408012</v>
      </c>
      <c r="O17" s="84">
        <v>192.94631207777806</v>
      </c>
      <c r="P17" s="23"/>
      <c r="Q17" s="84">
        <v>192.94631207777806</v>
      </c>
      <c r="R17" s="84">
        <v>225.20086846576584</v>
      </c>
      <c r="S17" s="84">
        <v>200.99960965019901</v>
      </c>
      <c r="T17" s="84">
        <v>185.56690578166118</v>
      </c>
      <c r="U17" s="84">
        <v>155.33102693624872</v>
      </c>
      <c r="V17" s="84">
        <v>185.61395124194081</v>
      </c>
      <c r="W17" s="84">
        <v>256.16306888496325</v>
      </c>
      <c r="X17" s="84" t="s">
        <v>333</v>
      </c>
      <c r="Y17" s="84" t="s">
        <v>333</v>
      </c>
      <c r="Z17" s="84" t="s">
        <v>333</v>
      </c>
      <c r="AA17" s="84" t="s">
        <v>333</v>
      </c>
    </row>
    <row r="18" spans="1:27" ht="11.5" x14ac:dyDescent="0.25">
      <c r="A18" s="85"/>
      <c r="B18" s="555"/>
      <c r="C18" s="556"/>
      <c r="D18" s="39" t="s">
        <v>321</v>
      </c>
      <c r="E18" s="558"/>
      <c r="F18" s="560"/>
      <c r="G18" s="23"/>
      <c r="H18" s="84">
        <v>189.64587973832505</v>
      </c>
      <c r="I18" s="84">
        <v>169.88447895689592</v>
      </c>
      <c r="J18" s="84">
        <v>153.03150740563856</v>
      </c>
      <c r="K18" s="84">
        <v>145.42816241136751</v>
      </c>
      <c r="L18" s="84">
        <v>170.12681028413797</v>
      </c>
      <c r="M18" s="84">
        <v>163.53279314376493</v>
      </c>
      <c r="N18" s="84">
        <v>171.31098466799796</v>
      </c>
      <c r="O18" s="84">
        <v>190.61902590369556</v>
      </c>
      <c r="P18" s="23"/>
      <c r="Q18" s="84">
        <v>190.61902590369556</v>
      </c>
      <c r="R18" s="84">
        <v>221.00726263088399</v>
      </c>
      <c r="S18" s="84">
        <v>197.25878268272322</v>
      </c>
      <c r="T18" s="84">
        <v>180.46473705907127</v>
      </c>
      <c r="U18" s="84">
        <v>151.05885388385178</v>
      </c>
      <c r="V18" s="84">
        <v>179.50252039949856</v>
      </c>
      <c r="W18" s="84">
        <v>247.72816571888947</v>
      </c>
      <c r="X18" s="84" t="s">
        <v>333</v>
      </c>
      <c r="Y18" s="84" t="s">
        <v>333</v>
      </c>
      <c r="Z18" s="84" t="s">
        <v>333</v>
      </c>
      <c r="AA18" s="84" t="s">
        <v>333</v>
      </c>
    </row>
    <row r="19" spans="1:27" ht="11.5" x14ac:dyDescent="0.25">
      <c r="A19" s="85"/>
      <c r="B19" s="555"/>
      <c r="C19" s="556"/>
      <c r="D19" s="39" t="s">
        <v>322</v>
      </c>
      <c r="E19" s="558"/>
      <c r="F19" s="560"/>
      <c r="G19" s="23"/>
      <c r="H19" s="84">
        <v>190.52852232458511</v>
      </c>
      <c r="I19" s="84">
        <v>170.67514878889466</v>
      </c>
      <c r="J19" s="84">
        <v>153.74374078324823</v>
      </c>
      <c r="K19" s="84">
        <v>146.10500859206456</v>
      </c>
      <c r="L19" s="84">
        <v>170.91860796531387</v>
      </c>
      <c r="M19" s="84">
        <v>164.29390120304842</v>
      </c>
      <c r="N19" s="84">
        <v>174.21769516624019</v>
      </c>
      <c r="O19" s="84">
        <v>193.85334461847489</v>
      </c>
      <c r="P19" s="23"/>
      <c r="Q19" s="84">
        <v>193.85334461847489</v>
      </c>
      <c r="R19" s="84">
        <v>226.01322976441469</v>
      </c>
      <c r="S19" s="84">
        <v>201.72940985350638</v>
      </c>
      <c r="T19" s="84">
        <v>184.18509410627877</v>
      </c>
      <c r="U19" s="84">
        <v>154.17558280250668</v>
      </c>
      <c r="V19" s="84">
        <v>182.68218190723979</v>
      </c>
      <c r="W19" s="84">
        <v>252.11581447317729</v>
      </c>
      <c r="X19" s="84" t="s">
        <v>333</v>
      </c>
      <c r="Y19" s="84" t="s">
        <v>333</v>
      </c>
      <c r="Z19" s="84" t="s">
        <v>333</v>
      </c>
      <c r="AA19" s="84" t="s">
        <v>333</v>
      </c>
    </row>
    <row r="20" spans="1:27" ht="11.5" x14ac:dyDescent="0.25">
      <c r="A20" s="85"/>
      <c r="B20" s="555"/>
      <c r="C20" s="556"/>
      <c r="D20" s="39" t="s">
        <v>323</v>
      </c>
      <c r="E20" s="558"/>
      <c r="F20" s="560"/>
      <c r="G20" s="23"/>
      <c r="H20" s="84">
        <v>187.24517511052142</v>
      </c>
      <c r="I20" s="84">
        <v>167.73393155040034</v>
      </c>
      <c r="J20" s="84">
        <v>151.09429976086713</v>
      </c>
      <c r="K20" s="84">
        <v>143.58720460624312</v>
      </c>
      <c r="L20" s="84">
        <v>167.97319523420305</v>
      </c>
      <c r="M20" s="84">
        <v>161.46265097226299</v>
      </c>
      <c r="N20" s="84">
        <v>172.88073643829014</v>
      </c>
      <c r="O20" s="84">
        <v>192.36570054889472</v>
      </c>
      <c r="P20" s="23"/>
      <c r="Q20" s="84">
        <v>192.36570054889472</v>
      </c>
      <c r="R20" s="84">
        <v>224.82422972020103</v>
      </c>
      <c r="S20" s="84">
        <v>201.55502468762299</v>
      </c>
      <c r="T20" s="84">
        <v>185.40828624805357</v>
      </c>
      <c r="U20" s="84">
        <v>155.74321244654092</v>
      </c>
      <c r="V20" s="84">
        <v>186.74043687430571</v>
      </c>
      <c r="W20" s="84">
        <v>257.20041348729342</v>
      </c>
      <c r="X20" s="84" t="s">
        <v>333</v>
      </c>
      <c r="Y20" s="84" t="s">
        <v>333</v>
      </c>
      <c r="Z20" s="84" t="s">
        <v>333</v>
      </c>
      <c r="AA20" s="84" t="s">
        <v>333</v>
      </c>
    </row>
    <row r="21" spans="1:27" ht="11.5" x14ac:dyDescent="0.25">
      <c r="A21" s="85"/>
      <c r="B21" s="555"/>
      <c r="C21" s="556"/>
      <c r="D21" s="39" t="s">
        <v>324</v>
      </c>
      <c r="E21" s="558"/>
      <c r="F21" s="560"/>
      <c r="G21" s="23"/>
      <c r="H21" s="84">
        <v>189.40527294156934</v>
      </c>
      <c r="I21" s="84">
        <v>169.66894376912001</v>
      </c>
      <c r="J21" s="84">
        <v>152.83735385560954</v>
      </c>
      <c r="K21" s="84">
        <v>145.24365534818136</v>
      </c>
      <c r="L21" s="84">
        <v>169.91096764668541</v>
      </c>
      <c r="M21" s="84">
        <v>163.32531644257256</v>
      </c>
      <c r="N21" s="84">
        <v>173.27160644268815</v>
      </c>
      <c r="O21" s="84">
        <v>192.80062455355045</v>
      </c>
      <c r="P21" s="23"/>
      <c r="Q21" s="84">
        <v>192.80062455355045</v>
      </c>
      <c r="R21" s="84">
        <v>225.27605178730428</v>
      </c>
      <c r="S21" s="84">
        <v>201.06500723158197</v>
      </c>
      <c r="T21" s="84">
        <v>185.50448506228201</v>
      </c>
      <c r="U21" s="84">
        <v>155.28382858281989</v>
      </c>
      <c r="V21" s="84">
        <v>185.69883153945824</v>
      </c>
      <c r="W21" s="84">
        <v>256.2864914619941</v>
      </c>
      <c r="X21" s="84" t="s">
        <v>333</v>
      </c>
      <c r="Y21" s="84" t="s">
        <v>333</v>
      </c>
      <c r="Z21" s="84" t="s">
        <v>333</v>
      </c>
      <c r="AA21" s="84" t="s">
        <v>333</v>
      </c>
    </row>
    <row r="22" spans="1:27" ht="11.5" x14ac:dyDescent="0.25">
      <c r="A22" s="85"/>
      <c r="B22" s="555"/>
      <c r="C22" s="556"/>
      <c r="D22" s="39" t="s">
        <v>325</v>
      </c>
      <c r="E22" s="558"/>
      <c r="F22" s="560"/>
      <c r="G22" s="23"/>
      <c r="H22" s="84">
        <v>188.33994439502237</v>
      </c>
      <c r="I22" s="84">
        <v>168.71462414299489</v>
      </c>
      <c r="J22" s="84">
        <v>151.9777051588633</v>
      </c>
      <c r="K22" s="84">
        <v>144.42671815396196</v>
      </c>
      <c r="L22" s="84">
        <v>168.95528673350788</v>
      </c>
      <c r="M22" s="84">
        <v>162.40667717093112</v>
      </c>
      <c r="N22" s="84">
        <v>170.88780289009142</v>
      </c>
      <c r="O22" s="84">
        <v>190.14814834472833</v>
      </c>
      <c r="P22" s="23"/>
      <c r="Q22" s="84">
        <v>190.14814834472833</v>
      </c>
      <c r="R22" s="84">
        <v>223.22619269655343</v>
      </c>
      <c r="S22" s="84">
        <v>199.23472939316446</v>
      </c>
      <c r="T22" s="84">
        <v>182.90890675865472</v>
      </c>
      <c r="U22" s="84">
        <v>153.10454645201898</v>
      </c>
      <c r="V22" s="84">
        <v>183.72407493082196</v>
      </c>
      <c r="W22" s="84">
        <v>253.56482343178985</v>
      </c>
      <c r="X22" s="84" t="s">
        <v>333</v>
      </c>
      <c r="Y22" s="84" t="s">
        <v>333</v>
      </c>
      <c r="Z22" s="84" t="s">
        <v>333</v>
      </c>
      <c r="AA22" s="84" t="s">
        <v>333</v>
      </c>
    </row>
    <row r="23" spans="1:27" ht="11.5" x14ac:dyDescent="0.25">
      <c r="A23" s="85"/>
      <c r="B23" s="555"/>
      <c r="C23" s="556"/>
      <c r="D23" s="39" t="s">
        <v>326</v>
      </c>
      <c r="E23" s="558"/>
      <c r="F23" s="560"/>
      <c r="G23" s="23"/>
      <c r="H23" s="84">
        <v>185.23093543690067</v>
      </c>
      <c r="I23" s="84">
        <v>165.92957883828487</v>
      </c>
      <c r="J23" s="84">
        <v>149.46894341800464</v>
      </c>
      <c r="K23" s="84">
        <v>142.04260382295737</v>
      </c>
      <c r="L23" s="84">
        <v>166.1662687072799</v>
      </c>
      <c r="M23" s="84">
        <v>159.72575987638109</v>
      </c>
      <c r="N23" s="84">
        <v>170.1263549005819</v>
      </c>
      <c r="O23" s="84">
        <v>189.3008794184658</v>
      </c>
      <c r="P23" s="23"/>
      <c r="Q23" s="84">
        <v>189.3008794184658</v>
      </c>
      <c r="R23" s="84">
        <v>222.91527530957737</v>
      </c>
      <c r="S23" s="84">
        <v>198.95675727811133</v>
      </c>
      <c r="T23" s="84">
        <v>183.21491861663296</v>
      </c>
      <c r="U23" s="84">
        <v>153.36143967381125</v>
      </c>
      <c r="V23" s="84">
        <v>183.62510238424454</v>
      </c>
      <c r="W23" s="84">
        <v>253.42893744783137</v>
      </c>
      <c r="X23" s="84" t="s">
        <v>333</v>
      </c>
      <c r="Y23" s="84" t="s">
        <v>333</v>
      </c>
      <c r="Z23" s="84" t="s">
        <v>333</v>
      </c>
      <c r="AA23" s="84" t="s">
        <v>333</v>
      </c>
    </row>
    <row r="24" spans="1:27" ht="11.5" x14ac:dyDescent="0.25">
      <c r="A24" s="85"/>
      <c r="B24" s="555"/>
      <c r="C24" s="556"/>
      <c r="D24" s="39" t="s">
        <v>327</v>
      </c>
      <c r="E24" s="558"/>
      <c r="F24" s="560"/>
      <c r="G24" s="23"/>
      <c r="H24" s="84">
        <v>192.09598177382938</v>
      </c>
      <c r="I24" s="84">
        <v>172.07927648303888</v>
      </c>
      <c r="J24" s="84">
        <v>155.00857544586276</v>
      </c>
      <c r="K24" s="84">
        <v>147.30700015482594</v>
      </c>
      <c r="L24" s="84">
        <v>172.32473857420243</v>
      </c>
      <c r="M24" s="84">
        <v>165.64553099974208</v>
      </c>
      <c r="N24" s="84">
        <v>173.49631561246233</v>
      </c>
      <c r="O24" s="84">
        <v>193.05066014313621</v>
      </c>
      <c r="P24" s="23"/>
      <c r="Q24" s="84">
        <v>193.05066014313621</v>
      </c>
      <c r="R24" s="84">
        <v>224.95750014390049</v>
      </c>
      <c r="S24" s="84">
        <v>200.78593148732648</v>
      </c>
      <c r="T24" s="84">
        <v>185.37337933017616</v>
      </c>
      <c r="U24" s="84">
        <v>155.17157242313954</v>
      </c>
      <c r="V24" s="84">
        <v>184.22611982952537</v>
      </c>
      <c r="W24" s="84">
        <v>254.24213333190744</v>
      </c>
      <c r="X24" s="84" t="s">
        <v>333</v>
      </c>
      <c r="Y24" s="84" t="s">
        <v>333</v>
      </c>
      <c r="Z24" s="84" t="s">
        <v>333</v>
      </c>
      <c r="AA24" s="84" t="s">
        <v>333</v>
      </c>
    </row>
    <row r="25" spans="1:27" ht="11.5" x14ac:dyDescent="0.25">
      <c r="A25" s="85"/>
      <c r="B25" s="555"/>
      <c r="C25" s="556"/>
      <c r="D25" s="39" t="s">
        <v>328</v>
      </c>
      <c r="E25" s="558"/>
      <c r="F25" s="560"/>
      <c r="G25" s="23"/>
      <c r="H25" s="84">
        <v>190.81465531518339</v>
      </c>
      <c r="I25" s="84">
        <v>170.93146626907006</v>
      </c>
      <c r="J25" s="84">
        <v>153.97463091874792</v>
      </c>
      <c r="K25" s="84">
        <v>146.32442698958207</v>
      </c>
      <c r="L25" s="84">
        <v>171.17529106897376</v>
      </c>
      <c r="M25" s="84">
        <v>164.54063541751003</v>
      </c>
      <c r="N25" s="84">
        <v>173.63261023395609</v>
      </c>
      <c r="O25" s="84">
        <v>193.20231619738985</v>
      </c>
      <c r="P25" s="23"/>
      <c r="Q25" s="84">
        <v>193.20231619738985</v>
      </c>
      <c r="R25" s="84">
        <v>225.18223120063152</v>
      </c>
      <c r="S25" s="84">
        <v>200.99163382551481</v>
      </c>
      <c r="T25" s="84">
        <v>183.79322460993532</v>
      </c>
      <c r="U25" s="84">
        <v>153.84976282475452</v>
      </c>
      <c r="V25" s="84">
        <v>184.19265659207929</v>
      </c>
      <c r="W25" s="84">
        <v>254.18953506839404</v>
      </c>
      <c r="X25" s="84" t="s">
        <v>333</v>
      </c>
      <c r="Y25" s="84" t="s">
        <v>333</v>
      </c>
      <c r="Z25" s="84" t="s">
        <v>333</v>
      </c>
      <c r="AA25" s="84" t="s">
        <v>333</v>
      </c>
    </row>
    <row r="26" spans="1:27" ht="11.5" x14ac:dyDescent="0.25">
      <c r="A26" s="85"/>
      <c r="B26" s="555"/>
      <c r="C26" s="556"/>
      <c r="D26" s="39" t="s">
        <v>329</v>
      </c>
      <c r="E26" s="558"/>
      <c r="F26" s="560"/>
      <c r="G26" s="23"/>
      <c r="H26" s="84">
        <v>190.88202538701998</v>
      </c>
      <c r="I26" s="84">
        <v>170.99181627280879</v>
      </c>
      <c r="J26" s="84">
        <v>154.0289940489219</v>
      </c>
      <c r="K26" s="84">
        <v>146.37608909667466</v>
      </c>
      <c r="L26" s="84">
        <v>171.23572715883759</v>
      </c>
      <c r="M26" s="84">
        <v>164.59872903935371</v>
      </c>
      <c r="N26" s="84">
        <v>171.60428014369325</v>
      </c>
      <c r="O26" s="84">
        <v>190.94537799365256</v>
      </c>
      <c r="P26" s="23"/>
      <c r="Q26" s="84">
        <v>190.94537799365256</v>
      </c>
      <c r="R26" s="84">
        <v>220.28334141228603</v>
      </c>
      <c r="S26" s="84">
        <v>195.69560821631683</v>
      </c>
      <c r="T26" s="84">
        <v>178.0007472485604</v>
      </c>
      <c r="U26" s="84">
        <v>150.24798368486609</v>
      </c>
      <c r="V26" s="84">
        <v>179.00868844199979</v>
      </c>
      <c r="W26" s="84">
        <v>248.59218213770555</v>
      </c>
      <c r="X26" s="84" t="s">
        <v>333</v>
      </c>
      <c r="Y26" s="84" t="s">
        <v>333</v>
      </c>
      <c r="Z26" s="84" t="s">
        <v>333</v>
      </c>
      <c r="AA26" s="84" t="s">
        <v>333</v>
      </c>
    </row>
    <row r="27" spans="1:27" ht="11.5" x14ac:dyDescent="0.25">
      <c r="A27" s="85"/>
      <c r="B27" s="555"/>
      <c r="C27" s="556" t="s">
        <v>478</v>
      </c>
      <c r="D27" s="39" t="s">
        <v>315</v>
      </c>
      <c r="E27" s="558"/>
      <c r="F27" s="560"/>
      <c r="G27" s="23"/>
      <c r="H27" s="84">
        <v>260.73395089416721</v>
      </c>
      <c r="I27" s="84">
        <v>233.40363035843541</v>
      </c>
      <c r="J27" s="84">
        <v>210.47136632119404</v>
      </c>
      <c r="K27" s="84">
        <v>200.47886633503191</v>
      </c>
      <c r="L27" s="84">
        <v>233.95859831850581</v>
      </c>
      <c r="M27" s="84">
        <v>225.30398433506039</v>
      </c>
      <c r="N27" s="84">
        <v>236.91196719508665</v>
      </c>
      <c r="O27" s="84">
        <v>264.41481139513786</v>
      </c>
      <c r="P27" s="23"/>
      <c r="Q27" s="84">
        <v>264.41481139513786</v>
      </c>
      <c r="R27" s="84">
        <v>308.15230705341878</v>
      </c>
      <c r="S27" s="84">
        <v>275.91572274259261</v>
      </c>
      <c r="T27" s="84">
        <v>252.83853271636613</v>
      </c>
      <c r="U27" s="84">
        <v>211.21929602604527</v>
      </c>
      <c r="V27" s="84">
        <v>252.2868754752844</v>
      </c>
      <c r="W27" s="84">
        <v>350.24152025239607</v>
      </c>
      <c r="X27" s="84" t="s">
        <v>333</v>
      </c>
      <c r="Y27" s="84" t="s">
        <v>333</v>
      </c>
      <c r="Z27" s="84" t="s">
        <v>333</v>
      </c>
      <c r="AA27" s="84" t="s">
        <v>333</v>
      </c>
    </row>
    <row r="28" spans="1:27" ht="11.5" x14ac:dyDescent="0.25">
      <c r="A28" s="85"/>
      <c r="B28" s="555"/>
      <c r="C28" s="556"/>
      <c r="D28" s="39" t="s">
        <v>317</v>
      </c>
      <c r="E28" s="558"/>
      <c r="F28" s="560"/>
      <c r="G28" s="23"/>
      <c r="H28" s="84">
        <v>255.30562071691679</v>
      </c>
      <c r="I28" s="84">
        <v>228.54430166031443</v>
      </c>
      <c r="J28" s="84">
        <v>206.08947410757813</v>
      </c>
      <c r="K28" s="84">
        <v>196.30501219637722</v>
      </c>
      <c r="L28" s="84">
        <v>229.08771550817684</v>
      </c>
      <c r="M28" s="84">
        <v>220.61328558629179</v>
      </c>
      <c r="N28" s="84">
        <v>234.21714797993431</v>
      </c>
      <c r="O28" s="84">
        <v>261.40715364380213</v>
      </c>
      <c r="P28" s="23"/>
      <c r="Q28" s="84">
        <v>261.40715364380213</v>
      </c>
      <c r="R28" s="84">
        <v>302.73222346308756</v>
      </c>
      <c r="S28" s="84">
        <v>271.08457965045949</v>
      </c>
      <c r="T28" s="84">
        <v>249.08593865992586</v>
      </c>
      <c r="U28" s="84">
        <v>208.09846604607478</v>
      </c>
      <c r="V28" s="84">
        <v>248.44337230258066</v>
      </c>
      <c r="W28" s="84">
        <v>344.903293725764</v>
      </c>
      <c r="X28" s="84" t="s">
        <v>333</v>
      </c>
      <c r="Y28" s="84" t="s">
        <v>333</v>
      </c>
      <c r="Z28" s="84" t="s">
        <v>333</v>
      </c>
      <c r="AA28" s="84" t="s">
        <v>333</v>
      </c>
    </row>
    <row r="29" spans="1:27" ht="11.5" x14ac:dyDescent="0.25">
      <c r="A29" s="85"/>
      <c r="B29" s="555"/>
      <c r="C29" s="556"/>
      <c r="D29" s="39" t="s">
        <v>318</v>
      </c>
      <c r="E29" s="558"/>
      <c r="F29" s="560"/>
      <c r="G29" s="23"/>
      <c r="H29" s="84">
        <v>257.51079589823433</v>
      </c>
      <c r="I29" s="84">
        <v>230.51832879076954</v>
      </c>
      <c r="J29" s="84">
        <v>207.86955005011575</v>
      </c>
      <c r="K29" s="84">
        <v>198.00057588842645</v>
      </c>
      <c r="L29" s="84">
        <v>231.06643631802345</v>
      </c>
      <c r="M29" s="84">
        <v>222.51880940781095</v>
      </c>
      <c r="N29" s="84">
        <v>238.82164682330844</v>
      </c>
      <c r="O29" s="84">
        <v>266.54618358667256</v>
      </c>
      <c r="P29" s="23"/>
      <c r="Q29" s="84">
        <v>266.54618358667256</v>
      </c>
      <c r="R29" s="84">
        <v>309.55777766368232</v>
      </c>
      <c r="S29" s="84">
        <v>277.16998848458883</v>
      </c>
      <c r="T29" s="84">
        <v>254.75346138464033</v>
      </c>
      <c r="U29" s="84">
        <v>212.81343464675621</v>
      </c>
      <c r="V29" s="84">
        <v>254.71519815414416</v>
      </c>
      <c r="W29" s="84">
        <v>353.60968283194467</v>
      </c>
      <c r="X29" s="84" t="s">
        <v>333</v>
      </c>
      <c r="Y29" s="84" t="s">
        <v>333</v>
      </c>
      <c r="Z29" s="84" t="s">
        <v>333</v>
      </c>
      <c r="AA29" s="84" t="s">
        <v>333</v>
      </c>
    </row>
    <row r="30" spans="1:27" ht="11.5" x14ac:dyDescent="0.25">
      <c r="A30" s="85"/>
      <c r="B30" s="555"/>
      <c r="C30" s="556"/>
      <c r="D30" s="39" t="s">
        <v>319</v>
      </c>
      <c r="E30" s="558"/>
      <c r="F30" s="560"/>
      <c r="G30" s="23"/>
      <c r="H30" s="84">
        <v>260.46759170384576</v>
      </c>
      <c r="I30" s="84">
        <v>233.16519113029824</v>
      </c>
      <c r="J30" s="84">
        <v>210.25635411228563</v>
      </c>
      <c r="K30" s="84">
        <v>200.2740622106345</v>
      </c>
      <c r="L30" s="84">
        <v>233.71959214917823</v>
      </c>
      <c r="M30" s="84">
        <v>225.07381949984091</v>
      </c>
      <c r="N30" s="84">
        <v>240.31704711393527</v>
      </c>
      <c r="O30" s="84">
        <v>268.21518321758077</v>
      </c>
      <c r="P30" s="23"/>
      <c r="Q30" s="84">
        <v>268.21518321758077</v>
      </c>
      <c r="R30" s="84">
        <v>311.70389339714734</v>
      </c>
      <c r="S30" s="84">
        <v>279.0849371729239</v>
      </c>
      <c r="T30" s="84">
        <v>256.88152171824601</v>
      </c>
      <c r="U30" s="84">
        <v>214.58733983309946</v>
      </c>
      <c r="V30" s="84">
        <v>256.08723122191924</v>
      </c>
      <c r="W30" s="84">
        <v>355.51156575264434</v>
      </c>
      <c r="X30" s="84" t="s">
        <v>333</v>
      </c>
      <c r="Y30" s="84" t="s">
        <v>333</v>
      </c>
      <c r="Z30" s="84" t="s">
        <v>333</v>
      </c>
      <c r="AA30" s="84" t="s">
        <v>333</v>
      </c>
    </row>
    <row r="31" spans="1:27" ht="11.5" x14ac:dyDescent="0.25">
      <c r="A31" s="85"/>
      <c r="B31" s="555"/>
      <c r="C31" s="556"/>
      <c r="D31" s="39" t="s">
        <v>320</v>
      </c>
      <c r="E31" s="558"/>
      <c r="F31" s="560"/>
      <c r="G31" s="23"/>
      <c r="H31" s="84">
        <v>255.68421167606365</v>
      </c>
      <c r="I31" s="84">
        <v>228.88320844242975</v>
      </c>
      <c r="J31" s="84">
        <v>206.39508277946462</v>
      </c>
      <c r="K31" s="84">
        <v>196.59611155660309</v>
      </c>
      <c r="L31" s="84">
        <v>229.42742811497121</v>
      </c>
      <c r="M31" s="84">
        <v>220.94043151890429</v>
      </c>
      <c r="N31" s="84">
        <v>235.81729371787185</v>
      </c>
      <c r="O31" s="84">
        <v>263.19305850336156</v>
      </c>
      <c r="P31" s="23"/>
      <c r="Q31" s="84">
        <v>263.19305850336156</v>
      </c>
      <c r="R31" s="84">
        <v>305.9800838216521</v>
      </c>
      <c r="S31" s="84">
        <v>273.98928802978378</v>
      </c>
      <c r="T31" s="84">
        <v>252.96481223256606</v>
      </c>
      <c r="U31" s="84">
        <v>211.33626930671991</v>
      </c>
      <c r="V31" s="84">
        <v>252.80134184619948</v>
      </c>
      <c r="W31" s="84">
        <v>350.9447732807958</v>
      </c>
      <c r="X31" s="84" t="s">
        <v>333</v>
      </c>
      <c r="Y31" s="84" t="s">
        <v>333</v>
      </c>
      <c r="Z31" s="84" t="s">
        <v>333</v>
      </c>
      <c r="AA31" s="84" t="s">
        <v>333</v>
      </c>
    </row>
    <row r="32" spans="1:27" ht="11.5" x14ac:dyDescent="0.25">
      <c r="A32" s="85"/>
      <c r="B32" s="555"/>
      <c r="C32" s="556"/>
      <c r="D32" s="39" t="s">
        <v>321</v>
      </c>
      <c r="E32" s="558"/>
      <c r="F32" s="560"/>
      <c r="G32" s="23"/>
      <c r="H32" s="84">
        <v>257.52558723627214</v>
      </c>
      <c r="I32" s="84">
        <v>230.53156969010024</v>
      </c>
      <c r="J32" s="84">
        <v>207.88149001081462</v>
      </c>
      <c r="K32" s="84">
        <v>198.01194897839505</v>
      </c>
      <c r="L32" s="84">
        <v>231.07970870047581</v>
      </c>
      <c r="M32" s="84">
        <v>222.53159081729802</v>
      </c>
      <c r="N32" s="84">
        <v>232.84949385538494</v>
      </c>
      <c r="O32" s="84">
        <v>259.8807300879219</v>
      </c>
      <c r="P32" s="23"/>
      <c r="Q32" s="84">
        <v>259.8807300879219</v>
      </c>
      <c r="R32" s="84">
        <v>300.3099333395275</v>
      </c>
      <c r="S32" s="84">
        <v>268.91337443656164</v>
      </c>
      <c r="T32" s="84">
        <v>246.0952348562511</v>
      </c>
      <c r="U32" s="84">
        <v>205.59542798457818</v>
      </c>
      <c r="V32" s="84">
        <v>244.46770477753873</v>
      </c>
      <c r="W32" s="84">
        <v>339.39133389111936</v>
      </c>
      <c r="X32" s="84" t="s">
        <v>333</v>
      </c>
      <c r="Y32" s="84" t="s">
        <v>333</v>
      </c>
      <c r="Z32" s="84" t="s">
        <v>333</v>
      </c>
      <c r="AA32" s="84" t="s">
        <v>333</v>
      </c>
    </row>
    <row r="33" spans="1:28" ht="11.5" x14ac:dyDescent="0.25">
      <c r="A33" s="85"/>
      <c r="B33" s="555"/>
      <c r="C33" s="556"/>
      <c r="D33" s="39" t="s">
        <v>322</v>
      </c>
      <c r="E33" s="558"/>
      <c r="F33" s="560"/>
      <c r="G33" s="23"/>
      <c r="H33" s="84">
        <v>258.93782864086342</v>
      </c>
      <c r="I33" s="84">
        <v>231.79577893344458</v>
      </c>
      <c r="J33" s="84">
        <v>209.02148876042253</v>
      </c>
      <c r="K33" s="84">
        <v>199.09782427316546</v>
      </c>
      <c r="L33" s="84">
        <v>232.34692387660624</v>
      </c>
      <c r="M33" s="84">
        <v>223.75192907476765</v>
      </c>
      <c r="N33" s="84">
        <v>236.83698592588888</v>
      </c>
      <c r="O33" s="84">
        <v>264.33112563460907</v>
      </c>
      <c r="P33" s="23"/>
      <c r="Q33" s="84">
        <v>264.33112563460907</v>
      </c>
      <c r="R33" s="84">
        <v>306.92283944638547</v>
      </c>
      <c r="S33" s="84">
        <v>274.82677649949125</v>
      </c>
      <c r="T33" s="84">
        <v>250.85913253680243</v>
      </c>
      <c r="U33" s="84">
        <v>209.5659140083398</v>
      </c>
      <c r="V33" s="84">
        <v>248.67053766338475</v>
      </c>
      <c r="W33" s="84">
        <v>345.22858982708419</v>
      </c>
      <c r="X33" s="84" t="s">
        <v>333</v>
      </c>
      <c r="Y33" s="84" t="s">
        <v>333</v>
      </c>
      <c r="Z33" s="84" t="s">
        <v>333</v>
      </c>
      <c r="AA33" s="84" t="s">
        <v>333</v>
      </c>
    </row>
    <row r="34" spans="1:28" ht="11.5" x14ac:dyDescent="0.25">
      <c r="A34" s="85"/>
      <c r="B34" s="555"/>
      <c r="C34" s="556"/>
      <c r="D34" s="39" t="s">
        <v>323</v>
      </c>
      <c r="E34" s="558"/>
      <c r="F34" s="560"/>
      <c r="G34" s="23"/>
      <c r="H34" s="84">
        <v>254.63286552470055</v>
      </c>
      <c r="I34" s="84">
        <v>227.94206515192241</v>
      </c>
      <c r="J34" s="84">
        <v>205.54640825819473</v>
      </c>
      <c r="K34" s="84">
        <v>195.78772935770593</v>
      </c>
      <c r="L34" s="84">
        <v>228.48404705133558</v>
      </c>
      <c r="M34" s="84">
        <v>220.03194807819742</v>
      </c>
      <c r="N34" s="84">
        <v>235.26656907818526</v>
      </c>
      <c r="O34" s="84">
        <v>262.57840085876279</v>
      </c>
      <c r="P34" s="23"/>
      <c r="Q34" s="84">
        <v>262.57840085876279</v>
      </c>
      <c r="R34" s="84">
        <v>305.68875684768193</v>
      </c>
      <c r="S34" s="84">
        <v>274.85885895571062</v>
      </c>
      <c r="T34" s="84">
        <v>252.82740618535038</v>
      </c>
      <c r="U34" s="84">
        <v>211.93049991883504</v>
      </c>
      <c r="V34" s="84">
        <v>254.39634686017337</v>
      </c>
      <c r="W34" s="84">
        <v>352.5232271659105</v>
      </c>
      <c r="X34" s="84" t="s">
        <v>333</v>
      </c>
      <c r="Y34" s="84" t="s">
        <v>333</v>
      </c>
      <c r="Z34" s="84" t="s">
        <v>333</v>
      </c>
      <c r="AA34" s="84" t="s">
        <v>333</v>
      </c>
    </row>
    <row r="35" spans="1:28" ht="11.5" x14ac:dyDescent="0.25">
      <c r="A35" s="85"/>
      <c r="B35" s="555"/>
      <c r="C35" s="556"/>
      <c r="D35" s="39" t="s">
        <v>324</v>
      </c>
      <c r="E35" s="558"/>
      <c r="F35" s="560"/>
      <c r="G35" s="23"/>
      <c r="H35" s="84">
        <v>257.0323999415719</v>
      </c>
      <c r="I35" s="84">
        <v>230.09007864286636</v>
      </c>
      <c r="J35" s="84">
        <v>207.48337613491989</v>
      </c>
      <c r="K35" s="84">
        <v>197.63273626216358</v>
      </c>
      <c r="L35" s="84">
        <v>230.6371679121325</v>
      </c>
      <c r="M35" s="84">
        <v>222.1054205309263</v>
      </c>
      <c r="N35" s="84">
        <v>235.54565129031934</v>
      </c>
      <c r="O35" s="84">
        <v>262.88988141147126</v>
      </c>
      <c r="P35" s="23"/>
      <c r="Q35" s="84">
        <v>262.88988141147126</v>
      </c>
      <c r="R35" s="84">
        <v>305.76533533283595</v>
      </c>
      <c r="S35" s="84">
        <v>273.78360549782292</v>
      </c>
      <c r="T35" s="84">
        <v>252.56552303001845</v>
      </c>
      <c r="U35" s="84">
        <v>210.99126035532393</v>
      </c>
      <c r="V35" s="84">
        <v>252.64207895165805</v>
      </c>
      <c r="W35" s="84">
        <v>350.72503097474407</v>
      </c>
      <c r="X35" s="84" t="s">
        <v>333</v>
      </c>
      <c r="Y35" s="84" t="s">
        <v>333</v>
      </c>
      <c r="Z35" s="84" t="s">
        <v>333</v>
      </c>
      <c r="AA35" s="84" t="s">
        <v>333</v>
      </c>
    </row>
    <row r="36" spans="1:28" ht="11.5" x14ac:dyDescent="0.25">
      <c r="A36" s="85"/>
      <c r="B36" s="555"/>
      <c r="C36" s="556"/>
      <c r="D36" s="39" t="s">
        <v>325</v>
      </c>
      <c r="E36" s="558"/>
      <c r="F36" s="560"/>
      <c r="G36" s="23"/>
      <c r="H36" s="84">
        <v>256.06243024347776</v>
      </c>
      <c r="I36" s="84">
        <v>229.22178186718202</v>
      </c>
      <c r="J36" s="84">
        <v>206.70039084685936</v>
      </c>
      <c r="K36" s="84">
        <v>196.88692458406655</v>
      </c>
      <c r="L36" s="84">
        <v>229.7668065717728</v>
      </c>
      <c r="M36" s="84">
        <v>221.26725566242558</v>
      </c>
      <c r="N36" s="84">
        <v>232.50994518334161</v>
      </c>
      <c r="O36" s="84">
        <v>259.5017635918822</v>
      </c>
      <c r="P36" s="23"/>
      <c r="Q36" s="84">
        <v>259.5017635918822</v>
      </c>
      <c r="R36" s="84">
        <v>303.5207770697416</v>
      </c>
      <c r="S36" s="84">
        <v>271.79465687730334</v>
      </c>
      <c r="T36" s="84">
        <v>249.65169042863437</v>
      </c>
      <c r="U36" s="84">
        <v>208.57559736027503</v>
      </c>
      <c r="V36" s="84">
        <v>250.58865088867879</v>
      </c>
      <c r="W36" s="84">
        <v>347.8812281083658</v>
      </c>
      <c r="X36" s="84" t="s">
        <v>333</v>
      </c>
      <c r="Y36" s="84" t="s">
        <v>333</v>
      </c>
      <c r="Z36" s="84" t="s">
        <v>333</v>
      </c>
      <c r="AA36" s="84" t="s">
        <v>333</v>
      </c>
    </row>
    <row r="37" spans="1:28" ht="11.5" x14ac:dyDescent="0.25">
      <c r="A37" s="85"/>
      <c r="B37" s="555"/>
      <c r="C37" s="556"/>
      <c r="D37" s="39" t="s">
        <v>326</v>
      </c>
      <c r="E37" s="558"/>
      <c r="F37" s="560"/>
      <c r="G37" s="23"/>
      <c r="H37" s="84">
        <v>252.01715027075286</v>
      </c>
      <c r="I37" s="84">
        <v>225.60053105495649</v>
      </c>
      <c r="J37" s="84">
        <v>203.43493347128052</v>
      </c>
      <c r="K37" s="84">
        <v>193.77650056694696</v>
      </c>
      <c r="L37" s="84">
        <v>226.13694544713238</v>
      </c>
      <c r="M37" s="84">
        <v>217.771670632244</v>
      </c>
      <c r="N37" s="84">
        <v>231.62233492430181</v>
      </c>
      <c r="O37" s="84">
        <v>258.51111165472969</v>
      </c>
      <c r="P37" s="23"/>
      <c r="Q37" s="84">
        <v>258.51111165472969</v>
      </c>
      <c r="R37" s="84">
        <v>303.25680941196811</v>
      </c>
      <c r="S37" s="84">
        <v>271.56392028917651</v>
      </c>
      <c r="T37" s="84">
        <v>250.06233830464998</v>
      </c>
      <c r="U37" s="84">
        <v>208.91797425214111</v>
      </c>
      <c r="V37" s="84">
        <v>250.43049351065076</v>
      </c>
      <c r="W37" s="84">
        <v>347.6562970247345</v>
      </c>
      <c r="X37" s="84" t="s">
        <v>333</v>
      </c>
      <c r="Y37" s="84" t="s">
        <v>333</v>
      </c>
      <c r="Z37" s="84" t="s">
        <v>333</v>
      </c>
      <c r="AA37" s="84" t="s">
        <v>333</v>
      </c>
    </row>
    <row r="38" spans="1:28" ht="11.5" x14ac:dyDescent="0.25">
      <c r="A38" s="85"/>
      <c r="B38" s="555"/>
      <c r="C38" s="556"/>
      <c r="D38" s="39" t="s">
        <v>327</v>
      </c>
      <c r="E38" s="558"/>
      <c r="F38" s="560"/>
      <c r="G38" s="23"/>
      <c r="H38" s="84">
        <v>260.74949667938301</v>
      </c>
      <c r="I38" s="84">
        <v>233.41754662324746</v>
      </c>
      <c r="J38" s="84">
        <v>210.48391529168168</v>
      </c>
      <c r="K38" s="84">
        <v>200.49081952097359</v>
      </c>
      <c r="L38" s="84">
        <v>233.97254767226804</v>
      </c>
      <c r="M38" s="84">
        <v>225.31741767328398</v>
      </c>
      <c r="N38" s="84">
        <v>235.71967851327506</v>
      </c>
      <c r="O38" s="84">
        <v>263.08411125929302</v>
      </c>
      <c r="P38" s="23"/>
      <c r="Q38" s="84">
        <v>263.08411125929302</v>
      </c>
      <c r="R38" s="84">
        <v>305.39586100693913</v>
      </c>
      <c r="S38" s="84">
        <v>273.45544796270474</v>
      </c>
      <c r="T38" s="84">
        <v>252.41329251504411</v>
      </c>
      <c r="U38" s="84">
        <v>210.86601552379713</v>
      </c>
      <c r="V38" s="84">
        <v>250.61544513328681</v>
      </c>
      <c r="W38" s="84">
        <v>347.91895473189419</v>
      </c>
      <c r="X38" s="84" t="s">
        <v>333</v>
      </c>
      <c r="Y38" s="84" t="s">
        <v>333</v>
      </c>
      <c r="Z38" s="84" t="s">
        <v>333</v>
      </c>
      <c r="AA38" s="84" t="s">
        <v>333</v>
      </c>
    </row>
    <row r="39" spans="1:28" ht="11.5" x14ac:dyDescent="0.25">
      <c r="A39" s="85"/>
      <c r="B39" s="555"/>
      <c r="C39" s="556"/>
      <c r="D39" s="39" t="s">
        <v>328</v>
      </c>
      <c r="E39" s="558"/>
      <c r="F39" s="560"/>
      <c r="G39" s="23"/>
      <c r="H39" s="84">
        <v>259.02838312855386</v>
      </c>
      <c r="I39" s="84">
        <v>231.87684143451017</v>
      </c>
      <c r="J39" s="84">
        <v>209.09458674664702</v>
      </c>
      <c r="K39" s="84">
        <v>199.16745180334121</v>
      </c>
      <c r="L39" s="84">
        <v>232.42817912142129</v>
      </c>
      <c r="M39" s="84">
        <v>223.83017851948364</v>
      </c>
      <c r="N39" s="84">
        <v>235.64551667942942</v>
      </c>
      <c r="O39" s="84">
        <v>263.00134006144611</v>
      </c>
      <c r="P39" s="23"/>
      <c r="Q39" s="84">
        <v>263.00134006144611</v>
      </c>
      <c r="R39" s="84">
        <v>305.44001039759826</v>
      </c>
      <c r="S39" s="84">
        <v>273.48708590194423</v>
      </c>
      <c r="T39" s="84">
        <v>250.0879249704756</v>
      </c>
      <c r="U39" s="84">
        <v>208.90839171265668</v>
      </c>
      <c r="V39" s="84">
        <v>250.23899265402011</v>
      </c>
      <c r="W39" s="84">
        <v>347.40765307769612</v>
      </c>
      <c r="X39" s="84" t="s">
        <v>333</v>
      </c>
      <c r="Y39" s="84" t="s">
        <v>333</v>
      </c>
      <c r="Z39" s="84" t="s">
        <v>333</v>
      </c>
      <c r="AA39" s="84" t="s">
        <v>333</v>
      </c>
    </row>
    <row r="40" spans="1:28" ht="11.5" x14ac:dyDescent="0.25">
      <c r="A40" s="85"/>
      <c r="B40" s="555"/>
      <c r="C40" s="556"/>
      <c r="D40" s="39" t="s">
        <v>329</v>
      </c>
      <c r="E40" s="558"/>
      <c r="F40" s="560"/>
      <c r="G40" s="23"/>
      <c r="H40" s="84">
        <v>259.78792061062313</v>
      </c>
      <c r="I40" s="84">
        <v>232.55676365062476</v>
      </c>
      <c r="J40" s="84">
        <v>209.70770556402789</v>
      </c>
      <c r="K40" s="84">
        <v>199.75146172158165</v>
      </c>
      <c r="L40" s="84">
        <v>233.10971800067304</v>
      </c>
      <c r="M40" s="84">
        <v>224.48650586149321</v>
      </c>
      <c r="N40" s="84">
        <v>233.65619688488857</v>
      </c>
      <c r="O40" s="84">
        <v>260.78108236612672</v>
      </c>
      <c r="P40" s="23"/>
      <c r="Q40" s="84">
        <v>260.78108236612672</v>
      </c>
      <c r="R40" s="84">
        <v>299.68071913551825</v>
      </c>
      <c r="S40" s="84">
        <v>267.1581297682124</v>
      </c>
      <c r="T40" s="84">
        <v>243.03747291725824</v>
      </c>
      <c r="U40" s="84">
        <v>204.81995810606173</v>
      </c>
      <c r="V40" s="84">
        <v>244.10123553746106</v>
      </c>
      <c r="W40" s="84">
        <v>341.04687898699029</v>
      </c>
      <c r="X40" s="84" t="s">
        <v>333</v>
      </c>
      <c r="Y40" s="84" t="s">
        <v>333</v>
      </c>
      <c r="Z40" s="84" t="s">
        <v>333</v>
      </c>
      <c r="AA40" s="84" t="s">
        <v>333</v>
      </c>
    </row>
    <row r="41" spans="1:28" ht="11.5" x14ac:dyDescent="0.25">
      <c r="A41" s="85"/>
      <c r="B41" s="561" t="s">
        <v>33</v>
      </c>
      <c r="C41" s="561"/>
      <c r="D41" s="223"/>
      <c r="E41" s="559"/>
      <c r="F41" s="560"/>
      <c r="G41" s="23"/>
      <c r="H41" s="84">
        <v>253.14985164432846</v>
      </c>
      <c r="I41" s="84">
        <v>213.57444115975193</v>
      </c>
      <c r="J41" s="84">
        <v>174.74989531236287</v>
      </c>
      <c r="K41" s="84">
        <v>160.26701947738721</v>
      </c>
      <c r="L41" s="84">
        <v>200.74683223176862</v>
      </c>
      <c r="M41" s="84">
        <v>199.05760849983216</v>
      </c>
      <c r="N41" s="84">
        <v>215.77106184657606</v>
      </c>
      <c r="O41" s="84">
        <v>243.35846990910571</v>
      </c>
      <c r="P41" s="23"/>
      <c r="Q41" s="84">
        <v>243.35846990910571</v>
      </c>
      <c r="R41" s="84">
        <v>281.17733015023742</v>
      </c>
      <c r="S41" s="84">
        <v>230.77888190073497</v>
      </c>
      <c r="T41" s="84">
        <v>206.31785050021912</v>
      </c>
      <c r="U41" s="84">
        <v>145.13269789847291</v>
      </c>
      <c r="V41" s="84">
        <v>187.06626878827944</v>
      </c>
      <c r="W41" s="84">
        <v>276.51257875872909</v>
      </c>
      <c r="X41" s="84" t="s">
        <v>333</v>
      </c>
      <c r="Y41" s="84" t="s">
        <v>333</v>
      </c>
      <c r="Z41" s="84" t="s">
        <v>333</v>
      </c>
      <c r="AA41" s="84" t="s">
        <v>333</v>
      </c>
    </row>
    <row r="42" spans="1:28" s="85" customFormat="1" ht="11.5" x14ac:dyDescent="0.25">
      <c r="B42" s="118"/>
      <c r="C42" s="118"/>
      <c r="D42" s="119"/>
      <c r="E42" s="40"/>
      <c r="F42" s="119"/>
      <c r="G42" s="119"/>
      <c r="H42" s="120"/>
      <c r="I42" s="120"/>
      <c r="J42" s="120"/>
      <c r="K42" s="120"/>
      <c r="L42" s="120"/>
      <c r="M42" s="120"/>
      <c r="N42" s="120"/>
      <c r="O42" s="120"/>
      <c r="P42" s="120"/>
      <c r="Q42" s="120"/>
      <c r="R42" s="120"/>
      <c r="S42" s="120"/>
      <c r="T42" s="120"/>
      <c r="U42" s="120"/>
      <c r="V42" s="120"/>
      <c r="W42" s="120"/>
      <c r="X42" s="120"/>
      <c r="Y42" s="120"/>
      <c r="Z42" s="120"/>
      <c r="AA42" s="120"/>
    </row>
    <row r="43" spans="1:28" s="121" customFormat="1" ht="13.5" x14ac:dyDescent="0.25">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row>
    <row r="44" spans="1:28" s="122" customFormat="1" ht="11.5" x14ac:dyDescent="0.25">
      <c r="B44" s="123" t="s">
        <v>483</v>
      </c>
    </row>
    <row r="45" spans="1:28" s="85" customFormat="1" ht="11.5" x14ac:dyDescent="0.25"/>
    <row r="46" spans="1:28" ht="11.5" x14ac:dyDescent="0.25">
      <c r="A46" s="85"/>
      <c r="B46" s="545" t="s">
        <v>3</v>
      </c>
      <c r="C46" s="546"/>
      <c r="D46" s="547"/>
      <c r="E46" s="111" t="s">
        <v>4</v>
      </c>
      <c r="F46" s="124" t="s">
        <v>311</v>
      </c>
      <c r="G46" s="23"/>
      <c r="H46" s="87" t="s">
        <v>312</v>
      </c>
      <c r="I46" s="87" t="s">
        <v>313</v>
      </c>
      <c r="J46" s="87" t="s">
        <v>34</v>
      </c>
      <c r="K46" s="85"/>
      <c r="L46" s="85"/>
      <c r="M46" s="85"/>
      <c r="N46" s="85"/>
      <c r="O46" s="85"/>
      <c r="P46" s="85"/>
      <c r="Q46" s="85"/>
      <c r="R46" s="85"/>
      <c r="S46" s="85"/>
      <c r="T46" s="85"/>
      <c r="U46" s="85"/>
      <c r="V46" s="85"/>
      <c r="W46" s="85"/>
      <c r="X46" s="85"/>
      <c r="Y46" s="85"/>
      <c r="Z46" s="85"/>
      <c r="AA46" s="85"/>
      <c r="AB46" s="83"/>
    </row>
    <row r="47" spans="1:28" ht="11.5" x14ac:dyDescent="0.25">
      <c r="A47" s="85"/>
      <c r="B47" s="539" t="s">
        <v>479</v>
      </c>
      <c r="C47" s="539"/>
      <c r="D47" s="539"/>
      <c r="E47" s="540" t="s">
        <v>316</v>
      </c>
      <c r="F47" s="543"/>
      <c r="G47" s="23"/>
      <c r="H47" s="211">
        <v>178.33448071236876</v>
      </c>
      <c r="I47" s="211">
        <v>148.6368276293889</v>
      </c>
      <c r="J47" s="211">
        <v>166.29564018045022</v>
      </c>
      <c r="K47" s="85"/>
      <c r="L47" s="85"/>
      <c r="M47" s="85"/>
      <c r="N47" s="85"/>
      <c r="O47" s="85"/>
      <c r="P47" s="85"/>
      <c r="Q47" s="85"/>
      <c r="R47" s="85"/>
      <c r="S47" s="85"/>
      <c r="T47" s="85"/>
      <c r="U47" s="85"/>
      <c r="V47" s="85"/>
      <c r="W47" s="85"/>
      <c r="X47" s="85"/>
      <c r="Y47" s="85"/>
      <c r="Z47" s="85"/>
      <c r="AA47" s="85"/>
      <c r="AB47" s="83"/>
    </row>
    <row r="48" spans="1:28" ht="11.5" x14ac:dyDescent="0.25">
      <c r="A48" s="85"/>
      <c r="B48" s="539" t="s">
        <v>480</v>
      </c>
      <c r="C48" s="539"/>
      <c r="D48" s="539"/>
      <c r="E48" s="541"/>
      <c r="F48" s="543"/>
      <c r="G48" s="23"/>
      <c r="H48" s="211">
        <v>241.19862672970493</v>
      </c>
      <c r="I48" s="211">
        <v>201.91575625447265</v>
      </c>
      <c r="J48" s="211">
        <v>225.91439154720877</v>
      </c>
      <c r="K48" s="85"/>
      <c r="L48" s="85"/>
      <c r="M48" s="85"/>
      <c r="N48" s="85"/>
      <c r="O48" s="85"/>
      <c r="P48" s="85"/>
      <c r="Q48" s="85"/>
      <c r="R48" s="85"/>
      <c r="S48" s="85"/>
      <c r="T48" s="85"/>
      <c r="U48" s="85"/>
      <c r="V48" s="85"/>
      <c r="W48" s="85"/>
      <c r="X48" s="85"/>
      <c r="Y48" s="85"/>
      <c r="Z48" s="85"/>
      <c r="AA48" s="85"/>
      <c r="AB48" s="83"/>
    </row>
    <row r="49" spans="1:28" ht="11.5" x14ac:dyDescent="0.25">
      <c r="A49" s="85"/>
      <c r="B49" s="539" t="s">
        <v>33</v>
      </c>
      <c r="C49" s="539"/>
      <c r="D49" s="539"/>
      <c r="E49" s="542"/>
      <c r="F49" s="543"/>
      <c r="G49" s="23"/>
      <c r="H49" s="211">
        <v>223.35420693464852</v>
      </c>
      <c r="I49" s="211">
        <v>163.84598756890321</v>
      </c>
      <c r="J49" s="211">
        <v>199.47504466602001</v>
      </c>
      <c r="K49" s="85"/>
      <c r="L49" s="85"/>
      <c r="M49" s="85"/>
      <c r="N49" s="85"/>
      <c r="O49" s="85"/>
      <c r="P49" s="85"/>
      <c r="Q49" s="85"/>
      <c r="R49" s="85"/>
      <c r="S49" s="85"/>
      <c r="T49" s="85"/>
      <c r="U49" s="85"/>
      <c r="V49" s="85"/>
      <c r="W49" s="85"/>
      <c r="X49" s="85"/>
      <c r="Y49" s="85"/>
      <c r="Z49" s="85"/>
      <c r="AA49" s="85"/>
      <c r="AB49" s="83"/>
    </row>
    <row r="50" spans="1:28" s="85" customFormat="1" ht="11.5" x14ac:dyDescent="0.25"/>
    <row r="51" spans="1:28" s="97" customFormat="1" ht="13.5" hidden="1" x14ac:dyDescent="0.25"/>
    <row r="52" spans="1:28" s="85" customFormat="1" ht="11.5" hidden="1" x14ac:dyDescent="0.25">
      <c r="D52" s="42"/>
      <c r="E52" s="42"/>
    </row>
    <row r="53" spans="1:28" ht="11.5" hidden="1" x14ac:dyDescent="0.25">
      <c r="D53" s="43"/>
      <c r="E53" s="43"/>
    </row>
    <row r="54" spans="1:28" ht="11.5" hidden="1" x14ac:dyDescent="0.25">
      <c r="D54" s="43"/>
      <c r="E54" s="43"/>
    </row>
    <row r="55" spans="1:28" ht="11.5" hidden="1" x14ac:dyDescent="0.25">
      <c r="D55" s="43"/>
      <c r="E55" s="43"/>
    </row>
    <row r="56" spans="1:28" ht="11.5" hidden="1" x14ac:dyDescent="0.25">
      <c r="D56" s="43"/>
      <c r="E56" s="43"/>
    </row>
    <row r="57" spans="1:28" ht="11.5" hidden="1" x14ac:dyDescent="0.25"/>
    <row r="58" spans="1:28" ht="11.5" hidden="1" x14ac:dyDescent="0.25"/>
    <row r="59" spans="1:28" ht="11.5" hidden="1" x14ac:dyDescent="0.25"/>
    <row r="60" spans="1:28" ht="11.5" hidden="1" x14ac:dyDescent="0.25"/>
    <row r="61" spans="1:28" ht="11.5" hidden="1" x14ac:dyDescent="0.25"/>
    <row r="62" spans="1:28" ht="11.5" hidden="1" x14ac:dyDescent="0.25"/>
    <row r="63" spans="1:28" ht="11.5" hidden="1" x14ac:dyDescent="0.25"/>
    <row r="64" spans="1:28" ht="11.5" hidden="1" x14ac:dyDescent="0.25"/>
    <row r="65" ht="11.5" hidden="1" x14ac:dyDescent="0.25"/>
    <row r="66" ht="11.5" hidden="1" x14ac:dyDescent="0.25"/>
    <row r="67" ht="11.5" hidden="1" x14ac:dyDescent="0.25"/>
    <row r="68" ht="11.5" hidden="1" x14ac:dyDescent="0.25"/>
    <row r="69" ht="11.5" hidden="1" x14ac:dyDescent="0.25"/>
    <row r="70" ht="11.5" hidden="1" x14ac:dyDescent="0.25"/>
  </sheetData>
  <mergeCells count="23">
    <mergeCell ref="B2:N2"/>
    <mergeCell ref="B46:D46"/>
    <mergeCell ref="B8:B12"/>
    <mergeCell ref="C8:C12"/>
    <mergeCell ref="D8:D12"/>
    <mergeCell ref="E8:E12"/>
    <mergeCell ref="F8:F9"/>
    <mergeCell ref="B13:B40"/>
    <mergeCell ref="C13:C26"/>
    <mergeCell ref="E13:E41"/>
    <mergeCell ref="F13:F41"/>
    <mergeCell ref="C27:C40"/>
    <mergeCell ref="B41:C41"/>
    <mergeCell ref="B3:N3"/>
    <mergeCell ref="H8:O8"/>
    <mergeCell ref="Q8:AA8"/>
    <mergeCell ref="H9:O9"/>
    <mergeCell ref="Q9:AA9"/>
    <mergeCell ref="B47:D47"/>
    <mergeCell ref="E47:E49"/>
    <mergeCell ref="F47:F49"/>
    <mergeCell ref="B48:D48"/>
    <mergeCell ref="B49:D49"/>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tabColor theme="7" tint="0.79998168889431442"/>
  </sheetPr>
  <dimension ref="A1:AA51"/>
  <sheetViews>
    <sheetView zoomScaleNormal="100" workbookViewId="0"/>
  </sheetViews>
  <sheetFormatPr defaultColWidth="0" defaultRowHeight="13.5" zeroHeight="1" x14ac:dyDescent="0.3"/>
  <cols>
    <col min="1" max="1" width="6.4609375" style="64" customWidth="1"/>
    <col min="2" max="2" width="17.765625" style="64" customWidth="1"/>
    <col min="3" max="3" width="20.23046875" style="64" customWidth="1"/>
    <col min="4" max="4" width="20.3828125" style="64" customWidth="1"/>
    <col min="5" max="5" width="25.23046875" style="64" customWidth="1"/>
    <col min="6" max="6" width="1.4609375" style="64" customWidth="1"/>
    <col min="7" max="14" width="15.765625" style="64" customWidth="1"/>
    <col min="15" max="15" width="1.07421875" style="64" customWidth="1"/>
    <col min="16" max="26" width="15.765625" style="64" customWidth="1"/>
    <col min="27" max="27" width="6.4609375" style="64" customWidth="1"/>
    <col min="28" max="16384" width="6.4609375" style="64" hidden="1"/>
  </cols>
  <sheetData>
    <row r="1" spans="1:27" s="44" customFormat="1" ht="12.4" customHeight="1" x14ac:dyDescent="0.3"/>
    <row r="2" spans="1:27" s="44" customFormat="1" ht="18.399999999999999" customHeight="1" x14ac:dyDescent="0.35">
      <c r="B2" s="363" t="s">
        <v>457</v>
      </c>
      <c r="C2" s="363"/>
      <c r="D2" s="363"/>
      <c r="E2" s="363"/>
      <c r="F2" s="363"/>
      <c r="G2" s="363"/>
      <c r="H2" s="363"/>
      <c r="I2" s="363"/>
      <c r="J2" s="363"/>
      <c r="K2" s="363"/>
      <c r="L2" s="363"/>
      <c r="O2" s="45"/>
    </row>
    <row r="3" spans="1:27" s="44" customFormat="1" ht="51" customHeight="1" x14ac:dyDescent="0.3">
      <c r="B3" s="575" t="s">
        <v>484</v>
      </c>
      <c r="C3" s="575"/>
      <c r="D3" s="575"/>
      <c r="E3" s="575"/>
      <c r="F3" s="575"/>
      <c r="G3" s="575"/>
      <c r="H3" s="575"/>
      <c r="I3" s="575"/>
      <c r="J3" s="575"/>
      <c r="K3" s="575"/>
      <c r="L3" s="575"/>
      <c r="M3" s="575"/>
      <c r="N3" s="575"/>
      <c r="O3" s="46"/>
      <c r="P3" s="46"/>
      <c r="Q3" s="46"/>
      <c r="R3" s="46"/>
      <c r="S3" s="46"/>
      <c r="T3" s="46"/>
      <c r="U3" s="46"/>
      <c r="V3" s="46"/>
      <c r="W3" s="46"/>
      <c r="X3" s="46"/>
      <c r="Y3" s="46"/>
      <c r="Z3" s="46"/>
    </row>
    <row r="4" spans="1:27" s="44" customFormat="1" ht="12.4" customHeight="1" x14ac:dyDescent="0.3"/>
    <row r="5" spans="1:27" s="47" customFormat="1" x14ac:dyDescent="0.3"/>
    <row r="6" spans="1:27" s="49" customFormat="1" x14ac:dyDescent="0.3">
      <c r="B6" s="50" t="s">
        <v>485</v>
      </c>
    </row>
    <row r="7" spans="1:27" s="47" customFormat="1" x14ac:dyDescent="0.3">
      <c r="B7" s="48"/>
    </row>
    <row r="8" spans="1:27" s="52" customFormat="1" ht="12.4" customHeight="1" x14ac:dyDescent="0.3">
      <c r="A8" s="47"/>
      <c r="B8" s="576" t="s">
        <v>334</v>
      </c>
      <c r="C8" s="577" t="s">
        <v>45</v>
      </c>
      <c r="D8" s="578" t="s">
        <v>4</v>
      </c>
      <c r="E8" s="579"/>
      <c r="F8" s="51"/>
      <c r="G8" s="580" t="s">
        <v>482</v>
      </c>
      <c r="H8" s="581"/>
      <c r="I8" s="581"/>
      <c r="J8" s="581"/>
      <c r="K8" s="581"/>
      <c r="L8" s="581"/>
      <c r="M8" s="581"/>
      <c r="N8" s="582"/>
      <c r="O8" s="51"/>
      <c r="P8" s="533" t="s">
        <v>474</v>
      </c>
      <c r="Q8" s="534"/>
      <c r="R8" s="534"/>
      <c r="S8" s="534"/>
      <c r="T8" s="534"/>
      <c r="U8" s="534"/>
      <c r="V8" s="534"/>
      <c r="W8" s="534"/>
      <c r="X8" s="534"/>
      <c r="Y8" s="534"/>
      <c r="Z8" s="535"/>
      <c r="AA8" s="47"/>
    </row>
    <row r="9" spans="1:27" s="52" customFormat="1" ht="12.4" customHeight="1" x14ac:dyDescent="0.3">
      <c r="A9" s="47"/>
      <c r="B9" s="576"/>
      <c r="C9" s="577"/>
      <c r="D9" s="578"/>
      <c r="E9" s="579"/>
      <c r="F9" s="51"/>
      <c r="G9" s="527" t="s">
        <v>461</v>
      </c>
      <c r="H9" s="528"/>
      <c r="I9" s="528"/>
      <c r="J9" s="528"/>
      <c r="K9" s="528"/>
      <c r="L9" s="528"/>
      <c r="M9" s="528"/>
      <c r="N9" s="529"/>
      <c r="O9" s="51"/>
      <c r="P9" s="536" t="s">
        <v>475</v>
      </c>
      <c r="Q9" s="537"/>
      <c r="R9" s="537"/>
      <c r="S9" s="537"/>
      <c r="T9" s="537"/>
      <c r="U9" s="537"/>
      <c r="V9" s="537"/>
      <c r="W9" s="537"/>
      <c r="X9" s="537"/>
      <c r="Y9" s="537"/>
      <c r="Z9" s="538"/>
      <c r="AA9" s="47"/>
    </row>
    <row r="10" spans="1:27" s="52" customFormat="1" ht="23" x14ac:dyDescent="0.3">
      <c r="A10" s="47"/>
      <c r="B10" s="576"/>
      <c r="C10" s="577"/>
      <c r="D10" s="578"/>
      <c r="E10" s="53" t="s">
        <v>5</v>
      </c>
      <c r="F10" s="51"/>
      <c r="G10" s="54" t="s">
        <v>303</v>
      </c>
      <c r="H10" s="54" t="s">
        <v>297</v>
      </c>
      <c r="I10" s="54" t="s">
        <v>298</v>
      </c>
      <c r="J10" s="54" t="s">
        <v>299</v>
      </c>
      <c r="K10" s="54" t="s">
        <v>6</v>
      </c>
      <c r="L10" s="55" t="s">
        <v>7</v>
      </c>
      <c r="M10" s="54" t="s">
        <v>8</v>
      </c>
      <c r="N10" s="54" t="s">
        <v>304</v>
      </c>
      <c r="O10" s="51"/>
      <c r="P10" s="106" t="s">
        <v>449</v>
      </c>
      <c r="Q10" s="56" t="s">
        <v>9</v>
      </c>
      <c r="R10" s="56" t="s">
        <v>10</v>
      </c>
      <c r="S10" s="57" t="s">
        <v>11</v>
      </c>
      <c r="T10" s="56" t="s">
        <v>12</v>
      </c>
      <c r="U10" s="56" t="s">
        <v>13</v>
      </c>
      <c r="V10" s="56" t="s">
        <v>14</v>
      </c>
      <c r="W10" s="56" t="s">
        <v>15</v>
      </c>
      <c r="X10" s="56" t="s">
        <v>16</v>
      </c>
      <c r="Y10" s="56" t="s">
        <v>17</v>
      </c>
      <c r="Z10" s="56" t="s">
        <v>18</v>
      </c>
      <c r="AA10" s="47"/>
    </row>
    <row r="11" spans="1:27" s="61" customFormat="1" ht="12.4" customHeight="1" x14ac:dyDescent="0.3">
      <c r="A11" s="364"/>
      <c r="B11" s="576"/>
      <c r="C11" s="577"/>
      <c r="D11" s="578"/>
      <c r="E11" s="53" t="s">
        <v>374</v>
      </c>
      <c r="F11" s="51"/>
      <c r="G11" s="58" t="s">
        <v>305</v>
      </c>
      <c r="H11" s="58" t="s">
        <v>306</v>
      </c>
      <c r="I11" s="58" t="s">
        <v>307</v>
      </c>
      <c r="J11" s="58" t="s">
        <v>308</v>
      </c>
      <c r="K11" s="58" t="s">
        <v>19</v>
      </c>
      <c r="L11" s="59" t="s">
        <v>20</v>
      </c>
      <c r="M11" s="58" t="s">
        <v>21</v>
      </c>
      <c r="N11" s="58" t="s">
        <v>309</v>
      </c>
      <c r="O11" s="51"/>
      <c r="P11" s="34" t="s">
        <v>310</v>
      </c>
      <c r="Q11" s="58" t="s">
        <v>22</v>
      </c>
      <c r="R11" s="58" t="s">
        <v>23</v>
      </c>
      <c r="S11" s="60" t="s">
        <v>24</v>
      </c>
      <c r="T11" s="58" t="s">
        <v>25</v>
      </c>
      <c r="U11" s="58" t="s">
        <v>26</v>
      </c>
      <c r="V11" s="58" t="s">
        <v>27</v>
      </c>
      <c r="W11" s="58" t="s">
        <v>28</v>
      </c>
      <c r="X11" s="58" t="s">
        <v>29</v>
      </c>
      <c r="Y11" s="58" t="s">
        <v>30</v>
      </c>
      <c r="Z11" s="58" t="s">
        <v>31</v>
      </c>
      <c r="AA11" s="364"/>
    </row>
    <row r="12" spans="1:27" s="61" customFormat="1" ht="12.4" customHeight="1" x14ac:dyDescent="0.3">
      <c r="A12" s="364"/>
      <c r="B12" s="576"/>
      <c r="C12" s="577"/>
      <c r="D12" s="578"/>
      <c r="E12" s="125" t="s">
        <v>436</v>
      </c>
      <c r="F12" s="63"/>
      <c r="G12" s="56" t="s">
        <v>312</v>
      </c>
      <c r="H12" s="56" t="s">
        <v>312</v>
      </c>
      <c r="I12" s="56" t="s">
        <v>313</v>
      </c>
      <c r="J12" s="56" t="s">
        <v>313</v>
      </c>
      <c r="K12" s="56" t="s">
        <v>34</v>
      </c>
      <c r="L12" s="56" t="s">
        <v>34</v>
      </c>
      <c r="M12" s="56" t="s">
        <v>35</v>
      </c>
      <c r="N12" s="56" t="s">
        <v>35</v>
      </c>
      <c r="O12" s="63"/>
      <c r="P12" s="56" t="s">
        <v>314</v>
      </c>
      <c r="Q12" s="56" t="s">
        <v>36</v>
      </c>
      <c r="R12" s="56" t="s">
        <v>36</v>
      </c>
      <c r="S12" s="56" t="s">
        <v>37</v>
      </c>
      <c r="T12" s="56" t="s">
        <v>37</v>
      </c>
      <c r="U12" s="56" t="s">
        <v>38</v>
      </c>
      <c r="V12" s="56" t="s">
        <v>38</v>
      </c>
      <c r="W12" s="56" t="s">
        <v>39</v>
      </c>
      <c r="X12" s="56" t="s">
        <v>39</v>
      </c>
      <c r="Y12" s="56" t="s">
        <v>40</v>
      </c>
      <c r="Z12" s="56" t="s">
        <v>40</v>
      </c>
      <c r="AA12" s="364"/>
    </row>
    <row r="13" spans="1:27" s="61" customFormat="1" ht="12.4" customHeight="1" x14ac:dyDescent="0.3">
      <c r="A13" s="364"/>
      <c r="B13" s="571" t="s">
        <v>477</v>
      </c>
      <c r="C13" s="62" t="s">
        <v>315</v>
      </c>
      <c r="D13" s="569" t="s">
        <v>316</v>
      </c>
      <c r="E13" s="574"/>
      <c r="F13" s="51"/>
      <c r="G13" s="212">
        <v>5.7199162492486987E-2</v>
      </c>
      <c r="H13" s="212">
        <v>8.5798743738730476E-2</v>
      </c>
      <c r="I13" s="212">
        <v>0.27017091694487855</v>
      </c>
      <c r="J13" s="212">
        <v>0.2747503666693672</v>
      </c>
      <c r="K13" s="212">
        <v>3.5288369919445137</v>
      </c>
      <c r="L13" s="212">
        <v>3.4233284643042605</v>
      </c>
      <c r="M13" s="212">
        <v>11.820075926151441</v>
      </c>
      <c r="N13" s="212">
        <v>11.23650039616815</v>
      </c>
      <c r="O13" s="51"/>
      <c r="P13" s="212">
        <v>11.23650039616815</v>
      </c>
      <c r="Q13" s="212">
        <v>15.217885194859468</v>
      </c>
      <c r="R13" s="212">
        <v>15.148042252053873</v>
      </c>
      <c r="S13" s="212">
        <v>17.904770251104306</v>
      </c>
      <c r="T13" s="212">
        <v>18.9798419743104</v>
      </c>
      <c r="U13" s="212">
        <v>14.504523269083327</v>
      </c>
      <c r="V13" s="212">
        <v>14.876163475786743</v>
      </c>
      <c r="W13" s="212" t="s">
        <v>333</v>
      </c>
      <c r="X13" s="212" t="s">
        <v>333</v>
      </c>
      <c r="Y13" s="212" t="s">
        <v>333</v>
      </c>
      <c r="Z13" s="212" t="s">
        <v>333</v>
      </c>
      <c r="AA13" s="364"/>
    </row>
    <row r="14" spans="1:27" s="61" customFormat="1" ht="12.4" customHeight="1" x14ac:dyDescent="0.3">
      <c r="A14" s="364"/>
      <c r="B14" s="572"/>
      <c r="C14" s="62" t="s">
        <v>317</v>
      </c>
      <c r="D14" s="569"/>
      <c r="E14" s="574"/>
      <c r="F14" s="51"/>
      <c r="G14" s="212">
        <v>5.5304472239826249E-2</v>
      </c>
      <c r="H14" s="212">
        <v>8.2956708359739381E-2</v>
      </c>
      <c r="I14" s="212">
        <v>0.26122165649101947</v>
      </c>
      <c r="J14" s="212">
        <v>0.26564941450574442</v>
      </c>
      <c r="K14" s="212">
        <v>3.4119462410922781</v>
      </c>
      <c r="L14" s="212">
        <v>3.3099326243944498</v>
      </c>
      <c r="M14" s="212">
        <v>11.513796865231745</v>
      </c>
      <c r="N14" s="212">
        <v>10.945342808783455</v>
      </c>
      <c r="O14" s="51"/>
      <c r="P14" s="212">
        <v>10.945342808783455</v>
      </c>
      <c r="Q14" s="212">
        <v>14.665239004197298</v>
      </c>
      <c r="R14" s="212">
        <v>14.597846166128626</v>
      </c>
      <c r="S14" s="212">
        <v>17.390021956752758</v>
      </c>
      <c r="T14" s="212">
        <v>18.433863840816127</v>
      </c>
      <c r="U14" s="212">
        <v>14.100647761151276</v>
      </c>
      <c r="V14" s="212">
        <v>14.461983176944335</v>
      </c>
      <c r="W14" s="212" t="s">
        <v>333</v>
      </c>
      <c r="X14" s="212" t="s">
        <v>333</v>
      </c>
      <c r="Y14" s="212" t="s">
        <v>333</v>
      </c>
      <c r="Z14" s="212" t="s">
        <v>333</v>
      </c>
      <c r="AA14" s="364"/>
    </row>
    <row r="15" spans="1:27" s="61" customFormat="1" ht="12.4" customHeight="1" x14ac:dyDescent="0.3">
      <c r="A15" s="364"/>
      <c r="B15" s="572"/>
      <c r="C15" s="62" t="s">
        <v>318</v>
      </c>
      <c r="D15" s="569"/>
      <c r="E15" s="574"/>
      <c r="F15" s="51"/>
      <c r="G15" s="212">
        <v>5.6226213443823357E-2</v>
      </c>
      <c r="H15" s="212">
        <v>8.4339320165735032E-2</v>
      </c>
      <c r="I15" s="212">
        <v>0.2655753507658698</v>
      </c>
      <c r="J15" s="212">
        <v>0.27007690474750684</v>
      </c>
      <c r="K15" s="212">
        <v>3.4688120117771488</v>
      </c>
      <c r="L15" s="212">
        <v>3.3650981681343572</v>
      </c>
      <c r="M15" s="212">
        <v>11.907204039153976</v>
      </c>
      <c r="N15" s="212">
        <v>11.319326858738016</v>
      </c>
      <c r="O15" s="51"/>
      <c r="P15" s="212">
        <v>11.319326858738016</v>
      </c>
      <c r="Q15" s="212">
        <v>15.232508313769655</v>
      </c>
      <c r="R15" s="212">
        <v>15.162636096084153</v>
      </c>
      <c r="S15" s="212">
        <v>18.010418613276087</v>
      </c>
      <c r="T15" s="212">
        <v>19.09184860369589</v>
      </c>
      <c r="U15" s="212">
        <v>14.668754236620025</v>
      </c>
      <c r="V15" s="212">
        <v>15.044426820005809</v>
      </c>
      <c r="W15" s="212" t="s">
        <v>333</v>
      </c>
      <c r="X15" s="212" t="s">
        <v>333</v>
      </c>
      <c r="Y15" s="212" t="s">
        <v>333</v>
      </c>
      <c r="Z15" s="212" t="s">
        <v>333</v>
      </c>
      <c r="AA15" s="364"/>
    </row>
    <row r="16" spans="1:27" s="61" customFormat="1" ht="12.4" customHeight="1" x14ac:dyDescent="0.3">
      <c r="A16" s="364"/>
      <c r="B16" s="572"/>
      <c r="C16" s="62" t="s">
        <v>319</v>
      </c>
      <c r="D16" s="569"/>
      <c r="E16" s="574"/>
      <c r="F16" s="51"/>
      <c r="G16" s="212">
        <v>5.7506409560486027E-2</v>
      </c>
      <c r="H16" s="212">
        <v>8.6259614340729041E-2</v>
      </c>
      <c r="I16" s="212">
        <v>0.27162214836982868</v>
      </c>
      <c r="J16" s="212">
        <v>0.27622619674995474</v>
      </c>
      <c r="K16" s="212">
        <v>3.547792248839472</v>
      </c>
      <c r="L16" s="212">
        <v>3.4417169788842301</v>
      </c>
      <c r="M16" s="212">
        <v>12.060640597709659</v>
      </c>
      <c r="N16" s="212">
        <v>11.465188015787197</v>
      </c>
      <c r="O16" s="51"/>
      <c r="P16" s="212">
        <v>11.465188015787197</v>
      </c>
      <c r="Q16" s="212">
        <v>15.382265186051335</v>
      </c>
      <c r="R16" s="212">
        <v>15.311437840011674</v>
      </c>
      <c r="S16" s="212">
        <v>18.362914083511907</v>
      </c>
      <c r="T16" s="212">
        <v>19.465037159322346</v>
      </c>
      <c r="U16" s="212">
        <v>14.847761612022696</v>
      </c>
      <c r="V16" s="212">
        <v>15.228461879286145</v>
      </c>
      <c r="W16" s="212" t="s">
        <v>333</v>
      </c>
      <c r="X16" s="212" t="s">
        <v>333</v>
      </c>
      <c r="Y16" s="212" t="s">
        <v>333</v>
      </c>
      <c r="Z16" s="212" t="s">
        <v>333</v>
      </c>
      <c r="AA16" s="364"/>
    </row>
    <row r="17" spans="1:27" s="61" customFormat="1" ht="12.4" customHeight="1" x14ac:dyDescent="0.3">
      <c r="A17" s="364"/>
      <c r="B17" s="572"/>
      <c r="C17" s="62" t="s">
        <v>320</v>
      </c>
      <c r="D17" s="569"/>
      <c r="E17" s="574"/>
      <c r="F17" s="51"/>
      <c r="G17" s="212">
        <v>5.5662927152491819E-2</v>
      </c>
      <c r="H17" s="212">
        <v>8.3494390728737725E-2</v>
      </c>
      <c r="I17" s="212">
        <v>0.26291475982012807</v>
      </c>
      <c r="J17" s="212">
        <v>0.2673712162664299</v>
      </c>
      <c r="K17" s="212">
        <v>3.4340607074697291</v>
      </c>
      <c r="L17" s="212">
        <v>3.3313858914044152</v>
      </c>
      <c r="M17" s="212">
        <v>11.64388002361488</v>
      </c>
      <c r="N17" s="212">
        <v>11.069003559343694</v>
      </c>
      <c r="O17" s="51"/>
      <c r="P17" s="212">
        <v>11.069003559343694</v>
      </c>
      <c r="Q17" s="212">
        <v>14.865594162418741</v>
      </c>
      <c r="R17" s="212">
        <v>14.797332801348015</v>
      </c>
      <c r="S17" s="212">
        <v>17.741474539120862</v>
      </c>
      <c r="T17" s="212">
        <v>18.806674713475257</v>
      </c>
      <c r="U17" s="212">
        <v>14.448829132318501</v>
      </c>
      <c r="V17" s="212">
        <v>14.819034712264759</v>
      </c>
      <c r="W17" s="212" t="s">
        <v>333</v>
      </c>
      <c r="X17" s="212" t="s">
        <v>333</v>
      </c>
      <c r="Y17" s="212" t="s">
        <v>333</v>
      </c>
      <c r="Z17" s="212" t="s">
        <v>333</v>
      </c>
      <c r="AA17" s="364"/>
    </row>
    <row r="18" spans="1:27" s="61" customFormat="1" ht="12.4" customHeight="1" x14ac:dyDescent="0.3">
      <c r="A18" s="364"/>
      <c r="B18" s="572"/>
      <c r="C18" s="62" t="s">
        <v>321</v>
      </c>
      <c r="D18" s="569"/>
      <c r="E18" s="574"/>
      <c r="F18" s="51"/>
      <c r="G18" s="212">
        <v>5.6256662357449895E-2</v>
      </c>
      <c r="H18" s="212">
        <v>8.4384993536174846E-2</v>
      </c>
      <c r="I18" s="212">
        <v>0.26571917124428224</v>
      </c>
      <c r="J18" s="212">
        <v>0.2702231630110728</v>
      </c>
      <c r="K18" s="212">
        <v>3.4706905227218496</v>
      </c>
      <c r="L18" s="212">
        <v>3.3669205135705971</v>
      </c>
      <c r="M18" s="212">
        <v>11.48998299740572</v>
      </c>
      <c r="N18" s="212">
        <v>10.922704668645167</v>
      </c>
      <c r="O18" s="51"/>
      <c r="P18" s="212">
        <v>10.922704668645167</v>
      </c>
      <c r="Q18" s="212">
        <v>14.558987946385416</v>
      </c>
      <c r="R18" s="212">
        <v>14.492465736914953</v>
      </c>
      <c r="S18" s="212">
        <v>17.181194828314531</v>
      </c>
      <c r="T18" s="212">
        <v>18.214025568489518</v>
      </c>
      <c r="U18" s="212">
        <v>13.849815370689248</v>
      </c>
      <c r="V18" s="212">
        <v>14.205043940538802</v>
      </c>
      <c r="W18" s="212" t="s">
        <v>333</v>
      </c>
      <c r="X18" s="212" t="s">
        <v>333</v>
      </c>
      <c r="Y18" s="212" t="s">
        <v>333</v>
      </c>
      <c r="Z18" s="212" t="s">
        <v>333</v>
      </c>
      <c r="AA18" s="364"/>
    </row>
    <row r="19" spans="1:27" s="61" customFormat="1" ht="12.4" customHeight="1" x14ac:dyDescent="0.3">
      <c r="A19" s="364"/>
      <c r="B19" s="572"/>
      <c r="C19" s="62" t="s">
        <v>322</v>
      </c>
      <c r="D19" s="569"/>
      <c r="E19" s="574"/>
      <c r="F19" s="51"/>
      <c r="G19" s="212">
        <v>5.643104482248941E-2</v>
      </c>
      <c r="H19" s="212">
        <v>8.4646567233734107E-2</v>
      </c>
      <c r="I19" s="212">
        <v>0.26654283838250331</v>
      </c>
      <c r="J19" s="212">
        <v>0.27106079146789858</v>
      </c>
      <c r="K19" s="212">
        <v>3.4814488497071223</v>
      </c>
      <c r="L19" s="212">
        <v>3.3773571778543388</v>
      </c>
      <c r="M19" s="212">
        <v>11.713543315665916</v>
      </c>
      <c r="N19" s="212">
        <v>11.135227466332141</v>
      </c>
      <c r="O19" s="51"/>
      <c r="P19" s="212">
        <v>11.135227466332141</v>
      </c>
      <c r="Q19" s="212">
        <v>14.908847907513994</v>
      </c>
      <c r="R19" s="212">
        <v>14.840341561805861</v>
      </c>
      <c r="S19" s="212">
        <v>17.65520814469221</v>
      </c>
      <c r="T19" s="212">
        <v>18.715390910050182</v>
      </c>
      <c r="U19" s="212">
        <v>14.157233676645898</v>
      </c>
      <c r="V19" s="212">
        <v>14.520299552346499</v>
      </c>
      <c r="W19" s="212" t="s">
        <v>333</v>
      </c>
      <c r="X19" s="212" t="s">
        <v>333</v>
      </c>
      <c r="Y19" s="212" t="s">
        <v>333</v>
      </c>
      <c r="Z19" s="212" t="s">
        <v>333</v>
      </c>
      <c r="AA19" s="364"/>
    </row>
    <row r="20" spans="1:27" ht="12.4" customHeight="1" x14ac:dyDescent="0.3">
      <c r="A20" s="47"/>
      <c r="B20" s="572"/>
      <c r="C20" s="62" t="s">
        <v>323</v>
      </c>
      <c r="D20" s="569"/>
      <c r="E20" s="574"/>
      <c r="F20" s="63"/>
      <c r="G20" s="212">
        <v>5.5253264395159783E-2</v>
      </c>
      <c r="H20" s="212">
        <v>8.2879896592739671E-2</v>
      </c>
      <c r="I20" s="212">
        <v>0.26097978458686133</v>
      </c>
      <c r="J20" s="212">
        <v>0.26540344282564671</v>
      </c>
      <c r="K20" s="212">
        <v>3.4087870316097875</v>
      </c>
      <c r="L20" s="212">
        <v>3.3068678719644566</v>
      </c>
      <c r="M20" s="212">
        <v>11.616376346884401</v>
      </c>
      <c r="N20" s="212">
        <v>11.042857781904621</v>
      </c>
      <c r="O20" s="63"/>
      <c r="P20" s="212">
        <v>11.042857781904621</v>
      </c>
      <c r="Q20" s="212">
        <v>14.854031497940696</v>
      </c>
      <c r="R20" s="212">
        <v>14.922944451951974</v>
      </c>
      <c r="S20" s="212">
        <v>17.771247126179681</v>
      </c>
      <c r="T20" s="212">
        <v>18.924922297892913</v>
      </c>
      <c r="U20" s="212">
        <v>14.605282700767461</v>
      </c>
      <c r="V20" s="212">
        <v>14.897124543379949</v>
      </c>
      <c r="W20" s="212" t="s">
        <v>333</v>
      </c>
      <c r="X20" s="212" t="s">
        <v>333</v>
      </c>
      <c r="Y20" s="212" t="s">
        <v>333</v>
      </c>
      <c r="Z20" s="212" t="s">
        <v>333</v>
      </c>
      <c r="AA20" s="47"/>
    </row>
    <row r="21" spans="1:27" ht="12.4" customHeight="1" x14ac:dyDescent="0.3">
      <c r="A21" s="47"/>
      <c r="B21" s="572"/>
      <c r="C21" s="62" t="s">
        <v>324</v>
      </c>
      <c r="D21" s="569"/>
      <c r="E21" s="574"/>
      <c r="F21" s="63"/>
      <c r="G21" s="212">
        <v>5.6123797754490334E-2</v>
      </c>
      <c r="H21" s="212">
        <v>8.4185696631735515E-2</v>
      </c>
      <c r="I21" s="212">
        <v>0.26509160695755307</v>
      </c>
      <c r="J21" s="212">
        <v>0.26958496138731097</v>
      </c>
      <c r="K21" s="212">
        <v>3.4624935928121627</v>
      </c>
      <c r="L21" s="212">
        <v>3.3589686632743669</v>
      </c>
      <c r="M21" s="212">
        <v>11.735460395993773</v>
      </c>
      <c r="N21" s="212">
        <v>11.156062466320758</v>
      </c>
      <c r="O21" s="63"/>
      <c r="P21" s="212">
        <v>11.156062466320758</v>
      </c>
      <c r="Q21" s="212">
        <v>15.031064537267056</v>
      </c>
      <c r="R21" s="212">
        <v>14.962039383766744</v>
      </c>
      <c r="S21" s="212">
        <v>17.868079612309856</v>
      </c>
      <c r="T21" s="212">
        <v>18.940999076748088</v>
      </c>
      <c r="U21" s="212">
        <v>14.547213097256693</v>
      </c>
      <c r="V21" s="212">
        <v>14.919835332417646</v>
      </c>
      <c r="W21" s="212" t="s">
        <v>333</v>
      </c>
      <c r="X21" s="212" t="s">
        <v>333</v>
      </c>
      <c r="Y21" s="212" t="s">
        <v>333</v>
      </c>
      <c r="Z21" s="212" t="s">
        <v>333</v>
      </c>
      <c r="AA21" s="47"/>
    </row>
    <row r="22" spans="1:27" ht="12.4" customHeight="1" x14ac:dyDescent="0.3">
      <c r="A22" s="47"/>
      <c r="B22" s="572"/>
      <c r="C22" s="62" t="s">
        <v>325</v>
      </c>
      <c r="D22" s="569"/>
      <c r="E22" s="574"/>
      <c r="F22" s="63"/>
      <c r="G22" s="212">
        <v>5.5509303618492253E-2</v>
      </c>
      <c r="H22" s="212">
        <v>8.3263955427738387E-2</v>
      </c>
      <c r="I22" s="212">
        <v>0.26218914410765282</v>
      </c>
      <c r="J22" s="212">
        <v>0.26663330122613599</v>
      </c>
      <c r="K22" s="212">
        <v>3.4245830790222476</v>
      </c>
      <c r="L22" s="212">
        <v>3.3221916341144282</v>
      </c>
      <c r="M22" s="212">
        <v>11.406239831446058</v>
      </c>
      <c r="N22" s="212">
        <v>10.843096033018703</v>
      </c>
      <c r="O22" s="63"/>
      <c r="P22" s="212">
        <v>10.843096033018703</v>
      </c>
      <c r="Q22" s="212">
        <v>14.698769655470986</v>
      </c>
      <c r="R22" s="212">
        <v>14.631288012720409</v>
      </c>
      <c r="S22" s="212">
        <v>17.304138631284552</v>
      </c>
      <c r="T22" s="212">
        <v>18.342620772054598</v>
      </c>
      <c r="U22" s="212">
        <v>14.162511060001705</v>
      </c>
      <c r="V22" s="212">
        <v>14.525225694644554</v>
      </c>
      <c r="W22" s="212" t="s">
        <v>333</v>
      </c>
      <c r="X22" s="212" t="s">
        <v>333</v>
      </c>
      <c r="Y22" s="212" t="s">
        <v>333</v>
      </c>
      <c r="Z22" s="212" t="s">
        <v>333</v>
      </c>
      <c r="AA22" s="47"/>
    </row>
    <row r="23" spans="1:27" ht="12.4" customHeight="1" x14ac:dyDescent="0.3">
      <c r="A23" s="47"/>
      <c r="B23" s="572"/>
      <c r="C23" s="62" t="s">
        <v>326</v>
      </c>
      <c r="D23" s="569"/>
      <c r="E23" s="574"/>
      <c r="F23" s="63"/>
      <c r="G23" s="212">
        <v>5.438273103582917E-2</v>
      </c>
      <c r="H23" s="212">
        <v>8.1574096553743758E-2</v>
      </c>
      <c r="I23" s="212">
        <v>0.25686796221616925</v>
      </c>
      <c r="J23" s="212">
        <v>0.26122192426398211</v>
      </c>
      <c r="K23" s="212">
        <v>3.3550804704074078</v>
      </c>
      <c r="L23" s="212">
        <v>3.2547670806545437</v>
      </c>
      <c r="M23" s="212">
        <v>11.3739039895618</v>
      </c>
      <c r="N23" s="212">
        <v>10.812356661934036</v>
      </c>
      <c r="O23" s="63"/>
      <c r="P23" s="212">
        <v>10.812356661934036</v>
      </c>
      <c r="Q23" s="212">
        <v>14.653510570211337</v>
      </c>
      <c r="R23" s="212">
        <v>14.586379343382038</v>
      </c>
      <c r="S23" s="212">
        <v>17.393529431054528</v>
      </c>
      <c r="T23" s="212">
        <v>18.438069360462734</v>
      </c>
      <c r="U23" s="212">
        <v>14.162946170779563</v>
      </c>
      <c r="V23" s="212">
        <v>14.52557607956934</v>
      </c>
      <c r="W23" s="212" t="s">
        <v>333</v>
      </c>
      <c r="X23" s="212" t="s">
        <v>333</v>
      </c>
      <c r="Y23" s="212" t="s">
        <v>333</v>
      </c>
      <c r="Z23" s="212" t="s">
        <v>333</v>
      </c>
      <c r="AA23" s="47"/>
    </row>
    <row r="24" spans="1:27" ht="12.4" customHeight="1" x14ac:dyDescent="0.3">
      <c r="A24" s="47"/>
      <c r="B24" s="572"/>
      <c r="C24" s="62" t="s">
        <v>327</v>
      </c>
      <c r="D24" s="569"/>
      <c r="E24" s="574"/>
      <c r="F24" s="63"/>
      <c r="G24" s="212">
        <v>5.7352786026486517E-2</v>
      </c>
      <c r="H24" s="212">
        <v>8.6029179039729772E-2</v>
      </c>
      <c r="I24" s="212">
        <v>0.27089653265735369</v>
      </c>
      <c r="J24" s="212">
        <v>0.27548828170966105</v>
      </c>
      <c r="K24" s="212">
        <v>3.5383146203919931</v>
      </c>
      <c r="L24" s="212">
        <v>3.4325227215942462</v>
      </c>
      <c r="M24" s="212">
        <v>11.674347723612401</v>
      </c>
      <c r="N24" s="212">
        <v>11.097967021611735</v>
      </c>
      <c r="O24" s="63"/>
      <c r="P24" s="212">
        <v>11.097967021611735</v>
      </c>
      <c r="Q24" s="212">
        <v>14.924114124512787</v>
      </c>
      <c r="R24" s="212">
        <v>14.855519100112103</v>
      </c>
      <c r="S24" s="212">
        <v>17.828049148755994</v>
      </c>
      <c r="T24" s="212">
        <v>18.898269679832435</v>
      </c>
      <c r="U24" s="212">
        <v>14.390054921947449</v>
      </c>
      <c r="V24" s="212">
        <v>14.759098709543119</v>
      </c>
      <c r="W24" s="212" t="s">
        <v>333</v>
      </c>
      <c r="X24" s="212" t="s">
        <v>333</v>
      </c>
      <c r="Y24" s="212" t="s">
        <v>333</v>
      </c>
      <c r="Z24" s="212" t="s">
        <v>333</v>
      </c>
      <c r="AA24" s="47"/>
    </row>
    <row r="25" spans="1:27" ht="12.4" customHeight="1" x14ac:dyDescent="0.3">
      <c r="A25" s="47"/>
      <c r="B25" s="572"/>
      <c r="C25" s="62" t="s">
        <v>328</v>
      </c>
      <c r="D25" s="569"/>
      <c r="E25" s="574"/>
      <c r="F25" s="63"/>
      <c r="G25" s="212">
        <v>5.699433111382092E-2</v>
      </c>
      <c r="H25" s="212">
        <v>8.5491496670731373E-2</v>
      </c>
      <c r="I25" s="212">
        <v>0.26920342932824498</v>
      </c>
      <c r="J25" s="212">
        <v>0.27376647994897541</v>
      </c>
      <c r="K25" s="212">
        <v>3.5162001540145398</v>
      </c>
      <c r="L25" s="212">
        <v>3.411069454584279</v>
      </c>
      <c r="M25" s="212">
        <v>11.796224299080484</v>
      </c>
      <c r="N25" s="212">
        <v>11.213826361017571</v>
      </c>
      <c r="O25" s="63"/>
      <c r="P25" s="212">
        <v>11.213826361017571</v>
      </c>
      <c r="Q25" s="212">
        <v>15.043725244660884</v>
      </c>
      <c r="R25" s="212">
        <v>14.975042557017401</v>
      </c>
      <c r="S25" s="212">
        <v>17.81652010215473</v>
      </c>
      <c r="T25" s="212">
        <v>18.886863590805135</v>
      </c>
      <c r="U25" s="212">
        <v>14.373497403545668</v>
      </c>
      <c r="V25" s="212">
        <v>14.742481122034583</v>
      </c>
      <c r="W25" s="212" t="s">
        <v>333</v>
      </c>
      <c r="X25" s="212" t="s">
        <v>333</v>
      </c>
      <c r="Y25" s="212" t="s">
        <v>333</v>
      </c>
      <c r="Z25" s="212" t="s">
        <v>333</v>
      </c>
      <c r="AA25" s="47"/>
    </row>
    <row r="26" spans="1:27" ht="12.4" customHeight="1" x14ac:dyDescent="0.3">
      <c r="A26" s="47"/>
      <c r="B26" s="573"/>
      <c r="C26" s="62" t="s">
        <v>329</v>
      </c>
      <c r="D26" s="569"/>
      <c r="E26" s="574"/>
      <c r="F26" s="63"/>
      <c r="G26" s="212">
        <v>5.6072589909823813E-2</v>
      </c>
      <c r="H26" s="212">
        <v>8.4108884864735722E-2</v>
      </c>
      <c r="I26" s="212">
        <v>0.26484973505339465</v>
      </c>
      <c r="J26" s="212">
        <v>0.26933898970721293</v>
      </c>
      <c r="K26" s="212">
        <v>3.459334383329669</v>
      </c>
      <c r="L26" s="212">
        <v>3.3559039108443711</v>
      </c>
      <c r="M26" s="212">
        <v>11.38196650616657</v>
      </c>
      <c r="N26" s="212">
        <v>10.820021119555937</v>
      </c>
      <c r="O26" s="63"/>
      <c r="P26" s="212">
        <v>10.820021119555937</v>
      </c>
      <c r="Q26" s="212">
        <v>14.328685699058877</v>
      </c>
      <c r="R26" s="212">
        <v>14.185156414919366</v>
      </c>
      <c r="S26" s="212">
        <v>16.817862047615261</v>
      </c>
      <c r="T26" s="212">
        <v>17.877519256298584</v>
      </c>
      <c r="U26" s="212">
        <v>13.501244945734562</v>
      </c>
      <c r="V26" s="212">
        <v>13.924125614936395</v>
      </c>
      <c r="W26" s="212" t="s">
        <v>333</v>
      </c>
      <c r="X26" s="212" t="s">
        <v>333</v>
      </c>
      <c r="Y26" s="212" t="s">
        <v>333</v>
      </c>
      <c r="Z26" s="212" t="s">
        <v>333</v>
      </c>
      <c r="AA26" s="47"/>
    </row>
    <row r="27" spans="1:27" ht="12.4" customHeight="1" x14ac:dyDescent="0.3">
      <c r="A27" s="47"/>
      <c r="B27" s="571" t="s">
        <v>478</v>
      </c>
      <c r="C27" s="62" t="s">
        <v>315</v>
      </c>
      <c r="D27" s="569"/>
      <c r="E27" s="574"/>
      <c r="F27" s="63"/>
      <c r="G27" s="212">
        <v>6.1011775675744784E-2</v>
      </c>
      <c r="H27" s="212">
        <v>9.1517663513617176E-2</v>
      </c>
      <c r="I27" s="212">
        <v>0.28817917361843015</v>
      </c>
      <c r="J27" s="212">
        <v>0.29306386680507518</v>
      </c>
      <c r="K27" s="212">
        <v>3.764051807175814</v>
      </c>
      <c r="L27" s="212">
        <v>3.6515106030784503</v>
      </c>
      <c r="M27" s="212">
        <v>12.607940425782811</v>
      </c>
      <c r="N27" s="212">
        <v>11.985466800237363</v>
      </c>
      <c r="O27" s="63"/>
      <c r="P27" s="212">
        <v>11.985466800237363</v>
      </c>
      <c r="Q27" s="212">
        <v>16.232234302150637</v>
      </c>
      <c r="R27" s="212">
        <v>15.590984993531084</v>
      </c>
      <c r="S27" s="212">
        <v>18.428315219925938</v>
      </c>
      <c r="T27" s="212">
        <v>18.777418188378089</v>
      </c>
      <c r="U27" s="212">
        <v>14.349836437258105</v>
      </c>
      <c r="V27" s="212">
        <v>14.505573419733921</v>
      </c>
      <c r="W27" s="212" t="s">
        <v>333</v>
      </c>
      <c r="X27" s="212" t="s">
        <v>333</v>
      </c>
      <c r="Y27" s="212" t="s">
        <v>333</v>
      </c>
      <c r="Z27" s="212" t="s">
        <v>333</v>
      </c>
      <c r="AA27" s="47"/>
    </row>
    <row r="28" spans="1:27" ht="12.4" customHeight="1" x14ac:dyDescent="0.3">
      <c r="A28" s="47"/>
      <c r="B28" s="572"/>
      <c r="C28" s="62" t="s">
        <v>317</v>
      </c>
      <c r="D28" s="569"/>
      <c r="E28" s="574"/>
      <c r="F28" s="63"/>
      <c r="G28" s="212">
        <v>5.8990794744677166E-2</v>
      </c>
      <c r="H28" s="212">
        <v>8.8486192117015749E-2</v>
      </c>
      <c r="I28" s="212">
        <v>0.27863339973850021</v>
      </c>
      <c r="J28" s="212">
        <v>0.28335629019649178</v>
      </c>
      <c r="K28" s="212">
        <v>3.6393696971798395</v>
      </c>
      <c r="L28" s="212">
        <v>3.5305563574975185</v>
      </c>
      <c r="M28" s="212">
        <v>12.281250309832373</v>
      </c>
      <c r="N28" s="212">
        <v>11.674905883350215</v>
      </c>
      <c r="O28" s="63"/>
      <c r="P28" s="212">
        <v>11.674905883350215</v>
      </c>
      <c r="Q28" s="212">
        <v>15.642753831643274</v>
      </c>
      <c r="R28" s="212">
        <v>15.024679064961514</v>
      </c>
      <c r="S28" s="212">
        <v>17.898495738038093</v>
      </c>
      <c r="T28" s="212">
        <v>18.237258369771993</v>
      </c>
      <c r="U28" s="212">
        <v>13.950265991922514</v>
      </c>
      <c r="V28" s="212">
        <v>14.101705309051653</v>
      </c>
      <c r="W28" s="212" t="s">
        <v>333</v>
      </c>
      <c r="X28" s="212" t="s">
        <v>333</v>
      </c>
      <c r="Y28" s="212" t="s">
        <v>333</v>
      </c>
      <c r="Z28" s="212" t="s">
        <v>333</v>
      </c>
      <c r="AA28" s="47"/>
    </row>
    <row r="29" spans="1:27" ht="12.4" customHeight="1" x14ac:dyDescent="0.3">
      <c r="A29" s="47"/>
      <c r="B29" s="572"/>
      <c r="C29" s="62" t="s">
        <v>318</v>
      </c>
      <c r="D29" s="569"/>
      <c r="E29" s="574"/>
      <c r="F29" s="63"/>
      <c r="G29" s="212">
        <v>5.9973974657088445E-2</v>
      </c>
      <c r="H29" s="212">
        <v>8.9960961985632665E-2</v>
      </c>
      <c r="I29" s="212">
        <v>0.28327728973414185</v>
      </c>
      <c r="J29" s="212">
        <v>0.28807889503309997</v>
      </c>
      <c r="K29" s="212">
        <v>3.7000258587995032</v>
      </c>
      <c r="L29" s="212">
        <v>3.5893989634558103</v>
      </c>
      <c r="M29" s="212">
        <v>12.700873646217769</v>
      </c>
      <c r="N29" s="212">
        <v>12.073811763058139</v>
      </c>
      <c r="O29" s="63"/>
      <c r="P29" s="212">
        <v>12.073811763058139</v>
      </c>
      <c r="Q29" s="212">
        <v>16.247831079086424</v>
      </c>
      <c r="R29" s="212">
        <v>15.60601504808902</v>
      </c>
      <c r="S29" s="212">
        <v>18.53705369524036</v>
      </c>
      <c r="T29" s="212">
        <v>18.888230457310328</v>
      </c>
      <c r="U29" s="212">
        <v>14.512324658129021</v>
      </c>
      <c r="V29" s="212">
        <v>14.669668216155127</v>
      </c>
      <c r="W29" s="212" t="s">
        <v>333</v>
      </c>
      <c r="X29" s="212" t="s">
        <v>333</v>
      </c>
      <c r="Y29" s="212" t="s">
        <v>333</v>
      </c>
      <c r="Z29" s="212" t="s">
        <v>333</v>
      </c>
      <c r="AA29" s="47"/>
    </row>
    <row r="30" spans="1:27" ht="12.4" customHeight="1" x14ac:dyDescent="0.3">
      <c r="A30" s="47"/>
      <c r="B30" s="572"/>
      <c r="C30" s="62" t="s">
        <v>319</v>
      </c>
      <c r="D30" s="569"/>
      <c r="E30" s="574"/>
      <c r="F30" s="63"/>
      <c r="G30" s="212">
        <v>6.1339502313215229E-2</v>
      </c>
      <c r="H30" s="212">
        <v>9.2009253469822833E-2</v>
      </c>
      <c r="I30" s="212">
        <v>0.28972713695031077</v>
      </c>
      <c r="J30" s="212">
        <v>0.29463806841727797</v>
      </c>
      <c r="K30" s="212">
        <v>3.7842705277157025</v>
      </c>
      <c r="L30" s="212">
        <v>3.6711248050645486</v>
      </c>
      <c r="M30" s="212">
        <v>12.864546782952862</v>
      </c>
      <c r="N30" s="212">
        <v>12.229404102503015</v>
      </c>
      <c r="O30" s="63"/>
      <c r="P30" s="212">
        <v>12.229404102503015</v>
      </c>
      <c r="Q30" s="212">
        <v>16.407577415023749</v>
      </c>
      <c r="R30" s="212">
        <v>15.759100843440974</v>
      </c>
      <c r="S30" s="212">
        <v>18.899827505440921</v>
      </c>
      <c r="T30" s="212">
        <v>19.257432072154582</v>
      </c>
      <c r="U30" s="212">
        <v>14.689401034415951</v>
      </c>
      <c r="V30" s="212">
        <v>14.849060449891649</v>
      </c>
      <c r="W30" s="212" t="s">
        <v>333</v>
      </c>
      <c r="X30" s="212" t="s">
        <v>333</v>
      </c>
      <c r="Y30" s="212" t="s">
        <v>333</v>
      </c>
      <c r="Z30" s="212" t="s">
        <v>333</v>
      </c>
      <c r="AA30" s="47"/>
    </row>
    <row r="31" spans="1:27" ht="12.4" customHeight="1" x14ac:dyDescent="0.3">
      <c r="A31" s="47"/>
      <c r="B31" s="572"/>
      <c r="C31" s="62" t="s">
        <v>320</v>
      </c>
      <c r="D31" s="569"/>
      <c r="E31" s="574"/>
      <c r="F31" s="63"/>
      <c r="G31" s="212">
        <v>5.9373142488392754E-2</v>
      </c>
      <c r="H31" s="212">
        <v>8.9059713732589127E-2</v>
      </c>
      <c r="I31" s="212">
        <v>0.28043935695902794</v>
      </c>
      <c r="J31" s="212">
        <v>0.28519285874406208</v>
      </c>
      <c r="K31" s="212">
        <v>3.6629582044763804</v>
      </c>
      <c r="L31" s="212">
        <v>3.5534395931479712</v>
      </c>
      <c r="M31" s="212">
        <v>12.42000229066795</v>
      </c>
      <c r="N31" s="212">
        <v>11.806807463117455</v>
      </c>
      <c r="O31" s="63"/>
      <c r="P31" s="212">
        <v>11.806807463117455</v>
      </c>
      <c r="Q31" s="212">
        <v>15.856462264293087</v>
      </c>
      <c r="R31" s="212">
        <v>15.230011644987618</v>
      </c>
      <c r="S31" s="212">
        <v>18.26024058740331</v>
      </c>
      <c r="T31" s="212">
        <v>18.606096829399728</v>
      </c>
      <c r="U31" s="212">
        <v>14.294736641926631</v>
      </c>
      <c r="V31" s="212">
        <v>14.449868833392371</v>
      </c>
      <c r="W31" s="212" t="s">
        <v>333</v>
      </c>
      <c r="X31" s="212" t="s">
        <v>333</v>
      </c>
      <c r="Y31" s="212" t="s">
        <v>333</v>
      </c>
      <c r="Z31" s="212" t="s">
        <v>333</v>
      </c>
      <c r="AA31" s="47"/>
    </row>
    <row r="32" spans="1:27" ht="12.4" customHeight="1" x14ac:dyDescent="0.3">
      <c r="A32" s="47"/>
      <c r="B32" s="572"/>
      <c r="C32" s="62" t="s">
        <v>321</v>
      </c>
      <c r="D32" s="569"/>
      <c r="E32" s="574"/>
      <c r="F32" s="63"/>
      <c r="G32" s="212">
        <v>6.0006922858012957E-2</v>
      </c>
      <c r="H32" s="212">
        <v>9.0010384287019435E-2</v>
      </c>
      <c r="I32" s="212">
        <v>0.28343291518856395</v>
      </c>
      <c r="J32" s="212">
        <v>0.2882371583693209</v>
      </c>
      <c r="K32" s="212">
        <v>3.7020585604191414</v>
      </c>
      <c r="L32" s="212">
        <v>3.5913708894274063</v>
      </c>
      <c r="M32" s="212">
        <v>12.255924401571948</v>
      </c>
      <c r="N32" s="212">
        <v>11.650830354565159</v>
      </c>
      <c r="O32" s="63"/>
      <c r="P32" s="212">
        <v>11.650830354565159</v>
      </c>
      <c r="Q32" s="212">
        <v>15.529494556748226</v>
      </c>
      <c r="R32" s="212">
        <v>14.916374061202896</v>
      </c>
      <c r="S32" s="212">
        <v>17.68372351586488</v>
      </c>
      <c r="T32" s="212">
        <v>18.019604553879944</v>
      </c>
      <c r="U32" s="212">
        <v>13.701961932538957</v>
      </c>
      <c r="V32" s="212">
        <v>13.85078071770749</v>
      </c>
      <c r="W32" s="212" t="s">
        <v>333</v>
      </c>
      <c r="X32" s="212" t="s">
        <v>333</v>
      </c>
      <c r="Y32" s="212" t="s">
        <v>333</v>
      </c>
      <c r="Z32" s="212" t="s">
        <v>333</v>
      </c>
      <c r="AA32" s="47"/>
    </row>
    <row r="33" spans="1:27" ht="12.4" customHeight="1" x14ac:dyDescent="0.3">
      <c r="A33" s="47"/>
      <c r="B33" s="572"/>
      <c r="C33" s="62" t="s">
        <v>322</v>
      </c>
      <c r="D33" s="569"/>
      <c r="E33" s="574"/>
      <c r="F33" s="63"/>
      <c r="G33" s="212">
        <v>6.0192459082068814E-2</v>
      </c>
      <c r="H33" s="212">
        <v>9.0288688623103228E-2</v>
      </c>
      <c r="I33" s="212">
        <v>0.28430926528872924</v>
      </c>
      <c r="J33" s="212">
        <v>0.28912836277456888</v>
      </c>
      <c r="K33" s="212">
        <v>3.7135050058261001</v>
      </c>
      <c r="L33" s="212">
        <v>3.6024750981132136</v>
      </c>
      <c r="M33" s="212">
        <v>12.494315032774898</v>
      </c>
      <c r="N33" s="212">
        <v>11.877451269582151</v>
      </c>
      <c r="O33" s="63"/>
      <c r="P33" s="212">
        <v>11.877451269582151</v>
      </c>
      <c r="Q33" s="212">
        <v>15.902600376244944</v>
      </c>
      <c r="R33" s="212">
        <v>15.274266387209391</v>
      </c>
      <c r="S33" s="212">
        <v>18.171461627247051</v>
      </c>
      <c r="T33" s="212">
        <v>18.515788928093528</v>
      </c>
      <c r="U33" s="212">
        <v>14.006234481024579</v>
      </c>
      <c r="V33" s="212">
        <v>14.158531899757607</v>
      </c>
      <c r="W33" s="212" t="s">
        <v>333</v>
      </c>
      <c r="X33" s="212" t="s">
        <v>333</v>
      </c>
      <c r="Y33" s="212" t="s">
        <v>333</v>
      </c>
      <c r="Z33" s="212" t="s">
        <v>333</v>
      </c>
      <c r="AA33" s="47"/>
    </row>
    <row r="34" spans="1:27" ht="12.4" customHeight="1" x14ac:dyDescent="0.3">
      <c r="A34" s="47"/>
      <c r="B34" s="572"/>
      <c r="C34" s="62" t="s">
        <v>323</v>
      </c>
      <c r="D34" s="569"/>
      <c r="E34" s="574"/>
      <c r="F34" s="63"/>
      <c r="G34" s="212">
        <v>5.8936173638432211E-2</v>
      </c>
      <c r="H34" s="212">
        <v>8.8404260457648334E-2</v>
      </c>
      <c r="I34" s="212">
        <v>0.27837540584985404</v>
      </c>
      <c r="J34" s="212">
        <v>0.28309392326112526</v>
      </c>
      <c r="K34" s="212">
        <v>3.635999910423199</v>
      </c>
      <c r="L34" s="212">
        <v>3.5272873238331761</v>
      </c>
      <c r="M34" s="212">
        <v>12.390661095788976</v>
      </c>
      <c r="N34" s="212">
        <v>11.778914888658418</v>
      </c>
      <c r="O34" s="63"/>
      <c r="P34" s="212">
        <v>11.778914888658418</v>
      </c>
      <c r="Q34" s="212">
        <v>15.844126460963835</v>
      </c>
      <c r="R34" s="212">
        <v>15.35931839476833</v>
      </c>
      <c r="S34" s="212">
        <v>18.290895530858808</v>
      </c>
      <c r="T34" s="212">
        <v>18.72308607499177</v>
      </c>
      <c r="U34" s="212">
        <v>14.449532574548579</v>
      </c>
      <c r="V34" s="212">
        <v>14.5260420757206</v>
      </c>
      <c r="W34" s="212" t="s">
        <v>333</v>
      </c>
      <c r="X34" s="212" t="s">
        <v>333</v>
      </c>
      <c r="Y34" s="212" t="s">
        <v>333</v>
      </c>
      <c r="Z34" s="212" t="s">
        <v>333</v>
      </c>
      <c r="AA34" s="47"/>
    </row>
    <row r="35" spans="1:27" ht="12.4" customHeight="1" x14ac:dyDescent="0.3">
      <c r="A35" s="47"/>
      <c r="B35" s="572"/>
      <c r="C35" s="62" t="s">
        <v>324</v>
      </c>
      <c r="D35" s="569"/>
      <c r="E35" s="574"/>
      <c r="F35" s="63"/>
      <c r="G35" s="212">
        <v>5.9864732444598376E-2</v>
      </c>
      <c r="H35" s="212">
        <v>8.9797098666897557E-2</v>
      </c>
      <c r="I35" s="212">
        <v>0.28276130195684862</v>
      </c>
      <c r="J35" s="212">
        <v>0.28755416116236604</v>
      </c>
      <c r="K35" s="212">
        <v>3.6932862852862112</v>
      </c>
      <c r="L35" s="212">
        <v>3.5828608961271158</v>
      </c>
      <c r="M35" s="212">
        <v>12.517681425449977</v>
      </c>
      <c r="N35" s="212">
        <v>11.899664027113566</v>
      </c>
      <c r="O35" s="63"/>
      <c r="P35" s="212">
        <v>11.899664027113566</v>
      </c>
      <c r="Q35" s="212">
        <v>16.032962198182869</v>
      </c>
      <c r="R35" s="212">
        <v>15.399533308107312</v>
      </c>
      <c r="S35" s="212">
        <v>18.390554827256402</v>
      </c>
      <c r="T35" s="212">
        <v>18.738990290728669</v>
      </c>
      <c r="U35" s="212">
        <v>14.392076548584091</v>
      </c>
      <c r="V35" s="212">
        <v>14.5481720884864</v>
      </c>
      <c r="W35" s="212" t="s">
        <v>333</v>
      </c>
      <c r="X35" s="212" t="s">
        <v>333</v>
      </c>
      <c r="Y35" s="212" t="s">
        <v>333</v>
      </c>
      <c r="Z35" s="212" t="s">
        <v>333</v>
      </c>
      <c r="AA35" s="47"/>
    </row>
    <row r="36" spans="1:27" ht="12.4" customHeight="1" x14ac:dyDescent="0.3">
      <c r="A36" s="47"/>
      <c r="B36" s="572"/>
      <c r="C36" s="62" t="s">
        <v>325</v>
      </c>
      <c r="D36" s="569"/>
      <c r="E36" s="574"/>
      <c r="F36" s="63"/>
      <c r="G36" s="212">
        <v>5.9209279169657465E-2</v>
      </c>
      <c r="H36" s="212">
        <v>8.8813918754486187E-2</v>
      </c>
      <c r="I36" s="212">
        <v>0.27966537529308733</v>
      </c>
      <c r="J36" s="212">
        <v>0.28440575793796036</v>
      </c>
      <c r="K36" s="212">
        <v>3.6528488442064324</v>
      </c>
      <c r="L36" s="212">
        <v>3.5436324921549178</v>
      </c>
      <c r="M36" s="212">
        <v>12.166521478151626</v>
      </c>
      <c r="N36" s="212">
        <v>11.56584139250541</v>
      </c>
      <c r="O36" s="63"/>
      <c r="P36" s="212">
        <v>11.56584139250541</v>
      </c>
      <c r="Q36" s="212">
        <v>15.678517669860684</v>
      </c>
      <c r="R36" s="212">
        <v>15.059115076494207</v>
      </c>
      <c r="S36" s="212">
        <v>17.81008875030097</v>
      </c>
      <c r="T36" s="212">
        <v>18.146985498310233</v>
      </c>
      <c r="U36" s="212">
        <v>14.011479772212601</v>
      </c>
      <c r="V36" s="212">
        <v>14.163399515475627</v>
      </c>
      <c r="W36" s="212" t="s">
        <v>333</v>
      </c>
      <c r="X36" s="212" t="s">
        <v>333</v>
      </c>
      <c r="Y36" s="212" t="s">
        <v>333</v>
      </c>
      <c r="Z36" s="212" t="s">
        <v>333</v>
      </c>
      <c r="AA36" s="47"/>
    </row>
    <row r="37" spans="1:27" ht="12.4" customHeight="1" x14ac:dyDescent="0.3">
      <c r="A37" s="47"/>
      <c r="B37" s="572"/>
      <c r="C37" s="62" t="s">
        <v>326</v>
      </c>
      <c r="D37" s="569"/>
      <c r="E37" s="574"/>
      <c r="F37" s="63"/>
      <c r="G37" s="212">
        <v>5.8007614832265873E-2</v>
      </c>
      <c r="H37" s="212">
        <v>8.7011422248398793E-2</v>
      </c>
      <c r="I37" s="212">
        <v>0.27398950974285841</v>
      </c>
      <c r="J37" s="212">
        <v>0.27863368535988353</v>
      </c>
      <c r="K37" s="212">
        <v>3.5787135355601745</v>
      </c>
      <c r="L37" s="212">
        <v>3.4717137515392262</v>
      </c>
      <c r="M37" s="212">
        <v>12.132027166930358</v>
      </c>
      <c r="N37" s="212">
        <v>11.533050119071559</v>
      </c>
      <c r="O37" s="63"/>
      <c r="P37" s="212">
        <v>11.533050119071559</v>
      </c>
      <c r="Q37" s="212">
        <v>15.630237889277227</v>
      </c>
      <c r="R37" s="212">
        <v>15.012928961467846</v>
      </c>
      <c r="S37" s="212">
        <v>17.902135523089459</v>
      </c>
      <c r="T37" s="212">
        <v>18.241426068635057</v>
      </c>
      <c r="U37" s="212">
        <v>14.011915010100404</v>
      </c>
      <c r="V37" s="212">
        <v>14.163753823033856</v>
      </c>
      <c r="W37" s="212" t="s">
        <v>333</v>
      </c>
      <c r="X37" s="212" t="s">
        <v>333</v>
      </c>
      <c r="Y37" s="212" t="s">
        <v>333</v>
      </c>
      <c r="Z37" s="212" t="s">
        <v>333</v>
      </c>
      <c r="AA37" s="47"/>
    </row>
    <row r="38" spans="1:27" ht="12.4" customHeight="1" x14ac:dyDescent="0.3">
      <c r="A38" s="47"/>
      <c r="B38" s="572"/>
      <c r="C38" s="62" t="s">
        <v>327</v>
      </c>
      <c r="D38" s="569"/>
      <c r="E38" s="574"/>
      <c r="F38" s="63"/>
      <c r="G38" s="212">
        <v>6.1175638994480051E-2</v>
      </c>
      <c r="H38" s="212">
        <v>9.176345849172006E-2</v>
      </c>
      <c r="I38" s="212">
        <v>0.28895315528437066</v>
      </c>
      <c r="J38" s="212">
        <v>0.29385096761117679</v>
      </c>
      <c r="K38" s="212">
        <v>3.7741611674457607</v>
      </c>
      <c r="L38" s="212">
        <v>3.6613177040715024</v>
      </c>
      <c r="M38" s="212">
        <v>12.452506250272078</v>
      </c>
      <c r="N38" s="212">
        <v>11.837706651688718</v>
      </c>
      <c r="O38" s="63"/>
      <c r="P38" s="212">
        <v>11.837706651688718</v>
      </c>
      <c r="Q38" s="212">
        <v>15.9188846789134</v>
      </c>
      <c r="R38" s="212">
        <v>15.289883070643905</v>
      </c>
      <c r="S38" s="212">
        <v>18.3493358255399</v>
      </c>
      <c r="T38" s="212">
        <v>18.696712350571481</v>
      </c>
      <c r="U38" s="212">
        <v>14.236572129873764</v>
      </c>
      <c r="V38" s="212">
        <v>14.391380524548923</v>
      </c>
      <c r="W38" s="212" t="s">
        <v>333</v>
      </c>
      <c r="X38" s="212" t="s">
        <v>333</v>
      </c>
      <c r="Y38" s="212" t="s">
        <v>333</v>
      </c>
      <c r="Z38" s="212" t="s">
        <v>333</v>
      </c>
      <c r="AA38" s="47"/>
    </row>
    <row r="39" spans="1:27" ht="12.4" customHeight="1" x14ac:dyDescent="0.3">
      <c r="A39" s="47"/>
      <c r="B39" s="572"/>
      <c r="C39" s="62" t="s">
        <v>328</v>
      </c>
      <c r="D39" s="569"/>
      <c r="E39" s="574"/>
      <c r="F39" s="63"/>
      <c r="G39" s="212">
        <v>6.0793291250764596E-2</v>
      </c>
      <c r="H39" s="212">
        <v>9.118993687614689E-2</v>
      </c>
      <c r="I39" s="212">
        <v>0.28714719806384359</v>
      </c>
      <c r="J39" s="212">
        <v>0.29201439906360716</v>
      </c>
      <c r="K39" s="212">
        <v>3.7505726601492277</v>
      </c>
      <c r="L39" s="212">
        <v>3.6384344684210581</v>
      </c>
      <c r="M39" s="212">
        <v>12.582511626457007</v>
      </c>
      <c r="N39" s="212">
        <v>11.961293460278837</v>
      </c>
      <c r="O39" s="63"/>
      <c r="P39" s="212">
        <v>11.961293460278837</v>
      </c>
      <c r="Q39" s="212">
        <v>16.046455722949823</v>
      </c>
      <c r="R39" s="212">
        <v>15.413016991808922</v>
      </c>
      <c r="S39" s="212">
        <v>18.337519418375734</v>
      </c>
      <c r="T39" s="212">
        <v>18.685439670025019</v>
      </c>
      <c r="U39" s="212">
        <v>14.2201730840514</v>
      </c>
      <c r="V39" s="212">
        <v>14.375128853585602</v>
      </c>
      <c r="W39" s="212" t="s">
        <v>333</v>
      </c>
      <c r="X39" s="212" t="s">
        <v>333</v>
      </c>
      <c r="Y39" s="212" t="s">
        <v>333</v>
      </c>
      <c r="Z39" s="212" t="s">
        <v>333</v>
      </c>
      <c r="AA39" s="47"/>
    </row>
    <row r="40" spans="1:27" ht="12.4" customHeight="1" x14ac:dyDescent="0.3">
      <c r="A40" s="47"/>
      <c r="B40" s="573"/>
      <c r="C40" s="62" t="s">
        <v>329</v>
      </c>
      <c r="D40" s="569"/>
      <c r="E40" s="574"/>
      <c r="F40" s="63"/>
      <c r="G40" s="212">
        <v>5.9810111338353213E-2</v>
      </c>
      <c r="H40" s="212">
        <v>8.9715167007529809E-2</v>
      </c>
      <c r="I40" s="212">
        <v>0.2825033080682014</v>
      </c>
      <c r="J40" s="212">
        <v>0.28729179422699846</v>
      </c>
      <c r="K40" s="212">
        <v>3.6899164985295574</v>
      </c>
      <c r="L40" s="212">
        <v>3.5795918624627601</v>
      </c>
      <c r="M40" s="212">
        <v>12.14064704031469</v>
      </c>
      <c r="N40" s="212">
        <v>11.54124441590206</v>
      </c>
      <c r="O40" s="63"/>
      <c r="P40" s="212">
        <v>11.54124441590206</v>
      </c>
      <c r="Q40" s="212">
        <v>15.283756412106852</v>
      </c>
      <c r="R40" s="212">
        <v>14.600022184893897</v>
      </c>
      <c r="S40" s="212">
        <v>17.309672761263766</v>
      </c>
      <c r="T40" s="212">
        <v>17.686863223320724</v>
      </c>
      <c r="U40" s="212">
        <v>13.357211663985179</v>
      </c>
      <c r="V40" s="212">
        <v>13.577129289864155</v>
      </c>
      <c r="W40" s="212" t="s">
        <v>333</v>
      </c>
      <c r="X40" s="212" t="s">
        <v>333</v>
      </c>
      <c r="Y40" s="212" t="s">
        <v>333</v>
      </c>
      <c r="Z40" s="212" t="s">
        <v>333</v>
      </c>
      <c r="AA40" s="47"/>
    </row>
    <row r="41" spans="1:27" x14ac:dyDescent="0.3">
      <c r="A41" s="47"/>
      <c r="B41" s="47"/>
      <c r="C41" s="47"/>
      <c r="D41" s="65"/>
      <c r="E41" s="65"/>
      <c r="F41" s="47"/>
      <c r="G41" s="47"/>
      <c r="H41" s="47"/>
      <c r="I41" s="47"/>
      <c r="J41" s="47"/>
      <c r="K41" s="47"/>
      <c r="L41" s="47"/>
      <c r="M41" s="47"/>
      <c r="N41" s="47"/>
      <c r="O41" s="47"/>
      <c r="P41" s="47"/>
      <c r="Q41" s="47"/>
      <c r="R41" s="47"/>
      <c r="S41" s="47"/>
      <c r="T41" s="47"/>
      <c r="U41" s="47"/>
      <c r="V41" s="47"/>
      <c r="W41" s="47"/>
      <c r="X41" s="47"/>
      <c r="Y41" s="47"/>
      <c r="Z41" s="47"/>
      <c r="AA41" s="47"/>
    </row>
    <row r="42" spans="1:27" x14ac:dyDescent="0.3">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s="49" customFormat="1" x14ac:dyDescent="0.3">
      <c r="B43" s="11" t="s">
        <v>483</v>
      </c>
    </row>
    <row r="44" spans="1:27" s="47" customFormat="1" x14ac:dyDescent="0.3">
      <c r="B44" s="48"/>
    </row>
    <row r="45" spans="1:27" s="47" customFormat="1" x14ac:dyDescent="0.3"/>
    <row r="46" spans="1:27" x14ac:dyDescent="0.3">
      <c r="A46" s="47"/>
      <c r="B46" s="565" t="s">
        <v>3</v>
      </c>
      <c r="C46" s="566"/>
      <c r="D46" s="108" t="s">
        <v>4</v>
      </c>
      <c r="E46" s="67" t="s">
        <v>311</v>
      </c>
      <c r="F46" s="63"/>
      <c r="G46" s="66" t="s">
        <v>312</v>
      </c>
      <c r="H46" s="66" t="s">
        <v>313</v>
      </c>
      <c r="I46" s="66" t="s">
        <v>34</v>
      </c>
      <c r="J46" s="47"/>
      <c r="K46" s="47"/>
      <c r="L46" s="47"/>
      <c r="M46" s="47"/>
      <c r="N46" s="47"/>
      <c r="O46" s="47"/>
      <c r="P46" s="47"/>
      <c r="Q46" s="47"/>
      <c r="R46" s="47"/>
      <c r="S46" s="47"/>
      <c r="T46" s="47"/>
      <c r="U46" s="47"/>
      <c r="V46" s="47"/>
      <c r="W46" s="47"/>
      <c r="X46" s="47"/>
      <c r="Y46" s="47"/>
      <c r="Z46" s="47"/>
      <c r="AA46" s="47"/>
    </row>
    <row r="47" spans="1:27" x14ac:dyDescent="0.3">
      <c r="A47" s="47"/>
      <c r="B47" s="567" t="s">
        <v>479</v>
      </c>
      <c r="C47" s="568"/>
      <c r="D47" s="569" t="s">
        <v>316</v>
      </c>
      <c r="E47" s="570"/>
      <c r="F47" s="63"/>
      <c r="G47" s="212">
        <v>7.2101529750016338E-2</v>
      </c>
      <c r="H47" s="212">
        <v>0.26782684222547759</v>
      </c>
      <c r="I47" s="212">
        <v>3.4060828489830097</v>
      </c>
      <c r="J47" s="47"/>
      <c r="K47" s="47"/>
      <c r="L47" s="47"/>
      <c r="M47" s="47"/>
      <c r="N47" s="47"/>
      <c r="O47" s="47"/>
      <c r="P47" s="47"/>
      <c r="Q47" s="47"/>
      <c r="R47" s="47"/>
      <c r="S47" s="47"/>
      <c r="T47" s="47"/>
      <c r="U47" s="47"/>
      <c r="V47" s="47"/>
      <c r="W47" s="47"/>
      <c r="X47" s="47"/>
      <c r="Y47" s="47"/>
      <c r="Z47" s="47"/>
      <c r="AA47" s="47"/>
    </row>
    <row r="48" spans="1:27" x14ac:dyDescent="0.3">
      <c r="A48" s="47"/>
      <c r="B48" s="567" t="s">
        <v>480</v>
      </c>
      <c r="C48" s="568"/>
      <c r="D48" s="569"/>
      <c r="E48" s="570"/>
      <c r="F48" s="63"/>
      <c r="G48" s="212">
        <v>7.8031552018613143E-2</v>
      </c>
      <c r="H48" s="212">
        <v>0.28585900036048262</v>
      </c>
      <c r="I48" s="212">
        <v>3.6289707186326705</v>
      </c>
      <c r="J48" s="47"/>
      <c r="K48" s="47"/>
      <c r="L48" s="47"/>
      <c r="M48" s="47"/>
      <c r="N48" s="47"/>
      <c r="O48" s="47"/>
      <c r="P48" s="47"/>
      <c r="Q48" s="47"/>
      <c r="R48" s="47"/>
      <c r="S48" s="47"/>
      <c r="T48" s="47"/>
      <c r="U48" s="47"/>
      <c r="V48" s="47"/>
      <c r="W48" s="47"/>
      <c r="X48" s="47"/>
      <c r="Y48" s="47"/>
      <c r="Z48" s="47"/>
      <c r="AA48" s="47"/>
    </row>
    <row r="49" s="47" customFormat="1" x14ac:dyDescent="0.3"/>
    <row r="50" s="47" customFormat="1" x14ac:dyDescent="0.3"/>
    <row r="51" s="47" customFormat="1" x14ac:dyDescent="0.3"/>
  </sheetData>
  <mergeCells count="18">
    <mergeCell ref="B3:N3"/>
    <mergeCell ref="B8:B12"/>
    <mergeCell ref="C8:C12"/>
    <mergeCell ref="D8:D12"/>
    <mergeCell ref="E8:E9"/>
    <mergeCell ref="G8:N8"/>
    <mergeCell ref="P8:Z8"/>
    <mergeCell ref="G9:N9"/>
    <mergeCell ref="P9:Z9"/>
    <mergeCell ref="B13:B26"/>
    <mergeCell ref="D13:D40"/>
    <mergeCell ref="E13:E40"/>
    <mergeCell ref="B27:B40"/>
    <mergeCell ref="B46:C46"/>
    <mergeCell ref="B47:C47"/>
    <mergeCell ref="D47:D48"/>
    <mergeCell ref="E47:E48"/>
    <mergeCell ref="B48:C48"/>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theme="7" tint="0.79998168889431442"/>
  </sheetPr>
  <dimension ref="A1:AP267"/>
  <sheetViews>
    <sheetView zoomScaleNormal="100" workbookViewId="0"/>
  </sheetViews>
  <sheetFormatPr defaultColWidth="0" defaultRowHeight="13.5" zeroHeight="1" x14ac:dyDescent="0.3"/>
  <cols>
    <col min="1" max="2" width="9" customWidth="1"/>
    <col min="3" max="3" width="26.765625" bestFit="1" customWidth="1"/>
    <col min="4" max="5" width="26.765625" customWidth="1"/>
    <col min="6" max="6" width="19" bestFit="1" customWidth="1"/>
    <col min="7" max="7" width="9" customWidth="1"/>
    <col min="8" max="8" width="20.23046875" bestFit="1" customWidth="1"/>
    <col min="9" max="9" width="9" customWidth="1"/>
    <col min="10" max="10" width="12.23046875" bestFit="1" customWidth="1"/>
    <col min="11" max="11" width="10.23046875" bestFit="1" customWidth="1"/>
    <col min="12" max="12" width="12.23046875" bestFit="1" customWidth="1"/>
    <col min="13" max="13" width="10.23046875" bestFit="1" customWidth="1"/>
    <col min="14" max="14" width="12.23046875" bestFit="1" customWidth="1"/>
    <col min="15" max="15" width="10.23046875" bestFit="1" customWidth="1"/>
    <col min="16" max="16" width="12.23046875" bestFit="1" customWidth="1"/>
    <col min="17" max="17" width="10.23046875" bestFit="1" customWidth="1"/>
    <col min="18" max="18" width="9" customWidth="1"/>
    <col min="19" max="19" width="11.84375" bestFit="1" customWidth="1"/>
    <col min="20" max="20" width="12.23046875" bestFit="1" customWidth="1"/>
    <col min="21" max="21" width="10.23046875" bestFit="1" customWidth="1"/>
    <col min="22" max="22" width="12.23046875" bestFit="1" customWidth="1"/>
    <col min="23" max="23" width="10.23046875" bestFit="1" customWidth="1"/>
    <col min="24" max="24" width="12.23046875" bestFit="1" customWidth="1"/>
    <col min="25" max="25" width="10.23046875" bestFit="1" customWidth="1"/>
    <col min="26" max="26" width="12.23046875" bestFit="1" customWidth="1"/>
    <col min="27" max="27" width="10.23046875" bestFit="1" customWidth="1"/>
    <col min="28" max="28" width="12.23046875" bestFit="1" customWidth="1"/>
    <col min="29" max="29" width="11.84375" bestFit="1" customWidth="1"/>
    <col min="30" max="30" width="9" customWidth="1"/>
    <col min="31" max="42" width="0" hidden="1" customWidth="1"/>
    <col min="43" max="16384" width="9" hidden="1"/>
  </cols>
  <sheetData>
    <row r="1" spans="1:42" s="113" customFormat="1" ht="12.4" customHeight="1" x14ac:dyDescent="0.25"/>
    <row r="2" spans="1:42" s="113" customFormat="1" ht="18.399999999999999" customHeight="1" x14ac:dyDescent="0.35">
      <c r="A2" s="5"/>
      <c r="B2" s="544" t="s">
        <v>584</v>
      </c>
      <c r="C2" s="544"/>
      <c r="D2" s="544"/>
      <c r="E2" s="544"/>
      <c r="F2" s="544"/>
      <c r="G2" s="544"/>
      <c r="H2" s="544"/>
      <c r="I2" s="544"/>
      <c r="J2" s="544"/>
      <c r="K2" s="544"/>
      <c r="L2" s="544"/>
      <c r="M2" s="544"/>
      <c r="N2" s="544"/>
      <c r="O2" s="544"/>
      <c r="P2" s="544"/>
      <c r="Q2" s="114"/>
      <c r="R2" s="114"/>
      <c r="S2" s="114"/>
      <c r="T2" s="114"/>
      <c r="U2" s="114"/>
      <c r="W2" s="114"/>
      <c r="X2" s="114"/>
      <c r="Y2" s="114"/>
      <c r="Z2" s="114"/>
      <c r="AA2" s="114"/>
      <c r="AD2" s="114"/>
      <c r="AE2" s="114"/>
      <c r="AF2" s="114"/>
      <c r="AG2" s="114"/>
      <c r="AH2" s="114"/>
      <c r="AJ2" s="114"/>
      <c r="AK2" s="114"/>
      <c r="AL2" s="114"/>
      <c r="AM2" s="114"/>
      <c r="AN2" s="114"/>
    </row>
    <row r="3" spans="1:42" s="113" customFormat="1" ht="46.15" customHeight="1" x14ac:dyDescent="0.25">
      <c r="A3" s="362"/>
      <c r="B3" s="562" t="s">
        <v>623</v>
      </c>
      <c r="C3" s="562"/>
      <c r="D3" s="562"/>
      <c r="E3" s="562"/>
      <c r="F3" s="562"/>
      <c r="G3" s="562"/>
      <c r="H3" s="562"/>
      <c r="I3" s="562"/>
      <c r="J3" s="562"/>
      <c r="K3" s="562"/>
      <c r="L3" s="562"/>
      <c r="M3" s="562"/>
      <c r="N3" s="562"/>
      <c r="O3" s="562"/>
      <c r="P3" s="562"/>
      <c r="Q3" s="378"/>
      <c r="R3" s="378"/>
      <c r="S3" s="378"/>
      <c r="T3" s="378"/>
      <c r="U3" s="378"/>
      <c r="V3" s="378"/>
      <c r="W3" s="378"/>
      <c r="X3" s="378"/>
      <c r="Y3" s="378"/>
      <c r="Z3" s="378"/>
      <c r="AA3" s="378"/>
      <c r="AB3" s="378"/>
      <c r="AC3" s="115"/>
      <c r="AD3" s="378"/>
      <c r="AE3" s="378"/>
      <c r="AF3" s="378"/>
      <c r="AG3" s="378"/>
      <c r="AH3" s="378"/>
      <c r="AI3" s="378"/>
      <c r="AJ3" s="378"/>
      <c r="AK3" s="378"/>
      <c r="AL3" s="378"/>
      <c r="AM3" s="378"/>
      <c r="AN3" s="378"/>
      <c r="AO3" s="378"/>
      <c r="AP3" s="115"/>
    </row>
    <row r="4" spans="1:42" s="85" customFormat="1" ht="17.5" customHeight="1" x14ac:dyDescent="0.25">
      <c r="A4" s="213"/>
      <c r="B4" s="213"/>
      <c r="C4" s="213"/>
      <c r="D4" s="213"/>
      <c r="E4" s="213"/>
      <c r="F4" s="213"/>
      <c r="G4" s="213"/>
      <c r="H4" s="213"/>
      <c r="I4" s="214"/>
      <c r="J4" s="214"/>
      <c r="K4" s="214"/>
      <c r="L4" s="214"/>
      <c r="M4" s="214"/>
      <c r="N4" s="214"/>
      <c r="P4" s="215"/>
      <c r="Q4" s="214"/>
      <c r="R4" s="214"/>
      <c r="S4" s="214"/>
      <c r="T4" s="214"/>
      <c r="U4" s="214"/>
      <c r="V4" s="214"/>
      <c r="W4" s="214"/>
      <c r="X4" s="214"/>
      <c r="Y4" s="214"/>
      <c r="Z4" s="214"/>
      <c r="AA4" s="214"/>
      <c r="AB4" s="214"/>
      <c r="AC4" s="215"/>
      <c r="AD4" s="214"/>
      <c r="AE4" s="214"/>
      <c r="AF4" s="214"/>
      <c r="AG4" s="214"/>
      <c r="AH4" s="214"/>
      <c r="AI4" s="214"/>
      <c r="AJ4" s="214"/>
      <c r="AK4" s="214"/>
      <c r="AL4" s="214"/>
      <c r="AM4" s="214"/>
      <c r="AN4" s="214"/>
      <c r="AO4" s="214"/>
      <c r="AP4" s="215"/>
    </row>
    <row r="5" spans="1:42" s="49" customFormat="1" x14ac:dyDescent="0.3">
      <c r="A5" s="50"/>
      <c r="B5" s="50"/>
    </row>
    <row r="6" spans="1:42" s="85" customFormat="1" ht="12.4" customHeight="1" x14ac:dyDescent="0.25"/>
    <row r="7" spans="1:42" s="83" customFormat="1" ht="12" thickBot="1" x14ac:dyDescent="0.3">
      <c r="A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row>
    <row r="8" spans="1:42" s="83" customFormat="1" ht="14.25" customHeight="1" x14ac:dyDescent="0.25">
      <c r="A8" s="85"/>
      <c r="B8" s="595" t="s">
        <v>41</v>
      </c>
      <c r="C8" s="598" t="s">
        <v>334</v>
      </c>
      <c r="D8" s="598" t="s">
        <v>582</v>
      </c>
      <c r="E8" s="598" t="s">
        <v>467</v>
      </c>
      <c r="F8" s="600" t="s">
        <v>45</v>
      </c>
      <c r="G8" s="602" t="s">
        <v>4</v>
      </c>
      <c r="H8" s="603"/>
      <c r="I8" s="384"/>
      <c r="J8" s="604" t="s">
        <v>482</v>
      </c>
      <c r="K8" s="605"/>
      <c r="L8" s="605"/>
      <c r="M8" s="605"/>
      <c r="N8" s="605"/>
      <c r="O8" s="605"/>
      <c r="P8" s="605"/>
      <c r="Q8" s="605"/>
      <c r="R8" s="384"/>
      <c r="S8" s="604" t="s">
        <v>474</v>
      </c>
      <c r="T8" s="604"/>
      <c r="U8" s="604"/>
      <c r="V8" s="604"/>
      <c r="W8" s="604"/>
      <c r="X8" s="604"/>
      <c r="Y8" s="604"/>
      <c r="Z8" s="604"/>
      <c r="AA8" s="604"/>
      <c r="AB8" s="604"/>
      <c r="AC8" s="606"/>
      <c r="AD8" s="85"/>
    </row>
    <row r="9" spans="1:42" s="83" customFormat="1" ht="11.25" customHeight="1" x14ac:dyDescent="0.25">
      <c r="A9" s="85"/>
      <c r="B9" s="596"/>
      <c r="C9" s="549"/>
      <c r="D9" s="549"/>
      <c r="E9" s="549"/>
      <c r="F9" s="550"/>
      <c r="G9" s="548"/>
      <c r="H9" s="554"/>
      <c r="I9" s="383"/>
      <c r="J9" s="607" t="s">
        <v>461</v>
      </c>
      <c r="K9" s="607"/>
      <c r="L9" s="607"/>
      <c r="M9" s="607"/>
      <c r="N9" s="607"/>
      <c r="O9" s="607"/>
      <c r="P9" s="607"/>
      <c r="Q9" s="607"/>
      <c r="R9" s="383"/>
      <c r="S9" s="608" t="s">
        <v>475</v>
      </c>
      <c r="T9" s="608"/>
      <c r="U9" s="608"/>
      <c r="V9" s="608"/>
      <c r="W9" s="608"/>
      <c r="X9" s="608"/>
      <c r="Y9" s="608"/>
      <c r="Z9" s="608"/>
      <c r="AA9" s="608"/>
      <c r="AB9" s="608"/>
      <c r="AC9" s="609"/>
      <c r="AD9" s="85"/>
    </row>
    <row r="10" spans="1:42" s="83" customFormat="1" ht="23" x14ac:dyDescent="0.25">
      <c r="A10" s="85"/>
      <c r="B10" s="596"/>
      <c r="C10" s="549"/>
      <c r="D10" s="549"/>
      <c r="E10" s="549"/>
      <c r="F10" s="550"/>
      <c r="G10" s="548"/>
      <c r="H10" s="13" t="s">
        <v>5</v>
      </c>
      <c r="I10" s="383"/>
      <c r="J10" s="390" t="s">
        <v>303</v>
      </c>
      <c r="K10" s="390" t="s">
        <v>297</v>
      </c>
      <c r="L10" s="390" t="s">
        <v>298</v>
      </c>
      <c r="M10" s="390" t="s">
        <v>299</v>
      </c>
      <c r="N10" s="390" t="s">
        <v>6</v>
      </c>
      <c r="O10" s="390" t="s">
        <v>7</v>
      </c>
      <c r="P10" s="390" t="s">
        <v>8</v>
      </c>
      <c r="Q10" s="390" t="s">
        <v>304</v>
      </c>
      <c r="R10" s="383"/>
      <c r="S10" s="106" t="s">
        <v>449</v>
      </c>
      <c r="T10" s="390" t="s">
        <v>9</v>
      </c>
      <c r="U10" s="390" t="s">
        <v>10</v>
      </c>
      <c r="V10" s="390" t="s">
        <v>11</v>
      </c>
      <c r="W10" s="390" t="s">
        <v>12</v>
      </c>
      <c r="X10" s="390" t="s">
        <v>13</v>
      </c>
      <c r="Y10" s="390" t="s">
        <v>14</v>
      </c>
      <c r="Z10" s="390" t="s">
        <v>15</v>
      </c>
      <c r="AA10" s="390" t="s">
        <v>16</v>
      </c>
      <c r="AB10" s="390" t="s">
        <v>17</v>
      </c>
      <c r="AC10" s="394" t="s">
        <v>18</v>
      </c>
      <c r="AD10" s="85"/>
    </row>
    <row r="11" spans="1:42" s="83" customFormat="1" ht="16.5" customHeight="1" x14ac:dyDescent="0.25">
      <c r="A11" s="85"/>
      <c r="B11" s="596"/>
      <c r="C11" s="549"/>
      <c r="D11" s="549"/>
      <c r="E11" s="549"/>
      <c r="F11" s="550"/>
      <c r="G11" s="548"/>
      <c r="H11" s="13" t="s">
        <v>374</v>
      </c>
      <c r="I11" s="383"/>
      <c r="J11" s="18" t="s">
        <v>305</v>
      </c>
      <c r="K11" s="18" t="s">
        <v>306</v>
      </c>
      <c r="L11" s="18" t="s">
        <v>307</v>
      </c>
      <c r="M11" s="18" t="s">
        <v>308</v>
      </c>
      <c r="N11" s="18" t="s">
        <v>19</v>
      </c>
      <c r="O11" s="18" t="s">
        <v>20</v>
      </c>
      <c r="P11" s="18" t="s">
        <v>21</v>
      </c>
      <c r="Q11" s="18" t="s">
        <v>309</v>
      </c>
      <c r="R11" s="383"/>
      <c r="S11" s="34" t="s">
        <v>310</v>
      </c>
      <c r="T11" s="18" t="s">
        <v>22</v>
      </c>
      <c r="U11" s="18" t="s">
        <v>23</v>
      </c>
      <c r="V11" s="18" t="s">
        <v>24</v>
      </c>
      <c r="W11" s="18" t="s">
        <v>25</v>
      </c>
      <c r="X11" s="18" t="s">
        <v>26</v>
      </c>
      <c r="Y11" s="18" t="s">
        <v>27</v>
      </c>
      <c r="Z11" s="18" t="s">
        <v>28</v>
      </c>
      <c r="AA11" s="18" t="s">
        <v>29</v>
      </c>
      <c r="AB11" s="18" t="s">
        <v>30</v>
      </c>
      <c r="AC11" s="395" t="s">
        <v>31</v>
      </c>
      <c r="AD11" s="85"/>
    </row>
    <row r="12" spans="1:42" s="83" customFormat="1" ht="15" customHeight="1" thickBot="1" x14ac:dyDescent="0.3">
      <c r="A12" s="85"/>
      <c r="B12" s="597"/>
      <c r="C12" s="599"/>
      <c r="D12" s="599"/>
      <c r="E12" s="599"/>
      <c r="F12" s="601"/>
      <c r="G12" s="548"/>
      <c r="H12" s="235" t="s">
        <v>436</v>
      </c>
      <c r="I12" s="383"/>
      <c r="J12" s="236" t="s">
        <v>437</v>
      </c>
      <c r="K12" s="236" t="s">
        <v>437</v>
      </c>
      <c r="L12" s="393" t="s">
        <v>438</v>
      </c>
      <c r="M12" s="393" t="s">
        <v>438</v>
      </c>
      <c r="N12" s="393" t="s">
        <v>439</v>
      </c>
      <c r="O12" s="393" t="s">
        <v>439</v>
      </c>
      <c r="P12" s="393" t="s">
        <v>314</v>
      </c>
      <c r="Q12" s="393" t="s">
        <v>314</v>
      </c>
      <c r="R12" s="383"/>
      <c r="S12" s="393" t="s">
        <v>314</v>
      </c>
      <c r="T12" s="393" t="s">
        <v>36</v>
      </c>
      <c r="U12" s="393" t="s">
        <v>36</v>
      </c>
      <c r="V12" s="393" t="s">
        <v>37</v>
      </c>
      <c r="W12" s="393" t="s">
        <v>37</v>
      </c>
      <c r="X12" s="393" t="s">
        <v>38</v>
      </c>
      <c r="Y12" s="393" t="s">
        <v>38</v>
      </c>
      <c r="Z12" s="393" t="s">
        <v>39</v>
      </c>
      <c r="AA12" s="393" t="s">
        <v>39</v>
      </c>
      <c r="AB12" s="393" t="s">
        <v>40</v>
      </c>
      <c r="AC12" s="396" t="s">
        <v>40</v>
      </c>
      <c r="AD12" s="85"/>
    </row>
    <row r="13" spans="1:42" s="83" customFormat="1" ht="11.25" customHeight="1" x14ac:dyDescent="0.25">
      <c r="A13" s="85"/>
      <c r="B13" s="613" t="s">
        <v>32</v>
      </c>
      <c r="C13" s="610" t="s">
        <v>477</v>
      </c>
      <c r="D13" s="611" t="s">
        <v>585</v>
      </c>
      <c r="E13" s="612" t="s">
        <v>290</v>
      </c>
      <c r="F13" s="397" t="s">
        <v>315</v>
      </c>
      <c r="G13" s="586" t="s">
        <v>316</v>
      </c>
      <c r="H13" s="560"/>
      <c r="I13" s="383"/>
      <c r="J13" s="84" t="s">
        <v>333</v>
      </c>
      <c r="K13" s="84" t="s">
        <v>333</v>
      </c>
      <c r="L13" s="84" t="s">
        <v>333</v>
      </c>
      <c r="M13" s="84" t="s">
        <v>333</v>
      </c>
      <c r="N13" s="84" t="s">
        <v>333</v>
      </c>
      <c r="O13" s="84" t="s">
        <v>333</v>
      </c>
      <c r="P13" s="84" t="s">
        <v>333</v>
      </c>
      <c r="Q13" s="84" t="s">
        <v>333</v>
      </c>
      <c r="R13" s="383"/>
      <c r="S13" s="84" t="s">
        <v>333</v>
      </c>
      <c r="T13" s="84" t="s">
        <v>333</v>
      </c>
      <c r="U13" s="84" t="s">
        <v>333</v>
      </c>
      <c r="V13" s="84" t="s">
        <v>333</v>
      </c>
      <c r="W13" s="84">
        <v>0</v>
      </c>
      <c r="X13" s="84">
        <v>1.4870742269298105</v>
      </c>
      <c r="Y13" s="84">
        <v>0.70457099735818829</v>
      </c>
      <c r="Z13" s="84" t="s">
        <v>333</v>
      </c>
      <c r="AA13" s="84" t="s">
        <v>333</v>
      </c>
      <c r="AB13" s="84" t="s">
        <v>333</v>
      </c>
      <c r="AC13" s="385" t="s">
        <v>333</v>
      </c>
      <c r="AD13" s="85"/>
    </row>
    <row r="14" spans="1:42" s="83" customFormat="1" ht="12.4" customHeight="1" x14ac:dyDescent="0.25">
      <c r="A14" s="85"/>
      <c r="B14" s="614"/>
      <c r="C14" s="594"/>
      <c r="D14" s="589"/>
      <c r="E14" s="590"/>
      <c r="F14" s="398" t="s">
        <v>317</v>
      </c>
      <c r="G14" s="586"/>
      <c r="H14" s="560"/>
      <c r="I14" s="383"/>
      <c r="J14" s="84" t="s">
        <v>333</v>
      </c>
      <c r="K14" s="84" t="s">
        <v>333</v>
      </c>
      <c r="L14" s="84" t="s">
        <v>333</v>
      </c>
      <c r="M14" s="84" t="s">
        <v>333</v>
      </c>
      <c r="N14" s="84" t="s">
        <v>333</v>
      </c>
      <c r="O14" s="84" t="s">
        <v>333</v>
      </c>
      <c r="P14" s="84" t="s">
        <v>333</v>
      </c>
      <c r="Q14" s="84" t="s">
        <v>333</v>
      </c>
      <c r="R14" s="383"/>
      <c r="S14" s="84" t="s">
        <v>333</v>
      </c>
      <c r="T14" s="84" t="s">
        <v>333</v>
      </c>
      <c r="U14" s="84" t="s">
        <v>333</v>
      </c>
      <c r="V14" s="84" t="s">
        <v>333</v>
      </c>
      <c r="W14" s="84">
        <v>0</v>
      </c>
      <c r="X14" s="84">
        <v>1.4870742269298105</v>
      </c>
      <c r="Y14" s="84">
        <v>0.70457099735818829</v>
      </c>
      <c r="Z14" s="84" t="s">
        <v>333</v>
      </c>
      <c r="AA14" s="84" t="s">
        <v>333</v>
      </c>
      <c r="AB14" s="84" t="s">
        <v>333</v>
      </c>
      <c r="AC14" s="385" t="s">
        <v>333</v>
      </c>
      <c r="AD14" s="85"/>
    </row>
    <row r="15" spans="1:42" s="83" customFormat="1" ht="12.4" customHeight="1" x14ac:dyDescent="0.25">
      <c r="A15" s="85"/>
      <c r="B15" s="614"/>
      <c r="C15" s="594"/>
      <c r="D15" s="589"/>
      <c r="E15" s="590"/>
      <c r="F15" s="398" t="s">
        <v>318</v>
      </c>
      <c r="G15" s="586"/>
      <c r="H15" s="560"/>
      <c r="I15" s="383"/>
      <c r="J15" s="84" t="s">
        <v>333</v>
      </c>
      <c r="K15" s="84" t="s">
        <v>333</v>
      </c>
      <c r="L15" s="84" t="s">
        <v>333</v>
      </c>
      <c r="M15" s="84" t="s">
        <v>333</v>
      </c>
      <c r="N15" s="84" t="s">
        <v>333</v>
      </c>
      <c r="O15" s="84" t="s">
        <v>333</v>
      </c>
      <c r="P15" s="84" t="s">
        <v>333</v>
      </c>
      <c r="Q15" s="84" t="s">
        <v>333</v>
      </c>
      <c r="R15" s="383"/>
      <c r="S15" s="84" t="s">
        <v>333</v>
      </c>
      <c r="T15" s="84" t="s">
        <v>333</v>
      </c>
      <c r="U15" s="84" t="s">
        <v>333</v>
      </c>
      <c r="V15" s="84" t="s">
        <v>333</v>
      </c>
      <c r="W15" s="84">
        <v>0</v>
      </c>
      <c r="X15" s="84">
        <v>1.4870742269298105</v>
      </c>
      <c r="Y15" s="84">
        <v>0.70457099735818829</v>
      </c>
      <c r="Z15" s="84" t="s">
        <v>333</v>
      </c>
      <c r="AA15" s="84" t="s">
        <v>333</v>
      </c>
      <c r="AB15" s="84" t="s">
        <v>333</v>
      </c>
      <c r="AC15" s="385" t="s">
        <v>333</v>
      </c>
      <c r="AD15" s="85"/>
    </row>
    <row r="16" spans="1:42" s="83" customFormat="1" ht="12.4" customHeight="1" x14ac:dyDescent="0.25">
      <c r="A16" s="85"/>
      <c r="B16" s="614"/>
      <c r="C16" s="594"/>
      <c r="D16" s="589"/>
      <c r="E16" s="590"/>
      <c r="F16" s="398" t="s">
        <v>319</v>
      </c>
      <c r="G16" s="586"/>
      <c r="H16" s="560"/>
      <c r="I16" s="383"/>
      <c r="J16" s="84" t="s">
        <v>333</v>
      </c>
      <c r="K16" s="84" t="s">
        <v>333</v>
      </c>
      <c r="L16" s="84" t="s">
        <v>333</v>
      </c>
      <c r="M16" s="84" t="s">
        <v>333</v>
      </c>
      <c r="N16" s="84" t="s">
        <v>333</v>
      </c>
      <c r="O16" s="84" t="s">
        <v>333</v>
      </c>
      <c r="P16" s="84" t="s">
        <v>333</v>
      </c>
      <c r="Q16" s="84" t="s">
        <v>333</v>
      </c>
      <c r="R16" s="383"/>
      <c r="S16" s="84" t="s">
        <v>333</v>
      </c>
      <c r="T16" s="84" t="s">
        <v>333</v>
      </c>
      <c r="U16" s="84" t="s">
        <v>333</v>
      </c>
      <c r="V16" s="84" t="s">
        <v>333</v>
      </c>
      <c r="W16" s="84">
        <v>0</v>
      </c>
      <c r="X16" s="84">
        <v>1.4870742269298105</v>
      </c>
      <c r="Y16" s="84">
        <v>0.70457099735818829</v>
      </c>
      <c r="Z16" s="84" t="s">
        <v>333</v>
      </c>
      <c r="AA16" s="84" t="s">
        <v>333</v>
      </c>
      <c r="AB16" s="84" t="s">
        <v>333</v>
      </c>
      <c r="AC16" s="385" t="s">
        <v>333</v>
      </c>
      <c r="AD16" s="85"/>
    </row>
    <row r="17" spans="1:30" s="83" customFormat="1" ht="12.4" customHeight="1" x14ac:dyDescent="0.25">
      <c r="A17" s="85"/>
      <c r="B17" s="614"/>
      <c r="C17" s="594"/>
      <c r="D17" s="589"/>
      <c r="E17" s="590"/>
      <c r="F17" s="398" t="s">
        <v>320</v>
      </c>
      <c r="G17" s="586"/>
      <c r="H17" s="560"/>
      <c r="I17" s="383"/>
      <c r="J17" s="84" t="s">
        <v>333</v>
      </c>
      <c r="K17" s="84" t="s">
        <v>333</v>
      </c>
      <c r="L17" s="84" t="s">
        <v>333</v>
      </c>
      <c r="M17" s="84" t="s">
        <v>333</v>
      </c>
      <c r="N17" s="84" t="s">
        <v>333</v>
      </c>
      <c r="O17" s="84" t="s">
        <v>333</v>
      </c>
      <c r="P17" s="84" t="s">
        <v>333</v>
      </c>
      <c r="Q17" s="84" t="s">
        <v>333</v>
      </c>
      <c r="R17" s="383"/>
      <c r="S17" s="84" t="s">
        <v>333</v>
      </c>
      <c r="T17" s="84" t="s">
        <v>333</v>
      </c>
      <c r="U17" s="84" t="s">
        <v>333</v>
      </c>
      <c r="V17" s="84" t="s">
        <v>333</v>
      </c>
      <c r="W17" s="84">
        <v>0</v>
      </c>
      <c r="X17" s="84">
        <v>1.4870742269298105</v>
      </c>
      <c r="Y17" s="84">
        <v>0.70457099735818829</v>
      </c>
      <c r="Z17" s="84" t="s">
        <v>333</v>
      </c>
      <c r="AA17" s="84" t="s">
        <v>333</v>
      </c>
      <c r="AB17" s="84" t="s">
        <v>333</v>
      </c>
      <c r="AC17" s="385" t="s">
        <v>333</v>
      </c>
      <c r="AD17" s="85"/>
    </row>
    <row r="18" spans="1:30" s="83" customFormat="1" ht="12.4" customHeight="1" x14ac:dyDescent="0.25">
      <c r="A18" s="85"/>
      <c r="B18" s="614"/>
      <c r="C18" s="594"/>
      <c r="D18" s="589"/>
      <c r="E18" s="590"/>
      <c r="F18" s="398" t="s">
        <v>321</v>
      </c>
      <c r="G18" s="586"/>
      <c r="H18" s="560"/>
      <c r="I18" s="383"/>
      <c r="J18" s="84" t="s">
        <v>333</v>
      </c>
      <c r="K18" s="84" t="s">
        <v>333</v>
      </c>
      <c r="L18" s="84" t="s">
        <v>333</v>
      </c>
      <c r="M18" s="84" t="s">
        <v>333</v>
      </c>
      <c r="N18" s="84" t="s">
        <v>333</v>
      </c>
      <c r="O18" s="84" t="s">
        <v>333</v>
      </c>
      <c r="P18" s="84" t="s">
        <v>333</v>
      </c>
      <c r="Q18" s="84" t="s">
        <v>333</v>
      </c>
      <c r="R18" s="383"/>
      <c r="S18" s="84" t="s">
        <v>333</v>
      </c>
      <c r="T18" s="84" t="s">
        <v>333</v>
      </c>
      <c r="U18" s="84" t="s">
        <v>333</v>
      </c>
      <c r="V18" s="84" t="s">
        <v>333</v>
      </c>
      <c r="W18" s="84">
        <v>0</v>
      </c>
      <c r="X18" s="84">
        <v>1.4870742269298105</v>
      </c>
      <c r="Y18" s="84">
        <v>0.70457099735818829</v>
      </c>
      <c r="Z18" s="84" t="s">
        <v>333</v>
      </c>
      <c r="AA18" s="84" t="s">
        <v>333</v>
      </c>
      <c r="AB18" s="84" t="s">
        <v>333</v>
      </c>
      <c r="AC18" s="385" t="s">
        <v>333</v>
      </c>
      <c r="AD18" s="85"/>
    </row>
    <row r="19" spans="1:30" s="83" customFormat="1" ht="12.4" customHeight="1" x14ac:dyDescent="0.25">
      <c r="A19" s="85"/>
      <c r="B19" s="614"/>
      <c r="C19" s="594"/>
      <c r="D19" s="589"/>
      <c r="E19" s="590"/>
      <c r="F19" s="398" t="s">
        <v>322</v>
      </c>
      <c r="G19" s="586"/>
      <c r="H19" s="560"/>
      <c r="I19" s="383"/>
      <c r="J19" s="84" t="s">
        <v>333</v>
      </c>
      <c r="K19" s="84" t="s">
        <v>333</v>
      </c>
      <c r="L19" s="84" t="s">
        <v>333</v>
      </c>
      <c r="M19" s="84" t="s">
        <v>333</v>
      </c>
      <c r="N19" s="84" t="s">
        <v>333</v>
      </c>
      <c r="O19" s="84" t="s">
        <v>333</v>
      </c>
      <c r="P19" s="84" t="s">
        <v>333</v>
      </c>
      <c r="Q19" s="84" t="s">
        <v>333</v>
      </c>
      <c r="R19" s="383"/>
      <c r="S19" s="84" t="s">
        <v>333</v>
      </c>
      <c r="T19" s="84" t="s">
        <v>333</v>
      </c>
      <c r="U19" s="84" t="s">
        <v>333</v>
      </c>
      <c r="V19" s="84" t="s">
        <v>333</v>
      </c>
      <c r="W19" s="84">
        <v>0</v>
      </c>
      <c r="X19" s="84">
        <v>1.4870742269298105</v>
      </c>
      <c r="Y19" s="84">
        <v>0.70457099735818829</v>
      </c>
      <c r="Z19" s="84" t="s">
        <v>333</v>
      </c>
      <c r="AA19" s="84" t="s">
        <v>333</v>
      </c>
      <c r="AB19" s="84" t="s">
        <v>333</v>
      </c>
      <c r="AC19" s="385" t="s">
        <v>333</v>
      </c>
      <c r="AD19" s="85"/>
    </row>
    <row r="20" spans="1:30" s="83" customFormat="1" ht="12.4" customHeight="1" x14ac:dyDescent="0.25">
      <c r="A20" s="85"/>
      <c r="B20" s="614"/>
      <c r="C20" s="594"/>
      <c r="D20" s="589"/>
      <c r="E20" s="590"/>
      <c r="F20" s="398" t="s">
        <v>323</v>
      </c>
      <c r="G20" s="586"/>
      <c r="H20" s="560"/>
      <c r="I20" s="383"/>
      <c r="J20" s="84" t="s">
        <v>333</v>
      </c>
      <c r="K20" s="84" t="s">
        <v>333</v>
      </c>
      <c r="L20" s="84" t="s">
        <v>333</v>
      </c>
      <c r="M20" s="84" t="s">
        <v>333</v>
      </c>
      <c r="N20" s="84" t="s">
        <v>333</v>
      </c>
      <c r="O20" s="84" t="s">
        <v>333</v>
      </c>
      <c r="P20" s="84" t="s">
        <v>333</v>
      </c>
      <c r="Q20" s="84" t="s">
        <v>333</v>
      </c>
      <c r="R20" s="383"/>
      <c r="S20" s="84" t="s">
        <v>333</v>
      </c>
      <c r="T20" s="84" t="s">
        <v>333</v>
      </c>
      <c r="U20" s="84" t="s">
        <v>333</v>
      </c>
      <c r="V20" s="84" t="s">
        <v>333</v>
      </c>
      <c r="W20" s="84">
        <v>0</v>
      </c>
      <c r="X20" s="84">
        <v>1.4870742269298105</v>
      </c>
      <c r="Y20" s="84">
        <v>0.70457099735818829</v>
      </c>
      <c r="Z20" s="84" t="s">
        <v>333</v>
      </c>
      <c r="AA20" s="84" t="s">
        <v>333</v>
      </c>
      <c r="AB20" s="84" t="s">
        <v>333</v>
      </c>
      <c r="AC20" s="385" t="s">
        <v>333</v>
      </c>
      <c r="AD20" s="85"/>
    </row>
    <row r="21" spans="1:30" s="83" customFormat="1" ht="12.4" customHeight="1" x14ac:dyDescent="0.25">
      <c r="A21" s="85"/>
      <c r="B21" s="614"/>
      <c r="C21" s="594"/>
      <c r="D21" s="589"/>
      <c r="E21" s="590"/>
      <c r="F21" s="398" t="s">
        <v>324</v>
      </c>
      <c r="G21" s="586"/>
      <c r="H21" s="560"/>
      <c r="I21" s="383"/>
      <c r="J21" s="84" t="s">
        <v>333</v>
      </c>
      <c r="K21" s="84" t="s">
        <v>333</v>
      </c>
      <c r="L21" s="84" t="s">
        <v>333</v>
      </c>
      <c r="M21" s="84" t="s">
        <v>333</v>
      </c>
      <c r="N21" s="84" t="s">
        <v>333</v>
      </c>
      <c r="O21" s="84" t="s">
        <v>333</v>
      </c>
      <c r="P21" s="84" t="s">
        <v>333</v>
      </c>
      <c r="Q21" s="84" t="s">
        <v>333</v>
      </c>
      <c r="R21" s="383"/>
      <c r="S21" s="84" t="s">
        <v>333</v>
      </c>
      <c r="T21" s="84" t="s">
        <v>333</v>
      </c>
      <c r="U21" s="84" t="s">
        <v>333</v>
      </c>
      <c r="V21" s="84" t="s">
        <v>333</v>
      </c>
      <c r="W21" s="84">
        <v>0</v>
      </c>
      <c r="X21" s="84">
        <v>1.4870742269298105</v>
      </c>
      <c r="Y21" s="84">
        <v>0.70457099735818829</v>
      </c>
      <c r="Z21" s="84" t="s">
        <v>333</v>
      </c>
      <c r="AA21" s="84" t="s">
        <v>333</v>
      </c>
      <c r="AB21" s="84" t="s">
        <v>333</v>
      </c>
      <c r="AC21" s="385" t="s">
        <v>333</v>
      </c>
      <c r="AD21" s="85"/>
    </row>
    <row r="22" spans="1:30" s="83" customFormat="1" ht="12.4" customHeight="1" x14ac:dyDescent="0.25">
      <c r="A22" s="85"/>
      <c r="B22" s="614"/>
      <c r="C22" s="594"/>
      <c r="D22" s="589"/>
      <c r="E22" s="590"/>
      <c r="F22" s="398" t="s">
        <v>325</v>
      </c>
      <c r="G22" s="586"/>
      <c r="H22" s="560"/>
      <c r="I22" s="383"/>
      <c r="J22" s="84" t="s">
        <v>333</v>
      </c>
      <c r="K22" s="84" t="s">
        <v>333</v>
      </c>
      <c r="L22" s="84" t="s">
        <v>333</v>
      </c>
      <c r="M22" s="84" t="s">
        <v>333</v>
      </c>
      <c r="N22" s="84" t="s">
        <v>333</v>
      </c>
      <c r="O22" s="84" t="s">
        <v>333</v>
      </c>
      <c r="P22" s="84" t="s">
        <v>333</v>
      </c>
      <c r="Q22" s="84" t="s">
        <v>333</v>
      </c>
      <c r="R22" s="383"/>
      <c r="S22" s="84" t="s">
        <v>333</v>
      </c>
      <c r="T22" s="84" t="s">
        <v>333</v>
      </c>
      <c r="U22" s="84" t="s">
        <v>333</v>
      </c>
      <c r="V22" s="84" t="s">
        <v>333</v>
      </c>
      <c r="W22" s="84">
        <v>0</v>
      </c>
      <c r="X22" s="84">
        <v>1.4870742269298105</v>
      </c>
      <c r="Y22" s="84">
        <v>0.70457099735818829</v>
      </c>
      <c r="Z22" s="84" t="s">
        <v>333</v>
      </c>
      <c r="AA22" s="84" t="s">
        <v>333</v>
      </c>
      <c r="AB22" s="84" t="s">
        <v>333</v>
      </c>
      <c r="AC22" s="385" t="s">
        <v>333</v>
      </c>
      <c r="AD22" s="85"/>
    </row>
    <row r="23" spans="1:30" s="83" customFormat="1" ht="12.4" customHeight="1" x14ac:dyDescent="0.25">
      <c r="A23" s="85"/>
      <c r="B23" s="614"/>
      <c r="C23" s="594"/>
      <c r="D23" s="589"/>
      <c r="E23" s="590"/>
      <c r="F23" s="398" t="s">
        <v>326</v>
      </c>
      <c r="G23" s="586"/>
      <c r="H23" s="560"/>
      <c r="I23" s="383"/>
      <c r="J23" s="84" t="s">
        <v>333</v>
      </c>
      <c r="K23" s="84" t="s">
        <v>333</v>
      </c>
      <c r="L23" s="84" t="s">
        <v>333</v>
      </c>
      <c r="M23" s="84" t="s">
        <v>333</v>
      </c>
      <c r="N23" s="84" t="s">
        <v>333</v>
      </c>
      <c r="O23" s="84" t="s">
        <v>333</v>
      </c>
      <c r="P23" s="84" t="s">
        <v>333</v>
      </c>
      <c r="Q23" s="84" t="s">
        <v>333</v>
      </c>
      <c r="R23" s="383"/>
      <c r="S23" s="84" t="s">
        <v>333</v>
      </c>
      <c r="T23" s="84" t="s">
        <v>333</v>
      </c>
      <c r="U23" s="84" t="s">
        <v>333</v>
      </c>
      <c r="V23" s="84" t="s">
        <v>333</v>
      </c>
      <c r="W23" s="84">
        <v>0</v>
      </c>
      <c r="X23" s="84">
        <v>1.4870742269298105</v>
      </c>
      <c r="Y23" s="84">
        <v>0.70457099735818829</v>
      </c>
      <c r="Z23" s="84" t="s">
        <v>333</v>
      </c>
      <c r="AA23" s="84" t="s">
        <v>333</v>
      </c>
      <c r="AB23" s="84" t="s">
        <v>333</v>
      </c>
      <c r="AC23" s="385" t="s">
        <v>333</v>
      </c>
      <c r="AD23" s="85"/>
    </row>
    <row r="24" spans="1:30" s="83" customFormat="1" ht="12.4" customHeight="1" x14ac:dyDescent="0.25">
      <c r="A24" s="85"/>
      <c r="B24" s="614"/>
      <c r="C24" s="594"/>
      <c r="D24" s="589"/>
      <c r="E24" s="590"/>
      <c r="F24" s="398" t="s">
        <v>327</v>
      </c>
      <c r="G24" s="586"/>
      <c r="H24" s="560"/>
      <c r="I24" s="383"/>
      <c r="J24" s="84" t="s">
        <v>333</v>
      </c>
      <c r="K24" s="84" t="s">
        <v>333</v>
      </c>
      <c r="L24" s="84" t="s">
        <v>333</v>
      </c>
      <c r="M24" s="84" t="s">
        <v>333</v>
      </c>
      <c r="N24" s="84" t="s">
        <v>333</v>
      </c>
      <c r="O24" s="84" t="s">
        <v>333</v>
      </c>
      <c r="P24" s="84" t="s">
        <v>333</v>
      </c>
      <c r="Q24" s="84" t="s">
        <v>333</v>
      </c>
      <c r="R24" s="383"/>
      <c r="S24" s="84" t="s">
        <v>333</v>
      </c>
      <c r="T24" s="84" t="s">
        <v>333</v>
      </c>
      <c r="U24" s="84" t="s">
        <v>333</v>
      </c>
      <c r="V24" s="84" t="s">
        <v>333</v>
      </c>
      <c r="W24" s="84">
        <v>0</v>
      </c>
      <c r="X24" s="84">
        <v>1.4870742269298105</v>
      </c>
      <c r="Y24" s="84">
        <v>0.70457099735818829</v>
      </c>
      <c r="Z24" s="84" t="s">
        <v>333</v>
      </c>
      <c r="AA24" s="84" t="s">
        <v>333</v>
      </c>
      <c r="AB24" s="84" t="s">
        <v>333</v>
      </c>
      <c r="AC24" s="385" t="s">
        <v>333</v>
      </c>
      <c r="AD24" s="85"/>
    </row>
    <row r="25" spans="1:30" s="83" customFormat="1" ht="12.4" customHeight="1" x14ac:dyDescent="0.25">
      <c r="A25" s="85"/>
      <c r="B25" s="614"/>
      <c r="C25" s="594"/>
      <c r="D25" s="589"/>
      <c r="E25" s="590"/>
      <c r="F25" s="398" t="s">
        <v>328</v>
      </c>
      <c r="G25" s="586"/>
      <c r="H25" s="560"/>
      <c r="I25" s="383"/>
      <c r="J25" s="84" t="s">
        <v>333</v>
      </c>
      <c r="K25" s="84" t="s">
        <v>333</v>
      </c>
      <c r="L25" s="84" t="s">
        <v>333</v>
      </c>
      <c r="M25" s="84" t="s">
        <v>333</v>
      </c>
      <c r="N25" s="84" t="s">
        <v>333</v>
      </c>
      <c r="O25" s="84" t="s">
        <v>333</v>
      </c>
      <c r="P25" s="84" t="s">
        <v>333</v>
      </c>
      <c r="Q25" s="84" t="s">
        <v>333</v>
      </c>
      <c r="R25" s="383"/>
      <c r="S25" s="84" t="s">
        <v>333</v>
      </c>
      <c r="T25" s="84" t="s">
        <v>333</v>
      </c>
      <c r="U25" s="84" t="s">
        <v>333</v>
      </c>
      <c r="V25" s="84" t="s">
        <v>333</v>
      </c>
      <c r="W25" s="84">
        <v>0</v>
      </c>
      <c r="X25" s="84">
        <v>1.4870742269298105</v>
      </c>
      <c r="Y25" s="84">
        <v>0.70457099735818829</v>
      </c>
      <c r="Z25" s="84" t="s">
        <v>333</v>
      </c>
      <c r="AA25" s="84" t="s">
        <v>333</v>
      </c>
      <c r="AB25" s="84" t="s">
        <v>333</v>
      </c>
      <c r="AC25" s="385" t="s">
        <v>333</v>
      </c>
      <c r="AD25" s="85"/>
    </row>
    <row r="26" spans="1:30" s="83" customFormat="1" ht="12.4" customHeight="1" x14ac:dyDescent="0.25">
      <c r="A26" s="85"/>
      <c r="B26" s="614"/>
      <c r="C26" s="594"/>
      <c r="D26" s="589"/>
      <c r="E26" s="590"/>
      <c r="F26" s="398" t="s">
        <v>329</v>
      </c>
      <c r="G26" s="586"/>
      <c r="H26" s="560"/>
      <c r="I26" s="383"/>
      <c r="J26" s="84" t="s">
        <v>333</v>
      </c>
      <c r="K26" s="84" t="s">
        <v>333</v>
      </c>
      <c r="L26" s="84" t="s">
        <v>333</v>
      </c>
      <c r="M26" s="84" t="s">
        <v>333</v>
      </c>
      <c r="N26" s="84" t="s">
        <v>333</v>
      </c>
      <c r="O26" s="84" t="s">
        <v>333</v>
      </c>
      <c r="P26" s="84" t="s">
        <v>333</v>
      </c>
      <c r="Q26" s="84" t="s">
        <v>333</v>
      </c>
      <c r="R26" s="383"/>
      <c r="S26" s="84" t="s">
        <v>333</v>
      </c>
      <c r="T26" s="84" t="s">
        <v>333</v>
      </c>
      <c r="U26" s="84" t="s">
        <v>333</v>
      </c>
      <c r="V26" s="84" t="s">
        <v>333</v>
      </c>
      <c r="W26" s="84">
        <v>0</v>
      </c>
      <c r="X26" s="84">
        <v>1.4870742269298105</v>
      </c>
      <c r="Y26" s="84">
        <v>0.70457099735818829</v>
      </c>
      <c r="Z26" s="84" t="s">
        <v>333</v>
      </c>
      <c r="AA26" s="84" t="s">
        <v>333</v>
      </c>
      <c r="AB26" s="84" t="s">
        <v>333</v>
      </c>
      <c r="AC26" s="385" t="s">
        <v>333</v>
      </c>
      <c r="AD26" s="85"/>
    </row>
    <row r="27" spans="1:30" s="83" customFormat="1" ht="12.4" customHeight="1" x14ac:dyDescent="0.25">
      <c r="A27" s="85"/>
      <c r="B27" s="614"/>
      <c r="C27" s="594" t="s">
        <v>477</v>
      </c>
      <c r="D27" s="589" t="s">
        <v>585</v>
      </c>
      <c r="E27" s="590" t="s">
        <v>586</v>
      </c>
      <c r="F27" s="398" t="s">
        <v>315</v>
      </c>
      <c r="G27" s="586"/>
      <c r="H27" s="560"/>
      <c r="I27" s="383"/>
      <c r="J27" s="84" t="s">
        <v>333</v>
      </c>
      <c r="K27" s="84" t="s">
        <v>333</v>
      </c>
      <c r="L27" s="84" t="s">
        <v>333</v>
      </c>
      <c r="M27" s="84" t="s">
        <v>333</v>
      </c>
      <c r="N27" s="84" t="s">
        <v>333</v>
      </c>
      <c r="O27" s="84" t="s">
        <v>333</v>
      </c>
      <c r="P27" s="84" t="s">
        <v>333</v>
      </c>
      <c r="Q27" s="84" t="s">
        <v>333</v>
      </c>
      <c r="R27" s="383"/>
      <c r="S27" s="84" t="s">
        <v>333</v>
      </c>
      <c r="T27" s="84" t="s">
        <v>333</v>
      </c>
      <c r="U27" s="84" t="s">
        <v>333</v>
      </c>
      <c r="V27" s="84" t="s">
        <v>333</v>
      </c>
      <c r="W27" s="84">
        <v>4.5858898534688404</v>
      </c>
      <c r="X27" s="84">
        <v>9.9756950960531068</v>
      </c>
      <c r="Y27" s="84">
        <v>4.43</v>
      </c>
      <c r="Z27" s="84" t="s">
        <v>333</v>
      </c>
      <c r="AA27" s="84" t="s">
        <v>333</v>
      </c>
      <c r="AB27" s="84" t="s">
        <v>333</v>
      </c>
      <c r="AC27" s="385" t="s">
        <v>333</v>
      </c>
      <c r="AD27" s="85"/>
    </row>
    <row r="28" spans="1:30" s="83" customFormat="1" ht="12.4" customHeight="1" x14ac:dyDescent="0.25">
      <c r="A28" s="85"/>
      <c r="B28" s="614"/>
      <c r="C28" s="594"/>
      <c r="D28" s="589"/>
      <c r="E28" s="590"/>
      <c r="F28" s="398" t="s">
        <v>317</v>
      </c>
      <c r="G28" s="586"/>
      <c r="H28" s="560"/>
      <c r="I28" s="383"/>
      <c r="J28" s="84" t="s">
        <v>333</v>
      </c>
      <c r="K28" s="84" t="s">
        <v>333</v>
      </c>
      <c r="L28" s="84" t="s">
        <v>333</v>
      </c>
      <c r="M28" s="84" t="s">
        <v>333</v>
      </c>
      <c r="N28" s="84" t="s">
        <v>333</v>
      </c>
      <c r="O28" s="84" t="s">
        <v>333</v>
      </c>
      <c r="P28" s="84" t="s">
        <v>333</v>
      </c>
      <c r="Q28" s="84" t="s">
        <v>333</v>
      </c>
      <c r="R28" s="383"/>
      <c r="S28" s="84" t="s">
        <v>333</v>
      </c>
      <c r="T28" s="84" t="s">
        <v>333</v>
      </c>
      <c r="U28" s="84" t="s">
        <v>333</v>
      </c>
      <c r="V28" s="84" t="s">
        <v>333</v>
      </c>
      <c r="W28" s="84">
        <v>4.5286596291411447</v>
      </c>
      <c r="X28" s="84">
        <v>9.9756950960531068</v>
      </c>
      <c r="Y28" s="84">
        <v>4.43</v>
      </c>
      <c r="Z28" s="84" t="s">
        <v>333</v>
      </c>
      <c r="AA28" s="84" t="s">
        <v>333</v>
      </c>
      <c r="AB28" s="84" t="s">
        <v>333</v>
      </c>
      <c r="AC28" s="385" t="s">
        <v>333</v>
      </c>
      <c r="AD28" s="85"/>
    </row>
    <row r="29" spans="1:30" s="83" customFormat="1" ht="12.4" customHeight="1" x14ac:dyDescent="0.25">
      <c r="A29" s="85"/>
      <c r="B29" s="614"/>
      <c r="C29" s="594"/>
      <c r="D29" s="589"/>
      <c r="E29" s="590"/>
      <c r="F29" s="398" t="s">
        <v>318</v>
      </c>
      <c r="G29" s="586"/>
      <c r="H29" s="560"/>
      <c r="I29" s="383"/>
      <c r="J29" s="84" t="s">
        <v>333</v>
      </c>
      <c r="K29" s="84" t="s">
        <v>333</v>
      </c>
      <c r="L29" s="84" t="s">
        <v>333</v>
      </c>
      <c r="M29" s="84" t="s">
        <v>333</v>
      </c>
      <c r="N29" s="84" t="s">
        <v>333</v>
      </c>
      <c r="O29" s="84" t="s">
        <v>333</v>
      </c>
      <c r="P29" s="84" t="s">
        <v>333</v>
      </c>
      <c r="Q29" s="84" t="s">
        <v>333</v>
      </c>
      <c r="R29" s="383"/>
      <c r="S29" s="84" t="s">
        <v>333</v>
      </c>
      <c r="T29" s="84" t="s">
        <v>333</v>
      </c>
      <c r="U29" s="84" t="s">
        <v>333</v>
      </c>
      <c r="V29" s="84" t="s">
        <v>333</v>
      </c>
      <c r="W29" s="84">
        <v>4.6252573118737148</v>
      </c>
      <c r="X29" s="84">
        <v>9.9756950960531068</v>
      </c>
      <c r="Y29" s="84">
        <v>4.43</v>
      </c>
      <c r="Z29" s="84" t="s">
        <v>333</v>
      </c>
      <c r="AA29" s="84" t="s">
        <v>333</v>
      </c>
      <c r="AB29" s="84" t="s">
        <v>333</v>
      </c>
      <c r="AC29" s="385" t="s">
        <v>333</v>
      </c>
      <c r="AD29" s="85"/>
    </row>
    <row r="30" spans="1:30" s="83" customFormat="1" ht="12.4" customHeight="1" x14ac:dyDescent="0.25">
      <c r="A30" s="85"/>
      <c r="B30" s="614"/>
      <c r="C30" s="594"/>
      <c r="D30" s="589"/>
      <c r="E30" s="590"/>
      <c r="F30" s="398" t="s">
        <v>319</v>
      </c>
      <c r="G30" s="586"/>
      <c r="H30" s="560"/>
      <c r="I30" s="383"/>
      <c r="J30" s="84" t="s">
        <v>333</v>
      </c>
      <c r="K30" s="84" t="s">
        <v>333</v>
      </c>
      <c r="L30" s="84" t="s">
        <v>333</v>
      </c>
      <c r="M30" s="84" t="s">
        <v>333</v>
      </c>
      <c r="N30" s="84" t="s">
        <v>333</v>
      </c>
      <c r="O30" s="84" t="s">
        <v>333</v>
      </c>
      <c r="P30" s="84" t="s">
        <v>333</v>
      </c>
      <c r="Q30" s="84" t="s">
        <v>333</v>
      </c>
      <c r="R30" s="383"/>
      <c r="S30" s="84" t="s">
        <v>333</v>
      </c>
      <c r="T30" s="84" t="s">
        <v>333</v>
      </c>
      <c r="U30" s="84" t="s">
        <v>333</v>
      </c>
      <c r="V30" s="84" t="s">
        <v>333</v>
      </c>
      <c r="W30" s="84">
        <v>4.6588267577428137</v>
      </c>
      <c r="X30" s="84">
        <v>9.9756950960531068</v>
      </c>
      <c r="Y30" s="84">
        <v>4.43</v>
      </c>
      <c r="Z30" s="84" t="s">
        <v>333</v>
      </c>
      <c r="AA30" s="84" t="s">
        <v>333</v>
      </c>
      <c r="AB30" s="84" t="s">
        <v>333</v>
      </c>
      <c r="AC30" s="385" t="s">
        <v>333</v>
      </c>
      <c r="AD30" s="85"/>
    </row>
    <row r="31" spans="1:30" s="83" customFormat="1" ht="12.4" customHeight="1" x14ac:dyDescent="0.25">
      <c r="A31" s="85"/>
      <c r="B31" s="614"/>
      <c r="C31" s="594"/>
      <c r="D31" s="589"/>
      <c r="E31" s="590"/>
      <c r="F31" s="398" t="s">
        <v>320</v>
      </c>
      <c r="G31" s="586"/>
      <c r="H31" s="560"/>
      <c r="I31" s="383"/>
      <c r="J31" s="84" t="s">
        <v>333</v>
      </c>
      <c r="K31" s="84" t="s">
        <v>333</v>
      </c>
      <c r="L31" s="84" t="s">
        <v>333</v>
      </c>
      <c r="M31" s="84" t="s">
        <v>333</v>
      </c>
      <c r="N31" s="84" t="s">
        <v>333</v>
      </c>
      <c r="O31" s="84" t="s">
        <v>333</v>
      </c>
      <c r="P31" s="84" t="s">
        <v>333</v>
      </c>
      <c r="Q31" s="84" t="s">
        <v>333</v>
      </c>
      <c r="R31" s="383"/>
      <c r="S31" s="84" t="s">
        <v>333</v>
      </c>
      <c r="T31" s="84" t="s">
        <v>333</v>
      </c>
      <c r="U31" s="84" t="s">
        <v>333</v>
      </c>
      <c r="V31" s="84" t="s">
        <v>333</v>
      </c>
      <c r="W31" s="84">
        <v>4.5616988560456058</v>
      </c>
      <c r="X31" s="84">
        <v>9.9756950960531068</v>
      </c>
      <c r="Y31" s="84">
        <v>4.43</v>
      </c>
      <c r="Z31" s="84" t="s">
        <v>333</v>
      </c>
      <c r="AA31" s="84" t="s">
        <v>333</v>
      </c>
      <c r="AB31" s="84" t="s">
        <v>333</v>
      </c>
      <c r="AC31" s="385" t="s">
        <v>333</v>
      </c>
      <c r="AD31" s="85"/>
    </row>
    <row r="32" spans="1:30" s="83" customFormat="1" ht="12.4" customHeight="1" x14ac:dyDescent="0.25">
      <c r="A32" s="85"/>
      <c r="B32" s="614"/>
      <c r="C32" s="594"/>
      <c r="D32" s="589"/>
      <c r="E32" s="590"/>
      <c r="F32" s="398" t="s">
        <v>321</v>
      </c>
      <c r="G32" s="586"/>
      <c r="H32" s="560"/>
      <c r="I32" s="383"/>
      <c r="J32" s="84" t="s">
        <v>333</v>
      </c>
      <c r="K32" s="84" t="s">
        <v>333</v>
      </c>
      <c r="L32" s="84" t="s">
        <v>333</v>
      </c>
      <c r="M32" s="84" t="s">
        <v>333</v>
      </c>
      <c r="N32" s="84" t="s">
        <v>333</v>
      </c>
      <c r="O32" s="84" t="s">
        <v>333</v>
      </c>
      <c r="P32" s="84" t="s">
        <v>333</v>
      </c>
      <c r="Q32" s="84" t="s">
        <v>333</v>
      </c>
      <c r="R32" s="383"/>
      <c r="S32" s="84" t="s">
        <v>333</v>
      </c>
      <c r="T32" s="84" t="s">
        <v>333</v>
      </c>
      <c r="U32" s="84" t="s">
        <v>333</v>
      </c>
      <c r="V32" s="84" t="s">
        <v>333</v>
      </c>
      <c r="W32" s="84">
        <v>4.5066764067244529</v>
      </c>
      <c r="X32" s="84">
        <v>9.9756950960531068</v>
      </c>
      <c r="Y32" s="84">
        <v>4.43</v>
      </c>
      <c r="Z32" s="84" t="s">
        <v>333</v>
      </c>
      <c r="AA32" s="84" t="s">
        <v>333</v>
      </c>
      <c r="AB32" s="84" t="s">
        <v>333</v>
      </c>
      <c r="AC32" s="385" t="s">
        <v>333</v>
      </c>
      <c r="AD32" s="85"/>
    </row>
    <row r="33" spans="1:30" s="83" customFormat="1" ht="12.4" customHeight="1" x14ac:dyDescent="0.25">
      <c r="A33" s="85"/>
      <c r="B33" s="614"/>
      <c r="C33" s="594"/>
      <c r="D33" s="589"/>
      <c r="E33" s="590"/>
      <c r="F33" s="398" t="s">
        <v>322</v>
      </c>
      <c r="G33" s="586"/>
      <c r="H33" s="560"/>
      <c r="I33" s="383"/>
      <c r="J33" s="84" t="s">
        <v>333</v>
      </c>
      <c r="K33" s="84" t="s">
        <v>333</v>
      </c>
      <c r="L33" s="84" t="s">
        <v>333</v>
      </c>
      <c r="M33" s="84" t="s">
        <v>333</v>
      </c>
      <c r="N33" s="84" t="s">
        <v>333</v>
      </c>
      <c r="O33" s="84" t="s">
        <v>333</v>
      </c>
      <c r="P33" s="84" t="s">
        <v>333</v>
      </c>
      <c r="Q33" s="84" t="s">
        <v>333</v>
      </c>
      <c r="R33" s="383"/>
      <c r="S33" s="84" t="s">
        <v>333</v>
      </c>
      <c r="T33" s="84" t="s">
        <v>333</v>
      </c>
      <c r="U33" s="84" t="s">
        <v>333</v>
      </c>
      <c r="V33" s="84" t="s">
        <v>333</v>
      </c>
      <c r="W33" s="84">
        <v>4.583143211518049</v>
      </c>
      <c r="X33" s="84">
        <v>9.9756950960531068</v>
      </c>
      <c r="Y33" s="84">
        <v>4.43</v>
      </c>
      <c r="Z33" s="84" t="s">
        <v>333</v>
      </c>
      <c r="AA33" s="84" t="s">
        <v>333</v>
      </c>
      <c r="AB33" s="84" t="s">
        <v>333</v>
      </c>
      <c r="AC33" s="385" t="s">
        <v>333</v>
      </c>
      <c r="AD33" s="85"/>
    </row>
    <row r="34" spans="1:30" s="83" customFormat="1" ht="12.4" customHeight="1" x14ac:dyDescent="0.25">
      <c r="A34" s="85"/>
      <c r="B34" s="614"/>
      <c r="C34" s="594"/>
      <c r="D34" s="589"/>
      <c r="E34" s="590"/>
      <c r="F34" s="398" t="s">
        <v>323</v>
      </c>
      <c r="G34" s="586"/>
      <c r="H34" s="560"/>
      <c r="I34" s="383"/>
      <c r="J34" s="84" t="s">
        <v>333</v>
      </c>
      <c r="K34" s="84" t="s">
        <v>333</v>
      </c>
      <c r="L34" s="84" t="s">
        <v>333</v>
      </c>
      <c r="M34" s="84" t="s">
        <v>333</v>
      </c>
      <c r="N34" s="84" t="s">
        <v>333</v>
      </c>
      <c r="O34" s="84" t="s">
        <v>333</v>
      </c>
      <c r="P34" s="84" t="s">
        <v>333</v>
      </c>
      <c r="Q34" s="84" t="s">
        <v>333</v>
      </c>
      <c r="R34" s="383"/>
      <c r="S34" s="84" t="s">
        <v>333</v>
      </c>
      <c r="T34" s="84" t="s">
        <v>333</v>
      </c>
      <c r="U34" s="84" t="s">
        <v>333</v>
      </c>
      <c r="V34" s="84" t="s">
        <v>333</v>
      </c>
      <c r="W34" s="84">
        <v>4.5479718512711056</v>
      </c>
      <c r="X34" s="84">
        <v>9.9756950960531068</v>
      </c>
      <c r="Y34" s="84">
        <v>4.43</v>
      </c>
      <c r="Z34" s="84" t="s">
        <v>333</v>
      </c>
      <c r="AA34" s="84" t="s">
        <v>333</v>
      </c>
      <c r="AB34" s="84" t="s">
        <v>333</v>
      </c>
      <c r="AC34" s="385" t="s">
        <v>333</v>
      </c>
      <c r="AD34" s="85"/>
    </row>
    <row r="35" spans="1:30" s="83" customFormat="1" ht="12.4" customHeight="1" x14ac:dyDescent="0.25">
      <c r="A35" s="85"/>
      <c r="B35" s="614"/>
      <c r="C35" s="594"/>
      <c r="D35" s="589"/>
      <c r="E35" s="590"/>
      <c r="F35" s="398" t="s">
        <v>324</v>
      </c>
      <c r="G35" s="586"/>
      <c r="H35" s="560"/>
      <c r="I35" s="383"/>
      <c r="J35" s="84" t="s">
        <v>333</v>
      </c>
      <c r="K35" s="84" t="s">
        <v>333</v>
      </c>
      <c r="L35" s="84" t="s">
        <v>333</v>
      </c>
      <c r="M35" s="84" t="s">
        <v>333</v>
      </c>
      <c r="N35" s="84" t="s">
        <v>333</v>
      </c>
      <c r="O35" s="84" t="s">
        <v>333</v>
      </c>
      <c r="P35" s="84" t="s">
        <v>333</v>
      </c>
      <c r="Q35" s="84" t="s">
        <v>333</v>
      </c>
      <c r="R35" s="383"/>
      <c r="S35" s="84" t="s">
        <v>333</v>
      </c>
      <c r="T35" s="84" t="s">
        <v>333</v>
      </c>
      <c r="U35" s="84" t="s">
        <v>333</v>
      </c>
      <c r="V35" s="84" t="s">
        <v>333</v>
      </c>
      <c r="W35" s="84">
        <v>4.5582544646734542</v>
      </c>
      <c r="X35" s="84">
        <v>9.9756950960531068</v>
      </c>
      <c r="Y35" s="84">
        <v>4.43</v>
      </c>
      <c r="Z35" s="84" t="s">
        <v>333</v>
      </c>
      <c r="AA35" s="84" t="s">
        <v>333</v>
      </c>
      <c r="AB35" s="84" t="s">
        <v>333</v>
      </c>
      <c r="AC35" s="385" t="s">
        <v>333</v>
      </c>
      <c r="AD35" s="85"/>
    </row>
    <row r="36" spans="1:30" s="83" customFormat="1" ht="12.4" customHeight="1" x14ac:dyDescent="0.25">
      <c r="A36" s="85"/>
      <c r="B36" s="614"/>
      <c r="C36" s="594"/>
      <c r="D36" s="589"/>
      <c r="E36" s="590"/>
      <c r="F36" s="398" t="s">
        <v>325</v>
      </c>
      <c r="G36" s="586"/>
      <c r="H36" s="560"/>
      <c r="I36" s="383"/>
      <c r="J36" s="84" t="s">
        <v>333</v>
      </c>
      <c r="K36" s="84" t="s">
        <v>333</v>
      </c>
      <c r="L36" s="84" t="s">
        <v>333</v>
      </c>
      <c r="M36" s="84" t="s">
        <v>333</v>
      </c>
      <c r="N36" s="84" t="s">
        <v>333</v>
      </c>
      <c r="O36" s="84" t="s">
        <v>333</v>
      </c>
      <c r="P36" s="84" t="s">
        <v>333</v>
      </c>
      <c r="Q36" s="84" t="s">
        <v>333</v>
      </c>
      <c r="R36" s="383"/>
      <c r="S36" s="84" t="s">
        <v>333</v>
      </c>
      <c r="T36" s="84" t="s">
        <v>333</v>
      </c>
      <c r="U36" s="84" t="s">
        <v>333</v>
      </c>
      <c r="V36" s="84" t="s">
        <v>333</v>
      </c>
      <c r="W36" s="84">
        <v>4.4955437678108234</v>
      </c>
      <c r="X36" s="84">
        <v>9.9756950960531068</v>
      </c>
      <c r="Y36" s="84">
        <v>4.43</v>
      </c>
      <c r="Z36" s="84" t="s">
        <v>333</v>
      </c>
      <c r="AA36" s="84" t="s">
        <v>333</v>
      </c>
      <c r="AB36" s="84" t="s">
        <v>333</v>
      </c>
      <c r="AC36" s="385" t="s">
        <v>333</v>
      </c>
      <c r="AD36" s="85"/>
    </row>
    <row r="37" spans="1:30" s="83" customFormat="1" ht="12.4" customHeight="1" x14ac:dyDescent="0.25">
      <c r="A37" s="85"/>
      <c r="B37" s="614"/>
      <c r="C37" s="594"/>
      <c r="D37" s="589"/>
      <c r="E37" s="590"/>
      <c r="F37" s="398" t="s">
        <v>326</v>
      </c>
      <c r="G37" s="586"/>
      <c r="H37" s="560"/>
      <c r="I37" s="383"/>
      <c r="J37" s="84" t="s">
        <v>333</v>
      </c>
      <c r="K37" s="84" t="s">
        <v>333</v>
      </c>
      <c r="L37" s="84" t="s">
        <v>333</v>
      </c>
      <c r="M37" s="84" t="s">
        <v>333</v>
      </c>
      <c r="N37" s="84" t="s">
        <v>333</v>
      </c>
      <c r="O37" s="84" t="s">
        <v>333</v>
      </c>
      <c r="P37" s="84" t="s">
        <v>333</v>
      </c>
      <c r="Q37" s="84" t="s">
        <v>333</v>
      </c>
      <c r="R37" s="383"/>
      <c r="S37" s="84" t="s">
        <v>333</v>
      </c>
      <c r="T37" s="84" t="s">
        <v>333</v>
      </c>
      <c r="U37" s="84" t="s">
        <v>333</v>
      </c>
      <c r="V37" s="84" t="s">
        <v>333</v>
      </c>
      <c r="W37" s="84">
        <v>4.4755123629600444</v>
      </c>
      <c r="X37" s="84">
        <v>9.9756950960531068</v>
      </c>
      <c r="Y37" s="84">
        <v>4.43</v>
      </c>
      <c r="Z37" s="84" t="s">
        <v>333</v>
      </c>
      <c r="AA37" s="84" t="s">
        <v>333</v>
      </c>
      <c r="AB37" s="84" t="s">
        <v>333</v>
      </c>
      <c r="AC37" s="385" t="s">
        <v>333</v>
      </c>
      <c r="AD37" s="85"/>
    </row>
    <row r="38" spans="1:30" s="83" customFormat="1" ht="12.4" customHeight="1" x14ac:dyDescent="0.25">
      <c r="A38" s="85"/>
      <c r="B38" s="614"/>
      <c r="C38" s="594"/>
      <c r="D38" s="589"/>
      <c r="E38" s="590"/>
      <c r="F38" s="398" t="s">
        <v>327</v>
      </c>
      <c r="G38" s="586"/>
      <c r="H38" s="560"/>
      <c r="I38" s="383"/>
      <c r="J38" s="84" t="s">
        <v>333</v>
      </c>
      <c r="K38" s="84" t="s">
        <v>333</v>
      </c>
      <c r="L38" s="84" t="s">
        <v>333</v>
      </c>
      <c r="M38" s="84" t="s">
        <v>333</v>
      </c>
      <c r="N38" s="84" t="s">
        <v>333</v>
      </c>
      <c r="O38" s="84" t="s">
        <v>333</v>
      </c>
      <c r="P38" s="84" t="s">
        <v>333</v>
      </c>
      <c r="Q38" s="84" t="s">
        <v>333</v>
      </c>
      <c r="R38" s="383"/>
      <c r="S38" s="84" t="s">
        <v>333</v>
      </c>
      <c r="T38" s="84" t="s">
        <v>333</v>
      </c>
      <c r="U38" s="84" t="s">
        <v>333</v>
      </c>
      <c r="V38" s="84" t="s">
        <v>333</v>
      </c>
      <c r="W38" s="84">
        <v>4.5641658866161769</v>
      </c>
      <c r="X38" s="84">
        <v>9.9756950960531068</v>
      </c>
      <c r="Y38" s="84">
        <v>4.43</v>
      </c>
      <c r="Z38" s="84" t="s">
        <v>333</v>
      </c>
      <c r="AA38" s="84" t="s">
        <v>333</v>
      </c>
      <c r="AB38" s="84" t="s">
        <v>333</v>
      </c>
      <c r="AC38" s="385" t="s">
        <v>333</v>
      </c>
      <c r="AD38" s="85"/>
    </row>
    <row r="39" spans="1:30" s="83" customFormat="1" ht="12.4" customHeight="1" x14ac:dyDescent="0.25">
      <c r="A39" s="85"/>
      <c r="B39" s="614"/>
      <c r="C39" s="594"/>
      <c r="D39" s="589"/>
      <c r="E39" s="590"/>
      <c r="F39" s="398" t="s">
        <v>328</v>
      </c>
      <c r="G39" s="586"/>
      <c r="H39" s="560"/>
      <c r="I39" s="383"/>
      <c r="J39" s="84" t="s">
        <v>333</v>
      </c>
      <c r="K39" s="84" t="s">
        <v>333</v>
      </c>
      <c r="L39" s="84" t="s">
        <v>333</v>
      </c>
      <c r="M39" s="84" t="s">
        <v>333</v>
      </c>
      <c r="N39" s="84" t="s">
        <v>333</v>
      </c>
      <c r="O39" s="84" t="s">
        <v>333</v>
      </c>
      <c r="P39" s="84" t="s">
        <v>333</v>
      </c>
      <c r="Q39" s="84" t="s">
        <v>333</v>
      </c>
      <c r="R39" s="383"/>
      <c r="S39" s="84" t="s">
        <v>333</v>
      </c>
      <c r="T39" s="84" t="s">
        <v>333</v>
      </c>
      <c r="U39" s="84" t="s">
        <v>333</v>
      </c>
      <c r="V39" s="84" t="s">
        <v>333</v>
      </c>
      <c r="W39" s="84">
        <v>4.5677513878976033</v>
      </c>
      <c r="X39" s="84">
        <v>9.9756950960531068</v>
      </c>
      <c r="Y39" s="84">
        <v>4.43</v>
      </c>
      <c r="Z39" s="84" t="s">
        <v>333</v>
      </c>
      <c r="AA39" s="84" t="s">
        <v>333</v>
      </c>
      <c r="AB39" s="84" t="s">
        <v>333</v>
      </c>
      <c r="AC39" s="385" t="s">
        <v>333</v>
      </c>
      <c r="AD39" s="85"/>
    </row>
    <row r="40" spans="1:30" s="83" customFormat="1" ht="12.4" customHeight="1" x14ac:dyDescent="0.25">
      <c r="A40" s="85"/>
      <c r="B40" s="614"/>
      <c r="C40" s="594"/>
      <c r="D40" s="589"/>
      <c r="E40" s="590"/>
      <c r="F40" s="398" t="s">
        <v>329</v>
      </c>
      <c r="G40" s="586"/>
      <c r="H40" s="560"/>
      <c r="I40" s="383"/>
      <c r="J40" s="84" t="s">
        <v>333</v>
      </c>
      <c r="K40" s="84" t="s">
        <v>333</v>
      </c>
      <c r="L40" s="84" t="s">
        <v>333</v>
      </c>
      <c r="M40" s="84" t="s">
        <v>333</v>
      </c>
      <c r="N40" s="84" t="s">
        <v>333</v>
      </c>
      <c r="O40" s="84" t="s">
        <v>333</v>
      </c>
      <c r="P40" s="84" t="s">
        <v>333</v>
      </c>
      <c r="Q40" s="84" t="s">
        <v>333</v>
      </c>
      <c r="R40" s="383"/>
      <c r="S40" s="84" t="s">
        <v>333</v>
      </c>
      <c r="T40" s="84" t="s">
        <v>333</v>
      </c>
      <c r="U40" s="84" t="s">
        <v>333</v>
      </c>
      <c r="V40" s="84" t="s">
        <v>333</v>
      </c>
      <c r="W40" s="84">
        <v>4.514392127949665</v>
      </c>
      <c r="X40" s="84">
        <v>9.9756950960531068</v>
      </c>
      <c r="Y40" s="84">
        <v>4.43</v>
      </c>
      <c r="Z40" s="84" t="s">
        <v>333</v>
      </c>
      <c r="AA40" s="84" t="s">
        <v>333</v>
      </c>
      <c r="AB40" s="84" t="s">
        <v>333</v>
      </c>
      <c r="AC40" s="385" t="s">
        <v>333</v>
      </c>
      <c r="AD40" s="85"/>
    </row>
    <row r="41" spans="1:30" s="83" customFormat="1" ht="12.4" customHeight="1" x14ac:dyDescent="0.25">
      <c r="A41" s="85"/>
      <c r="B41" s="614"/>
      <c r="C41" s="594" t="s">
        <v>477</v>
      </c>
      <c r="D41" s="589" t="s">
        <v>587</v>
      </c>
      <c r="E41" s="590" t="s">
        <v>290</v>
      </c>
      <c r="F41" s="398" t="s">
        <v>315</v>
      </c>
      <c r="G41" s="586"/>
      <c r="H41" s="560"/>
      <c r="I41" s="383"/>
      <c r="J41" s="84" t="s">
        <v>333</v>
      </c>
      <c r="K41" s="84" t="s">
        <v>333</v>
      </c>
      <c r="L41" s="84" t="s">
        <v>333</v>
      </c>
      <c r="M41" s="84" t="s">
        <v>333</v>
      </c>
      <c r="N41" s="84" t="s">
        <v>333</v>
      </c>
      <c r="O41" s="84" t="s">
        <v>333</v>
      </c>
      <c r="P41" s="84" t="s">
        <v>333</v>
      </c>
      <c r="Q41" s="84" t="s">
        <v>333</v>
      </c>
      <c r="R41" s="383"/>
      <c r="S41" s="84" t="s">
        <v>333</v>
      </c>
      <c r="T41" s="84" t="s">
        <v>333</v>
      </c>
      <c r="U41" s="84" t="s">
        <v>333</v>
      </c>
      <c r="V41" s="84" t="s">
        <v>333</v>
      </c>
      <c r="W41" s="84">
        <v>0</v>
      </c>
      <c r="X41" s="84">
        <v>1.4870742269298105</v>
      </c>
      <c r="Y41" s="84">
        <v>0.70457099735818829</v>
      </c>
      <c r="Z41" s="84" t="s">
        <v>333</v>
      </c>
      <c r="AA41" s="84" t="s">
        <v>333</v>
      </c>
      <c r="AB41" s="84" t="s">
        <v>333</v>
      </c>
      <c r="AC41" s="385" t="s">
        <v>333</v>
      </c>
      <c r="AD41" s="85"/>
    </row>
    <row r="42" spans="1:30" s="83" customFormat="1" ht="12.4" customHeight="1" x14ac:dyDescent="0.25">
      <c r="A42" s="85"/>
      <c r="B42" s="614"/>
      <c r="C42" s="594"/>
      <c r="D42" s="589"/>
      <c r="E42" s="590"/>
      <c r="F42" s="398" t="s">
        <v>317</v>
      </c>
      <c r="G42" s="586"/>
      <c r="H42" s="560"/>
      <c r="I42" s="383"/>
      <c r="J42" s="84" t="s">
        <v>333</v>
      </c>
      <c r="K42" s="84" t="s">
        <v>333</v>
      </c>
      <c r="L42" s="84" t="s">
        <v>333</v>
      </c>
      <c r="M42" s="84" t="s">
        <v>333</v>
      </c>
      <c r="N42" s="84" t="s">
        <v>333</v>
      </c>
      <c r="O42" s="84" t="s">
        <v>333</v>
      </c>
      <c r="P42" s="84" t="s">
        <v>333</v>
      </c>
      <c r="Q42" s="84" t="s">
        <v>333</v>
      </c>
      <c r="R42" s="383"/>
      <c r="S42" s="84" t="s">
        <v>333</v>
      </c>
      <c r="T42" s="84" t="s">
        <v>333</v>
      </c>
      <c r="U42" s="84" t="s">
        <v>333</v>
      </c>
      <c r="V42" s="84" t="s">
        <v>333</v>
      </c>
      <c r="W42" s="84">
        <v>0</v>
      </c>
      <c r="X42" s="84">
        <v>1.4870742269298105</v>
      </c>
      <c r="Y42" s="84">
        <v>0.70457099735818829</v>
      </c>
      <c r="Z42" s="84" t="s">
        <v>333</v>
      </c>
      <c r="AA42" s="84" t="s">
        <v>333</v>
      </c>
      <c r="AB42" s="84" t="s">
        <v>333</v>
      </c>
      <c r="AC42" s="385" t="s">
        <v>333</v>
      </c>
      <c r="AD42" s="85"/>
    </row>
    <row r="43" spans="1:30" s="83" customFormat="1" ht="12.4" customHeight="1" x14ac:dyDescent="0.25">
      <c r="A43" s="85"/>
      <c r="B43" s="614"/>
      <c r="C43" s="594"/>
      <c r="D43" s="589"/>
      <c r="E43" s="590"/>
      <c r="F43" s="398" t="s">
        <v>318</v>
      </c>
      <c r="G43" s="586"/>
      <c r="H43" s="560"/>
      <c r="I43" s="383"/>
      <c r="J43" s="84" t="s">
        <v>333</v>
      </c>
      <c r="K43" s="84" t="s">
        <v>333</v>
      </c>
      <c r="L43" s="84" t="s">
        <v>333</v>
      </c>
      <c r="M43" s="84" t="s">
        <v>333</v>
      </c>
      <c r="N43" s="84" t="s">
        <v>333</v>
      </c>
      <c r="O43" s="84" t="s">
        <v>333</v>
      </c>
      <c r="P43" s="84" t="s">
        <v>333</v>
      </c>
      <c r="Q43" s="84" t="s">
        <v>333</v>
      </c>
      <c r="R43" s="383"/>
      <c r="S43" s="84" t="s">
        <v>333</v>
      </c>
      <c r="T43" s="84" t="s">
        <v>333</v>
      </c>
      <c r="U43" s="84" t="s">
        <v>333</v>
      </c>
      <c r="V43" s="84" t="s">
        <v>333</v>
      </c>
      <c r="W43" s="84">
        <v>0</v>
      </c>
      <c r="X43" s="84">
        <v>1.4870742269298105</v>
      </c>
      <c r="Y43" s="84">
        <v>0.70457099735818829</v>
      </c>
      <c r="Z43" s="84" t="s">
        <v>333</v>
      </c>
      <c r="AA43" s="84" t="s">
        <v>333</v>
      </c>
      <c r="AB43" s="84" t="s">
        <v>333</v>
      </c>
      <c r="AC43" s="385" t="s">
        <v>333</v>
      </c>
      <c r="AD43" s="85"/>
    </row>
    <row r="44" spans="1:30" s="83" customFormat="1" ht="12.4" customHeight="1" x14ac:dyDescent="0.25">
      <c r="A44" s="85"/>
      <c r="B44" s="614"/>
      <c r="C44" s="594"/>
      <c r="D44" s="589"/>
      <c r="E44" s="590"/>
      <c r="F44" s="398" t="s">
        <v>319</v>
      </c>
      <c r="G44" s="586"/>
      <c r="H44" s="560"/>
      <c r="I44" s="383"/>
      <c r="J44" s="84" t="s">
        <v>333</v>
      </c>
      <c r="K44" s="84" t="s">
        <v>333</v>
      </c>
      <c r="L44" s="84" t="s">
        <v>333</v>
      </c>
      <c r="M44" s="84" t="s">
        <v>333</v>
      </c>
      <c r="N44" s="84" t="s">
        <v>333</v>
      </c>
      <c r="O44" s="84" t="s">
        <v>333</v>
      </c>
      <c r="P44" s="84" t="s">
        <v>333</v>
      </c>
      <c r="Q44" s="84" t="s">
        <v>333</v>
      </c>
      <c r="R44" s="383"/>
      <c r="S44" s="84" t="s">
        <v>333</v>
      </c>
      <c r="T44" s="84" t="s">
        <v>333</v>
      </c>
      <c r="U44" s="84" t="s">
        <v>333</v>
      </c>
      <c r="V44" s="84" t="s">
        <v>333</v>
      </c>
      <c r="W44" s="84">
        <v>0</v>
      </c>
      <c r="X44" s="84">
        <v>1.4870742269298105</v>
      </c>
      <c r="Y44" s="84">
        <v>0.70457099735818829</v>
      </c>
      <c r="Z44" s="84" t="s">
        <v>333</v>
      </c>
      <c r="AA44" s="84" t="s">
        <v>333</v>
      </c>
      <c r="AB44" s="84" t="s">
        <v>333</v>
      </c>
      <c r="AC44" s="385" t="s">
        <v>333</v>
      </c>
      <c r="AD44" s="85"/>
    </row>
    <row r="45" spans="1:30" s="83" customFormat="1" ht="12.4" customHeight="1" x14ac:dyDescent="0.25">
      <c r="A45" s="85"/>
      <c r="B45" s="614"/>
      <c r="C45" s="594"/>
      <c r="D45" s="589"/>
      <c r="E45" s="590"/>
      <c r="F45" s="398" t="s">
        <v>320</v>
      </c>
      <c r="G45" s="586"/>
      <c r="H45" s="560"/>
      <c r="I45" s="383"/>
      <c r="J45" s="84" t="s">
        <v>333</v>
      </c>
      <c r="K45" s="84" t="s">
        <v>333</v>
      </c>
      <c r="L45" s="84" t="s">
        <v>333</v>
      </c>
      <c r="M45" s="84" t="s">
        <v>333</v>
      </c>
      <c r="N45" s="84" t="s">
        <v>333</v>
      </c>
      <c r="O45" s="84" t="s">
        <v>333</v>
      </c>
      <c r="P45" s="84" t="s">
        <v>333</v>
      </c>
      <c r="Q45" s="84" t="s">
        <v>333</v>
      </c>
      <c r="R45" s="383"/>
      <c r="S45" s="84" t="s">
        <v>333</v>
      </c>
      <c r="T45" s="84" t="s">
        <v>333</v>
      </c>
      <c r="U45" s="84" t="s">
        <v>333</v>
      </c>
      <c r="V45" s="84" t="s">
        <v>333</v>
      </c>
      <c r="W45" s="84">
        <v>0</v>
      </c>
      <c r="X45" s="84">
        <v>1.4870742269298105</v>
      </c>
      <c r="Y45" s="84">
        <v>0.70457099735818829</v>
      </c>
      <c r="Z45" s="84" t="s">
        <v>333</v>
      </c>
      <c r="AA45" s="84" t="s">
        <v>333</v>
      </c>
      <c r="AB45" s="84" t="s">
        <v>333</v>
      </c>
      <c r="AC45" s="385" t="s">
        <v>333</v>
      </c>
      <c r="AD45" s="85"/>
    </row>
    <row r="46" spans="1:30" s="83" customFormat="1" ht="12.4" customHeight="1" x14ac:dyDescent="0.25">
      <c r="A46" s="85"/>
      <c r="B46" s="614"/>
      <c r="C46" s="594"/>
      <c r="D46" s="589"/>
      <c r="E46" s="590"/>
      <c r="F46" s="398" t="s">
        <v>321</v>
      </c>
      <c r="G46" s="586"/>
      <c r="H46" s="560"/>
      <c r="I46" s="383"/>
      <c r="J46" s="84" t="s">
        <v>333</v>
      </c>
      <c r="K46" s="84" t="s">
        <v>333</v>
      </c>
      <c r="L46" s="84" t="s">
        <v>333</v>
      </c>
      <c r="M46" s="84" t="s">
        <v>333</v>
      </c>
      <c r="N46" s="84" t="s">
        <v>333</v>
      </c>
      <c r="O46" s="84" t="s">
        <v>333</v>
      </c>
      <c r="P46" s="84" t="s">
        <v>333</v>
      </c>
      <c r="Q46" s="84" t="s">
        <v>333</v>
      </c>
      <c r="R46" s="383"/>
      <c r="S46" s="84" t="s">
        <v>333</v>
      </c>
      <c r="T46" s="84" t="s">
        <v>333</v>
      </c>
      <c r="U46" s="84" t="s">
        <v>333</v>
      </c>
      <c r="V46" s="84" t="s">
        <v>333</v>
      </c>
      <c r="W46" s="84">
        <v>0</v>
      </c>
      <c r="X46" s="84">
        <v>1.4870742269298105</v>
      </c>
      <c r="Y46" s="84">
        <v>0.70457099735818829</v>
      </c>
      <c r="Z46" s="84" t="s">
        <v>333</v>
      </c>
      <c r="AA46" s="84" t="s">
        <v>333</v>
      </c>
      <c r="AB46" s="84" t="s">
        <v>333</v>
      </c>
      <c r="AC46" s="385" t="s">
        <v>333</v>
      </c>
      <c r="AD46" s="85"/>
    </row>
    <row r="47" spans="1:30" s="83" customFormat="1" ht="12.4" customHeight="1" x14ac:dyDescent="0.25">
      <c r="A47" s="85"/>
      <c r="B47" s="614"/>
      <c r="C47" s="594"/>
      <c r="D47" s="589"/>
      <c r="E47" s="590"/>
      <c r="F47" s="398" t="s">
        <v>322</v>
      </c>
      <c r="G47" s="586"/>
      <c r="H47" s="560"/>
      <c r="I47" s="383"/>
      <c r="J47" s="84" t="s">
        <v>333</v>
      </c>
      <c r="K47" s="84" t="s">
        <v>333</v>
      </c>
      <c r="L47" s="84" t="s">
        <v>333</v>
      </c>
      <c r="M47" s="84" t="s">
        <v>333</v>
      </c>
      <c r="N47" s="84" t="s">
        <v>333</v>
      </c>
      <c r="O47" s="84" t="s">
        <v>333</v>
      </c>
      <c r="P47" s="84" t="s">
        <v>333</v>
      </c>
      <c r="Q47" s="84" t="s">
        <v>333</v>
      </c>
      <c r="R47" s="383"/>
      <c r="S47" s="84" t="s">
        <v>333</v>
      </c>
      <c r="T47" s="84" t="s">
        <v>333</v>
      </c>
      <c r="U47" s="84" t="s">
        <v>333</v>
      </c>
      <c r="V47" s="84" t="s">
        <v>333</v>
      </c>
      <c r="W47" s="84">
        <v>0</v>
      </c>
      <c r="X47" s="84">
        <v>1.4870742269298105</v>
      </c>
      <c r="Y47" s="84">
        <v>0.70457099735818829</v>
      </c>
      <c r="Z47" s="84" t="s">
        <v>333</v>
      </c>
      <c r="AA47" s="84" t="s">
        <v>333</v>
      </c>
      <c r="AB47" s="84" t="s">
        <v>333</v>
      </c>
      <c r="AC47" s="385" t="s">
        <v>333</v>
      </c>
      <c r="AD47" s="85"/>
    </row>
    <row r="48" spans="1:30" s="83" customFormat="1" ht="12.4" customHeight="1" x14ac:dyDescent="0.25">
      <c r="A48" s="85"/>
      <c r="B48" s="614"/>
      <c r="C48" s="594"/>
      <c r="D48" s="589"/>
      <c r="E48" s="590"/>
      <c r="F48" s="398" t="s">
        <v>323</v>
      </c>
      <c r="G48" s="586"/>
      <c r="H48" s="560"/>
      <c r="I48" s="383"/>
      <c r="J48" s="84" t="s">
        <v>333</v>
      </c>
      <c r="K48" s="84" t="s">
        <v>333</v>
      </c>
      <c r="L48" s="84" t="s">
        <v>333</v>
      </c>
      <c r="M48" s="84" t="s">
        <v>333</v>
      </c>
      <c r="N48" s="84" t="s">
        <v>333</v>
      </c>
      <c r="O48" s="84" t="s">
        <v>333</v>
      </c>
      <c r="P48" s="84" t="s">
        <v>333</v>
      </c>
      <c r="Q48" s="84" t="s">
        <v>333</v>
      </c>
      <c r="R48" s="383"/>
      <c r="S48" s="84" t="s">
        <v>333</v>
      </c>
      <c r="T48" s="84" t="s">
        <v>333</v>
      </c>
      <c r="U48" s="84" t="s">
        <v>333</v>
      </c>
      <c r="V48" s="84" t="s">
        <v>333</v>
      </c>
      <c r="W48" s="84">
        <v>0</v>
      </c>
      <c r="X48" s="84">
        <v>1.4870742269298105</v>
      </c>
      <c r="Y48" s="84">
        <v>0.70457099735818829</v>
      </c>
      <c r="Z48" s="84" t="s">
        <v>333</v>
      </c>
      <c r="AA48" s="84" t="s">
        <v>333</v>
      </c>
      <c r="AB48" s="84" t="s">
        <v>333</v>
      </c>
      <c r="AC48" s="385" t="s">
        <v>333</v>
      </c>
      <c r="AD48" s="85"/>
    </row>
    <row r="49" spans="1:30" s="83" customFormat="1" ht="12.4" customHeight="1" x14ac:dyDescent="0.25">
      <c r="A49" s="85"/>
      <c r="B49" s="614"/>
      <c r="C49" s="594"/>
      <c r="D49" s="589"/>
      <c r="E49" s="590"/>
      <c r="F49" s="398" t="s">
        <v>324</v>
      </c>
      <c r="G49" s="586"/>
      <c r="H49" s="560"/>
      <c r="I49" s="383"/>
      <c r="J49" s="84" t="s">
        <v>333</v>
      </c>
      <c r="K49" s="84" t="s">
        <v>333</v>
      </c>
      <c r="L49" s="84" t="s">
        <v>333</v>
      </c>
      <c r="M49" s="84" t="s">
        <v>333</v>
      </c>
      <c r="N49" s="84" t="s">
        <v>333</v>
      </c>
      <c r="O49" s="84" t="s">
        <v>333</v>
      </c>
      <c r="P49" s="84" t="s">
        <v>333</v>
      </c>
      <c r="Q49" s="84" t="s">
        <v>333</v>
      </c>
      <c r="R49" s="383"/>
      <c r="S49" s="84" t="s">
        <v>333</v>
      </c>
      <c r="T49" s="84" t="s">
        <v>333</v>
      </c>
      <c r="U49" s="84" t="s">
        <v>333</v>
      </c>
      <c r="V49" s="84" t="s">
        <v>333</v>
      </c>
      <c r="W49" s="84">
        <v>0</v>
      </c>
      <c r="X49" s="84">
        <v>1.4870742269298105</v>
      </c>
      <c r="Y49" s="84">
        <v>0.70457099735818829</v>
      </c>
      <c r="Z49" s="84" t="s">
        <v>333</v>
      </c>
      <c r="AA49" s="84" t="s">
        <v>333</v>
      </c>
      <c r="AB49" s="84" t="s">
        <v>333</v>
      </c>
      <c r="AC49" s="385" t="s">
        <v>333</v>
      </c>
      <c r="AD49" s="85"/>
    </row>
    <row r="50" spans="1:30" s="83" customFormat="1" ht="12.4" customHeight="1" x14ac:dyDescent="0.25">
      <c r="A50" s="85"/>
      <c r="B50" s="614"/>
      <c r="C50" s="594"/>
      <c r="D50" s="589"/>
      <c r="E50" s="590"/>
      <c r="F50" s="398" t="s">
        <v>325</v>
      </c>
      <c r="G50" s="586"/>
      <c r="H50" s="560"/>
      <c r="I50" s="383"/>
      <c r="J50" s="84" t="s">
        <v>333</v>
      </c>
      <c r="K50" s="84" t="s">
        <v>333</v>
      </c>
      <c r="L50" s="84" t="s">
        <v>333</v>
      </c>
      <c r="M50" s="84" t="s">
        <v>333</v>
      </c>
      <c r="N50" s="84" t="s">
        <v>333</v>
      </c>
      <c r="O50" s="84" t="s">
        <v>333</v>
      </c>
      <c r="P50" s="84" t="s">
        <v>333</v>
      </c>
      <c r="Q50" s="84" t="s">
        <v>333</v>
      </c>
      <c r="R50" s="383"/>
      <c r="S50" s="84" t="s">
        <v>333</v>
      </c>
      <c r="T50" s="84" t="s">
        <v>333</v>
      </c>
      <c r="U50" s="84" t="s">
        <v>333</v>
      </c>
      <c r="V50" s="84" t="s">
        <v>333</v>
      </c>
      <c r="W50" s="84">
        <v>0</v>
      </c>
      <c r="X50" s="84">
        <v>1.4870742269298105</v>
      </c>
      <c r="Y50" s="84">
        <v>0.70457099735818829</v>
      </c>
      <c r="Z50" s="84" t="s">
        <v>333</v>
      </c>
      <c r="AA50" s="84" t="s">
        <v>333</v>
      </c>
      <c r="AB50" s="84" t="s">
        <v>333</v>
      </c>
      <c r="AC50" s="385" t="s">
        <v>333</v>
      </c>
      <c r="AD50" s="85"/>
    </row>
    <row r="51" spans="1:30" s="83" customFormat="1" ht="12.4" customHeight="1" x14ac:dyDescent="0.25">
      <c r="A51" s="85"/>
      <c r="B51" s="614"/>
      <c r="C51" s="594"/>
      <c r="D51" s="589"/>
      <c r="E51" s="590"/>
      <c r="F51" s="398" t="s">
        <v>326</v>
      </c>
      <c r="G51" s="586"/>
      <c r="H51" s="560"/>
      <c r="I51" s="383"/>
      <c r="J51" s="84" t="s">
        <v>333</v>
      </c>
      <c r="K51" s="84" t="s">
        <v>333</v>
      </c>
      <c r="L51" s="84" t="s">
        <v>333</v>
      </c>
      <c r="M51" s="84" t="s">
        <v>333</v>
      </c>
      <c r="N51" s="84" t="s">
        <v>333</v>
      </c>
      <c r="O51" s="84" t="s">
        <v>333</v>
      </c>
      <c r="P51" s="84" t="s">
        <v>333</v>
      </c>
      <c r="Q51" s="84" t="s">
        <v>333</v>
      </c>
      <c r="R51" s="383"/>
      <c r="S51" s="84" t="s">
        <v>333</v>
      </c>
      <c r="T51" s="84" t="s">
        <v>333</v>
      </c>
      <c r="U51" s="84" t="s">
        <v>333</v>
      </c>
      <c r="V51" s="84" t="s">
        <v>333</v>
      </c>
      <c r="W51" s="84">
        <v>0</v>
      </c>
      <c r="X51" s="84">
        <v>1.4870742269298105</v>
      </c>
      <c r="Y51" s="84">
        <v>0.70457099735818829</v>
      </c>
      <c r="Z51" s="84" t="s">
        <v>333</v>
      </c>
      <c r="AA51" s="84" t="s">
        <v>333</v>
      </c>
      <c r="AB51" s="84" t="s">
        <v>333</v>
      </c>
      <c r="AC51" s="385" t="s">
        <v>333</v>
      </c>
      <c r="AD51" s="85"/>
    </row>
    <row r="52" spans="1:30" s="83" customFormat="1" ht="12.4" customHeight="1" x14ac:dyDescent="0.25">
      <c r="A52" s="85"/>
      <c r="B52" s="614"/>
      <c r="C52" s="594"/>
      <c r="D52" s="589"/>
      <c r="E52" s="590"/>
      <c r="F52" s="398" t="s">
        <v>327</v>
      </c>
      <c r="G52" s="586"/>
      <c r="H52" s="560"/>
      <c r="I52" s="383"/>
      <c r="J52" s="84" t="s">
        <v>333</v>
      </c>
      <c r="K52" s="84" t="s">
        <v>333</v>
      </c>
      <c r="L52" s="84" t="s">
        <v>333</v>
      </c>
      <c r="M52" s="84" t="s">
        <v>333</v>
      </c>
      <c r="N52" s="84" t="s">
        <v>333</v>
      </c>
      <c r="O52" s="84" t="s">
        <v>333</v>
      </c>
      <c r="P52" s="84" t="s">
        <v>333</v>
      </c>
      <c r="Q52" s="84" t="s">
        <v>333</v>
      </c>
      <c r="R52" s="383"/>
      <c r="S52" s="84" t="s">
        <v>333</v>
      </c>
      <c r="T52" s="84" t="s">
        <v>333</v>
      </c>
      <c r="U52" s="84" t="s">
        <v>333</v>
      </c>
      <c r="V52" s="84" t="s">
        <v>333</v>
      </c>
      <c r="W52" s="84">
        <v>0</v>
      </c>
      <c r="X52" s="84">
        <v>1.4870742269298105</v>
      </c>
      <c r="Y52" s="84">
        <v>0.70457099735818829</v>
      </c>
      <c r="Z52" s="84" t="s">
        <v>333</v>
      </c>
      <c r="AA52" s="84" t="s">
        <v>333</v>
      </c>
      <c r="AB52" s="84" t="s">
        <v>333</v>
      </c>
      <c r="AC52" s="385" t="s">
        <v>333</v>
      </c>
      <c r="AD52" s="85"/>
    </row>
    <row r="53" spans="1:30" s="83" customFormat="1" ht="12.4" customHeight="1" x14ac:dyDescent="0.25">
      <c r="A53" s="85"/>
      <c r="B53" s="614"/>
      <c r="C53" s="594"/>
      <c r="D53" s="589"/>
      <c r="E53" s="590"/>
      <c r="F53" s="398" t="s">
        <v>328</v>
      </c>
      <c r="G53" s="586"/>
      <c r="H53" s="560"/>
      <c r="I53" s="383"/>
      <c r="J53" s="84" t="s">
        <v>333</v>
      </c>
      <c r="K53" s="84" t="s">
        <v>333</v>
      </c>
      <c r="L53" s="84" t="s">
        <v>333</v>
      </c>
      <c r="M53" s="84" t="s">
        <v>333</v>
      </c>
      <c r="N53" s="84" t="s">
        <v>333</v>
      </c>
      <c r="O53" s="84" t="s">
        <v>333</v>
      </c>
      <c r="P53" s="84" t="s">
        <v>333</v>
      </c>
      <c r="Q53" s="84" t="s">
        <v>333</v>
      </c>
      <c r="R53" s="383"/>
      <c r="S53" s="84" t="s">
        <v>333</v>
      </c>
      <c r="T53" s="84" t="s">
        <v>333</v>
      </c>
      <c r="U53" s="84" t="s">
        <v>333</v>
      </c>
      <c r="V53" s="84" t="s">
        <v>333</v>
      </c>
      <c r="W53" s="84">
        <v>0</v>
      </c>
      <c r="X53" s="84">
        <v>1.4870742269298105</v>
      </c>
      <c r="Y53" s="84">
        <v>0.70457099735818829</v>
      </c>
      <c r="Z53" s="84" t="s">
        <v>333</v>
      </c>
      <c r="AA53" s="84" t="s">
        <v>333</v>
      </c>
      <c r="AB53" s="84" t="s">
        <v>333</v>
      </c>
      <c r="AC53" s="385" t="s">
        <v>333</v>
      </c>
      <c r="AD53" s="85"/>
    </row>
    <row r="54" spans="1:30" s="83" customFormat="1" ht="12.4" customHeight="1" x14ac:dyDescent="0.25">
      <c r="A54" s="85"/>
      <c r="B54" s="614"/>
      <c r="C54" s="594"/>
      <c r="D54" s="589"/>
      <c r="E54" s="590"/>
      <c r="F54" s="398" t="s">
        <v>329</v>
      </c>
      <c r="G54" s="586"/>
      <c r="H54" s="560"/>
      <c r="I54" s="383"/>
      <c r="J54" s="84" t="s">
        <v>333</v>
      </c>
      <c r="K54" s="84" t="s">
        <v>333</v>
      </c>
      <c r="L54" s="84" t="s">
        <v>333</v>
      </c>
      <c r="M54" s="84" t="s">
        <v>333</v>
      </c>
      <c r="N54" s="84" t="s">
        <v>333</v>
      </c>
      <c r="O54" s="84" t="s">
        <v>333</v>
      </c>
      <c r="P54" s="84" t="s">
        <v>333</v>
      </c>
      <c r="Q54" s="84" t="s">
        <v>333</v>
      </c>
      <c r="R54" s="383"/>
      <c r="S54" s="84" t="s">
        <v>333</v>
      </c>
      <c r="T54" s="84" t="s">
        <v>333</v>
      </c>
      <c r="U54" s="84" t="s">
        <v>333</v>
      </c>
      <c r="V54" s="84" t="s">
        <v>333</v>
      </c>
      <c r="W54" s="84">
        <v>0</v>
      </c>
      <c r="X54" s="84">
        <v>1.4870742269298105</v>
      </c>
      <c r="Y54" s="84">
        <v>0.70457099735818829</v>
      </c>
      <c r="Z54" s="84" t="s">
        <v>333</v>
      </c>
      <c r="AA54" s="84" t="s">
        <v>333</v>
      </c>
      <c r="AB54" s="84" t="s">
        <v>333</v>
      </c>
      <c r="AC54" s="385" t="s">
        <v>333</v>
      </c>
      <c r="AD54" s="85"/>
    </row>
    <row r="55" spans="1:30" s="83" customFormat="1" ht="12.4" customHeight="1" x14ac:dyDescent="0.25">
      <c r="A55" s="85"/>
      <c r="B55" s="614"/>
      <c r="C55" s="594" t="s">
        <v>477</v>
      </c>
      <c r="D55" s="589" t="s">
        <v>587</v>
      </c>
      <c r="E55" s="590" t="s">
        <v>586</v>
      </c>
      <c r="F55" s="398" t="s">
        <v>315</v>
      </c>
      <c r="G55" s="586"/>
      <c r="H55" s="560"/>
      <c r="I55" s="383"/>
      <c r="J55" s="84" t="s">
        <v>333</v>
      </c>
      <c r="K55" s="84" t="s">
        <v>333</v>
      </c>
      <c r="L55" s="84" t="s">
        <v>333</v>
      </c>
      <c r="M55" s="84" t="s">
        <v>333</v>
      </c>
      <c r="N55" s="84" t="s">
        <v>333</v>
      </c>
      <c r="O55" s="84" t="s">
        <v>333</v>
      </c>
      <c r="P55" s="84" t="s">
        <v>333</v>
      </c>
      <c r="Q55" s="84" t="s">
        <v>333</v>
      </c>
      <c r="R55" s="383"/>
      <c r="S55" s="84" t="s">
        <v>333</v>
      </c>
      <c r="T55" s="84" t="s">
        <v>333</v>
      </c>
      <c r="U55" s="84" t="s">
        <v>333</v>
      </c>
      <c r="V55" s="84" t="s">
        <v>333</v>
      </c>
      <c r="W55" s="84">
        <v>4.5858898534688404</v>
      </c>
      <c r="X55" s="84">
        <v>9.9756950960531068</v>
      </c>
      <c r="Y55" s="84">
        <v>4.43</v>
      </c>
      <c r="Z55" s="84" t="s">
        <v>333</v>
      </c>
      <c r="AA55" s="84" t="s">
        <v>333</v>
      </c>
      <c r="AB55" s="84" t="s">
        <v>333</v>
      </c>
      <c r="AC55" s="385" t="s">
        <v>333</v>
      </c>
      <c r="AD55" s="85"/>
    </row>
    <row r="56" spans="1:30" s="83" customFormat="1" ht="11.25" customHeight="1" x14ac:dyDescent="0.25">
      <c r="A56" s="85"/>
      <c r="B56" s="614"/>
      <c r="C56" s="594"/>
      <c r="D56" s="589"/>
      <c r="E56" s="590"/>
      <c r="F56" s="398" t="s">
        <v>317</v>
      </c>
      <c r="G56" s="586"/>
      <c r="H56" s="560"/>
      <c r="I56" s="383"/>
      <c r="J56" s="84" t="s">
        <v>333</v>
      </c>
      <c r="K56" s="84" t="s">
        <v>333</v>
      </c>
      <c r="L56" s="84" t="s">
        <v>333</v>
      </c>
      <c r="M56" s="84" t="s">
        <v>333</v>
      </c>
      <c r="N56" s="84" t="s">
        <v>333</v>
      </c>
      <c r="O56" s="84" t="s">
        <v>333</v>
      </c>
      <c r="P56" s="84" t="s">
        <v>333</v>
      </c>
      <c r="Q56" s="84" t="s">
        <v>333</v>
      </c>
      <c r="R56" s="383"/>
      <c r="S56" s="84" t="s">
        <v>333</v>
      </c>
      <c r="T56" s="84" t="s">
        <v>333</v>
      </c>
      <c r="U56" s="84" t="s">
        <v>333</v>
      </c>
      <c r="V56" s="84" t="s">
        <v>333</v>
      </c>
      <c r="W56" s="84">
        <v>4.5286596291411447</v>
      </c>
      <c r="X56" s="84">
        <v>9.9756950960531068</v>
      </c>
      <c r="Y56" s="84">
        <v>4.43</v>
      </c>
      <c r="Z56" s="84" t="s">
        <v>333</v>
      </c>
      <c r="AA56" s="84" t="s">
        <v>333</v>
      </c>
      <c r="AB56" s="84" t="s">
        <v>333</v>
      </c>
      <c r="AC56" s="385" t="s">
        <v>333</v>
      </c>
      <c r="AD56" s="85"/>
    </row>
    <row r="57" spans="1:30" s="83" customFormat="1" ht="11.25" customHeight="1" x14ac:dyDescent="0.25">
      <c r="A57" s="85"/>
      <c r="B57" s="614"/>
      <c r="C57" s="594"/>
      <c r="D57" s="589"/>
      <c r="E57" s="590"/>
      <c r="F57" s="398" t="s">
        <v>318</v>
      </c>
      <c r="G57" s="586"/>
      <c r="H57" s="560"/>
      <c r="I57" s="383"/>
      <c r="J57" s="84" t="s">
        <v>333</v>
      </c>
      <c r="K57" s="84" t="s">
        <v>333</v>
      </c>
      <c r="L57" s="84" t="s">
        <v>333</v>
      </c>
      <c r="M57" s="84" t="s">
        <v>333</v>
      </c>
      <c r="N57" s="84" t="s">
        <v>333</v>
      </c>
      <c r="O57" s="84" t="s">
        <v>333</v>
      </c>
      <c r="P57" s="84" t="s">
        <v>333</v>
      </c>
      <c r="Q57" s="84" t="s">
        <v>333</v>
      </c>
      <c r="R57" s="383"/>
      <c r="S57" s="84" t="s">
        <v>333</v>
      </c>
      <c r="T57" s="84" t="s">
        <v>333</v>
      </c>
      <c r="U57" s="84" t="s">
        <v>333</v>
      </c>
      <c r="V57" s="84" t="s">
        <v>333</v>
      </c>
      <c r="W57" s="84">
        <v>4.6252573118737148</v>
      </c>
      <c r="X57" s="84">
        <v>9.9756950960531068</v>
      </c>
      <c r="Y57" s="84">
        <v>4.43</v>
      </c>
      <c r="Z57" s="84" t="s">
        <v>333</v>
      </c>
      <c r="AA57" s="84" t="s">
        <v>333</v>
      </c>
      <c r="AB57" s="84" t="s">
        <v>333</v>
      </c>
      <c r="AC57" s="385" t="s">
        <v>333</v>
      </c>
      <c r="AD57" s="85"/>
    </row>
    <row r="58" spans="1:30" s="83" customFormat="1" ht="11.25" customHeight="1" x14ac:dyDescent="0.25">
      <c r="A58" s="85"/>
      <c r="B58" s="614"/>
      <c r="C58" s="594"/>
      <c r="D58" s="589"/>
      <c r="E58" s="590"/>
      <c r="F58" s="398" t="s">
        <v>319</v>
      </c>
      <c r="G58" s="586"/>
      <c r="H58" s="560"/>
      <c r="I58" s="383"/>
      <c r="J58" s="84" t="s">
        <v>333</v>
      </c>
      <c r="K58" s="84" t="s">
        <v>333</v>
      </c>
      <c r="L58" s="84" t="s">
        <v>333</v>
      </c>
      <c r="M58" s="84" t="s">
        <v>333</v>
      </c>
      <c r="N58" s="84" t="s">
        <v>333</v>
      </c>
      <c r="O58" s="84" t="s">
        <v>333</v>
      </c>
      <c r="P58" s="84" t="s">
        <v>333</v>
      </c>
      <c r="Q58" s="84" t="s">
        <v>333</v>
      </c>
      <c r="R58" s="383"/>
      <c r="S58" s="84" t="s">
        <v>333</v>
      </c>
      <c r="T58" s="84" t="s">
        <v>333</v>
      </c>
      <c r="U58" s="84" t="s">
        <v>333</v>
      </c>
      <c r="V58" s="84" t="s">
        <v>333</v>
      </c>
      <c r="W58" s="84">
        <v>4.6588267577428137</v>
      </c>
      <c r="X58" s="84">
        <v>9.9756950960531068</v>
      </c>
      <c r="Y58" s="84">
        <v>4.43</v>
      </c>
      <c r="Z58" s="84" t="s">
        <v>333</v>
      </c>
      <c r="AA58" s="84" t="s">
        <v>333</v>
      </c>
      <c r="AB58" s="84" t="s">
        <v>333</v>
      </c>
      <c r="AC58" s="385" t="s">
        <v>333</v>
      </c>
      <c r="AD58" s="85"/>
    </row>
    <row r="59" spans="1:30" s="83" customFormat="1" ht="11.25" customHeight="1" x14ac:dyDescent="0.25">
      <c r="A59" s="85"/>
      <c r="B59" s="614"/>
      <c r="C59" s="594"/>
      <c r="D59" s="589"/>
      <c r="E59" s="590"/>
      <c r="F59" s="398" t="s">
        <v>320</v>
      </c>
      <c r="G59" s="586"/>
      <c r="H59" s="560"/>
      <c r="I59" s="383"/>
      <c r="J59" s="84" t="s">
        <v>333</v>
      </c>
      <c r="K59" s="84" t="s">
        <v>333</v>
      </c>
      <c r="L59" s="84" t="s">
        <v>333</v>
      </c>
      <c r="M59" s="84" t="s">
        <v>333</v>
      </c>
      <c r="N59" s="84" t="s">
        <v>333</v>
      </c>
      <c r="O59" s="84" t="s">
        <v>333</v>
      </c>
      <c r="P59" s="84" t="s">
        <v>333</v>
      </c>
      <c r="Q59" s="84" t="s">
        <v>333</v>
      </c>
      <c r="R59" s="383"/>
      <c r="S59" s="84" t="s">
        <v>333</v>
      </c>
      <c r="T59" s="84" t="s">
        <v>333</v>
      </c>
      <c r="U59" s="84" t="s">
        <v>333</v>
      </c>
      <c r="V59" s="84" t="s">
        <v>333</v>
      </c>
      <c r="W59" s="84">
        <v>4.5616988560456058</v>
      </c>
      <c r="X59" s="84">
        <v>9.9756950960531068</v>
      </c>
      <c r="Y59" s="84">
        <v>4.43</v>
      </c>
      <c r="Z59" s="84" t="s">
        <v>333</v>
      </c>
      <c r="AA59" s="84" t="s">
        <v>333</v>
      </c>
      <c r="AB59" s="84" t="s">
        <v>333</v>
      </c>
      <c r="AC59" s="385" t="s">
        <v>333</v>
      </c>
      <c r="AD59" s="85"/>
    </row>
    <row r="60" spans="1:30" s="83" customFormat="1" ht="11.25" customHeight="1" x14ac:dyDescent="0.25">
      <c r="A60" s="85"/>
      <c r="B60" s="614"/>
      <c r="C60" s="594"/>
      <c r="D60" s="589"/>
      <c r="E60" s="590"/>
      <c r="F60" s="398" t="s">
        <v>321</v>
      </c>
      <c r="G60" s="586"/>
      <c r="H60" s="560"/>
      <c r="I60" s="383"/>
      <c r="J60" s="84" t="s">
        <v>333</v>
      </c>
      <c r="K60" s="84" t="s">
        <v>333</v>
      </c>
      <c r="L60" s="84" t="s">
        <v>333</v>
      </c>
      <c r="M60" s="84" t="s">
        <v>333</v>
      </c>
      <c r="N60" s="84" t="s">
        <v>333</v>
      </c>
      <c r="O60" s="84" t="s">
        <v>333</v>
      </c>
      <c r="P60" s="84" t="s">
        <v>333</v>
      </c>
      <c r="Q60" s="84" t="s">
        <v>333</v>
      </c>
      <c r="R60" s="383"/>
      <c r="S60" s="84" t="s">
        <v>333</v>
      </c>
      <c r="T60" s="84" t="s">
        <v>333</v>
      </c>
      <c r="U60" s="84" t="s">
        <v>333</v>
      </c>
      <c r="V60" s="84" t="s">
        <v>333</v>
      </c>
      <c r="W60" s="84">
        <v>4.5066764067244529</v>
      </c>
      <c r="X60" s="84">
        <v>9.9756950960531068</v>
      </c>
      <c r="Y60" s="84">
        <v>4.43</v>
      </c>
      <c r="Z60" s="84" t="s">
        <v>333</v>
      </c>
      <c r="AA60" s="84" t="s">
        <v>333</v>
      </c>
      <c r="AB60" s="84" t="s">
        <v>333</v>
      </c>
      <c r="AC60" s="385" t="s">
        <v>333</v>
      </c>
      <c r="AD60" s="85"/>
    </row>
    <row r="61" spans="1:30" s="83" customFormat="1" ht="11.25" customHeight="1" x14ac:dyDescent="0.25">
      <c r="A61" s="85"/>
      <c r="B61" s="614"/>
      <c r="C61" s="594"/>
      <c r="D61" s="589"/>
      <c r="E61" s="590"/>
      <c r="F61" s="398" t="s">
        <v>322</v>
      </c>
      <c r="G61" s="586"/>
      <c r="H61" s="560"/>
      <c r="I61" s="383"/>
      <c r="J61" s="84" t="s">
        <v>333</v>
      </c>
      <c r="K61" s="84" t="s">
        <v>333</v>
      </c>
      <c r="L61" s="84" t="s">
        <v>333</v>
      </c>
      <c r="M61" s="84" t="s">
        <v>333</v>
      </c>
      <c r="N61" s="84" t="s">
        <v>333</v>
      </c>
      <c r="O61" s="84" t="s">
        <v>333</v>
      </c>
      <c r="P61" s="84" t="s">
        <v>333</v>
      </c>
      <c r="Q61" s="84" t="s">
        <v>333</v>
      </c>
      <c r="R61" s="383"/>
      <c r="S61" s="84" t="s">
        <v>333</v>
      </c>
      <c r="T61" s="84" t="s">
        <v>333</v>
      </c>
      <c r="U61" s="84" t="s">
        <v>333</v>
      </c>
      <c r="V61" s="84" t="s">
        <v>333</v>
      </c>
      <c r="W61" s="84">
        <v>4.583143211518049</v>
      </c>
      <c r="X61" s="84">
        <v>9.9756950960531068</v>
      </c>
      <c r="Y61" s="84">
        <v>4.43</v>
      </c>
      <c r="Z61" s="84" t="s">
        <v>333</v>
      </c>
      <c r="AA61" s="84" t="s">
        <v>333</v>
      </c>
      <c r="AB61" s="84" t="s">
        <v>333</v>
      </c>
      <c r="AC61" s="385" t="s">
        <v>333</v>
      </c>
      <c r="AD61" s="85"/>
    </row>
    <row r="62" spans="1:30" s="83" customFormat="1" ht="11.25" customHeight="1" x14ac:dyDescent="0.25">
      <c r="A62" s="85"/>
      <c r="B62" s="614"/>
      <c r="C62" s="594"/>
      <c r="D62" s="589"/>
      <c r="E62" s="590"/>
      <c r="F62" s="398" t="s">
        <v>323</v>
      </c>
      <c r="G62" s="586"/>
      <c r="H62" s="560"/>
      <c r="I62" s="383"/>
      <c r="J62" s="84" t="s">
        <v>333</v>
      </c>
      <c r="K62" s="84" t="s">
        <v>333</v>
      </c>
      <c r="L62" s="84" t="s">
        <v>333</v>
      </c>
      <c r="M62" s="84" t="s">
        <v>333</v>
      </c>
      <c r="N62" s="84" t="s">
        <v>333</v>
      </c>
      <c r="O62" s="84" t="s">
        <v>333</v>
      </c>
      <c r="P62" s="84" t="s">
        <v>333</v>
      </c>
      <c r="Q62" s="84" t="s">
        <v>333</v>
      </c>
      <c r="R62" s="383"/>
      <c r="S62" s="84" t="s">
        <v>333</v>
      </c>
      <c r="T62" s="84" t="s">
        <v>333</v>
      </c>
      <c r="U62" s="84" t="s">
        <v>333</v>
      </c>
      <c r="V62" s="84" t="s">
        <v>333</v>
      </c>
      <c r="W62" s="84">
        <v>4.5479718512711056</v>
      </c>
      <c r="X62" s="84">
        <v>9.9756950960531068</v>
      </c>
      <c r="Y62" s="84">
        <v>4.43</v>
      </c>
      <c r="Z62" s="84" t="s">
        <v>333</v>
      </c>
      <c r="AA62" s="84" t="s">
        <v>333</v>
      </c>
      <c r="AB62" s="84" t="s">
        <v>333</v>
      </c>
      <c r="AC62" s="385" t="s">
        <v>333</v>
      </c>
      <c r="AD62" s="85"/>
    </row>
    <row r="63" spans="1:30" s="83" customFormat="1" ht="11.25" customHeight="1" x14ac:dyDescent="0.25">
      <c r="A63" s="85"/>
      <c r="B63" s="614"/>
      <c r="C63" s="594"/>
      <c r="D63" s="589"/>
      <c r="E63" s="590"/>
      <c r="F63" s="398" t="s">
        <v>324</v>
      </c>
      <c r="G63" s="586"/>
      <c r="H63" s="560"/>
      <c r="I63" s="383"/>
      <c r="J63" s="84" t="s">
        <v>333</v>
      </c>
      <c r="K63" s="84" t="s">
        <v>333</v>
      </c>
      <c r="L63" s="84" t="s">
        <v>333</v>
      </c>
      <c r="M63" s="84" t="s">
        <v>333</v>
      </c>
      <c r="N63" s="84" t="s">
        <v>333</v>
      </c>
      <c r="O63" s="84" t="s">
        <v>333</v>
      </c>
      <c r="P63" s="84" t="s">
        <v>333</v>
      </c>
      <c r="Q63" s="84" t="s">
        <v>333</v>
      </c>
      <c r="R63" s="383"/>
      <c r="S63" s="84" t="s">
        <v>333</v>
      </c>
      <c r="T63" s="84" t="s">
        <v>333</v>
      </c>
      <c r="U63" s="84" t="s">
        <v>333</v>
      </c>
      <c r="V63" s="84" t="s">
        <v>333</v>
      </c>
      <c r="W63" s="84">
        <v>4.5582544646734542</v>
      </c>
      <c r="X63" s="84">
        <v>9.9756950960531068</v>
      </c>
      <c r="Y63" s="84">
        <v>4.43</v>
      </c>
      <c r="Z63" s="84" t="s">
        <v>333</v>
      </c>
      <c r="AA63" s="84" t="s">
        <v>333</v>
      </c>
      <c r="AB63" s="84" t="s">
        <v>333</v>
      </c>
      <c r="AC63" s="385" t="s">
        <v>333</v>
      </c>
      <c r="AD63" s="85"/>
    </row>
    <row r="64" spans="1:30" s="83" customFormat="1" ht="11.25" customHeight="1" x14ac:dyDescent="0.25">
      <c r="A64" s="85"/>
      <c r="B64" s="614"/>
      <c r="C64" s="594"/>
      <c r="D64" s="589"/>
      <c r="E64" s="590"/>
      <c r="F64" s="398" t="s">
        <v>325</v>
      </c>
      <c r="G64" s="586"/>
      <c r="H64" s="560"/>
      <c r="I64" s="383"/>
      <c r="J64" s="84" t="s">
        <v>333</v>
      </c>
      <c r="K64" s="84" t="s">
        <v>333</v>
      </c>
      <c r="L64" s="84" t="s">
        <v>333</v>
      </c>
      <c r="M64" s="84" t="s">
        <v>333</v>
      </c>
      <c r="N64" s="84" t="s">
        <v>333</v>
      </c>
      <c r="O64" s="84" t="s">
        <v>333</v>
      </c>
      <c r="P64" s="84" t="s">
        <v>333</v>
      </c>
      <c r="Q64" s="84" t="s">
        <v>333</v>
      </c>
      <c r="R64" s="383"/>
      <c r="S64" s="84" t="s">
        <v>333</v>
      </c>
      <c r="T64" s="84" t="s">
        <v>333</v>
      </c>
      <c r="U64" s="84" t="s">
        <v>333</v>
      </c>
      <c r="V64" s="84" t="s">
        <v>333</v>
      </c>
      <c r="W64" s="84">
        <v>4.4955437678108234</v>
      </c>
      <c r="X64" s="84">
        <v>9.9756950960531068</v>
      </c>
      <c r="Y64" s="84">
        <v>4.43</v>
      </c>
      <c r="Z64" s="84" t="s">
        <v>333</v>
      </c>
      <c r="AA64" s="84" t="s">
        <v>333</v>
      </c>
      <c r="AB64" s="84" t="s">
        <v>333</v>
      </c>
      <c r="AC64" s="385" t="s">
        <v>333</v>
      </c>
      <c r="AD64" s="85"/>
    </row>
    <row r="65" spans="1:30" s="83" customFormat="1" ht="11.25" customHeight="1" x14ac:dyDescent="0.25">
      <c r="A65" s="85"/>
      <c r="B65" s="614"/>
      <c r="C65" s="594"/>
      <c r="D65" s="589"/>
      <c r="E65" s="590"/>
      <c r="F65" s="398" t="s">
        <v>326</v>
      </c>
      <c r="G65" s="586"/>
      <c r="H65" s="560"/>
      <c r="I65" s="383"/>
      <c r="J65" s="84" t="s">
        <v>333</v>
      </c>
      <c r="K65" s="84" t="s">
        <v>333</v>
      </c>
      <c r="L65" s="84" t="s">
        <v>333</v>
      </c>
      <c r="M65" s="84" t="s">
        <v>333</v>
      </c>
      <c r="N65" s="84" t="s">
        <v>333</v>
      </c>
      <c r="O65" s="84" t="s">
        <v>333</v>
      </c>
      <c r="P65" s="84" t="s">
        <v>333</v>
      </c>
      <c r="Q65" s="84" t="s">
        <v>333</v>
      </c>
      <c r="R65" s="383"/>
      <c r="S65" s="84" t="s">
        <v>333</v>
      </c>
      <c r="T65" s="84" t="s">
        <v>333</v>
      </c>
      <c r="U65" s="84" t="s">
        <v>333</v>
      </c>
      <c r="V65" s="84" t="s">
        <v>333</v>
      </c>
      <c r="W65" s="84">
        <v>4.4755123629600444</v>
      </c>
      <c r="X65" s="84">
        <v>9.9756950960531068</v>
      </c>
      <c r="Y65" s="84">
        <v>4.43</v>
      </c>
      <c r="Z65" s="84" t="s">
        <v>333</v>
      </c>
      <c r="AA65" s="84" t="s">
        <v>333</v>
      </c>
      <c r="AB65" s="84" t="s">
        <v>333</v>
      </c>
      <c r="AC65" s="385" t="s">
        <v>333</v>
      </c>
      <c r="AD65" s="85"/>
    </row>
    <row r="66" spans="1:30" s="83" customFormat="1" ht="11.25" customHeight="1" x14ac:dyDescent="0.25">
      <c r="A66" s="85"/>
      <c r="B66" s="614"/>
      <c r="C66" s="594"/>
      <c r="D66" s="589"/>
      <c r="E66" s="590"/>
      <c r="F66" s="398" t="s">
        <v>327</v>
      </c>
      <c r="G66" s="586"/>
      <c r="H66" s="560"/>
      <c r="I66" s="383"/>
      <c r="J66" s="84" t="s">
        <v>333</v>
      </c>
      <c r="K66" s="84" t="s">
        <v>333</v>
      </c>
      <c r="L66" s="84" t="s">
        <v>333</v>
      </c>
      <c r="M66" s="84" t="s">
        <v>333</v>
      </c>
      <c r="N66" s="84" t="s">
        <v>333</v>
      </c>
      <c r="O66" s="84" t="s">
        <v>333</v>
      </c>
      <c r="P66" s="84" t="s">
        <v>333</v>
      </c>
      <c r="Q66" s="84" t="s">
        <v>333</v>
      </c>
      <c r="R66" s="383"/>
      <c r="S66" s="84" t="s">
        <v>333</v>
      </c>
      <c r="T66" s="84" t="s">
        <v>333</v>
      </c>
      <c r="U66" s="84" t="s">
        <v>333</v>
      </c>
      <c r="V66" s="84" t="s">
        <v>333</v>
      </c>
      <c r="W66" s="84">
        <v>4.5641658866161769</v>
      </c>
      <c r="X66" s="84">
        <v>9.9756950960531068</v>
      </c>
      <c r="Y66" s="84">
        <v>4.43</v>
      </c>
      <c r="Z66" s="84" t="s">
        <v>333</v>
      </c>
      <c r="AA66" s="84" t="s">
        <v>333</v>
      </c>
      <c r="AB66" s="84" t="s">
        <v>333</v>
      </c>
      <c r="AC66" s="385" t="s">
        <v>333</v>
      </c>
      <c r="AD66" s="85"/>
    </row>
    <row r="67" spans="1:30" s="83" customFormat="1" ht="11.25" customHeight="1" x14ac:dyDescent="0.25">
      <c r="A67" s="85"/>
      <c r="B67" s="614"/>
      <c r="C67" s="594"/>
      <c r="D67" s="589"/>
      <c r="E67" s="590"/>
      <c r="F67" s="398" t="s">
        <v>328</v>
      </c>
      <c r="G67" s="586"/>
      <c r="H67" s="560"/>
      <c r="I67" s="383"/>
      <c r="J67" s="84" t="s">
        <v>333</v>
      </c>
      <c r="K67" s="84" t="s">
        <v>333</v>
      </c>
      <c r="L67" s="84" t="s">
        <v>333</v>
      </c>
      <c r="M67" s="84" t="s">
        <v>333</v>
      </c>
      <c r="N67" s="84" t="s">
        <v>333</v>
      </c>
      <c r="O67" s="84" t="s">
        <v>333</v>
      </c>
      <c r="P67" s="84" t="s">
        <v>333</v>
      </c>
      <c r="Q67" s="84" t="s">
        <v>333</v>
      </c>
      <c r="R67" s="383"/>
      <c r="S67" s="84" t="s">
        <v>333</v>
      </c>
      <c r="T67" s="84" t="s">
        <v>333</v>
      </c>
      <c r="U67" s="84" t="s">
        <v>333</v>
      </c>
      <c r="V67" s="84" t="s">
        <v>333</v>
      </c>
      <c r="W67" s="84">
        <v>4.5677513878976033</v>
      </c>
      <c r="X67" s="84">
        <v>9.9756950960531068</v>
      </c>
      <c r="Y67" s="84">
        <v>4.43</v>
      </c>
      <c r="Z67" s="84" t="s">
        <v>333</v>
      </c>
      <c r="AA67" s="84" t="s">
        <v>333</v>
      </c>
      <c r="AB67" s="84" t="s">
        <v>333</v>
      </c>
      <c r="AC67" s="385" t="s">
        <v>333</v>
      </c>
      <c r="AD67" s="85"/>
    </row>
    <row r="68" spans="1:30" s="83" customFormat="1" ht="11.25" customHeight="1" x14ac:dyDescent="0.25">
      <c r="A68" s="85"/>
      <c r="B68" s="614"/>
      <c r="C68" s="594"/>
      <c r="D68" s="589"/>
      <c r="E68" s="590"/>
      <c r="F68" s="398" t="s">
        <v>329</v>
      </c>
      <c r="G68" s="586"/>
      <c r="H68" s="560"/>
      <c r="I68" s="383"/>
      <c r="J68" s="84" t="s">
        <v>333</v>
      </c>
      <c r="K68" s="84" t="s">
        <v>333</v>
      </c>
      <c r="L68" s="84" t="s">
        <v>333</v>
      </c>
      <c r="M68" s="84" t="s">
        <v>333</v>
      </c>
      <c r="N68" s="84" t="s">
        <v>333</v>
      </c>
      <c r="O68" s="84" t="s">
        <v>333</v>
      </c>
      <c r="P68" s="84" t="s">
        <v>333</v>
      </c>
      <c r="Q68" s="84" t="s">
        <v>333</v>
      </c>
      <c r="R68" s="383"/>
      <c r="S68" s="84" t="s">
        <v>333</v>
      </c>
      <c r="T68" s="84" t="s">
        <v>333</v>
      </c>
      <c r="U68" s="84" t="s">
        <v>333</v>
      </c>
      <c r="V68" s="84" t="s">
        <v>333</v>
      </c>
      <c r="W68" s="84">
        <v>4.514392127949665</v>
      </c>
      <c r="X68" s="84">
        <v>9.9756950960531068</v>
      </c>
      <c r="Y68" s="84">
        <v>4.43</v>
      </c>
      <c r="Z68" s="84" t="s">
        <v>333</v>
      </c>
      <c r="AA68" s="84" t="s">
        <v>333</v>
      </c>
      <c r="AB68" s="84" t="s">
        <v>333</v>
      </c>
      <c r="AC68" s="385" t="s">
        <v>333</v>
      </c>
      <c r="AD68" s="85"/>
    </row>
    <row r="69" spans="1:30" s="83" customFormat="1" ht="12.4" customHeight="1" x14ac:dyDescent="0.25">
      <c r="A69" s="85"/>
      <c r="B69" s="614"/>
      <c r="C69" s="594" t="s">
        <v>477</v>
      </c>
      <c r="D69" s="589" t="s">
        <v>581</v>
      </c>
      <c r="E69" s="590" t="s">
        <v>290</v>
      </c>
      <c r="F69" s="398" t="s">
        <v>315</v>
      </c>
      <c r="G69" s="586"/>
      <c r="H69" s="560"/>
      <c r="I69" s="383"/>
      <c r="J69" s="84" t="s">
        <v>333</v>
      </c>
      <c r="K69" s="84" t="s">
        <v>333</v>
      </c>
      <c r="L69" s="84" t="s">
        <v>333</v>
      </c>
      <c r="M69" s="84" t="s">
        <v>333</v>
      </c>
      <c r="N69" s="84" t="s">
        <v>333</v>
      </c>
      <c r="O69" s="84" t="s">
        <v>333</v>
      </c>
      <c r="P69" s="84" t="s">
        <v>333</v>
      </c>
      <c r="Q69" s="84" t="s">
        <v>333</v>
      </c>
      <c r="R69" s="383"/>
      <c r="S69" s="84" t="s">
        <v>333</v>
      </c>
      <c r="T69" s="84" t="s">
        <v>333</v>
      </c>
      <c r="U69" s="84" t="s">
        <v>333</v>
      </c>
      <c r="V69" s="84" t="s">
        <v>333</v>
      </c>
      <c r="W69" s="84">
        <v>0</v>
      </c>
      <c r="X69" s="84">
        <v>0</v>
      </c>
      <c r="Y69" s="84">
        <v>0</v>
      </c>
      <c r="Z69" s="84" t="s">
        <v>333</v>
      </c>
      <c r="AA69" s="84" t="s">
        <v>333</v>
      </c>
      <c r="AB69" s="84" t="s">
        <v>333</v>
      </c>
      <c r="AC69" s="385" t="s">
        <v>333</v>
      </c>
      <c r="AD69" s="85"/>
    </row>
    <row r="70" spans="1:30" s="83" customFormat="1" ht="11.25" customHeight="1" x14ac:dyDescent="0.25">
      <c r="A70" s="85"/>
      <c r="B70" s="614"/>
      <c r="C70" s="594"/>
      <c r="D70" s="589"/>
      <c r="E70" s="590"/>
      <c r="F70" s="398" t="s">
        <v>317</v>
      </c>
      <c r="G70" s="586"/>
      <c r="H70" s="560"/>
      <c r="I70" s="383"/>
      <c r="J70" s="84" t="s">
        <v>333</v>
      </c>
      <c r="K70" s="84" t="s">
        <v>333</v>
      </c>
      <c r="L70" s="84" t="s">
        <v>333</v>
      </c>
      <c r="M70" s="84" t="s">
        <v>333</v>
      </c>
      <c r="N70" s="84" t="s">
        <v>333</v>
      </c>
      <c r="O70" s="84" t="s">
        <v>333</v>
      </c>
      <c r="P70" s="84" t="s">
        <v>333</v>
      </c>
      <c r="Q70" s="84" t="s">
        <v>333</v>
      </c>
      <c r="R70" s="383"/>
      <c r="S70" s="84" t="s">
        <v>333</v>
      </c>
      <c r="T70" s="84" t="s">
        <v>333</v>
      </c>
      <c r="U70" s="84" t="s">
        <v>333</v>
      </c>
      <c r="V70" s="84" t="s">
        <v>333</v>
      </c>
      <c r="W70" s="84">
        <v>0</v>
      </c>
      <c r="X70" s="84">
        <v>0</v>
      </c>
      <c r="Y70" s="84">
        <v>0</v>
      </c>
      <c r="Z70" s="84" t="s">
        <v>333</v>
      </c>
      <c r="AA70" s="84" t="s">
        <v>333</v>
      </c>
      <c r="AB70" s="84" t="s">
        <v>333</v>
      </c>
      <c r="AC70" s="385" t="s">
        <v>333</v>
      </c>
      <c r="AD70" s="85"/>
    </row>
    <row r="71" spans="1:30" s="83" customFormat="1" ht="11.25" customHeight="1" x14ac:dyDescent="0.25">
      <c r="A71" s="85"/>
      <c r="B71" s="614"/>
      <c r="C71" s="594"/>
      <c r="D71" s="589"/>
      <c r="E71" s="590"/>
      <c r="F71" s="398" t="s">
        <v>318</v>
      </c>
      <c r="G71" s="586"/>
      <c r="H71" s="560"/>
      <c r="I71" s="383"/>
      <c r="J71" s="84" t="s">
        <v>333</v>
      </c>
      <c r="K71" s="84" t="s">
        <v>333</v>
      </c>
      <c r="L71" s="84" t="s">
        <v>333</v>
      </c>
      <c r="M71" s="84" t="s">
        <v>333</v>
      </c>
      <c r="N71" s="84" t="s">
        <v>333</v>
      </c>
      <c r="O71" s="84" t="s">
        <v>333</v>
      </c>
      <c r="P71" s="84" t="s">
        <v>333</v>
      </c>
      <c r="Q71" s="84" t="s">
        <v>333</v>
      </c>
      <c r="R71" s="383"/>
      <c r="S71" s="84" t="s">
        <v>333</v>
      </c>
      <c r="T71" s="84" t="s">
        <v>333</v>
      </c>
      <c r="U71" s="84" t="s">
        <v>333</v>
      </c>
      <c r="V71" s="84" t="s">
        <v>333</v>
      </c>
      <c r="W71" s="84">
        <v>0</v>
      </c>
      <c r="X71" s="84">
        <v>0</v>
      </c>
      <c r="Y71" s="84">
        <v>0</v>
      </c>
      <c r="Z71" s="84" t="s">
        <v>333</v>
      </c>
      <c r="AA71" s="84" t="s">
        <v>333</v>
      </c>
      <c r="AB71" s="84" t="s">
        <v>333</v>
      </c>
      <c r="AC71" s="385" t="s">
        <v>333</v>
      </c>
      <c r="AD71" s="85"/>
    </row>
    <row r="72" spans="1:30" s="83" customFormat="1" ht="11.25" customHeight="1" x14ac:dyDescent="0.25">
      <c r="A72" s="85"/>
      <c r="B72" s="614"/>
      <c r="C72" s="594"/>
      <c r="D72" s="589"/>
      <c r="E72" s="590"/>
      <c r="F72" s="398" t="s">
        <v>319</v>
      </c>
      <c r="G72" s="586"/>
      <c r="H72" s="560"/>
      <c r="I72" s="383"/>
      <c r="J72" s="84" t="s">
        <v>333</v>
      </c>
      <c r="K72" s="84" t="s">
        <v>333</v>
      </c>
      <c r="L72" s="84" t="s">
        <v>333</v>
      </c>
      <c r="M72" s="84" t="s">
        <v>333</v>
      </c>
      <c r="N72" s="84" t="s">
        <v>333</v>
      </c>
      <c r="O72" s="84" t="s">
        <v>333</v>
      </c>
      <c r="P72" s="84" t="s">
        <v>333</v>
      </c>
      <c r="Q72" s="84" t="s">
        <v>333</v>
      </c>
      <c r="R72" s="383"/>
      <c r="S72" s="84" t="s">
        <v>333</v>
      </c>
      <c r="T72" s="84" t="s">
        <v>333</v>
      </c>
      <c r="U72" s="84" t="s">
        <v>333</v>
      </c>
      <c r="V72" s="84" t="s">
        <v>333</v>
      </c>
      <c r="W72" s="84">
        <v>0</v>
      </c>
      <c r="X72" s="84">
        <v>0</v>
      </c>
      <c r="Y72" s="84">
        <v>0</v>
      </c>
      <c r="Z72" s="84" t="s">
        <v>333</v>
      </c>
      <c r="AA72" s="84" t="s">
        <v>333</v>
      </c>
      <c r="AB72" s="84" t="s">
        <v>333</v>
      </c>
      <c r="AC72" s="385" t="s">
        <v>333</v>
      </c>
      <c r="AD72" s="85"/>
    </row>
    <row r="73" spans="1:30" s="83" customFormat="1" ht="11.25" customHeight="1" x14ac:dyDescent="0.25">
      <c r="A73" s="85"/>
      <c r="B73" s="614"/>
      <c r="C73" s="594"/>
      <c r="D73" s="589"/>
      <c r="E73" s="590"/>
      <c r="F73" s="398" t="s">
        <v>320</v>
      </c>
      <c r="G73" s="586"/>
      <c r="H73" s="560"/>
      <c r="I73" s="383"/>
      <c r="J73" s="84" t="s">
        <v>333</v>
      </c>
      <c r="K73" s="84" t="s">
        <v>333</v>
      </c>
      <c r="L73" s="84" t="s">
        <v>333</v>
      </c>
      <c r="M73" s="84" t="s">
        <v>333</v>
      </c>
      <c r="N73" s="84" t="s">
        <v>333</v>
      </c>
      <c r="O73" s="84" t="s">
        <v>333</v>
      </c>
      <c r="P73" s="84" t="s">
        <v>333</v>
      </c>
      <c r="Q73" s="84" t="s">
        <v>333</v>
      </c>
      <c r="R73" s="383"/>
      <c r="S73" s="84" t="s">
        <v>333</v>
      </c>
      <c r="T73" s="84" t="s">
        <v>333</v>
      </c>
      <c r="U73" s="84" t="s">
        <v>333</v>
      </c>
      <c r="V73" s="84" t="s">
        <v>333</v>
      </c>
      <c r="W73" s="84">
        <v>0</v>
      </c>
      <c r="X73" s="84">
        <v>0</v>
      </c>
      <c r="Y73" s="84">
        <v>0</v>
      </c>
      <c r="Z73" s="84" t="s">
        <v>333</v>
      </c>
      <c r="AA73" s="84" t="s">
        <v>333</v>
      </c>
      <c r="AB73" s="84" t="s">
        <v>333</v>
      </c>
      <c r="AC73" s="385" t="s">
        <v>333</v>
      </c>
      <c r="AD73" s="85"/>
    </row>
    <row r="74" spans="1:30" s="83" customFormat="1" ht="11.25" customHeight="1" x14ac:dyDescent="0.25">
      <c r="A74" s="85"/>
      <c r="B74" s="614"/>
      <c r="C74" s="594"/>
      <c r="D74" s="589"/>
      <c r="E74" s="590"/>
      <c r="F74" s="398" t="s">
        <v>321</v>
      </c>
      <c r="G74" s="586"/>
      <c r="H74" s="560"/>
      <c r="I74" s="383"/>
      <c r="J74" s="84" t="s">
        <v>333</v>
      </c>
      <c r="K74" s="84" t="s">
        <v>333</v>
      </c>
      <c r="L74" s="84" t="s">
        <v>333</v>
      </c>
      <c r="M74" s="84" t="s">
        <v>333</v>
      </c>
      <c r="N74" s="84" t="s">
        <v>333</v>
      </c>
      <c r="O74" s="84" t="s">
        <v>333</v>
      </c>
      <c r="P74" s="84" t="s">
        <v>333</v>
      </c>
      <c r="Q74" s="84" t="s">
        <v>333</v>
      </c>
      <c r="R74" s="383"/>
      <c r="S74" s="84" t="s">
        <v>333</v>
      </c>
      <c r="T74" s="84" t="s">
        <v>333</v>
      </c>
      <c r="U74" s="84" t="s">
        <v>333</v>
      </c>
      <c r="V74" s="84" t="s">
        <v>333</v>
      </c>
      <c r="W74" s="84">
        <v>0</v>
      </c>
      <c r="X74" s="84">
        <v>0</v>
      </c>
      <c r="Y74" s="84">
        <v>0</v>
      </c>
      <c r="Z74" s="84" t="s">
        <v>333</v>
      </c>
      <c r="AA74" s="84" t="s">
        <v>333</v>
      </c>
      <c r="AB74" s="84" t="s">
        <v>333</v>
      </c>
      <c r="AC74" s="385" t="s">
        <v>333</v>
      </c>
      <c r="AD74" s="85"/>
    </row>
    <row r="75" spans="1:30" s="83" customFormat="1" ht="11.25" customHeight="1" x14ac:dyDescent="0.25">
      <c r="A75" s="85"/>
      <c r="B75" s="614"/>
      <c r="C75" s="594"/>
      <c r="D75" s="589"/>
      <c r="E75" s="590"/>
      <c r="F75" s="398" t="s">
        <v>322</v>
      </c>
      <c r="G75" s="586"/>
      <c r="H75" s="560"/>
      <c r="I75" s="383"/>
      <c r="J75" s="84" t="s">
        <v>333</v>
      </c>
      <c r="K75" s="84" t="s">
        <v>333</v>
      </c>
      <c r="L75" s="84" t="s">
        <v>333</v>
      </c>
      <c r="M75" s="84" t="s">
        <v>333</v>
      </c>
      <c r="N75" s="84" t="s">
        <v>333</v>
      </c>
      <c r="O75" s="84" t="s">
        <v>333</v>
      </c>
      <c r="P75" s="84" t="s">
        <v>333</v>
      </c>
      <c r="Q75" s="84" t="s">
        <v>333</v>
      </c>
      <c r="R75" s="383"/>
      <c r="S75" s="84" t="s">
        <v>333</v>
      </c>
      <c r="T75" s="84" t="s">
        <v>333</v>
      </c>
      <c r="U75" s="84" t="s">
        <v>333</v>
      </c>
      <c r="V75" s="84" t="s">
        <v>333</v>
      </c>
      <c r="W75" s="84">
        <v>0</v>
      </c>
      <c r="X75" s="84">
        <v>0</v>
      </c>
      <c r="Y75" s="84">
        <v>0</v>
      </c>
      <c r="Z75" s="84" t="s">
        <v>333</v>
      </c>
      <c r="AA75" s="84" t="s">
        <v>333</v>
      </c>
      <c r="AB75" s="84" t="s">
        <v>333</v>
      </c>
      <c r="AC75" s="385" t="s">
        <v>333</v>
      </c>
      <c r="AD75" s="85"/>
    </row>
    <row r="76" spans="1:30" s="83" customFormat="1" ht="11.25" customHeight="1" x14ac:dyDescent="0.25">
      <c r="A76" s="85"/>
      <c r="B76" s="614"/>
      <c r="C76" s="594"/>
      <c r="D76" s="589"/>
      <c r="E76" s="590"/>
      <c r="F76" s="398" t="s">
        <v>323</v>
      </c>
      <c r="G76" s="586"/>
      <c r="H76" s="560"/>
      <c r="I76" s="383"/>
      <c r="J76" s="84" t="s">
        <v>333</v>
      </c>
      <c r="K76" s="84" t="s">
        <v>333</v>
      </c>
      <c r="L76" s="84" t="s">
        <v>333</v>
      </c>
      <c r="M76" s="84" t="s">
        <v>333</v>
      </c>
      <c r="N76" s="84" t="s">
        <v>333</v>
      </c>
      <c r="O76" s="84" t="s">
        <v>333</v>
      </c>
      <c r="P76" s="84" t="s">
        <v>333</v>
      </c>
      <c r="Q76" s="84" t="s">
        <v>333</v>
      </c>
      <c r="R76" s="383"/>
      <c r="S76" s="84" t="s">
        <v>333</v>
      </c>
      <c r="T76" s="84" t="s">
        <v>333</v>
      </c>
      <c r="U76" s="84" t="s">
        <v>333</v>
      </c>
      <c r="V76" s="84" t="s">
        <v>333</v>
      </c>
      <c r="W76" s="84">
        <v>0</v>
      </c>
      <c r="X76" s="84">
        <v>0</v>
      </c>
      <c r="Y76" s="84">
        <v>0</v>
      </c>
      <c r="Z76" s="84" t="s">
        <v>333</v>
      </c>
      <c r="AA76" s="84" t="s">
        <v>333</v>
      </c>
      <c r="AB76" s="84" t="s">
        <v>333</v>
      </c>
      <c r="AC76" s="385" t="s">
        <v>333</v>
      </c>
      <c r="AD76" s="85"/>
    </row>
    <row r="77" spans="1:30" s="83" customFormat="1" ht="11.25" customHeight="1" x14ac:dyDescent="0.25">
      <c r="A77" s="85"/>
      <c r="B77" s="614"/>
      <c r="C77" s="594"/>
      <c r="D77" s="589"/>
      <c r="E77" s="590"/>
      <c r="F77" s="398" t="s">
        <v>324</v>
      </c>
      <c r="G77" s="586"/>
      <c r="H77" s="560"/>
      <c r="I77" s="383"/>
      <c r="J77" s="84" t="s">
        <v>333</v>
      </c>
      <c r="K77" s="84" t="s">
        <v>333</v>
      </c>
      <c r="L77" s="84" t="s">
        <v>333</v>
      </c>
      <c r="M77" s="84" t="s">
        <v>333</v>
      </c>
      <c r="N77" s="84" t="s">
        <v>333</v>
      </c>
      <c r="O77" s="84" t="s">
        <v>333</v>
      </c>
      <c r="P77" s="84" t="s">
        <v>333</v>
      </c>
      <c r="Q77" s="84" t="s">
        <v>333</v>
      </c>
      <c r="R77" s="383"/>
      <c r="S77" s="84" t="s">
        <v>333</v>
      </c>
      <c r="T77" s="84" t="s">
        <v>333</v>
      </c>
      <c r="U77" s="84" t="s">
        <v>333</v>
      </c>
      <c r="V77" s="84" t="s">
        <v>333</v>
      </c>
      <c r="W77" s="84">
        <v>0</v>
      </c>
      <c r="X77" s="84">
        <v>0</v>
      </c>
      <c r="Y77" s="84">
        <v>0</v>
      </c>
      <c r="Z77" s="84" t="s">
        <v>333</v>
      </c>
      <c r="AA77" s="84" t="s">
        <v>333</v>
      </c>
      <c r="AB77" s="84" t="s">
        <v>333</v>
      </c>
      <c r="AC77" s="385" t="s">
        <v>333</v>
      </c>
      <c r="AD77" s="85"/>
    </row>
    <row r="78" spans="1:30" s="83" customFormat="1" ht="11.25" customHeight="1" x14ac:dyDescent="0.25">
      <c r="A78" s="85"/>
      <c r="B78" s="614"/>
      <c r="C78" s="594"/>
      <c r="D78" s="589"/>
      <c r="E78" s="590"/>
      <c r="F78" s="398" t="s">
        <v>325</v>
      </c>
      <c r="G78" s="586"/>
      <c r="H78" s="560"/>
      <c r="I78" s="383"/>
      <c r="J78" s="84" t="s">
        <v>333</v>
      </c>
      <c r="K78" s="84" t="s">
        <v>333</v>
      </c>
      <c r="L78" s="84" t="s">
        <v>333</v>
      </c>
      <c r="M78" s="84" t="s">
        <v>333</v>
      </c>
      <c r="N78" s="84" t="s">
        <v>333</v>
      </c>
      <c r="O78" s="84" t="s">
        <v>333</v>
      </c>
      <c r="P78" s="84" t="s">
        <v>333</v>
      </c>
      <c r="Q78" s="84" t="s">
        <v>333</v>
      </c>
      <c r="R78" s="383"/>
      <c r="S78" s="84" t="s">
        <v>333</v>
      </c>
      <c r="T78" s="84" t="s">
        <v>333</v>
      </c>
      <c r="U78" s="84" t="s">
        <v>333</v>
      </c>
      <c r="V78" s="84" t="s">
        <v>333</v>
      </c>
      <c r="W78" s="84">
        <v>0</v>
      </c>
      <c r="X78" s="84">
        <v>0</v>
      </c>
      <c r="Y78" s="84">
        <v>0</v>
      </c>
      <c r="Z78" s="84" t="s">
        <v>333</v>
      </c>
      <c r="AA78" s="84" t="s">
        <v>333</v>
      </c>
      <c r="AB78" s="84" t="s">
        <v>333</v>
      </c>
      <c r="AC78" s="385" t="s">
        <v>333</v>
      </c>
      <c r="AD78" s="85"/>
    </row>
    <row r="79" spans="1:30" s="83" customFormat="1" ht="11.25" customHeight="1" x14ac:dyDescent="0.25">
      <c r="A79" s="85"/>
      <c r="B79" s="614"/>
      <c r="C79" s="594"/>
      <c r="D79" s="589"/>
      <c r="E79" s="590"/>
      <c r="F79" s="398" t="s">
        <v>326</v>
      </c>
      <c r="G79" s="586"/>
      <c r="H79" s="560"/>
      <c r="I79" s="383"/>
      <c r="J79" s="84" t="s">
        <v>333</v>
      </c>
      <c r="K79" s="84" t="s">
        <v>333</v>
      </c>
      <c r="L79" s="84" t="s">
        <v>333</v>
      </c>
      <c r="M79" s="84" t="s">
        <v>333</v>
      </c>
      <c r="N79" s="84" t="s">
        <v>333</v>
      </c>
      <c r="O79" s="84" t="s">
        <v>333</v>
      </c>
      <c r="P79" s="84" t="s">
        <v>333</v>
      </c>
      <c r="Q79" s="84" t="s">
        <v>333</v>
      </c>
      <c r="R79" s="383"/>
      <c r="S79" s="84" t="s">
        <v>333</v>
      </c>
      <c r="T79" s="84" t="s">
        <v>333</v>
      </c>
      <c r="U79" s="84" t="s">
        <v>333</v>
      </c>
      <c r="V79" s="84" t="s">
        <v>333</v>
      </c>
      <c r="W79" s="84">
        <v>0</v>
      </c>
      <c r="X79" s="84">
        <v>0</v>
      </c>
      <c r="Y79" s="84">
        <v>0</v>
      </c>
      <c r="Z79" s="84" t="s">
        <v>333</v>
      </c>
      <c r="AA79" s="84" t="s">
        <v>333</v>
      </c>
      <c r="AB79" s="84" t="s">
        <v>333</v>
      </c>
      <c r="AC79" s="385" t="s">
        <v>333</v>
      </c>
      <c r="AD79" s="85"/>
    </row>
    <row r="80" spans="1:30" s="83" customFormat="1" ht="11.25" customHeight="1" x14ac:dyDescent="0.25">
      <c r="A80" s="85"/>
      <c r="B80" s="614"/>
      <c r="C80" s="594"/>
      <c r="D80" s="589"/>
      <c r="E80" s="590"/>
      <c r="F80" s="398" t="s">
        <v>327</v>
      </c>
      <c r="G80" s="586"/>
      <c r="H80" s="560"/>
      <c r="I80" s="383"/>
      <c r="J80" s="84" t="s">
        <v>333</v>
      </c>
      <c r="K80" s="84" t="s">
        <v>333</v>
      </c>
      <c r="L80" s="84" t="s">
        <v>333</v>
      </c>
      <c r="M80" s="84" t="s">
        <v>333</v>
      </c>
      <c r="N80" s="84" t="s">
        <v>333</v>
      </c>
      <c r="O80" s="84" t="s">
        <v>333</v>
      </c>
      <c r="P80" s="84" t="s">
        <v>333</v>
      </c>
      <c r="Q80" s="84" t="s">
        <v>333</v>
      </c>
      <c r="R80" s="383"/>
      <c r="S80" s="84" t="s">
        <v>333</v>
      </c>
      <c r="T80" s="84" t="s">
        <v>333</v>
      </c>
      <c r="U80" s="84" t="s">
        <v>333</v>
      </c>
      <c r="V80" s="84" t="s">
        <v>333</v>
      </c>
      <c r="W80" s="84">
        <v>0</v>
      </c>
      <c r="X80" s="84">
        <v>0</v>
      </c>
      <c r="Y80" s="84">
        <v>0</v>
      </c>
      <c r="Z80" s="84" t="s">
        <v>333</v>
      </c>
      <c r="AA80" s="84" t="s">
        <v>333</v>
      </c>
      <c r="AB80" s="84" t="s">
        <v>333</v>
      </c>
      <c r="AC80" s="385" t="s">
        <v>333</v>
      </c>
      <c r="AD80" s="85"/>
    </row>
    <row r="81" spans="1:30" s="83" customFormat="1" ht="11.25" customHeight="1" x14ac:dyDescent="0.25">
      <c r="A81" s="85"/>
      <c r="B81" s="614"/>
      <c r="C81" s="594"/>
      <c r="D81" s="589"/>
      <c r="E81" s="590"/>
      <c r="F81" s="398" t="s">
        <v>328</v>
      </c>
      <c r="G81" s="586"/>
      <c r="H81" s="560"/>
      <c r="I81" s="383"/>
      <c r="J81" s="84" t="s">
        <v>333</v>
      </c>
      <c r="K81" s="84" t="s">
        <v>333</v>
      </c>
      <c r="L81" s="84" t="s">
        <v>333</v>
      </c>
      <c r="M81" s="84" t="s">
        <v>333</v>
      </c>
      <c r="N81" s="84" t="s">
        <v>333</v>
      </c>
      <c r="O81" s="84" t="s">
        <v>333</v>
      </c>
      <c r="P81" s="84" t="s">
        <v>333</v>
      </c>
      <c r="Q81" s="84" t="s">
        <v>333</v>
      </c>
      <c r="R81" s="383"/>
      <c r="S81" s="84" t="s">
        <v>333</v>
      </c>
      <c r="T81" s="84" t="s">
        <v>333</v>
      </c>
      <c r="U81" s="84" t="s">
        <v>333</v>
      </c>
      <c r="V81" s="84" t="s">
        <v>333</v>
      </c>
      <c r="W81" s="84">
        <v>0</v>
      </c>
      <c r="X81" s="84">
        <v>0</v>
      </c>
      <c r="Y81" s="84">
        <v>0</v>
      </c>
      <c r="Z81" s="84" t="s">
        <v>333</v>
      </c>
      <c r="AA81" s="84" t="s">
        <v>333</v>
      </c>
      <c r="AB81" s="84" t="s">
        <v>333</v>
      </c>
      <c r="AC81" s="385" t="s">
        <v>333</v>
      </c>
      <c r="AD81" s="85"/>
    </row>
    <row r="82" spans="1:30" s="83" customFormat="1" ht="11.25" customHeight="1" x14ac:dyDescent="0.25">
      <c r="A82" s="85"/>
      <c r="B82" s="614"/>
      <c r="C82" s="594"/>
      <c r="D82" s="589"/>
      <c r="E82" s="590"/>
      <c r="F82" s="398" t="s">
        <v>329</v>
      </c>
      <c r="G82" s="586"/>
      <c r="H82" s="560"/>
      <c r="I82" s="383"/>
      <c r="J82" s="84" t="s">
        <v>333</v>
      </c>
      <c r="K82" s="84" t="s">
        <v>333</v>
      </c>
      <c r="L82" s="84" t="s">
        <v>333</v>
      </c>
      <c r="M82" s="84" t="s">
        <v>333</v>
      </c>
      <c r="N82" s="84" t="s">
        <v>333</v>
      </c>
      <c r="O82" s="84" t="s">
        <v>333</v>
      </c>
      <c r="P82" s="84" t="s">
        <v>333</v>
      </c>
      <c r="Q82" s="84" t="s">
        <v>333</v>
      </c>
      <c r="R82" s="383"/>
      <c r="S82" s="84" t="s">
        <v>333</v>
      </c>
      <c r="T82" s="84" t="s">
        <v>333</v>
      </c>
      <c r="U82" s="84" t="s">
        <v>333</v>
      </c>
      <c r="V82" s="84" t="s">
        <v>333</v>
      </c>
      <c r="W82" s="84">
        <v>0</v>
      </c>
      <c r="X82" s="84">
        <v>0</v>
      </c>
      <c r="Y82" s="84">
        <v>0</v>
      </c>
      <c r="Z82" s="84" t="s">
        <v>333</v>
      </c>
      <c r="AA82" s="84" t="s">
        <v>333</v>
      </c>
      <c r="AB82" s="84" t="s">
        <v>333</v>
      </c>
      <c r="AC82" s="385" t="s">
        <v>333</v>
      </c>
      <c r="AD82" s="85"/>
    </row>
    <row r="83" spans="1:30" s="83" customFormat="1" ht="12.4" customHeight="1" x14ac:dyDescent="0.25">
      <c r="A83" s="85"/>
      <c r="B83" s="614"/>
      <c r="C83" s="594" t="s">
        <v>477</v>
      </c>
      <c r="D83" s="589" t="s">
        <v>581</v>
      </c>
      <c r="E83" s="590" t="s">
        <v>586</v>
      </c>
      <c r="F83" s="398" t="s">
        <v>315</v>
      </c>
      <c r="G83" s="586"/>
      <c r="H83" s="560"/>
      <c r="I83" s="383"/>
      <c r="J83" s="84" t="s">
        <v>333</v>
      </c>
      <c r="K83" s="84" t="s">
        <v>333</v>
      </c>
      <c r="L83" s="84" t="s">
        <v>333</v>
      </c>
      <c r="M83" s="84" t="s">
        <v>333</v>
      </c>
      <c r="N83" s="84" t="s">
        <v>333</v>
      </c>
      <c r="O83" s="84" t="s">
        <v>333</v>
      </c>
      <c r="P83" s="84" t="s">
        <v>333</v>
      </c>
      <c r="Q83" s="84" t="s">
        <v>333</v>
      </c>
      <c r="R83" s="383"/>
      <c r="S83" s="84" t="s">
        <v>333</v>
      </c>
      <c r="T83" s="84" t="s">
        <v>333</v>
      </c>
      <c r="U83" s="84" t="s">
        <v>333</v>
      </c>
      <c r="V83" s="84" t="s">
        <v>333</v>
      </c>
      <c r="W83" s="84">
        <v>0</v>
      </c>
      <c r="X83" s="84">
        <v>0</v>
      </c>
      <c r="Y83" s="84">
        <v>0</v>
      </c>
      <c r="Z83" s="84" t="s">
        <v>333</v>
      </c>
      <c r="AA83" s="84" t="s">
        <v>333</v>
      </c>
      <c r="AB83" s="84" t="s">
        <v>333</v>
      </c>
      <c r="AC83" s="385" t="s">
        <v>333</v>
      </c>
      <c r="AD83" s="85"/>
    </row>
    <row r="84" spans="1:30" s="83" customFormat="1" ht="11.25" customHeight="1" x14ac:dyDescent="0.25">
      <c r="A84" s="85"/>
      <c r="B84" s="614"/>
      <c r="C84" s="594"/>
      <c r="D84" s="589"/>
      <c r="E84" s="590"/>
      <c r="F84" s="398" t="s">
        <v>317</v>
      </c>
      <c r="G84" s="586"/>
      <c r="H84" s="560"/>
      <c r="I84" s="383"/>
      <c r="J84" s="84" t="s">
        <v>333</v>
      </c>
      <c r="K84" s="84" t="s">
        <v>333</v>
      </c>
      <c r="L84" s="84" t="s">
        <v>333</v>
      </c>
      <c r="M84" s="84" t="s">
        <v>333</v>
      </c>
      <c r="N84" s="84" t="s">
        <v>333</v>
      </c>
      <c r="O84" s="84" t="s">
        <v>333</v>
      </c>
      <c r="P84" s="84" t="s">
        <v>333</v>
      </c>
      <c r="Q84" s="84" t="s">
        <v>333</v>
      </c>
      <c r="R84" s="383"/>
      <c r="S84" s="84" t="s">
        <v>333</v>
      </c>
      <c r="T84" s="84" t="s">
        <v>333</v>
      </c>
      <c r="U84" s="84" t="s">
        <v>333</v>
      </c>
      <c r="V84" s="84" t="s">
        <v>333</v>
      </c>
      <c r="W84" s="84">
        <v>0</v>
      </c>
      <c r="X84" s="84">
        <v>0</v>
      </c>
      <c r="Y84" s="84">
        <v>0</v>
      </c>
      <c r="Z84" s="84" t="s">
        <v>333</v>
      </c>
      <c r="AA84" s="84" t="s">
        <v>333</v>
      </c>
      <c r="AB84" s="84" t="s">
        <v>333</v>
      </c>
      <c r="AC84" s="385" t="s">
        <v>333</v>
      </c>
      <c r="AD84" s="85"/>
    </row>
    <row r="85" spans="1:30" s="83" customFormat="1" ht="11.25" customHeight="1" x14ac:dyDescent="0.25">
      <c r="A85" s="85"/>
      <c r="B85" s="614"/>
      <c r="C85" s="594"/>
      <c r="D85" s="589"/>
      <c r="E85" s="590"/>
      <c r="F85" s="398" t="s">
        <v>318</v>
      </c>
      <c r="G85" s="586"/>
      <c r="H85" s="560"/>
      <c r="I85" s="383"/>
      <c r="J85" s="84" t="s">
        <v>333</v>
      </c>
      <c r="K85" s="84" t="s">
        <v>333</v>
      </c>
      <c r="L85" s="84" t="s">
        <v>333</v>
      </c>
      <c r="M85" s="84" t="s">
        <v>333</v>
      </c>
      <c r="N85" s="84" t="s">
        <v>333</v>
      </c>
      <c r="O85" s="84" t="s">
        <v>333</v>
      </c>
      <c r="P85" s="84" t="s">
        <v>333</v>
      </c>
      <c r="Q85" s="84" t="s">
        <v>333</v>
      </c>
      <c r="R85" s="383"/>
      <c r="S85" s="84" t="s">
        <v>333</v>
      </c>
      <c r="T85" s="84" t="s">
        <v>333</v>
      </c>
      <c r="U85" s="84" t="s">
        <v>333</v>
      </c>
      <c r="V85" s="84" t="s">
        <v>333</v>
      </c>
      <c r="W85" s="84">
        <v>0</v>
      </c>
      <c r="X85" s="84">
        <v>0</v>
      </c>
      <c r="Y85" s="84">
        <v>0</v>
      </c>
      <c r="Z85" s="84" t="s">
        <v>333</v>
      </c>
      <c r="AA85" s="84" t="s">
        <v>333</v>
      </c>
      <c r="AB85" s="84" t="s">
        <v>333</v>
      </c>
      <c r="AC85" s="385" t="s">
        <v>333</v>
      </c>
      <c r="AD85" s="85"/>
    </row>
    <row r="86" spans="1:30" s="83" customFormat="1" ht="11.25" customHeight="1" x14ac:dyDescent="0.25">
      <c r="A86" s="85"/>
      <c r="B86" s="614"/>
      <c r="C86" s="594"/>
      <c r="D86" s="589"/>
      <c r="E86" s="590"/>
      <c r="F86" s="398" t="s">
        <v>319</v>
      </c>
      <c r="G86" s="586"/>
      <c r="H86" s="560"/>
      <c r="I86" s="383"/>
      <c r="J86" s="84" t="s">
        <v>333</v>
      </c>
      <c r="K86" s="84" t="s">
        <v>333</v>
      </c>
      <c r="L86" s="84" t="s">
        <v>333</v>
      </c>
      <c r="M86" s="84" t="s">
        <v>333</v>
      </c>
      <c r="N86" s="84" t="s">
        <v>333</v>
      </c>
      <c r="O86" s="84" t="s">
        <v>333</v>
      </c>
      <c r="P86" s="84" t="s">
        <v>333</v>
      </c>
      <c r="Q86" s="84" t="s">
        <v>333</v>
      </c>
      <c r="R86" s="383"/>
      <c r="S86" s="84" t="s">
        <v>333</v>
      </c>
      <c r="T86" s="84" t="s">
        <v>333</v>
      </c>
      <c r="U86" s="84" t="s">
        <v>333</v>
      </c>
      <c r="V86" s="84" t="s">
        <v>333</v>
      </c>
      <c r="W86" s="84">
        <v>0</v>
      </c>
      <c r="X86" s="84">
        <v>0</v>
      </c>
      <c r="Y86" s="84">
        <v>0</v>
      </c>
      <c r="Z86" s="84" t="s">
        <v>333</v>
      </c>
      <c r="AA86" s="84" t="s">
        <v>333</v>
      </c>
      <c r="AB86" s="84" t="s">
        <v>333</v>
      </c>
      <c r="AC86" s="385" t="s">
        <v>333</v>
      </c>
      <c r="AD86" s="85"/>
    </row>
    <row r="87" spans="1:30" s="83" customFormat="1" ht="11.25" customHeight="1" x14ac:dyDescent="0.25">
      <c r="A87" s="85"/>
      <c r="B87" s="614"/>
      <c r="C87" s="594"/>
      <c r="D87" s="589"/>
      <c r="E87" s="590"/>
      <c r="F87" s="398" t="s">
        <v>320</v>
      </c>
      <c r="G87" s="586"/>
      <c r="H87" s="560"/>
      <c r="I87" s="383"/>
      <c r="J87" s="84" t="s">
        <v>333</v>
      </c>
      <c r="K87" s="84" t="s">
        <v>333</v>
      </c>
      <c r="L87" s="84" t="s">
        <v>333</v>
      </c>
      <c r="M87" s="84" t="s">
        <v>333</v>
      </c>
      <c r="N87" s="84" t="s">
        <v>333</v>
      </c>
      <c r="O87" s="84" t="s">
        <v>333</v>
      </c>
      <c r="P87" s="84" t="s">
        <v>333</v>
      </c>
      <c r="Q87" s="84" t="s">
        <v>333</v>
      </c>
      <c r="R87" s="383"/>
      <c r="S87" s="84" t="s">
        <v>333</v>
      </c>
      <c r="T87" s="84" t="s">
        <v>333</v>
      </c>
      <c r="U87" s="84" t="s">
        <v>333</v>
      </c>
      <c r="V87" s="84" t="s">
        <v>333</v>
      </c>
      <c r="W87" s="84">
        <v>0</v>
      </c>
      <c r="X87" s="84">
        <v>0</v>
      </c>
      <c r="Y87" s="84">
        <v>0</v>
      </c>
      <c r="Z87" s="84" t="s">
        <v>333</v>
      </c>
      <c r="AA87" s="84" t="s">
        <v>333</v>
      </c>
      <c r="AB87" s="84" t="s">
        <v>333</v>
      </c>
      <c r="AC87" s="385" t="s">
        <v>333</v>
      </c>
      <c r="AD87" s="85"/>
    </row>
    <row r="88" spans="1:30" s="83" customFormat="1" ht="11.25" customHeight="1" x14ac:dyDescent="0.25">
      <c r="A88" s="85"/>
      <c r="B88" s="614"/>
      <c r="C88" s="594"/>
      <c r="D88" s="589"/>
      <c r="E88" s="590"/>
      <c r="F88" s="398" t="s">
        <v>321</v>
      </c>
      <c r="G88" s="586"/>
      <c r="H88" s="560"/>
      <c r="I88" s="383"/>
      <c r="J88" s="84" t="s">
        <v>333</v>
      </c>
      <c r="K88" s="84" t="s">
        <v>333</v>
      </c>
      <c r="L88" s="84" t="s">
        <v>333</v>
      </c>
      <c r="M88" s="84" t="s">
        <v>333</v>
      </c>
      <c r="N88" s="84" t="s">
        <v>333</v>
      </c>
      <c r="O88" s="84" t="s">
        <v>333</v>
      </c>
      <c r="P88" s="84" t="s">
        <v>333</v>
      </c>
      <c r="Q88" s="84" t="s">
        <v>333</v>
      </c>
      <c r="R88" s="383"/>
      <c r="S88" s="84" t="s">
        <v>333</v>
      </c>
      <c r="T88" s="84" t="s">
        <v>333</v>
      </c>
      <c r="U88" s="84" t="s">
        <v>333</v>
      </c>
      <c r="V88" s="84" t="s">
        <v>333</v>
      </c>
      <c r="W88" s="84">
        <v>0</v>
      </c>
      <c r="X88" s="84">
        <v>0</v>
      </c>
      <c r="Y88" s="84">
        <v>0</v>
      </c>
      <c r="Z88" s="84" t="s">
        <v>333</v>
      </c>
      <c r="AA88" s="84" t="s">
        <v>333</v>
      </c>
      <c r="AB88" s="84" t="s">
        <v>333</v>
      </c>
      <c r="AC88" s="385" t="s">
        <v>333</v>
      </c>
      <c r="AD88" s="85"/>
    </row>
    <row r="89" spans="1:30" s="83" customFormat="1" ht="11.25" customHeight="1" x14ac:dyDescent="0.25">
      <c r="A89" s="85"/>
      <c r="B89" s="614"/>
      <c r="C89" s="594"/>
      <c r="D89" s="589"/>
      <c r="E89" s="590"/>
      <c r="F89" s="398" t="s">
        <v>322</v>
      </c>
      <c r="G89" s="586"/>
      <c r="H89" s="560"/>
      <c r="I89" s="383"/>
      <c r="J89" s="84" t="s">
        <v>333</v>
      </c>
      <c r="K89" s="84" t="s">
        <v>333</v>
      </c>
      <c r="L89" s="84" t="s">
        <v>333</v>
      </c>
      <c r="M89" s="84" t="s">
        <v>333</v>
      </c>
      <c r="N89" s="84" t="s">
        <v>333</v>
      </c>
      <c r="O89" s="84" t="s">
        <v>333</v>
      </c>
      <c r="P89" s="84" t="s">
        <v>333</v>
      </c>
      <c r="Q89" s="84" t="s">
        <v>333</v>
      </c>
      <c r="R89" s="383"/>
      <c r="S89" s="84" t="s">
        <v>333</v>
      </c>
      <c r="T89" s="84" t="s">
        <v>333</v>
      </c>
      <c r="U89" s="84" t="s">
        <v>333</v>
      </c>
      <c r="V89" s="84" t="s">
        <v>333</v>
      </c>
      <c r="W89" s="84">
        <v>0</v>
      </c>
      <c r="X89" s="84">
        <v>0</v>
      </c>
      <c r="Y89" s="84">
        <v>0</v>
      </c>
      <c r="Z89" s="84" t="s">
        <v>333</v>
      </c>
      <c r="AA89" s="84" t="s">
        <v>333</v>
      </c>
      <c r="AB89" s="84" t="s">
        <v>333</v>
      </c>
      <c r="AC89" s="385" t="s">
        <v>333</v>
      </c>
      <c r="AD89" s="85"/>
    </row>
    <row r="90" spans="1:30" s="83" customFormat="1" ht="11.25" customHeight="1" x14ac:dyDescent="0.25">
      <c r="A90" s="85"/>
      <c r="B90" s="614"/>
      <c r="C90" s="594"/>
      <c r="D90" s="589"/>
      <c r="E90" s="590"/>
      <c r="F90" s="398" t="s">
        <v>323</v>
      </c>
      <c r="G90" s="586"/>
      <c r="H90" s="560"/>
      <c r="I90" s="383"/>
      <c r="J90" s="84" t="s">
        <v>333</v>
      </c>
      <c r="K90" s="84" t="s">
        <v>333</v>
      </c>
      <c r="L90" s="84" t="s">
        <v>333</v>
      </c>
      <c r="M90" s="84" t="s">
        <v>333</v>
      </c>
      <c r="N90" s="84" t="s">
        <v>333</v>
      </c>
      <c r="O90" s="84" t="s">
        <v>333</v>
      </c>
      <c r="P90" s="84" t="s">
        <v>333</v>
      </c>
      <c r="Q90" s="84" t="s">
        <v>333</v>
      </c>
      <c r="R90" s="383"/>
      <c r="S90" s="84" t="s">
        <v>333</v>
      </c>
      <c r="T90" s="84" t="s">
        <v>333</v>
      </c>
      <c r="U90" s="84" t="s">
        <v>333</v>
      </c>
      <c r="V90" s="84" t="s">
        <v>333</v>
      </c>
      <c r="W90" s="84">
        <v>0</v>
      </c>
      <c r="X90" s="84">
        <v>0</v>
      </c>
      <c r="Y90" s="84">
        <v>0</v>
      </c>
      <c r="Z90" s="84" t="s">
        <v>333</v>
      </c>
      <c r="AA90" s="84" t="s">
        <v>333</v>
      </c>
      <c r="AB90" s="84" t="s">
        <v>333</v>
      </c>
      <c r="AC90" s="385" t="s">
        <v>333</v>
      </c>
      <c r="AD90" s="85"/>
    </row>
    <row r="91" spans="1:30" s="83" customFormat="1" ht="11.25" customHeight="1" x14ac:dyDescent="0.25">
      <c r="A91" s="85"/>
      <c r="B91" s="614"/>
      <c r="C91" s="594"/>
      <c r="D91" s="589"/>
      <c r="E91" s="590"/>
      <c r="F91" s="398" t="s">
        <v>324</v>
      </c>
      <c r="G91" s="586"/>
      <c r="H91" s="560"/>
      <c r="I91" s="383"/>
      <c r="J91" s="84" t="s">
        <v>333</v>
      </c>
      <c r="K91" s="84" t="s">
        <v>333</v>
      </c>
      <c r="L91" s="84" t="s">
        <v>333</v>
      </c>
      <c r="M91" s="84" t="s">
        <v>333</v>
      </c>
      <c r="N91" s="84" t="s">
        <v>333</v>
      </c>
      <c r="O91" s="84" t="s">
        <v>333</v>
      </c>
      <c r="P91" s="84" t="s">
        <v>333</v>
      </c>
      <c r="Q91" s="84" t="s">
        <v>333</v>
      </c>
      <c r="R91" s="383"/>
      <c r="S91" s="84" t="s">
        <v>333</v>
      </c>
      <c r="T91" s="84" t="s">
        <v>333</v>
      </c>
      <c r="U91" s="84" t="s">
        <v>333</v>
      </c>
      <c r="V91" s="84" t="s">
        <v>333</v>
      </c>
      <c r="W91" s="84">
        <v>0</v>
      </c>
      <c r="X91" s="84">
        <v>0</v>
      </c>
      <c r="Y91" s="84">
        <v>0</v>
      </c>
      <c r="Z91" s="84" t="s">
        <v>333</v>
      </c>
      <c r="AA91" s="84" t="s">
        <v>333</v>
      </c>
      <c r="AB91" s="84" t="s">
        <v>333</v>
      </c>
      <c r="AC91" s="385" t="s">
        <v>333</v>
      </c>
      <c r="AD91" s="85"/>
    </row>
    <row r="92" spans="1:30" s="83" customFormat="1" ht="11.25" customHeight="1" x14ac:dyDescent="0.25">
      <c r="A92" s="85"/>
      <c r="B92" s="614"/>
      <c r="C92" s="594"/>
      <c r="D92" s="589"/>
      <c r="E92" s="590"/>
      <c r="F92" s="398" t="s">
        <v>325</v>
      </c>
      <c r="G92" s="586"/>
      <c r="H92" s="560"/>
      <c r="I92" s="383"/>
      <c r="J92" s="84" t="s">
        <v>333</v>
      </c>
      <c r="K92" s="84" t="s">
        <v>333</v>
      </c>
      <c r="L92" s="84" t="s">
        <v>333</v>
      </c>
      <c r="M92" s="84" t="s">
        <v>333</v>
      </c>
      <c r="N92" s="84" t="s">
        <v>333</v>
      </c>
      <c r="O92" s="84" t="s">
        <v>333</v>
      </c>
      <c r="P92" s="84" t="s">
        <v>333</v>
      </c>
      <c r="Q92" s="84" t="s">
        <v>333</v>
      </c>
      <c r="R92" s="383"/>
      <c r="S92" s="84" t="s">
        <v>333</v>
      </c>
      <c r="T92" s="84" t="s">
        <v>333</v>
      </c>
      <c r="U92" s="84" t="s">
        <v>333</v>
      </c>
      <c r="V92" s="84" t="s">
        <v>333</v>
      </c>
      <c r="W92" s="84">
        <v>0</v>
      </c>
      <c r="X92" s="84">
        <v>0</v>
      </c>
      <c r="Y92" s="84">
        <v>0</v>
      </c>
      <c r="Z92" s="84" t="s">
        <v>333</v>
      </c>
      <c r="AA92" s="84" t="s">
        <v>333</v>
      </c>
      <c r="AB92" s="84" t="s">
        <v>333</v>
      </c>
      <c r="AC92" s="385" t="s">
        <v>333</v>
      </c>
      <c r="AD92" s="85"/>
    </row>
    <row r="93" spans="1:30" s="83" customFormat="1" ht="11.25" customHeight="1" x14ac:dyDescent="0.25">
      <c r="A93" s="85"/>
      <c r="B93" s="614"/>
      <c r="C93" s="594"/>
      <c r="D93" s="589"/>
      <c r="E93" s="590"/>
      <c r="F93" s="398" t="s">
        <v>326</v>
      </c>
      <c r="G93" s="586"/>
      <c r="H93" s="560"/>
      <c r="I93" s="383"/>
      <c r="J93" s="84" t="s">
        <v>333</v>
      </c>
      <c r="K93" s="84" t="s">
        <v>333</v>
      </c>
      <c r="L93" s="84" t="s">
        <v>333</v>
      </c>
      <c r="M93" s="84" t="s">
        <v>333</v>
      </c>
      <c r="N93" s="84" t="s">
        <v>333</v>
      </c>
      <c r="O93" s="84" t="s">
        <v>333</v>
      </c>
      <c r="P93" s="84" t="s">
        <v>333</v>
      </c>
      <c r="Q93" s="84" t="s">
        <v>333</v>
      </c>
      <c r="R93" s="383"/>
      <c r="S93" s="84" t="s">
        <v>333</v>
      </c>
      <c r="T93" s="84" t="s">
        <v>333</v>
      </c>
      <c r="U93" s="84" t="s">
        <v>333</v>
      </c>
      <c r="V93" s="84" t="s">
        <v>333</v>
      </c>
      <c r="W93" s="84">
        <v>0</v>
      </c>
      <c r="X93" s="84">
        <v>0</v>
      </c>
      <c r="Y93" s="84">
        <v>0</v>
      </c>
      <c r="Z93" s="84" t="s">
        <v>333</v>
      </c>
      <c r="AA93" s="84" t="s">
        <v>333</v>
      </c>
      <c r="AB93" s="84" t="s">
        <v>333</v>
      </c>
      <c r="AC93" s="385" t="s">
        <v>333</v>
      </c>
      <c r="AD93" s="85"/>
    </row>
    <row r="94" spans="1:30" s="83" customFormat="1" ht="11.25" customHeight="1" x14ac:dyDescent="0.25">
      <c r="A94" s="85"/>
      <c r="B94" s="614"/>
      <c r="C94" s="594"/>
      <c r="D94" s="589"/>
      <c r="E94" s="590"/>
      <c r="F94" s="398" t="s">
        <v>327</v>
      </c>
      <c r="G94" s="586"/>
      <c r="H94" s="560"/>
      <c r="I94" s="383"/>
      <c r="J94" s="84" t="s">
        <v>333</v>
      </c>
      <c r="K94" s="84" t="s">
        <v>333</v>
      </c>
      <c r="L94" s="84" t="s">
        <v>333</v>
      </c>
      <c r="M94" s="84" t="s">
        <v>333</v>
      </c>
      <c r="N94" s="84" t="s">
        <v>333</v>
      </c>
      <c r="O94" s="84" t="s">
        <v>333</v>
      </c>
      <c r="P94" s="84" t="s">
        <v>333</v>
      </c>
      <c r="Q94" s="84" t="s">
        <v>333</v>
      </c>
      <c r="R94" s="383"/>
      <c r="S94" s="84" t="s">
        <v>333</v>
      </c>
      <c r="T94" s="84" t="s">
        <v>333</v>
      </c>
      <c r="U94" s="84" t="s">
        <v>333</v>
      </c>
      <c r="V94" s="84" t="s">
        <v>333</v>
      </c>
      <c r="W94" s="84">
        <v>0</v>
      </c>
      <c r="X94" s="84">
        <v>0</v>
      </c>
      <c r="Y94" s="84">
        <v>0</v>
      </c>
      <c r="Z94" s="84" t="s">
        <v>333</v>
      </c>
      <c r="AA94" s="84" t="s">
        <v>333</v>
      </c>
      <c r="AB94" s="84" t="s">
        <v>333</v>
      </c>
      <c r="AC94" s="385" t="s">
        <v>333</v>
      </c>
      <c r="AD94" s="85"/>
    </row>
    <row r="95" spans="1:30" s="83" customFormat="1" ht="11.25" customHeight="1" x14ac:dyDescent="0.25">
      <c r="A95" s="85"/>
      <c r="B95" s="614"/>
      <c r="C95" s="594"/>
      <c r="D95" s="589"/>
      <c r="E95" s="590"/>
      <c r="F95" s="398" t="s">
        <v>328</v>
      </c>
      <c r="G95" s="586"/>
      <c r="H95" s="560"/>
      <c r="I95" s="383"/>
      <c r="J95" s="84" t="s">
        <v>333</v>
      </c>
      <c r="K95" s="84" t="s">
        <v>333</v>
      </c>
      <c r="L95" s="84" t="s">
        <v>333</v>
      </c>
      <c r="M95" s="84" t="s">
        <v>333</v>
      </c>
      <c r="N95" s="84" t="s">
        <v>333</v>
      </c>
      <c r="O95" s="84" t="s">
        <v>333</v>
      </c>
      <c r="P95" s="84" t="s">
        <v>333</v>
      </c>
      <c r="Q95" s="84" t="s">
        <v>333</v>
      </c>
      <c r="R95" s="383"/>
      <c r="S95" s="84" t="s">
        <v>333</v>
      </c>
      <c r="T95" s="84" t="s">
        <v>333</v>
      </c>
      <c r="U95" s="84" t="s">
        <v>333</v>
      </c>
      <c r="V95" s="84" t="s">
        <v>333</v>
      </c>
      <c r="W95" s="84">
        <v>0</v>
      </c>
      <c r="X95" s="84">
        <v>0</v>
      </c>
      <c r="Y95" s="84">
        <v>0</v>
      </c>
      <c r="Z95" s="84" t="s">
        <v>333</v>
      </c>
      <c r="AA95" s="84" t="s">
        <v>333</v>
      </c>
      <c r="AB95" s="84" t="s">
        <v>333</v>
      </c>
      <c r="AC95" s="385" t="s">
        <v>333</v>
      </c>
      <c r="AD95" s="85"/>
    </row>
    <row r="96" spans="1:30" s="83" customFormat="1" ht="11.25" customHeight="1" thickBot="1" x14ac:dyDescent="0.3">
      <c r="A96" s="85"/>
      <c r="B96" s="614"/>
      <c r="C96" s="616"/>
      <c r="D96" s="591"/>
      <c r="E96" s="592"/>
      <c r="F96" s="399" t="s">
        <v>329</v>
      </c>
      <c r="G96" s="586"/>
      <c r="H96" s="560"/>
      <c r="I96" s="383"/>
      <c r="J96" s="84" t="s">
        <v>333</v>
      </c>
      <c r="K96" s="84" t="s">
        <v>333</v>
      </c>
      <c r="L96" s="84" t="s">
        <v>333</v>
      </c>
      <c r="M96" s="84" t="s">
        <v>333</v>
      </c>
      <c r="N96" s="84" t="s">
        <v>333</v>
      </c>
      <c r="O96" s="84" t="s">
        <v>333</v>
      </c>
      <c r="P96" s="84" t="s">
        <v>333</v>
      </c>
      <c r="Q96" s="84" t="s">
        <v>333</v>
      </c>
      <c r="R96" s="383"/>
      <c r="S96" s="84" t="s">
        <v>333</v>
      </c>
      <c r="T96" s="84" t="s">
        <v>333</v>
      </c>
      <c r="U96" s="84" t="s">
        <v>333</v>
      </c>
      <c r="V96" s="84" t="s">
        <v>333</v>
      </c>
      <c r="W96" s="84">
        <v>0</v>
      </c>
      <c r="X96" s="84">
        <v>0</v>
      </c>
      <c r="Y96" s="84">
        <v>0</v>
      </c>
      <c r="Z96" s="84" t="s">
        <v>333</v>
      </c>
      <c r="AA96" s="84" t="s">
        <v>333</v>
      </c>
      <c r="AB96" s="84" t="s">
        <v>333</v>
      </c>
      <c r="AC96" s="385" t="s">
        <v>333</v>
      </c>
      <c r="AD96" s="85"/>
    </row>
    <row r="97" spans="1:30" s="83" customFormat="1" ht="11.25" customHeight="1" x14ac:dyDescent="0.25">
      <c r="A97" s="85"/>
      <c r="B97" s="614"/>
      <c r="C97" s="610" t="s">
        <v>588</v>
      </c>
      <c r="D97" s="611" t="s">
        <v>585</v>
      </c>
      <c r="E97" s="612" t="s">
        <v>290</v>
      </c>
      <c r="F97" s="397" t="s">
        <v>315</v>
      </c>
      <c r="G97" s="586"/>
      <c r="H97" s="560"/>
      <c r="I97" s="383"/>
      <c r="J97" s="84" t="s">
        <v>333</v>
      </c>
      <c r="K97" s="84" t="s">
        <v>333</v>
      </c>
      <c r="L97" s="84" t="s">
        <v>333</v>
      </c>
      <c r="M97" s="84" t="s">
        <v>333</v>
      </c>
      <c r="N97" s="84" t="s">
        <v>333</v>
      </c>
      <c r="O97" s="84" t="s">
        <v>333</v>
      </c>
      <c r="P97" s="84" t="s">
        <v>333</v>
      </c>
      <c r="Q97" s="84" t="s">
        <v>333</v>
      </c>
      <c r="R97" s="383"/>
      <c r="S97" s="84" t="s">
        <v>333</v>
      </c>
      <c r="T97" s="84" t="s">
        <v>333</v>
      </c>
      <c r="U97" s="84" t="s">
        <v>333</v>
      </c>
      <c r="V97" s="84" t="s">
        <v>333</v>
      </c>
      <c r="W97" s="84">
        <v>0</v>
      </c>
      <c r="X97" s="84">
        <v>1.4870742269298105</v>
      </c>
      <c r="Y97" s="84">
        <v>0.70457099735818829</v>
      </c>
      <c r="Z97" s="84" t="s">
        <v>333</v>
      </c>
      <c r="AA97" s="84" t="s">
        <v>333</v>
      </c>
      <c r="AB97" s="84" t="s">
        <v>333</v>
      </c>
      <c r="AC97" s="385" t="s">
        <v>333</v>
      </c>
      <c r="AD97" s="85"/>
    </row>
    <row r="98" spans="1:30" s="83" customFormat="1" ht="12.4" customHeight="1" x14ac:dyDescent="0.25">
      <c r="A98" s="85"/>
      <c r="B98" s="614"/>
      <c r="C98" s="594"/>
      <c r="D98" s="589"/>
      <c r="E98" s="590"/>
      <c r="F98" s="398" t="s">
        <v>317</v>
      </c>
      <c r="G98" s="586"/>
      <c r="H98" s="560"/>
      <c r="I98" s="383"/>
      <c r="J98" s="84" t="s">
        <v>333</v>
      </c>
      <c r="K98" s="84" t="s">
        <v>333</v>
      </c>
      <c r="L98" s="84" t="s">
        <v>333</v>
      </c>
      <c r="M98" s="84" t="s">
        <v>333</v>
      </c>
      <c r="N98" s="84" t="s">
        <v>333</v>
      </c>
      <c r="O98" s="84" t="s">
        <v>333</v>
      </c>
      <c r="P98" s="84" t="s">
        <v>333</v>
      </c>
      <c r="Q98" s="84" t="s">
        <v>333</v>
      </c>
      <c r="R98" s="383"/>
      <c r="S98" s="84" t="s">
        <v>333</v>
      </c>
      <c r="T98" s="84" t="s">
        <v>333</v>
      </c>
      <c r="U98" s="84" t="s">
        <v>333</v>
      </c>
      <c r="V98" s="84" t="s">
        <v>333</v>
      </c>
      <c r="W98" s="84">
        <v>0</v>
      </c>
      <c r="X98" s="84">
        <v>1.4870742269298105</v>
      </c>
      <c r="Y98" s="84">
        <v>0.70457099735818829</v>
      </c>
      <c r="Z98" s="84" t="s">
        <v>333</v>
      </c>
      <c r="AA98" s="84" t="s">
        <v>333</v>
      </c>
      <c r="AB98" s="84" t="s">
        <v>333</v>
      </c>
      <c r="AC98" s="385" t="s">
        <v>333</v>
      </c>
      <c r="AD98" s="85"/>
    </row>
    <row r="99" spans="1:30" s="83" customFormat="1" ht="12.4" customHeight="1" x14ac:dyDescent="0.25">
      <c r="A99" s="85"/>
      <c r="B99" s="614"/>
      <c r="C99" s="594"/>
      <c r="D99" s="589"/>
      <c r="E99" s="590"/>
      <c r="F99" s="398" t="s">
        <v>318</v>
      </c>
      <c r="G99" s="586"/>
      <c r="H99" s="560"/>
      <c r="I99" s="383"/>
      <c r="J99" s="84" t="s">
        <v>333</v>
      </c>
      <c r="K99" s="84" t="s">
        <v>333</v>
      </c>
      <c r="L99" s="84" t="s">
        <v>333</v>
      </c>
      <c r="M99" s="84" t="s">
        <v>333</v>
      </c>
      <c r="N99" s="84" t="s">
        <v>333</v>
      </c>
      <c r="O99" s="84" t="s">
        <v>333</v>
      </c>
      <c r="P99" s="84" t="s">
        <v>333</v>
      </c>
      <c r="Q99" s="84" t="s">
        <v>333</v>
      </c>
      <c r="R99" s="383"/>
      <c r="S99" s="84" t="s">
        <v>333</v>
      </c>
      <c r="T99" s="84" t="s">
        <v>333</v>
      </c>
      <c r="U99" s="84" t="s">
        <v>333</v>
      </c>
      <c r="V99" s="84" t="s">
        <v>333</v>
      </c>
      <c r="W99" s="84">
        <v>0</v>
      </c>
      <c r="X99" s="84">
        <v>1.4870742269298105</v>
      </c>
      <c r="Y99" s="84">
        <v>0.70457099735818829</v>
      </c>
      <c r="Z99" s="84" t="s">
        <v>333</v>
      </c>
      <c r="AA99" s="84" t="s">
        <v>333</v>
      </c>
      <c r="AB99" s="84" t="s">
        <v>333</v>
      </c>
      <c r="AC99" s="385" t="s">
        <v>333</v>
      </c>
      <c r="AD99" s="85"/>
    </row>
    <row r="100" spans="1:30" s="83" customFormat="1" ht="12.4" customHeight="1" x14ac:dyDescent="0.25">
      <c r="A100" s="85"/>
      <c r="B100" s="614"/>
      <c r="C100" s="594"/>
      <c r="D100" s="589"/>
      <c r="E100" s="590"/>
      <c r="F100" s="398" t="s">
        <v>319</v>
      </c>
      <c r="G100" s="586"/>
      <c r="H100" s="560"/>
      <c r="I100" s="383"/>
      <c r="J100" s="84" t="s">
        <v>333</v>
      </c>
      <c r="K100" s="84" t="s">
        <v>333</v>
      </c>
      <c r="L100" s="84" t="s">
        <v>333</v>
      </c>
      <c r="M100" s="84" t="s">
        <v>333</v>
      </c>
      <c r="N100" s="84" t="s">
        <v>333</v>
      </c>
      <c r="O100" s="84" t="s">
        <v>333</v>
      </c>
      <c r="P100" s="84" t="s">
        <v>333</v>
      </c>
      <c r="Q100" s="84" t="s">
        <v>333</v>
      </c>
      <c r="R100" s="383"/>
      <c r="S100" s="84" t="s">
        <v>333</v>
      </c>
      <c r="T100" s="84" t="s">
        <v>333</v>
      </c>
      <c r="U100" s="84" t="s">
        <v>333</v>
      </c>
      <c r="V100" s="84" t="s">
        <v>333</v>
      </c>
      <c r="W100" s="84">
        <v>0</v>
      </c>
      <c r="X100" s="84">
        <v>1.4870742269298105</v>
      </c>
      <c r="Y100" s="84">
        <v>0.70457099735818829</v>
      </c>
      <c r="Z100" s="84" t="s">
        <v>333</v>
      </c>
      <c r="AA100" s="84" t="s">
        <v>333</v>
      </c>
      <c r="AB100" s="84" t="s">
        <v>333</v>
      </c>
      <c r="AC100" s="385" t="s">
        <v>333</v>
      </c>
      <c r="AD100" s="85"/>
    </row>
    <row r="101" spans="1:30" s="83" customFormat="1" ht="12.4" customHeight="1" x14ac:dyDescent="0.25">
      <c r="A101" s="85"/>
      <c r="B101" s="614"/>
      <c r="C101" s="594"/>
      <c r="D101" s="589"/>
      <c r="E101" s="590"/>
      <c r="F101" s="398" t="s">
        <v>320</v>
      </c>
      <c r="G101" s="586"/>
      <c r="H101" s="560"/>
      <c r="I101" s="383"/>
      <c r="J101" s="84" t="s">
        <v>333</v>
      </c>
      <c r="K101" s="84" t="s">
        <v>333</v>
      </c>
      <c r="L101" s="84" t="s">
        <v>333</v>
      </c>
      <c r="M101" s="84" t="s">
        <v>333</v>
      </c>
      <c r="N101" s="84" t="s">
        <v>333</v>
      </c>
      <c r="O101" s="84" t="s">
        <v>333</v>
      </c>
      <c r="P101" s="84" t="s">
        <v>333</v>
      </c>
      <c r="Q101" s="84" t="s">
        <v>333</v>
      </c>
      <c r="R101" s="383"/>
      <c r="S101" s="84" t="s">
        <v>333</v>
      </c>
      <c r="T101" s="84" t="s">
        <v>333</v>
      </c>
      <c r="U101" s="84" t="s">
        <v>333</v>
      </c>
      <c r="V101" s="84" t="s">
        <v>333</v>
      </c>
      <c r="W101" s="84">
        <v>0</v>
      </c>
      <c r="X101" s="84">
        <v>1.4870742269298105</v>
      </c>
      <c r="Y101" s="84">
        <v>0.70457099735818829</v>
      </c>
      <c r="Z101" s="84" t="s">
        <v>333</v>
      </c>
      <c r="AA101" s="84" t="s">
        <v>333</v>
      </c>
      <c r="AB101" s="84" t="s">
        <v>333</v>
      </c>
      <c r="AC101" s="385" t="s">
        <v>333</v>
      </c>
      <c r="AD101" s="85"/>
    </row>
    <row r="102" spans="1:30" s="83" customFormat="1" ht="12.4" customHeight="1" x14ac:dyDescent="0.25">
      <c r="A102" s="85"/>
      <c r="B102" s="614"/>
      <c r="C102" s="594"/>
      <c r="D102" s="589"/>
      <c r="E102" s="590"/>
      <c r="F102" s="398" t="s">
        <v>321</v>
      </c>
      <c r="G102" s="586"/>
      <c r="H102" s="560"/>
      <c r="I102" s="383"/>
      <c r="J102" s="84" t="s">
        <v>333</v>
      </c>
      <c r="K102" s="84" t="s">
        <v>333</v>
      </c>
      <c r="L102" s="84" t="s">
        <v>333</v>
      </c>
      <c r="M102" s="84" t="s">
        <v>333</v>
      </c>
      <c r="N102" s="84" t="s">
        <v>333</v>
      </c>
      <c r="O102" s="84" t="s">
        <v>333</v>
      </c>
      <c r="P102" s="84" t="s">
        <v>333</v>
      </c>
      <c r="Q102" s="84" t="s">
        <v>333</v>
      </c>
      <c r="R102" s="383"/>
      <c r="S102" s="84" t="s">
        <v>333</v>
      </c>
      <c r="T102" s="84" t="s">
        <v>333</v>
      </c>
      <c r="U102" s="84" t="s">
        <v>333</v>
      </c>
      <c r="V102" s="84" t="s">
        <v>333</v>
      </c>
      <c r="W102" s="84">
        <v>0</v>
      </c>
      <c r="X102" s="84">
        <v>1.4870742269298105</v>
      </c>
      <c r="Y102" s="84">
        <v>0.70457099735818829</v>
      </c>
      <c r="Z102" s="84" t="s">
        <v>333</v>
      </c>
      <c r="AA102" s="84" t="s">
        <v>333</v>
      </c>
      <c r="AB102" s="84" t="s">
        <v>333</v>
      </c>
      <c r="AC102" s="385" t="s">
        <v>333</v>
      </c>
      <c r="AD102" s="85"/>
    </row>
    <row r="103" spans="1:30" s="83" customFormat="1" ht="12.4" customHeight="1" x14ac:dyDescent="0.25">
      <c r="A103" s="85"/>
      <c r="B103" s="614"/>
      <c r="C103" s="594"/>
      <c r="D103" s="589"/>
      <c r="E103" s="590"/>
      <c r="F103" s="398" t="s">
        <v>322</v>
      </c>
      <c r="G103" s="586"/>
      <c r="H103" s="560"/>
      <c r="I103" s="383"/>
      <c r="J103" s="84" t="s">
        <v>333</v>
      </c>
      <c r="K103" s="84" t="s">
        <v>333</v>
      </c>
      <c r="L103" s="84" t="s">
        <v>333</v>
      </c>
      <c r="M103" s="84" t="s">
        <v>333</v>
      </c>
      <c r="N103" s="84" t="s">
        <v>333</v>
      </c>
      <c r="O103" s="84" t="s">
        <v>333</v>
      </c>
      <c r="P103" s="84" t="s">
        <v>333</v>
      </c>
      <c r="Q103" s="84" t="s">
        <v>333</v>
      </c>
      <c r="R103" s="383"/>
      <c r="S103" s="84" t="s">
        <v>333</v>
      </c>
      <c r="T103" s="84" t="s">
        <v>333</v>
      </c>
      <c r="U103" s="84" t="s">
        <v>333</v>
      </c>
      <c r="V103" s="84" t="s">
        <v>333</v>
      </c>
      <c r="W103" s="84">
        <v>0</v>
      </c>
      <c r="X103" s="84">
        <v>1.4870742269298105</v>
      </c>
      <c r="Y103" s="84">
        <v>0.70457099735818829</v>
      </c>
      <c r="Z103" s="84" t="s">
        <v>333</v>
      </c>
      <c r="AA103" s="84" t="s">
        <v>333</v>
      </c>
      <c r="AB103" s="84" t="s">
        <v>333</v>
      </c>
      <c r="AC103" s="385" t="s">
        <v>333</v>
      </c>
      <c r="AD103" s="85"/>
    </row>
    <row r="104" spans="1:30" s="83" customFormat="1" ht="12.4" customHeight="1" x14ac:dyDescent="0.25">
      <c r="A104" s="85"/>
      <c r="B104" s="614"/>
      <c r="C104" s="594"/>
      <c r="D104" s="589"/>
      <c r="E104" s="590"/>
      <c r="F104" s="398" t="s">
        <v>323</v>
      </c>
      <c r="G104" s="586"/>
      <c r="H104" s="560"/>
      <c r="I104" s="383"/>
      <c r="J104" s="84" t="s">
        <v>333</v>
      </c>
      <c r="K104" s="84" t="s">
        <v>333</v>
      </c>
      <c r="L104" s="84" t="s">
        <v>333</v>
      </c>
      <c r="M104" s="84" t="s">
        <v>333</v>
      </c>
      <c r="N104" s="84" t="s">
        <v>333</v>
      </c>
      <c r="O104" s="84" t="s">
        <v>333</v>
      </c>
      <c r="P104" s="84" t="s">
        <v>333</v>
      </c>
      <c r="Q104" s="84" t="s">
        <v>333</v>
      </c>
      <c r="R104" s="383"/>
      <c r="S104" s="84" t="s">
        <v>333</v>
      </c>
      <c r="T104" s="84" t="s">
        <v>333</v>
      </c>
      <c r="U104" s="84" t="s">
        <v>333</v>
      </c>
      <c r="V104" s="84" t="s">
        <v>333</v>
      </c>
      <c r="W104" s="84">
        <v>0</v>
      </c>
      <c r="X104" s="84">
        <v>1.4870742269298105</v>
      </c>
      <c r="Y104" s="84">
        <v>0.70457099735818829</v>
      </c>
      <c r="Z104" s="84" t="s">
        <v>333</v>
      </c>
      <c r="AA104" s="84" t="s">
        <v>333</v>
      </c>
      <c r="AB104" s="84" t="s">
        <v>333</v>
      </c>
      <c r="AC104" s="385" t="s">
        <v>333</v>
      </c>
      <c r="AD104" s="85"/>
    </row>
    <row r="105" spans="1:30" s="83" customFormat="1" ht="12.4" customHeight="1" x14ac:dyDescent="0.25">
      <c r="A105" s="85"/>
      <c r="B105" s="614"/>
      <c r="C105" s="594"/>
      <c r="D105" s="589"/>
      <c r="E105" s="590"/>
      <c r="F105" s="398" t="s">
        <v>324</v>
      </c>
      <c r="G105" s="586"/>
      <c r="H105" s="560"/>
      <c r="I105" s="383"/>
      <c r="J105" s="84" t="s">
        <v>333</v>
      </c>
      <c r="K105" s="84" t="s">
        <v>333</v>
      </c>
      <c r="L105" s="84" t="s">
        <v>333</v>
      </c>
      <c r="M105" s="84" t="s">
        <v>333</v>
      </c>
      <c r="N105" s="84" t="s">
        <v>333</v>
      </c>
      <c r="O105" s="84" t="s">
        <v>333</v>
      </c>
      <c r="P105" s="84" t="s">
        <v>333</v>
      </c>
      <c r="Q105" s="84" t="s">
        <v>333</v>
      </c>
      <c r="R105" s="383"/>
      <c r="S105" s="84" t="s">
        <v>333</v>
      </c>
      <c r="T105" s="84" t="s">
        <v>333</v>
      </c>
      <c r="U105" s="84" t="s">
        <v>333</v>
      </c>
      <c r="V105" s="84" t="s">
        <v>333</v>
      </c>
      <c r="W105" s="84">
        <v>0</v>
      </c>
      <c r="X105" s="84">
        <v>1.4870742269298105</v>
      </c>
      <c r="Y105" s="84">
        <v>0.70457099735818829</v>
      </c>
      <c r="Z105" s="84" t="s">
        <v>333</v>
      </c>
      <c r="AA105" s="84" t="s">
        <v>333</v>
      </c>
      <c r="AB105" s="84" t="s">
        <v>333</v>
      </c>
      <c r="AC105" s="385" t="s">
        <v>333</v>
      </c>
      <c r="AD105" s="85"/>
    </row>
    <row r="106" spans="1:30" s="83" customFormat="1" ht="12.4" customHeight="1" x14ac:dyDescent="0.25">
      <c r="A106" s="85"/>
      <c r="B106" s="614"/>
      <c r="C106" s="594"/>
      <c r="D106" s="589"/>
      <c r="E106" s="590"/>
      <c r="F106" s="398" t="s">
        <v>325</v>
      </c>
      <c r="G106" s="586"/>
      <c r="H106" s="560"/>
      <c r="I106" s="383"/>
      <c r="J106" s="84" t="s">
        <v>333</v>
      </c>
      <c r="K106" s="84" t="s">
        <v>333</v>
      </c>
      <c r="L106" s="84" t="s">
        <v>333</v>
      </c>
      <c r="M106" s="84" t="s">
        <v>333</v>
      </c>
      <c r="N106" s="84" t="s">
        <v>333</v>
      </c>
      <c r="O106" s="84" t="s">
        <v>333</v>
      </c>
      <c r="P106" s="84" t="s">
        <v>333</v>
      </c>
      <c r="Q106" s="84" t="s">
        <v>333</v>
      </c>
      <c r="R106" s="383"/>
      <c r="S106" s="84" t="s">
        <v>333</v>
      </c>
      <c r="T106" s="84" t="s">
        <v>333</v>
      </c>
      <c r="U106" s="84" t="s">
        <v>333</v>
      </c>
      <c r="V106" s="84" t="s">
        <v>333</v>
      </c>
      <c r="W106" s="84">
        <v>0</v>
      </c>
      <c r="X106" s="84">
        <v>1.4870742269298105</v>
      </c>
      <c r="Y106" s="84">
        <v>0.70457099735818829</v>
      </c>
      <c r="Z106" s="84" t="s">
        <v>333</v>
      </c>
      <c r="AA106" s="84" t="s">
        <v>333</v>
      </c>
      <c r="AB106" s="84" t="s">
        <v>333</v>
      </c>
      <c r="AC106" s="385" t="s">
        <v>333</v>
      </c>
      <c r="AD106" s="85"/>
    </row>
    <row r="107" spans="1:30" s="83" customFormat="1" ht="12.4" customHeight="1" x14ac:dyDescent="0.25">
      <c r="A107" s="85"/>
      <c r="B107" s="614"/>
      <c r="C107" s="594"/>
      <c r="D107" s="589"/>
      <c r="E107" s="590"/>
      <c r="F107" s="398" t="s">
        <v>326</v>
      </c>
      <c r="G107" s="586"/>
      <c r="H107" s="560"/>
      <c r="I107" s="383"/>
      <c r="J107" s="84" t="s">
        <v>333</v>
      </c>
      <c r="K107" s="84" t="s">
        <v>333</v>
      </c>
      <c r="L107" s="84" t="s">
        <v>333</v>
      </c>
      <c r="M107" s="84" t="s">
        <v>333</v>
      </c>
      <c r="N107" s="84" t="s">
        <v>333</v>
      </c>
      <c r="O107" s="84" t="s">
        <v>333</v>
      </c>
      <c r="P107" s="84" t="s">
        <v>333</v>
      </c>
      <c r="Q107" s="84" t="s">
        <v>333</v>
      </c>
      <c r="R107" s="383"/>
      <c r="S107" s="84" t="s">
        <v>333</v>
      </c>
      <c r="T107" s="84" t="s">
        <v>333</v>
      </c>
      <c r="U107" s="84" t="s">
        <v>333</v>
      </c>
      <c r="V107" s="84" t="s">
        <v>333</v>
      </c>
      <c r="W107" s="84">
        <v>0</v>
      </c>
      <c r="X107" s="84">
        <v>1.4870742269298105</v>
      </c>
      <c r="Y107" s="84">
        <v>0.70457099735818829</v>
      </c>
      <c r="Z107" s="84" t="s">
        <v>333</v>
      </c>
      <c r="AA107" s="84" t="s">
        <v>333</v>
      </c>
      <c r="AB107" s="84" t="s">
        <v>333</v>
      </c>
      <c r="AC107" s="385" t="s">
        <v>333</v>
      </c>
      <c r="AD107" s="85"/>
    </row>
    <row r="108" spans="1:30" s="83" customFormat="1" ht="12.4" customHeight="1" x14ac:dyDescent="0.25">
      <c r="A108" s="85"/>
      <c r="B108" s="614"/>
      <c r="C108" s="594"/>
      <c r="D108" s="589"/>
      <c r="E108" s="590"/>
      <c r="F108" s="398" t="s">
        <v>327</v>
      </c>
      <c r="G108" s="586"/>
      <c r="H108" s="560"/>
      <c r="I108" s="383"/>
      <c r="J108" s="84" t="s">
        <v>333</v>
      </c>
      <c r="K108" s="84" t="s">
        <v>333</v>
      </c>
      <c r="L108" s="84" t="s">
        <v>333</v>
      </c>
      <c r="M108" s="84" t="s">
        <v>333</v>
      </c>
      <c r="N108" s="84" t="s">
        <v>333</v>
      </c>
      <c r="O108" s="84" t="s">
        <v>333</v>
      </c>
      <c r="P108" s="84" t="s">
        <v>333</v>
      </c>
      <c r="Q108" s="84" t="s">
        <v>333</v>
      </c>
      <c r="R108" s="383"/>
      <c r="S108" s="84" t="s">
        <v>333</v>
      </c>
      <c r="T108" s="84" t="s">
        <v>333</v>
      </c>
      <c r="U108" s="84" t="s">
        <v>333</v>
      </c>
      <c r="V108" s="84" t="s">
        <v>333</v>
      </c>
      <c r="W108" s="84">
        <v>0</v>
      </c>
      <c r="X108" s="84">
        <v>1.4870742269298105</v>
      </c>
      <c r="Y108" s="84">
        <v>0.70457099735818829</v>
      </c>
      <c r="Z108" s="84" t="s">
        <v>333</v>
      </c>
      <c r="AA108" s="84" t="s">
        <v>333</v>
      </c>
      <c r="AB108" s="84" t="s">
        <v>333</v>
      </c>
      <c r="AC108" s="385" t="s">
        <v>333</v>
      </c>
      <c r="AD108" s="85"/>
    </row>
    <row r="109" spans="1:30" s="83" customFormat="1" ht="12.4" customHeight="1" x14ac:dyDescent="0.25">
      <c r="A109" s="85"/>
      <c r="B109" s="614"/>
      <c r="C109" s="594"/>
      <c r="D109" s="589"/>
      <c r="E109" s="590"/>
      <c r="F109" s="398" t="s">
        <v>328</v>
      </c>
      <c r="G109" s="586"/>
      <c r="H109" s="560"/>
      <c r="I109" s="383"/>
      <c r="J109" s="84" t="s">
        <v>333</v>
      </c>
      <c r="K109" s="84" t="s">
        <v>333</v>
      </c>
      <c r="L109" s="84" t="s">
        <v>333</v>
      </c>
      <c r="M109" s="84" t="s">
        <v>333</v>
      </c>
      <c r="N109" s="84" t="s">
        <v>333</v>
      </c>
      <c r="O109" s="84" t="s">
        <v>333</v>
      </c>
      <c r="P109" s="84" t="s">
        <v>333</v>
      </c>
      <c r="Q109" s="84" t="s">
        <v>333</v>
      </c>
      <c r="R109" s="383"/>
      <c r="S109" s="84" t="s">
        <v>333</v>
      </c>
      <c r="T109" s="84" t="s">
        <v>333</v>
      </c>
      <c r="U109" s="84" t="s">
        <v>333</v>
      </c>
      <c r="V109" s="84" t="s">
        <v>333</v>
      </c>
      <c r="W109" s="84">
        <v>0</v>
      </c>
      <c r="X109" s="84">
        <v>1.4870742269298105</v>
      </c>
      <c r="Y109" s="84">
        <v>0.70457099735818829</v>
      </c>
      <c r="Z109" s="84" t="s">
        <v>333</v>
      </c>
      <c r="AA109" s="84" t="s">
        <v>333</v>
      </c>
      <c r="AB109" s="84" t="s">
        <v>333</v>
      </c>
      <c r="AC109" s="385" t="s">
        <v>333</v>
      </c>
      <c r="AD109" s="85"/>
    </row>
    <row r="110" spans="1:30" s="83" customFormat="1" ht="12.4" customHeight="1" x14ac:dyDescent="0.25">
      <c r="A110" s="85"/>
      <c r="B110" s="614"/>
      <c r="C110" s="594"/>
      <c r="D110" s="589"/>
      <c r="E110" s="590"/>
      <c r="F110" s="398" t="s">
        <v>329</v>
      </c>
      <c r="G110" s="586"/>
      <c r="H110" s="560"/>
      <c r="I110" s="383"/>
      <c r="J110" s="84" t="s">
        <v>333</v>
      </c>
      <c r="K110" s="84" t="s">
        <v>333</v>
      </c>
      <c r="L110" s="84" t="s">
        <v>333</v>
      </c>
      <c r="M110" s="84" t="s">
        <v>333</v>
      </c>
      <c r="N110" s="84" t="s">
        <v>333</v>
      </c>
      <c r="O110" s="84" t="s">
        <v>333</v>
      </c>
      <c r="P110" s="84" t="s">
        <v>333</v>
      </c>
      <c r="Q110" s="84" t="s">
        <v>333</v>
      </c>
      <c r="R110" s="383"/>
      <c r="S110" s="84" t="s">
        <v>333</v>
      </c>
      <c r="T110" s="84" t="s">
        <v>333</v>
      </c>
      <c r="U110" s="84" t="s">
        <v>333</v>
      </c>
      <c r="V110" s="84" t="s">
        <v>333</v>
      </c>
      <c r="W110" s="84">
        <v>0</v>
      </c>
      <c r="X110" s="84">
        <v>1.4870742269298105</v>
      </c>
      <c r="Y110" s="84">
        <v>0.70457099735818829</v>
      </c>
      <c r="Z110" s="84" t="s">
        <v>333</v>
      </c>
      <c r="AA110" s="84" t="s">
        <v>333</v>
      </c>
      <c r="AB110" s="84" t="s">
        <v>333</v>
      </c>
      <c r="AC110" s="385" t="s">
        <v>333</v>
      </c>
      <c r="AD110" s="85"/>
    </row>
    <row r="111" spans="1:30" s="83" customFormat="1" ht="12.4" customHeight="1" x14ac:dyDescent="0.25">
      <c r="A111" s="85"/>
      <c r="B111" s="614"/>
      <c r="C111" s="594" t="s">
        <v>588</v>
      </c>
      <c r="D111" s="589" t="s">
        <v>585</v>
      </c>
      <c r="E111" s="590" t="s">
        <v>586</v>
      </c>
      <c r="F111" s="398" t="s">
        <v>315</v>
      </c>
      <c r="G111" s="586"/>
      <c r="H111" s="560"/>
      <c r="I111" s="383"/>
      <c r="J111" s="84" t="s">
        <v>333</v>
      </c>
      <c r="K111" s="84" t="s">
        <v>333</v>
      </c>
      <c r="L111" s="84" t="s">
        <v>333</v>
      </c>
      <c r="M111" s="84" t="s">
        <v>333</v>
      </c>
      <c r="N111" s="84" t="s">
        <v>333</v>
      </c>
      <c r="O111" s="84" t="s">
        <v>333</v>
      </c>
      <c r="P111" s="84" t="s">
        <v>333</v>
      </c>
      <c r="Q111" s="84" t="s">
        <v>333</v>
      </c>
      <c r="R111" s="383"/>
      <c r="S111" s="84" t="s">
        <v>333</v>
      </c>
      <c r="T111" s="84" t="s">
        <v>333</v>
      </c>
      <c r="U111" s="84" t="s">
        <v>333</v>
      </c>
      <c r="V111" s="84" t="s">
        <v>333</v>
      </c>
      <c r="W111" s="84">
        <v>6.589438471117524</v>
      </c>
      <c r="X111" s="84">
        <v>9.9756950960531068</v>
      </c>
      <c r="Y111" s="84">
        <v>4.43</v>
      </c>
      <c r="Z111" s="84" t="s">
        <v>333</v>
      </c>
      <c r="AA111" s="84" t="s">
        <v>333</v>
      </c>
      <c r="AB111" s="84" t="s">
        <v>333</v>
      </c>
      <c r="AC111" s="385" t="s">
        <v>333</v>
      </c>
      <c r="AD111" s="85"/>
    </row>
    <row r="112" spans="1:30" s="83" customFormat="1" ht="12.4" customHeight="1" x14ac:dyDescent="0.25">
      <c r="A112" s="85"/>
      <c r="B112" s="614"/>
      <c r="C112" s="594"/>
      <c r="D112" s="589"/>
      <c r="E112" s="590"/>
      <c r="F112" s="398" t="s">
        <v>317</v>
      </c>
      <c r="G112" s="586"/>
      <c r="H112" s="560"/>
      <c r="I112" s="383"/>
      <c r="J112" s="84" t="s">
        <v>333</v>
      </c>
      <c r="K112" s="84" t="s">
        <v>333</v>
      </c>
      <c r="L112" s="84" t="s">
        <v>333</v>
      </c>
      <c r="M112" s="84" t="s">
        <v>333</v>
      </c>
      <c r="N112" s="84" t="s">
        <v>333</v>
      </c>
      <c r="O112" s="84" t="s">
        <v>333</v>
      </c>
      <c r="P112" s="84" t="s">
        <v>333</v>
      </c>
      <c r="Q112" s="84" t="s">
        <v>333</v>
      </c>
      <c r="R112" s="383"/>
      <c r="S112" s="84" t="s">
        <v>333</v>
      </c>
      <c r="T112" s="84" t="s">
        <v>333</v>
      </c>
      <c r="U112" s="84" t="s">
        <v>333</v>
      </c>
      <c r="V112" s="84" t="s">
        <v>333</v>
      </c>
      <c r="W112" s="84">
        <v>6.5144851219082414</v>
      </c>
      <c r="X112" s="84">
        <v>9.9756950960531068</v>
      </c>
      <c r="Y112" s="84">
        <v>4.43</v>
      </c>
      <c r="Z112" s="84" t="s">
        <v>333</v>
      </c>
      <c r="AA112" s="84" t="s">
        <v>333</v>
      </c>
      <c r="AB112" s="84" t="s">
        <v>333</v>
      </c>
      <c r="AC112" s="385" t="s">
        <v>333</v>
      </c>
      <c r="AD112" s="85"/>
    </row>
    <row r="113" spans="1:30" s="83" customFormat="1" ht="12.4" customHeight="1" x14ac:dyDescent="0.25">
      <c r="A113" s="85"/>
      <c r="B113" s="614"/>
      <c r="C113" s="594"/>
      <c r="D113" s="589"/>
      <c r="E113" s="590"/>
      <c r="F113" s="398" t="s">
        <v>318</v>
      </c>
      <c r="G113" s="586"/>
      <c r="H113" s="560"/>
      <c r="I113" s="383"/>
      <c r="J113" s="84" t="s">
        <v>333</v>
      </c>
      <c r="K113" s="84" t="s">
        <v>333</v>
      </c>
      <c r="L113" s="84" t="s">
        <v>333</v>
      </c>
      <c r="M113" s="84" t="s">
        <v>333</v>
      </c>
      <c r="N113" s="84" t="s">
        <v>333</v>
      </c>
      <c r="O113" s="84" t="s">
        <v>333</v>
      </c>
      <c r="P113" s="84" t="s">
        <v>333</v>
      </c>
      <c r="Q113" s="84" t="s">
        <v>333</v>
      </c>
      <c r="R113" s="383"/>
      <c r="S113" s="84" t="s">
        <v>333</v>
      </c>
      <c r="T113" s="84" t="s">
        <v>333</v>
      </c>
      <c r="U113" s="84" t="s">
        <v>333</v>
      </c>
      <c r="V113" s="84" t="s">
        <v>333</v>
      </c>
      <c r="W113" s="84">
        <v>6.6425540505401202</v>
      </c>
      <c r="X113" s="84">
        <v>9.9756950960531068</v>
      </c>
      <c r="Y113" s="84">
        <v>4.43</v>
      </c>
      <c r="Z113" s="84" t="s">
        <v>333</v>
      </c>
      <c r="AA113" s="84" t="s">
        <v>333</v>
      </c>
      <c r="AB113" s="84" t="s">
        <v>333</v>
      </c>
      <c r="AC113" s="385" t="s">
        <v>333</v>
      </c>
      <c r="AD113" s="85"/>
    </row>
    <row r="114" spans="1:30" s="83" customFormat="1" ht="12.4" customHeight="1" x14ac:dyDescent="0.25">
      <c r="A114" s="85"/>
      <c r="B114" s="614"/>
      <c r="C114" s="594"/>
      <c r="D114" s="589"/>
      <c r="E114" s="590"/>
      <c r="F114" s="398" t="s">
        <v>319</v>
      </c>
      <c r="G114" s="586"/>
      <c r="H114" s="560"/>
      <c r="I114" s="383"/>
      <c r="J114" s="84" t="s">
        <v>333</v>
      </c>
      <c r="K114" s="84" t="s">
        <v>333</v>
      </c>
      <c r="L114" s="84" t="s">
        <v>333</v>
      </c>
      <c r="M114" s="84" t="s">
        <v>333</v>
      </c>
      <c r="N114" s="84" t="s">
        <v>333</v>
      </c>
      <c r="O114" s="84" t="s">
        <v>333</v>
      </c>
      <c r="P114" s="84" t="s">
        <v>333</v>
      </c>
      <c r="Q114" s="84" t="s">
        <v>333</v>
      </c>
      <c r="R114" s="383"/>
      <c r="S114" s="84" t="s">
        <v>333</v>
      </c>
      <c r="T114" s="84" t="s">
        <v>333</v>
      </c>
      <c r="U114" s="84" t="s">
        <v>333</v>
      </c>
      <c r="V114" s="84" t="s">
        <v>333</v>
      </c>
      <c r="W114" s="84">
        <v>6.6841469186482252</v>
      </c>
      <c r="X114" s="84">
        <v>9.9756950960531068</v>
      </c>
      <c r="Y114" s="84">
        <v>4.43</v>
      </c>
      <c r="Z114" s="84" t="s">
        <v>333</v>
      </c>
      <c r="AA114" s="84" t="s">
        <v>333</v>
      </c>
      <c r="AB114" s="84" t="s">
        <v>333</v>
      </c>
      <c r="AC114" s="385" t="s">
        <v>333</v>
      </c>
      <c r="AD114" s="85"/>
    </row>
    <row r="115" spans="1:30" s="83" customFormat="1" ht="12.4" customHeight="1" x14ac:dyDescent="0.25">
      <c r="A115" s="85"/>
      <c r="B115" s="614"/>
      <c r="C115" s="594"/>
      <c r="D115" s="589"/>
      <c r="E115" s="590"/>
      <c r="F115" s="398" t="s">
        <v>320</v>
      </c>
      <c r="G115" s="586"/>
      <c r="H115" s="560"/>
      <c r="I115" s="383"/>
      <c r="J115" s="84" t="s">
        <v>333</v>
      </c>
      <c r="K115" s="84" t="s">
        <v>333</v>
      </c>
      <c r="L115" s="84" t="s">
        <v>333</v>
      </c>
      <c r="M115" s="84" t="s">
        <v>333</v>
      </c>
      <c r="N115" s="84" t="s">
        <v>333</v>
      </c>
      <c r="O115" s="84" t="s">
        <v>333</v>
      </c>
      <c r="P115" s="84" t="s">
        <v>333</v>
      </c>
      <c r="Q115" s="84" t="s">
        <v>333</v>
      </c>
      <c r="R115" s="383"/>
      <c r="S115" s="84" t="s">
        <v>333</v>
      </c>
      <c r="T115" s="84" t="s">
        <v>333</v>
      </c>
      <c r="U115" s="84" t="s">
        <v>333</v>
      </c>
      <c r="V115" s="84" t="s">
        <v>333</v>
      </c>
      <c r="W115" s="84">
        <v>6.5589913661887502</v>
      </c>
      <c r="X115" s="84">
        <v>9.9756950960531068</v>
      </c>
      <c r="Y115" s="84">
        <v>4.43</v>
      </c>
      <c r="Z115" s="84" t="s">
        <v>333</v>
      </c>
      <c r="AA115" s="84" t="s">
        <v>333</v>
      </c>
      <c r="AB115" s="84" t="s">
        <v>333</v>
      </c>
      <c r="AC115" s="385" t="s">
        <v>333</v>
      </c>
      <c r="AD115" s="85"/>
    </row>
    <row r="116" spans="1:30" s="83" customFormat="1" ht="12.4" customHeight="1" x14ac:dyDescent="0.25">
      <c r="A116" s="85"/>
      <c r="B116" s="614"/>
      <c r="C116" s="594"/>
      <c r="D116" s="589"/>
      <c r="E116" s="590"/>
      <c r="F116" s="398" t="s">
        <v>321</v>
      </c>
      <c r="G116" s="586"/>
      <c r="H116" s="560"/>
      <c r="I116" s="383"/>
      <c r="J116" s="84" t="s">
        <v>333</v>
      </c>
      <c r="K116" s="84" t="s">
        <v>333</v>
      </c>
      <c r="L116" s="84" t="s">
        <v>333</v>
      </c>
      <c r="M116" s="84" t="s">
        <v>333</v>
      </c>
      <c r="N116" s="84" t="s">
        <v>333</v>
      </c>
      <c r="O116" s="84" t="s">
        <v>333</v>
      </c>
      <c r="P116" s="84" t="s">
        <v>333</v>
      </c>
      <c r="Q116" s="84" t="s">
        <v>333</v>
      </c>
      <c r="R116" s="383"/>
      <c r="S116" s="84" t="s">
        <v>333</v>
      </c>
      <c r="T116" s="84" t="s">
        <v>333</v>
      </c>
      <c r="U116" s="84" t="s">
        <v>333</v>
      </c>
      <c r="V116" s="84" t="s">
        <v>333</v>
      </c>
      <c r="W116" s="84">
        <v>6.4764453689561785</v>
      </c>
      <c r="X116" s="84">
        <v>9.9756950960531068</v>
      </c>
      <c r="Y116" s="84">
        <v>4.43</v>
      </c>
      <c r="Z116" s="84" t="s">
        <v>333</v>
      </c>
      <c r="AA116" s="84" t="s">
        <v>333</v>
      </c>
      <c r="AB116" s="84" t="s">
        <v>333</v>
      </c>
      <c r="AC116" s="385" t="s">
        <v>333</v>
      </c>
      <c r="AD116" s="85"/>
    </row>
    <row r="117" spans="1:30" s="83" customFormat="1" ht="12.4" customHeight="1" x14ac:dyDescent="0.25">
      <c r="A117" s="85"/>
      <c r="B117" s="614"/>
      <c r="C117" s="594"/>
      <c r="D117" s="589"/>
      <c r="E117" s="590"/>
      <c r="F117" s="398" t="s">
        <v>322</v>
      </c>
      <c r="G117" s="586"/>
      <c r="H117" s="560"/>
      <c r="I117" s="383"/>
      <c r="J117" s="84" t="s">
        <v>333</v>
      </c>
      <c r="K117" s="84" t="s">
        <v>333</v>
      </c>
      <c r="L117" s="84" t="s">
        <v>333</v>
      </c>
      <c r="M117" s="84" t="s">
        <v>333</v>
      </c>
      <c r="N117" s="84" t="s">
        <v>333</v>
      </c>
      <c r="O117" s="84" t="s">
        <v>333</v>
      </c>
      <c r="P117" s="84" t="s">
        <v>333</v>
      </c>
      <c r="Q117" s="84" t="s">
        <v>333</v>
      </c>
      <c r="R117" s="383"/>
      <c r="S117" s="84" t="s">
        <v>333</v>
      </c>
      <c r="T117" s="84" t="s">
        <v>333</v>
      </c>
      <c r="U117" s="84" t="s">
        <v>333</v>
      </c>
      <c r="V117" s="84" t="s">
        <v>333</v>
      </c>
      <c r="W117" s="84">
        <v>6.5873529519024565</v>
      </c>
      <c r="X117" s="84">
        <v>9.9756950960531068</v>
      </c>
      <c r="Y117" s="84">
        <v>4.43</v>
      </c>
      <c r="Z117" s="84" t="s">
        <v>333</v>
      </c>
      <c r="AA117" s="84" t="s">
        <v>333</v>
      </c>
      <c r="AB117" s="84" t="s">
        <v>333</v>
      </c>
      <c r="AC117" s="385" t="s">
        <v>333</v>
      </c>
      <c r="AD117" s="85"/>
    </row>
    <row r="118" spans="1:30" s="83" customFormat="1" ht="12.4" customHeight="1" x14ac:dyDescent="0.25">
      <c r="A118" s="85"/>
      <c r="B118" s="614"/>
      <c r="C118" s="594"/>
      <c r="D118" s="589"/>
      <c r="E118" s="590"/>
      <c r="F118" s="398" t="s">
        <v>323</v>
      </c>
      <c r="G118" s="586"/>
      <c r="H118" s="560"/>
      <c r="I118" s="383"/>
      <c r="J118" s="84" t="s">
        <v>333</v>
      </c>
      <c r="K118" s="84" t="s">
        <v>333</v>
      </c>
      <c r="L118" s="84" t="s">
        <v>333</v>
      </c>
      <c r="M118" s="84" t="s">
        <v>333</v>
      </c>
      <c r="N118" s="84" t="s">
        <v>333</v>
      </c>
      <c r="O118" s="84" t="s">
        <v>333</v>
      </c>
      <c r="P118" s="84" t="s">
        <v>333</v>
      </c>
      <c r="Q118" s="84" t="s">
        <v>333</v>
      </c>
      <c r="R118" s="383"/>
      <c r="S118" s="84" t="s">
        <v>333</v>
      </c>
      <c r="T118" s="84" t="s">
        <v>333</v>
      </c>
      <c r="U118" s="84" t="s">
        <v>333</v>
      </c>
      <c r="V118" s="84" t="s">
        <v>333</v>
      </c>
      <c r="W118" s="84">
        <v>6.5436735830868322</v>
      </c>
      <c r="X118" s="84">
        <v>9.9756950960531068</v>
      </c>
      <c r="Y118" s="84">
        <v>4.43</v>
      </c>
      <c r="Z118" s="84" t="s">
        <v>333</v>
      </c>
      <c r="AA118" s="84" t="s">
        <v>333</v>
      </c>
      <c r="AB118" s="84" t="s">
        <v>333</v>
      </c>
      <c r="AC118" s="385" t="s">
        <v>333</v>
      </c>
      <c r="AD118" s="85"/>
    </row>
    <row r="119" spans="1:30" s="83" customFormat="1" ht="12.4" customHeight="1" x14ac:dyDescent="0.25">
      <c r="A119" s="85"/>
      <c r="B119" s="614"/>
      <c r="C119" s="594"/>
      <c r="D119" s="589"/>
      <c r="E119" s="590"/>
      <c r="F119" s="398" t="s">
        <v>324</v>
      </c>
      <c r="G119" s="586"/>
      <c r="H119" s="560"/>
      <c r="I119" s="383"/>
      <c r="J119" s="84" t="s">
        <v>333</v>
      </c>
      <c r="K119" s="84" t="s">
        <v>333</v>
      </c>
      <c r="L119" s="84" t="s">
        <v>333</v>
      </c>
      <c r="M119" s="84" t="s">
        <v>333</v>
      </c>
      <c r="N119" s="84" t="s">
        <v>333</v>
      </c>
      <c r="O119" s="84" t="s">
        <v>333</v>
      </c>
      <c r="P119" s="84" t="s">
        <v>333</v>
      </c>
      <c r="Q119" s="84" t="s">
        <v>333</v>
      </c>
      <c r="R119" s="383"/>
      <c r="S119" s="84" t="s">
        <v>333</v>
      </c>
      <c r="T119" s="84" t="s">
        <v>333</v>
      </c>
      <c r="U119" s="84" t="s">
        <v>333</v>
      </c>
      <c r="V119" s="84" t="s">
        <v>333</v>
      </c>
      <c r="W119" s="84">
        <v>6.5514359392354615</v>
      </c>
      <c r="X119" s="84">
        <v>9.9756950960531068</v>
      </c>
      <c r="Y119" s="84">
        <v>4.43</v>
      </c>
      <c r="Z119" s="84" t="s">
        <v>333</v>
      </c>
      <c r="AA119" s="84" t="s">
        <v>333</v>
      </c>
      <c r="AB119" s="84" t="s">
        <v>333</v>
      </c>
      <c r="AC119" s="385" t="s">
        <v>333</v>
      </c>
      <c r="AD119" s="85"/>
    </row>
    <row r="120" spans="1:30" s="83" customFormat="1" ht="12.4" customHeight="1" x14ac:dyDescent="0.25">
      <c r="A120" s="85"/>
      <c r="B120" s="614"/>
      <c r="C120" s="594"/>
      <c r="D120" s="589"/>
      <c r="E120" s="590"/>
      <c r="F120" s="398" t="s">
        <v>325</v>
      </c>
      <c r="G120" s="586"/>
      <c r="H120" s="560"/>
      <c r="I120" s="383"/>
      <c r="J120" s="84" t="s">
        <v>333</v>
      </c>
      <c r="K120" s="84" t="s">
        <v>333</v>
      </c>
      <c r="L120" s="84" t="s">
        <v>333</v>
      </c>
      <c r="M120" s="84" t="s">
        <v>333</v>
      </c>
      <c r="N120" s="84" t="s">
        <v>333</v>
      </c>
      <c r="O120" s="84" t="s">
        <v>333</v>
      </c>
      <c r="P120" s="84" t="s">
        <v>333</v>
      </c>
      <c r="Q120" s="84" t="s">
        <v>333</v>
      </c>
      <c r="R120" s="383"/>
      <c r="S120" s="84" t="s">
        <v>333</v>
      </c>
      <c r="T120" s="84" t="s">
        <v>333</v>
      </c>
      <c r="U120" s="84" t="s">
        <v>333</v>
      </c>
      <c r="V120" s="84" t="s">
        <v>333</v>
      </c>
      <c r="W120" s="84">
        <v>6.4670012065997176</v>
      </c>
      <c r="X120" s="84">
        <v>9.9756950960531068</v>
      </c>
      <c r="Y120" s="84">
        <v>4.43</v>
      </c>
      <c r="Z120" s="84" t="s">
        <v>333</v>
      </c>
      <c r="AA120" s="84" t="s">
        <v>333</v>
      </c>
      <c r="AB120" s="84" t="s">
        <v>333</v>
      </c>
      <c r="AC120" s="385" t="s">
        <v>333</v>
      </c>
      <c r="AD120" s="85"/>
    </row>
    <row r="121" spans="1:30" s="83" customFormat="1" ht="12.4" customHeight="1" x14ac:dyDescent="0.25">
      <c r="A121" s="85"/>
      <c r="B121" s="614"/>
      <c r="C121" s="594"/>
      <c r="D121" s="589"/>
      <c r="E121" s="590"/>
      <c r="F121" s="398" t="s">
        <v>326</v>
      </c>
      <c r="G121" s="586"/>
      <c r="H121" s="560"/>
      <c r="I121" s="383"/>
      <c r="J121" s="84" t="s">
        <v>333</v>
      </c>
      <c r="K121" s="84" t="s">
        <v>333</v>
      </c>
      <c r="L121" s="84" t="s">
        <v>333</v>
      </c>
      <c r="M121" s="84" t="s">
        <v>333</v>
      </c>
      <c r="N121" s="84" t="s">
        <v>333</v>
      </c>
      <c r="O121" s="84" t="s">
        <v>333</v>
      </c>
      <c r="P121" s="84" t="s">
        <v>333</v>
      </c>
      <c r="Q121" s="84" t="s">
        <v>333</v>
      </c>
      <c r="R121" s="383"/>
      <c r="S121" s="84" t="s">
        <v>333</v>
      </c>
      <c r="T121" s="84" t="s">
        <v>333</v>
      </c>
      <c r="U121" s="84" t="s">
        <v>333</v>
      </c>
      <c r="V121" s="84" t="s">
        <v>333</v>
      </c>
      <c r="W121" s="84">
        <v>6.4423133309405731</v>
      </c>
      <c r="X121" s="84">
        <v>9.9756950960531068</v>
      </c>
      <c r="Y121" s="84">
        <v>4.43</v>
      </c>
      <c r="Z121" s="84" t="s">
        <v>333</v>
      </c>
      <c r="AA121" s="84" t="s">
        <v>333</v>
      </c>
      <c r="AB121" s="84" t="s">
        <v>333</v>
      </c>
      <c r="AC121" s="385" t="s">
        <v>333</v>
      </c>
      <c r="AD121" s="85"/>
    </row>
    <row r="122" spans="1:30" s="83" customFormat="1" ht="12.4" customHeight="1" x14ac:dyDescent="0.25">
      <c r="A122" s="85"/>
      <c r="B122" s="614"/>
      <c r="C122" s="594"/>
      <c r="D122" s="589"/>
      <c r="E122" s="590"/>
      <c r="F122" s="398" t="s">
        <v>327</v>
      </c>
      <c r="G122" s="586"/>
      <c r="H122" s="560"/>
      <c r="I122" s="383"/>
      <c r="J122" s="84" t="s">
        <v>333</v>
      </c>
      <c r="K122" s="84" t="s">
        <v>333</v>
      </c>
      <c r="L122" s="84" t="s">
        <v>333</v>
      </c>
      <c r="M122" s="84" t="s">
        <v>333</v>
      </c>
      <c r="N122" s="84" t="s">
        <v>333</v>
      </c>
      <c r="O122" s="84" t="s">
        <v>333</v>
      </c>
      <c r="P122" s="84" t="s">
        <v>333</v>
      </c>
      <c r="Q122" s="84" t="s">
        <v>333</v>
      </c>
      <c r="R122" s="383"/>
      <c r="S122" s="84" t="s">
        <v>333</v>
      </c>
      <c r="T122" s="84" t="s">
        <v>333</v>
      </c>
      <c r="U122" s="84" t="s">
        <v>333</v>
      </c>
      <c r="V122" s="84" t="s">
        <v>333</v>
      </c>
      <c r="W122" s="84">
        <v>6.5562763096546641</v>
      </c>
      <c r="X122" s="84">
        <v>9.9756950960531068</v>
      </c>
      <c r="Y122" s="84">
        <v>4.43</v>
      </c>
      <c r="Z122" s="84" t="s">
        <v>333</v>
      </c>
      <c r="AA122" s="84" t="s">
        <v>333</v>
      </c>
      <c r="AB122" s="84" t="s">
        <v>333</v>
      </c>
      <c r="AC122" s="385" t="s">
        <v>333</v>
      </c>
      <c r="AD122" s="85"/>
    </row>
    <row r="123" spans="1:30" s="83" customFormat="1" ht="12.4" customHeight="1" x14ac:dyDescent="0.25">
      <c r="A123" s="85"/>
      <c r="B123" s="614"/>
      <c r="C123" s="594"/>
      <c r="D123" s="589"/>
      <c r="E123" s="590"/>
      <c r="F123" s="398" t="s">
        <v>328</v>
      </c>
      <c r="G123" s="586"/>
      <c r="H123" s="560"/>
      <c r="I123" s="383"/>
      <c r="J123" s="84" t="s">
        <v>333</v>
      </c>
      <c r="K123" s="84" t="s">
        <v>333</v>
      </c>
      <c r="L123" s="84" t="s">
        <v>333</v>
      </c>
      <c r="M123" s="84" t="s">
        <v>333</v>
      </c>
      <c r="N123" s="84" t="s">
        <v>333</v>
      </c>
      <c r="O123" s="84" t="s">
        <v>333</v>
      </c>
      <c r="P123" s="84" t="s">
        <v>333</v>
      </c>
      <c r="Q123" s="84" t="s">
        <v>333</v>
      </c>
      <c r="R123" s="383"/>
      <c r="S123" s="84" t="s">
        <v>333</v>
      </c>
      <c r="T123" s="84" t="s">
        <v>333</v>
      </c>
      <c r="U123" s="84" t="s">
        <v>333</v>
      </c>
      <c r="V123" s="84" t="s">
        <v>333</v>
      </c>
      <c r="W123" s="84">
        <v>6.5542135821073106</v>
      </c>
      <c r="X123" s="84">
        <v>9.9756950960531068</v>
      </c>
      <c r="Y123" s="84">
        <v>4.43</v>
      </c>
      <c r="Z123" s="84" t="s">
        <v>333</v>
      </c>
      <c r="AA123" s="84" t="s">
        <v>333</v>
      </c>
      <c r="AB123" s="84" t="s">
        <v>333</v>
      </c>
      <c r="AC123" s="385" t="s">
        <v>333</v>
      </c>
      <c r="AD123" s="85"/>
    </row>
    <row r="124" spans="1:30" s="83" customFormat="1" ht="12.4" customHeight="1" x14ac:dyDescent="0.25">
      <c r="A124" s="85"/>
      <c r="B124" s="614"/>
      <c r="C124" s="594"/>
      <c r="D124" s="589"/>
      <c r="E124" s="590"/>
      <c r="F124" s="398" t="s">
        <v>329</v>
      </c>
      <c r="G124" s="586"/>
      <c r="H124" s="560"/>
      <c r="I124" s="383"/>
      <c r="J124" s="84" t="s">
        <v>333</v>
      </c>
      <c r="K124" s="84" t="s">
        <v>333</v>
      </c>
      <c r="L124" s="84" t="s">
        <v>333</v>
      </c>
      <c r="M124" s="84" t="s">
        <v>333</v>
      </c>
      <c r="N124" s="84" t="s">
        <v>333</v>
      </c>
      <c r="O124" s="84" t="s">
        <v>333</v>
      </c>
      <c r="P124" s="84" t="s">
        <v>333</v>
      </c>
      <c r="Q124" s="84" t="s">
        <v>333</v>
      </c>
      <c r="R124" s="383"/>
      <c r="S124" s="84" t="s">
        <v>333</v>
      </c>
      <c r="T124" s="84" t="s">
        <v>333</v>
      </c>
      <c r="U124" s="84" t="s">
        <v>333</v>
      </c>
      <c r="V124" s="84" t="s">
        <v>333</v>
      </c>
      <c r="W124" s="84">
        <v>6.4988829015144267</v>
      </c>
      <c r="X124" s="84">
        <v>9.9756950960531068</v>
      </c>
      <c r="Y124" s="84">
        <v>4.43</v>
      </c>
      <c r="Z124" s="84" t="s">
        <v>333</v>
      </c>
      <c r="AA124" s="84" t="s">
        <v>333</v>
      </c>
      <c r="AB124" s="84" t="s">
        <v>333</v>
      </c>
      <c r="AC124" s="385" t="s">
        <v>333</v>
      </c>
      <c r="AD124" s="85"/>
    </row>
    <row r="125" spans="1:30" s="83" customFormat="1" ht="12.4" customHeight="1" x14ac:dyDescent="0.25">
      <c r="A125" s="85"/>
      <c r="B125" s="614"/>
      <c r="C125" s="594" t="s">
        <v>588</v>
      </c>
      <c r="D125" s="589" t="s">
        <v>587</v>
      </c>
      <c r="E125" s="590" t="s">
        <v>290</v>
      </c>
      <c r="F125" s="398" t="s">
        <v>315</v>
      </c>
      <c r="G125" s="586"/>
      <c r="H125" s="560"/>
      <c r="I125" s="383"/>
      <c r="J125" s="84" t="s">
        <v>333</v>
      </c>
      <c r="K125" s="84" t="s">
        <v>333</v>
      </c>
      <c r="L125" s="84" t="s">
        <v>333</v>
      </c>
      <c r="M125" s="84" t="s">
        <v>333</v>
      </c>
      <c r="N125" s="84" t="s">
        <v>333</v>
      </c>
      <c r="O125" s="84" t="s">
        <v>333</v>
      </c>
      <c r="P125" s="84" t="s">
        <v>333</v>
      </c>
      <c r="Q125" s="84" t="s">
        <v>333</v>
      </c>
      <c r="R125" s="383"/>
      <c r="S125" s="84" t="s">
        <v>333</v>
      </c>
      <c r="T125" s="84" t="s">
        <v>333</v>
      </c>
      <c r="U125" s="84" t="s">
        <v>333</v>
      </c>
      <c r="V125" s="84" t="s">
        <v>333</v>
      </c>
      <c r="W125" s="84">
        <v>0</v>
      </c>
      <c r="X125" s="84">
        <v>1.4870742269298105</v>
      </c>
      <c r="Y125" s="84">
        <v>0.70457099735818829</v>
      </c>
      <c r="Z125" s="84" t="s">
        <v>333</v>
      </c>
      <c r="AA125" s="84" t="s">
        <v>333</v>
      </c>
      <c r="AB125" s="84" t="s">
        <v>333</v>
      </c>
      <c r="AC125" s="385" t="s">
        <v>333</v>
      </c>
      <c r="AD125" s="85"/>
    </row>
    <row r="126" spans="1:30" s="83" customFormat="1" ht="12.4" customHeight="1" x14ac:dyDescent="0.25">
      <c r="A126" s="85"/>
      <c r="B126" s="614"/>
      <c r="C126" s="594"/>
      <c r="D126" s="589"/>
      <c r="E126" s="590"/>
      <c r="F126" s="398" t="s">
        <v>317</v>
      </c>
      <c r="G126" s="586"/>
      <c r="H126" s="560"/>
      <c r="I126" s="383"/>
      <c r="J126" s="84" t="s">
        <v>333</v>
      </c>
      <c r="K126" s="84" t="s">
        <v>333</v>
      </c>
      <c r="L126" s="84" t="s">
        <v>333</v>
      </c>
      <c r="M126" s="84" t="s">
        <v>333</v>
      </c>
      <c r="N126" s="84" t="s">
        <v>333</v>
      </c>
      <c r="O126" s="84" t="s">
        <v>333</v>
      </c>
      <c r="P126" s="84" t="s">
        <v>333</v>
      </c>
      <c r="Q126" s="84" t="s">
        <v>333</v>
      </c>
      <c r="R126" s="383"/>
      <c r="S126" s="84" t="s">
        <v>333</v>
      </c>
      <c r="T126" s="84" t="s">
        <v>333</v>
      </c>
      <c r="U126" s="84" t="s">
        <v>333</v>
      </c>
      <c r="V126" s="84" t="s">
        <v>333</v>
      </c>
      <c r="W126" s="84">
        <v>0</v>
      </c>
      <c r="X126" s="84">
        <v>1.4870742269298105</v>
      </c>
      <c r="Y126" s="84">
        <v>0.70457099735818829</v>
      </c>
      <c r="Z126" s="84" t="s">
        <v>333</v>
      </c>
      <c r="AA126" s="84" t="s">
        <v>333</v>
      </c>
      <c r="AB126" s="84" t="s">
        <v>333</v>
      </c>
      <c r="AC126" s="385" t="s">
        <v>333</v>
      </c>
      <c r="AD126" s="85"/>
    </row>
    <row r="127" spans="1:30" s="83" customFormat="1" ht="12.4" customHeight="1" x14ac:dyDescent="0.25">
      <c r="A127" s="85"/>
      <c r="B127" s="614"/>
      <c r="C127" s="594"/>
      <c r="D127" s="589"/>
      <c r="E127" s="590"/>
      <c r="F127" s="398" t="s">
        <v>318</v>
      </c>
      <c r="G127" s="586"/>
      <c r="H127" s="560"/>
      <c r="I127" s="383"/>
      <c r="J127" s="84" t="s">
        <v>333</v>
      </c>
      <c r="K127" s="84" t="s">
        <v>333</v>
      </c>
      <c r="L127" s="84" t="s">
        <v>333</v>
      </c>
      <c r="M127" s="84" t="s">
        <v>333</v>
      </c>
      <c r="N127" s="84" t="s">
        <v>333</v>
      </c>
      <c r="O127" s="84" t="s">
        <v>333</v>
      </c>
      <c r="P127" s="84" t="s">
        <v>333</v>
      </c>
      <c r="Q127" s="84" t="s">
        <v>333</v>
      </c>
      <c r="R127" s="383"/>
      <c r="S127" s="84" t="s">
        <v>333</v>
      </c>
      <c r="T127" s="84" t="s">
        <v>333</v>
      </c>
      <c r="U127" s="84" t="s">
        <v>333</v>
      </c>
      <c r="V127" s="84" t="s">
        <v>333</v>
      </c>
      <c r="W127" s="84">
        <v>0</v>
      </c>
      <c r="X127" s="84">
        <v>1.4870742269298105</v>
      </c>
      <c r="Y127" s="84">
        <v>0.70457099735818829</v>
      </c>
      <c r="Z127" s="84" t="s">
        <v>333</v>
      </c>
      <c r="AA127" s="84" t="s">
        <v>333</v>
      </c>
      <c r="AB127" s="84" t="s">
        <v>333</v>
      </c>
      <c r="AC127" s="385" t="s">
        <v>333</v>
      </c>
      <c r="AD127" s="85"/>
    </row>
    <row r="128" spans="1:30" s="83" customFormat="1" ht="12.4" customHeight="1" x14ac:dyDescent="0.25">
      <c r="A128" s="85"/>
      <c r="B128" s="614"/>
      <c r="C128" s="594"/>
      <c r="D128" s="589"/>
      <c r="E128" s="590"/>
      <c r="F128" s="398" t="s">
        <v>319</v>
      </c>
      <c r="G128" s="586"/>
      <c r="H128" s="560"/>
      <c r="I128" s="383"/>
      <c r="J128" s="84" t="s">
        <v>333</v>
      </c>
      <c r="K128" s="84" t="s">
        <v>333</v>
      </c>
      <c r="L128" s="84" t="s">
        <v>333</v>
      </c>
      <c r="M128" s="84" t="s">
        <v>333</v>
      </c>
      <c r="N128" s="84" t="s">
        <v>333</v>
      </c>
      <c r="O128" s="84" t="s">
        <v>333</v>
      </c>
      <c r="P128" s="84" t="s">
        <v>333</v>
      </c>
      <c r="Q128" s="84" t="s">
        <v>333</v>
      </c>
      <c r="R128" s="383"/>
      <c r="S128" s="84" t="s">
        <v>333</v>
      </c>
      <c r="T128" s="84" t="s">
        <v>333</v>
      </c>
      <c r="U128" s="84" t="s">
        <v>333</v>
      </c>
      <c r="V128" s="84" t="s">
        <v>333</v>
      </c>
      <c r="W128" s="84">
        <v>0</v>
      </c>
      <c r="X128" s="84">
        <v>1.4870742269298105</v>
      </c>
      <c r="Y128" s="84">
        <v>0.70457099735818829</v>
      </c>
      <c r="Z128" s="84" t="s">
        <v>333</v>
      </c>
      <c r="AA128" s="84" t="s">
        <v>333</v>
      </c>
      <c r="AB128" s="84" t="s">
        <v>333</v>
      </c>
      <c r="AC128" s="385" t="s">
        <v>333</v>
      </c>
      <c r="AD128" s="85"/>
    </row>
    <row r="129" spans="1:30" s="83" customFormat="1" ht="12.4" customHeight="1" x14ac:dyDescent="0.25">
      <c r="A129" s="85"/>
      <c r="B129" s="614"/>
      <c r="C129" s="594"/>
      <c r="D129" s="589"/>
      <c r="E129" s="590"/>
      <c r="F129" s="398" t="s">
        <v>320</v>
      </c>
      <c r="G129" s="586"/>
      <c r="H129" s="560"/>
      <c r="I129" s="383"/>
      <c r="J129" s="84" t="s">
        <v>333</v>
      </c>
      <c r="K129" s="84" t="s">
        <v>333</v>
      </c>
      <c r="L129" s="84" t="s">
        <v>333</v>
      </c>
      <c r="M129" s="84" t="s">
        <v>333</v>
      </c>
      <c r="N129" s="84" t="s">
        <v>333</v>
      </c>
      <c r="O129" s="84" t="s">
        <v>333</v>
      </c>
      <c r="P129" s="84" t="s">
        <v>333</v>
      </c>
      <c r="Q129" s="84" t="s">
        <v>333</v>
      </c>
      <c r="R129" s="383"/>
      <c r="S129" s="84" t="s">
        <v>333</v>
      </c>
      <c r="T129" s="84" t="s">
        <v>333</v>
      </c>
      <c r="U129" s="84" t="s">
        <v>333</v>
      </c>
      <c r="V129" s="84" t="s">
        <v>333</v>
      </c>
      <c r="W129" s="84">
        <v>0</v>
      </c>
      <c r="X129" s="84">
        <v>1.4870742269298105</v>
      </c>
      <c r="Y129" s="84">
        <v>0.70457099735818829</v>
      </c>
      <c r="Z129" s="84" t="s">
        <v>333</v>
      </c>
      <c r="AA129" s="84" t="s">
        <v>333</v>
      </c>
      <c r="AB129" s="84" t="s">
        <v>333</v>
      </c>
      <c r="AC129" s="385" t="s">
        <v>333</v>
      </c>
      <c r="AD129" s="85"/>
    </row>
    <row r="130" spans="1:30" s="83" customFormat="1" ht="12.4" customHeight="1" x14ac:dyDescent="0.25">
      <c r="A130" s="85"/>
      <c r="B130" s="614"/>
      <c r="C130" s="594"/>
      <c r="D130" s="589"/>
      <c r="E130" s="590"/>
      <c r="F130" s="398" t="s">
        <v>321</v>
      </c>
      <c r="G130" s="586"/>
      <c r="H130" s="560"/>
      <c r="I130" s="383"/>
      <c r="J130" s="84" t="s">
        <v>333</v>
      </c>
      <c r="K130" s="84" t="s">
        <v>333</v>
      </c>
      <c r="L130" s="84" t="s">
        <v>333</v>
      </c>
      <c r="M130" s="84" t="s">
        <v>333</v>
      </c>
      <c r="N130" s="84" t="s">
        <v>333</v>
      </c>
      <c r="O130" s="84" t="s">
        <v>333</v>
      </c>
      <c r="P130" s="84" t="s">
        <v>333</v>
      </c>
      <c r="Q130" s="84" t="s">
        <v>333</v>
      </c>
      <c r="R130" s="383"/>
      <c r="S130" s="84" t="s">
        <v>333</v>
      </c>
      <c r="T130" s="84" t="s">
        <v>333</v>
      </c>
      <c r="U130" s="84" t="s">
        <v>333</v>
      </c>
      <c r="V130" s="84" t="s">
        <v>333</v>
      </c>
      <c r="W130" s="84">
        <v>0</v>
      </c>
      <c r="X130" s="84">
        <v>1.4870742269298105</v>
      </c>
      <c r="Y130" s="84">
        <v>0.70457099735818829</v>
      </c>
      <c r="Z130" s="84" t="s">
        <v>333</v>
      </c>
      <c r="AA130" s="84" t="s">
        <v>333</v>
      </c>
      <c r="AB130" s="84" t="s">
        <v>333</v>
      </c>
      <c r="AC130" s="385" t="s">
        <v>333</v>
      </c>
      <c r="AD130" s="85"/>
    </row>
    <row r="131" spans="1:30" s="83" customFormat="1" ht="12.4" customHeight="1" x14ac:dyDescent="0.25">
      <c r="A131" s="85"/>
      <c r="B131" s="614"/>
      <c r="C131" s="594"/>
      <c r="D131" s="589"/>
      <c r="E131" s="590"/>
      <c r="F131" s="398" t="s">
        <v>322</v>
      </c>
      <c r="G131" s="586"/>
      <c r="H131" s="560"/>
      <c r="I131" s="383"/>
      <c r="J131" s="84" t="s">
        <v>333</v>
      </c>
      <c r="K131" s="84" t="s">
        <v>333</v>
      </c>
      <c r="L131" s="84" t="s">
        <v>333</v>
      </c>
      <c r="M131" s="84" t="s">
        <v>333</v>
      </c>
      <c r="N131" s="84" t="s">
        <v>333</v>
      </c>
      <c r="O131" s="84" t="s">
        <v>333</v>
      </c>
      <c r="P131" s="84" t="s">
        <v>333</v>
      </c>
      <c r="Q131" s="84" t="s">
        <v>333</v>
      </c>
      <c r="R131" s="383"/>
      <c r="S131" s="84" t="s">
        <v>333</v>
      </c>
      <c r="T131" s="84" t="s">
        <v>333</v>
      </c>
      <c r="U131" s="84" t="s">
        <v>333</v>
      </c>
      <c r="V131" s="84" t="s">
        <v>333</v>
      </c>
      <c r="W131" s="84">
        <v>0</v>
      </c>
      <c r="X131" s="84">
        <v>1.4870742269298105</v>
      </c>
      <c r="Y131" s="84">
        <v>0.70457099735818829</v>
      </c>
      <c r="Z131" s="84" t="s">
        <v>333</v>
      </c>
      <c r="AA131" s="84" t="s">
        <v>333</v>
      </c>
      <c r="AB131" s="84" t="s">
        <v>333</v>
      </c>
      <c r="AC131" s="385" t="s">
        <v>333</v>
      </c>
      <c r="AD131" s="85"/>
    </row>
    <row r="132" spans="1:30" s="83" customFormat="1" ht="12.4" customHeight="1" x14ac:dyDescent="0.25">
      <c r="A132" s="85"/>
      <c r="B132" s="614"/>
      <c r="C132" s="594"/>
      <c r="D132" s="589"/>
      <c r="E132" s="590"/>
      <c r="F132" s="398" t="s">
        <v>323</v>
      </c>
      <c r="G132" s="586"/>
      <c r="H132" s="560"/>
      <c r="I132" s="383"/>
      <c r="J132" s="84" t="s">
        <v>333</v>
      </c>
      <c r="K132" s="84" t="s">
        <v>333</v>
      </c>
      <c r="L132" s="84" t="s">
        <v>333</v>
      </c>
      <c r="M132" s="84" t="s">
        <v>333</v>
      </c>
      <c r="N132" s="84" t="s">
        <v>333</v>
      </c>
      <c r="O132" s="84" t="s">
        <v>333</v>
      </c>
      <c r="P132" s="84" t="s">
        <v>333</v>
      </c>
      <c r="Q132" s="84" t="s">
        <v>333</v>
      </c>
      <c r="R132" s="383"/>
      <c r="S132" s="84" t="s">
        <v>333</v>
      </c>
      <c r="T132" s="84" t="s">
        <v>333</v>
      </c>
      <c r="U132" s="84" t="s">
        <v>333</v>
      </c>
      <c r="V132" s="84" t="s">
        <v>333</v>
      </c>
      <c r="W132" s="84">
        <v>0</v>
      </c>
      <c r="X132" s="84">
        <v>1.4870742269298105</v>
      </c>
      <c r="Y132" s="84">
        <v>0.70457099735818829</v>
      </c>
      <c r="Z132" s="84" t="s">
        <v>333</v>
      </c>
      <c r="AA132" s="84" t="s">
        <v>333</v>
      </c>
      <c r="AB132" s="84" t="s">
        <v>333</v>
      </c>
      <c r="AC132" s="385" t="s">
        <v>333</v>
      </c>
      <c r="AD132" s="85"/>
    </row>
    <row r="133" spans="1:30" s="83" customFormat="1" ht="12.4" customHeight="1" x14ac:dyDescent="0.25">
      <c r="A133" s="85"/>
      <c r="B133" s="614"/>
      <c r="C133" s="594"/>
      <c r="D133" s="589"/>
      <c r="E133" s="590"/>
      <c r="F133" s="398" t="s">
        <v>324</v>
      </c>
      <c r="G133" s="586"/>
      <c r="H133" s="560"/>
      <c r="I133" s="383"/>
      <c r="J133" s="84" t="s">
        <v>333</v>
      </c>
      <c r="K133" s="84" t="s">
        <v>333</v>
      </c>
      <c r="L133" s="84" t="s">
        <v>333</v>
      </c>
      <c r="M133" s="84" t="s">
        <v>333</v>
      </c>
      <c r="N133" s="84" t="s">
        <v>333</v>
      </c>
      <c r="O133" s="84" t="s">
        <v>333</v>
      </c>
      <c r="P133" s="84" t="s">
        <v>333</v>
      </c>
      <c r="Q133" s="84" t="s">
        <v>333</v>
      </c>
      <c r="R133" s="383"/>
      <c r="S133" s="84" t="s">
        <v>333</v>
      </c>
      <c r="T133" s="84" t="s">
        <v>333</v>
      </c>
      <c r="U133" s="84" t="s">
        <v>333</v>
      </c>
      <c r="V133" s="84" t="s">
        <v>333</v>
      </c>
      <c r="W133" s="84">
        <v>0</v>
      </c>
      <c r="X133" s="84">
        <v>1.4870742269298105</v>
      </c>
      <c r="Y133" s="84">
        <v>0.70457099735818829</v>
      </c>
      <c r="Z133" s="84" t="s">
        <v>333</v>
      </c>
      <c r="AA133" s="84" t="s">
        <v>333</v>
      </c>
      <c r="AB133" s="84" t="s">
        <v>333</v>
      </c>
      <c r="AC133" s="385" t="s">
        <v>333</v>
      </c>
      <c r="AD133" s="85"/>
    </row>
    <row r="134" spans="1:30" s="83" customFormat="1" ht="12.4" customHeight="1" x14ac:dyDescent="0.25">
      <c r="A134" s="85"/>
      <c r="B134" s="614"/>
      <c r="C134" s="594"/>
      <c r="D134" s="589"/>
      <c r="E134" s="590"/>
      <c r="F134" s="398" t="s">
        <v>325</v>
      </c>
      <c r="G134" s="586"/>
      <c r="H134" s="560"/>
      <c r="I134" s="383"/>
      <c r="J134" s="84" t="s">
        <v>333</v>
      </c>
      <c r="K134" s="84" t="s">
        <v>333</v>
      </c>
      <c r="L134" s="84" t="s">
        <v>333</v>
      </c>
      <c r="M134" s="84" t="s">
        <v>333</v>
      </c>
      <c r="N134" s="84" t="s">
        <v>333</v>
      </c>
      <c r="O134" s="84" t="s">
        <v>333</v>
      </c>
      <c r="P134" s="84" t="s">
        <v>333</v>
      </c>
      <c r="Q134" s="84" t="s">
        <v>333</v>
      </c>
      <c r="R134" s="383"/>
      <c r="S134" s="84" t="s">
        <v>333</v>
      </c>
      <c r="T134" s="84" t="s">
        <v>333</v>
      </c>
      <c r="U134" s="84" t="s">
        <v>333</v>
      </c>
      <c r="V134" s="84" t="s">
        <v>333</v>
      </c>
      <c r="W134" s="84">
        <v>0</v>
      </c>
      <c r="X134" s="84">
        <v>1.4870742269298105</v>
      </c>
      <c r="Y134" s="84">
        <v>0.70457099735818829</v>
      </c>
      <c r="Z134" s="84" t="s">
        <v>333</v>
      </c>
      <c r="AA134" s="84" t="s">
        <v>333</v>
      </c>
      <c r="AB134" s="84" t="s">
        <v>333</v>
      </c>
      <c r="AC134" s="385" t="s">
        <v>333</v>
      </c>
      <c r="AD134" s="85"/>
    </row>
    <row r="135" spans="1:30" s="83" customFormat="1" ht="12.4" customHeight="1" x14ac:dyDescent="0.25">
      <c r="A135" s="85"/>
      <c r="B135" s="614"/>
      <c r="C135" s="594"/>
      <c r="D135" s="589"/>
      <c r="E135" s="590"/>
      <c r="F135" s="398" t="s">
        <v>326</v>
      </c>
      <c r="G135" s="586"/>
      <c r="H135" s="560"/>
      <c r="I135" s="383"/>
      <c r="J135" s="84" t="s">
        <v>333</v>
      </c>
      <c r="K135" s="84" t="s">
        <v>333</v>
      </c>
      <c r="L135" s="84" t="s">
        <v>333</v>
      </c>
      <c r="M135" s="84" t="s">
        <v>333</v>
      </c>
      <c r="N135" s="84" t="s">
        <v>333</v>
      </c>
      <c r="O135" s="84" t="s">
        <v>333</v>
      </c>
      <c r="P135" s="84" t="s">
        <v>333</v>
      </c>
      <c r="Q135" s="84" t="s">
        <v>333</v>
      </c>
      <c r="R135" s="383"/>
      <c r="S135" s="84" t="s">
        <v>333</v>
      </c>
      <c r="T135" s="84" t="s">
        <v>333</v>
      </c>
      <c r="U135" s="84" t="s">
        <v>333</v>
      </c>
      <c r="V135" s="84" t="s">
        <v>333</v>
      </c>
      <c r="W135" s="84">
        <v>0</v>
      </c>
      <c r="X135" s="84">
        <v>1.4870742269298105</v>
      </c>
      <c r="Y135" s="84">
        <v>0.70457099735818829</v>
      </c>
      <c r="Z135" s="84" t="s">
        <v>333</v>
      </c>
      <c r="AA135" s="84" t="s">
        <v>333</v>
      </c>
      <c r="AB135" s="84" t="s">
        <v>333</v>
      </c>
      <c r="AC135" s="385" t="s">
        <v>333</v>
      </c>
      <c r="AD135" s="85"/>
    </row>
    <row r="136" spans="1:30" s="83" customFormat="1" ht="12.4" customHeight="1" x14ac:dyDescent="0.25">
      <c r="A136" s="85"/>
      <c r="B136" s="614"/>
      <c r="C136" s="594"/>
      <c r="D136" s="589"/>
      <c r="E136" s="590"/>
      <c r="F136" s="398" t="s">
        <v>327</v>
      </c>
      <c r="G136" s="586"/>
      <c r="H136" s="560"/>
      <c r="I136" s="383"/>
      <c r="J136" s="84" t="s">
        <v>333</v>
      </c>
      <c r="K136" s="84" t="s">
        <v>333</v>
      </c>
      <c r="L136" s="84" t="s">
        <v>333</v>
      </c>
      <c r="M136" s="84" t="s">
        <v>333</v>
      </c>
      <c r="N136" s="84" t="s">
        <v>333</v>
      </c>
      <c r="O136" s="84" t="s">
        <v>333</v>
      </c>
      <c r="P136" s="84" t="s">
        <v>333</v>
      </c>
      <c r="Q136" s="84" t="s">
        <v>333</v>
      </c>
      <c r="R136" s="383"/>
      <c r="S136" s="84" t="s">
        <v>333</v>
      </c>
      <c r="T136" s="84" t="s">
        <v>333</v>
      </c>
      <c r="U136" s="84" t="s">
        <v>333</v>
      </c>
      <c r="V136" s="84" t="s">
        <v>333</v>
      </c>
      <c r="W136" s="84">
        <v>0</v>
      </c>
      <c r="X136" s="84">
        <v>1.4870742269298105</v>
      </c>
      <c r="Y136" s="84">
        <v>0.70457099735818829</v>
      </c>
      <c r="Z136" s="84" t="s">
        <v>333</v>
      </c>
      <c r="AA136" s="84" t="s">
        <v>333</v>
      </c>
      <c r="AB136" s="84" t="s">
        <v>333</v>
      </c>
      <c r="AC136" s="385" t="s">
        <v>333</v>
      </c>
      <c r="AD136" s="85"/>
    </row>
    <row r="137" spans="1:30" s="83" customFormat="1" ht="12.4" customHeight="1" x14ac:dyDescent="0.25">
      <c r="A137" s="85"/>
      <c r="B137" s="614"/>
      <c r="C137" s="594"/>
      <c r="D137" s="589"/>
      <c r="E137" s="590"/>
      <c r="F137" s="398" t="s">
        <v>328</v>
      </c>
      <c r="G137" s="586"/>
      <c r="H137" s="560"/>
      <c r="I137" s="383"/>
      <c r="J137" s="84" t="s">
        <v>333</v>
      </c>
      <c r="K137" s="84" t="s">
        <v>333</v>
      </c>
      <c r="L137" s="84" t="s">
        <v>333</v>
      </c>
      <c r="M137" s="84" t="s">
        <v>333</v>
      </c>
      <c r="N137" s="84" t="s">
        <v>333</v>
      </c>
      <c r="O137" s="84" t="s">
        <v>333</v>
      </c>
      <c r="P137" s="84" t="s">
        <v>333</v>
      </c>
      <c r="Q137" s="84" t="s">
        <v>333</v>
      </c>
      <c r="R137" s="383"/>
      <c r="S137" s="84" t="s">
        <v>333</v>
      </c>
      <c r="T137" s="84" t="s">
        <v>333</v>
      </c>
      <c r="U137" s="84" t="s">
        <v>333</v>
      </c>
      <c r="V137" s="84" t="s">
        <v>333</v>
      </c>
      <c r="W137" s="84">
        <v>0</v>
      </c>
      <c r="X137" s="84">
        <v>1.4870742269298105</v>
      </c>
      <c r="Y137" s="84">
        <v>0.70457099735818829</v>
      </c>
      <c r="Z137" s="84" t="s">
        <v>333</v>
      </c>
      <c r="AA137" s="84" t="s">
        <v>333</v>
      </c>
      <c r="AB137" s="84" t="s">
        <v>333</v>
      </c>
      <c r="AC137" s="385" t="s">
        <v>333</v>
      </c>
      <c r="AD137" s="85"/>
    </row>
    <row r="138" spans="1:30" s="83" customFormat="1" ht="12.4" customHeight="1" x14ac:dyDescent="0.25">
      <c r="A138" s="85"/>
      <c r="B138" s="614"/>
      <c r="C138" s="594"/>
      <c r="D138" s="589"/>
      <c r="E138" s="590"/>
      <c r="F138" s="398" t="s">
        <v>329</v>
      </c>
      <c r="G138" s="586"/>
      <c r="H138" s="560"/>
      <c r="I138" s="383"/>
      <c r="J138" s="84" t="s">
        <v>333</v>
      </c>
      <c r="K138" s="84" t="s">
        <v>333</v>
      </c>
      <c r="L138" s="84" t="s">
        <v>333</v>
      </c>
      <c r="M138" s="84" t="s">
        <v>333</v>
      </c>
      <c r="N138" s="84" t="s">
        <v>333</v>
      </c>
      <c r="O138" s="84" t="s">
        <v>333</v>
      </c>
      <c r="P138" s="84" t="s">
        <v>333</v>
      </c>
      <c r="Q138" s="84" t="s">
        <v>333</v>
      </c>
      <c r="R138" s="383"/>
      <c r="S138" s="84" t="s">
        <v>333</v>
      </c>
      <c r="T138" s="84" t="s">
        <v>333</v>
      </c>
      <c r="U138" s="84" t="s">
        <v>333</v>
      </c>
      <c r="V138" s="84" t="s">
        <v>333</v>
      </c>
      <c r="W138" s="84">
        <v>0</v>
      </c>
      <c r="X138" s="84">
        <v>1.4870742269298105</v>
      </c>
      <c r="Y138" s="84">
        <v>0.70457099735818829</v>
      </c>
      <c r="Z138" s="84" t="s">
        <v>333</v>
      </c>
      <c r="AA138" s="84" t="s">
        <v>333</v>
      </c>
      <c r="AB138" s="84" t="s">
        <v>333</v>
      </c>
      <c r="AC138" s="385" t="s">
        <v>333</v>
      </c>
      <c r="AD138" s="85"/>
    </row>
    <row r="139" spans="1:30" s="83" customFormat="1" ht="12.4" customHeight="1" x14ac:dyDescent="0.25">
      <c r="A139" s="85"/>
      <c r="B139" s="614"/>
      <c r="C139" s="594" t="s">
        <v>588</v>
      </c>
      <c r="D139" s="589" t="s">
        <v>587</v>
      </c>
      <c r="E139" s="590" t="s">
        <v>586</v>
      </c>
      <c r="F139" s="398" t="s">
        <v>315</v>
      </c>
      <c r="G139" s="586"/>
      <c r="H139" s="560"/>
      <c r="I139" s="383"/>
      <c r="J139" s="84" t="s">
        <v>333</v>
      </c>
      <c r="K139" s="84" t="s">
        <v>333</v>
      </c>
      <c r="L139" s="84" t="s">
        <v>333</v>
      </c>
      <c r="M139" s="84" t="s">
        <v>333</v>
      </c>
      <c r="N139" s="84" t="s">
        <v>333</v>
      </c>
      <c r="O139" s="84" t="s">
        <v>333</v>
      </c>
      <c r="P139" s="84" t="s">
        <v>333</v>
      </c>
      <c r="Q139" s="84" t="s">
        <v>333</v>
      </c>
      <c r="R139" s="383"/>
      <c r="S139" s="84" t="s">
        <v>333</v>
      </c>
      <c r="T139" s="84" t="s">
        <v>333</v>
      </c>
      <c r="U139" s="84" t="s">
        <v>333</v>
      </c>
      <c r="V139" s="84" t="s">
        <v>333</v>
      </c>
      <c r="W139" s="84">
        <v>6.589438471117524</v>
      </c>
      <c r="X139" s="84">
        <v>9.9756950960531068</v>
      </c>
      <c r="Y139" s="84">
        <v>4.43</v>
      </c>
      <c r="Z139" s="84" t="s">
        <v>333</v>
      </c>
      <c r="AA139" s="84" t="s">
        <v>333</v>
      </c>
      <c r="AB139" s="84" t="s">
        <v>333</v>
      </c>
      <c r="AC139" s="385" t="s">
        <v>333</v>
      </c>
      <c r="AD139" s="85"/>
    </row>
    <row r="140" spans="1:30" s="83" customFormat="1" ht="11.25" customHeight="1" x14ac:dyDescent="0.25">
      <c r="A140" s="85"/>
      <c r="B140" s="614"/>
      <c r="C140" s="594"/>
      <c r="D140" s="589"/>
      <c r="E140" s="590"/>
      <c r="F140" s="398" t="s">
        <v>317</v>
      </c>
      <c r="G140" s="586"/>
      <c r="H140" s="560"/>
      <c r="I140" s="383"/>
      <c r="J140" s="84" t="s">
        <v>333</v>
      </c>
      <c r="K140" s="84" t="s">
        <v>333</v>
      </c>
      <c r="L140" s="84" t="s">
        <v>333</v>
      </c>
      <c r="M140" s="84" t="s">
        <v>333</v>
      </c>
      <c r="N140" s="84" t="s">
        <v>333</v>
      </c>
      <c r="O140" s="84" t="s">
        <v>333</v>
      </c>
      <c r="P140" s="84" t="s">
        <v>333</v>
      </c>
      <c r="Q140" s="84" t="s">
        <v>333</v>
      </c>
      <c r="R140" s="383"/>
      <c r="S140" s="84" t="s">
        <v>333</v>
      </c>
      <c r="T140" s="84" t="s">
        <v>333</v>
      </c>
      <c r="U140" s="84" t="s">
        <v>333</v>
      </c>
      <c r="V140" s="84" t="s">
        <v>333</v>
      </c>
      <c r="W140" s="84">
        <v>6.5144851219082414</v>
      </c>
      <c r="X140" s="84">
        <v>9.9756950960531068</v>
      </c>
      <c r="Y140" s="84">
        <v>4.43</v>
      </c>
      <c r="Z140" s="84" t="s">
        <v>333</v>
      </c>
      <c r="AA140" s="84" t="s">
        <v>333</v>
      </c>
      <c r="AB140" s="84" t="s">
        <v>333</v>
      </c>
      <c r="AC140" s="385" t="s">
        <v>333</v>
      </c>
      <c r="AD140" s="85"/>
    </row>
    <row r="141" spans="1:30" s="83" customFormat="1" ht="11.25" customHeight="1" x14ac:dyDescent="0.25">
      <c r="A141" s="85"/>
      <c r="B141" s="614"/>
      <c r="C141" s="594"/>
      <c r="D141" s="589"/>
      <c r="E141" s="590"/>
      <c r="F141" s="398" t="s">
        <v>318</v>
      </c>
      <c r="G141" s="586"/>
      <c r="H141" s="560"/>
      <c r="I141" s="383"/>
      <c r="J141" s="84" t="s">
        <v>333</v>
      </c>
      <c r="K141" s="84" t="s">
        <v>333</v>
      </c>
      <c r="L141" s="84" t="s">
        <v>333</v>
      </c>
      <c r="M141" s="84" t="s">
        <v>333</v>
      </c>
      <c r="N141" s="84" t="s">
        <v>333</v>
      </c>
      <c r="O141" s="84" t="s">
        <v>333</v>
      </c>
      <c r="P141" s="84" t="s">
        <v>333</v>
      </c>
      <c r="Q141" s="84" t="s">
        <v>333</v>
      </c>
      <c r="R141" s="383"/>
      <c r="S141" s="84" t="s">
        <v>333</v>
      </c>
      <c r="T141" s="84" t="s">
        <v>333</v>
      </c>
      <c r="U141" s="84" t="s">
        <v>333</v>
      </c>
      <c r="V141" s="84" t="s">
        <v>333</v>
      </c>
      <c r="W141" s="84">
        <v>6.6425540505401202</v>
      </c>
      <c r="X141" s="84">
        <v>9.9756950960531068</v>
      </c>
      <c r="Y141" s="84">
        <v>4.43</v>
      </c>
      <c r="Z141" s="84" t="s">
        <v>333</v>
      </c>
      <c r="AA141" s="84" t="s">
        <v>333</v>
      </c>
      <c r="AB141" s="84" t="s">
        <v>333</v>
      </c>
      <c r="AC141" s="385" t="s">
        <v>333</v>
      </c>
      <c r="AD141" s="85"/>
    </row>
    <row r="142" spans="1:30" s="83" customFormat="1" ht="11.25" customHeight="1" x14ac:dyDescent="0.25">
      <c r="A142" s="85"/>
      <c r="B142" s="614"/>
      <c r="C142" s="594"/>
      <c r="D142" s="589"/>
      <c r="E142" s="590"/>
      <c r="F142" s="398" t="s">
        <v>319</v>
      </c>
      <c r="G142" s="586"/>
      <c r="H142" s="560"/>
      <c r="I142" s="383"/>
      <c r="J142" s="84" t="s">
        <v>333</v>
      </c>
      <c r="K142" s="84" t="s">
        <v>333</v>
      </c>
      <c r="L142" s="84" t="s">
        <v>333</v>
      </c>
      <c r="M142" s="84" t="s">
        <v>333</v>
      </c>
      <c r="N142" s="84" t="s">
        <v>333</v>
      </c>
      <c r="O142" s="84" t="s">
        <v>333</v>
      </c>
      <c r="P142" s="84" t="s">
        <v>333</v>
      </c>
      <c r="Q142" s="84" t="s">
        <v>333</v>
      </c>
      <c r="R142" s="383"/>
      <c r="S142" s="84" t="s">
        <v>333</v>
      </c>
      <c r="T142" s="84" t="s">
        <v>333</v>
      </c>
      <c r="U142" s="84" t="s">
        <v>333</v>
      </c>
      <c r="V142" s="84" t="s">
        <v>333</v>
      </c>
      <c r="W142" s="84">
        <v>6.6841469186482252</v>
      </c>
      <c r="X142" s="84">
        <v>9.9756950960531068</v>
      </c>
      <c r="Y142" s="84">
        <v>4.43</v>
      </c>
      <c r="Z142" s="84" t="s">
        <v>333</v>
      </c>
      <c r="AA142" s="84" t="s">
        <v>333</v>
      </c>
      <c r="AB142" s="84" t="s">
        <v>333</v>
      </c>
      <c r="AC142" s="385" t="s">
        <v>333</v>
      </c>
      <c r="AD142" s="85"/>
    </row>
    <row r="143" spans="1:30" s="83" customFormat="1" ht="11.25" customHeight="1" x14ac:dyDescent="0.25">
      <c r="A143" s="85"/>
      <c r="B143" s="614"/>
      <c r="C143" s="594"/>
      <c r="D143" s="589"/>
      <c r="E143" s="590"/>
      <c r="F143" s="398" t="s">
        <v>320</v>
      </c>
      <c r="G143" s="586"/>
      <c r="H143" s="560"/>
      <c r="I143" s="383"/>
      <c r="J143" s="84" t="s">
        <v>333</v>
      </c>
      <c r="K143" s="84" t="s">
        <v>333</v>
      </c>
      <c r="L143" s="84" t="s">
        <v>333</v>
      </c>
      <c r="M143" s="84" t="s">
        <v>333</v>
      </c>
      <c r="N143" s="84" t="s">
        <v>333</v>
      </c>
      <c r="O143" s="84" t="s">
        <v>333</v>
      </c>
      <c r="P143" s="84" t="s">
        <v>333</v>
      </c>
      <c r="Q143" s="84" t="s">
        <v>333</v>
      </c>
      <c r="R143" s="383"/>
      <c r="S143" s="84" t="s">
        <v>333</v>
      </c>
      <c r="T143" s="84" t="s">
        <v>333</v>
      </c>
      <c r="U143" s="84" t="s">
        <v>333</v>
      </c>
      <c r="V143" s="84" t="s">
        <v>333</v>
      </c>
      <c r="W143" s="84">
        <v>6.5589913661887502</v>
      </c>
      <c r="X143" s="84">
        <v>9.9756950960531068</v>
      </c>
      <c r="Y143" s="84">
        <v>4.43</v>
      </c>
      <c r="Z143" s="84" t="s">
        <v>333</v>
      </c>
      <c r="AA143" s="84" t="s">
        <v>333</v>
      </c>
      <c r="AB143" s="84" t="s">
        <v>333</v>
      </c>
      <c r="AC143" s="385" t="s">
        <v>333</v>
      </c>
      <c r="AD143" s="85"/>
    </row>
    <row r="144" spans="1:30" s="83" customFormat="1" ht="11.25" customHeight="1" x14ac:dyDescent="0.25">
      <c r="A144" s="85"/>
      <c r="B144" s="614"/>
      <c r="C144" s="594"/>
      <c r="D144" s="589"/>
      <c r="E144" s="590"/>
      <c r="F144" s="398" t="s">
        <v>321</v>
      </c>
      <c r="G144" s="586"/>
      <c r="H144" s="560"/>
      <c r="I144" s="383"/>
      <c r="J144" s="84" t="s">
        <v>333</v>
      </c>
      <c r="K144" s="84" t="s">
        <v>333</v>
      </c>
      <c r="L144" s="84" t="s">
        <v>333</v>
      </c>
      <c r="M144" s="84" t="s">
        <v>333</v>
      </c>
      <c r="N144" s="84" t="s">
        <v>333</v>
      </c>
      <c r="O144" s="84" t="s">
        <v>333</v>
      </c>
      <c r="P144" s="84" t="s">
        <v>333</v>
      </c>
      <c r="Q144" s="84" t="s">
        <v>333</v>
      </c>
      <c r="R144" s="383"/>
      <c r="S144" s="84" t="s">
        <v>333</v>
      </c>
      <c r="T144" s="84" t="s">
        <v>333</v>
      </c>
      <c r="U144" s="84" t="s">
        <v>333</v>
      </c>
      <c r="V144" s="84" t="s">
        <v>333</v>
      </c>
      <c r="W144" s="84">
        <v>6.4764453689561785</v>
      </c>
      <c r="X144" s="84">
        <v>9.9756950960531068</v>
      </c>
      <c r="Y144" s="84">
        <v>4.43</v>
      </c>
      <c r="Z144" s="84" t="s">
        <v>333</v>
      </c>
      <c r="AA144" s="84" t="s">
        <v>333</v>
      </c>
      <c r="AB144" s="84" t="s">
        <v>333</v>
      </c>
      <c r="AC144" s="385" t="s">
        <v>333</v>
      </c>
      <c r="AD144" s="85"/>
    </row>
    <row r="145" spans="1:30" s="83" customFormat="1" ht="11.25" customHeight="1" x14ac:dyDescent="0.25">
      <c r="A145" s="85"/>
      <c r="B145" s="614"/>
      <c r="C145" s="594"/>
      <c r="D145" s="589"/>
      <c r="E145" s="590"/>
      <c r="F145" s="398" t="s">
        <v>322</v>
      </c>
      <c r="G145" s="586"/>
      <c r="H145" s="560"/>
      <c r="I145" s="383"/>
      <c r="J145" s="84" t="s">
        <v>333</v>
      </c>
      <c r="K145" s="84" t="s">
        <v>333</v>
      </c>
      <c r="L145" s="84" t="s">
        <v>333</v>
      </c>
      <c r="M145" s="84" t="s">
        <v>333</v>
      </c>
      <c r="N145" s="84" t="s">
        <v>333</v>
      </c>
      <c r="O145" s="84" t="s">
        <v>333</v>
      </c>
      <c r="P145" s="84" t="s">
        <v>333</v>
      </c>
      <c r="Q145" s="84" t="s">
        <v>333</v>
      </c>
      <c r="R145" s="383"/>
      <c r="S145" s="84" t="s">
        <v>333</v>
      </c>
      <c r="T145" s="84" t="s">
        <v>333</v>
      </c>
      <c r="U145" s="84" t="s">
        <v>333</v>
      </c>
      <c r="V145" s="84" t="s">
        <v>333</v>
      </c>
      <c r="W145" s="84">
        <v>6.5873529519024565</v>
      </c>
      <c r="X145" s="84">
        <v>9.9756950960531068</v>
      </c>
      <c r="Y145" s="84">
        <v>4.43</v>
      </c>
      <c r="Z145" s="84" t="s">
        <v>333</v>
      </c>
      <c r="AA145" s="84" t="s">
        <v>333</v>
      </c>
      <c r="AB145" s="84" t="s">
        <v>333</v>
      </c>
      <c r="AC145" s="385" t="s">
        <v>333</v>
      </c>
      <c r="AD145" s="85"/>
    </row>
    <row r="146" spans="1:30" s="83" customFormat="1" ht="11.25" customHeight="1" x14ac:dyDescent="0.25">
      <c r="A146" s="85"/>
      <c r="B146" s="614"/>
      <c r="C146" s="594"/>
      <c r="D146" s="589"/>
      <c r="E146" s="590"/>
      <c r="F146" s="398" t="s">
        <v>323</v>
      </c>
      <c r="G146" s="586"/>
      <c r="H146" s="560"/>
      <c r="I146" s="383"/>
      <c r="J146" s="84" t="s">
        <v>333</v>
      </c>
      <c r="K146" s="84" t="s">
        <v>333</v>
      </c>
      <c r="L146" s="84" t="s">
        <v>333</v>
      </c>
      <c r="M146" s="84" t="s">
        <v>333</v>
      </c>
      <c r="N146" s="84" t="s">
        <v>333</v>
      </c>
      <c r="O146" s="84" t="s">
        <v>333</v>
      </c>
      <c r="P146" s="84" t="s">
        <v>333</v>
      </c>
      <c r="Q146" s="84" t="s">
        <v>333</v>
      </c>
      <c r="R146" s="383"/>
      <c r="S146" s="84" t="s">
        <v>333</v>
      </c>
      <c r="T146" s="84" t="s">
        <v>333</v>
      </c>
      <c r="U146" s="84" t="s">
        <v>333</v>
      </c>
      <c r="V146" s="84" t="s">
        <v>333</v>
      </c>
      <c r="W146" s="84">
        <v>6.5436735830868322</v>
      </c>
      <c r="X146" s="84">
        <v>9.9756950960531068</v>
      </c>
      <c r="Y146" s="84">
        <v>4.43</v>
      </c>
      <c r="Z146" s="84" t="s">
        <v>333</v>
      </c>
      <c r="AA146" s="84" t="s">
        <v>333</v>
      </c>
      <c r="AB146" s="84" t="s">
        <v>333</v>
      </c>
      <c r="AC146" s="385" t="s">
        <v>333</v>
      </c>
      <c r="AD146" s="85"/>
    </row>
    <row r="147" spans="1:30" s="83" customFormat="1" ht="11.25" customHeight="1" x14ac:dyDescent="0.25">
      <c r="A147" s="85"/>
      <c r="B147" s="614"/>
      <c r="C147" s="594"/>
      <c r="D147" s="589"/>
      <c r="E147" s="590"/>
      <c r="F147" s="398" t="s">
        <v>324</v>
      </c>
      <c r="G147" s="586"/>
      <c r="H147" s="560"/>
      <c r="I147" s="383"/>
      <c r="J147" s="84" t="s">
        <v>333</v>
      </c>
      <c r="K147" s="84" t="s">
        <v>333</v>
      </c>
      <c r="L147" s="84" t="s">
        <v>333</v>
      </c>
      <c r="M147" s="84" t="s">
        <v>333</v>
      </c>
      <c r="N147" s="84" t="s">
        <v>333</v>
      </c>
      <c r="O147" s="84" t="s">
        <v>333</v>
      </c>
      <c r="P147" s="84" t="s">
        <v>333</v>
      </c>
      <c r="Q147" s="84" t="s">
        <v>333</v>
      </c>
      <c r="R147" s="383"/>
      <c r="S147" s="84" t="s">
        <v>333</v>
      </c>
      <c r="T147" s="84" t="s">
        <v>333</v>
      </c>
      <c r="U147" s="84" t="s">
        <v>333</v>
      </c>
      <c r="V147" s="84" t="s">
        <v>333</v>
      </c>
      <c r="W147" s="84">
        <v>6.5514359392354615</v>
      </c>
      <c r="X147" s="84">
        <v>9.9756950960531068</v>
      </c>
      <c r="Y147" s="84">
        <v>4.43</v>
      </c>
      <c r="Z147" s="84" t="s">
        <v>333</v>
      </c>
      <c r="AA147" s="84" t="s">
        <v>333</v>
      </c>
      <c r="AB147" s="84" t="s">
        <v>333</v>
      </c>
      <c r="AC147" s="385" t="s">
        <v>333</v>
      </c>
      <c r="AD147" s="85"/>
    </row>
    <row r="148" spans="1:30" s="83" customFormat="1" ht="11.25" customHeight="1" x14ac:dyDescent="0.25">
      <c r="A148" s="85"/>
      <c r="B148" s="614"/>
      <c r="C148" s="594"/>
      <c r="D148" s="589"/>
      <c r="E148" s="590"/>
      <c r="F148" s="398" t="s">
        <v>325</v>
      </c>
      <c r="G148" s="586"/>
      <c r="H148" s="560"/>
      <c r="I148" s="383"/>
      <c r="J148" s="84" t="s">
        <v>333</v>
      </c>
      <c r="K148" s="84" t="s">
        <v>333</v>
      </c>
      <c r="L148" s="84" t="s">
        <v>333</v>
      </c>
      <c r="M148" s="84" t="s">
        <v>333</v>
      </c>
      <c r="N148" s="84" t="s">
        <v>333</v>
      </c>
      <c r="O148" s="84" t="s">
        <v>333</v>
      </c>
      <c r="P148" s="84" t="s">
        <v>333</v>
      </c>
      <c r="Q148" s="84" t="s">
        <v>333</v>
      </c>
      <c r="R148" s="383"/>
      <c r="S148" s="84" t="s">
        <v>333</v>
      </c>
      <c r="T148" s="84" t="s">
        <v>333</v>
      </c>
      <c r="U148" s="84" t="s">
        <v>333</v>
      </c>
      <c r="V148" s="84" t="s">
        <v>333</v>
      </c>
      <c r="W148" s="84">
        <v>6.4670012065997176</v>
      </c>
      <c r="X148" s="84">
        <v>9.9756950960531068</v>
      </c>
      <c r="Y148" s="84">
        <v>4.43</v>
      </c>
      <c r="Z148" s="84" t="s">
        <v>333</v>
      </c>
      <c r="AA148" s="84" t="s">
        <v>333</v>
      </c>
      <c r="AB148" s="84" t="s">
        <v>333</v>
      </c>
      <c r="AC148" s="385" t="s">
        <v>333</v>
      </c>
      <c r="AD148" s="85"/>
    </row>
    <row r="149" spans="1:30" s="83" customFormat="1" ht="11.25" customHeight="1" x14ac:dyDescent="0.25">
      <c r="A149" s="85"/>
      <c r="B149" s="614"/>
      <c r="C149" s="594"/>
      <c r="D149" s="589"/>
      <c r="E149" s="590"/>
      <c r="F149" s="398" t="s">
        <v>326</v>
      </c>
      <c r="G149" s="586"/>
      <c r="H149" s="560"/>
      <c r="I149" s="383"/>
      <c r="J149" s="84" t="s">
        <v>333</v>
      </c>
      <c r="K149" s="84" t="s">
        <v>333</v>
      </c>
      <c r="L149" s="84" t="s">
        <v>333</v>
      </c>
      <c r="M149" s="84" t="s">
        <v>333</v>
      </c>
      <c r="N149" s="84" t="s">
        <v>333</v>
      </c>
      <c r="O149" s="84" t="s">
        <v>333</v>
      </c>
      <c r="P149" s="84" t="s">
        <v>333</v>
      </c>
      <c r="Q149" s="84" t="s">
        <v>333</v>
      </c>
      <c r="R149" s="383"/>
      <c r="S149" s="84" t="s">
        <v>333</v>
      </c>
      <c r="T149" s="84" t="s">
        <v>333</v>
      </c>
      <c r="U149" s="84" t="s">
        <v>333</v>
      </c>
      <c r="V149" s="84" t="s">
        <v>333</v>
      </c>
      <c r="W149" s="84">
        <v>6.4423133309405731</v>
      </c>
      <c r="X149" s="84">
        <v>9.9756950960531068</v>
      </c>
      <c r="Y149" s="84">
        <v>4.43</v>
      </c>
      <c r="Z149" s="84" t="s">
        <v>333</v>
      </c>
      <c r="AA149" s="84" t="s">
        <v>333</v>
      </c>
      <c r="AB149" s="84" t="s">
        <v>333</v>
      </c>
      <c r="AC149" s="385" t="s">
        <v>333</v>
      </c>
      <c r="AD149" s="85"/>
    </row>
    <row r="150" spans="1:30" s="83" customFormat="1" ht="11.25" customHeight="1" x14ac:dyDescent="0.25">
      <c r="A150" s="85"/>
      <c r="B150" s="614"/>
      <c r="C150" s="594"/>
      <c r="D150" s="589"/>
      <c r="E150" s="590"/>
      <c r="F150" s="398" t="s">
        <v>327</v>
      </c>
      <c r="G150" s="586"/>
      <c r="H150" s="560"/>
      <c r="I150" s="383"/>
      <c r="J150" s="84" t="s">
        <v>333</v>
      </c>
      <c r="K150" s="84" t="s">
        <v>333</v>
      </c>
      <c r="L150" s="84" t="s">
        <v>333</v>
      </c>
      <c r="M150" s="84" t="s">
        <v>333</v>
      </c>
      <c r="N150" s="84" t="s">
        <v>333</v>
      </c>
      <c r="O150" s="84" t="s">
        <v>333</v>
      </c>
      <c r="P150" s="84" t="s">
        <v>333</v>
      </c>
      <c r="Q150" s="84" t="s">
        <v>333</v>
      </c>
      <c r="R150" s="383"/>
      <c r="S150" s="84" t="s">
        <v>333</v>
      </c>
      <c r="T150" s="84" t="s">
        <v>333</v>
      </c>
      <c r="U150" s="84" t="s">
        <v>333</v>
      </c>
      <c r="V150" s="84" t="s">
        <v>333</v>
      </c>
      <c r="W150" s="84">
        <v>6.5562763096546641</v>
      </c>
      <c r="X150" s="84">
        <v>9.9756950960531068</v>
      </c>
      <c r="Y150" s="84">
        <v>4.43</v>
      </c>
      <c r="Z150" s="84" t="s">
        <v>333</v>
      </c>
      <c r="AA150" s="84" t="s">
        <v>333</v>
      </c>
      <c r="AB150" s="84" t="s">
        <v>333</v>
      </c>
      <c r="AC150" s="385" t="s">
        <v>333</v>
      </c>
      <c r="AD150" s="85"/>
    </row>
    <row r="151" spans="1:30" s="83" customFormat="1" ht="11.25" customHeight="1" x14ac:dyDescent="0.25">
      <c r="A151" s="85"/>
      <c r="B151" s="614"/>
      <c r="C151" s="594"/>
      <c r="D151" s="589"/>
      <c r="E151" s="590"/>
      <c r="F151" s="398" t="s">
        <v>328</v>
      </c>
      <c r="G151" s="586"/>
      <c r="H151" s="560"/>
      <c r="I151" s="383"/>
      <c r="J151" s="84" t="s">
        <v>333</v>
      </c>
      <c r="K151" s="84" t="s">
        <v>333</v>
      </c>
      <c r="L151" s="84" t="s">
        <v>333</v>
      </c>
      <c r="M151" s="84" t="s">
        <v>333</v>
      </c>
      <c r="N151" s="84" t="s">
        <v>333</v>
      </c>
      <c r="O151" s="84" t="s">
        <v>333</v>
      </c>
      <c r="P151" s="84" t="s">
        <v>333</v>
      </c>
      <c r="Q151" s="84" t="s">
        <v>333</v>
      </c>
      <c r="R151" s="383"/>
      <c r="S151" s="84" t="s">
        <v>333</v>
      </c>
      <c r="T151" s="84" t="s">
        <v>333</v>
      </c>
      <c r="U151" s="84" t="s">
        <v>333</v>
      </c>
      <c r="V151" s="84" t="s">
        <v>333</v>
      </c>
      <c r="W151" s="84">
        <v>6.5542135821073106</v>
      </c>
      <c r="X151" s="84">
        <v>9.9756950960531068</v>
      </c>
      <c r="Y151" s="84">
        <v>4.43</v>
      </c>
      <c r="Z151" s="84" t="s">
        <v>333</v>
      </c>
      <c r="AA151" s="84" t="s">
        <v>333</v>
      </c>
      <c r="AB151" s="84" t="s">
        <v>333</v>
      </c>
      <c r="AC151" s="385" t="s">
        <v>333</v>
      </c>
      <c r="AD151" s="85"/>
    </row>
    <row r="152" spans="1:30" s="83" customFormat="1" ht="11.25" customHeight="1" x14ac:dyDescent="0.25">
      <c r="A152" s="85"/>
      <c r="B152" s="614"/>
      <c r="C152" s="594"/>
      <c r="D152" s="589"/>
      <c r="E152" s="590"/>
      <c r="F152" s="398" t="s">
        <v>329</v>
      </c>
      <c r="G152" s="586"/>
      <c r="H152" s="560"/>
      <c r="I152" s="383"/>
      <c r="J152" s="84" t="s">
        <v>333</v>
      </c>
      <c r="K152" s="84" t="s">
        <v>333</v>
      </c>
      <c r="L152" s="84" t="s">
        <v>333</v>
      </c>
      <c r="M152" s="84" t="s">
        <v>333</v>
      </c>
      <c r="N152" s="84" t="s">
        <v>333</v>
      </c>
      <c r="O152" s="84" t="s">
        <v>333</v>
      </c>
      <c r="P152" s="84" t="s">
        <v>333</v>
      </c>
      <c r="Q152" s="84" t="s">
        <v>333</v>
      </c>
      <c r="R152" s="383"/>
      <c r="S152" s="84" t="s">
        <v>333</v>
      </c>
      <c r="T152" s="84" t="s">
        <v>333</v>
      </c>
      <c r="U152" s="84" t="s">
        <v>333</v>
      </c>
      <c r="V152" s="84" t="s">
        <v>333</v>
      </c>
      <c r="W152" s="84">
        <v>6.4988829015144267</v>
      </c>
      <c r="X152" s="84">
        <v>9.9756950960531068</v>
      </c>
      <c r="Y152" s="84">
        <v>4.43</v>
      </c>
      <c r="Z152" s="84" t="s">
        <v>333</v>
      </c>
      <c r="AA152" s="84" t="s">
        <v>333</v>
      </c>
      <c r="AB152" s="84" t="s">
        <v>333</v>
      </c>
      <c r="AC152" s="385" t="s">
        <v>333</v>
      </c>
      <c r="AD152" s="85"/>
    </row>
    <row r="153" spans="1:30" s="83" customFormat="1" ht="12.4" customHeight="1" x14ac:dyDescent="0.25">
      <c r="A153" s="85"/>
      <c r="B153" s="614"/>
      <c r="C153" s="594" t="s">
        <v>588</v>
      </c>
      <c r="D153" s="589" t="s">
        <v>581</v>
      </c>
      <c r="E153" s="590" t="s">
        <v>290</v>
      </c>
      <c r="F153" s="398" t="s">
        <v>315</v>
      </c>
      <c r="G153" s="586"/>
      <c r="H153" s="560"/>
      <c r="I153" s="383"/>
      <c r="J153" s="84" t="s">
        <v>333</v>
      </c>
      <c r="K153" s="84" t="s">
        <v>333</v>
      </c>
      <c r="L153" s="84" t="s">
        <v>333</v>
      </c>
      <c r="M153" s="84" t="s">
        <v>333</v>
      </c>
      <c r="N153" s="84" t="s">
        <v>333</v>
      </c>
      <c r="O153" s="84" t="s">
        <v>333</v>
      </c>
      <c r="P153" s="84" t="s">
        <v>333</v>
      </c>
      <c r="Q153" s="84" t="s">
        <v>333</v>
      </c>
      <c r="R153" s="383"/>
      <c r="S153" s="84" t="s">
        <v>333</v>
      </c>
      <c r="T153" s="84" t="s">
        <v>333</v>
      </c>
      <c r="U153" s="84" t="s">
        <v>333</v>
      </c>
      <c r="V153" s="84" t="s">
        <v>333</v>
      </c>
      <c r="W153" s="84">
        <v>0</v>
      </c>
      <c r="X153" s="84">
        <v>0</v>
      </c>
      <c r="Y153" s="84">
        <v>0</v>
      </c>
      <c r="Z153" s="84" t="s">
        <v>333</v>
      </c>
      <c r="AA153" s="84" t="s">
        <v>333</v>
      </c>
      <c r="AB153" s="84" t="s">
        <v>333</v>
      </c>
      <c r="AC153" s="385" t="s">
        <v>333</v>
      </c>
      <c r="AD153" s="85"/>
    </row>
    <row r="154" spans="1:30" s="83" customFormat="1" ht="11.25" customHeight="1" x14ac:dyDescent="0.25">
      <c r="A154" s="85"/>
      <c r="B154" s="614"/>
      <c r="C154" s="594"/>
      <c r="D154" s="589"/>
      <c r="E154" s="590"/>
      <c r="F154" s="398" t="s">
        <v>317</v>
      </c>
      <c r="G154" s="586"/>
      <c r="H154" s="560"/>
      <c r="I154" s="383"/>
      <c r="J154" s="84" t="s">
        <v>333</v>
      </c>
      <c r="K154" s="84" t="s">
        <v>333</v>
      </c>
      <c r="L154" s="84" t="s">
        <v>333</v>
      </c>
      <c r="M154" s="84" t="s">
        <v>333</v>
      </c>
      <c r="N154" s="84" t="s">
        <v>333</v>
      </c>
      <c r="O154" s="84" t="s">
        <v>333</v>
      </c>
      <c r="P154" s="84" t="s">
        <v>333</v>
      </c>
      <c r="Q154" s="84" t="s">
        <v>333</v>
      </c>
      <c r="R154" s="383"/>
      <c r="S154" s="84" t="s">
        <v>333</v>
      </c>
      <c r="T154" s="84" t="s">
        <v>333</v>
      </c>
      <c r="U154" s="84" t="s">
        <v>333</v>
      </c>
      <c r="V154" s="84" t="s">
        <v>333</v>
      </c>
      <c r="W154" s="84">
        <v>0</v>
      </c>
      <c r="X154" s="84">
        <v>0</v>
      </c>
      <c r="Y154" s="84">
        <v>0</v>
      </c>
      <c r="Z154" s="84" t="s">
        <v>333</v>
      </c>
      <c r="AA154" s="84" t="s">
        <v>333</v>
      </c>
      <c r="AB154" s="84" t="s">
        <v>333</v>
      </c>
      <c r="AC154" s="385" t="s">
        <v>333</v>
      </c>
      <c r="AD154" s="85"/>
    </row>
    <row r="155" spans="1:30" s="83" customFormat="1" ht="11.25" customHeight="1" x14ac:dyDescent="0.25">
      <c r="A155" s="85"/>
      <c r="B155" s="614"/>
      <c r="C155" s="594"/>
      <c r="D155" s="589"/>
      <c r="E155" s="590"/>
      <c r="F155" s="398" t="s">
        <v>318</v>
      </c>
      <c r="G155" s="586"/>
      <c r="H155" s="560"/>
      <c r="I155" s="383"/>
      <c r="J155" s="84" t="s">
        <v>333</v>
      </c>
      <c r="K155" s="84" t="s">
        <v>333</v>
      </c>
      <c r="L155" s="84" t="s">
        <v>333</v>
      </c>
      <c r="M155" s="84" t="s">
        <v>333</v>
      </c>
      <c r="N155" s="84" t="s">
        <v>333</v>
      </c>
      <c r="O155" s="84" t="s">
        <v>333</v>
      </c>
      <c r="P155" s="84" t="s">
        <v>333</v>
      </c>
      <c r="Q155" s="84" t="s">
        <v>333</v>
      </c>
      <c r="R155" s="383"/>
      <c r="S155" s="84" t="s">
        <v>333</v>
      </c>
      <c r="T155" s="84" t="s">
        <v>333</v>
      </c>
      <c r="U155" s="84" t="s">
        <v>333</v>
      </c>
      <c r="V155" s="84" t="s">
        <v>333</v>
      </c>
      <c r="W155" s="84">
        <v>0</v>
      </c>
      <c r="X155" s="84">
        <v>0</v>
      </c>
      <c r="Y155" s="84">
        <v>0</v>
      </c>
      <c r="Z155" s="84" t="s">
        <v>333</v>
      </c>
      <c r="AA155" s="84" t="s">
        <v>333</v>
      </c>
      <c r="AB155" s="84" t="s">
        <v>333</v>
      </c>
      <c r="AC155" s="385" t="s">
        <v>333</v>
      </c>
      <c r="AD155" s="85"/>
    </row>
    <row r="156" spans="1:30" s="83" customFormat="1" ht="11.25" customHeight="1" x14ac:dyDescent="0.25">
      <c r="A156" s="85"/>
      <c r="B156" s="614"/>
      <c r="C156" s="594"/>
      <c r="D156" s="589"/>
      <c r="E156" s="590"/>
      <c r="F156" s="398" t="s">
        <v>319</v>
      </c>
      <c r="G156" s="586"/>
      <c r="H156" s="560"/>
      <c r="I156" s="383"/>
      <c r="J156" s="84" t="s">
        <v>333</v>
      </c>
      <c r="K156" s="84" t="s">
        <v>333</v>
      </c>
      <c r="L156" s="84" t="s">
        <v>333</v>
      </c>
      <c r="M156" s="84" t="s">
        <v>333</v>
      </c>
      <c r="N156" s="84" t="s">
        <v>333</v>
      </c>
      <c r="O156" s="84" t="s">
        <v>333</v>
      </c>
      <c r="P156" s="84" t="s">
        <v>333</v>
      </c>
      <c r="Q156" s="84" t="s">
        <v>333</v>
      </c>
      <c r="R156" s="383"/>
      <c r="S156" s="84" t="s">
        <v>333</v>
      </c>
      <c r="T156" s="84" t="s">
        <v>333</v>
      </c>
      <c r="U156" s="84" t="s">
        <v>333</v>
      </c>
      <c r="V156" s="84" t="s">
        <v>333</v>
      </c>
      <c r="W156" s="84">
        <v>0</v>
      </c>
      <c r="X156" s="84">
        <v>0</v>
      </c>
      <c r="Y156" s="84">
        <v>0</v>
      </c>
      <c r="Z156" s="84" t="s">
        <v>333</v>
      </c>
      <c r="AA156" s="84" t="s">
        <v>333</v>
      </c>
      <c r="AB156" s="84" t="s">
        <v>333</v>
      </c>
      <c r="AC156" s="385" t="s">
        <v>333</v>
      </c>
      <c r="AD156" s="85"/>
    </row>
    <row r="157" spans="1:30" s="83" customFormat="1" ht="11.25" customHeight="1" x14ac:dyDescent="0.25">
      <c r="A157" s="85"/>
      <c r="B157" s="614"/>
      <c r="C157" s="594"/>
      <c r="D157" s="589"/>
      <c r="E157" s="590"/>
      <c r="F157" s="398" t="s">
        <v>320</v>
      </c>
      <c r="G157" s="586"/>
      <c r="H157" s="560"/>
      <c r="I157" s="383"/>
      <c r="J157" s="84" t="s">
        <v>333</v>
      </c>
      <c r="K157" s="84" t="s">
        <v>333</v>
      </c>
      <c r="L157" s="84" t="s">
        <v>333</v>
      </c>
      <c r="M157" s="84" t="s">
        <v>333</v>
      </c>
      <c r="N157" s="84" t="s">
        <v>333</v>
      </c>
      <c r="O157" s="84" t="s">
        <v>333</v>
      </c>
      <c r="P157" s="84" t="s">
        <v>333</v>
      </c>
      <c r="Q157" s="84" t="s">
        <v>333</v>
      </c>
      <c r="R157" s="383"/>
      <c r="S157" s="84" t="s">
        <v>333</v>
      </c>
      <c r="T157" s="84" t="s">
        <v>333</v>
      </c>
      <c r="U157" s="84" t="s">
        <v>333</v>
      </c>
      <c r="V157" s="84" t="s">
        <v>333</v>
      </c>
      <c r="W157" s="84">
        <v>0</v>
      </c>
      <c r="X157" s="84">
        <v>0</v>
      </c>
      <c r="Y157" s="84">
        <v>0</v>
      </c>
      <c r="Z157" s="84" t="s">
        <v>333</v>
      </c>
      <c r="AA157" s="84" t="s">
        <v>333</v>
      </c>
      <c r="AB157" s="84" t="s">
        <v>333</v>
      </c>
      <c r="AC157" s="385" t="s">
        <v>333</v>
      </c>
      <c r="AD157" s="85"/>
    </row>
    <row r="158" spans="1:30" s="83" customFormat="1" ht="11.25" customHeight="1" x14ac:dyDescent="0.25">
      <c r="A158" s="85"/>
      <c r="B158" s="614"/>
      <c r="C158" s="594"/>
      <c r="D158" s="589"/>
      <c r="E158" s="590"/>
      <c r="F158" s="398" t="s">
        <v>321</v>
      </c>
      <c r="G158" s="586"/>
      <c r="H158" s="560"/>
      <c r="I158" s="383"/>
      <c r="J158" s="84" t="s">
        <v>333</v>
      </c>
      <c r="K158" s="84" t="s">
        <v>333</v>
      </c>
      <c r="L158" s="84" t="s">
        <v>333</v>
      </c>
      <c r="M158" s="84" t="s">
        <v>333</v>
      </c>
      <c r="N158" s="84" t="s">
        <v>333</v>
      </c>
      <c r="O158" s="84" t="s">
        <v>333</v>
      </c>
      <c r="P158" s="84" t="s">
        <v>333</v>
      </c>
      <c r="Q158" s="84" t="s">
        <v>333</v>
      </c>
      <c r="R158" s="383"/>
      <c r="S158" s="84" t="s">
        <v>333</v>
      </c>
      <c r="T158" s="84" t="s">
        <v>333</v>
      </c>
      <c r="U158" s="84" t="s">
        <v>333</v>
      </c>
      <c r="V158" s="84" t="s">
        <v>333</v>
      </c>
      <c r="W158" s="84">
        <v>0</v>
      </c>
      <c r="X158" s="84">
        <v>0</v>
      </c>
      <c r="Y158" s="84">
        <v>0</v>
      </c>
      <c r="Z158" s="84" t="s">
        <v>333</v>
      </c>
      <c r="AA158" s="84" t="s">
        <v>333</v>
      </c>
      <c r="AB158" s="84" t="s">
        <v>333</v>
      </c>
      <c r="AC158" s="385" t="s">
        <v>333</v>
      </c>
      <c r="AD158" s="85"/>
    </row>
    <row r="159" spans="1:30" s="83" customFormat="1" ht="11.25" customHeight="1" x14ac:dyDescent="0.25">
      <c r="A159" s="85"/>
      <c r="B159" s="614"/>
      <c r="C159" s="594"/>
      <c r="D159" s="589"/>
      <c r="E159" s="590"/>
      <c r="F159" s="398" t="s">
        <v>322</v>
      </c>
      <c r="G159" s="586"/>
      <c r="H159" s="560"/>
      <c r="I159" s="383"/>
      <c r="J159" s="84" t="s">
        <v>333</v>
      </c>
      <c r="K159" s="84" t="s">
        <v>333</v>
      </c>
      <c r="L159" s="84" t="s">
        <v>333</v>
      </c>
      <c r="M159" s="84" t="s">
        <v>333</v>
      </c>
      <c r="N159" s="84" t="s">
        <v>333</v>
      </c>
      <c r="O159" s="84" t="s">
        <v>333</v>
      </c>
      <c r="P159" s="84" t="s">
        <v>333</v>
      </c>
      <c r="Q159" s="84" t="s">
        <v>333</v>
      </c>
      <c r="R159" s="383"/>
      <c r="S159" s="84" t="s">
        <v>333</v>
      </c>
      <c r="T159" s="84" t="s">
        <v>333</v>
      </c>
      <c r="U159" s="84" t="s">
        <v>333</v>
      </c>
      <c r="V159" s="84" t="s">
        <v>333</v>
      </c>
      <c r="W159" s="84">
        <v>0</v>
      </c>
      <c r="X159" s="84">
        <v>0</v>
      </c>
      <c r="Y159" s="84">
        <v>0</v>
      </c>
      <c r="Z159" s="84" t="s">
        <v>333</v>
      </c>
      <c r="AA159" s="84" t="s">
        <v>333</v>
      </c>
      <c r="AB159" s="84" t="s">
        <v>333</v>
      </c>
      <c r="AC159" s="385" t="s">
        <v>333</v>
      </c>
      <c r="AD159" s="85"/>
    </row>
    <row r="160" spans="1:30" s="83" customFormat="1" ht="11.25" customHeight="1" x14ac:dyDescent="0.25">
      <c r="A160" s="85"/>
      <c r="B160" s="614"/>
      <c r="C160" s="594"/>
      <c r="D160" s="589"/>
      <c r="E160" s="590"/>
      <c r="F160" s="398" t="s">
        <v>323</v>
      </c>
      <c r="G160" s="586"/>
      <c r="H160" s="560"/>
      <c r="I160" s="383"/>
      <c r="J160" s="84" t="s">
        <v>333</v>
      </c>
      <c r="K160" s="84" t="s">
        <v>333</v>
      </c>
      <c r="L160" s="84" t="s">
        <v>333</v>
      </c>
      <c r="M160" s="84" t="s">
        <v>333</v>
      </c>
      <c r="N160" s="84" t="s">
        <v>333</v>
      </c>
      <c r="O160" s="84" t="s">
        <v>333</v>
      </c>
      <c r="P160" s="84" t="s">
        <v>333</v>
      </c>
      <c r="Q160" s="84" t="s">
        <v>333</v>
      </c>
      <c r="R160" s="383"/>
      <c r="S160" s="84" t="s">
        <v>333</v>
      </c>
      <c r="T160" s="84" t="s">
        <v>333</v>
      </c>
      <c r="U160" s="84" t="s">
        <v>333</v>
      </c>
      <c r="V160" s="84" t="s">
        <v>333</v>
      </c>
      <c r="W160" s="84">
        <v>0</v>
      </c>
      <c r="X160" s="84">
        <v>0</v>
      </c>
      <c r="Y160" s="84">
        <v>0</v>
      </c>
      <c r="Z160" s="84" t="s">
        <v>333</v>
      </c>
      <c r="AA160" s="84" t="s">
        <v>333</v>
      </c>
      <c r="AB160" s="84" t="s">
        <v>333</v>
      </c>
      <c r="AC160" s="385" t="s">
        <v>333</v>
      </c>
      <c r="AD160" s="85"/>
    </row>
    <row r="161" spans="1:30" s="83" customFormat="1" ht="11.25" customHeight="1" x14ac:dyDescent="0.25">
      <c r="A161" s="85"/>
      <c r="B161" s="614"/>
      <c r="C161" s="594"/>
      <c r="D161" s="589"/>
      <c r="E161" s="590"/>
      <c r="F161" s="398" t="s">
        <v>324</v>
      </c>
      <c r="G161" s="586"/>
      <c r="H161" s="560"/>
      <c r="I161" s="383"/>
      <c r="J161" s="84" t="s">
        <v>333</v>
      </c>
      <c r="K161" s="84" t="s">
        <v>333</v>
      </c>
      <c r="L161" s="84" t="s">
        <v>333</v>
      </c>
      <c r="M161" s="84" t="s">
        <v>333</v>
      </c>
      <c r="N161" s="84" t="s">
        <v>333</v>
      </c>
      <c r="O161" s="84" t="s">
        <v>333</v>
      </c>
      <c r="P161" s="84" t="s">
        <v>333</v>
      </c>
      <c r="Q161" s="84" t="s">
        <v>333</v>
      </c>
      <c r="R161" s="383"/>
      <c r="S161" s="84" t="s">
        <v>333</v>
      </c>
      <c r="T161" s="84" t="s">
        <v>333</v>
      </c>
      <c r="U161" s="84" t="s">
        <v>333</v>
      </c>
      <c r="V161" s="84" t="s">
        <v>333</v>
      </c>
      <c r="W161" s="84">
        <v>0</v>
      </c>
      <c r="X161" s="84">
        <v>0</v>
      </c>
      <c r="Y161" s="84">
        <v>0</v>
      </c>
      <c r="Z161" s="84" t="s">
        <v>333</v>
      </c>
      <c r="AA161" s="84" t="s">
        <v>333</v>
      </c>
      <c r="AB161" s="84" t="s">
        <v>333</v>
      </c>
      <c r="AC161" s="385" t="s">
        <v>333</v>
      </c>
      <c r="AD161" s="85"/>
    </row>
    <row r="162" spans="1:30" s="83" customFormat="1" ht="11.25" customHeight="1" x14ac:dyDescent="0.25">
      <c r="A162" s="85"/>
      <c r="B162" s="614"/>
      <c r="C162" s="594"/>
      <c r="D162" s="589"/>
      <c r="E162" s="590"/>
      <c r="F162" s="398" t="s">
        <v>325</v>
      </c>
      <c r="G162" s="586"/>
      <c r="H162" s="560"/>
      <c r="I162" s="383"/>
      <c r="J162" s="84" t="s">
        <v>333</v>
      </c>
      <c r="K162" s="84" t="s">
        <v>333</v>
      </c>
      <c r="L162" s="84" t="s">
        <v>333</v>
      </c>
      <c r="M162" s="84" t="s">
        <v>333</v>
      </c>
      <c r="N162" s="84" t="s">
        <v>333</v>
      </c>
      <c r="O162" s="84" t="s">
        <v>333</v>
      </c>
      <c r="P162" s="84" t="s">
        <v>333</v>
      </c>
      <c r="Q162" s="84" t="s">
        <v>333</v>
      </c>
      <c r="R162" s="383"/>
      <c r="S162" s="84" t="s">
        <v>333</v>
      </c>
      <c r="T162" s="84" t="s">
        <v>333</v>
      </c>
      <c r="U162" s="84" t="s">
        <v>333</v>
      </c>
      <c r="V162" s="84" t="s">
        <v>333</v>
      </c>
      <c r="W162" s="84">
        <v>0</v>
      </c>
      <c r="X162" s="84">
        <v>0</v>
      </c>
      <c r="Y162" s="84">
        <v>0</v>
      </c>
      <c r="Z162" s="84" t="s">
        <v>333</v>
      </c>
      <c r="AA162" s="84" t="s">
        <v>333</v>
      </c>
      <c r="AB162" s="84" t="s">
        <v>333</v>
      </c>
      <c r="AC162" s="385" t="s">
        <v>333</v>
      </c>
      <c r="AD162" s="85"/>
    </row>
    <row r="163" spans="1:30" s="83" customFormat="1" ht="11.25" customHeight="1" x14ac:dyDescent="0.25">
      <c r="A163" s="85"/>
      <c r="B163" s="614"/>
      <c r="C163" s="594"/>
      <c r="D163" s="589"/>
      <c r="E163" s="590"/>
      <c r="F163" s="398" t="s">
        <v>326</v>
      </c>
      <c r="G163" s="586"/>
      <c r="H163" s="560"/>
      <c r="I163" s="383"/>
      <c r="J163" s="84" t="s">
        <v>333</v>
      </c>
      <c r="K163" s="84" t="s">
        <v>333</v>
      </c>
      <c r="L163" s="84" t="s">
        <v>333</v>
      </c>
      <c r="M163" s="84" t="s">
        <v>333</v>
      </c>
      <c r="N163" s="84" t="s">
        <v>333</v>
      </c>
      <c r="O163" s="84" t="s">
        <v>333</v>
      </c>
      <c r="P163" s="84" t="s">
        <v>333</v>
      </c>
      <c r="Q163" s="84" t="s">
        <v>333</v>
      </c>
      <c r="R163" s="383"/>
      <c r="S163" s="84" t="s">
        <v>333</v>
      </c>
      <c r="T163" s="84" t="s">
        <v>333</v>
      </c>
      <c r="U163" s="84" t="s">
        <v>333</v>
      </c>
      <c r="V163" s="84" t="s">
        <v>333</v>
      </c>
      <c r="W163" s="84">
        <v>0</v>
      </c>
      <c r="X163" s="84">
        <v>0</v>
      </c>
      <c r="Y163" s="84">
        <v>0</v>
      </c>
      <c r="Z163" s="84" t="s">
        <v>333</v>
      </c>
      <c r="AA163" s="84" t="s">
        <v>333</v>
      </c>
      <c r="AB163" s="84" t="s">
        <v>333</v>
      </c>
      <c r="AC163" s="385" t="s">
        <v>333</v>
      </c>
      <c r="AD163" s="85"/>
    </row>
    <row r="164" spans="1:30" s="83" customFormat="1" ht="11.25" customHeight="1" x14ac:dyDescent="0.25">
      <c r="A164" s="85"/>
      <c r="B164" s="614"/>
      <c r="C164" s="594"/>
      <c r="D164" s="589"/>
      <c r="E164" s="590"/>
      <c r="F164" s="398" t="s">
        <v>327</v>
      </c>
      <c r="G164" s="586"/>
      <c r="H164" s="560"/>
      <c r="I164" s="383"/>
      <c r="J164" s="84" t="s">
        <v>333</v>
      </c>
      <c r="K164" s="84" t="s">
        <v>333</v>
      </c>
      <c r="L164" s="84" t="s">
        <v>333</v>
      </c>
      <c r="M164" s="84" t="s">
        <v>333</v>
      </c>
      <c r="N164" s="84" t="s">
        <v>333</v>
      </c>
      <c r="O164" s="84" t="s">
        <v>333</v>
      </c>
      <c r="P164" s="84" t="s">
        <v>333</v>
      </c>
      <c r="Q164" s="84" t="s">
        <v>333</v>
      </c>
      <c r="R164" s="383"/>
      <c r="S164" s="84" t="s">
        <v>333</v>
      </c>
      <c r="T164" s="84" t="s">
        <v>333</v>
      </c>
      <c r="U164" s="84" t="s">
        <v>333</v>
      </c>
      <c r="V164" s="84" t="s">
        <v>333</v>
      </c>
      <c r="W164" s="84">
        <v>0</v>
      </c>
      <c r="X164" s="84">
        <v>0</v>
      </c>
      <c r="Y164" s="84">
        <v>0</v>
      </c>
      <c r="Z164" s="84" t="s">
        <v>333</v>
      </c>
      <c r="AA164" s="84" t="s">
        <v>333</v>
      </c>
      <c r="AB164" s="84" t="s">
        <v>333</v>
      </c>
      <c r="AC164" s="385" t="s">
        <v>333</v>
      </c>
      <c r="AD164" s="85"/>
    </row>
    <row r="165" spans="1:30" s="83" customFormat="1" ht="11.25" customHeight="1" x14ac:dyDescent="0.25">
      <c r="A165" s="85"/>
      <c r="B165" s="614"/>
      <c r="C165" s="594"/>
      <c r="D165" s="589"/>
      <c r="E165" s="590"/>
      <c r="F165" s="398" t="s">
        <v>328</v>
      </c>
      <c r="G165" s="586"/>
      <c r="H165" s="560"/>
      <c r="I165" s="383"/>
      <c r="J165" s="84" t="s">
        <v>333</v>
      </c>
      <c r="K165" s="84" t="s">
        <v>333</v>
      </c>
      <c r="L165" s="84" t="s">
        <v>333</v>
      </c>
      <c r="M165" s="84" t="s">
        <v>333</v>
      </c>
      <c r="N165" s="84" t="s">
        <v>333</v>
      </c>
      <c r="O165" s="84" t="s">
        <v>333</v>
      </c>
      <c r="P165" s="84" t="s">
        <v>333</v>
      </c>
      <c r="Q165" s="84" t="s">
        <v>333</v>
      </c>
      <c r="R165" s="383"/>
      <c r="S165" s="84" t="s">
        <v>333</v>
      </c>
      <c r="T165" s="84" t="s">
        <v>333</v>
      </c>
      <c r="U165" s="84" t="s">
        <v>333</v>
      </c>
      <c r="V165" s="84" t="s">
        <v>333</v>
      </c>
      <c r="W165" s="84">
        <v>0</v>
      </c>
      <c r="X165" s="84">
        <v>0</v>
      </c>
      <c r="Y165" s="84">
        <v>0</v>
      </c>
      <c r="Z165" s="84" t="s">
        <v>333</v>
      </c>
      <c r="AA165" s="84" t="s">
        <v>333</v>
      </c>
      <c r="AB165" s="84" t="s">
        <v>333</v>
      </c>
      <c r="AC165" s="385" t="s">
        <v>333</v>
      </c>
      <c r="AD165" s="85"/>
    </row>
    <row r="166" spans="1:30" s="83" customFormat="1" ht="11.25" customHeight="1" x14ac:dyDescent="0.25">
      <c r="A166" s="85"/>
      <c r="B166" s="614"/>
      <c r="C166" s="594"/>
      <c r="D166" s="589"/>
      <c r="E166" s="590"/>
      <c r="F166" s="398" t="s">
        <v>329</v>
      </c>
      <c r="G166" s="586"/>
      <c r="H166" s="560"/>
      <c r="I166" s="383"/>
      <c r="J166" s="84" t="s">
        <v>333</v>
      </c>
      <c r="K166" s="84" t="s">
        <v>333</v>
      </c>
      <c r="L166" s="84" t="s">
        <v>333</v>
      </c>
      <c r="M166" s="84" t="s">
        <v>333</v>
      </c>
      <c r="N166" s="84" t="s">
        <v>333</v>
      </c>
      <c r="O166" s="84" t="s">
        <v>333</v>
      </c>
      <c r="P166" s="84" t="s">
        <v>333</v>
      </c>
      <c r="Q166" s="84" t="s">
        <v>333</v>
      </c>
      <c r="R166" s="383"/>
      <c r="S166" s="84" t="s">
        <v>333</v>
      </c>
      <c r="T166" s="84" t="s">
        <v>333</v>
      </c>
      <c r="U166" s="84" t="s">
        <v>333</v>
      </c>
      <c r="V166" s="84" t="s">
        <v>333</v>
      </c>
      <c r="W166" s="84">
        <v>0</v>
      </c>
      <c r="X166" s="84">
        <v>0</v>
      </c>
      <c r="Y166" s="84">
        <v>0</v>
      </c>
      <c r="Z166" s="84" t="s">
        <v>333</v>
      </c>
      <c r="AA166" s="84" t="s">
        <v>333</v>
      </c>
      <c r="AB166" s="84" t="s">
        <v>333</v>
      </c>
      <c r="AC166" s="385" t="s">
        <v>333</v>
      </c>
      <c r="AD166" s="85"/>
    </row>
    <row r="167" spans="1:30" s="83" customFormat="1" ht="12.4" customHeight="1" x14ac:dyDescent="0.25">
      <c r="A167" s="85"/>
      <c r="B167" s="614"/>
      <c r="C167" s="594" t="s">
        <v>588</v>
      </c>
      <c r="D167" s="589" t="s">
        <v>581</v>
      </c>
      <c r="E167" s="590" t="s">
        <v>586</v>
      </c>
      <c r="F167" s="398" t="s">
        <v>315</v>
      </c>
      <c r="G167" s="586"/>
      <c r="H167" s="560"/>
      <c r="I167" s="383"/>
      <c r="J167" s="84" t="s">
        <v>333</v>
      </c>
      <c r="K167" s="84" t="s">
        <v>333</v>
      </c>
      <c r="L167" s="84" t="s">
        <v>333</v>
      </c>
      <c r="M167" s="84" t="s">
        <v>333</v>
      </c>
      <c r="N167" s="84" t="s">
        <v>333</v>
      </c>
      <c r="O167" s="84" t="s">
        <v>333</v>
      </c>
      <c r="P167" s="84" t="s">
        <v>333</v>
      </c>
      <c r="Q167" s="84" t="s">
        <v>333</v>
      </c>
      <c r="R167" s="383"/>
      <c r="S167" s="84" t="s">
        <v>333</v>
      </c>
      <c r="T167" s="84" t="s">
        <v>333</v>
      </c>
      <c r="U167" s="84" t="s">
        <v>333</v>
      </c>
      <c r="V167" s="84" t="s">
        <v>333</v>
      </c>
      <c r="W167" s="84">
        <v>0</v>
      </c>
      <c r="X167" s="84">
        <v>0</v>
      </c>
      <c r="Y167" s="84">
        <v>0</v>
      </c>
      <c r="Z167" s="84" t="s">
        <v>333</v>
      </c>
      <c r="AA167" s="84" t="s">
        <v>333</v>
      </c>
      <c r="AB167" s="84" t="s">
        <v>333</v>
      </c>
      <c r="AC167" s="385" t="s">
        <v>333</v>
      </c>
      <c r="AD167" s="85"/>
    </row>
    <row r="168" spans="1:30" s="83" customFormat="1" ht="11.25" customHeight="1" x14ac:dyDescent="0.25">
      <c r="A168" s="85"/>
      <c r="B168" s="614"/>
      <c r="C168" s="594"/>
      <c r="D168" s="589"/>
      <c r="E168" s="590"/>
      <c r="F168" s="398" t="s">
        <v>317</v>
      </c>
      <c r="G168" s="586"/>
      <c r="H168" s="560"/>
      <c r="I168" s="383"/>
      <c r="J168" s="84" t="s">
        <v>333</v>
      </c>
      <c r="K168" s="84" t="s">
        <v>333</v>
      </c>
      <c r="L168" s="84" t="s">
        <v>333</v>
      </c>
      <c r="M168" s="84" t="s">
        <v>333</v>
      </c>
      <c r="N168" s="84" t="s">
        <v>333</v>
      </c>
      <c r="O168" s="84" t="s">
        <v>333</v>
      </c>
      <c r="P168" s="84" t="s">
        <v>333</v>
      </c>
      <c r="Q168" s="84" t="s">
        <v>333</v>
      </c>
      <c r="R168" s="383"/>
      <c r="S168" s="84" t="s">
        <v>333</v>
      </c>
      <c r="T168" s="84" t="s">
        <v>333</v>
      </c>
      <c r="U168" s="84" t="s">
        <v>333</v>
      </c>
      <c r="V168" s="84" t="s">
        <v>333</v>
      </c>
      <c r="W168" s="84">
        <v>0</v>
      </c>
      <c r="X168" s="84">
        <v>0</v>
      </c>
      <c r="Y168" s="84">
        <v>0</v>
      </c>
      <c r="Z168" s="84" t="s">
        <v>333</v>
      </c>
      <c r="AA168" s="84" t="s">
        <v>333</v>
      </c>
      <c r="AB168" s="84" t="s">
        <v>333</v>
      </c>
      <c r="AC168" s="385" t="s">
        <v>333</v>
      </c>
      <c r="AD168" s="85"/>
    </row>
    <row r="169" spans="1:30" s="83" customFormat="1" ht="11.25" customHeight="1" x14ac:dyDescent="0.25">
      <c r="A169" s="85"/>
      <c r="B169" s="614"/>
      <c r="C169" s="594"/>
      <c r="D169" s="589"/>
      <c r="E169" s="590"/>
      <c r="F169" s="398" t="s">
        <v>318</v>
      </c>
      <c r="G169" s="586"/>
      <c r="H169" s="560"/>
      <c r="I169" s="383"/>
      <c r="J169" s="84" t="s">
        <v>333</v>
      </c>
      <c r="K169" s="84" t="s">
        <v>333</v>
      </c>
      <c r="L169" s="84" t="s">
        <v>333</v>
      </c>
      <c r="M169" s="84" t="s">
        <v>333</v>
      </c>
      <c r="N169" s="84" t="s">
        <v>333</v>
      </c>
      <c r="O169" s="84" t="s">
        <v>333</v>
      </c>
      <c r="P169" s="84" t="s">
        <v>333</v>
      </c>
      <c r="Q169" s="84" t="s">
        <v>333</v>
      </c>
      <c r="R169" s="383"/>
      <c r="S169" s="84" t="s">
        <v>333</v>
      </c>
      <c r="T169" s="84" t="s">
        <v>333</v>
      </c>
      <c r="U169" s="84" t="s">
        <v>333</v>
      </c>
      <c r="V169" s="84" t="s">
        <v>333</v>
      </c>
      <c r="W169" s="84">
        <v>0</v>
      </c>
      <c r="X169" s="84">
        <v>0</v>
      </c>
      <c r="Y169" s="84">
        <v>0</v>
      </c>
      <c r="Z169" s="84" t="s">
        <v>333</v>
      </c>
      <c r="AA169" s="84" t="s">
        <v>333</v>
      </c>
      <c r="AB169" s="84" t="s">
        <v>333</v>
      </c>
      <c r="AC169" s="385" t="s">
        <v>333</v>
      </c>
      <c r="AD169" s="85"/>
    </row>
    <row r="170" spans="1:30" s="83" customFormat="1" ht="11.25" customHeight="1" x14ac:dyDescent="0.25">
      <c r="A170" s="85"/>
      <c r="B170" s="614"/>
      <c r="C170" s="594"/>
      <c r="D170" s="589"/>
      <c r="E170" s="590"/>
      <c r="F170" s="398" t="s">
        <v>319</v>
      </c>
      <c r="G170" s="586"/>
      <c r="H170" s="560"/>
      <c r="I170" s="383"/>
      <c r="J170" s="84" t="s">
        <v>333</v>
      </c>
      <c r="K170" s="84" t="s">
        <v>333</v>
      </c>
      <c r="L170" s="84" t="s">
        <v>333</v>
      </c>
      <c r="M170" s="84" t="s">
        <v>333</v>
      </c>
      <c r="N170" s="84" t="s">
        <v>333</v>
      </c>
      <c r="O170" s="84" t="s">
        <v>333</v>
      </c>
      <c r="P170" s="84" t="s">
        <v>333</v>
      </c>
      <c r="Q170" s="84" t="s">
        <v>333</v>
      </c>
      <c r="R170" s="383"/>
      <c r="S170" s="84" t="s">
        <v>333</v>
      </c>
      <c r="T170" s="84" t="s">
        <v>333</v>
      </c>
      <c r="U170" s="84" t="s">
        <v>333</v>
      </c>
      <c r="V170" s="84" t="s">
        <v>333</v>
      </c>
      <c r="W170" s="84">
        <v>0</v>
      </c>
      <c r="X170" s="84">
        <v>0</v>
      </c>
      <c r="Y170" s="84">
        <v>0</v>
      </c>
      <c r="Z170" s="84" t="s">
        <v>333</v>
      </c>
      <c r="AA170" s="84" t="s">
        <v>333</v>
      </c>
      <c r="AB170" s="84" t="s">
        <v>333</v>
      </c>
      <c r="AC170" s="385" t="s">
        <v>333</v>
      </c>
      <c r="AD170" s="85"/>
    </row>
    <row r="171" spans="1:30" s="83" customFormat="1" ht="11.25" customHeight="1" x14ac:dyDescent="0.25">
      <c r="A171" s="85"/>
      <c r="B171" s="614"/>
      <c r="C171" s="594"/>
      <c r="D171" s="589"/>
      <c r="E171" s="590"/>
      <c r="F171" s="398" t="s">
        <v>320</v>
      </c>
      <c r="G171" s="586"/>
      <c r="H171" s="560"/>
      <c r="I171" s="383"/>
      <c r="J171" s="84" t="s">
        <v>333</v>
      </c>
      <c r="K171" s="84" t="s">
        <v>333</v>
      </c>
      <c r="L171" s="84" t="s">
        <v>333</v>
      </c>
      <c r="M171" s="84" t="s">
        <v>333</v>
      </c>
      <c r="N171" s="84" t="s">
        <v>333</v>
      </c>
      <c r="O171" s="84" t="s">
        <v>333</v>
      </c>
      <c r="P171" s="84" t="s">
        <v>333</v>
      </c>
      <c r="Q171" s="84" t="s">
        <v>333</v>
      </c>
      <c r="R171" s="383"/>
      <c r="S171" s="84" t="s">
        <v>333</v>
      </c>
      <c r="T171" s="84" t="s">
        <v>333</v>
      </c>
      <c r="U171" s="84" t="s">
        <v>333</v>
      </c>
      <c r="V171" s="84" t="s">
        <v>333</v>
      </c>
      <c r="W171" s="84">
        <v>0</v>
      </c>
      <c r="X171" s="84">
        <v>0</v>
      </c>
      <c r="Y171" s="84">
        <v>0</v>
      </c>
      <c r="Z171" s="84" t="s">
        <v>333</v>
      </c>
      <c r="AA171" s="84" t="s">
        <v>333</v>
      </c>
      <c r="AB171" s="84" t="s">
        <v>333</v>
      </c>
      <c r="AC171" s="385" t="s">
        <v>333</v>
      </c>
      <c r="AD171" s="85"/>
    </row>
    <row r="172" spans="1:30" s="83" customFormat="1" ht="11.25" customHeight="1" x14ac:dyDescent="0.25">
      <c r="A172" s="85"/>
      <c r="B172" s="614"/>
      <c r="C172" s="594"/>
      <c r="D172" s="589"/>
      <c r="E172" s="590"/>
      <c r="F172" s="398" t="s">
        <v>321</v>
      </c>
      <c r="G172" s="586"/>
      <c r="H172" s="560"/>
      <c r="I172" s="383"/>
      <c r="J172" s="84" t="s">
        <v>333</v>
      </c>
      <c r="K172" s="84" t="s">
        <v>333</v>
      </c>
      <c r="L172" s="84" t="s">
        <v>333</v>
      </c>
      <c r="M172" s="84" t="s">
        <v>333</v>
      </c>
      <c r="N172" s="84" t="s">
        <v>333</v>
      </c>
      <c r="O172" s="84" t="s">
        <v>333</v>
      </c>
      <c r="P172" s="84" t="s">
        <v>333</v>
      </c>
      <c r="Q172" s="84" t="s">
        <v>333</v>
      </c>
      <c r="R172" s="383"/>
      <c r="S172" s="84" t="s">
        <v>333</v>
      </c>
      <c r="T172" s="84" t="s">
        <v>333</v>
      </c>
      <c r="U172" s="84" t="s">
        <v>333</v>
      </c>
      <c r="V172" s="84" t="s">
        <v>333</v>
      </c>
      <c r="W172" s="84">
        <v>0</v>
      </c>
      <c r="X172" s="84">
        <v>0</v>
      </c>
      <c r="Y172" s="84">
        <v>0</v>
      </c>
      <c r="Z172" s="84" t="s">
        <v>333</v>
      </c>
      <c r="AA172" s="84" t="s">
        <v>333</v>
      </c>
      <c r="AB172" s="84" t="s">
        <v>333</v>
      </c>
      <c r="AC172" s="385" t="s">
        <v>333</v>
      </c>
      <c r="AD172" s="85"/>
    </row>
    <row r="173" spans="1:30" s="83" customFormat="1" ht="11.25" customHeight="1" x14ac:dyDescent="0.25">
      <c r="A173" s="85"/>
      <c r="B173" s="614"/>
      <c r="C173" s="594"/>
      <c r="D173" s="589"/>
      <c r="E173" s="590"/>
      <c r="F173" s="398" t="s">
        <v>322</v>
      </c>
      <c r="G173" s="586"/>
      <c r="H173" s="560"/>
      <c r="I173" s="383"/>
      <c r="J173" s="84" t="s">
        <v>333</v>
      </c>
      <c r="K173" s="84" t="s">
        <v>333</v>
      </c>
      <c r="L173" s="84" t="s">
        <v>333</v>
      </c>
      <c r="M173" s="84" t="s">
        <v>333</v>
      </c>
      <c r="N173" s="84" t="s">
        <v>333</v>
      </c>
      <c r="O173" s="84" t="s">
        <v>333</v>
      </c>
      <c r="P173" s="84" t="s">
        <v>333</v>
      </c>
      <c r="Q173" s="84" t="s">
        <v>333</v>
      </c>
      <c r="R173" s="383"/>
      <c r="S173" s="84" t="s">
        <v>333</v>
      </c>
      <c r="T173" s="84" t="s">
        <v>333</v>
      </c>
      <c r="U173" s="84" t="s">
        <v>333</v>
      </c>
      <c r="V173" s="84" t="s">
        <v>333</v>
      </c>
      <c r="W173" s="84">
        <v>0</v>
      </c>
      <c r="X173" s="84">
        <v>0</v>
      </c>
      <c r="Y173" s="84">
        <v>0</v>
      </c>
      <c r="Z173" s="84" t="s">
        <v>333</v>
      </c>
      <c r="AA173" s="84" t="s">
        <v>333</v>
      </c>
      <c r="AB173" s="84" t="s">
        <v>333</v>
      </c>
      <c r="AC173" s="385" t="s">
        <v>333</v>
      </c>
      <c r="AD173" s="85"/>
    </row>
    <row r="174" spans="1:30" s="83" customFormat="1" ht="11.25" customHeight="1" x14ac:dyDescent="0.25">
      <c r="A174" s="85"/>
      <c r="B174" s="614"/>
      <c r="C174" s="594"/>
      <c r="D174" s="589"/>
      <c r="E174" s="590"/>
      <c r="F174" s="398" t="s">
        <v>323</v>
      </c>
      <c r="G174" s="586"/>
      <c r="H174" s="560"/>
      <c r="I174" s="383"/>
      <c r="J174" s="84" t="s">
        <v>333</v>
      </c>
      <c r="K174" s="84" t="s">
        <v>333</v>
      </c>
      <c r="L174" s="84" t="s">
        <v>333</v>
      </c>
      <c r="M174" s="84" t="s">
        <v>333</v>
      </c>
      <c r="N174" s="84" t="s">
        <v>333</v>
      </c>
      <c r="O174" s="84" t="s">
        <v>333</v>
      </c>
      <c r="P174" s="84" t="s">
        <v>333</v>
      </c>
      <c r="Q174" s="84" t="s">
        <v>333</v>
      </c>
      <c r="R174" s="383"/>
      <c r="S174" s="84" t="s">
        <v>333</v>
      </c>
      <c r="T174" s="84" t="s">
        <v>333</v>
      </c>
      <c r="U174" s="84" t="s">
        <v>333</v>
      </c>
      <c r="V174" s="84" t="s">
        <v>333</v>
      </c>
      <c r="W174" s="84">
        <v>0</v>
      </c>
      <c r="X174" s="84">
        <v>0</v>
      </c>
      <c r="Y174" s="84">
        <v>0</v>
      </c>
      <c r="Z174" s="84" t="s">
        <v>333</v>
      </c>
      <c r="AA174" s="84" t="s">
        <v>333</v>
      </c>
      <c r="AB174" s="84" t="s">
        <v>333</v>
      </c>
      <c r="AC174" s="385" t="s">
        <v>333</v>
      </c>
      <c r="AD174" s="85"/>
    </row>
    <row r="175" spans="1:30" s="83" customFormat="1" ht="11.25" customHeight="1" x14ac:dyDescent="0.25">
      <c r="A175" s="85"/>
      <c r="B175" s="614"/>
      <c r="C175" s="594"/>
      <c r="D175" s="589"/>
      <c r="E175" s="590"/>
      <c r="F175" s="398" t="s">
        <v>324</v>
      </c>
      <c r="G175" s="586"/>
      <c r="H175" s="560"/>
      <c r="I175" s="383"/>
      <c r="J175" s="84" t="s">
        <v>333</v>
      </c>
      <c r="K175" s="84" t="s">
        <v>333</v>
      </c>
      <c r="L175" s="84" t="s">
        <v>333</v>
      </c>
      <c r="M175" s="84" t="s">
        <v>333</v>
      </c>
      <c r="N175" s="84" t="s">
        <v>333</v>
      </c>
      <c r="O175" s="84" t="s">
        <v>333</v>
      </c>
      <c r="P175" s="84" t="s">
        <v>333</v>
      </c>
      <c r="Q175" s="84" t="s">
        <v>333</v>
      </c>
      <c r="R175" s="383"/>
      <c r="S175" s="84" t="s">
        <v>333</v>
      </c>
      <c r="T175" s="84" t="s">
        <v>333</v>
      </c>
      <c r="U175" s="84" t="s">
        <v>333</v>
      </c>
      <c r="V175" s="84" t="s">
        <v>333</v>
      </c>
      <c r="W175" s="84">
        <v>0</v>
      </c>
      <c r="X175" s="84">
        <v>0</v>
      </c>
      <c r="Y175" s="84">
        <v>0</v>
      </c>
      <c r="Z175" s="84" t="s">
        <v>333</v>
      </c>
      <c r="AA175" s="84" t="s">
        <v>333</v>
      </c>
      <c r="AB175" s="84" t="s">
        <v>333</v>
      </c>
      <c r="AC175" s="385" t="s">
        <v>333</v>
      </c>
      <c r="AD175" s="85"/>
    </row>
    <row r="176" spans="1:30" s="83" customFormat="1" ht="11.25" customHeight="1" x14ac:dyDescent="0.25">
      <c r="A176" s="85"/>
      <c r="B176" s="614"/>
      <c r="C176" s="594"/>
      <c r="D176" s="589"/>
      <c r="E176" s="590"/>
      <c r="F176" s="398" t="s">
        <v>325</v>
      </c>
      <c r="G176" s="586"/>
      <c r="H176" s="560"/>
      <c r="I176" s="383"/>
      <c r="J176" s="84" t="s">
        <v>333</v>
      </c>
      <c r="K176" s="84" t="s">
        <v>333</v>
      </c>
      <c r="L176" s="84" t="s">
        <v>333</v>
      </c>
      <c r="M176" s="84" t="s">
        <v>333</v>
      </c>
      <c r="N176" s="84" t="s">
        <v>333</v>
      </c>
      <c r="O176" s="84" t="s">
        <v>333</v>
      </c>
      <c r="P176" s="84" t="s">
        <v>333</v>
      </c>
      <c r="Q176" s="84" t="s">
        <v>333</v>
      </c>
      <c r="R176" s="383"/>
      <c r="S176" s="84" t="s">
        <v>333</v>
      </c>
      <c r="T176" s="84" t="s">
        <v>333</v>
      </c>
      <c r="U176" s="84" t="s">
        <v>333</v>
      </c>
      <c r="V176" s="84" t="s">
        <v>333</v>
      </c>
      <c r="W176" s="84">
        <v>0</v>
      </c>
      <c r="X176" s="84">
        <v>0</v>
      </c>
      <c r="Y176" s="84">
        <v>0</v>
      </c>
      <c r="Z176" s="84" t="s">
        <v>333</v>
      </c>
      <c r="AA176" s="84" t="s">
        <v>333</v>
      </c>
      <c r="AB176" s="84" t="s">
        <v>333</v>
      </c>
      <c r="AC176" s="385" t="s">
        <v>333</v>
      </c>
      <c r="AD176" s="85"/>
    </row>
    <row r="177" spans="1:30" s="83" customFormat="1" ht="11.25" customHeight="1" x14ac:dyDescent="0.25">
      <c r="A177" s="85"/>
      <c r="B177" s="614"/>
      <c r="C177" s="594"/>
      <c r="D177" s="589"/>
      <c r="E177" s="590"/>
      <c r="F177" s="398" t="s">
        <v>326</v>
      </c>
      <c r="G177" s="586"/>
      <c r="H177" s="560"/>
      <c r="I177" s="383"/>
      <c r="J177" s="84" t="s">
        <v>333</v>
      </c>
      <c r="K177" s="84" t="s">
        <v>333</v>
      </c>
      <c r="L177" s="84" t="s">
        <v>333</v>
      </c>
      <c r="M177" s="84" t="s">
        <v>333</v>
      </c>
      <c r="N177" s="84" t="s">
        <v>333</v>
      </c>
      <c r="O177" s="84" t="s">
        <v>333</v>
      </c>
      <c r="P177" s="84" t="s">
        <v>333</v>
      </c>
      <c r="Q177" s="84" t="s">
        <v>333</v>
      </c>
      <c r="R177" s="383"/>
      <c r="S177" s="84" t="s">
        <v>333</v>
      </c>
      <c r="T177" s="84" t="s">
        <v>333</v>
      </c>
      <c r="U177" s="84" t="s">
        <v>333</v>
      </c>
      <c r="V177" s="84" t="s">
        <v>333</v>
      </c>
      <c r="W177" s="84">
        <v>0</v>
      </c>
      <c r="X177" s="84">
        <v>0</v>
      </c>
      <c r="Y177" s="84">
        <v>0</v>
      </c>
      <c r="Z177" s="84" t="s">
        <v>333</v>
      </c>
      <c r="AA177" s="84" t="s">
        <v>333</v>
      </c>
      <c r="AB177" s="84" t="s">
        <v>333</v>
      </c>
      <c r="AC177" s="385" t="s">
        <v>333</v>
      </c>
      <c r="AD177" s="85"/>
    </row>
    <row r="178" spans="1:30" s="83" customFormat="1" ht="11.25" customHeight="1" x14ac:dyDescent="0.25">
      <c r="A178" s="85"/>
      <c r="B178" s="614"/>
      <c r="C178" s="594"/>
      <c r="D178" s="589"/>
      <c r="E178" s="590"/>
      <c r="F178" s="398" t="s">
        <v>327</v>
      </c>
      <c r="G178" s="586"/>
      <c r="H178" s="560"/>
      <c r="I178" s="383"/>
      <c r="J178" s="84" t="s">
        <v>333</v>
      </c>
      <c r="K178" s="84" t="s">
        <v>333</v>
      </c>
      <c r="L178" s="84" t="s">
        <v>333</v>
      </c>
      <c r="M178" s="84" t="s">
        <v>333</v>
      </c>
      <c r="N178" s="84" t="s">
        <v>333</v>
      </c>
      <c r="O178" s="84" t="s">
        <v>333</v>
      </c>
      <c r="P178" s="84" t="s">
        <v>333</v>
      </c>
      <c r="Q178" s="84" t="s">
        <v>333</v>
      </c>
      <c r="R178" s="383"/>
      <c r="S178" s="84" t="s">
        <v>333</v>
      </c>
      <c r="T178" s="84" t="s">
        <v>333</v>
      </c>
      <c r="U178" s="84" t="s">
        <v>333</v>
      </c>
      <c r="V178" s="84" t="s">
        <v>333</v>
      </c>
      <c r="W178" s="84">
        <v>0</v>
      </c>
      <c r="X178" s="84">
        <v>0</v>
      </c>
      <c r="Y178" s="84">
        <v>0</v>
      </c>
      <c r="Z178" s="84" t="s">
        <v>333</v>
      </c>
      <c r="AA178" s="84" t="s">
        <v>333</v>
      </c>
      <c r="AB178" s="84" t="s">
        <v>333</v>
      </c>
      <c r="AC178" s="385" t="s">
        <v>333</v>
      </c>
      <c r="AD178" s="85"/>
    </row>
    <row r="179" spans="1:30" s="83" customFormat="1" ht="11.25" customHeight="1" x14ac:dyDescent="0.25">
      <c r="A179" s="85"/>
      <c r="B179" s="614"/>
      <c r="C179" s="594"/>
      <c r="D179" s="589"/>
      <c r="E179" s="590"/>
      <c r="F179" s="398" t="s">
        <v>328</v>
      </c>
      <c r="G179" s="586"/>
      <c r="H179" s="560"/>
      <c r="I179" s="383"/>
      <c r="J179" s="84" t="s">
        <v>333</v>
      </c>
      <c r="K179" s="84" t="s">
        <v>333</v>
      </c>
      <c r="L179" s="84" t="s">
        <v>333</v>
      </c>
      <c r="M179" s="84" t="s">
        <v>333</v>
      </c>
      <c r="N179" s="84" t="s">
        <v>333</v>
      </c>
      <c r="O179" s="84" t="s">
        <v>333</v>
      </c>
      <c r="P179" s="84" t="s">
        <v>333</v>
      </c>
      <c r="Q179" s="84" t="s">
        <v>333</v>
      </c>
      <c r="R179" s="383"/>
      <c r="S179" s="84" t="s">
        <v>333</v>
      </c>
      <c r="T179" s="84" t="s">
        <v>333</v>
      </c>
      <c r="U179" s="84" t="s">
        <v>333</v>
      </c>
      <c r="V179" s="84" t="s">
        <v>333</v>
      </c>
      <c r="W179" s="84">
        <v>0</v>
      </c>
      <c r="X179" s="84">
        <v>0</v>
      </c>
      <c r="Y179" s="84">
        <v>0</v>
      </c>
      <c r="Z179" s="84" t="s">
        <v>333</v>
      </c>
      <c r="AA179" s="84" t="s">
        <v>333</v>
      </c>
      <c r="AB179" s="84" t="s">
        <v>333</v>
      </c>
      <c r="AC179" s="385" t="s">
        <v>333</v>
      </c>
      <c r="AD179" s="85"/>
    </row>
    <row r="180" spans="1:30" s="83" customFormat="1" ht="11.25" customHeight="1" thickBot="1" x14ac:dyDescent="0.3">
      <c r="A180" s="85"/>
      <c r="B180" s="615"/>
      <c r="C180" s="616"/>
      <c r="D180" s="591"/>
      <c r="E180" s="592"/>
      <c r="F180" s="399" t="s">
        <v>329</v>
      </c>
      <c r="G180" s="586"/>
      <c r="H180" s="560"/>
      <c r="I180" s="383"/>
      <c r="J180" s="84" t="s">
        <v>333</v>
      </c>
      <c r="K180" s="84" t="s">
        <v>333</v>
      </c>
      <c r="L180" s="84" t="s">
        <v>333</v>
      </c>
      <c r="M180" s="84" t="s">
        <v>333</v>
      </c>
      <c r="N180" s="84" t="s">
        <v>333</v>
      </c>
      <c r="O180" s="84" t="s">
        <v>333</v>
      </c>
      <c r="P180" s="84" t="s">
        <v>333</v>
      </c>
      <c r="Q180" s="84" t="s">
        <v>333</v>
      </c>
      <c r="R180" s="383"/>
      <c r="S180" s="84" t="s">
        <v>333</v>
      </c>
      <c r="T180" s="84" t="s">
        <v>333</v>
      </c>
      <c r="U180" s="84" t="s">
        <v>333</v>
      </c>
      <c r="V180" s="84" t="s">
        <v>333</v>
      </c>
      <c r="W180" s="84">
        <v>0</v>
      </c>
      <c r="X180" s="84">
        <v>0</v>
      </c>
      <c r="Y180" s="84">
        <v>0</v>
      </c>
      <c r="Z180" s="84" t="s">
        <v>333</v>
      </c>
      <c r="AA180" s="84" t="s">
        <v>333</v>
      </c>
      <c r="AB180" s="84" t="s">
        <v>333</v>
      </c>
      <c r="AC180" s="385" t="s">
        <v>333</v>
      </c>
      <c r="AD180" s="85"/>
    </row>
    <row r="181" spans="1:30" s="83" customFormat="1" ht="12.4" customHeight="1" x14ac:dyDescent="0.25">
      <c r="A181" s="85"/>
      <c r="B181" s="583" t="s">
        <v>33</v>
      </c>
      <c r="C181" s="617" t="s">
        <v>477</v>
      </c>
      <c r="D181" s="611" t="s">
        <v>585</v>
      </c>
      <c r="E181" s="612" t="s">
        <v>290</v>
      </c>
      <c r="F181" s="397" t="s">
        <v>315</v>
      </c>
      <c r="G181" s="586"/>
      <c r="H181" s="560"/>
      <c r="I181" s="383"/>
      <c r="J181" s="84" t="s">
        <v>333</v>
      </c>
      <c r="K181" s="84" t="s">
        <v>333</v>
      </c>
      <c r="L181" s="84" t="s">
        <v>333</v>
      </c>
      <c r="M181" s="84" t="s">
        <v>333</v>
      </c>
      <c r="N181" s="84" t="s">
        <v>333</v>
      </c>
      <c r="O181" s="84" t="s">
        <v>333</v>
      </c>
      <c r="P181" s="84" t="s">
        <v>333</v>
      </c>
      <c r="Q181" s="84" t="s">
        <v>333</v>
      </c>
      <c r="R181" s="383"/>
      <c r="S181" s="84" t="s">
        <v>333</v>
      </c>
      <c r="T181" s="84" t="s">
        <v>333</v>
      </c>
      <c r="U181" s="84" t="s">
        <v>333</v>
      </c>
      <c r="V181" s="84" t="s">
        <v>333</v>
      </c>
      <c r="W181" s="84">
        <v>0</v>
      </c>
      <c r="X181" s="84">
        <v>1.4870742269298105</v>
      </c>
      <c r="Y181" s="84">
        <v>0.70457099735818829</v>
      </c>
      <c r="Z181" s="84" t="s">
        <v>333</v>
      </c>
      <c r="AA181" s="84" t="s">
        <v>333</v>
      </c>
      <c r="AB181" s="84" t="s">
        <v>333</v>
      </c>
      <c r="AC181" s="385" t="s">
        <v>333</v>
      </c>
      <c r="AD181" s="85"/>
    </row>
    <row r="182" spans="1:30" s="83" customFormat="1" ht="12.4" customHeight="1" x14ac:dyDescent="0.25">
      <c r="A182" s="85"/>
      <c r="B182" s="584"/>
      <c r="C182" s="556"/>
      <c r="D182" s="589"/>
      <c r="E182" s="590"/>
      <c r="F182" s="398" t="s">
        <v>317</v>
      </c>
      <c r="G182" s="586"/>
      <c r="H182" s="560"/>
      <c r="I182" s="383"/>
      <c r="J182" s="84" t="s">
        <v>333</v>
      </c>
      <c r="K182" s="84" t="s">
        <v>333</v>
      </c>
      <c r="L182" s="84" t="s">
        <v>333</v>
      </c>
      <c r="M182" s="84" t="s">
        <v>333</v>
      </c>
      <c r="N182" s="84" t="s">
        <v>333</v>
      </c>
      <c r="O182" s="84" t="s">
        <v>333</v>
      </c>
      <c r="P182" s="84" t="s">
        <v>333</v>
      </c>
      <c r="Q182" s="84" t="s">
        <v>333</v>
      </c>
      <c r="R182" s="383"/>
      <c r="S182" s="84" t="s">
        <v>333</v>
      </c>
      <c r="T182" s="84" t="s">
        <v>333</v>
      </c>
      <c r="U182" s="84" t="s">
        <v>333</v>
      </c>
      <c r="V182" s="84" t="s">
        <v>333</v>
      </c>
      <c r="W182" s="84">
        <v>0</v>
      </c>
      <c r="X182" s="84">
        <v>1.4870742269298105</v>
      </c>
      <c r="Y182" s="84">
        <v>0.70457099735818829</v>
      </c>
      <c r="Z182" s="84" t="s">
        <v>333</v>
      </c>
      <c r="AA182" s="84" t="s">
        <v>333</v>
      </c>
      <c r="AB182" s="84" t="s">
        <v>333</v>
      </c>
      <c r="AC182" s="385" t="s">
        <v>333</v>
      </c>
      <c r="AD182" s="85"/>
    </row>
    <row r="183" spans="1:30" s="83" customFormat="1" ht="12.4" customHeight="1" x14ac:dyDescent="0.25">
      <c r="A183" s="85"/>
      <c r="B183" s="584"/>
      <c r="C183" s="556"/>
      <c r="D183" s="589"/>
      <c r="E183" s="590"/>
      <c r="F183" s="398" t="s">
        <v>318</v>
      </c>
      <c r="G183" s="586"/>
      <c r="H183" s="560"/>
      <c r="I183" s="383"/>
      <c r="J183" s="84" t="s">
        <v>333</v>
      </c>
      <c r="K183" s="84" t="s">
        <v>333</v>
      </c>
      <c r="L183" s="84" t="s">
        <v>333</v>
      </c>
      <c r="M183" s="84" t="s">
        <v>333</v>
      </c>
      <c r="N183" s="84" t="s">
        <v>333</v>
      </c>
      <c r="O183" s="84" t="s">
        <v>333</v>
      </c>
      <c r="P183" s="84" t="s">
        <v>333</v>
      </c>
      <c r="Q183" s="84" t="s">
        <v>333</v>
      </c>
      <c r="R183" s="383"/>
      <c r="S183" s="84" t="s">
        <v>333</v>
      </c>
      <c r="T183" s="84" t="s">
        <v>333</v>
      </c>
      <c r="U183" s="84" t="s">
        <v>333</v>
      </c>
      <c r="V183" s="84" t="s">
        <v>333</v>
      </c>
      <c r="W183" s="84">
        <v>0</v>
      </c>
      <c r="X183" s="84">
        <v>1.4870742269298105</v>
      </c>
      <c r="Y183" s="84">
        <v>0.70457099735818829</v>
      </c>
      <c r="Z183" s="84" t="s">
        <v>333</v>
      </c>
      <c r="AA183" s="84" t="s">
        <v>333</v>
      </c>
      <c r="AB183" s="84" t="s">
        <v>333</v>
      </c>
      <c r="AC183" s="385" t="s">
        <v>333</v>
      </c>
      <c r="AD183" s="85"/>
    </row>
    <row r="184" spans="1:30" s="83" customFormat="1" ht="12.4" customHeight="1" x14ac:dyDescent="0.25">
      <c r="A184" s="85"/>
      <c r="B184" s="584"/>
      <c r="C184" s="556"/>
      <c r="D184" s="589"/>
      <c r="E184" s="590"/>
      <c r="F184" s="398" t="s">
        <v>319</v>
      </c>
      <c r="G184" s="586"/>
      <c r="H184" s="560"/>
      <c r="I184" s="383"/>
      <c r="J184" s="84" t="s">
        <v>333</v>
      </c>
      <c r="K184" s="84" t="s">
        <v>333</v>
      </c>
      <c r="L184" s="84" t="s">
        <v>333</v>
      </c>
      <c r="M184" s="84" t="s">
        <v>333</v>
      </c>
      <c r="N184" s="84" t="s">
        <v>333</v>
      </c>
      <c r="O184" s="84" t="s">
        <v>333</v>
      </c>
      <c r="P184" s="84" t="s">
        <v>333</v>
      </c>
      <c r="Q184" s="84" t="s">
        <v>333</v>
      </c>
      <c r="R184" s="383"/>
      <c r="S184" s="84" t="s">
        <v>333</v>
      </c>
      <c r="T184" s="84" t="s">
        <v>333</v>
      </c>
      <c r="U184" s="84" t="s">
        <v>333</v>
      </c>
      <c r="V184" s="84" t="s">
        <v>333</v>
      </c>
      <c r="W184" s="84">
        <v>0</v>
      </c>
      <c r="X184" s="84">
        <v>1.4870742269298105</v>
      </c>
      <c r="Y184" s="84">
        <v>0.70457099735818829</v>
      </c>
      <c r="Z184" s="84" t="s">
        <v>333</v>
      </c>
      <c r="AA184" s="84" t="s">
        <v>333</v>
      </c>
      <c r="AB184" s="84" t="s">
        <v>333</v>
      </c>
      <c r="AC184" s="385" t="s">
        <v>333</v>
      </c>
      <c r="AD184" s="85"/>
    </row>
    <row r="185" spans="1:30" s="83" customFormat="1" ht="12.4" customHeight="1" x14ac:dyDescent="0.25">
      <c r="A185" s="85"/>
      <c r="B185" s="584"/>
      <c r="C185" s="556"/>
      <c r="D185" s="589"/>
      <c r="E185" s="590"/>
      <c r="F185" s="398" t="s">
        <v>320</v>
      </c>
      <c r="G185" s="586"/>
      <c r="H185" s="560"/>
      <c r="I185" s="383"/>
      <c r="J185" s="84" t="s">
        <v>333</v>
      </c>
      <c r="K185" s="84" t="s">
        <v>333</v>
      </c>
      <c r="L185" s="84" t="s">
        <v>333</v>
      </c>
      <c r="M185" s="84" t="s">
        <v>333</v>
      </c>
      <c r="N185" s="84" t="s">
        <v>333</v>
      </c>
      <c r="O185" s="84" t="s">
        <v>333</v>
      </c>
      <c r="P185" s="84" t="s">
        <v>333</v>
      </c>
      <c r="Q185" s="84" t="s">
        <v>333</v>
      </c>
      <c r="R185" s="383"/>
      <c r="S185" s="84" t="s">
        <v>333</v>
      </c>
      <c r="T185" s="84" t="s">
        <v>333</v>
      </c>
      <c r="U185" s="84" t="s">
        <v>333</v>
      </c>
      <c r="V185" s="84" t="s">
        <v>333</v>
      </c>
      <c r="W185" s="84">
        <v>0</v>
      </c>
      <c r="X185" s="84">
        <v>1.4870742269298105</v>
      </c>
      <c r="Y185" s="84">
        <v>0.70457099735818829</v>
      </c>
      <c r="Z185" s="84" t="s">
        <v>333</v>
      </c>
      <c r="AA185" s="84" t="s">
        <v>333</v>
      </c>
      <c r="AB185" s="84" t="s">
        <v>333</v>
      </c>
      <c r="AC185" s="385" t="s">
        <v>333</v>
      </c>
      <c r="AD185" s="85"/>
    </row>
    <row r="186" spans="1:30" s="83" customFormat="1" ht="12.4" customHeight="1" x14ac:dyDescent="0.25">
      <c r="A186" s="85"/>
      <c r="B186" s="584"/>
      <c r="C186" s="556"/>
      <c r="D186" s="589"/>
      <c r="E186" s="590"/>
      <c r="F186" s="398" t="s">
        <v>321</v>
      </c>
      <c r="G186" s="586"/>
      <c r="H186" s="560"/>
      <c r="I186" s="383"/>
      <c r="J186" s="84" t="s">
        <v>333</v>
      </c>
      <c r="K186" s="84" t="s">
        <v>333</v>
      </c>
      <c r="L186" s="84" t="s">
        <v>333</v>
      </c>
      <c r="M186" s="84" t="s">
        <v>333</v>
      </c>
      <c r="N186" s="84" t="s">
        <v>333</v>
      </c>
      <c r="O186" s="84" t="s">
        <v>333</v>
      </c>
      <c r="P186" s="84" t="s">
        <v>333</v>
      </c>
      <c r="Q186" s="84" t="s">
        <v>333</v>
      </c>
      <c r="R186" s="383"/>
      <c r="S186" s="84" t="s">
        <v>333</v>
      </c>
      <c r="T186" s="84" t="s">
        <v>333</v>
      </c>
      <c r="U186" s="84" t="s">
        <v>333</v>
      </c>
      <c r="V186" s="84" t="s">
        <v>333</v>
      </c>
      <c r="W186" s="84">
        <v>0</v>
      </c>
      <c r="X186" s="84">
        <v>1.4870742269298105</v>
      </c>
      <c r="Y186" s="84">
        <v>0.70457099735818829</v>
      </c>
      <c r="Z186" s="84" t="s">
        <v>333</v>
      </c>
      <c r="AA186" s="84" t="s">
        <v>333</v>
      </c>
      <c r="AB186" s="84" t="s">
        <v>333</v>
      </c>
      <c r="AC186" s="385" t="s">
        <v>333</v>
      </c>
      <c r="AD186" s="85"/>
    </row>
    <row r="187" spans="1:30" s="83" customFormat="1" ht="12.4" customHeight="1" x14ac:dyDescent="0.25">
      <c r="A187" s="85"/>
      <c r="B187" s="584"/>
      <c r="C187" s="556"/>
      <c r="D187" s="589"/>
      <c r="E187" s="590"/>
      <c r="F187" s="398" t="s">
        <v>322</v>
      </c>
      <c r="G187" s="586"/>
      <c r="H187" s="560"/>
      <c r="I187" s="383"/>
      <c r="J187" s="84" t="s">
        <v>333</v>
      </c>
      <c r="K187" s="84" t="s">
        <v>333</v>
      </c>
      <c r="L187" s="84" t="s">
        <v>333</v>
      </c>
      <c r="M187" s="84" t="s">
        <v>333</v>
      </c>
      <c r="N187" s="84" t="s">
        <v>333</v>
      </c>
      <c r="O187" s="84" t="s">
        <v>333</v>
      </c>
      <c r="P187" s="84" t="s">
        <v>333</v>
      </c>
      <c r="Q187" s="84" t="s">
        <v>333</v>
      </c>
      <c r="R187" s="383"/>
      <c r="S187" s="84" t="s">
        <v>333</v>
      </c>
      <c r="T187" s="84" t="s">
        <v>333</v>
      </c>
      <c r="U187" s="84" t="s">
        <v>333</v>
      </c>
      <c r="V187" s="84" t="s">
        <v>333</v>
      </c>
      <c r="W187" s="84">
        <v>0</v>
      </c>
      <c r="X187" s="84">
        <v>1.4870742269298105</v>
      </c>
      <c r="Y187" s="84">
        <v>0.70457099735818829</v>
      </c>
      <c r="Z187" s="84" t="s">
        <v>333</v>
      </c>
      <c r="AA187" s="84" t="s">
        <v>333</v>
      </c>
      <c r="AB187" s="84" t="s">
        <v>333</v>
      </c>
      <c r="AC187" s="385" t="s">
        <v>333</v>
      </c>
      <c r="AD187" s="85"/>
    </row>
    <row r="188" spans="1:30" s="83" customFormat="1" ht="12.4" customHeight="1" x14ac:dyDescent="0.25">
      <c r="A188" s="85"/>
      <c r="B188" s="584"/>
      <c r="C188" s="556"/>
      <c r="D188" s="589"/>
      <c r="E188" s="590"/>
      <c r="F188" s="398" t="s">
        <v>323</v>
      </c>
      <c r="G188" s="586"/>
      <c r="H188" s="560"/>
      <c r="I188" s="383"/>
      <c r="J188" s="84" t="s">
        <v>333</v>
      </c>
      <c r="K188" s="84" t="s">
        <v>333</v>
      </c>
      <c r="L188" s="84" t="s">
        <v>333</v>
      </c>
      <c r="M188" s="84" t="s">
        <v>333</v>
      </c>
      <c r="N188" s="84" t="s">
        <v>333</v>
      </c>
      <c r="O188" s="84" t="s">
        <v>333</v>
      </c>
      <c r="P188" s="84" t="s">
        <v>333</v>
      </c>
      <c r="Q188" s="84" t="s">
        <v>333</v>
      </c>
      <c r="R188" s="383"/>
      <c r="S188" s="84" t="s">
        <v>333</v>
      </c>
      <c r="T188" s="84" t="s">
        <v>333</v>
      </c>
      <c r="U188" s="84" t="s">
        <v>333</v>
      </c>
      <c r="V188" s="84" t="s">
        <v>333</v>
      </c>
      <c r="W188" s="84">
        <v>0</v>
      </c>
      <c r="X188" s="84">
        <v>1.4870742269298105</v>
      </c>
      <c r="Y188" s="84">
        <v>0.70457099735818829</v>
      </c>
      <c r="Z188" s="84" t="s">
        <v>333</v>
      </c>
      <c r="AA188" s="84" t="s">
        <v>333</v>
      </c>
      <c r="AB188" s="84" t="s">
        <v>333</v>
      </c>
      <c r="AC188" s="385" t="s">
        <v>333</v>
      </c>
      <c r="AD188" s="85"/>
    </row>
    <row r="189" spans="1:30" s="83" customFormat="1" ht="12.4" customHeight="1" x14ac:dyDescent="0.25">
      <c r="A189" s="85"/>
      <c r="B189" s="584"/>
      <c r="C189" s="556"/>
      <c r="D189" s="589"/>
      <c r="E189" s="590"/>
      <c r="F189" s="398" t="s">
        <v>324</v>
      </c>
      <c r="G189" s="586"/>
      <c r="H189" s="560"/>
      <c r="I189" s="383"/>
      <c r="J189" s="84" t="s">
        <v>333</v>
      </c>
      <c r="K189" s="84" t="s">
        <v>333</v>
      </c>
      <c r="L189" s="84" t="s">
        <v>333</v>
      </c>
      <c r="M189" s="84" t="s">
        <v>333</v>
      </c>
      <c r="N189" s="84" t="s">
        <v>333</v>
      </c>
      <c r="O189" s="84" t="s">
        <v>333</v>
      </c>
      <c r="P189" s="84" t="s">
        <v>333</v>
      </c>
      <c r="Q189" s="84" t="s">
        <v>333</v>
      </c>
      <c r="R189" s="383"/>
      <c r="S189" s="84" t="s">
        <v>333</v>
      </c>
      <c r="T189" s="84" t="s">
        <v>333</v>
      </c>
      <c r="U189" s="84" t="s">
        <v>333</v>
      </c>
      <c r="V189" s="84" t="s">
        <v>333</v>
      </c>
      <c r="W189" s="84">
        <v>0</v>
      </c>
      <c r="X189" s="84">
        <v>1.4870742269298105</v>
      </c>
      <c r="Y189" s="84">
        <v>0.70457099735818829</v>
      </c>
      <c r="Z189" s="84" t="s">
        <v>333</v>
      </c>
      <c r="AA189" s="84" t="s">
        <v>333</v>
      </c>
      <c r="AB189" s="84" t="s">
        <v>333</v>
      </c>
      <c r="AC189" s="385" t="s">
        <v>333</v>
      </c>
      <c r="AD189" s="85"/>
    </row>
    <row r="190" spans="1:30" s="83" customFormat="1" ht="12.4" customHeight="1" x14ac:dyDescent="0.25">
      <c r="A190" s="85"/>
      <c r="B190" s="584"/>
      <c r="C190" s="556"/>
      <c r="D190" s="589"/>
      <c r="E190" s="590"/>
      <c r="F190" s="398" t="s">
        <v>325</v>
      </c>
      <c r="G190" s="586"/>
      <c r="H190" s="560"/>
      <c r="I190" s="383"/>
      <c r="J190" s="84" t="s">
        <v>333</v>
      </c>
      <c r="K190" s="84" t="s">
        <v>333</v>
      </c>
      <c r="L190" s="84" t="s">
        <v>333</v>
      </c>
      <c r="M190" s="84" t="s">
        <v>333</v>
      </c>
      <c r="N190" s="84" t="s">
        <v>333</v>
      </c>
      <c r="O190" s="84" t="s">
        <v>333</v>
      </c>
      <c r="P190" s="84" t="s">
        <v>333</v>
      </c>
      <c r="Q190" s="84" t="s">
        <v>333</v>
      </c>
      <c r="R190" s="383"/>
      <c r="S190" s="84" t="s">
        <v>333</v>
      </c>
      <c r="T190" s="84" t="s">
        <v>333</v>
      </c>
      <c r="U190" s="84" t="s">
        <v>333</v>
      </c>
      <c r="V190" s="84" t="s">
        <v>333</v>
      </c>
      <c r="W190" s="84">
        <v>0</v>
      </c>
      <c r="X190" s="84">
        <v>1.4870742269298105</v>
      </c>
      <c r="Y190" s="84">
        <v>0.70457099735818829</v>
      </c>
      <c r="Z190" s="84" t="s">
        <v>333</v>
      </c>
      <c r="AA190" s="84" t="s">
        <v>333</v>
      </c>
      <c r="AB190" s="84" t="s">
        <v>333</v>
      </c>
      <c r="AC190" s="385" t="s">
        <v>333</v>
      </c>
      <c r="AD190" s="85"/>
    </row>
    <row r="191" spans="1:30" s="83" customFormat="1" ht="12.4" customHeight="1" x14ac:dyDescent="0.25">
      <c r="A191" s="85"/>
      <c r="B191" s="584"/>
      <c r="C191" s="556"/>
      <c r="D191" s="589"/>
      <c r="E191" s="590"/>
      <c r="F191" s="398" t="s">
        <v>326</v>
      </c>
      <c r="G191" s="586"/>
      <c r="H191" s="560"/>
      <c r="I191" s="383"/>
      <c r="J191" s="84" t="s">
        <v>333</v>
      </c>
      <c r="K191" s="84" t="s">
        <v>333</v>
      </c>
      <c r="L191" s="84" t="s">
        <v>333</v>
      </c>
      <c r="M191" s="84" t="s">
        <v>333</v>
      </c>
      <c r="N191" s="84" t="s">
        <v>333</v>
      </c>
      <c r="O191" s="84" t="s">
        <v>333</v>
      </c>
      <c r="P191" s="84" t="s">
        <v>333</v>
      </c>
      <c r="Q191" s="84" t="s">
        <v>333</v>
      </c>
      <c r="R191" s="383"/>
      <c r="S191" s="84" t="s">
        <v>333</v>
      </c>
      <c r="T191" s="84" t="s">
        <v>333</v>
      </c>
      <c r="U191" s="84" t="s">
        <v>333</v>
      </c>
      <c r="V191" s="84" t="s">
        <v>333</v>
      </c>
      <c r="W191" s="84">
        <v>0</v>
      </c>
      <c r="X191" s="84">
        <v>1.4870742269298105</v>
      </c>
      <c r="Y191" s="84">
        <v>0.70457099735818829</v>
      </c>
      <c r="Z191" s="84" t="s">
        <v>333</v>
      </c>
      <c r="AA191" s="84" t="s">
        <v>333</v>
      </c>
      <c r="AB191" s="84" t="s">
        <v>333</v>
      </c>
      <c r="AC191" s="385" t="s">
        <v>333</v>
      </c>
      <c r="AD191" s="85"/>
    </row>
    <row r="192" spans="1:30" s="83" customFormat="1" ht="12.4" customHeight="1" x14ac:dyDescent="0.25">
      <c r="A192" s="85"/>
      <c r="B192" s="584"/>
      <c r="C192" s="556"/>
      <c r="D192" s="589"/>
      <c r="E192" s="590"/>
      <c r="F192" s="398" t="s">
        <v>327</v>
      </c>
      <c r="G192" s="586"/>
      <c r="H192" s="560"/>
      <c r="I192" s="383"/>
      <c r="J192" s="84" t="s">
        <v>333</v>
      </c>
      <c r="K192" s="84" t="s">
        <v>333</v>
      </c>
      <c r="L192" s="84" t="s">
        <v>333</v>
      </c>
      <c r="M192" s="84" t="s">
        <v>333</v>
      </c>
      <c r="N192" s="84" t="s">
        <v>333</v>
      </c>
      <c r="O192" s="84" t="s">
        <v>333</v>
      </c>
      <c r="P192" s="84" t="s">
        <v>333</v>
      </c>
      <c r="Q192" s="84" t="s">
        <v>333</v>
      </c>
      <c r="R192" s="383"/>
      <c r="S192" s="84" t="s">
        <v>333</v>
      </c>
      <c r="T192" s="84" t="s">
        <v>333</v>
      </c>
      <c r="U192" s="84" t="s">
        <v>333</v>
      </c>
      <c r="V192" s="84" t="s">
        <v>333</v>
      </c>
      <c r="W192" s="84">
        <v>0</v>
      </c>
      <c r="X192" s="84">
        <v>1.4870742269298105</v>
      </c>
      <c r="Y192" s="84">
        <v>0.70457099735818829</v>
      </c>
      <c r="Z192" s="84" t="s">
        <v>333</v>
      </c>
      <c r="AA192" s="84" t="s">
        <v>333</v>
      </c>
      <c r="AB192" s="84" t="s">
        <v>333</v>
      </c>
      <c r="AC192" s="385" t="s">
        <v>333</v>
      </c>
      <c r="AD192" s="85"/>
    </row>
    <row r="193" spans="1:30" s="83" customFormat="1" ht="12.4" customHeight="1" x14ac:dyDescent="0.25">
      <c r="A193" s="85"/>
      <c r="B193" s="584"/>
      <c r="C193" s="556"/>
      <c r="D193" s="589"/>
      <c r="E193" s="590"/>
      <c r="F193" s="398" t="s">
        <v>328</v>
      </c>
      <c r="G193" s="586"/>
      <c r="H193" s="560"/>
      <c r="I193" s="383"/>
      <c r="J193" s="84" t="s">
        <v>333</v>
      </c>
      <c r="K193" s="84" t="s">
        <v>333</v>
      </c>
      <c r="L193" s="84" t="s">
        <v>333</v>
      </c>
      <c r="M193" s="84" t="s">
        <v>333</v>
      </c>
      <c r="N193" s="84" t="s">
        <v>333</v>
      </c>
      <c r="O193" s="84" t="s">
        <v>333</v>
      </c>
      <c r="P193" s="84" t="s">
        <v>333</v>
      </c>
      <c r="Q193" s="84" t="s">
        <v>333</v>
      </c>
      <c r="R193" s="383"/>
      <c r="S193" s="84" t="s">
        <v>333</v>
      </c>
      <c r="T193" s="84" t="s">
        <v>333</v>
      </c>
      <c r="U193" s="84" t="s">
        <v>333</v>
      </c>
      <c r="V193" s="84" t="s">
        <v>333</v>
      </c>
      <c r="W193" s="84">
        <v>0</v>
      </c>
      <c r="X193" s="84">
        <v>1.4870742269298105</v>
      </c>
      <c r="Y193" s="84">
        <v>0.70457099735818829</v>
      </c>
      <c r="Z193" s="84" t="s">
        <v>333</v>
      </c>
      <c r="AA193" s="84" t="s">
        <v>333</v>
      </c>
      <c r="AB193" s="84" t="s">
        <v>333</v>
      </c>
      <c r="AC193" s="385" t="s">
        <v>333</v>
      </c>
      <c r="AD193" s="85"/>
    </row>
    <row r="194" spans="1:30" s="83" customFormat="1" ht="12.4" customHeight="1" x14ac:dyDescent="0.25">
      <c r="A194" s="85"/>
      <c r="B194" s="584"/>
      <c r="C194" s="556"/>
      <c r="D194" s="589"/>
      <c r="E194" s="590"/>
      <c r="F194" s="398" t="s">
        <v>329</v>
      </c>
      <c r="G194" s="586"/>
      <c r="H194" s="560"/>
      <c r="I194" s="383"/>
      <c r="J194" s="84" t="s">
        <v>333</v>
      </c>
      <c r="K194" s="84" t="s">
        <v>333</v>
      </c>
      <c r="L194" s="84" t="s">
        <v>333</v>
      </c>
      <c r="M194" s="84" t="s">
        <v>333</v>
      </c>
      <c r="N194" s="84" t="s">
        <v>333</v>
      </c>
      <c r="O194" s="84" t="s">
        <v>333</v>
      </c>
      <c r="P194" s="84" t="s">
        <v>333</v>
      </c>
      <c r="Q194" s="84" t="s">
        <v>333</v>
      </c>
      <c r="R194" s="383"/>
      <c r="S194" s="84" t="s">
        <v>333</v>
      </c>
      <c r="T194" s="84" t="s">
        <v>333</v>
      </c>
      <c r="U194" s="84" t="s">
        <v>333</v>
      </c>
      <c r="V194" s="84" t="s">
        <v>333</v>
      </c>
      <c r="W194" s="84">
        <v>0</v>
      </c>
      <c r="X194" s="84">
        <v>1.4870742269298105</v>
      </c>
      <c r="Y194" s="84">
        <v>0.70457099735818829</v>
      </c>
      <c r="Z194" s="84" t="s">
        <v>333</v>
      </c>
      <c r="AA194" s="84" t="s">
        <v>333</v>
      </c>
      <c r="AB194" s="84" t="s">
        <v>333</v>
      </c>
      <c r="AC194" s="385" t="s">
        <v>333</v>
      </c>
      <c r="AD194" s="85"/>
    </row>
    <row r="195" spans="1:30" s="83" customFormat="1" ht="12.4" customHeight="1" x14ac:dyDescent="0.25">
      <c r="A195" s="85"/>
      <c r="B195" s="584"/>
      <c r="C195" s="556" t="s">
        <v>477</v>
      </c>
      <c r="D195" s="589" t="s">
        <v>585</v>
      </c>
      <c r="E195" s="590" t="s">
        <v>586</v>
      </c>
      <c r="F195" s="398" t="s">
        <v>315</v>
      </c>
      <c r="G195" s="586"/>
      <c r="H195" s="560"/>
      <c r="I195" s="383"/>
      <c r="J195" s="84" t="s">
        <v>333</v>
      </c>
      <c r="K195" s="84" t="s">
        <v>333</v>
      </c>
      <c r="L195" s="84" t="s">
        <v>333</v>
      </c>
      <c r="M195" s="84" t="s">
        <v>333</v>
      </c>
      <c r="N195" s="84" t="s">
        <v>333</v>
      </c>
      <c r="O195" s="84" t="s">
        <v>333</v>
      </c>
      <c r="P195" s="84" t="s">
        <v>333</v>
      </c>
      <c r="Q195" s="84" t="s">
        <v>333</v>
      </c>
      <c r="R195" s="383"/>
      <c r="S195" s="84" t="s">
        <v>333</v>
      </c>
      <c r="T195" s="84" t="s">
        <v>333</v>
      </c>
      <c r="U195" s="84" t="s">
        <v>333</v>
      </c>
      <c r="V195" s="84" t="s">
        <v>333</v>
      </c>
      <c r="W195" s="84">
        <v>10.705717509101307</v>
      </c>
      <c r="X195" s="84">
        <v>13.71215092385904</v>
      </c>
      <c r="Y195" s="84">
        <v>4.43</v>
      </c>
      <c r="Z195" s="84" t="s">
        <v>333</v>
      </c>
      <c r="AA195" s="84" t="s">
        <v>333</v>
      </c>
      <c r="AB195" s="84" t="s">
        <v>333</v>
      </c>
      <c r="AC195" s="385" t="s">
        <v>333</v>
      </c>
      <c r="AD195" s="85"/>
    </row>
    <row r="196" spans="1:30" s="83" customFormat="1" ht="12.4" customHeight="1" x14ac:dyDescent="0.25">
      <c r="A196" s="85"/>
      <c r="B196" s="584"/>
      <c r="C196" s="556"/>
      <c r="D196" s="589"/>
      <c r="E196" s="590"/>
      <c r="F196" s="398" t="s">
        <v>317</v>
      </c>
      <c r="G196" s="586"/>
      <c r="H196" s="560"/>
      <c r="I196" s="383"/>
      <c r="J196" s="84" t="s">
        <v>333</v>
      </c>
      <c r="K196" s="84" t="s">
        <v>333</v>
      </c>
      <c r="L196" s="84" t="s">
        <v>333</v>
      </c>
      <c r="M196" s="84" t="s">
        <v>333</v>
      </c>
      <c r="N196" s="84" t="s">
        <v>333</v>
      </c>
      <c r="O196" s="84" t="s">
        <v>333</v>
      </c>
      <c r="P196" s="84" t="s">
        <v>333</v>
      </c>
      <c r="Q196" s="84" t="s">
        <v>333</v>
      </c>
      <c r="R196" s="383"/>
      <c r="S196" s="84" t="s">
        <v>333</v>
      </c>
      <c r="T196" s="84" t="s">
        <v>333</v>
      </c>
      <c r="U196" s="84" t="s">
        <v>333</v>
      </c>
      <c r="V196" s="84" t="s">
        <v>333</v>
      </c>
      <c r="W196" s="84">
        <v>10.705717509101307</v>
      </c>
      <c r="X196" s="84">
        <v>13.71215092385904</v>
      </c>
      <c r="Y196" s="84">
        <v>4.43</v>
      </c>
      <c r="Z196" s="84" t="s">
        <v>333</v>
      </c>
      <c r="AA196" s="84" t="s">
        <v>333</v>
      </c>
      <c r="AB196" s="84" t="s">
        <v>333</v>
      </c>
      <c r="AC196" s="385" t="s">
        <v>333</v>
      </c>
      <c r="AD196" s="85"/>
    </row>
    <row r="197" spans="1:30" s="83" customFormat="1" ht="12.4" customHeight="1" x14ac:dyDescent="0.25">
      <c r="A197" s="85"/>
      <c r="B197" s="584"/>
      <c r="C197" s="556"/>
      <c r="D197" s="589"/>
      <c r="E197" s="590"/>
      <c r="F197" s="398" t="s">
        <v>318</v>
      </c>
      <c r="G197" s="586"/>
      <c r="H197" s="560"/>
      <c r="I197" s="383"/>
      <c r="J197" s="84" t="s">
        <v>333</v>
      </c>
      <c r="K197" s="84" t="s">
        <v>333</v>
      </c>
      <c r="L197" s="84" t="s">
        <v>333</v>
      </c>
      <c r="M197" s="84" t="s">
        <v>333</v>
      </c>
      <c r="N197" s="84" t="s">
        <v>333</v>
      </c>
      <c r="O197" s="84" t="s">
        <v>333</v>
      </c>
      <c r="P197" s="84" t="s">
        <v>333</v>
      </c>
      <c r="Q197" s="84" t="s">
        <v>333</v>
      </c>
      <c r="R197" s="383"/>
      <c r="S197" s="84" t="s">
        <v>333</v>
      </c>
      <c r="T197" s="84" t="s">
        <v>333</v>
      </c>
      <c r="U197" s="84" t="s">
        <v>333</v>
      </c>
      <c r="V197" s="84" t="s">
        <v>333</v>
      </c>
      <c r="W197" s="84">
        <v>10.705717509101307</v>
      </c>
      <c r="X197" s="84">
        <v>13.71215092385904</v>
      </c>
      <c r="Y197" s="84">
        <v>4.43</v>
      </c>
      <c r="Z197" s="84" t="s">
        <v>333</v>
      </c>
      <c r="AA197" s="84" t="s">
        <v>333</v>
      </c>
      <c r="AB197" s="84" t="s">
        <v>333</v>
      </c>
      <c r="AC197" s="385" t="s">
        <v>333</v>
      </c>
      <c r="AD197" s="85"/>
    </row>
    <row r="198" spans="1:30" s="83" customFormat="1" ht="12.4" customHeight="1" x14ac:dyDescent="0.25">
      <c r="A198" s="85"/>
      <c r="B198" s="584"/>
      <c r="C198" s="556"/>
      <c r="D198" s="589"/>
      <c r="E198" s="590"/>
      <c r="F198" s="398" t="s">
        <v>319</v>
      </c>
      <c r="G198" s="586"/>
      <c r="H198" s="560"/>
      <c r="I198" s="383"/>
      <c r="J198" s="84" t="s">
        <v>333</v>
      </c>
      <c r="K198" s="84" t="s">
        <v>333</v>
      </c>
      <c r="L198" s="84" t="s">
        <v>333</v>
      </c>
      <c r="M198" s="84" t="s">
        <v>333</v>
      </c>
      <c r="N198" s="84" t="s">
        <v>333</v>
      </c>
      <c r="O198" s="84" t="s">
        <v>333</v>
      </c>
      <c r="P198" s="84" t="s">
        <v>333</v>
      </c>
      <c r="Q198" s="84" t="s">
        <v>333</v>
      </c>
      <c r="R198" s="383"/>
      <c r="S198" s="84" t="s">
        <v>333</v>
      </c>
      <c r="T198" s="84" t="s">
        <v>333</v>
      </c>
      <c r="U198" s="84" t="s">
        <v>333</v>
      </c>
      <c r="V198" s="84" t="s">
        <v>333</v>
      </c>
      <c r="W198" s="84">
        <v>10.705717509101307</v>
      </c>
      <c r="X198" s="84">
        <v>13.71215092385904</v>
      </c>
      <c r="Y198" s="84">
        <v>4.43</v>
      </c>
      <c r="Z198" s="84" t="s">
        <v>333</v>
      </c>
      <c r="AA198" s="84" t="s">
        <v>333</v>
      </c>
      <c r="AB198" s="84" t="s">
        <v>333</v>
      </c>
      <c r="AC198" s="385" t="s">
        <v>333</v>
      </c>
      <c r="AD198" s="85"/>
    </row>
    <row r="199" spans="1:30" s="83" customFormat="1" ht="12.4" customHeight="1" x14ac:dyDescent="0.25">
      <c r="A199" s="85"/>
      <c r="B199" s="584"/>
      <c r="C199" s="556"/>
      <c r="D199" s="589"/>
      <c r="E199" s="590"/>
      <c r="F199" s="398" t="s">
        <v>320</v>
      </c>
      <c r="G199" s="586"/>
      <c r="H199" s="560"/>
      <c r="I199" s="383"/>
      <c r="J199" s="84" t="s">
        <v>333</v>
      </c>
      <c r="K199" s="84" t="s">
        <v>333</v>
      </c>
      <c r="L199" s="84" t="s">
        <v>333</v>
      </c>
      <c r="M199" s="84" t="s">
        <v>333</v>
      </c>
      <c r="N199" s="84" t="s">
        <v>333</v>
      </c>
      <c r="O199" s="84" t="s">
        <v>333</v>
      </c>
      <c r="P199" s="84" t="s">
        <v>333</v>
      </c>
      <c r="Q199" s="84" t="s">
        <v>333</v>
      </c>
      <c r="R199" s="383"/>
      <c r="S199" s="84" t="s">
        <v>333</v>
      </c>
      <c r="T199" s="84" t="s">
        <v>333</v>
      </c>
      <c r="U199" s="84" t="s">
        <v>333</v>
      </c>
      <c r="V199" s="84" t="s">
        <v>333</v>
      </c>
      <c r="W199" s="84">
        <v>10.705717509101307</v>
      </c>
      <c r="X199" s="84">
        <v>13.71215092385904</v>
      </c>
      <c r="Y199" s="84">
        <v>4.43</v>
      </c>
      <c r="Z199" s="84" t="s">
        <v>333</v>
      </c>
      <c r="AA199" s="84" t="s">
        <v>333</v>
      </c>
      <c r="AB199" s="84" t="s">
        <v>333</v>
      </c>
      <c r="AC199" s="385" t="s">
        <v>333</v>
      </c>
      <c r="AD199" s="85"/>
    </row>
    <row r="200" spans="1:30" s="83" customFormat="1" ht="12.4" customHeight="1" x14ac:dyDescent="0.25">
      <c r="A200" s="85"/>
      <c r="B200" s="584"/>
      <c r="C200" s="556"/>
      <c r="D200" s="589"/>
      <c r="E200" s="590"/>
      <c r="F200" s="398" t="s">
        <v>321</v>
      </c>
      <c r="G200" s="586"/>
      <c r="H200" s="560"/>
      <c r="I200" s="383"/>
      <c r="J200" s="84" t="s">
        <v>333</v>
      </c>
      <c r="K200" s="84" t="s">
        <v>333</v>
      </c>
      <c r="L200" s="84" t="s">
        <v>333</v>
      </c>
      <c r="M200" s="84" t="s">
        <v>333</v>
      </c>
      <c r="N200" s="84" t="s">
        <v>333</v>
      </c>
      <c r="O200" s="84" t="s">
        <v>333</v>
      </c>
      <c r="P200" s="84" t="s">
        <v>333</v>
      </c>
      <c r="Q200" s="84" t="s">
        <v>333</v>
      </c>
      <c r="R200" s="383"/>
      <c r="S200" s="84" t="s">
        <v>333</v>
      </c>
      <c r="T200" s="84" t="s">
        <v>333</v>
      </c>
      <c r="U200" s="84" t="s">
        <v>333</v>
      </c>
      <c r="V200" s="84" t="s">
        <v>333</v>
      </c>
      <c r="W200" s="84">
        <v>10.705717509101307</v>
      </c>
      <c r="X200" s="84">
        <v>13.71215092385904</v>
      </c>
      <c r="Y200" s="84">
        <v>4.43</v>
      </c>
      <c r="Z200" s="84" t="s">
        <v>333</v>
      </c>
      <c r="AA200" s="84" t="s">
        <v>333</v>
      </c>
      <c r="AB200" s="84" t="s">
        <v>333</v>
      </c>
      <c r="AC200" s="385" t="s">
        <v>333</v>
      </c>
      <c r="AD200" s="85"/>
    </row>
    <row r="201" spans="1:30" s="83" customFormat="1" ht="12.4" customHeight="1" x14ac:dyDescent="0.25">
      <c r="A201" s="85"/>
      <c r="B201" s="584"/>
      <c r="C201" s="556"/>
      <c r="D201" s="589"/>
      <c r="E201" s="590"/>
      <c r="F201" s="398" t="s">
        <v>322</v>
      </c>
      <c r="G201" s="586"/>
      <c r="H201" s="560"/>
      <c r="I201" s="383"/>
      <c r="J201" s="84" t="s">
        <v>333</v>
      </c>
      <c r="K201" s="84" t="s">
        <v>333</v>
      </c>
      <c r="L201" s="84" t="s">
        <v>333</v>
      </c>
      <c r="M201" s="84" t="s">
        <v>333</v>
      </c>
      <c r="N201" s="84" t="s">
        <v>333</v>
      </c>
      <c r="O201" s="84" t="s">
        <v>333</v>
      </c>
      <c r="P201" s="84" t="s">
        <v>333</v>
      </c>
      <c r="Q201" s="84" t="s">
        <v>333</v>
      </c>
      <c r="R201" s="383"/>
      <c r="S201" s="84" t="s">
        <v>333</v>
      </c>
      <c r="T201" s="84" t="s">
        <v>333</v>
      </c>
      <c r="U201" s="84" t="s">
        <v>333</v>
      </c>
      <c r="V201" s="84" t="s">
        <v>333</v>
      </c>
      <c r="W201" s="84">
        <v>10.705717509101307</v>
      </c>
      <c r="X201" s="84">
        <v>13.71215092385904</v>
      </c>
      <c r="Y201" s="84">
        <v>4.43</v>
      </c>
      <c r="Z201" s="84" t="s">
        <v>333</v>
      </c>
      <c r="AA201" s="84" t="s">
        <v>333</v>
      </c>
      <c r="AB201" s="84" t="s">
        <v>333</v>
      </c>
      <c r="AC201" s="385" t="s">
        <v>333</v>
      </c>
      <c r="AD201" s="85"/>
    </row>
    <row r="202" spans="1:30" s="83" customFormat="1" ht="12.4" customHeight="1" x14ac:dyDescent="0.25">
      <c r="A202" s="85"/>
      <c r="B202" s="584"/>
      <c r="C202" s="556"/>
      <c r="D202" s="589"/>
      <c r="E202" s="590"/>
      <c r="F202" s="398" t="s">
        <v>323</v>
      </c>
      <c r="G202" s="586"/>
      <c r="H202" s="560"/>
      <c r="I202" s="383"/>
      <c r="J202" s="84" t="s">
        <v>333</v>
      </c>
      <c r="K202" s="84" t="s">
        <v>333</v>
      </c>
      <c r="L202" s="84" t="s">
        <v>333</v>
      </c>
      <c r="M202" s="84" t="s">
        <v>333</v>
      </c>
      <c r="N202" s="84" t="s">
        <v>333</v>
      </c>
      <c r="O202" s="84" t="s">
        <v>333</v>
      </c>
      <c r="P202" s="84" t="s">
        <v>333</v>
      </c>
      <c r="Q202" s="84" t="s">
        <v>333</v>
      </c>
      <c r="R202" s="383"/>
      <c r="S202" s="84" t="s">
        <v>333</v>
      </c>
      <c r="T202" s="84" t="s">
        <v>333</v>
      </c>
      <c r="U202" s="84" t="s">
        <v>333</v>
      </c>
      <c r="V202" s="84" t="s">
        <v>333</v>
      </c>
      <c r="W202" s="84">
        <v>10.705717509101307</v>
      </c>
      <c r="X202" s="84">
        <v>13.71215092385904</v>
      </c>
      <c r="Y202" s="84">
        <v>4.43</v>
      </c>
      <c r="Z202" s="84" t="s">
        <v>333</v>
      </c>
      <c r="AA202" s="84" t="s">
        <v>333</v>
      </c>
      <c r="AB202" s="84" t="s">
        <v>333</v>
      </c>
      <c r="AC202" s="385" t="s">
        <v>333</v>
      </c>
      <c r="AD202" s="85"/>
    </row>
    <row r="203" spans="1:30" s="83" customFormat="1" ht="12.4" customHeight="1" x14ac:dyDescent="0.25">
      <c r="A203" s="85"/>
      <c r="B203" s="584"/>
      <c r="C203" s="556"/>
      <c r="D203" s="589"/>
      <c r="E203" s="590"/>
      <c r="F203" s="398" t="s">
        <v>324</v>
      </c>
      <c r="G203" s="586"/>
      <c r="H203" s="560"/>
      <c r="I203" s="383"/>
      <c r="J203" s="84" t="s">
        <v>333</v>
      </c>
      <c r="K203" s="84" t="s">
        <v>333</v>
      </c>
      <c r="L203" s="84" t="s">
        <v>333</v>
      </c>
      <c r="M203" s="84" t="s">
        <v>333</v>
      </c>
      <c r="N203" s="84" t="s">
        <v>333</v>
      </c>
      <c r="O203" s="84" t="s">
        <v>333</v>
      </c>
      <c r="P203" s="84" t="s">
        <v>333</v>
      </c>
      <c r="Q203" s="84" t="s">
        <v>333</v>
      </c>
      <c r="R203" s="383"/>
      <c r="S203" s="84" t="s">
        <v>333</v>
      </c>
      <c r="T203" s="84" t="s">
        <v>333</v>
      </c>
      <c r="U203" s="84" t="s">
        <v>333</v>
      </c>
      <c r="V203" s="84" t="s">
        <v>333</v>
      </c>
      <c r="W203" s="84">
        <v>10.705717509101307</v>
      </c>
      <c r="X203" s="84">
        <v>13.71215092385904</v>
      </c>
      <c r="Y203" s="84">
        <v>4.43</v>
      </c>
      <c r="Z203" s="84" t="s">
        <v>333</v>
      </c>
      <c r="AA203" s="84" t="s">
        <v>333</v>
      </c>
      <c r="AB203" s="84" t="s">
        <v>333</v>
      </c>
      <c r="AC203" s="385" t="s">
        <v>333</v>
      </c>
      <c r="AD203" s="85"/>
    </row>
    <row r="204" spans="1:30" s="83" customFormat="1" ht="12.4" customHeight="1" x14ac:dyDescent="0.25">
      <c r="A204" s="85"/>
      <c r="B204" s="584"/>
      <c r="C204" s="556"/>
      <c r="D204" s="589"/>
      <c r="E204" s="590"/>
      <c r="F204" s="398" t="s">
        <v>325</v>
      </c>
      <c r="G204" s="586"/>
      <c r="H204" s="560"/>
      <c r="I204" s="383"/>
      <c r="J204" s="84" t="s">
        <v>333</v>
      </c>
      <c r="K204" s="84" t="s">
        <v>333</v>
      </c>
      <c r="L204" s="84" t="s">
        <v>333</v>
      </c>
      <c r="M204" s="84" t="s">
        <v>333</v>
      </c>
      <c r="N204" s="84" t="s">
        <v>333</v>
      </c>
      <c r="O204" s="84" t="s">
        <v>333</v>
      </c>
      <c r="P204" s="84" t="s">
        <v>333</v>
      </c>
      <c r="Q204" s="84" t="s">
        <v>333</v>
      </c>
      <c r="R204" s="383"/>
      <c r="S204" s="84" t="s">
        <v>333</v>
      </c>
      <c r="T204" s="84" t="s">
        <v>333</v>
      </c>
      <c r="U204" s="84" t="s">
        <v>333</v>
      </c>
      <c r="V204" s="84" t="s">
        <v>333</v>
      </c>
      <c r="W204" s="84">
        <v>10.705717509101307</v>
      </c>
      <c r="X204" s="84">
        <v>13.71215092385904</v>
      </c>
      <c r="Y204" s="84">
        <v>4.43</v>
      </c>
      <c r="Z204" s="84" t="s">
        <v>333</v>
      </c>
      <c r="AA204" s="84" t="s">
        <v>333</v>
      </c>
      <c r="AB204" s="84" t="s">
        <v>333</v>
      </c>
      <c r="AC204" s="385" t="s">
        <v>333</v>
      </c>
      <c r="AD204" s="85"/>
    </row>
    <row r="205" spans="1:30" s="83" customFormat="1" ht="12.4" customHeight="1" x14ac:dyDescent="0.25">
      <c r="A205" s="85"/>
      <c r="B205" s="584"/>
      <c r="C205" s="556"/>
      <c r="D205" s="589"/>
      <c r="E205" s="590"/>
      <c r="F205" s="398" t="s">
        <v>326</v>
      </c>
      <c r="G205" s="586"/>
      <c r="H205" s="560"/>
      <c r="I205" s="383"/>
      <c r="J205" s="84" t="s">
        <v>333</v>
      </c>
      <c r="K205" s="84" t="s">
        <v>333</v>
      </c>
      <c r="L205" s="84" t="s">
        <v>333</v>
      </c>
      <c r="M205" s="84" t="s">
        <v>333</v>
      </c>
      <c r="N205" s="84" t="s">
        <v>333</v>
      </c>
      <c r="O205" s="84" t="s">
        <v>333</v>
      </c>
      <c r="P205" s="84" t="s">
        <v>333</v>
      </c>
      <c r="Q205" s="84" t="s">
        <v>333</v>
      </c>
      <c r="R205" s="383"/>
      <c r="S205" s="84" t="s">
        <v>333</v>
      </c>
      <c r="T205" s="84" t="s">
        <v>333</v>
      </c>
      <c r="U205" s="84" t="s">
        <v>333</v>
      </c>
      <c r="V205" s="84" t="s">
        <v>333</v>
      </c>
      <c r="W205" s="84">
        <v>10.705717509101307</v>
      </c>
      <c r="X205" s="84">
        <v>13.71215092385904</v>
      </c>
      <c r="Y205" s="84">
        <v>4.43</v>
      </c>
      <c r="Z205" s="84" t="s">
        <v>333</v>
      </c>
      <c r="AA205" s="84" t="s">
        <v>333</v>
      </c>
      <c r="AB205" s="84" t="s">
        <v>333</v>
      </c>
      <c r="AC205" s="385" t="s">
        <v>333</v>
      </c>
      <c r="AD205" s="85"/>
    </row>
    <row r="206" spans="1:30" s="83" customFormat="1" ht="12.4" customHeight="1" x14ac:dyDescent="0.25">
      <c r="A206" s="85"/>
      <c r="B206" s="584"/>
      <c r="C206" s="556"/>
      <c r="D206" s="589"/>
      <c r="E206" s="590"/>
      <c r="F206" s="398" t="s">
        <v>327</v>
      </c>
      <c r="G206" s="586"/>
      <c r="H206" s="560"/>
      <c r="I206" s="383"/>
      <c r="J206" s="84" t="s">
        <v>333</v>
      </c>
      <c r="K206" s="84" t="s">
        <v>333</v>
      </c>
      <c r="L206" s="84" t="s">
        <v>333</v>
      </c>
      <c r="M206" s="84" t="s">
        <v>333</v>
      </c>
      <c r="N206" s="84" t="s">
        <v>333</v>
      </c>
      <c r="O206" s="84" t="s">
        <v>333</v>
      </c>
      <c r="P206" s="84" t="s">
        <v>333</v>
      </c>
      <c r="Q206" s="84" t="s">
        <v>333</v>
      </c>
      <c r="R206" s="383"/>
      <c r="S206" s="84" t="s">
        <v>333</v>
      </c>
      <c r="T206" s="84" t="s">
        <v>333</v>
      </c>
      <c r="U206" s="84" t="s">
        <v>333</v>
      </c>
      <c r="V206" s="84" t="s">
        <v>333</v>
      </c>
      <c r="W206" s="84">
        <v>10.705717509101307</v>
      </c>
      <c r="X206" s="84">
        <v>13.71215092385904</v>
      </c>
      <c r="Y206" s="84">
        <v>4.43</v>
      </c>
      <c r="Z206" s="84" t="s">
        <v>333</v>
      </c>
      <c r="AA206" s="84" t="s">
        <v>333</v>
      </c>
      <c r="AB206" s="84" t="s">
        <v>333</v>
      </c>
      <c r="AC206" s="385" t="s">
        <v>333</v>
      </c>
      <c r="AD206" s="85"/>
    </row>
    <row r="207" spans="1:30" s="83" customFormat="1" ht="12.4" customHeight="1" x14ac:dyDescent="0.25">
      <c r="A207" s="85"/>
      <c r="B207" s="584"/>
      <c r="C207" s="556"/>
      <c r="D207" s="589"/>
      <c r="E207" s="590"/>
      <c r="F207" s="398" t="s">
        <v>328</v>
      </c>
      <c r="G207" s="586"/>
      <c r="H207" s="560"/>
      <c r="I207" s="383"/>
      <c r="J207" s="84" t="s">
        <v>333</v>
      </c>
      <c r="K207" s="84" t="s">
        <v>333</v>
      </c>
      <c r="L207" s="84" t="s">
        <v>333</v>
      </c>
      <c r="M207" s="84" t="s">
        <v>333</v>
      </c>
      <c r="N207" s="84" t="s">
        <v>333</v>
      </c>
      <c r="O207" s="84" t="s">
        <v>333</v>
      </c>
      <c r="P207" s="84" t="s">
        <v>333</v>
      </c>
      <c r="Q207" s="84" t="s">
        <v>333</v>
      </c>
      <c r="R207" s="383"/>
      <c r="S207" s="84" t="s">
        <v>333</v>
      </c>
      <c r="T207" s="84" t="s">
        <v>333</v>
      </c>
      <c r="U207" s="84" t="s">
        <v>333</v>
      </c>
      <c r="V207" s="84" t="s">
        <v>333</v>
      </c>
      <c r="W207" s="84">
        <v>10.705717509101307</v>
      </c>
      <c r="X207" s="84">
        <v>13.71215092385904</v>
      </c>
      <c r="Y207" s="84">
        <v>4.43</v>
      </c>
      <c r="Z207" s="84" t="s">
        <v>333</v>
      </c>
      <c r="AA207" s="84" t="s">
        <v>333</v>
      </c>
      <c r="AB207" s="84" t="s">
        <v>333</v>
      </c>
      <c r="AC207" s="385" t="s">
        <v>333</v>
      </c>
      <c r="AD207" s="85"/>
    </row>
    <row r="208" spans="1:30" s="83" customFormat="1" ht="12.4" customHeight="1" x14ac:dyDescent="0.25">
      <c r="A208" s="85"/>
      <c r="B208" s="584"/>
      <c r="C208" s="556"/>
      <c r="D208" s="589"/>
      <c r="E208" s="590"/>
      <c r="F208" s="398" t="s">
        <v>329</v>
      </c>
      <c r="G208" s="586"/>
      <c r="H208" s="560"/>
      <c r="I208" s="383"/>
      <c r="J208" s="84" t="s">
        <v>333</v>
      </c>
      <c r="K208" s="84" t="s">
        <v>333</v>
      </c>
      <c r="L208" s="84" t="s">
        <v>333</v>
      </c>
      <c r="M208" s="84" t="s">
        <v>333</v>
      </c>
      <c r="N208" s="84" t="s">
        <v>333</v>
      </c>
      <c r="O208" s="84" t="s">
        <v>333</v>
      </c>
      <c r="P208" s="84" t="s">
        <v>333</v>
      </c>
      <c r="Q208" s="84" t="s">
        <v>333</v>
      </c>
      <c r="R208" s="383"/>
      <c r="S208" s="84" t="s">
        <v>333</v>
      </c>
      <c r="T208" s="84" t="s">
        <v>333</v>
      </c>
      <c r="U208" s="84" t="s">
        <v>333</v>
      </c>
      <c r="V208" s="84" t="s">
        <v>333</v>
      </c>
      <c r="W208" s="84">
        <v>10.705717509101307</v>
      </c>
      <c r="X208" s="84">
        <v>13.71215092385904</v>
      </c>
      <c r="Y208" s="84">
        <v>4.43</v>
      </c>
      <c r="Z208" s="84" t="s">
        <v>333</v>
      </c>
      <c r="AA208" s="84" t="s">
        <v>333</v>
      </c>
      <c r="AB208" s="84" t="s">
        <v>333</v>
      </c>
      <c r="AC208" s="385" t="s">
        <v>333</v>
      </c>
      <c r="AD208" s="85"/>
    </row>
    <row r="209" spans="1:30" s="83" customFormat="1" ht="12.4" customHeight="1" x14ac:dyDescent="0.25">
      <c r="A209" s="85"/>
      <c r="B209" s="584"/>
      <c r="C209" s="556" t="s">
        <v>477</v>
      </c>
      <c r="D209" s="589" t="s">
        <v>587</v>
      </c>
      <c r="E209" s="590" t="s">
        <v>290</v>
      </c>
      <c r="F209" s="398" t="s">
        <v>315</v>
      </c>
      <c r="G209" s="586"/>
      <c r="H209" s="560"/>
      <c r="I209" s="383"/>
      <c r="J209" s="84" t="s">
        <v>333</v>
      </c>
      <c r="K209" s="84" t="s">
        <v>333</v>
      </c>
      <c r="L209" s="84" t="s">
        <v>333</v>
      </c>
      <c r="M209" s="84" t="s">
        <v>333</v>
      </c>
      <c r="N209" s="84" t="s">
        <v>333</v>
      </c>
      <c r="O209" s="84" t="s">
        <v>333</v>
      </c>
      <c r="P209" s="84" t="s">
        <v>333</v>
      </c>
      <c r="Q209" s="84" t="s">
        <v>333</v>
      </c>
      <c r="R209" s="383"/>
      <c r="S209" s="84" t="s">
        <v>333</v>
      </c>
      <c r="T209" s="84" t="s">
        <v>333</v>
      </c>
      <c r="U209" s="84" t="s">
        <v>333</v>
      </c>
      <c r="V209" s="84" t="s">
        <v>333</v>
      </c>
      <c r="W209" s="84">
        <v>0</v>
      </c>
      <c r="X209" s="84">
        <v>1.4870742269298105</v>
      </c>
      <c r="Y209" s="84">
        <v>0.70457099735818829</v>
      </c>
      <c r="Z209" s="84" t="s">
        <v>333</v>
      </c>
      <c r="AA209" s="84" t="s">
        <v>333</v>
      </c>
      <c r="AB209" s="84" t="s">
        <v>333</v>
      </c>
      <c r="AC209" s="385" t="s">
        <v>333</v>
      </c>
      <c r="AD209" s="85"/>
    </row>
    <row r="210" spans="1:30" s="83" customFormat="1" ht="12.4" customHeight="1" x14ac:dyDescent="0.25">
      <c r="A210" s="85"/>
      <c r="B210" s="584"/>
      <c r="C210" s="556"/>
      <c r="D210" s="589"/>
      <c r="E210" s="590"/>
      <c r="F210" s="398" t="s">
        <v>317</v>
      </c>
      <c r="G210" s="586"/>
      <c r="H210" s="560"/>
      <c r="I210" s="383"/>
      <c r="J210" s="84" t="s">
        <v>333</v>
      </c>
      <c r="K210" s="84" t="s">
        <v>333</v>
      </c>
      <c r="L210" s="84" t="s">
        <v>333</v>
      </c>
      <c r="M210" s="84" t="s">
        <v>333</v>
      </c>
      <c r="N210" s="84" t="s">
        <v>333</v>
      </c>
      <c r="O210" s="84" t="s">
        <v>333</v>
      </c>
      <c r="P210" s="84" t="s">
        <v>333</v>
      </c>
      <c r="Q210" s="84" t="s">
        <v>333</v>
      </c>
      <c r="R210" s="383"/>
      <c r="S210" s="84" t="s">
        <v>333</v>
      </c>
      <c r="T210" s="84" t="s">
        <v>333</v>
      </c>
      <c r="U210" s="84" t="s">
        <v>333</v>
      </c>
      <c r="V210" s="84" t="s">
        <v>333</v>
      </c>
      <c r="W210" s="84">
        <v>0</v>
      </c>
      <c r="X210" s="84">
        <v>1.4870742269298105</v>
      </c>
      <c r="Y210" s="84">
        <v>0.70457099735818829</v>
      </c>
      <c r="Z210" s="84" t="s">
        <v>333</v>
      </c>
      <c r="AA210" s="84" t="s">
        <v>333</v>
      </c>
      <c r="AB210" s="84" t="s">
        <v>333</v>
      </c>
      <c r="AC210" s="385" t="s">
        <v>333</v>
      </c>
      <c r="AD210" s="85"/>
    </row>
    <row r="211" spans="1:30" s="83" customFormat="1" ht="12.4" customHeight="1" x14ac:dyDescent="0.25">
      <c r="A211" s="85"/>
      <c r="B211" s="584"/>
      <c r="C211" s="556"/>
      <c r="D211" s="589"/>
      <c r="E211" s="590"/>
      <c r="F211" s="398" t="s">
        <v>318</v>
      </c>
      <c r="G211" s="586"/>
      <c r="H211" s="560"/>
      <c r="I211" s="383"/>
      <c r="J211" s="84" t="s">
        <v>333</v>
      </c>
      <c r="K211" s="84" t="s">
        <v>333</v>
      </c>
      <c r="L211" s="84" t="s">
        <v>333</v>
      </c>
      <c r="M211" s="84" t="s">
        <v>333</v>
      </c>
      <c r="N211" s="84" t="s">
        <v>333</v>
      </c>
      <c r="O211" s="84" t="s">
        <v>333</v>
      </c>
      <c r="P211" s="84" t="s">
        <v>333</v>
      </c>
      <c r="Q211" s="84" t="s">
        <v>333</v>
      </c>
      <c r="R211" s="383"/>
      <c r="S211" s="84" t="s">
        <v>333</v>
      </c>
      <c r="T211" s="84" t="s">
        <v>333</v>
      </c>
      <c r="U211" s="84" t="s">
        <v>333</v>
      </c>
      <c r="V211" s="84" t="s">
        <v>333</v>
      </c>
      <c r="W211" s="84">
        <v>0</v>
      </c>
      <c r="X211" s="84">
        <v>1.4870742269298105</v>
      </c>
      <c r="Y211" s="84">
        <v>0.70457099735818829</v>
      </c>
      <c r="Z211" s="84" t="s">
        <v>333</v>
      </c>
      <c r="AA211" s="84" t="s">
        <v>333</v>
      </c>
      <c r="AB211" s="84" t="s">
        <v>333</v>
      </c>
      <c r="AC211" s="385" t="s">
        <v>333</v>
      </c>
      <c r="AD211" s="85"/>
    </row>
    <row r="212" spans="1:30" s="83" customFormat="1" ht="12.4" customHeight="1" x14ac:dyDescent="0.25">
      <c r="A212" s="85"/>
      <c r="B212" s="584"/>
      <c r="C212" s="556"/>
      <c r="D212" s="589"/>
      <c r="E212" s="590"/>
      <c r="F212" s="398" t="s">
        <v>319</v>
      </c>
      <c r="G212" s="586"/>
      <c r="H212" s="560"/>
      <c r="I212" s="383"/>
      <c r="J212" s="84" t="s">
        <v>333</v>
      </c>
      <c r="K212" s="84" t="s">
        <v>333</v>
      </c>
      <c r="L212" s="84" t="s">
        <v>333</v>
      </c>
      <c r="M212" s="84" t="s">
        <v>333</v>
      </c>
      <c r="N212" s="84" t="s">
        <v>333</v>
      </c>
      <c r="O212" s="84" t="s">
        <v>333</v>
      </c>
      <c r="P212" s="84" t="s">
        <v>333</v>
      </c>
      <c r="Q212" s="84" t="s">
        <v>333</v>
      </c>
      <c r="R212" s="383"/>
      <c r="S212" s="84" t="s">
        <v>333</v>
      </c>
      <c r="T212" s="84" t="s">
        <v>333</v>
      </c>
      <c r="U212" s="84" t="s">
        <v>333</v>
      </c>
      <c r="V212" s="84" t="s">
        <v>333</v>
      </c>
      <c r="W212" s="84">
        <v>0</v>
      </c>
      <c r="X212" s="84">
        <v>1.4870742269298105</v>
      </c>
      <c r="Y212" s="84">
        <v>0.70457099735818829</v>
      </c>
      <c r="Z212" s="84" t="s">
        <v>333</v>
      </c>
      <c r="AA212" s="84" t="s">
        <v>333</v>
      </c>
      <c r="AB212" s="84" t="s">
        <v>333</v>
      </c>
      <c r="AC212" s="385" t="s">
        <v>333</v>
      </c>
      <c r="AD212" s="85"/>
    </row>
    <row r="213" spans="1:30" s="83" customFormat="1" ht="12.4" customHeight="1" x14ac:dyDescent="0.25">
      <c r="A213" s="85"/>
      <c r="B213" s="584"/>
      <c r="C213" s="556"/>
      <c r="D213" s="589"/>
      <c r="E213" s="590"/>
      <c r="F213" s="398" t="s">
        <v>320</v>
      </c>
      <c r="G213" s="586"/>
      <c r="H213" s="560"/>
      <c r="I213" s="383"/>
      <c r="J213" s="84" t="s">
        <v>333</v>
      </c>
      <c r="K213" s="84" t="s">
        <v>333</v>
      </c>
      <c r="L213" s="84" t="s">
        <v>333</v>
      </c>
      <c r="M213" s="84" t="s">
        <v>333</v>
      </c>
      <c r="N213" s="84" t="s">
        <v>333</v>
      </c>
      <c r="O213" s="84" t="s">
        <v>333</v>
      </c>
      <c r="P213" s="84" t="s">
        <v>333</v>
      </c>
      <c r="Q213" s="84" t="s">
        <v>333</v>
      </c>
      <c r="R213" s="383"/>
      <c r="S213" s="84" t="s">
        <v>333</v>
      </c>
      <c r="T213" s="84" t="s">
        <v>333</v>
      </c>
      <c r="U213" s="84" t="s">
        <v>333</v>
      </c>
      <c r="V213" s="84" t="s">
        <v>333</v>
      </c>
      <c r="W213" s="84">
        <v>0</v>
      </c>
      <c r="X213" s="84">
        <v>1.4870742269298105</v>
      </c>
      <c r="Y213" s="84">
        <v>0.70457099735818829</v>
      </c>
      <c r="Z213" s="84" t="s">
        <v>333</v>
      </c>
      <c r="AA213" s="84" t="s">
        <v>333</v>
      </c>
      <c r="AB213" s="84" t="s">
        <v>333</v>
      </c>
      <c r="AC213" s="385" t="s">
        <v>333</v>
      </c>
      <c r="AD213" s="85"/>
    </row>
    <row r="214" spans="1:30" s="83" customFormat="1" ht="12.4" customHeight="1" x14ac:dyDescent="0.25">
      <c r="A214" s="85"/>
      <c r="B214" s="584"/>
      <c r="C214" s="556"/>
      <c r="D214" s="589"/>
      <c r="E214" s="590"/>
      <c r="F214" s="398" t="s">
        <v>321</v>
      </c>
      <c r="G214" s="586"/>
      <c r="H214" s="560"/>
      <c r="I214" s="383"/>
      <c r="J214" s="84" t="s">
        <v>333</v>
      </c>
      <c r="K214" s="84" t="s">
        <v>333</v>
      </c>
      <c r="L214" s="84" t="s">
        <v>333</v>
      </c>
      <c r="M214" s="84" t="s">
        <v>333</v>
      </c>
      <c r="N214" s="84" t="s">
        <v>333</v>
      </c>
      <c r="O214" s="84" t="s">
        <v>333</v>
      </c>
      <c r="P214" s="84" t="s">
        <v>333</v>
      </c>
      <c r="Q214" s="84" t="s">
        <v>333</v>
      </c>
      <c r="R214" s="383"/>
      <c r="S214" s="84" t="s">
        <v>333</v>
      </c>
      <c r="T214" s="84" t="s">
        <v>333</v>
      </c>
      <c r="U214" s="84" t="s">
        <v>333</v>
      </c>
      <c r="V214" s="84" t="s">
        <v>333</v>
      </c>
      <c r="W214" s="84">
        <v>0</v>
      </c>
      <c r="X214" s="84">
        <v>1.4870742269298105</v>
      </c>
      <c r="Y214" s="84">
        <v>0.70457099735818829</v>
      </c>
      <c r="Z214" s="84" t="s">
        <v>333</v>
      </c>
      <c r="AA214" s="84" t="s">
        <v>333</v>
      </c>
      <c r="AB214" s="84" t="s">
        <v>333</v>
      </c>
      <c r="AC214" s="385" t="s">
        <v>333</v>
      </c>
      <c r="AD214" s="85"/>
    </row>
    <row r="215" spans="1:30" s="83" customFormat="1" ht="12.4" customHeight="1" x14ac:dyDescent="0.25">
      <c r="A215" s="85"/>
      <c r="B215" s="584"/>
      <c r="C215" s="556"/>
      <c r="D215" s="589"/>
      <c r="E215" s="590"/>
      <c r="F215" s="398" t="s">
        <v>322</v>
      </c>
      <c r="G215" s="586"/>
      <c r="H215" s="560"/>
      <c r="I215" s="383"/>
      <c r="J215" s="84" t="s">
        <v>333</v>
      </c>
      <c r="K215" s="84" t="s">
        <v>333</v>
      </c>
      <c r="L215" s="84" t="s">
        <v>333</v>
      </c>
      <c r="M215" s="84" t="s">
        <v>333</v>
      </c>
      <c r="N215" s="84" t="s">
        <v>333</v>
      </c>
      <c r="O215" s="84" t="s">
        <v>333</v>
      </c>
      <c r="P215" s="84" t="s">
        <v>333</v>
      </c>
      <c r="Q215" s="84" t="s">
        <v>333</v>
      </c>
      <c r="R215" s="383"/>
      <c r="S215" s="84" t="s">
        <v>333</v>
      </c>
      <c r="T215" s="84" t="s">
        <v>333</v>
      </c>
      <c r="U215" s="84" t="s">
        <v>333</v>
      </c>
      <c r="V215" s="84" t="s">
        <v>333</v>
      </c>
      <c r="W215" s="84">
        <v>0</v>
      </c>
      <c r="X215" s="84">
        <v>1.4870742269298105</v>
      </c>
      <c r="Y215" s="84">
        <v>0.70457099735818829</v>
      </c>
      <c r="Z215" s="84" t="s">
        <v>333</v>
      </c>
      <c r="AA215" s="84" t="s">
        <v>333</v>
      </c>
      <c r="AB215" s="84" t="s">
        <v>333</v>
      </c>
      <c r="AC215" s="385" t="s">
        <v>333</v>
      </c>
      <c r="AD215" s="85"/>
    </row>
    <row r="216" spans="1:30" s="83" customFormat="1" ht="12.4" customHeight="1" x14ac:dyDescent="0.25">
      <c r="A216" s="85"/>
      <c r="B216" s="584"/>
      <c r="C216" s="556"/>
      <c r="D216" s="589"/>
      <c r="E216" s="590"/>
      <c r="F216" s="398" t="s">
        <v>323</v>
      </c>
      <c r="G216" s="586"/>
      <c r="H216" s="560"/>
      <c r="I216" s="383"/>
      <c r="J216" s="84" t="s">
        <v>333</v>
      </c>
      <c r="K216" s="84" t="s">
        <v>333</v>
      </c>
      <c r="L216" s="84" t="s">
        <v>333</v>
      </c>
      <c r="M216" s="84" t="s">
        <v>333</v>
      </c>
      <c r="N216" s="84" t="s">
        <v>333</v>
      </c>
      <c r="O216" s="84" t="s">
        <v>333</v>
      </c>
      <c r="P216" s="84" t="s">
        <v>333</v>
      </c>
      <c r="Q216" s="84" t="s">
        <v>333</v>
      </c>
      <c r="R216" s="383"/>
      <c r="S216" s="84" t="s">
        <v>333</v>
      </c>
      <c r="T216" s="84" t="s">
        <v>333</v>
      </c>
      <c r="U216" s="84" t="s">
        <v>333</v>
      </c>
      <c r="V216" s="84" t="s">
        <v>333</v>
      </c>
      <c r="W216" s="84">
        <v>0</v>
      </c>
      <c r="X216" s="84">
        <v>1.4870742269298105</v>
      </c>
      <c r="Y216" s="84">
        <v>0.70457099735818829</v>
      </c>
      <c r="Z216" s="84" t="s">
        <v>333</v>
      </c>
      <c r="AA216" s="84" t="s">
        <v>333</v>
      </c>
      <c r="AB216" s="84" t="s">
        <v>333</v>
      </c>
      <c r="AC216" s="385" t="s">
        <v>333</v>
      </c>
      <c r="AD216" s="85"/>
    </row>
    <row r="217" spans="1:30" s="83" customFormat="1" ht="12.4" customHeight="1" x14ac:dyDescent="0.25">
      <c r="A217" s="85"/>
      <c r="B217" s="584"/>
      <c r="C217" s="556"/>
      <c r="D217" s="589"/>
      <c r="E217" s="590"/>
      <c r="F217" s="398" t="s">
        <v>324</v>
      </c>
      <c r="G217" s="586"/>
      <c r="H217" s="560"/>
      <c r="I217" s="383"/>
      <c r="J217" s="84" t="s">
        <v>333</v>
      </c>
      <c r="K217" s="84" t="s">
        <v>333</v>
      </c>
      <c r="L217" s="84" t="s">
        <v>333</v>
      </c>
      <c r="M217" s="84" t="s">
        <v>333</v>
      </c>
      <c r="N217" s="84" t="s">
        <v>333</v>
      </c>
      <c r="O217" s="84" t="s">
        <v>333</v>
      </c>
      <c r="P217" s="84" t="s">
        <v>333</v>
      </c>
      <c r="Q217" s="84" t="s">
        <v>333</v>
      </c>
      <c r="R217" s="383"/>
      <c r="S217" s="84" t="s">
        <v>333</v>
      </c>
      <c r="T217" s="84" t="s">
        <v>333</v>
      </c>
      <c r="U217" s="84" t="s">
        <v>333</v>
      </c>
      <c r="V217" s="84" t="s">
        <v>333</v>
      </c>
      <c r="W217" s="84">
        <v>0</v>
      </c>
      <c r="X217" s="84">
        <v>1.4870742269298105</v>
      </c>
      <c r="Y217" s="84">
        <v>0.70457099735818829</v>
      </c>
      <c r="Z217" s="84" t="s">
        <v>333</v>
      </c>
      <c r="AA217" s="84" t="s">
        <v>333</v>
      </c>
      <c r="AB217" s="84" t="s">
        <v>333</v>
      </c>
      <c r="AC217" s="385" t="s">
        <v>333</v>
      </c>
      <c r="AD217" s="85"/>
    </row>
    <row r="218" spans="1:30" s="83" customFormat="1" ht="12.4" customHeight="1" x14ac:dyDescent="0.25">
      <c r="A218" s="85"/>
      <c r="B218" s="584"/>
      <c r="C218" s="556"/>
      <c r="D218" s="589"/>
      <c r="E218" s="590"/>
      <c r="F218" s="398" t="s">
        <v>325</v>
      </c>
      <c r="G218" s="586"/>
      <c r="H218" s="560"/>
      <c r="I218" s="383"/>
      <c r="J218" s="84" t="s">
        <v>333</v>
      </c>
      <c r="K218" s="84" t="s">
        <v>333</v>
      </c>
      <c r="L218" s="84" t="s">
        <v>333</v>
      </c>
      <c r="M218" s="84" t="s">
        <v>333</v>
      </c>
      <c r="N218" s="84" t="s">
        <v>333</v>
      </c>
      <c r="O218" s="84" t="s">
        <v>333</v>
      </c>
      <c r="P218" s="84" t="s">
        <v>333</v>
      </c>
      <c r="Q218" s="84" t="s">
        <v>333</v>
      </c>
      <c r="R218" s="383"/>
      <c r="S218" s="84" t="s">
        <v>333</v>
      </c>
      <c r="T218" s="84" t="s">
        <v>333</v>
      </c>
      <c r="U218" s="84" t="s">
        <v>333</v>
      </c>
      <c r="V218" s="84" t="s">
        <v>333</v>
      </c>
      <c r="W218" s="84">
        <v>0</v>
      </c>
      <c r="X218" s="84">
        <v>1.4870742269298105</v>
      </c>
      <c r="Y218" s="84">
        <v>0.70457099735818829</v>
      </c>
      <c r="Z218" s="84" t="s">
        <v>333</v>
      </c>
      <c r="AA218" s="84" t="s">
        <v>333</v>
      </c>
      <c r="AB218" s="84" t="s">
        <v>333</v>
      </c>
      <c r="AC218" s="385" t="s">
        <v>333</v>
      </c>
      <c r="AD218" s="85"/>
    </row>
    <row r="219" spans="1:30" s="83" customFormat="1" ht="12.4" customHeight="1" x14ac:dyDescent="0.25">
      <c r="A219" s="85"/>
      <c r="B219" s="584"/>
      <c r="C219" s="556"/>
      <c r="D219" s="589"/>
      <c r="E219" s="590"/>
      <c r="F219" s="398" t="s">
        <v>326</v>
      </c>
      <c r="G219" s="586"/>
      <c r="H219" s="560"/>
      <c r="I219" s="383"/>
      <c r="J219" s="84" t="s">
        <v>333</v>
      </c>
      <c r="K219" s="84" t="s">
        <v>333</v>
      </c>
      <c r="L219" s="84" t="s">
        <v>333</v>
      </c>
      <c r="M219" s="84" t="s">
        <v>333</v>
      </c>
      <c r="N219" s="84" t="s">
        <v>333</v>
      </c>
      <c r="O219" s="84" t="s">
        <v>333</v>
      </c>
      <c r="P219" s="84" t="s">
        <v>333</v>
      </c>
      <c r="Q219" s="84" t="s">
        <v>333</v>
      </c>
      <c r="R219" s="383"/>
      <c r="S219" s="84" t="s">
        <v>333</v>
      </c>
      <c r="T219" s="84" t="s">
        <v>333</v>
      </c>
      <c r="U219" s="84" t="s">
        <v>333</v>
      </c>
      <c r="V219" s="84" t="s">
        <v>333</v>
      </c>
      <c r="W219" s="84">
        <v>0</v>
      </c>
      <c r="X219" s="84">
        <v>1.4870742269298105</v>
      </c>
      <c r="Y219" s="84">
        <v>0.70457099735818829</v>
      </c>
      <c r="Z219" s="84" t="s">
        <v>333</v>
      </c>
      <c r="AA219" s="84" t="s">
        <v>333</v>
      </c>
      <c r="AB219" s="84" t="s">
        <v>333</v>
      </c>
      <c r="AC219" s="385" t="s">
        <v>333</v>
      </c>
      <c r="AD219" s="85"/>
    </row>
    <row r="220" spans="1:30" s="83" customFormat="1" ht="12.4" customHeight="1" x14ac:dyDescent="0.25">
      <c r="A220" s="85"/>
      <c r="B220" s="584"/>
      <c r="C220" s="556"/>
      <c r="D220" s="589"/>
      <c r="E220" s="590"/>
      <c r="F220" s="398" t="s">
        <v>327</v>
      </c>
      <c r="G220" s="586"/>
      <c r="H220" s="560"/>
      <c r="I220" s="383"/>
      <c r="J220" s="84" t="s">
        <v>333</v>
      </c>
      <c r="K220" s="84" t="s">
        <v>333</v>
      </c>
      <c r="L220" s="84" t="s">
        <v>333</v>
      </c>
      <c r="M220" s="84" t="s">
        <v>333</v>
      </c>
      <c r="N220" s="84" t="s">
        <v>333</v>
      </c>
      <c r="O220" s="84" t="s">
        <v>333</v>
      </c>
      <c r="P220" s="84" t="s">
        <v>333</v>
      </c>
      <c r="Q220" s="84" t="s">
        <v>333</v>
      </c>
      <c r="R220" s="383"/>
      <c r="S220" s="84" t="s">
        <v>333</v>
      </c>
      <c r="T220" s="84" t="s">
        <v>333</v>
      </c>
      <c r="U220" s="84" t="s">
        <v>333</v>
      </c>
      <c r="V220" s="84" t="s">
        <v>333</v>
      </c>
      <c r="W220" s="84">
        <v>0</v>
      </c>
      <c r="X220" s="84">
        <v>1.4870742269298105</v>
      </c>
      <c r="Y220" s="84">
        <v>0.70457099735818829</v>
      </c>
      <c r="Z220" s="84" t="s">
        <v>333</v>
      </c>
      <c r="AA220" s="84" t="s">
        <v>333</v>
      </c>
      <c r="AB220" s="84" t="s">
        <v>333</v>
      </c>
      <c r="AC220" s="385" t="s">
        <v>333</v>
      </c>
      <c r="AD220" s="85"/>
    </row>
    <row r="221" spans="1:30" s="83" customFormat="1" ht="12.4" customHeight="1" x14ac:dyDescent="0.25">
      <c r="A221" s="85"/>
      <c r="B221" s="584"/>
      <c r="C221" s="556"/>
      <c r="D221" s="589"/>
      <c r="E221" s="590"/>
      <c r="F221" s="398" t="s">
        <v>328</v>
      </c>
      <c r="G221" s="586"/>
      <c r="H221" s="560"/>
      <c r="I221" s="383"/>
      <c r="J221" s="84" t="s">
        <v>333</v>
      </c>
      <c r="K221" s="84" t="s">
        <v>333</v>
      </c>
      <c r="L221" s="84" t="s">
        <v>333</v>
      </c>
      <c r="M221" s="84" t="s">
        <v>333</v>
      </c>
      <c r="N221" s="84" t="s">
        <v>333</v>
      </c>
      <c r="O221" s="84" t="s">
        <v>333</v>
      </c>
      <c r="P221" s="84" t="s">
        <v>333</v>
      </c>
      <c r="Q221" s="84" t="s">
        <v>333</v>
      </c>
      <c r="R221" s="383"/>
      <c r="S221" s="84" t="s">
        <v>333</v>
      </c>
      <c r="T221" s="84" t="s">
        <v>333</v>
      </c>
      <c r="U221" s="84" t="s">
        <v>333</v>
      </c>
      <c r="V221" s="84" t="s">
        <v>333</v>
      </c>
      <c r="W221" s="84">
        <v>0</v>
      </c>
      <c r="X221" s="84">
        <v>1.4870742269298105</v>
      </c>
      <c r="Y221" s="84">
        <v>0.70457099735818829</v>
      </c>
      <c r="Z221" s="84" t="s">
        <v>333</v>
      </c>
      <c r="AA221" s="84" t="s">
        <v>333</v>
      </c>
      <c r="AB221" s="84" t="s">
        <v>333</v>
      </c>
      <c r="AC221" s="385" t="s">
        <v>333</v>
      </c>
      <c r="AD221" s="85"/>
    </row>
    <row r="222" spans="1:30" s="83" customFormat="1" ht="12.4" customHeight="1" x14ac:dyDescent="0.25">
      <c r="A222" s="85"/>
      <c r="B222" s="584"/>
      <c r="C222" s="556"/>
      <c r="D222" s="589"/>
      <c r="E222" s="590"/>
      <c r="F222" s="398" t="s">
        <v>329</v>
      </c>
      <c r="G222" s="586"/>
      <c r="H222" s="560"/>
      <c r="I222" s="383"/>
      <c r="J222" s="84" t="s">
        <v>333</v>
      </c>
      <c r="K222" s="84" t="s">
        <v>333</v>
      </c>
      <c r="L222" s="84" t="s">
        <v>333</v>
      </c>
      <c r="M222" s="84" t="s">
        <v>333</v>
      </c>
      <c r="N222" s="84" t="s">
        <v>333</v>
      </c>
      <c r="O222" s="84" t="s">
        <v>333</v>
      </c>
      <c r="P222" s="84" t="s">
        <v>333</v>
      </c>
      <c r="Q222" s="84" t="s">
        <v>333</v>
      </c>
      <c r="R222" s="383"/>
      <c r="S222" s="84" t="s">
        <v>333</v>
      </c>
      <c r="T222" s="84" t="s">
        <v>333</v>
      </c>
      <c r="U222" s="84" t="s">
        <v>333</v>
      </c>
      <c r="V222" s="84" t="s">
        <v>333</v>
      </c>
      <c r="W222" s="84">
        <v>0</v>
      </c>
      <c r="X222" s="84">
        <v>1.4870742269298105</v>
      </c>
      <c r="Y222" s="84">
        <v>0.70457099735818829</v>
      </c>
      <c r="Z222" s="84" t="s">
        <v>333</v>
      </c>
      <c r="AA222" s="84" t="s">
        <v>333</v>
      </c>
      <c r="AB222" s="84" t="s">
        <v>333</v>
      </c>
      <c r="AC222" s="385" t="s">
        <v>333</v>
      </c>
      <c r="AD222" s="85"/>
    </row>
    <row r="223" spans="1:30" s="83" customFormat="1" ht="12.4" customHeight="1" x14ac:dyDescent="0.25">
      <c r="A223" s="85"/>
      <c r="B223" s="584"/>
      <c r="C223" s="556" t="s">
        <v>477</v>
      </c>
      <c r="D223" s="589" t="s">
        <v>587</v>
      </c>
      <c r="E223" s="590" t="s">
        <v>586</v>
      </c>
      <c r="F223" s="398" t="s">
        <v>315</v>
      </c>
      <c r="G223" s="586"/>
      <c r="H223" s="560"/>
      <c r="I223" s="383"/>
      <c r="J223" s="84" t="s">
        <v>333</v>
      </c>
      <c r="K223" s="84" t="s">
        <v>333</v>
      </c>
      <c r="L223" s="84" t="s">
        <v>333</v>
      </c>
      <c r="M223" s="84" t="s">
        <v>333</v>
      </c>
      <c r="N223" s="84" t="s">
        <v>333</v>
      </c>
      <c r="O223" s="84" t="s">
        <v>333</v>
      </c>
      <c r="P223" s="84" t="s">
        <v>333</v>
      </c>
      <c r="Q223" s="84" t="s">
        <v>333</v>
      </c>
      <c r="R223" s="383"/>
      <c r="S223" s="84" t="s">
        <v>333</v>
      </c>
      <c r="T223" s="84" t="s">
        <v>333</v>
      </c>
      <c r="U223" s="84" t="s">
        <v>333</v>
      </c>
      <c r="V223" s="84" t="s">
        <v>333</v>
      </c>
      <c r="W223" s="84">
        <v>10.705717509101307</v>
      </c>
      <c r="X223" s="84">
        <v>13.71215092385904</v>
      </c>
      <c r="Y223" s="84">
        <v>4.43</v>
      </c>
      <c r="Z223" s="84" t="s">
        <v>333</v>
      </c>
      <c r="AA223" s="84" t="s">
        <v>333</v>
      </c>
      <c r="AB223" s="84" t="s">
        <v>333</v>
      </c>
      <c r="AC223" s="385" t="s">
        <v>333</v>
      </c>
      <c r="AD223" s="85"/>
    </row>
    <row r="224" spans="1:30" s="83" customFormat="1" ht="12.4" customHeight="1" x14ac:dyDescent="0.25">
      <c r="A224" s="85"/>
      <c r="B224" s="584"/>
      <c r="C224" s="556"/>
      <c r="D224" s="589"/>
      <c r="E224" s="590"/>
      <c r="F224" s="398" t="s">
        <v>317</v>
      </c>
      <c r="G224" s="586"/>
      <c r="H224" s="560"/>
      <c r="I224" s="383"/>
      <c r="J224" s="84" t="s">
        <v>333</v>
      </c>
      <c r="K224" s="84" t="s">
        <v>333</v>
      </c>
      <c r="L224" s="84" t="s">
        <v>333</v>
      </c>
      <c r="M224" s="84" t="s">
        <v>333</v>
      </c>
      <c r="N224" s="84" t="s">
        <v>333</v>
      </c>
      <c r="O224" s="84" t="s">
        <v>333</v>
      </c>
      <c r="P224" s="84" t="s">
        <v>333</v>
      </c>
      <c r="Q224" s="84" t="s">
        <v>333</v>
      </c>
      <c r="R224" s="383"/>
      <c r="S224" s="84" t="s">
        <v>333</v>
      </c>
      <c r="T224" s="84" t="s">
        <v>333</v>
      </c>
      <c r="U224" s="84" t="s">
        <v>333</v>
      </c>
      <c r="V224" s="84" t="s">
        <v>333</v>
      </c>
      <c r="W224" s="84">
        <v>10.705717509101307</v>
      </c>
      <c r="X224" s="84">
        <v>13.71215092385904</v>
      </c>
      <c r="Y224" s="84">
        <v>4.43</v>
      </c>
      <c r="Z224" s="84" t="s">
        <v>333</v>
      </c>
      <c r="AA224" s="84" t="s">
        <v>333</v>
      </c>
      <c r="AB224" s="84" t="s">
        <v>333</v>
      </c>
      <c r="AC224" s="385" t="s">
        <v>333</v>
      </c>
      <c r="AD224" s="85"/>
    </row>
    <row r="225" spans="1:30" s="83" customFormat="1" ht="12.4" customHeight="1" x14ac:dyDescent="0.25">
      <c r="A225" s="85"/>
      <c r="B225" s="584"/>
      <c r="C225" s="556"/>
      <c r="D225" s="589"/>
      <c r="E225" s="590"/>
      <c r="F225" s="398" t="s">
        <v>318</v>
      </c>
      <c r="G225" s="586"/>
      <c r="H225" s="560"/>
      <c r="I225" s="383"/>
      <c r="J225" s="84" t="s">
        <v>333</v>
      </c>
      <c r="K225" s="84" t="s">
        <v>333</v>
      </c>
      <c r="L225" s="84" t="s">
        <v>333</v>
      </c>
      <c r="M225" s="84" t="s">
        <v>333</v>
      </c>
      <c r="N225" s="84" t="s">
        <v>333</v>
      </c>
      <c r="O225" s="84" t="s">
        <v>333</v>
      </c>
      <c r="P225" s="84" t="s">
        <v>333</v>
      </c>
      <c r="Q225" s="84" t="s">
        <v>333</v>
      </c>
      <c r="R225" s="383"/>
      <c r="S225" s="84" t="s">
        <v>333</v>
      </c>
      <c r="T225" s="84" t="s">
        <v>333</v>
      </c>
      <c r="U225" s="84" t="s">
        <v>333</v>
      </c>
      <c r="V225" s="84" t="s">
        <v>333</v>
      </c>
      <c r="W225" s="84">
        <v>10.705717509101307</v>
      </c>
      <c r="X225" s="84">
        <v>13.71215092385904</v>
      </c>
      <c r="Y225" s="84">
        <v>4.43</v>
      </c>
      <c r="Z225" s="84" t="s">
        <v>333</v>
      </c>
      <c r="AA225" s="84" t="s">
        <v>333</v>
      </c>
      <c r="AB225" s="84" t="s">
        <v>333</v>
      </c>
      <c r="AC225" s="385" t="s">
        <v>333</v>
      </c>
      <c r="AD225" s="85"/>
    </row>
    <row r="226" spans="1:30" s="83" customFormat="1" ht="12.4" customHeight="1" x14ac:dyDescent="0.25">
      <c r="A226" s="85"/>
      <c r="B226" s="584"/>
      <c r="C226" s="556"/>
      <c r="D226" s="589"/>
      <c r="E226" s="590"/>
      <c r="F226" s="398" t="s">
        <v>319</v>
      </c>
      <c r="G226" s="586"/>
      <c r="H226" s="560"/>
      <c r="I226" s="383"/>
      <c r="J226" s="84" t="s">
        <v>333</v>
      </c>
      <c r="K226" s="84" t="s">
        <v>333</v>
      </c>
      <c r="L226" s="84" t="s">
        <v>333</v>
      </c>
      <c r="M226" s="84" t="s">
        <v>333</v>
      </c>
      <c r="N226" s="84" t="s">
        <v>333</v>
      </c>
      <c r="O226" s="84" t="s">
        <v>333</v>
      </c>
      <c r="P226" s="84" t="s">
        <v>333</v>
      </c>
      <c r="Q226" s="84" t="s">
        <v>333</v>
      </c>
      <c r="R226" s="383"/>
      <c r="S226" s="84" t="s">
        <v>333</v>
      </c>
      <c r="T226" s="84" t="s">
        <v>333</v>
      </c>
      <c r="U226" s="84" t="s">
        <v>333</v>
      </c>
      <c r="V226" s="84" t="s">
        <v>333</v>
      </c>
      <c r="W226" s="84">
        <v>10.705717509101307</v>
      </c>
      <c r="X226" s="84">
        <v>13.71215092385904</v>
      </c>
      <c r="Y226" s="84">
        <v>4.43</v>
      </c>
      <c r="Z226" s="84" t="s">
        <v>333</v>
      </c>
      <c r="AA226" s="84" t="s">
        <v>333</v>
      </c>
      <c r="AB226" s="84" t="s">
        <v>333</v>
      </c>
      <c r="AC226" s="385" t="s">
        <v>333</v>
      </c>
      <c r="AD226" s="85"/>
    </row>
    <row r="227" spans="1:30" s="83" customFormat="1" ht="12.4" customHeight="1" x14ac:dyDescent="0.25">
      <c r="A227" s="85"/>
      <c r="B227" s="584"/>
      <c r="C227" s="556"/>
      <c r="D227" s="589"/>
      <c r="E227" s="590"/>
      <c r="F227" s="398" t="s">
        <v>320</v>
      </c>
      <c r="G227" s="586"/>
      <c r="H227" s="560"/>
      <c r="I227" s="383"/>
      <c r="J227" s="84" t="s">
        <v>333</v>
      </c>
      <c r="K227" s="84" t="s">
        <v>333</v>
      </c>
      <c r="L227" s="84" t="s">
        <v>333</v>
      </c>
      <c r="M227" s="84" t="s">
        <v>333</v>
      </c>
      <c r="N227" s="84" t="s">
        <v>333</v>
      </c>
      <c r="O227" s="84" t="s">
        <v>333</v>
      </c>
      <c r="P227" s="84" t="s">
        <v>333</v>
      </c>
      <c r="Q227" s="84" t="s">
        <v>333</v>
      </c>
      <c r="R227" s="383"/>
      <c r="S227" s="84" t="s">
        <v>333</v>
      </c>
      <c r="T227" s="84" t="s">
        <v>333</v>
      </c>
      <c r="U227" s="84" t="s">
        <v>333</v>
      </c>
      <c r="V227" s="84" t="s">
        <v>333</v>
      </c>
      <c r="W227" s="84">
        <v>10.705717509101307</v>
      </c>
      <c r="X227" s="84">
        <v>13.71215092385904</v>
      </c>
      <c r="Y227" s="84">
        <v>4.43</v>
      </c>
      <c r="Z227" s="84" t="s">
        <v>333</v>
      </c>
      <c r="AA227" s="84" t="s">
        <v>333</v>
      </c>
      <c r="AB227" s="84" t="s">
        <v>333</v>
      </c>
      <c r="AC227" s="385" t="s">
        <v>333</v>
      </c>
      <c r="AD227" s="85"/>
    </row>
    <row r="228" spans="1:30" s="83" customFormat="1" ht="12.4" customHeight="1" x14ac:dyDescent="0.25">
      <c r="A228" s="85"/>
      <c r="B228" s="584"/>
      <c r="C228" s="556"/>
      <c r="D228" s="589"/>
      <c r="E228" s="590"/>
      <c r="F228" s="398" t="s">
        <v>321</v>
      </c>
      <c r="G228" s="586"/>
      <c r="H228" s="560"/>
      <c r="I228" s="383"/>
      <c r="J228" s="84" t="s">
        <v>333</v>
      </c>
      <c r="K228" s="84" t="s">
        <v>333</v>
      </c>
      <c r="L228" s="84" t="s">
        <v>333</v>
      </c>
      <c r="M228" s="84" t="s">
        <v>333</v>
      </c>
      <c r="N228" s="84" t="s">
        <v>333</v>
      </c>
      <c r="O228" s="84" t="s">
        <v>333</v>
      </c>
      <c r="P228" s="84" t="s">
        <v>333</v>
      </c>
      <c r="Q228" s="84" t="s">
        <v>333</v>
      </c>
      <c r="R228" s="383"/>
      <c r="S228" s="84" t="s">
        <v>333</v>
      </c>
      <c r="T228" s="84" t="s">
        <v>333</v>
      </c>
      <c r="U228" s="84" t="s">
        <v>333</v>
      </c>
      <c r="V228" s="84" t="s">
        <v>333</v>
      </c>
      <c r="W228" s="84">
        <v>10.705717509101307</v>
      </c>
      <c r="X228" s="84">
        <v>13.71215092385904</v>
      </c>
      <c r="Y228" s="84">
        <v>4.43</v>
      </c>
      <c r="Z228" s="84" t="s">
        <v>333</v>
      </c>
      <c r="AA228" s="84" t="s">
        <v>333</v>
      </c>
      <c r="AB228" s="84" t="s">
        <v>333</v>
      </c>
      <c r="AC228" s="385" t="s">
        <v>333</v>
      </c>
      <c r="AD228" s="85"/>
    </row>
    <row r="229" spans="1:30" s="83" customFormat="1" ht="12.4" customHeight="1" x14ac:dyDescent="0.25">
      <c r="A229" s="85"/>
      <c r="B229" s="584"/>
      <c r="C229" s="556"/>
      <c r="D229" s="589"/>
      <c r="E229" s="590"/>
      <c r="F229" s="398" t="s">
        <v>322</v>
      </c>
      <c r="G229" s="586"/>
      <c r="H229" s="560"/>
      <c r="I229" s="383"/>
      <c r="J229" s="84" t="s">
        <v>333</v>
      </c>
      <c r="K229" s="84" t="s">
        <v>333</v>
      </c>
      <c r="L229" s="84" t="s">
        <v>333</v>
      </c>
      <c r="M229" s="84" t="s">
        <v>333</v>
      </c>
      <c r="N229" s="84" t="s">
        <v>333</v>
      </c>
      <c r="O229" s="84" t="s">
        <v>333</v>
      </c>
      <c r="P229" s="84" t="s">
        <v>333</v>
      </c>
      <c r="Q229" s="84" t="s">
        <v>333</v>
      </c>
      <c r="R229" s="383"/>
      <c r="S229" s="84" t="s">
        <v>333</v>
      </c>
      <c r="T229" s="84" t="s">
        <v>333</v>
      </c>
      <c r="U229" s="84" t="s">
        <v>333</v>
      </c>
      <c r="V229" s="84" t="s">
        <v>333</v>
      </c>
      <c r="W229" s="84">
        <v>10.705717509101307</v>
      </c>
      <c r="X229" s="84">
        <v>13.71215092385904</v>
      </c>
      <c r="Y229" s="84">
        <v>4.43</v>
      </c>
      <c r="Z229" s="84" t="s">
        <v>333</v>
      </c>
      <c r="AA229" s="84" t="s">
        <v>333</v>
      </c>
      <c r="AB229" s="84" t="s">
        <v>333</v>
      </c>
      <c r="AC229" s="385" t="s">
        <v>333</v>
      </c>
      <c r="AD229" s="85"/>
    </row>
    <row r="230" spans="1:30" s="83" customFormat="1" ht="12.4" customHeight="1" x14ac:dyDescent="0.25">
      <c r="A230" s="85"/>
      <c r="B230" s="584"/>
      <c r="C230" s="556"/>
      <c r="D230" s="589"/>
      <c r="E230" s="590"/>
      <c r="F230" s="398" t="s">
        <v>323</v>
      </c>
      <c r="G230" s="586"/>
      <c r="H230" s="560"/>
      <c r="I230" s="383"/>
      <c r="J230" s="84" t="s">
        <v>333</v>
      </c>
      <c r="K230" s="84" t="s">
        <v>333</v>
      </c>
      <c r="L230" s="84" t="s">
        <v>333</v>
      </c>
      <c r="M230" s="84" t="s">
        <v>333</v>
      </c>
      <c r="N230" s="84" t="s">
        <v>333</v>
      </c>
      <c r="O230" s="84" t="s">
        <v>333</v>
      </c>
      <c r="P230" s="84" t="s">
        <v>333</v>
      </c>
      <c r="Q230" s="84" t="s">
        <v>333</v>
      </c>
      <c r="R230" s="383"/>
      <c r="S230" s="84" t="s">
        <v>333</v>
      </c>
      <c r="T230" s="84" t="s">
        <v>333</v>
      </c>
      <c r="U230" s="84" t="s">
        <v>333</v>
      </c>
      <c r="V230" s="84" t="s">
        <v>333</v>
      </c>
      <c r="W230" s="84">
        <v>10.705717509101307</v>
      </c>
      <c r="X230" s="84">
        <v>13.71215092385904</v>
      </c>
      <c r="Y230" s="84">
        <v>4.43</v>
      </c>
      <c r="Z230" s="84" t="s">
        <v>333</v>
      </c>
      <c r="AA230" s="84" t="s">
        <v>333</v>
      </c>
      <c r="AB230" s="84" t="s">
        <v>333</v>
      </c>
      <c r="AC230" s="385" t="s">
        <v>333</v>
      </c>
      <c r="AD230" s="85"/>
    </row>
    <row r="231" spans="1:30" s="83" customFormat="1" ht="12.4" customHeight="1" x14ac:dyDescent="0.25">
      <c r="A231" s="85"/>
      <c r="B231" s="584"/>
      <c r="C231" s="556"/>
      <c r="D231" s="589"/>
      <c r="E231" s="590"/>
      <c r="F231" s="398" t="s">
        <v>324</v>
      </c>
      <c r="G231" s="586"/>
      <c r="H231" s="560"/>
      <c r="I231" s="383"/>
      <c r="J231" s="84" t="s">
        <v>333</v>
      </c>
      <c r="K231" s="84" t="s">
        <v>333</v>
      </c>
      <c r="L231" s="84" t="s">
        <v>333</v>
      </c>
      <c r="M231" s="84" t="s">
        <v>333</v>
      </c>
      <c r="N231" s="84" t="s">
        <v>333</v>
      </c>
      <c r="O231" s="84" t="s">
        <v>333</v>
      </c>
      <c r="P231" s="84" t="s">
        <v>333</v>
      </c>
      <c r="Q231" s="84" t="s">
        <v>333</v>
      </c>
      <c r="R231" s="383"/>
      <c r="S231" s="84" t="s">
        <v>333</v>
      </c>
      <c r="T231" s="84" t="s">
        <v>333</v>
      </c>
      <c r="U231" s="84" t="s">
        <v>333</v>
      </c>
      <c r="V231" s="84" t="s">
        <v>333</v>
      </c>
      <c r="W231" s="84">
        <v>10.705717509101307</v>
      </c>
      <c r="X231" s="84">
        <v>13.71215092385904</v>
      </c>
      <c r="Y231" s="84">
        <v>4.43</v>
      </c>
      <c r="Z231" s="84" t="s">
        <v>333</v>
      </c>
      <c r="AA231" s="84" t="s">
        <v>333</v>
      </c>
      <c r="AB231" s="84" t="s">
        <v>333</v>
      </c>
      <c r="AC231" s="385" t="s">
        <v>333</v>
      </c>
      <c r="AD231" s="85"/>
    </row>
    <row r="232" spans="1:30" s="83" customFormat="1" ht="12.4" customHeight="1" x14ac:dyDescent="0.25">
      <c r="A232" s="85"/>
      <c r="B232" s="584"/>
      <c r="C232" s="556"/>
      <c r="D232" s="589"/>
      <c r="E232" s="590"/>
      <c r="F232" s="398" t="s">
        <v>325</v>
      </c>
      <c r="G232" s="586"/>
      <c r="H232" s="560"/>
      <c r="I232" s="383"/>
      <c r="J232" s="84" t="s">
        <v>333</v>
      </c>
      <c r="K232" s="84" t="s">
        <v>333</v>
      </c>
      <c r="L232" s="84" t="s">
        <v>333</v>
      </c>
      <c r="M232" s="84" t="s">
        <v>333</v>
      </c>
      <c r="N232" s="84" t="s">
        <v>333</v>
      </c>
      <c r="O232" s="84" t="s">
        <v>333</v>
      </c>
      <c r="P232" s="84" t="s">
        <v>333</v>
      </c>
      <c r="Q232" s="84" t="s">
        <v>333</v>
      </c>
      <c r="R232" s="383"/>
      <c r="S232" s="84" t="s">
        <v>333</v>
      </c>
      <c r="T232" s="84" t="s">
        <v>333</v>
      </c>
      <c r="U232" s="84" t="s">
        <v>333</v>
      </c>
      <c r="V232" s="84" t="s">
        <v>333</v>
      </c>
      <c r="W232" s="84">
        <v>10.705717509101307</v>
      </c>
      <c r="X232" s="84">
        <v>13.71215092385904</v>
      </c>
      <c r="Y232" s="84">
        <v>4.43</v>
      </c>
      <c r="Z232" s="84" t="s">
        <v>333</v>
      </c>
      <c r="AA232" s="84" t="s">
        <v>333</v>
      </c>
      <c r="AB232" s="84" t="s">
        <v>333</v>
      </c>
      <c r="AC232" s="385" t="s">
        <v>333</v>
      </c>
      <c r="AD232" s="85"/>
    </row>
    <row r="233" spans="1:30" s="83" customFormat="1" ht="12.4" customHeight="1" x14ac:dyDescent="0.25">
      <c r="A233" s="85"/>
      <c r="B233" s="584"/>
      <c r="C233" s="556"/>
      <c r="D233" s="589"/>
      <c r="E233" s="590"/>
      <c r="F233" s="398" t="s">
        <v>326</v>
      </c>
      <c r="G233" s="586"/>
      <c r="H233" s="560"/>
      <c r="I233" s="383"/>
      <c r="J233" s="84" t="s">
        <v>333</v>
      </c>
      <c r="K233" s="84" t="s">
        <v>333</v>
      </c>
      <c r="L233" s="84" t="s">
        <v>333</v>
      </c>
      <c r="M233" s="84" t="s">
        <v>333</v>
      </c>
      <c r="N233" s="84" t="s">
        <v>333</v>
      </c>
      <c r="O233" s="84" t="s">
        <v>333</v>
      </c>
      <c r="P233" s="84" t="s">
        <v>333</v>
      </c>
      <c r="Q233" s="84" t="s">
        <v>333</v>
      </c>
      <c r="R233" s="383"/>
      <c r="S233" s="84" t="s">
        <v>333</v>
      </c>
      <c r="T233" s="84" t="s">
        <v>333</v>
      </c>
      <c r="U233" s="84" t="s">
        <v>333</v>
      </c>
      <c r="V233" s="84" t="s">
        <v>333</v>
      </c>
      <c r="W233" s="84">
        <v>10.705717509101307</v>
      </c>
      <c r="X233" s="84">
        <v>13.71215092385904</v>
      </c>
      <c r="Y233" s="84">
        <v>4.43</v>
      </c>
      <c r="Z233" s="84" t="s">
        <v>333</v>
      </c>
      <c r="AA233" s="84" t="s">
        <v>333</v>
      </c>
      <c r="AB233" s="84" t="s">
        <v>333</v>
      </c>
      <c r="AC233" s="385" t="s">
        <v>333</v>
      </c>
      <c r="AD233" s="85"/>
    </row>
    <row r="234" spans="1:30" s="83" customFormat="1" ht="12.4" customHeight="1" x14ac:dyDescent="0.25">
      <c r="A234" s="85"/>
      <c r="B234" s="584"/>
      <c r="C234" s="556"/>
      <c r="D234" s="589"/>
      <c r="E234" s="590"/>
      <c r="F234" s="398" t="s">
        <v>327</v>
      </c>
      <c r="G234" s="586"/>
      <c r="H234" s="560"/>
      <c r="I234" s="383"/>
      <c r="J234" s="84" t="s">
        <v>333</v>
      </c>
      <c r="K234" s="84" t="s">
        <v>333</v>
      </c>
      <c r="L234" s="84" t="s">
        <v>333</v>
      </c>
      <c r="M234" s="84" t="s">
        <v>333</v>
      </c>
      <c r="N234" s="84" t="s">
        <v>333</v>
      </c>
      <c r="O234" s="84" t="s">
        <v>333</v>
      </c>
      <c r="P234" s="84" t="s">
        <v>333</v>
      </c>
      <c r="Q234" s="84" t="s">
        <v>333</v>
      </c>
      <c r="R234" s="383"/>
      <c r="S234" s="84" t="s">
        <v>333</v>
      </c>
      <c r="T234" s="84" t="s">
        <v>333</v>
      </c>
      <c r="U234" s="84" t="s">
        <v>333</v>
      </c>
      <c r="V234" s="84" t="s">
        <v>333</v>
      </c>
      <c r="W234" s="84">
        <v>10.705717509101307</v>
      </c>
      <c r="X234" s="84">
        <v>13.71215092385904</v>
      </c>
      <c r="Y234" s="84">
        <v>4.43</v>
      </c>
      <c r="Z234" s="84" t="s">
        <v>333</v>
      </c>
      <c r="AA234" s="84" t="s">
        <v>333</v>
      </c>
      <c r="AB234" s="84" t="s">
        <v>333</v>
      </c>
      <c r="AC234" s="385" t="s">
        <v>333</v>
      </c>
      <c r="AD234" s="85"/>
    </row>
    <row r="235" spans="1:30" s="83" customFormat="1" ht="12.4" customHeight="1" x14ac:dyDescent="0.25">
      <c r="A235" s="85"/>
      <c r="B235" s="584"/>
      <c r="C235" s="556"/>
      <c r="D235" s="589"/>
      <c r="E235" s="590"/>
      <c r="F235" s="398" t="s">
        <v>328</v>
      </c>
      <c r="G235" s="586"/>
      <c r="H235" s="560"/>
      <c r="I235" s="383"/>
      <c r="J235" s="84" t="s">
        <v>333</v>
      </c>
      <c r="K235" s="84" t="s">
        <v>333</v>
      </c>
      <c r="L235" s="84" t="s">
        <v>333</v>
      </c>
      <c r="M235" s="84" t="s">
        <v>333</v>
      </c>
      <c r="N235" s="84" t="s">
        <v>333</v>
      </c>
      <c r="O235" s="84" t="s">
        <v>333</v>
      </c>
      <c r="P235" s="84" t="s">
        <v>333</v>
      </c>
      <c r="Q235" s="84" t="s">
        <v>333</v>
      </c>
      <c r="R235" s="383"/>
      <c r="S235" s="84" t="s">
        <v>333</v>
      </c>
      <c r="T235" s="84" t="s">
        <v>333</v>
      </c>
      <c r="U235" s="84" t="s">
        <v>333</v>
      </c>
      <c r="V235" s="84" t="s">
        <v>333</v>
      </c>
      <c r="W235" s="84">
        <v>10.705717509101307</v>
      </c>
      <c r="X235" s="84">
        <v>13.71215092385904</v>
      </c>
      <c r="Y235" s="84">
        <v>4.43</v>
      </c>
      <c r="Z235" s="84" t="s">
        <v>333</v>
      </c>
      <c r="AA235" s="84" t="s">
        <v>333</v>
      </c>
      <c r="AB235" s="84" t="s">
        <v>333</v>
      </c>
      <c r="AC235" s="385" t="s">
        <v>333</v>
      </c>
      <c r="AD235" s="85"/>
    </row>
    <row r="236" spans="1:30" s="83" customFormat="1" ht="12.4" customHeight="1" x14ac:dyDescent="0.25">
      <c r="A236" s="85"/>
      <c r="B236" s="584"/>
      <c r="C236" s="556"/>
      <c r="D236" s="589"/>
      <c r="E236" s="590"/>
      <c r="F236" s="398" t="s">
        <v>329</v>
      </c>
      <c r="G236" s="586"/>
      <c r="H236" s="560"/>
      <c r="I236" s="383"/>
      <c r="J236" s="84" t="s">
        <v>333</v>
      </c>
      <c r="K236" s="84" t="s">
        <v>333</v>
      </c>
      <c r="L236" s="84" t="s">
        <v>333</v>
      </c>
      <c r="M236" s="84" t="s">
        <v>333</v>
      </c>
      <c r="N236" s="84" t="s">
        <v>333</v>
      </c>
      <c r="O236" s="84" t="s">
        <v>333</v>
      </c>
      <c r="P236" s="84" t="s">
        <v>333</v>
      </c>
      <c r="Q236" s="84" t="s">
        <v>333</v>
      </c>
      <c r="R236" s="383"/>
      <c r="S236" s="84" t="s">
        <v>333</v>
      </c>
      <c r="T236" s="84" t="s">
        <v>333</v>
      </c>
      <c r="U236" s="84" t="s">
        <v>333</v>
      </c>
      <c r="V236" s="84" t="s">
        <v>333</v>
      </c>
      <c r="W236" s="84">
        <v>10.705717509101307</v>
      </c>
      <c r="X236" s="84">
        <v>13.71215092385904</v>
      </c>
      <c r="Y236" s="84">
        <v>4.43</v>
      </c>
      <c r="Z236" s="84" t="s">
        <v>333</v>
      </c>
      <c r="AA236" s="84" t="s">
        <v>333</v>
      </c>
      <c r="AB236" s="84" t="s">
        <v>333</v>
      </c>
      <c r="AC236" s="385" t="s">
        <v>333</v>
      </c>
      <c r="AD236" s="85"/>
    </row>
    <row r="237" spans="1:30" x14ac:dyDescent="0.3">
      <c r="A237" s="7"/>
      <c r="B237" s="584"/>
      <c r="C237" s="556" t="s">
        <v>477</v>
      </c>
      <c r="D237" s="589" t="s">
        <v>581</v>
      </c>
      <c r="E237" s="590" t="s">
        <v>290</v>
      </c>
      <c r="F237" s="398" t="s">
        <v>315</v>
      </c>
      <c r="G237" s="586"/>
      <c r="H237" s="560"/>
      <c r="I237" s="383"/>
      <c r="J237" s="84" t="s">
        <v>333</v>
      </c>
      <c r="K237" s="84" t="s">
        <v>333</v>
      </c>
      <c r="L237" s="84" t="s">
        <v>333</v>
      </c>
      <c r="M237" s="84" t="s">
        <v>333</v>
      </c>
      <c r="N237" s="84" t="s">
        <v>333</v>
      </c>
      <c r="O237" s="84" t="s">
        <v>333</v>
      </c>
      <c r="P237" s="84" t="s">
        <v>333</v>
      </c>
      <c r="Q237" s="84" t="s">
        <v>333</v>
      </c>
      <c r="R237" s="383"/>
      <c r="S237" s="84" t="s">
        <v>333</v>
      </c>
      <c r="T237" s="84" t="s">
        <v>333</v>
      </c>
      <c r="U237" s="84" t="s">
        <v>333</v>
      </c>
      <c r="V237" s="84" t="s">
        <v>333</v>
      </c>
      <c r="W237" s="84">
        <v>0</v>
      </c>
      <c r="X237" s="84">
        <v>0</v>
      </c>
      <c r="Y237" s="84">
        <v>0</v>
      </c>
      <c r="Z237" s="84" t="s">
        <v>333</v>
      </c>
      <c r="AA237" s="84" t="s">
        <v>333</v>
      </c>
      <c r="AB237" s="84" t="s">
        <v>333</v>
      </c>
      <c r="AC237" s="385" t="s">
        <v>333</v>
      </c>
      <c r="AD237" s="7"/>
    </row>
    <row r="238" spans="1:30" x14ac:dyDescent="0.3">
      <c r="A238" s="7"/>
      <c r="B238" s="584"/>
      <c r="C238" s="556"/>
      <c r="D238" s="589"/>
      <c r="E238" s="590"/>
      <c r="F238" s="398" t="s">
        <v>317</v>
      </c>
      <c r="G238" s="586"/>
      <c r="H238" s="560"/>
      <c r="I238" s="383"/>
      <c r="J238" s="84" t="s">
        <v>333</v>
      </c>
      <c r="K238" s="84" t="s">
        <v>333</v>
      </c>
      <c r="L238" s="84" t="s">
        <v>333</v>
      </c>
      <c r="M238" s="84" t="s">
        <v>333</v>
      </c>
      <c r="N238" s="84" t="s">
        <v>333</v>
      </c>
      <c r="O238" s="84" t="s">
        <v>333</v>
      </c>
      <c r="P238" s="84" t="s">
        <v>333</v>
      </c>
      <c r="Q238" s="84" t="s">
        <v>333</v>
      </c>
      <c r="R238" s="383"/>
      <c r="S238" s="84" t="s">
        <v>333</v>
      </c>
      <c r="T238" s="84" t="s">
        <v>333</v>
      </c>
      <c r="U238" s="84" t="s">
        <v>333</v>
      </c>
      <c r="V238" s="84" t="s">
        <v>333</v>
      </c>
      <c r="W238" s="84">
        <v>0</v>
      </c>
      <c r="X238" s="84">
        <v>0</v>
      </c>
      <c r="Y238" s="84">
        <v>0</v>
      </c>
      <c r="Z238" s="84" t="s">
        <v>333</v>
      </c>
      <c r="AA238" s="84" t="s">
        <v>333</v>
      </c>
      <c r="AB238" s="84" t="s">
        <v>333</v>
      </c>
      <c r="AC238" s="385" t="s">
        <v>333</v>
      </c>
      <c r="AD238" s="7"/>
    </row>
    <row r="239" spans="1:30" x14ac:dyDescent="0.3">
      <c r="A239" s="7"/>
      <c r="B239" s="584"/>
      <c r="C239" s="556"/>
      <c r="D239" s="589"/>
      <c r="E239" s="590"/>
      <c r="F239" s="398" t="s">
        <v>318</v>
      </c>
      <c r="G239" s="586"/>
      <c r="H239" s="560"/>
      <c r="I239" s="383"/>
      <c r="J239" s="84" t="s">
        <v>333</v>
      </c>
      <c r="K239" s="84" t="s">
        <v>333</v>
      </c>
      <c r="L239" s="84" t="s">
        <v>333</v>
      </c>
      <c r="M239" s="84" t="s">
        <v>333</v>
      </c>
      <c r="N239" s="84" t="s">
        <v>333</v>
      </c>
      <c r="O239" s="84" t="s">
        <v>333</v>
      </c>
      <c r="P239" s="84" t="s">
        <v>333</v>
      </c>
      <c r="Q239" s="84" t="s">
        <v>333</v>
      </c>
      <c r="R239" s="383"/>
      <c r="S239" s="84" t="s">
        <v>333</v>
      </c>
      <c r="T239" s="84" t="s">
        <v>333</v>
      </c>
      <c r="U239" s="84" t="s">
        <v>333</v>
      </c>
      <c r="V239" s="84" t="s">
        <v>333</v>
      </c>
      <c r="W239" s="84">
        <v>0</v>
      </c>
      <c r="X239" s="84">
        <v>0</v>
      </c>
      <c r="Y239" s="84">
        <v>0</v>
      </c>
      <c r="Z239" s="84" t="s">
        <v>333</v>
      </c>
      <c r="AA239" s="84" t="s">
        <v>333</v>
      </c>
      <c r="AB239" s="84" t="s">
        <v>333</v>
      </c>
      <c r="AC239" s="385" t="s">
        <v>333</v>
      </c>
      <c r="AD239" s="7"/>
    </row>
    <row r="240" spans="1:30" x14ac:dyDescent="0.3">
      <c r="A240" s="7"/>
      <c r="B240" s="584"/>
      <c r="C240" s="556"/>
      <c r="D240" s="589"/>
      <c r="E240" s="590"/>
      <c r="F240" s="398" t="s">
        <v>319</v>
      </c>
      <c r="G240" s="586"/>
      <c r="H240" s="560"/>
      <c r="I240" s="383"/>
      <c r="J240" s="84" t="s">
        <v>333</v>
      </c>
      <c r="K240" s="84" t="s">
        <v>333</v>
      </c>
      <c r="L240" s="84" t="s">
        <v>333</v>
      </c>
      <c r="M240" s="84" t="s">
        <v>333</v>
      </c>
      <c r="N240" s="84" t="s">
        <v>333</v>
      </c>
      <c r="O240" s="84" t="s">
        <v>333</v>
      </c>
      <c r="P240" s="84" t="s">
        <v>333</v>
      </c>
      <c r="Q240" s="84" t="s">
        <v>333</v>
      </c>
      <c r="R240" s="383"/>
      <c r="S240" s="84" t="s">
        <v>333</v>
      </c>
      <c r="T240" s="84" t="s">
        <v>333</v>
      </c>
      <c r="U240" s="84" t="s">
        <v>333</v>
      </c>
      <c r="V240" s="84" t="s">
        <v>333</v>
      </c>
      <c r="W240" s="84">
        <v>0</v>
      </c>
      <c r="X240" s="84">
        <v>0</v>
      </c>
      <c r="Y240" s="84">
        <v>0</v>
      </c>
      <c r="Z240" s="84" t="s">
        <v>333</v>
      </c>
      <c r="AA240" s="84" t="s">
        <v>333</v>
      </c>
      <c r="AB240" s="84" t="s">
        <v>333</v>
      </c>
      <c r="AC240" s="385" t="s">
        <v>333</v>
      </c>
      <c r="AD240" s="7"/>
    </row>
    <row r="241" spans="1:30" x14ac:dyDescent="0.3">
      <c r="A241" s="7"/>
      <c r="B241" s="584"/>
      <c r="C241" s="556"/>
      <c r="D241" s="589"/>
      <c r="E241" s="590"/>
      <c r="F241" s="398" t="s">
        <v>320</v>
      </c>
      <c r="G241" s="586"/>
      <c r="H241" s="560"/>
      <c r="I241" s="383"/>
      <c r="J241" s="84" t="s">
        <v>333</v>
      </c>
      <c r="K241" s="84" t="s">
        <v>333</v>
      </c>
      <c r="L241" s="84" t="s">
        <v>333</v>
      </c>
      <c r="M241" s="84" t="s">
        <v>333</v>
      </c>
      <c r="N241" s="84" t="s">
        <v>333</v>
      </c>
      <c r="O241" s="84" t="s">
        <v>333</v>
      </c>
      <c r="P241" s="84" t="s">
        <v>333</v>
      </c>
      <c r="Q241" s="84" t="s">
        <v>333</v>
      </c>
      <c r="R241" s="383"/>
      <c r="S241" s="84" t="s">
        <v>333</v>
      </c>
      <c r="T241" s="84" t="s">
        <v>333</v>
      </c>
      <c r="U241" s="84" t="s">
        <v>333</v>
      </c>
      <c r="V241" s="84" t="s">
        <v>333</v>
      </c>
      <c r="W241" s="84">
        <v>0</v>
      </c>
      <c r="X241" s="84">
        <v>0</v>
      </c>
      <c r="Y241" s="84">
        <v>0</v>
      </c>
      <c r="Z241" s="84" t="s">
        <v>333</v>
      </c>
      <c r="AA241" s="84" t="s">
        <v>333</v>
      </c>
      <c r="AB241" s="84" t="s">
        <v>333</v>
      </c>
      <c r="AC241" s="385" t="s">
        <v>333</v>
      </c>
      <c r="AD241" s="7"/>
    </row>
    <row r="242" spans="1:30" x14ac:dyDescent="0.3">
      <c r="A242" s="7"/>
      <c r="B242" s="584"/>
      <c r="C242" s="556"/>
      <c r="D242" s="589"/>
      <c r="E242" s="590"/>
      <c r="F242" s="398" t="s">
        <v>321</v>
      </c>
      <c r="G242" s="586"/>
      <c r="H242" s="560"/>
      <c r="I242" s="383"/>
      <c r="J242" s="84" t="s">
        <v>333</v>
      </c>
      <c r="K242" s="84" t="s">
        <v>333</v>
      </c>
      <c r="L242" s="84" t="s">
        <v>333</v>
      </c>
      <c r="M242" s="84" t="s">
        <v>333</v>
      </c>
      <c r="N242" s="84" t="s">
        <v>333</v>
      </c>
      <c r="O242" s="84" t="s">
        <v>333</v>
      </c>
      <c r="P242" s="84" t="s">
        <v>333</v>
      </c>
      <c r="Q242" s="84" t="s">
        <v>333</v>
      </c>
      <c r="R242" s="383"/>
      <c r="S242" s="84" t="s">
        <v>333</v>
      </c>
      <c r="T242" s="84" t="s">
        <v>333</v>
      </c>
      <c r="U242" s="84" t="s">
        <v>333</v>
      </c>
      <c r="V242" s="84" t="s">
        <v>333</v>
      </c>
      <c r="W242" s="84">
        <v>0</v>
      </c>
      <c r="X242" s="84">
        <v>0</v>
      </c>
      <c r="Y242" s="84">
        <v>0</v>
      </c>
      <c r="Z242" s="84" t="s">
        <v>333</v>
      </c>
      <c r="AA242" s="84" t="s">
        <v>333</v>
      </c>
      <c r="AB242" s="84" t="s">
        <v>333</v>
      </c>
      <c r="AC242" s="385" t="s">
        <v>333</v>
      </c>
      <c r="AD242" s="7"/>
    </row>
    <row r="243" spans="1:30" x14ac:dyDescent="0.3">
      <c r="A243" s="7"/>
      <c r="B243" s="584"/>
      <c r="C243" s="556"/>
      <c r="D243" s="589"/>
      <c r="E243" s="590"/>
      <c r="F243" s="398" t="s">
        <v>322</v>
      </c>
      <c r="G243" s="586"/>
      <c r="H243" s="560"/>
      <c r="I243" s="383"/>
      <c r="J243" s="84" t="s">
        <v>333</v>
      </c>
      <c r="K243" s="84" t="s">
        <v>333</v>
      </c>
      <c r="L243" s="84" t="s">
        <v>333</v>
      </c>
      <c r="M243" s="84" t="s">
        <v>333</v>
      </c>
      <c r="N243" s="84" t="s">
        <v>333</v>
      </c>
      <c r="O243" s="84" t="s">
        <v>333</v>
      </c>
      <c r="P243" s="84" t="s">
        <v>333</v>
      </c>
      <c r="Q243" s="84" t="s">
        <v>333</v>
      </c>
      <c r="R243" s="383"/>
      <c r="S243" s="84" t="s">
        <v>333</v>
      </c>
      <c r="T243" s="84" t="s">
        <v>333</v>
      </c>
      <c r="U243" s="84" t="s">
        <v>333</v>
      </c>
      <c r="V243" s="84" t="s">
        <v>333</v>
      </c>
      <c r="W243" s="84">
        <v>0</v>
      </c>
      <c r="X243" s="84">
        <v>0</v>
      </c>
      <c r="Y243" s="84">
        <v>0</v>
      </c>
      <c r="Z243" s="84" t="s">
        <v>333</v>
      </c>
      <c r="AA243" s="84" t="s">
        <v>333</v>
      </c>
      <c r="AB243" s="84" t="s">
        <v>333</v>
      </c>
      <c r="AC243" s="385" t="s">
        <v>333</v>
      </c>
      <c r="AD243" s="7"/>
    </row>
    <row r="244" spans="1:30" x14ac:dyDescent="0.3">
      <c r="A244" s="7"/>
      <c r="B244" s="584"/>
      <c r="C244" s="556"/>
      <c r="D244" s="589"/>
      <c r="E244" s="590"/>
      <c r="F244" s="398" t="s">
        <v>323</v>
      </c>
      <c r="G244" s="586"/>
      <c r="H244" s="560"/>
      <c r="I244" s="383"/>
      <c r="J244" s="84" t="s">
        <v>333</v>
      </c>
      <c r="K244" s="84" t="s">
        <v>333</v>
      </c>
      <c r="L244" s="84" t="s">
        <v>333</v>
      </c>
      <c r="M244" s="84" t="s">
        <v>333</v>
      </c>
      <c r="N244" s="84" t="s">
        <v>333</v>
      </c>
      <c r="O244" s="84" t="s">
        <v>333</v>
      </c>
      <c r="P244" s="84" t="s">
        <v>333</v>
      </c>
      <c r="Q244" s="84" t="s">
        <v>333</v>
      </c>
      <c r="R244" s="383"/>
      <c r="S244" s="84" t="s">
        <v>333</v>
      </c>
      <c r="T244" s="84" t="s">
        <v>333</v>
      </c>
      <c r="U244" s="84" t="s">
        <v>333</v>
      </c>
      <c r="V244" s="84" t="s">
        <v>333</v>
      </c>
      <c r="W244" s="84">
        <v>0</v>
      </c>
      <c r="X244" s="84">
        <v>0</v>
      </c>
      <c r="Y244" s="84">
        <v>0</v>
      </c>
      <c r="Z244" s="84" t="s">
        <v>333</v>
      </c>
      <c r="AA244" s="84" t="s">
        <v>333</v>
      </c>
      <c r="AB244" s="84" t="s">
        <v>333</v>
      </c>
      <c r="AC244" s="385" t="s">
        <v>333</v>
      </c>
      <c r="AD244" s="7"/>
    </row>
    <row r="245" spans="1:30" x14ac:dyDescent="0.3">
      <c r="A245" s="7"/>
      <c r="B245" s="584"/>
      <c r="C245" s="556"/>
      <c r="D245" s="589"/>
      <c r="E245" s="590"/>
      <c r="F245" s="398" t="s">
        <v>324</v>
      </c>
      <c r="G245" s="586"/>
      <c r="H245" s="560"/>
      <c r="I245" s="383"/>
      <c r="J245" s="84" t="s">
        <v>333</v>
      </c>
      <c r="K245" s="84" t="s">
        <v>333</v>
      </c>
      <c r="L245" s="84" t="s">
        <v>333</v>
      </c>
      <c r="M245" s="84" t="s">
        <v>333</v>
      </c>
      <c r="N245" s="84" t="s">
        <v>333</v>
      </c>
      <c r="O245" s="84" t="s">
        <v>333</v>
      </c>
      <c r="P245" s="84" t="s">
        <v>333</v>
      </c>
      <c r="Q245" s="84" t="s">
        <v>333</v>
      </c>
      <c r="R245" s="383"/>
      <c r="S245" s="84" t="s">
        <v>333</v>
      </c>
      <c r="T245" s="84" t="s">
        <v>333</v>
      </c>
      <c r="U245" s="84" t="s">
        <v>333</v>
      </c>
      <c r="V245" s="84" t="s">
        <v>333</v>
      </c>
      <c r="W245" s="84">
        <v>0</v>
      </c>
      <c r="X245" s="84">
        <v>0</v>
      </c>
      <c r="Y245" s="84">
        <v>0</v>
      </c>
      <c r="Z245" s="84" t="s">
        <v>333</v>
      </c>
      <c r="AA245" s="84" t="s">
        <v>333</v>
      </c>
      <c r="AB245" s="84" t="s">
        <v>333</v>
      </c>
      <c r="AC245" s="385" t="s">
        <v>333</v>
      </c>
      <c r="AD245" s="7"/>
    </row>
    <row r="246" spans="1:30" x14ac:dyDescent="0.3">
      <c r="A246" s="7"/>
      <c r="B246" s="584"/>
      <c r="C246" s="556"/>
      <c r="D246" s="589"/>
      <c r="E246" s="590"/>
      <c r="F246" s="398" t="s">
        <v>325</v>
      </c>
      <c r="G246" s="586"/>
      <c r="H246" s="560"/>
      <c r="I246" s="383"/>
      <c r="J246" s="84" t="s">
        <v>333</v>
      </c>
      <c r="K246" s="84" t="s">
        <v>333</v>
      </c>
      <c r="L246" s="84" t="s">
        <v>333</v>
      </c>
      <c r="M246" s="84" t="s">
        <v>333</v>
      </c>
      <c r="N246" s="84" t="s">
        <v>333</v>
      </c>
      <c r="O246" s="84" t="s">
        <v>333</v>
      </c>
      <c r="P246" s="84" t="s">
        <v>333</v>
      </c>
      <c r="Q246" s="84" t="s">
        <v>333</v>
      </c>
      <c r="R246" s="383"/>
      <c r="S246" s="84" t="s">
        <v>333</v>
      </c>
      <c r="T246" s="84" t="s">
        <v>333</v>
      </c>
      <c r="U246" s="84" t="s">
        <v>333</v>
      </c>
      <c r="V246" s="84" t="s">
        <v>333</v>
      </c>
      <c r="W246" s="84">
        <v>0</v>
      </c>
      <c r="X246" s="84">
        <v>0</v>
      </c>
      <c r="Y246" s="84">
        <v>0</v>
      </c>
      <c r="Z246" s="84" t="s">
        <v>333</v>
      </c>
      <c r="AA246" s="84" t="s">
        <v>333</v>
      </c>
      <c r="AB246" s="84" t="s">
        <v>333</v>
      </c>
      <c r="AC246" s="385" t="s">
        <v>333</v>
      </c>
      <c r="AD246" s="7"/>
    </row>
    <row r="247" spans="1:30" x14ac:dyDescent="0.3">
      <c r="A247" s="7"/>
      <c r="B247" s="584"/>
      <c r="C247" s="556"/>
      <c r="D247" s="589"/>
      <c r="E247" s="590"/>
      <c r="F247" s="398" t="s">
        <v>326</v>
      </c>
      <c r="G247" s="586"/>
      <c r="H247" s="560"/>
      <c r="I247" s="383"/>
      <c r="J247" s="84" t="s">
        <v>333</v>
      </c>
      <c r="K247" s="84" t="s">
        <v>333</v>
      </c>
      <c r="L247" s="84" t="s">
        <v>333</v>
      </c>
      <c r="M247" s="84" t="s">
        <v>333</v>
      </c>
      <c r="N247" s="84" t="s">
        <v>333</v>
      </c>
      <c r="O247" s="84" t="s">
        <v>333</v>
      </c>
      <c r="P247" s="84" t="s">
        <v>333</v>
      </c>
      <c r="Q247" s="84" t="s">
        <v>333</v>
      </c>
      <c r="R247" s="383"/>
      <c r="S247" s="84" t="s">
        <v>333</v>
      </c>
      <c r="T247" s="84" t="s">
        <v>333</v>
      </c>
      <c r="U247" s="84" t="s">
        <v>333</v>
      </c>
      <c r="V247" s="84" t="s">
        <v>333</v>
      </c>
      <c r="W247" s="84">
        <v>0</v>
      </c>
      <c r="X247" s="84">
        <v>0</v>
      </c>
      <c r="Y247" s="84">
        <v>0</v>
      </c>
      <c r="Z247" s="84" t="s">
        <v>333</v>
      </c>
      <c r="AA247" s="84" t="s">
        <v>333</v>
      </c>
      <c r="AB247" s="84" t="s">
        <v>333</v>
      </c>
      <c r="AC247" s="385" t="s">
        <v>333</v>
      </c>
      <c r="AD247" s="7"/>
    </row>
    <row r="248" spans="1:30" x14ac:dyDescent="0.3">
      <c r="A248" s="7"/>
      <c r="B248" s="584"/>
      <c r="C248" s="556"/>
      <c r="D248" s="589"/>
      <c r="E248" s="590"/>
      <c r="F248" s="398" t="s">
        <v>327</v>
      </c>
      <c r="G248" s="586"/>
      <c r="H248" s="560"/>
      <c r="I248" s="383"/>
      <c r="J248" s="84" t="s">
        <v>333</v>
      </c>
      <c r="K248" s="84" t="s">
        <v>333</v>
      </c>
      <c r="L248" s="84" t="s">
        <v>333</v>
      </c>
      <c r="M248" s="84" t="s">
        <v>333</v>
      </c>
      <c r="N248" s="84" t="s">
        <v>333</v>
      </c>
      <c r="O248" s="84" t="s">
        <v>333</v>
      </c>
      <c r="P248" s="84" t="s">
        <v>333</v>
      </c>
      <c r="Q248" s="84" t="s">
        <v>333</v>
      </c>
      <c r="R248" s="383"/>
      <c r="S248" s="84" t="s">
        <v>333</v>
      </c>
      <c r="T248" s="84" t="s">
        <v>333</v>
      </c>
      <c r="U248" s="84" t="s">
        <v>333</v>
      </c>
      <c r="V248" s="84" t="s">
        <v>333</v>
      </c>
      <c r="W248" s="84">
        <v>0</v>
      </c>
      <c r="X248" s="84">
        <v>0</v>
      </c>
      <c r="Y248" s="84">
        <v>0</v>
      </c>
      <c r="Z248" s="84" t="s">
        <v>333</v>
      </c>
      <c r="AA248" s="84" t="s">
        <v>333</v>
      </c>
      <c r="AB248" s="84" t="s">
        <v>333</v>
      </c>
      <c r="AC248" s="385" t="s">
        <v>333</v>
      </c>
      <c r="AD248" s="7"/>
    </row>
    <row r="249" spans="1:30" x14ac:dyDescent="0.3">
      <c r="A249" s="7"/>
      <c r="B249" s="584"/>
      <c r="C249" s="556"/>
      <c r="D249" s="589"/>
      <c r="E249" s="590"/>
      <c r="F249" s="398" t="s">
        <v>328</v>
      </c>
      <c r="G249" s="586"/>
      <c r="H249" s="560"/>
      <c r="I249" s="383"/>
      <c r="J249" s="84" t="s">
        <v>333</v>
      </c>
      <c r="K249" s="84" t="s">
        <v>333</v>
      </c>
      <c r="L249" s="84" t="s">
        <v>333</v>
      </c>
      <c r="M249" s="84" t="s">
        <v>333</v>
      </c>
      <c r="N249" s="84" t="s">
        <v>333</v>
      </c>
      <c r="O249" s="84" t="s">
        <v>333</v>
      </c>
      <c r="P249" s="84" t="s">
        <v>333</v>
      </c>
      <c r="Q249" s="84" t="s">
        <v>333</v>
      </c>
      <c r="R249" s="383"/>
      <c r="S249" s="84" t="s">
        <v>333</v>
      </c>
      <c r="T249" s="84" t="s">
        <v>333</v>
      </c>
      <c r="U249" s="84" t="s">
        <v>333</v>
      </c>
      <c r="V249" s="84" t="s">
        <v>333</v>
      </c>
      <c r="W249" s="84">
        <v>0</v>
      </c>
      <c r="X249" s="84">
        <v>0</v>
      </c>
      <c r="Y249" s="84">
        <v>0</v>
      </c>
      <c r="Z249" s="84" t="s">
        <v>333</v>
      </c>
      <c r="AA249" s="84" t="s">
        <v>333</v>
      </c>
      <c r="AB249" s="84" t="s">
        <v>333</v>
      </c>
      <c r="AC249" s="385" t="s">
        <v>333</v>
      </c>
      <c r="AD249" s="7"/>
    </row>
    <row r="250" spans="1:30" x14ac:dyDescent="0.3">
      <c r="A250" s="7"/>
      <c r="B250" s="584"/>
      <c r="C250" s="556"/>
      <c r="D250" s="589"/>
      <c r="E250" s="590"/>
      <c r="F250" s="398" t="s">
        <v>329</v>
      </c>
      <c r="G250" s="586"/>
      <c r="H250" s="560"/>
      <c r="I250" s="383"/>
      <c r="J250" s="84" t="s">
        <v>333</v>
      </c>
      <c r="K250" s="84" t="s">
        <v>333</v>
      </c>
      <c r="L250" s="84" t="s">
        <v>333</v>
      </c>
      <c r="M250" s="84" t="s">
        <v>333</v>
      </c>
      <c r="N250" s="84" t="s">
        <v>333</v>
      </c>
      <c r="O250" s="84" t="s">
        <v>333</v>
      </c>
      <c r="P250" s="84" t="s">
        <v>333</v>
      </c>
      <c r="Q250" s="84" t="s">
        <v>333</v>
      </c>
      <c r="R250" s="383"/>
      <c r="S250" s="84" t="s">
        <v>333</v>
      </c>
      <c r="T250" s="84" t="s">
        <v>333</v>
      </c>
      <c r="U250" s="84" t="s">
        <v>333</v>
      </c>
      <c r="V250" s="84" t="s">
        <v>333</v>
      </c>
      <c r="W250" s="84">
        <v>0</v>
      </c>
      <c r="X250" s="84">
        <v>0</v>
      </c>
      <c r="Y250" s="84">
        <v>0</v>
      </c>
      <c r="Z250" s="84" t="s">
        <v>333</v>
      </c>
      <c r="AA250" s="84" t="s">
        <v>333</v>
      </c>
      <c r="AB250" s="84" t="s">
        <v>333</v>
      </c>
      <c r="AC250" s="385" t="s">
        <v>333</v>
      </c>
      <c r="AD250" s="7"/>
    </row>
    <row r="251" spans="1:30" x14ac:dyDescent="0.3">
      <c r="A251" s="7"/>
      <c r="B251" s="584"/>
      <c r="C251" s="556" t="s">
        <v>477</v>
      </c>
      <c r="D251" s="589" t="s">
        <v>581</v>
      </c>
      <c r="E251" s="590" t="s">
        <v>586</v>
      </c>
      <c r="F251" s="398" t="s">
        <v>315</v>
      </c>
      <c r="G251" s="586"/>
      <c r="H251" s="560"/>
      <c r="I251" s="383"/>
      <c r="J251" s="84" t="s">
        <v>333</v>
      </c>
      <c r="K251" s="84" t="s">
        <v>333</v>
      </c>
      <c r="L251" s="84" t="s">
        <v>333</v>
      </c>
      <c r="M251" s="84" t="s">
        <v>333</v>
      </c>
      <c r="N251" s="84" t="s">
        <v>333</v>
      </c>
      <c r="O251" s="84" t="s">
        <v>333</v>
      </c>
      <c r="P251" s="84" t="s">
        <v>333</v>
      </c>
      <c r="Q251" s="84" t="s">
        <v>333</v>
      </c>
      <c r="R251" s="383"/>
      <c r="S251" s="84" t="s">
        <v>333</v>
      </c>
      <c r="T251" s="84" t="s">
        <v>333</v>
      </c>
      <c r="U251" s="84" t="s">
        <v>333</v>
      </c>
      <c r="V251" s="84" t="s">
        <v>333</v>
      </c>
      <c r="W251" s="84">
        <v>0</v>
      </c>
      <c r="X251" s="84">
        <v>0</v>
      </c>
      <c r="Y251" s="84">
        <v>0</v>
      </c>
      <c r="Z251" s="84" t="s">
        <v>333</v>
      </c>
      <c r="AA251" s="84" t="s">
        <v>333</v>
      </c>
      <c r="AB251" s="84" t="s">
        <v>333</v>
      </c>
      <c r="AC251" s="385" t="s">
        <v>333</v>
      </c>
      <c r="AD251" s="7"/>
    </row>
    <row r="252" spans="1:30" x14ac:dyDescent="0.3">
      <c r="A252" s="7"/>
      <c r="B252" s="584"/>
      <c r="C252" s="556"/>
      <c r="D252" s="589"/>
      <c r="E252" s="590"/>
      <c r="F252" s="398" t="s">
        <v>317</v>
      </c>
      <c r="G252" s="586"/>
      <c r="H252" s="560"/>
      <c r="I252" s="383"/>
      <c r="J252" s="84" t="s">
        <v>333</v>
      </c>
      <c r="K252" s="84" t="s">
        <v>333</v>
      </c>
      <c r="L252" s="84" t="s">
        <v>333</v>
      </c>
      <c r="M252" s="84" t="s">
        <v>333</v>
      </c>
      <c r="N252" s="84" t="s">
        <v>333</v>
      </c>
      <c r="O252" s="84" t="s">
        <v>333</v>
      </c>
      <c r="P252" s="84" t="s">
        <v>333</v>
      </c>
      <c r="Q252" s="84" t="s">
        <v>333</v>
      </c>
      <c r="R252" s="383"/>
      <c r="S252" s="84" t="s">
        <v>333</v>
      </c>
      <c r="T252" s="84" t="s">
        <v>333</v>
      </c>
      <c r="U252" s="84" t="s">
        <v>333</v>
      </c>
      <c r="V252" s="84" t="s">
        <v>333</v>
      </c>
      <c r="W252" s="84">
        <v>0</v>
      </c>
      <c r="X252" s="84">
        <v>0</v>
      </c>
      <c r="Y252" s="84">
        <v>0</v>
      </c>
      <c r="Z252" s="84" t="s">
        <v>333</v>
      </c>
      <c r="AA252" s="84" t="s">
        <v>333</v>
      </c>
      <c r="AB252" s="84" t="s">
        <v>333</v>
      </c>
      <c r="AC252" s="385" t="s">
        <v>333</v>
      </c>
      <c r="AD252" s="7"/>
    </row>
    <row r="253" spans="1:30" x14ac:dyDescent="0.3">
      <c r="A253" s="7"/>
      <c r="B253" s="584"/>
      <c r="C253" s="556"/>
      <c r="D253" s="589"/>
      <c r="E253" s="590"/>
      <c r="F253" s="398" t="s">
        <v>318</v>
      </c>
      <c r="G253" s="586"/>
      <c r="H253" s="560"/>
      <c r="I253" s="383"/>
      <c r="J253" s="84" t="s">
        <v>333</v>
      </c>
      <c r="K253" s="84" t="s">
        <v>333</v>
      </c>
      <c r="L253" s="84" t="s">
        <v>333</v>
      </c>
      <c r="M253" s="84" t="s">
        <v>333</v>
      </c>
      <c r="N253" s="84" t="s">
        <v>333</v>
      </c>
      <c r="O253" s="84" t="s">
        <v>333</v>
      </c>
      <c r="P253" s="84" t="s">
        <v>333</v>
      </c>
      <c r="Q253" s="84" t="s">
        <v>333</v>
      </c>
      <c r="R253" s="383"/>
      <c r="S253" s="84" t="s">
        <v>333</v>
      </c>
      <c r="T253" s="84" t="s">
        <v>333</v>
      </c>
      <c r="U253" s="84" t="s">
        <v>333</v>
      </c>
      <c r="V253" s="84" t="s">
        <v>333</v>
      </c>
      <c r="W253" s="84">
        <v>0</v>
      </c>
      <c r="X253" s="84">
        <v>0</v>
      </c>
      <c r="Y253" s="84">
        <v>0</v>
      </c>
      <c r="Z253" s="84" t="s">
        <v>333</v>
      </c>
      <c r="AA253" s="84" t="s">
        <v>333</v>
      </c>
      <c r="AB253" s="84" t="s">
        <v>333</v>
      </c>
      <c r="AC253" s="385" t="s">
        <v>333</v>
      </c>
      <c r="AD253" s="7"/>
    </row>
    <row r="254" spans="1:30" x14ac:dyDescent="0.3">
      <c r="A254" s="7"/>
      <c r="B254" s="584"/>
      <c r="C254" s="556"/>
      <c r="D254" s="589"/>
      <c r="E254" s="590"/>
      <c r="F254" s="398" t="s">
        <v>319</v>
      </c>
      <c r="G254" s="586"/>
      <c r="H254" s="560"/>
      <c r="I254" s="383"/>
      <c r="J254" s="84" t="s">
        <v>333</v>
      </c>
      <c r="K254" s="84" t="s">
        <v>333</v>
      </c>
      <c r="L254" s="84" t="s">
        <v>333</v>
      </c>
      <c r="M254" s="84" t="s">
        <v>333</v>
      </c>
      <c r="N254" s="84" t="s">
        <v>333</v>
      </c>
      <c r="O254" s="84" t="s">
        <v>333</v>
      </c>
      <c r="P254" s="84" t="s">
        <v>333</v>
      </c>
      <c r="Q254" s="84" t="s">
        <v>333</v>
      </c>
      <c r="R254" s="383"/>
      <c r="S254" s="84" t="s">
        <v>333</v>
      </c>
      <c r="T254" s="84" t="s">
        <v>333</v>
      </c>
      <c r="U254" s="84" t="s">
        <v>333</v>
      </c>
      <c r="V254" s="84" t="s">
        <v>333</v>
      </c>
      <c r="W254" s="84">
        <v>0</v>
      </c>
      <c r="X254" s="84">
        <v>0</v>
      </c>
      <c r="Y254" s="84">
        <v>0</v>
      </c>
      <c r="Z254" s="84" t="s">
        <v>333</v>
      </c>
      <c r="AA254" s="84" t="s">
        <v>333</v>
      </c>
      <c r="AB254" s="84" t="s">
        <v>333</v>
      </c>
      <c r="AC254" s="385" t="s">
        <v>333</v>
      </c>
      <c r="AD254" s="7"/>
    </row>
    <row r="255" spans="1:30" x14ac:dyDescent="0.3">
      <c r="A255" s="7"/>
      <c r="B255" s="584"/>
      <c r="C255" s="556"/>
      <c r="D255" s="589"/>
      <c r="E255" s="590"/>
      <c r="F255" s="398" t="s">
        <v>320</v>
      </c>
      <c r="G255" s="586"/>
      <c r="H255" s="560"/>
      <c r="I255" s="383"/>
      <c r="J255" s="84" t="s">
        <v>333</v>
      </c>
      <c r="K255" s="84" t="s">
        <v>333</v>
      </c>
      <c r="L255" s="84" t="s">
        <v>333</v>
      </c>
      <c r="M255" s="84" t="s">
        <v>333</v>
      </c>
      <c r="N255" s="84" t="s">
        <v>333</v>
      </c>
      <c r="O255" s="84" t="s">
        <v>333</v>
      </c>
      <c r="P255" s="84" t="s">
        <v>333</v>
      </c>
      <c r="Q255" s="84" t="s">
        <v>333</v>
      </c>
      <c r="R255" s="383"/>
      <c r="S255" s="84" t="s">
        <v>333</v>
      </c>
      <c r="T255" s="84" t="s">
        <v>333</v>
      </c>
      <c r="U255" s="84" t="s">
        <v>333</v>
      </c>
      <c r="V255" s="84" t="s">
        <v>333</v>
      </c>
      <c r="W255" s="84">
        <v>0</v>
      </c>
      <c r="X255" s="84">
        <v>0</v>
      </c>
      <c r="Y255" s="84">
        <v>0</v>
      </c>
      <c r="Z255" s="84" t="s">
        <v>333</v>
      </c>
      <c r="AA255" s="84" t="s">
        <v>333</v>
      </c>
      <c r="AB255" s="84" t="s">
        <v>333</v>
      </c>
      <c r="AC255" s="385" t="s">
        <v>333</v>
      </c>
      <c r="AD255" s="7"/>
    </row>
    <row r="256" spans="1:30" x14ac:dyDescent="0.3">
      <c r="A256" s="7"/>
      <c r="B256" s="584"/>
      <c r="C256" s="556"/>
      <c r="D256" s="589"/>
      <c r="E256" s="590"/>
      <c r="F256" s="398" t="s">
        <v>321</v>
      </c>
      <c r="G256" s="586"/>
      <c r="H256" s="560"/>
      <c r="I256" s="383"/>
      <c r="J256" s="84" t="s">
        <v>333</v>
      </c>
      <c r="K256" s="84" t="s">
        <v>333</v>
      </c>
      <c r="L256" s="84" t="s">
        <v>333</v>
      </c>
      <c r="M256" s="84" t="s">
        <v>333</v>
      </c>
      <c r="N256" s="84" t="s">
        <v>333</v>
      </c>
      <c r="O256" s="84" t="s">
        <v>333</v>
      </c>
      <c r="P256" s="84" t="s">
        <v>333</v>
      </c>
      <c r="Q256" s="84" t="s">
        <v>333</v>
      </c>
      <c r="R256" s="383"/>
      <c r="S256" s="84" t="s">
        <v>333</v>
      </c>
      <c r="T256" s="84" t="s">
        <v>333</v>
      </c>
      <c r="U256" s="84" t="s">
        <v>333</v>
      </c>
      <c r="V256" s="84" t="s">
        <v>333</v>
      </c>
      <c r="W256" s="84">
        <v>0</v>
      </c>
      <c r="X256" s="84">
        <v>0</v>
      </c>
      <c r="Y256" s="84">
        <v>0</v>
      </c>
      <c r="Z256" s="84" t="s">
        <v>333</v>
      </c>
      <c r="AA256" s="84" t="s">
        <v>333</v>
      </c>
      <c r="AB256" s="84" t="s">
        <v>333</v>
      </c>
      <c r="AC256" s="385" t="s">
        <v>333</v>
      </c>
      <c r="AD256" s="7"/>
    </row>
    <row r="257" spans="1:30" x14ac:dyDescent="0.3">
      <c r="A257" s="7"/>
      <c r="B257" s="584"/>
      <c r="C257" s="556"/>
      <c r="D257" s="589"/>
      <c r="E257" s="590"/>
      <c r="F257" s="398" t="s">
        <v>322</v>
      </c>
      <c r="G257" s="586"/>
      <c r="H257" s="560"/>
      <c r="I257" s="383"/>
      <c r="J257" s="84" t="s">
        <v>333</v>
      </c>
      <c r="K257" s="84" t="s">
        <v>333</v>
      </c>
      <c r="L257" s="84" t="s">
        <v>333</v>
      </c>
      <c r="M257" s="84" t="s">
        <v>333</v>
      </c>
      <c r="N257" s="84" t="s">
        <v>333</v>
      </c>
      <c r="O257" s="84" t="s">
        <v>333</v>
      </c>
      <c r="P257" s="84" t="s">
        <v>333</v>
      </c>
      <c r="Q257" s="84" t="s">
        <v>333</v>
      </c>
      <c r="R257" s="383"/>
      <c r="S257" s="84" t="s">
        <v>333</v>
      </c>
      <c r="T257" s="84" t="s">
        <v>333</v>
      </c>
      <c r="U257" s="84" t="s">
        <v>333</v>
      </c>
      <c r="V257" s="84" t="s">
        <v>333</v>
      </c>
      <c r="W257" s="84">
        <v>0</v>
      </c>
      <c r="X257" s="84">
        <v>0</v>
      </c>
      <c r="Y257" s="84">
        <v>0</v>
      </c>
      <c r="Z257" s="84" t="s">
        <v>333</v>
      </c>
      <c r="AA257" s="84" t="s">
        <v>333</v>
      </c>
      <c r="AB257" s="84" t="s">
        <v>333</v>
      </c>
      <c r="AC257" s="385" t="s">
        <v>333</v>
      </c>
      <c r="AD257" s="7"/>
    </row>
    <row r="258" spans="1:30" x14ac:dyDescent="0.3">
      <c r="A258" s="7"/>
      <c r="B258" s="584"/>
      <c r="C258" s="556"/>
      <c r="D258" s="589"/>
      <c r="E258" s="590"/>
      <c r="F258" s="398" t="s">
        <v>323</v>
      </c>
      <c r="G258" s="586"/>
      <c r="H258" s="560"/>
      <c r="I258" s="383"/>
      <c r="J258" s="84" t="s">
        <v>333</v>
      </c>
      <c r="K258" s="84" t="s">
        <v>333</v>
      </c>
      <c r="L258" s="84" t="s">
        <v>333</v>
      </c>
      <c r="M258" s="84" t="s">
        <v>333</v>
      </c>
      <c r="N258" s="84" t="s">
        <v>333</v>
      </c>
      <c r="O258" s="84" t="s">
        <v>333</v>
      </c>
      <c r="P258" s="84" t="s">
        <v>333</v>
      </c>
      <c r="Q258" s="84" t="s">
        <v>333</v>
      </c>
      <c r="R258" s="383"/>
      <c r="S258" s="84" t="s">
        <v>333</v>
      </c>
      <c r="T258" s="84" t="s">
        <v>333</v>
      </c>
      <c r="U258" s="84" t="s">
        <v>333</v>
      </c>
      <c r="V258" s="84" t="s">
        <v>333</v>
      </c>
      <c r="W258" s="84">
        <v>0</v>
      </c>
      <c r="X258" s="84">
        <v>0</v>
      </c>
      <c r="Y258" s="84">
        <v>0</v>
      </c>
      <c r="Z258" s="84" t="s">
        <v>333</v>
      </c>
      <c r="AA258" s="84" t="s">
        <v>333</v>
      </c>
      <c r="AB258" s="84" t="s">
        <v>333</v>
      </c>
      <c r="AC258" s="385" t="s">
        <v>333</v>
      </c>
      <c r="AD258" s="7"/>
    </row>
    <row r="259" spans="1:30" x14ac:dyDescent="0.3">
      <c r="A259" s="7"/>
      <c r="B259" s="584"/>
      <c r="C259" s="556"/>
      <c r="D259" s="589"/>
      <c r="E259" s="590"/>
      <c r="F259" s="398" t="s">
        <v>324</v>
      </c>
      <c r="G259" s="586"/>
      <c r="H259" s="560"/>
      <c r="I259" s="383"/>
      <c r="J259" s="84" t="s">
        <v>333</v>
      </c>
      <c r="K259" s="84" t="s">
        <v>333</v>
      </c>
      <c r="L259" s="84" t="s">
        <v>333</v>
      </c>
      <c r="M259" s="84" t="s">
        <v>333</v>
      </c>
      <c r="N259" s="84" t="s">
        <v>333</v>
      </c>
      <c r="O259" s="84" t="s">
        <v>333</v>
      </c>
      <c r="P259" s="84" t="s">
        <v>333</v>
      </c>
      <c r="Q259" s="84" t="s">
        <v>333</v>
      </c>
      <c r="R259" s="383"/>
      <c r="S259" s="84" t="s">
        <v>333</v>
      </c>
      <c r="T259" s="84" t="s">
        <v>333</v>
      </c>
      <c r="U259" s="84" t="s">
        <v>333</v>
      </c>
      <c r="V259" s="84" t="s">
        <v>333</v>
      </c>
      <c r="W259" s="84">
        <v>0</v>
      </c>
      <c r="X259" s="84">
        <v>0</v>
      </c>
      <c r="Y259" s="84">
        <v>0</v>
      </c>
      <c r="Z259" s="84" t="s">
        <v>333</v>
      </c>
      <c r="AA259" s="84" t="s">
        <v>333</v>
      </c>
      <c r="AB259" s="84" t="s">
        <v>333</v>
      </c>
      <c r="AC259" s="385" t="s">
        <v>333</v>
      </c>
      <c r="AD259" s="7"/>
    </row>
    <row r="260" spans="1:30" x14ac:dyDescent="0.3">
      <c r="A260" s="7"/>
      <c r="B260" s="584"/>
      <c r="C260" s="556"/>
      <c r="D260" s="589"/>
      <c r="E260" s="590"/>
      <c r="F260" s="398" t="s">
        <v>325</v>
      </c>
      <c r="G260" s="586"/>
      <c r="H260" s="560"/>
      <c r="I260" s="383"/>
      <c r="J260" s="84" t="s">
        <v>333</v>
      </c>
      <c r="K260" s="84" t="s">
        <v>333</v>
      </c>
      <c r="L260" s="84" t="s">
        <v>333</v>
      </c>
      <c r="M260" s="84" t="s">
        <v>333</v>
      </c>
      <c r="N260" s="84" t="s">
        <v>333</v>
      </c>
      <c r="O260" s="84" t="s">
        <v>333</v>
      </c>
      <c r="P260" s="84" t="s">
        <v>333</v>
      </c>
      <c r="Q260" s="84" t="s">
        <v>333</v>
      </c>
      <c r="R260" s="383"/>
      <c r="S260" s="84" t="s">
        <v>333</v>
      </c>
      <c r="T260" s="84" t="s">
        <v>333</v>
      </c>
      <c r="U260" s="84" t="s">
        <v>333</v>
      </c>
      <c r="V260" s="84" t="s">
        <v>333</v>
      </c>
      <c r="W260" s="84">
        <v>0</v>
      </c>
      <c r="X260" s="84">
        <v>0</v>
      </c>
      <c r="Y260" s="84">
        <v>0</v>
      </c>
      <c r="Z260" s="84" t="s">
        <v>333</v>
      </c>
      <c r="AA260" s="84" t="s">
        <v>333</v>
      </c>
      <c r="AB260" s="84" t="s">
        <v>333</v>
      </c>
      <c r="AC260" s="385" t="s">
        <v>333</v>
      </c>
      <c r="AD260" s="7"/>
    </row>
    <row r="261" spans="1:30" x14ac:dyDescent="0.3">
      <c r="A261" s="7"/>
      <c r="B261" s="584"/>
      <c r="C261" s="556"/>
      <c r="D261" s="589"/>
      <c r="E261" s="590"/>
      <c r="F261" s="398" t="s">
        <v>326</v>
      </c>
      <c r="G261" s="586"/>
      <c r="H261" s="560"/>
      <c r="I261" s="383"/>
      <c r="J261" s="84" t="s">
        <v>333</v>
      </c>
      <c r="K261" s="84" t="s">
        <v>333</v>
      </c>
      <c r="L261" s="84" t="s">
        <v>333</v>
      </c>
      <c r="M261" s="84" t="s">
        <v>333</v>
      </c>
      <c r="N261" s="84" t="s">
        <v>333</v>
      </c>
      <c r="O261" s="84" t="s">
        <v>333</v>
      </c>
      <c r="P261" s="84" t="s">
        <v>333</v>
      </c>
      <c r="Q261" s="84" t="s">
        <v>333</v>
      </c>
      <c r="R261" s="383"/>
      <c r="S261" s="84" t="s">
        <v>333</v>
      </c>
      <c r="T261" s="84" t="s">
        <v>333</v>
      </c>
      <c r="U261" s="84" t="s">
        <v>333</v>
      </c>
      <c r="V261" s="84" t="s">
        <v>333</v>
      </c>
      <c r="W261" s="84">
        <v>0</v>
      </c>
      <c r="X261" s="84">
        <v>0</v>
      </c>
      <c r="Y261" s="84">
        <v>0</v>
      </c>
      <c r="Z261" s="84" t="s">
        <v>333</v>
      </c>
      <c r="AA261" s="84" t="s">
        <v>333</v>
      </c>
      <c r="AB261" s="84" t="s">
        <v>333</v>
      </c>
      <c r="AC261" s="385" t="s">
        <v>333</v>
      </c>
      <c r="AD261" s="7"/>
    </row>
    <row r="262" spans="1:30" x14ac:dyDescent="0.3">
      <c r="A262" s="7"/>
      <c r="B262" s="584"/>
      <c r="C262" s="556"/>
      <c r="D262" s="589"/>
      <c r="E262" s="590"/>
      <c r="F262" s="398" t="s">
        <v>327</v>
      </c>
      <c r="G262" s="586"/>
      <c r="H262" s="560"/>
      <c r="I262" s="383"/>
      <c r="J262" s="84" t="s">
        <v>333</v>
      </c>
      <c r="K262" s="84" t="s">
        <v>333</v>
      </c>
      <c r="L262" s="84" t="s">
        <v>333</v>
      </c>
      <c r="M262" s="84" t="s">
        <v>333</v>
      </c>
      <c r="N262" s="84" t="s">
        <v>333</v>
      </c>
      <c r="O262" s="84" t="s">
        <v>333</v>
      </c>
      <c r="P262" s="84" t="s">
        <v>333</v>
      </c>
      <c r="Q262" s="84" t="s">
        <v>333</v>
      </c>
      <c r="R262" s="383"/>
      <c r="S262" s="84" t="s">
        <v>333</v>
      </c>
      <c r="T262" s="84" t="s">
        <v>333</v>
      </c>
      <c r="U262" s="84" t="s">
        <v>333</v>
      </c>
      <c r="V262" s="84" t="s">
        <v>333</v>
      </c>
      <c r="W262" s="84">
        <v>0</v>
      </c>
      <c r="X262" s="84">
        <v>0</v>
      </c>
      <c r="Y262" s="84">
        <v>0</v>
      </c>
      <c r="Z262" s="84" t="s">
        <v>333</v>
      </c>
      <c r="AA262" s="84" t="s">
        <v>333</v>
      </c>
      <c r="AB262" s="84" t="s">
        <v>333</v>
      </c>
      <c r="AC262" s="385" t="s">
        <v>333</v>
      </c>
      <c r="AD262" s="7"/>
    </row>
    <row r="263" spans="1:30" x14ac:dyDescent="0.3">
      <c r="A263" s="7"/>
      <c r="B263" s="584"/>
      <c r="C263" s="556"/>
      <c r="D263" s="589"/>
      <c r="E263" s="590"/>
      <c r="F263" s="398" t="s">
        <v>328</v>
      </c>
      <c r="G263" s="586"/>
      <c r="H263" s="560"/>
      <c r="I263" s="383"/>
      <c r="J263" s="84" t="s">
        <v>333</v>
      </c>
      <c r="K263" s="84" t="s">
        <v>333</v>
      </c>
      <c r="L263" s="84" t="s">
        <v>333</v>
      </c>
      <c r="M263" s="84" t="s">
        <v>333</v>
      </c>
      <c r="N263" s="84" t="s">
        <v>333</v>
      </c>
      <c r="O263" s="84" t="s">
        <v>333</v>
      </c>
      <c r="P263" s="84" t="s">
        <v>333</v>
      </c>
      <c r="Q263" s="84" t="s">
        <v>333</v>
      </c>
      <c r="R263" s="383"/>
      <c r="S263" s="84" t="s">
        <v>333</v>
      </c>
      <c r="T263" s="84" t="s">
        <v>333</v>
      </c>
      <c r="U263" s="84" t="s">
        <v>333</v>
      </c>
      <c r="V263" s="84" t="s">
        <v>333</v>
      </c>
      <c r="W263" s="84">
        <v>0</v>
      </c>
      <c r="X263" s="84">
        <v>0</v>
      </c>
      <c r="Y263" s="84">
        <v>0</v>
      </c>
      <c r="Z263" s="84" t="s">
        <v>333</v>
      </c>
      <c r="AA263" s="84" t="s">
        <v>333</v>
      </c>
      <c r="AB263" s="84" t="s">
        <v>333</v>
      </c>
      <c r="AC263" s="385" t="s">
        <v>333</v>
      </c>
      <c r="AD263" s="7"/>
    </row>
    <row r="264" spans="1:30" ht="14" thickBot="1" x14ac:dyDescent="0.35">
      <c r="A264" s="7"/>
      <c r="B264" s="585"/>
      <c r="C264" s="593"/>
      <c r="D264" s="591"/>
      <c r="E264" s="592"/>
      <c r="F264" s="399" t="s">
        <v>329</v>
      </c>
      <c r="G264" s="587"/>
      <c r="H264" s="588"/>
      <c r="I264" s="386"/>
      <c r="J264" s="387" t="s">
        <v>333</v>
      </c>
      <c r="K264" s="387" t="s">
        <v>333</v>
      </c>
      <c r="L264" s="387" t="s">
        <v>333</v>
      </c>
      <c r="M264" s="387" t="s">
        <v>333</v>
      </c>
      <c r="N264" s="387" t="s">
        <v>333</v>
      </c>
      <c r="O264" s="387" t="s">
        <v>333</v>
      </c>
      <c r="P264" s="387" t="s">
        <v>333</v>
      </c>
      <c r="Q264" s="387" t="s">
        <v>333</v>
      </c>
      <c r="R264" s="386"/>
      <c r="S264" s="387" t="s">
        <v>333</v>
      </c>
      <c r="T264" s="387" t="s">
        <v>333</v>
      </c>
      <c r="U264" s="387" t="s">
        <v>333</v>
      </c>
      <c r="V264" s="387" t="s">
        <v>333</v>
      </c>
      <c r="W264" s="387">
        <v>0</v>
      </c>
      <c r="X264" s="387">
        <v>0</v>
      </c>
      <c r="Y264" s="387">
        <v>0</v>
      </c>
      <c r="Z264" s="387" t="s">
        <v>333</v>
      </c>
      <c r="AA264" s="387" t="s">
        <v>333</v>
      </c>
      <c r="AB264" s="387" t="s">
        <v>333</v>
      </c>
      <c r="AC264" s="388" t="s">
        <v>333</v>
      </c>
      <c r="AD264" s="7"/>
    </row>
    <row r="265" spans="1:30"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spans="1:30"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spans="1:30"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sheetData>
  <mergeCells count="71">
    <mergeCell ref="C153:C166"/>
    <mergeCell ref="D153:D166"/>
    <mergeCell ref="E153:E166"/>
    <mergeCell ref="C167:C180"/>
    <mergeCell ref="E209:E222"/>
    <mergeCell ref="C181:C194"/>
    <mergeCell ref="D181:D194"/>
    <mergeCell ref="E181:E194"/>
    <mergeCell ref="C195:C208"/>
    <mergeCell ref="D195:D208"/>
    <mergeCell ref="E195:E208"/>
    <mergeCell ref="C209:C222"/>
    <mergeCell ref="D209:D222"/>
    <mergeCell ref="B13:B180"/>
    <mergeCell ref="C125:C138"/>
    <mergeCell ref="D125:D138"/>
    <mergeCell ref="E125:E138"/>
    <mergeCell ref="C139:C152"/>
    <mergeCell ref="D139:D152"/>
    <mergeCell ref="E139:E152"/>
    <mergeCell ref="C97:C110"/>
    <mergeCell ref="D97:D110"/>
    <mergeCell ref="E97:E110"/>
    <mergeCell ref="C111:C124"/>
    <mergeCell ref="D111:D124"/>
    <mergeCell ref="E111:E124"/>
    <mergeCell ref="C69:C82"/>
    <mergeCell ref="C83:C96"/>
    <mergeCell ref="D83:D96"/>
    <mergeCell ref="C55:C68"/>
    <mergeCell ref="D55:D68"/>
    <mergeCell ref="E55:E68"/>
    <mergeCell ref="D69:D82"/>
    <mergeCell ref="E69:E82"/>
    <mergeCell ref="D41:D54"/>
    <mergeCell ref="E41:E54"/>
    <mergeCell ref="E83:E96"/>
    <mergeCell ref="D167:D180"/>
    <mergeCell ref="E167:E180"/>
    <mergeCell ref="S8:AC8"/>
    <mergeCell ref="J9:Q9"/>
    <mergeCell ref="S9:AC9"/>
    <mergeCell ref="C13:C26"/>
    <mergeCell ref="D8:D12"/>
    <mergeCell ref="D13:D26"/>
    <mergeCell ref="E13:E26"/>
    <mergeCell ref="B2:P2"/>
    <mergeCell ref="B3:P3"/>
    <mergeCell ref="B8:B12"/>
    <mergeCell ref="C8:C12"/>
    <mergeCell ref="F8:F12"/>
    <mergeCell ref="G8:G12"/>
    <mergeCell ref="H8:H9"/>
    <mergeCell ref="J8:Q8"/>
    <mergeCell ref="E8:E12"/>
    <mergeCell ref="B181:B264"/>
    <mergeCell ref="G13:G264"/>
    <mergeCell ref="H13:H264"/>
    <mergeCell ref="C223:C236"/>
    <mergeCell ref="D223:D236"/>
    <mergeCell ref="E223:E236"/>
    <mergeCell ref="D237:D250"/>
    <mergeCell ref="E237:E250"/>
    <mergeCell ref="D251:D264"/>
    <mergeCell ref="E251:E264"/>
    <mergeCell ref="C237:C250"/>
    <mergeCell ref="C251:C264"/>
    <mergeCell ref="C27:C40"/>
    <mergeCell ref="D27:D40"/>
    <mergeCell ref="E27:E40"/>
    <mergeCell ref="C41:C54"/>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tabColor theme="7" tint="0.79998168889431442"/>
  </sheetPr>
  <dimension ref="A1:AB116"/>
  <sheetViews>
    <sheetView zoomScaleNormal="100" workbookViewId="0"/>
  </sheetViews>
  <sheetFormatPr defaultColWidth="0" defaultRowHeight="0" customHeight="1" zeroHeight="1" x14ac:dyDescent="0.3"/>
  <cols>
    <col min="1" max="1" width="5.765625" customWidth="1"/>
    <col min="2" max="2" width="23.4609375" customWidth="1"/>
    <col min="3" max="3" width="20.4609375" customWidth="1"/>
    <col min="4" max="4" width="20.765625" customWidth="1"/>
    <col min="5" max="5" width="25.765625" customWidth="1"/>
    <col min="6" max="6" width="1.61328125" customWidth="1"/>
    <col min="7" max="14" width="15.61328125" customWidth="1"/>
    <col min="15" max="15" width="1.84375" customWidth="1"/>
    <col min="16" max="26" width="15.61328125" customWidth="1"/>
    <col min="27" max="27" width="9" customWidth="1"/>
    <col min="28" max="28" width="0" hidden="1" customWidth="1"/>
    <col min="29" max="16384" width="9" hidden="1"/>
  </cols>
  <sheetData>
    <row r="1" spans="1:26" s="3" customFormat="1" ht="12.4" customHeight="1" x14ac:dyDescent="0.3"/>
    <row r="2" spans="1:26" s="3" customFormat="1" ht="18.399999999999999" customHeight="1" x14ac:dyDescent="0.35">
      <c r="B2" s="45" t="s">
        <v>486</v>
      </c>
      <c r="C2" s="45"/>
      <c r="D2" s="45"/>
      <c r="E2" s="45"/>
      <c r="F2" s="45"/>
      <c r="G2" s="45"/>
      <c r="H2" s="44"/>
      <c r="I2" s="44"/>
      <c r="O2" s="5"/>
    </row>
    <row r="3" spans="1:26" s="3" customFormat="1" ht="53.9" customHeight="1" x14ac:dyDescent="0.3">
      <c r="B3" s="634" t="s">
        <v>487</v>
      </c>
      <c r="C3" s="635"/>
      <c r="D3" s="635"/>
      <c r="E3" s="635"/>
      <c r="F3" s="635"/>
      <c r="G3" s="635"/>
      <c r="H3" s="635"/>
      <c r="I3" s="635"/>
      <c r="J3" s="6"/>
      <c r="K3" s="6"/>
      <c r="L3" s="6"/>
      <c r="M3" s="6"/>
      <c r="N3" s="6"/>
      <c r="O3" s="6"/>
      <c r="P3" s="6"/>
      <c r="Q3" s="6"/>
      <c r="R3" s="6"/>
      <c r="S3" s="6"/>
      <c r="T3" s="6"/>
      <c r="U3" s="6"/>
      <c r="V3" s="6"/>
      <c r="W3" s="6"/>
      <c r="X3" s="6"/>
      <c r="Y3" s="6"/>
      <c r="Z3" s="6"/>
    </row>
    <row r="4" spans="1:26" s="3" customFormat="1" ht="12.4" customHeight="1" x14ac:dyDescent="0.3">
      <c r="B4" s="44"/>
      <c r="C4" s="44"/>
      <c r="D4" s="44"/>
      <c r="E4" s="44"/>
      <c r="F4" s="44"/>
      <c r="G4" s="44"/>
      <c r="H4" s="44"/>
      <c r="I4" s="44"/>
    </row>
    <row r="5" spans="1:26" s="7" customFormat="1" ht="13.5" x14ac:dyDescent="0.3"/>
    <row r="6" spans="1:26" s="7" customFormat="1" ht="13.5" x14ac:dyDescent="0.3">
      <c r="B6" s="8"/>
    </row>
    <row r="7" spans="1:26" s="10" customFormat="1" ht="13.5" x14ac:dyDescent="0.3">
      <c r="B7" s="11" t="s">
        <v>488</v>
      </c>
    </row>
    <row r="8" spans="1:26" s="7" customFormat="1" ht="13.5" x14ac:dyDescent="0.3">
      <c r="B8" s="8"/>
    </row>
    <row r="9" spans="1:26" s="1" customFormat="1" ht="13.5" x14ac:dyDescent="0.3">
      <c r="A9" s="7"/>
      <c r="B9" s="626" t="s">
        <v>370</v>
      </c>
      <c r="C9" s="636" t="s">
        <v>45</v>
      </c>
      <c r="D9" s="627" t="s">
        <v>4</v>
      </c>
      <c r="E9" s="637"/>
      <c r="F9" s="12"/>
      <c r="G9" s="580" t="s">
        <v>482</v>
      </c>
      <c r="H9" s="581"/>
      <c r="I9" s="581"/>
      <c r="J9" s="581"/>
      <c r="K9" s="581"/>
      <c r="L9" s="581"/>
      <c r="M9" s="581"/>
      <c r="N9" s="582"/>
      <c r="O9" s="51"/>
      <c r="P9" s="533" t="s">
        <v>474</v>
      </c>
      <c r="Q9" s="534"/>
      <c r="R9" s="534"/>
      <c r="S9" s="534"/>
      <c r="T9" s="534"/>
      <c r="U9" s="534"/>
      <c r="V9" s="534"/>
      <c r="W9" s="534"/>
      <c r="X9" s="534"/>
      <c r="Y9" s="534"/>
      <c r="Z9" s="535"/>
    </row>
    <row r="10" spans="1:26" s="1" customFormat="1" ht="12.4" customHeight="1" x14ac:dyDescent="0.3">
      <c r="A10" s="7"/>
      <c r="B10" s="626"/>
      <c r="C10" s="636"/>
      <c r="D10" s="627"/>
      <c r="E10" s="637"/>
      <c r="F10" s="12"/>
      <c r="G10" s="527" t="s">
        <v>461</v>
      </c>
      <c r="H10" s="528"/>
      <c r="I10" s="528"/>
      <c r="J10" s="528"/>
      <c r="K10" s="528"/>
      <c r="L10" s="528"/>
      <c r="M10" s="528"/>
      <c r="N10" s="529"/>
      <c r="O10" s="51"/>
      <c r="P10" s="536" t="s">
        <v>475</v>
      </c>
      <c r="Q10" s="537"/>
      <c r="R10" s="537"/>
      <c r="S10" s="537"/>
      <c r="T10" s="537"/>
      <c r="U10" s="537"/>
      <c r="V10" s="537"/>
      <c r="W10" s="537"/>
      <c r="X10" s="537"/>
      <c r="Y10" s="537"/>
      <c r="Z10" s="538"/>
    </row>
    <row r="11" spans="1:26" s="1" customFormat="1" ht="23" x14ac:dyDescent="0.3">
      <c r="A11" s="7"/>
      <c r="B11" s="626"/>
      <c r="C11" s="636"/>
      <c r="D11" s="627"/>
      <c r="E11" s="13" t="s">
        <v>5</v>
      </c>
      <c r="F11" s="12"/>
      <c r="G11" s="221" t="s">
        <v>303</v>
      </c>
      <c r="H11" s="221" t="s">
        <v>297</v>
      </c>
      <c r="I11" s="221" t="s">
        <v>298</v>
      </c>
      <c r="J11" s="221" t="s">
        <v>299</v>
      </c>
      <c r="K11" s="221" t="s">
        <v>6</v>
      </c>
      <c r="L11" s="15" t="s">
        <v>7</v>
      </c>
      <c r="M11" s="221" t="s">
        <v>8</v>
      </c>
      <c r="N11" s="221" t="s">
        <v>304</v>
      </c>
      <c r="O11" s="23"/>
      <c r="P11" s="106" t="s">
        <v>449</v>
      </c>
      <c r="Q11" s="327" t="s">
        <v>9</v>
      </c>
      <c r="R11" s="327" t="s">
        <v>10</v>
      </c>
      <c r="S11" s="17" t="s">
        <v>11</v>
      </c>
      <c r="T11" s="327" t="s">
        <v>12</v>
      </c>
      <c r="U11" s="327" t="s">
        <v>13</v>
      </c>
      <c r="V11" s="327" t="s">
        <v>14</v>
      </c>
      <c r="W11" s="327" t="s">
        <v>15</v>
      </c>
      <c r="X11" s="327" t="s">
        <v>16</v>
      </c>
      <c r="Y11" s="327" t="s">
        <v>17</v>
      </c>
      <c r="Z11" s="327" t="s">
        <v>18</v>
      </c>
    </row>
    <row r="12" spans="1:26" s="2" customFormat="1" ht="12.4" customHeight="1" x14ac:dyDescent="0.3">
      <c r="A12" s="9"/>
      <c r="B12" s="626"/>
      <c r="C12" s="636"/>
      <c r="D12" s="627"/>
      <c r="E12" s="13" t="s">
        <v>374</v>
      </c>
      <c r="F12" s="12"/>
      <c r="G12" s="18" t="s">
        <v>305</v>
      </c>
      <c r="H12" s="18" t="s">
        <v>306</v>
      </c>
      <c r="I12" s="18" t="s">
        <v>307</v>
      </c>
      <c r="J12" s="18" t="s">
        <v>308</v>
      </c>
      <c r="K12" s="18" t="s">
        <v>19</v>
      </c>
      <c r="L12" s="19" t="s">
        <v>20</v>
      </c>
      <c r="M12" s="18" t="s">
        <v>21</v>
      </c>
      <c r="N12" s="18" t="s">
        <v>309</v>
      </c>
      <c r="O12" s="12"/>
      <c r="P12" s="18" t="s">
        <v>310</v>
      </c>
      <c r="Q12" s="18" t="s">
        <v>22</v>
      </c>
      <c r="R12" s="18" t="s">
        <v>23</v>
      </c>
      <c r="S12" s="20" t="s">
        <v>24</v>
      </c>
      <c r="T12" s="18" t="s">
        <v>25</v>
      </c>
      <c r="U12" s="18" t="s">
        <v>26</v>
      </c>
      <c r="V12" s="18" t="s">
        <v>27</v>
      </c>
      <c r="W12" s="18" t="s">
        <v>28</v>
      </c>
      <c r="X12" s="18" t="s">
        <v>29</v>
      </c>
      <c r="Y12" s="18" t="s">
        <v>30</v>
      </c>
      <c r="Z12" s="18" t="s">
        <v>31</v>
      </c>
    </row>
    <row r="13" spans="1:26" s="2" customFormat="1" ht="12.4" customHeight="1" x14ac:dyDescent="0.3">
      <c r="A13" s="9"/>
      <c r="B13" s="626"/>
      <c r="C13" s="636"/>
      <c r="D13" s="627"/>
      <c r="E13" s="235" t="s">
        <v>436</v>
      </c>
      <c r="F13" s="12"/>
      <c r="G13" s="16" t="s">
        <v>312</v>
      </c>
      <c r="H13" s="16" t="s">
        <v>312</v>
      </c>
      <c r="I13" s="16" t="s">
        <v>313</v>
      </c>
      <c r="J13" s="16" t="s">
        <v>313</v>
      </c>
      <c r="K13" s="16" t="s">
        <v>34</v>
      </c>
      <c r="L13" s="22" t="s">
        <v>34</v>
      </c>
      <c r="M13" s="16" t="s">
        <v>35</v>
      </c>
      <c r="N13" s="16" t="s">
        <v>35</v>
      </c>
      <c r="O13" s="12"/>
      <c r="P13" s="16" t="s">
        <v>314</v>
      </c>
      <c r="Q13" s="16" t="s">
        <v>36</v>
      </c>
      <c r="R13" s="16" t="s">
        <v>36</v>
      </c>
      <c r="S13" s="17" t="s">
        <v>37</v>
      </c>
      <c r="T13" s="16" t="s">
        <v>37</v>
      </c>
      <c r="U13" s="16" t="s">
        <v>38</v>
      </c>
      <c r="V13" s="16" t="s">
        <v>38</v>
      </c>
      <c r="W13" s="16" t="s">
        <v>39</v>
      </c>
      <c r="X13" s="16" t="s">
        <v>39</v>
      </c>
      <c r="Y13" s="16" t="s">
        <v>40</v>
      </c>
      <c r="Z13" s="16" t="s">
        <v>40</v>
      </c>
    </row>
    <row r="14" spans="1:26" s="2" customFormat="1" ht="12.4" customHeight="1" x14ac:dyDescent="0.3">
      <c r="A14" s="9"/>
      <c r="B14" s="624" t="s">
        <v>479</v>
      </c>
      <c r="C14" s="68" t="s">
        <v>315</v>
      </c>
      <c r="D14" s="623" t="s">
        <v>316</v>
      </c>
      <c r="E14" s="543"/>
      <c r="F14" s="12"/>
      <c r="G14" s="211">
        <v>68.702166793238945</v>
      </c>
      <c r="H14" s="211">
        <v>68.681919333337049</v>
      </c>
      <c r="I14" s="211">
        <v>86.659614008099624</v>
      </c>
      <c r="J14" s="211">
        <v>85.649243705648431</v>
      </c>
      <c r="K14" s="211">
        <v>97.996949103895901</v>
      </c>
      <c r="L14" s="211">
        <v>97.17111065327714</v>
      </c>
      <c r="M14" s="211">
        <v>118.43145127194565</v>
      </c>
      <c r="N14" s="211">
        <v>116.32028588097357</v>
      </c>
      <c r="O14" s="12"/>
      <c r="P14" s="211">
        <v>116.32028588097357</v>
      </c>
      <c r="Q14" s="211">
        <v>130.16555083702036</v>
      </c>
      <c r="R14" s="211">
        <v>132.12008341140648</v>
      </c>
      <c r="S14" s="211">
        <v>144.10927049452181</v>
      </c>
      <c r="T14" s="211">
        <v>146.61193934738992</v>
      </c>
      <c r="U14" s="211">
        <v>158.52666903835529</v>
      </c>
      <c r="V14" s="211">
        <v>144.24760146410816</v>
      </c>
      <c r="W14" s="211" t="s">
        <v>333</v>
      </c>
      <c r="X14" s="211" t="s">
        <v>333</v>
      </c>
      <c r="Y14" s="211" t="s">
        <v>333</v>
      </c>
      <c r="Z14" s="211" t="s">
        <v>333</v>
      </c>
    </row>
    <row r="15" spans="1:26" s="2" customFormat="1" ht="12.4" customHeight="1" x14ac:dyDescent="0.3">
      <c r="A15" s="9"/>
      <c r="B15" s="625"/>
      <c r="C15" s="68" t="s">
        <v>317</v>
      </c>
      <c r="D15" s="623"/>
      <c r="E15" s="543"/>
      <c r="F15" s="12"/>
      <c r="G15" s="211">
        <v>68.68266085677898</v>
      </c>
      <c r="H15" s="211">
        <v>68.662677895270846</v>
      </c>
      <c r="I15" s="211">
        <v>86.575750300526337</v>
      </c>
      <c r="J15" s="211">
        <v>85.585277115439624</v>
      </c>
      <c r="K15" s="211">
        <v>97.778789138865818</v>
      </c>
      <c r="L15" s="211">
        <v>96.978462519301218</v>
      </c>
      <c r="M15" s="211">
        <v>118.23185463682731</v>
      </c>
      <c r="N15" s="211">
        <v>116.14769270493946</v>
      </c>
      <c r="O15" s="12"/>
      <c r="P15" s="211">
        <v>116.14769270493946</v>
      </c>
      <c r="Q15" s="211">
        <v>129.76616503451402</v>
      </c>
      <c r="R15" s="211">
        <v>131.70771861921571</v>
      </c>
      <c r="S15" s="211">
        <v>143.60871675438014</v>
      </c>
      <c r="T15" s="211">
        <v>146.058702944131</v>
      </c>
      <c r="U15" s="211">
        <v>157.86237279805943</v>
      </c>
      <c r="V15" s="211">
        <v>143.81812999295829</v>
      </c>
      <c r="W15" s="211" t="s">
        <v>333</v>
      </c>
      <c r="X15" s="211" t="s">
        <v>333</v>
      </c>
      <c r="Y15" s="211" t="s">
        <v>333</v>
      </c>
      <c r="Z15" s="211" t="s">
        <v>333</v>
      </c>
    </row>
    <row r="16" spans="1:26" s="2" customFormat="1" ht="12.4" customHeight="1" x14ac:dyDescent="0.3">
      <c r="A16" s="9"/>
      <c r="B16" s="625"/>
      <c r="C16" s="68" t="s">
        <v>318</v>
      </c>
      <c r="D16" s="623"/>
      <c r="E16" s="543"/>
      <c r="F16" s="12"/>
      <c r="G16" s="211">
        <v>68.691489961573978</v>
      </c>
      <c r="H16" s="211">
        <v>68.67138727993634</v>
      </c>
      <c r="I16" s="211">
        <v>86.613712200026143</v>
      </c>
      <c r="J16" s="211">
        <v>85.614232169105591</v>
      </c>
      <c r="K16" s="211">
        <v>97.877542817071387</v>
      </c>
      <c r="L16" s="211">
        <v>97.06566778235171</v>
      </c>
      <c r="M16" s="211">
        <v>118.56217933957592</v>
      </c>
      <c r="N16" s="211">
        <v>116.43229437115814</v>
      </c>
      <c r="O16" s="12"/>
      <c r="P16" s="211">
        <v>116.43229437115814</v>
      </c>
      <c r="Q16" s="211">
        <v>130.26226917667123</v>
      </c>
      <c r="R16" s="211">
        <v>132.21990716682578</v>
      </c>
      <c r="S16" s="211">
        <v>144.34605575986936</v>
      </c>
      <c r="T16" s="211">
        <v>146.87279216995896</v>
      </c>
      <c r="U16" s="211">
        <v>158.90199602603437</v>
      </c>
      <c r="V16" s="211">
        <v>144.48419885965129</v>
      </c>
      <c r="W16" s="211" t="s">
        <v>333</v>
      </c>
      <c r="X16" s="211" t="s">
        <v>333</v>
      </c>
      <c r="Y16" s="211" t="s">
        <v>333</v>
      </c>
      <c r="Z16" s="211" t="s">
        <v>333</v>
      </c>
    </row>
    <row r="17" spans="1:26" s="2" customFormat="1" ht="12.4" customHeight="1" x14ac:dyDescent="0.3">
      <c r="A17" s="9"/>
      <c r="B17" s="625"/>
      <c r="C17" s="68" t="s">
        <v>319</v>
      </c>
      <c r="D17" s="623"/>
      <c r="E17" s="543"/>
      <c r="F17" s="12"/>
      <c r="G17" s="211">
        <v>68.702138276297916</v>
      </c>
      <c r="H17" s="211">
        <v>68.681891204315647</v>
      </c>
      <c r="I17" s="211">
        <v>86.659493041459967</v>
      </c>
      <c r="J17" s="211">
        <v>85.649151298243794</v>
      </c>
      <c r="K17" s="211">
        <v>97.996635197901782</v>
      </c>
      <c r="L17" s="211">
        <v>97.170833403152713</v>
      </c>
      <c r="M17" s="211">
        <v>118.68818431066661</v>
      </c>
      <c r="N17" s="211">
        <v>116.54265627588583</v>
      </c>
      <c r="O17" s="12"/>
      <c r="P17" s="211">
        <v>116.54265627588583</v>
      </c>
      <c r="Q17" s="211">
        <v>130.42967406328486</v>
      </c>
      <c r="R17" s="211">
        <v>132.39388107904591</v>
      </c>
      <c r="S17" s="211">
        <v>144.64163247079003</v>
      </c>
      <c r="T17" s="211">
        <v>147.19945802166285</v>
      </c>
      <c r="U17" s="211">
        <v>159.17747794100336</v>
      </c>
      <c r="V17" s="211">
        <v>144.66776677192237</v>
      </c>
      <c r="W17" s="211" t="s">
        <v>333</v>
      </c>
      <c r="X17" s="211" t="s">
        <v>333</v>
      </c>
      <c r="Y17" s="211" t="s">
        <v>333</v>
      </c>
      <c r="Z17" s="211" t="s">
        <v>333</v>
      </c>
    </row>
    <row r="18" spans="1:26" s="2" customFormat="1" ht="12.4" customHeight="1" x14ac:dyDescent="0.3">
      <c r="A18" s="9"/>
      <c r="B18" s="625"/>
      <c r="C18" s="68" t="s">
        <v>320</v>
      </c>
      <c r="D18" s="623"/>
      <c r="E18" s="543"/>
      <c r="F18" s="12"/>
      <c r="G18" s="211">
        <v>68.684476774518345</v>
      </c>
      <c r="H18" s="211">
        <v>68.664469190197863</v>
      </c>
      <c r="I18" s="211">
        <v>86.583558758063532</v>
      </c>
      <c r="J18" s="211">
        <v>85.591232878808256</v>
      </c>
      <c r="K18" s="211">
        <v>97.799102296882751</v>
      </c>
      <c r="L18" s="211">
        <v>96.996400201886203</v>
      </c>
      <c r="M18" s="211">
        <v>118.34158282603606</v>
      </c>
      <c r="N18" s="211">
        <v>116.24171076313387</v>
      </c>
      <c r="O18" s="12"/>
      <c r="P18" s="211">
        <v>116.24171076313387</v>
      </c>
      <c r="Q18" s="211">
        <v>129.98539137079723</v>
      </c>
      <c r="R18" s="211">
        <v>131.93412031396682</v>
      </c>
      <c r="S18" s="211">
        <v>144.07852972114327</v>
      </c>
      <c r="T18" s="211">
        <v>146.5768770384301</v>
      </c>
      <c r="U18" s="211">
        <v>158.5431442902717</v>
      </c>
      <c r="V18" s="211">
        <v>144.25356871533509</v>
      </c>
      <c r="W18" s="211" t="s">
        <v>333</v>
      </c>
      <c r="X18" s="211" t="s">
        <v>333</v>
      </c>
      <c r="Y18" s="211" t="s">
        <v>333</v>
      </c>
      <c r="Z18" s="211" t="s">
        <v>333</v>
      </c>
    </row>
    <row r="19" spans="1:26" s="2" customFormat="1" ht="12.4" customHeight="1" x14ac:dyDescent="0.3">
      <c r="A19" s="9"/>
      <c r="B19" s="625"/>
      <c r="C19" s="68" t="s">
        <v>321</v>
      </c>
      <c r="D19" s="623"/>
      <c r="E19" s="543"/>
      <c r="F19" s="12"/>
      <c r="G19" s="211">
        <v>68.691469332493085</v>
      </c>
      <c r="H19" s="211">
        <v>68.671366930085739</v>
      </c>
      <c r="I19" s="211">
        <v>86.613622845767168</v>
      </c>
      <c r="J19" s="211">
        <v>85.614164071455562</v>
      </c>
      <c r="K19" s="211">
        <v>97.877310062425408</v>
      </c>
      <c r="L19" s="211">
        <v>97.06546226748624</v>
      </c>
      <c r="M19" s="211">
        <v>118.16325327325271</v>
      </c>
      <c r="N19" s="211">
        <v>116.08964127940474</v>
      </c>
      <c r="O19" s="12"/>
      <c r="P19" s="211">
        <v>116.08964127940474</v>
      </c>
      <c r="Q19" s="211">
        <v>129.62064120818005</v>
      </c>
      <c r="R19" s="211">
        <v>131.55771258692727</v>
      </c>
      <c r="S19" s="211">
        <v>143.2691911660786</v>
      </c>
      <c r="T19" s="211">
        <v>145.68440318623078</v>
      </c>
      <c r="U19" s="211">
        <v>157.29692401839924</v>
      </c>
      <c r="V19" s="211">
        <v>143.45912402947334</v>
      </c>
      <c r="W19" s="211" t="s">
        <v>333</v>
      </c>
      <c r="X19" s="211" t="s">
        <v>333</v>
      </c>
      <c r="Y19" s="211" t="s">
        <v>333</v>
      </c>
      <c r="Z19" s="211" t="s">
        <v>333</v>
      </c>
    </row>
    <row r="20" spans="1:26" s="2" customFormat="1" ht="12.4" customHeight="1" x14ac:dyDescent="0.3">
      <c r="A20" s="9"/>
      <c r="B20" s="625"/>
      <c r="C20" s="68" t="s">
        <v>322</v>
      </c>
      <c r="D20" s="623"/>
      <c r="E20" s="543"/>
      <c r="F20" s="12"/>
      <c r="G20" s="211">
        <v>68.695530607737979</v>
      </c>
      <c r="H20" s="211">
        <v>68.675373133833617</v>
      </c>
      <c r="I20" s="211">
        <v>86.631082482246995</v>
      </c>
      <c r="J20" s="211">
        <v>85.627481433975092</v>
      </c>
      <c r="K20" s="211">
        <v>97.922728265618431</v>
      </c>
      <c r="L20" s="211">
        <v>97.105569267855799</v>
      </c>
      <c r="M20" s="211">
        <v>118.42842982944278</v>
      </c>
      <c r="N20" s="211">
        <v>116.31870460793152</v>
      </c>
      <c r="O20" s="12"/>
      <c r="P20" s="211">
        <v>116.31870460793152</v>
      </c>
      <c r="Q20" s="211">
        <v>130.07256983289048</v>
      </c>
      <c r="R20" s="211">
        <v>132.02467194812445</v>
      </c>
      <c r="S20" s="211">
        <v>143.87286494762401</v>
      </c>
      <c r="T20" s="211">
        <v>146.35074438742399</v>
      </c>
      <c r="U20" s="211">
        <v>157.95842843271831</v>
      </c>
      <c r="V20" s="211">
        <v>143.88459563687533</v>
      </c>
      <c r="W20" s="211" t="s">
        <v>333</v>
      </c>
      <c r="X20" s="211" t="s">
        <v>333</v>
      </c>
      <c r="Y20" s="211" t="s">
        <v>333</v>
      </c>
      <c r="Z20" s="211" t="s">
        <v>333</v>
      </c>
    </row>
    <row r="21" spans="1:26" ht="12.4" customHeight="1" x14ac:dyDescent="0.3">
      <c r="A21" s="7"/>
      <c r="B21" s="625"/>
      <c r="C21" s="68" t="s">
        <v>323</v>
      </c>
      <c r="D21" s="623"/>
      <c r="E21" s="543"/>
      <c r="F21" s="23"/>
      <c r="G21" s="211">
        <v>68.680424464545325</v>
      </c>
      <c r="H21" s="211">
        <v>68.660471828680869</v>
      </c>
      <c r="I21" s="211">
        <v>86.566135709071048</v>
      </c>
      <c r="J21" s="211">
        <v>85.577943591331319</v>
      </c>
      <c r="K21" s="211">
        <v>97.753778348648396</v>
      </c>
      <c r="L21" s="211">
        <v>96.956376497034555</v>
      </c>
      <c r="M21" s="211">
        <v>118.2945873792935</v>
      </c>
      <c r="N21" s="211">
        <v>116.20121158181396</v>
      </c>
      <c r="O21" s="23"/>
      <c r="P21" s="211">
        <v>116.20121158181396</v>
      </c>
      <c r="Q21" s="211">
        <v>129.95115124635566</v>
      </c>
      <c r="R21" s="211">
        <v>131.99242410436682</v>
      </c>
      <c r="S21" s="211">
        <v>144.05153576569356</v>
      </c>
      <c r="T21" s="211">
        <v>146.66349539908231</v>
      </c>
      <c r="U21" s="211">
        <v>158.77253425968291</v>
      </c>
      <c r="V21" s="211">
        <v>144.34891414186512</v>
      </c>
      <c r="W21" s="211" t="s">
        <v>333</v>
      </c>
      <c r="X21" s="211" t="s">
        <v>333</v>
      </c>
      <c r="Y21" s="211" t="s">
        <v>333</v>
      </c>
      <c r="Z21" s="211" t="s">
        <v>333</v>
      </c>
    </row>
    <row r="22" spans="1:26" ht="12.4" customHeight="1" x14ac:dyDescent="0.3">
      <c r="A22" s="7"/>
      <c r="B22" s="625"/>
      <c r="C22" s="68" t="s">
        <v>324</v>
      </c>
      <c r="D22" s="623"/>
      <c r="E22" s="543"/>
      <c r="F22" s="23"/>
      <c r="G22" s="211">
        <v>68.69036253949163</v>
      </c>
      <c r="H22" s="211">
        <v>68.670275144610898</v>
      </c>
      <c r="I22" s="211">
        <v>86.608863685659017</v>
      </c>
      <c r="J22" s="211">
        <v>85.61053410109416</v>
      </c>
      <c r="K22" s="211">
        <v>97.864929465818818</v>
      </c>
      <c r="L22" s="211">
        <v>97.054529489388273</v>
      </c>
      <c r="M22" s="211">
        <v>118.3338046878049</v>
      </c>
      <c r="N22" s="211">
        <v>116.23565093546705</v>
      </c>
      <c r="O22" s="23"/>
      <c r="P22" s="211">
        <v>116.23565093546705</v>
      </c>
      <c r="Q22" s="211">
        <v>129.9972077079583</v>
      </c>
      <c r="R22" s="211">
        <v>131.94617077366865</v>
      </c>
      <c r="S22" s="211">
        <v>144.07190092659567</v>
      </c>
      <c r="T22" s="211">
        <v>146.57072572450906</v>
      </c>
      <c r="U22" s="211">
        <v>158.56374101048422</v>
      </c>
      <c r="V22" s="211">
        <v>144.26828208331008</v>
      </c>
      <c r="W22" s="211" t="s">
        <v>333</v>
      </c>
      <c r="X22" s="211" t="s">
        <v>333</v>
      </c>
      <c r="Y22" s="211" t="s">
        <v>333</v>
      </c>
      <c r="Z22" s="211" t="s">
        <v>333</v>
      </c>
    </row>
    <row r="23" spans="1:26" ht="12.4" customHeight="1" x14ac:dyDescent="0.3">
      <c r="A23" s="7"/>
      <c r="B23" s="625"/>
      <c r="C23" s="68" t="s">
        <v>325</v>
      </c>
      <c r="D23" s="623"/>
      <c r="E23" s="543"/>
      <c r="F23" s="23"/>
      <c r="G23" s="211">
        <v>68.685461585914183</v>
      </c>
      <c r="H23" s="211">
        <v>68.665440646443344</v>
      </c>
      <c r="I23" s="211">
        <v>86.587791236570553</v>
      </c>
      <c r="J23" s="211">
        <v>85.594461317532918</v>
      </c>
      <c r="K23" s="211">
        <v>97.810111750512519</v>
      </c>
      <c r="L23" s="211">
        <v>97.006122251460653</v>
      </c>
      <c r="M23" s="211">
        <v>118.12075448242457</v>
      </c>
      <c r="N23" s="211">
        <v>116.0523145499679</v>
      </c>
      <c r="O23" s="23"/>
      <c r="P23" s="211">
        <v>116.0523145499679</v>
      </c>
      <c r="Q23" s="211">
        <v>129.81246897330871</v>
      </c>
      <c r="R23" s="211">
        <v>131.75532105738503</v>
      </c>
      <c r="S23" s="211">
        <v>143.65154499228004</v>
      </c>
      <c r="T23" s="211">
        <v>146.10571491873148</v>
      </c>
      <c r="U23" s="211">
        <v>158.14697296486676</v>
      </c>
      <c r="V23" s="211">
        <v>143.99882732306122</v>
      </c>
      <c r="W23" s="211" t="s">
        <v>333</v>
      </c>
      <c r="X23" s="211" t="s">
        <v>333</v>
      </c>
      <c r="Y23" s="211" t="s">
        <v>333</v>
      </c>
      <c r="Z23" s="211" t="s">
        <v>333</v>
      </c>
    </row>
    <row r="24" spans="1:26" ht="12.4" customHeight="1" x14ac:dyDescent="0.3">
      <c r="A24" s="7"/>
      <c r="B24" s="625"/>
      <c r="C24" s="68" t="s">
        <v>326</v>
      </c>
      <c r="D24" s="623"/>
      <c r="E24" s="543"/>
      <c r="F24" s="23"/>
      <c r="G24" s="211">
        <v>68.671157560696429</v>
      </c>
      <c r="H24" s="211">
        <v>68.651330582572669</v>
      </c>
      <c r="I24" s="211">
        <v>86.526293005382186</v>
      </c>
      <c r="J24" s="211">
        <v>85.547553838481548</v>
      </c>
      <c r="K24" s="211">
        <v>97.650132706506909</v>
      </c>
      <c r="L24" s="211">
        <v>96.864851293844183</v>
      </c>
      <c r="M24" s="211">
        <v>118.04461733557049</v>
      </c>
      <c r="N24" s="211">
        <v>115.98549101536402</v>
      </c>
      <c r="O24" s="23"/>
      <c r="P24" s="211">
        <v>115.98549101536402</v>
      </c>
      <c r="Q24" s="211">
        <v>129.77988250465026</v>
      </c>
      <c r="R24" s="211">
        <v>131.72160686941143</v>
      </c>
      <c r="S24" s="211">
        <v>143.69711937439382</v>
      </c>
      <c r="T24" s="211">
        <v>146.15604262973034</v>
      </c>
      <c r="U24" s="211">
        <v>158.11846911845339</v>
      </c>
      <c r="V24" s="211">
        <v>143.97827810880719</v>
      </c>
      <c r="W24" s="211" t="s">
        <v>333</v>
      </c>
      <c r="X24" s="211" t="s">
        <v>333</v>
      </c>
      <c r="Y24" s="211" t="s">
        <v>333</v>
      </c>
      <c r="Z24" s="211" t="s">
        <v>333</v>
      </c>
    </row>
    <row r="25" spans="1:26" ht="12.4" customHeight="1" x14ac:dyDescent="0.3">
      <c r="A25" s="7"/>
      <c r="B25" s="625"/>
      <c r="C25" s="68" t="s">
        <v>327</v>
      </c>
      <c r="D25" s="623"/>
      <c r="E25" s="543"/>
      <c r="F25" s="23"/>
      <c r="G25" s="211">
        <v>68.702741762601519</v>
      </c>
      <c r="H25" s="211">
        <v>68.682486507202356</v>
      </c>
      <c r="I25" s="211">
        <v>86.662087390754721</v>
      </c>
      <c r="J25" s="211">
        <v>85.651130147878007</v>
      </c>
      <c r="K25" s="211">
        <v>98.003383912654513</v>
      </c>
      <c r="L25" s="211">
        <v>97.176792925729728</v>
      </c>
      <c r="M25" s="211">
        <v>118.3614900691685</v>
      </c>
      <c r="N25" s="211">
        <v>116.26070250661417</v>
      </c>
      <c r="O25" s="23"/>
      <c r="P25" s="211">
        <v>116.26070250661417</v>
      </c>
      <c r="Q25" s="211">
        <v>129.97624509196049</v>
      </c>
      <c r="R25" s="211">
        <v>131.92508239547553</v>
      </c>
      <c r="S25" s="211">
        <v>144.06161739471855</v>
      </c>
      <c r="T25" s="211">
        <v>146.55910392399349</v>
      </c>
      <c r="U25" s="211">
        <v>158.28587132667712</v>
      </c>
      <c r="V25" s="211">
        <v>144.09659312607445</v>
      </c>
      <c r="W25" s="211" t="s">
        <v>333</v>
      </c>
      <c r="X25" s="211" t="s">
        <v>333</v>
      </c>
      <c r="Y25" s="211" t="s">
        <v>333</v>
      </c>
      <c r="Z25" s="211" t="s">
        <v>333</v>
      </c>
    </row>
    <row r="26" spans="1:26" ht="12.4" customHeight="1" x14ac:dyDescent="0.3">
      <c r="A26" s="7"/>
      <c r="B26" s="625"/>
      <c r="C26" s="68" t="s">
        <v>328</v>
      </c>
      <c r="D26" s="623"/>
      <c r="E26" s="543"/>
      <c r="F26" s="23"/>
      <c r="G26" s="211">
        <v>68.696846532777627</v>
      </c>
      <c r="H26" s="211">
        <v>68.676671216342328</v>
      </c>
      <c r="I26" s="211">
        <v>86.636741851488935</v>
      </c>
      <c r="J26" s="211">
        <v>85.631797942264583</v>
      </c>
      <c r="K26" s="211">
        <v>97.937451136388688</v>
      </c>
      <c r="L26" s="211">
        <v>97.118570378104408</v>
      </c>
      <c r="M26" s="211">
        <v>118.38200017246123</v>
      </c>
      <c r="N26" s="211">
        <v>116.27969685512001</v>
      </c>
      <c r="O26" s="23"/>
      <c r="P26" s="211">
        <v>116.27969685512001</v>
      </c>
      <c r="Q26" s="211">
        <v>130.00479031786008</v>
      </c>
      <c r="R26" s="211">
        <v>131.95510964851496</v>
      </c>
      <c r="S26" s="211">
        <v>143.81812836712012</v>
      </c>
      <c r="T26" s="211">
        <v>146.29104596880782</v>
      </c>
      <c r="U26" s="211">
        <v>158.28710669896509</v>
      </c>
      <c r="V26" s="211">
        <v>144.09913232076272</v>
      </c>
      <c r="W26" s="211" t="s">
        <v>333</v>
      </c>
      <c r="X26" s="211" t="s">
        <v>333</v>
      </c>
      <c r="Y26" s="211" t="s">
        <v>333</v>
      </c>
      <c r="Z26" s="211" t="s">
        <v>333</v>
      </c>
    </row>
    <row r="27" spans="1:26" ht="12.4" customHeight="1" x14ac:dyDescent="0.3">
      <c r="A27" s="7"/>
      <c r="B27" s="633"/>
      <c r="C27" s="68" t="s">
        <v>329</v>
      </c>
      <c r="D27" s="623"/>
      <c r="E27" s="543"/>
      <c r="F27" s="23"/>
      <c r="G27" s="211">
        <v>68.697157313013491</v>
      </c>
      <c r="H27" s="211">
        <v>68.676977780389578</v>
      </c>
      <c r="I27" s="211">
        <v>86.638075303725927</v>
      </c>
      <c r="J27" s="211">
        <v>85.632815258881649</v>
      </c>
      <c r="K27" s="211">
        <v>97.940918651094151</v>
      </c>
      <c r="L27" s="211">
        <v>97.121632485490977</v>
      </c>
      <c r="M27" s="211">
        <v>118.20051942227433</v>
      </c>
      <c r="N27" s="211">
        <v>116.12349457950175</v>
      </c>
      <c r="O27" s="23"/>
      <c r="P27" s="211">
        <v>116.12349457950175</v>
      </c>
      <c r="Q27" s="211">
        <v>129.5743879868638</v>
      </c>
      <c r="R27" s="211">
        <v>131.41347519919506</v>
      </c>
      <c r="S27" s="211">
        <v>142.89787628597503</v>
      </c>
      <c r="T27" s="211">
        <v>145.54340038409359</v>
      </c>
      <c r="U27" s="211">
        <v>157.23599869542505</v>
      </c>
      <c r="V27" s="211">
        <v>143.58421753322577</v>
      </c>
      <c r="W27" s="211" t="s">
        <v>333</v>
      </c>
      <c r="X27" s="211" t="s">
        <v>333</v>
      </c>
      <c r="Y27" s="211" t="s">
        <v>333</v>
      </c>
      <c r="Z27" s="211" t="s">
        <v>333</v>
      </c>
    </row>
    <row r="28" spans="1:26" ht="12.4" customHeight="1" x14ac:dyDescent="0.3">
      <c r="A28" s="7"/>
      <c r="B28" s="624" t="s">
        <v>480</v>
      </c>
      <c r="C28" s="68" t="s">
        <v>315</v>
      </c>
      <c r="D28" s="623"/>
      <c r="E28" s="543"/>
      <c r="F28" s="23"/>
      <c r="G28" s="211">
        <v>90.751581677013888</v>
      </c>
      <c r="H28" s="211">
        <v>90.724179330427219</v>
      </c>
      <c r="I28" s="211">
        <v>115.10761401173286</v>
      </c>
      <c r="J28" s="211">
        <v>113.85347761575416</v>
      </c>
      <c r="K28" s="211">
        <v>130.72086516861378</v>
      </c>
      <c r="L28" s="211">
        <v>129.50020713456647</v>
      </c>
      <c r="M28" s="211">
        <v>157.96553067682373</v>
      </c>
      <c r="N28" s="211">
        <v>155.10061463500364</v>
      </c>
      <c r="O28" s="23"/>
      <c r="P28" s="211">
        <v>155.10061463500364</v>
      </c>
      <c r="Q28" s="211">
        <v>173.81966110102195</v>
      </c>
      <c r="R28" s="211">
        <v>176.53610865608502</v>
      </c>
      <c r="S28" s="211">
        <v>192.6703258827352</v>
      </c>
      <c r="T28" s="211">
        <v>196.26249622783303</v>
      </c>
      <c r="U28" s="211">
        <v>212.21613616985917</v>
      </c>
      <c r="V28" s="211">
        <v>192.82556660839967</v>
      </c>
      <c r="W28" s="211" t="s">
        <v>333</v>
      </c>
      <c r="X28" s="211" t="s">
        <v>333</v>
      </c>
      <c r="Y28" s="211" t="s">
        <v>333</v>
      </c>
      <c r="Z28" s="211" t="s">
        <v>333</v>
      </c>
    </row>
    <row r="29" spans="1:26" ht="12.4" customHeight="1" x14ac:dyDescent="0.3">
      <c r="A29" s="7"/>
      <c r="B29" s="625"/>
      <c r="C29" s="68" t="s">
        <v>317</v>
      </c>
      <c r="D29" s="623"/>
      <c r="E29" s="543"/>
      <c r="F29" s="23"/>
      <c r="G29" s="211">
        <v>90.726713861208424</v>
      </c>
      <c r="H29" s="211">
        <v>90.699648717954958</v>
      </c>
      <c r="I29" s="211">
        <v>114.99952994364455</v>
      </c>
      <c r="J29" s="211">
        <v>113.7684169653958</v>
      </c>
      <c r="K29" s="211">
        <v>130.43540208664726</v>
      </c>
      <c r="L29" s="211">
        <v>129.24944666151694</v>
      </c>
      <c r="M29" s="211">
        <v>157.71890509862112</v>
      </c>
      <c r="N29" s="211">
        <v>154.88739331336086</v>
      </c>
      <c r="O29" s="23"/>
      <c r="P29" s="211">
        <v>154.88739331336086</v>
      </c>
      <c r="Q29" s="211">
        <v>173.32745775336986</v>
      </c>
      <c r="R29" s="211">
        <v>176.02949617899671</v>
      </c>
      <c r="S29" s="211">
        <v>192.06243928647606</v>
      </c>
      <c r="T29" s="211">
        <v>195.59367578411286</v>
      </c>
      <c r="U29" s="211">
        <v>211.4118537542615</v>
      </c>
      <c r="V29" s="211">
        <v>192.30704107029561</v>
      </c>
      <c r="W29" s="211" t="s">
        <v>333</v>
      </c>
      <c r="X29" s="211" t="s">
        <v>333</v>
      </c>
      <c r="Y29" s="211" t="s">
        <v>333</v>
      </c>
      <c r="Z29" s="211" t="s">
        <v>333</v>
      </c>
    </row>
    <row r="30" spans="1:26" ht="12.4" customHeight="1" x14ac:dyDescent="0.3">
      <c r="A30" s="7"/>
      <c r="B30" s="625"/>
      <c r="C30" s="68" t="s">
        <v>318</v>
      </c>
      <c r="D30" s="623"/>
      <c r="E30" s="543"/>
      <c r="F30" s="23"/>
      <c r="G30" s="211">
        <v>90.736815527100234</v>
      </c>
      <c r="H30" s="211">
        <v>90.709613408220818</v>
      </c>
      <c r="I30" s="211">
        <v>115.04343692123767</v>
      </c>
      <c r="J30" s="211">
        <v>113.80297101379854</v>
      </c>
      <c r="K30" s="211">
        <v>130.55136651406212</v>
      </c>
      <c r="L30" s="211">
        <v>129.35131370051138</v>
      </c>
      <c r="M30" s="211">
        <v>158.13146094168721</v>
      </c>
      <c r="N30" s="211">
        <v>155.24267863089204</v>
      </c>
      <c r="O30" s="23"/>
      <c r="P30" s="211">
        <v>155.24267863089204</v>
      </c>
      <c r="Q30" s="211">
        <v>173.93458119995154</v>
      </c>
      <c r="R30" s="211">
        <v>176.65446601512321</v>
      </c>
      <c r="S30" s="211">
        <v>192.96197457269477</v>
      </c>
      <c r="T30" s="211">
        <v>196.583200885628</v>
      </c>
      <c r="U30" s="211">
        <v>212.69390638830228</v>
      </c>
      <c r="V30" s="211">
        <v>193.12446024640511</v>
      </c>
      <c r="W30" s="211" t="s">
        <v>333</v>
      </c>
      <c r="X30" s="211" t="s">
        <v>333</v>
      </c>
      <c r="Y30" s="211" t="s">
        <v>333</v>
      </c>
      <c r="Z30" s="211" t="s">
        <v>333</v>
      </c>
    </row>
    <row r="31" spans="1:26" ht="12.4" customHeight="1" x14ac:dyDescent="0.3">
      <c r="A31" s="7"/>
      <c r="B31" s="625"/>
      <c r="C31" s="68" t="s">
        <v>319</v>
      </c>
      <c r="D31" s="623"/>
      <c r="E31" s="543"/>
      <c r="F31" s="23"/>
      <c r="G31" s="211">
        <v>90.750361121481532</v>
      </c>
      <c r="H31" s="211">
        <v>90.722975326243784</v>
      </c>
      <c r="I31" s="211">
        <v>115.10231016971058</v>
      </c>
      <c r="J31" s="211">
        <v>113.84930348025661</v>
      </c>
      <c r="K31" s="211">
        <v>130.70685761070567</v>
      </c>
      <c r="L31" s="211">
        <v>129.48790238282052</v>
      </c>
      <c r="M31" s="211">
        <v>158.28074626311744</v>
      </c>
      <c r="N31" s="211">
        <v>155.3737006602951</v>
      </c>
      <c r="O31" s="23"/>
      <c r="P31" s="211">
        <v>155.3737006602951</v>
      </c>
      <c r="Q31" s="211">
        <v>174.1447126513759</v>
      </c>
      <c r="R31" s="211">
        <v>176.87109289312485</v>
      </c>
      <c r="S31" s="211">
        <v>193.32937027416159</v>
      </c>
      <c r="T31" s="211">
        <v>196.98884896082149</v>
      </c>
      <c r="U31" s="211">
        <v>213.01686204653799</v>
      </c>
      <c r="V31" s="211">
        <v>193.34244222249444</v>
      </c>
      <c r="W31" s="211" t="s">
        <v>333</v>
      </c>
      <c r="X31" s="211" t="s">
        <v>333</v>
      </c>
      <c r="Y31" s="211" t="s">
        <v>333</v>
      </c>
      <c r="Z31" s="211" t="s">
        <v>333</v>
      </c>
    </row>
    <row r="32" spans="1:26" ht="12.4" customHeight="1" x14ac:dyDescent="0.3">
      <c r="A32" s="7"/>
      <c r="B32" s="625"/>
      <c r="C32" s="68" t="s">
        <v>320</v>
      </c>
      <c r="D32" s="623"/>
      <c r="E32" s="543"/>
      <c r="F32" s="23"/>
      <c r="G32" s="211">
        <v>90.728447956652246</v>
      </c>
      <c r="H32" s="211">
        <v>90.70135930003957</v>
      </c>
      <c r="I32" s="211">
        <v>115.00706783297443</v>
      </c>
      <c r="J32" s="211">
        <v>113.77434910812336</v>
      </c>
      <c r="K32" s="211">
        <v>130.45531099905753</v>
      </c>
      <c r="L32" s="211">
        <v>129.26693529650524</v>
      </c>
      <c r="M32" s="211">
        <v>157.85791673557029</v>
      </c>
      <c r="N32" s="211">
        <v>155.00640657171593</v>
      </c>
      <c r="O32" s="23"/>
      <c r="P32" s="211">
        <v>155.00640657171593</v>
      </c>
      <c r="Q32" s="211">
        <v>173.61262961039927</v>
      </c>
      <c r="R32" s="211">
        <v>176.32397650300604</v>
      </c>
      <c r="S32" s="211">
        <v>192.67858728557701</v>
      </c>
      <c r="T32" s="211">
        <v>196.27378762872695</v>
      </c>
      <c r="U32" s="211">
        <v>212.30389974291307</v>
      </c>
      <c r="V32" s="211">
        <v>192.87532967355932</v>
      </c>
      <c r="W32" s="211" t="s">
        <v>333</v>
      </c>
      <c r="X32" s="211" t="s">
        <v>333</v>
      </c>
      <c r="Y32" s="211" t="s">
        <v>333</v>
      </c>
      <c r="Z32" s="211" t="s">
        <v>333</v>
      </c>
    </row>
    <row r="33" spans="1:27" ht="12.4" customHeight="1" x14ac:dyDescent="0.3">
      <c r="A33" s="7"/>
      <c r="B33" s="625"/>
      <c r="C33" s="68" t="s">
        <v>321</v>
      </c>
      <c r="D33" s="623"/>
      <c r="E33" s="543"/>
      <c r="F33" s="23"/>
      <c r="G33" s="211">
        <v>90.736883480754258</v>
      </c>
      <c r="H33" s="211">
        <v>90.709680439957424</v>
      </c>
      <c r="I33" s="211">
        <v>115.04373162743062</v>
      </c>
      <c r="J33" s="211">
        <v>113.80320299324913</v>
      </c>
      <c r="K33" s="211">
        <v>130.55214456197515</v>
      </c>
      <c r="L33" s="211">
        <v>129.35199718556163</v>
      </c>
      <c r="M33" s="211">
        <v>157.60450975626051</v>
      </c>
      <c r="N33" s="211">
        <v>154.79018786656889</v>
      </c>
      <c r="O33" s="23"/>
      <c r="P33" s="211">
        <v>154.79018786656889</v>
      </c>
      <c r="Q33" s="211">
        <v>173.11935670311826</v>
      </c>
      <c r="R33" s="211">
        <v>175.81410249951685</v>
      </c>
      <c r="S33" s="211">
        <v>191.59358239945951</v>
      </c>
      <c r="T33" s="211">
        <v>195.07489064036415</v>
      </c>
      <c r="U33" s="211">
        <v>210.61312231049638</v>
      </c>
      <c r="V33" s="211">
        <v>191.80256233131109</v>
      </c>
      <c r="W33" s="211" t="s">
        <v>333</v>
      </c>
      <c r="X33" s="211" t="s">
        <v>333</v>
      </c>
      <c r="Y33" s="211" t="s">
        <v>333</v>
      </c>
      <c r="Z33" s="211" t="s">
        <v>333</v>
      </c>
    </row>
    <row r="34" spans="1:27" ht="12.4" customHeight="1" x14ac:dyDescent="0.3">
      <c r="A34" s="7"/>
      <c r="B34" s="625"/>
      <c r="C34" s="68" t="s">
        <v>322</v>
      </c>
      <c r="D34" s="623"/>
      <c r="E34" s="543"/>
      <c r="F34" s="23"/>
      <c r="G34" s="211">
        <v>90.74335337588721</v>
      </c>
      <c r="H34" s="211">
        <v>90.716062603793802</v>
      </c>
      <c r="I34" s="211">
        <v>115.07185117237076</v>
      </c>
      <c r="J34" s="211">
        <v>113.82533274703412</v>
      </c>
      <c r="K34" s="211">
        <v>130.62641127650858</v>
      </c>
      <c r="L34" s="211">
        <v>129.41723561952793</v>
      </c>
      <c r="M34" s="211">
        <v>157.96774010569058</v>
      </c>
      <c r="N34" s="211">
        <v>155.10395298345713</v>
      </c>
      <c r="O34" s="23"/>
      <c r="P34" s="211">
        <v>155.10395298345713</v>
      </c>
      <c r="Q34" s="211">
        <v>173.71670798449017</v>
      </c>
      <c r="R34" s="211">
        <v>176.43094440595124</v>
      </c>
      <c r="S34" s="211">
        <v>192.3634826031502</v>
      </c>
      <c r="T34" s="211">
        <v>195.92370881203382</v>
      </c>
      <c r="U34" s="211">
        <v>211.48302337080241</v>
      </c>
      <c r="V34" s="211">
        <v>192.3605809577291</v>
      </c>
      <c r="W34" s="211" t="s">
        <v>333</v>
      </c>
      <c r="X34" s="211" t="s">
        <v>333</v>
      </c>
      <c r="Y34" s="211" t="s">
        <v>333</v>
      </c>
      <c r="Z34" s="211" t="s">
        <v>333</v>
      </c>
    </row>
    <row r="35" spans="1:27" ht="12.4" customHeight="1" x14ac:dyDescent="0.3">
      <c r="A35" s="7"/>
      <c r="B35" s="625"/>
      <c r="C35" s="68" t="s">
        <v>323</v>
      </c>
      <c r="D35" s="623"/>
      <c r="E35" s="543"/>
      <c r="F35" s="23"/>
      <c r="G35" s="211">
        <v>90.723631750057876</v>
      </c>
      <c r="H35" s="211">
        <v>90.696608400053904</v>
      </c>
      <c r="I35" s="211">
        <v>114.98613450044385</v>
      </c>
      <c r="J35" s="211">
        <v>113.75787490250377</v>
      </c>
      <c r="K35" s="211">
        <v>130.40002332693211</v>
      </c>
      <c r="L35" s="211">
        <v>129.21836874100885</v>
      </c>
      <c r="M35" s="211">
        <v>157.80855471070817</v>
      </c>
      <c r="N35" s="211">
        <v>154.96389403726522</v>
      </c>
      <c r="O35" s="23"/>
      <c r="P35" s="211">
        <v>154.96389403726522</v>
      </c>
      <c r="Q35" s="211">
        <v>173.58590637752826</v>
      </c>
      <c r="R35" s="211">
        <v>176.41487604376499</v>
      </c>
      <c r="S35" s="211">
        <v>192.65462641076661</v>
      </c>
      <c r="T35" s="211">
        <v>196.39874296644919</v>
      </c>
      <c r="U35" s="211">
        <v>212.62732936325557</v>
      </c>
      <c r="V35" s="211">
        <v>193.01925644641835</v>
      </c>
      <c r="W35" s="211" t="s">
        <v>333</v>
      </c>
      <c r="X35" s="211" t="s">
        <v>333</v>
      </c>
      <c r="Y35" s="211" t="s">
        <v>333</v>
      </c>
      <c r="Z35" s="211" t="s">
        <v>333</v>
      </c>
    </row>
    <row r="36" spans="1:27" ht="12.4" customHeight="1" x14ac:dyDescent="0.3">
      <c r="A36" s="7"/>
      <c r="B36" s="625"/>
      <c r="C36" s="68" t="s">
        <v>324</v>
      </c>
      <c r="D36" s="623"/>
      <c r="E36" s="543"/>
      <c r="F36" s="23"/>
      <c r="G36" s="211">
        <v>90.734624483278665</v>
      </c>
      <c r="H36" s="211">
        <v>90.70745207323175</v>
      </c>
      <c r="I36" s="211">
        <v>115.03391207587146</v>
      </c>
      <c r="J36" s="211">
        <v>113.7954752341865</v>
      </c>
      <c r="K36" s="211">
        <v>130.52620938114725</v>
      </c>
      <c r="L36" s="211">
        <v>129.32921488012039</v>
      </c>
      <c r="M36" s="211">
        <v>157.83853295208715</v>
      </c>
      <c r="N36" s="211">
        <v>154.99051041563243</v>
      </c>
      <c r="O36" s="23"/>
      <c r="P36" s="211">
        <v>154.99051041563243</v>
      </c>
      <c r="Q36" s="211">
        <v>173.59974195785472</v>
      </c>
      <c r="R36" s="211">
        <v>176.30925093998249</v>
      </c>
      <c r="S36" s="211">
        <v>192.61885201726932</v>
      </c>
      <c r="T36" s="211">
        <v>196.20545600989951</v>
      </c>
      <c r="U36" s="211">
        <v>212.27448965706668</v>
      </c>
      <c r="V36" s="211">
        <v>192.85769695713114</v>
      </c>
      <c r="W36" s="211" t="s">
        <v>333</v>
      </c>
      <c r="X36" s="211" t="s">
        <v>333</v>
      </c>
      <c r="Y36" s="211" t="s">
        <v>333</v>
      </c>
      <c r="Z36" s="211" t="s">
        <v>333</v>
      </c>
    </row>
    <row r="37" spans="1:27" ht="12.4" customHeight="1" x14ac:dyDescent="0.3">
      <c r="A37" s="7"/>
      <c r="B37" s="625"/>
      <c r="C37" s="68" t="s">
        <v>325</v>
      </c>
      <c r="D37" s="623"/>
      <c r="E37" s="543"/>
      <c r="F37" s="23"/>
      <c r="G37" s="211">
        <v>90.730181075528037</v>
      </c>
      <c r="H37" s="211">
        <v>90.703068916991796</v>
      </c>
      <c r="I37" s="211">
        <v>115.01459904250231</v>
      </c>
      <c r="J37" s="211">
        <v>113.78027618233038</v>
      </c>
      <c r="K37" s="211">
        <v>130.47520110883656</v>
      </c>
      <c r="L37" s="211">
        <v>129.28440749528133</v>
      </c>
      <c r="M37" s="211">
        <v>157.56852017289501</v>
      </c>
      <c r="N37" s="211">
        <v>154.75829917163091</v>
      </c>
      <c r="O37" s="23"/>
      <c r="P37" s="211">
        <v>154.75829917163091</v>
      </c>
      <c r="Q37" s="211">
        <v>173.39777489703113</v>
      </c>
      <c r="R37" s="211">
        <v>176.10260963354861</v>
      </c>
      <c r="S37" s="211">
        <v>192.14903722991843</v>
      </c>
      <c r="T37" s="211">
        <v>195.69023135421619</v>
      </c>
      <c r="U37" s="211">
        <v>211.8421788876889</v>
      </c>
      <c r="V37" s="211">
        <v>192.57898891054398</v>
      </c>
      <c r="W37" s="211" t="s">
        <v>333</v>
      </c>
      <c r="X37" s="211" t="s">
        <v>333</v>
      </c>
      <c r="Y37" s="211" t="s">
        <v>333</v>
      </c>
      <c r="Z37" s="211" t="s">
        <v>333</v>
      </c>
    </row>
    <row r="38" spans="1:27" ht="12.4" customHeight="1" x14ac:dyDescent="0.3">
      <c r="A38" s="7"/>
      <c r="B38" s="625"/>
      <c r="C38" s="68" t="s">
        <v>326</v>
      </c>
      <c r="D38" s="623"/>
      <c r="E38" s="543"/>
      <c r="F38" s="23"/>
      <c r="G38" s="211">
        <v>90.711649080189062</v>
      </c>
      <c r="H38" s="211">
        <v>90.684788212576848</v>
      </c>
      <c r="I38" s="211">
        <v>114.93405294123107</v>
      </c>
      <c r="J38" s="211">
        <v>113.71688750244701</v>
      </c>
      <c r="K38" s="211">
        <v>130.26246927437478</v>
      </c>
      <c r="L38" s="211">
        <v>129.09753661147397</v>
      </c>
      <c r="M38" s="211">
        <v>157.47846044537968</v>
      </c>
      <c r="N38" s="211">
        <v>154.679047928388</v>
      </c>
      <c r="O38" s="23"/>
      <c r="P38" s="211">
        <v>154.679047928388</v>
      </c>
      <c r="Q38" s="211">
        <v>173.36775405516806</v>
      </c>
      <c r="R38" s="211">
        <v>176.07213724417778</v>
      </c>
      <c r="S38" s="211">
        <v>192.20968773939543</v>
      </c>
      <c r="T38" s="211">
        <v>195.75698676776753</v>
      </c>
      <c r="U38" s="211">
        <v>211.79858031810983</v>
      </c>
      <c r="V38" s="211">
        <v>192.54739145709317</v>
      </c>
      <c r="W38" s="211" t="s">
        <v>333</v>
      </c>
      <c r="X38" s="211" t="s">
        <v>333</v>
      </c>
      <c r="Y38" s="211" t="s">
        <v>333</v>
      </c>
      <c r="Z38" s="211" t="s">
        <v>333</v>
      </c>
    </row>
    <row r="39" spans="1:27" ht="12.4" customHeight="1" x14ac:dyDescent="0.3">
      <c r="A39" s="7"/>
      <c r="B39" s="625"/>
      <c r="C39" s="68" t="s">
        <v>327</v>
      </c>
      <c r="D39" s="623"/>
      <c r="E39" s="543"/>
      <c r="F39" s="23"/>
      <c r="G39" s="211">
        <v>90.751652555142144</v>
      </c>
      <c r="H39" s="211">
        <v>90.724249248299543</v>
      </c>
      <c r="I39" s="211">
        <v>115.1079232040385</v>
      </c>
      <c r="J39" s="211">
        <v>113.85372085823585</v>
      </c>
      <c r="K39" s="211">
        <v>130.7216823220852</v>
      </c>
      <c r="L39" s="211">
        <v>129.50092491246821</v>
      </c>
      <c r="M39" s="211">
        <v>157.86439776708593</v>
      </c>
      <c r="N39" s="211">
        <v>155.01443656137283</v>
      </c>
      <c r="O39" s="23"/>
      <c r="P39" s="211">
        <v>155.01443656137283</v>
      </c>
      <c r="Q39" s="211">
        <v>173.57723921240435</v>
      </c>
      <c r="R39" s="211">
        <v>176.28629976412483</v>
      </c>
      <c r="S39" s="211">
        <v>192.60917518233839</v>
      </c>
      <c r="T39" s="211">
        <v>196.19546781397705</v>
      </c>
      <c r="U39" s="211">
        <v>211.8937652097587</v>
      </c>
      <c r="V39" s="211">
        <v>192.62541957987301</v>
      </c>
      <c r="W39" s="211" t="s">
        <v>333</v>
      </c>
      <c r="X39" s="211" t="s">
        <v>333</v>
      </c>
      <c r="Y39" s="211" t="s">
        <v>333</v>
      </c>
      <c r="Z39" s="211" t="s">
        <v>333</v>
      </c>
    </row>
    <row r="40" spans="1:27" ht="12.4" customHeight="1" x14ac:dyDescent="0.3">
      <c r="A40" s="7"/>
      <c r="B40" s="625"/>
      <c r="C40" s="68" t="s">
        <v>328</v>
      </c>
      <c r="D40" s="623"/>
      <c r="E40" s="543"/>
      <c r="F40" s="23"/>
      <c r="G40" s="211">
        <v>90.743767877733276</v>
      </c>
      <c r="H40" s="211">
        <v>90.716471485904876</v>
      </c>
      <c r="I40" s="211">
        <v>115.07365387112203</v>
      </c>
      <c r="J40" s="211">
        <v>113.82675135822539</v>
      </c>
      <c r="K40" s="211">
        <v>130.63117296082316</v>
      </c>
      <c r="L40" s="211">
        <v>129.42141840739069</v>
      </c>
      <c r="M40" s="211">
        <v>157.86827671001086</v>
      </c>
      <c r="N40" s="211">
        <v>155.01946932769266</v>
      </c>
      <c r="O40" s="23"/>
      <c r="P40" s="211">
        <v>155.01946932769266</v>
      </c>
      <c r="Q40" s="211">
        <v>173.59214240470072</v>
      </c>
      <c r="R40" s="211">
        <v>176.30089342243804</v>
      </c>
      <c r="S40" s="211">
        <v>192.25076802781953</v>
      </c>
      <c r="T40" s="211">
        <v>195.79660611924118</v>
      </c>
      <c r="U40" s="211">
        <v>211.82699369836109</v>
      </c>
      <c r="V40" s="211">
        <v>192.58684896626545</v>
      </c>
      <c r="W40" s="211" t="s">
        <v>333</v>
      </c>
      <c r="X40" s="211" t="s">
        <v>333</v>
      </c>
      <c r="Y40" s="211" t="s">
        <v>333</v>
      </c>
      <c r="Z40" s="211" t="s">
        <v>333</v>
      </c>
    </row>
    <row r="41" spans="1:27" ht="12.4" customHeight="1" x14ac:dyDescent="0.3">
      <c r="A41" s="7"/>
      <c r="B41" s="633"/>
      <c r="C41" s="68" t="s">
        <v>329</v>
      </c>
      <c r="D41" s="623"/>
      <c r="E41" s="543"/>
      <c r="F41" s="23"/>
      <c r="G41" s="211">
        <v>90.747247800818172</v>
      </c>
      <c r="H41" s="211">
        <v>90.719904220854062</v>
      </c>
      <c r="I41" s="211">
        <v>115.08877749988251</v>
      </c>
      <c r="J41" s="211">
        <v>113.83865354410425</v>
      </c>
      <c r="K41" s="211">
        <v>130.671115666291</v>
      </c>
      <c r="L41" s="211">
        <v>129.4565054808383</v>
      </c>
      <c r="M41" s="211">
        <v>157.69282082388395</v>
      </c>
      <c r="N41" s="211">
        <v>154.86881771839742</v>
      </c>
      <c r="O41" s="23"/>
      <c r="P41" s="211">
        <v>154.86881771839742</v>
      </c>
      <c r="Q41" s="211">
        <v>173.08893650573484</v>
      </c>
      <c r="R41" s="211">
        <v>175.65750397556974</v>
      </c>
      <c r="S41" s="211">
        <v>191.13834532083396</v>
      </c>
      <c r="T41" s="211">
        <v>194.9534118206069</v>
      </c>
      <c r="U41" s="211">
        <v>210.59610761847347</v>
      </c>
      <c r="V41" s="211">
        <v>192.01880715168886</v>
      </c>
      <c r="W41" s="211" t="s">
        <v>333</v>
      </c>
      <c r="X41" s="211" t="s">
        <v>333</v>
      </c>
      <c r="Y41" s="211" t="s">
        <v>333</v>
      </c>
      <c r="Z41" s="211" t="s">
        <v>333</v>
      </c>
    </row>
    <row r="42" spans="1:27" ht="12.4" customHeight="1" x14ac:dyDescent="0.3">
      <c r="A42" s="7"/>
      <c r="B42" s="69" t="s">
        <v>33</v>
      </c>
      <c r="C42" s="272"/>
      <c r="D42" s="623"/>
      <c r="E42" s="543"/>
      <c r="F42" s="23"/>
      <c r="G42" s="211">
        <v>21.926269106402124</v>
      </c>
      <c r="H42" s="211">
        <v>21.926269106402124</v>
      </c>
      <c r="I42" s="211">
        <v>22.64764819235609</v>
      </c>
      <c r="J42" s="211">
        <v>22.505107470829557</v>
      </c>
      <c r="K42" s="211">
        <v>19.106297226763825</v>
      </c>
      <c r="L42" s="211">
        <v>19.106297226763825</v>
      </c>
      <c r="M42" s="211">
        <v>20.852393125569616</v>
      </c>
      <c r="N42" s="211">
        <v>20.849370287873604</v>
      </c>
      <c r="O42" s="23"/>
      <c r="P42" s="211">
        <v>20.849370287873604</v>
      </c>
      <c r="Q42" s="211">
        <v>21.503193401206047</v>
      </c>
      <c r="R42" s="211">
        <v>21.819481548965161</v>
      </c>
      <c r="S42" s="211">
        <v>25.256715910577427</v>
      </c>
      <c r="T42" s="211">
        <v>24.167303215101221</v>
      </c>
      <c r="U42" s="211">
        <v>23.962512789411701</v>
      </c>
      <c r="V42" s="211">
        <v>23.858648398084732</v>
      </c>
      <c r="W42" s="211" t="s">
        <v>333</v>
      </c>
      <c r="X42" s="211" t="s">
        <v>333</v>
      </c>
      <c r="Y42" s="211" t="s">
        <v>333</v>
      </c>
      <c r="Z42" s="211" t="s">
        <v>333</v>
      </c>
    </row>
    <row r="43" spans="1:27" ht="13.5" x14ac:dyDescent="0.3">
      <c r="A43" s="7"/>
      <c r="B43" s="7"/>
      <c r="C43" s="7"/>
      <c r="D43" s="24"/>
      <c r="E43" s="24"/>
      <c r="F43" s="7"/>
      <c r="G43" s="7"/>
      <c r="H43" s="7"/>
      <c r="I43" s="7"/>
      <c r="J43" s="7"/>
      <c r="K43" s="7"/>
      <c r="L43" s="7"/>
      <c r="M43" s="7"/>
      <c r="N43" s="7"/>
      <c r="O43" s="7"/>
      <c r="P43" s="7"/>
      <c r="Q43" s="7"/>
      <c r="R43" s="7"/>
      <c r="S43" s="7"/>
      <c r="T43" s="7"/>
      <c r="U43" s="7"/>
      <c r="V43" s="7"/>
      <c r="W43" s="7"/>
      <c r="X43" s="7"/>
      <c r="Y43" s="7"/>
      <c r="Z43" s="7"/>
      <c r="AA43" s="7"/>
    </row>
    <row r="44" spans="1:27" s="10" customFormat="1" ht="13.5" x14ac:dyDescent="0.3">
      <c r="B44" s="11" t="s">
        <v>490</v>
      </c>
    </row>
    <row r="45" spans="1:27" s="7" customFormat="1" ht="13.5" x14ac:dyDescent="0.3">
      <c r="B45" s="9"/>
      <c r="C45" s="9"/>
    </row>
    <row r="46" spans="1:27" s="1" customFormat="1" ht="13.5" x14ac:dyDescent="0.3">
      <c r="A46" s="7"/>
      <c r="B46" s="626" t="s">
        <v>370</v>
      </c>
      <c r="C46" s="630" t="s">
        <v>365</v>
      </c>
      <c r="D46" s="627" t="s">
        <v>4</v>
      </c>
      <c r="E46" s="628"/>
      <c r="F46" s="12"/>
      <c r="G46" s="580" t="s">
        <v>482</v>
      </c>
      <c r="H46" s="581"/>
      <c r="I46" s="581"/>
      <c r="J46" s="581"/>
      <c r="K46" s="581"/>
      <c r="L46" s="581"/>
      <c r="M46" s="581"/>
      <c r="N46" s="582"/>
      <c r="O46" s="51"/>
      <c r="P46" s="533" t="s">
        <v>474</v>
      </c>
      <c r="Q46" s="534"/>
      <c r="R46" s="534"/>
      <c r="S46" s="534"/>
      <c r="T46" s="534"/>
      <c r="U46" s="534"/>
      <c r="V46" s="534"/>
      <c r="W46" s="534"/>
      <c r="X46" s="534"/>
      <c r="Y46" s="534"/>
      <c r="Z46" s="535"/>
    </row>
    <row r="47" spans="1:27" s="1" customFormat="1" ht="12.4" customHeight="1" x14ac:dyDescent="0.3">
      <c r="A47" s="7"/>
      <c r="B47" s="626"/>
      <c r="C47" s="631"/>
      <c r="D47" s="627"/>
      <c r="E47" s="629"/>
      <c r="F47" s="12"/>
      <c r="G47" s="527" t="s">
        <v>461</v>
      </c>
      <c r="H47" s="528"/>
      <c r="I47" s="528"/>
      <c r="J47" s="528"/>
      <c r="K47" s="528"/>
      <c r="L47" s="528"/>
      <c r="M47" s="528"/>
      <c r="N47" s="529"/>
      <c r="O47" s="51"/>
      <c r="P47" s="536" t="s">
        <v>475</v>
      </c>
      <c r="Q47" s="537"/>
      <c r="R47" s="537"/>
      <c r="S47" s="537"/>
      <c r="T47" s="537"/>
      <c r="U47" s="537"/>
      <c r="V47" s="537"/>
      <c r="W47" s="537"/>
      <c r="X47" s="537"/>
      <c r="Y47" s="537"/>
      <c r="Z47" s="538"/>
    </row>
    <row r="48" spans="1:27" s="1" customFormat="1" ht="22.5" customHeight="1" x14ac:dyDescent="0.3">
      <c r="A48" s="7"/>
      <c r="B48" s="626"/>
      <c r="C48" s="631"/>
      <c r="D48" s="627"/>
      <c r="E48" s="13" t="s">
        <v>5</v>
      </c>
      <c r="F48" s="12"/>
      <c r="G48" s="14" t="s">
        <v>303</v>
      </c>
      <c r="H48" s="14" t="s">
        <v>297</v>
      </c>
      <c r="I48" s="14" t="s">
        <v>298</v>
      </c>
      <c r="J48" s="14" t="s">
        <v>299</v>
      </c>
      <c r="K48" s="14" t="s">
        <v>6</v>
      </c>
      <c r="L48" s="15" t="s">
        <v>7</v>
      </c>
      <c r="M48" s="14" t="s">
        <v>8</v>
      </c>
      <c r="N48" s="14" t="s">
        <v>304</v>
      </c>
      <c r="O48" s="12"/>
      <c r="P48" s="16" t="s">
        <v>449</v>
      </c>
      <c r="Q48" s="16" t="s">
        <v>9</v>
      </c>
      <c r="R48" s="16" t="s">
        <v>10</v>
      </c>
      <c r="S48" s="17" t="s">
        <v>11</v>
      </c>
      <c r="T48" s="16" t="s">
        <v>12</v>
      </c>
      <c r="U48" s="16" t="s">
        <v>13</v>
      </c>
      <c r="V48" s="16" t="s">
        <v>14</v>
      </c>
      <c r="W48" s="16" t="s">
        <v>15</v>
      </c>
      <c r="X48" s="16" t="s">
        <v>16</v>
      </c>
      <c r="Y48" s="16" t="s">
        <v>17</v>
      </c>
      <c r="Z48" s="16" t="s">
        <v>18</v>
      </c>
    </row>
    <row r="49" spans="1:26" s="2" customFormat="1" ht="12.4" customHeight="1" x14ac:dyDescent="0.3">
      <c r="A49" s="9"/>
      <c r="B49" s="626"/>
      <c r="C49" s="631"/>
      <c r="D49" s="627"/>
      <c r="E49" s="13" t="s">
        <v>374</v>
      </c>
      <c r="F49" s="12"/>
      <c r="G49" s="18" t="s">
        <v>305</v>
      </c>
      <c r="H49" s="18" t="s">
        <v>306</v>
      </c>
      <c r="I49" s="18" t="s">
        <v>307</v>
      </c>
      <c r="J49" s="18" t="s">
        <v>308</v>
      </c>
      <c r="K49" s="18" t="s">
        <v>19</v>
      </c>
      <c r="L49" s="19" t="s">
        <v>20</v>
      </c>
      <c r="M49" s="18" t="s">
        <v>21</v>
      </c>
      <c r="N49" s="18" t="s">
        <v>309</v>
      </c>
      <c r="O49" s="12"/>
      <c r="P49" s="18" t="s">
        <v>310</v>
      </c>
      <c r="Q49" s="18" t="s">
        <v>22</v>
      </c>
      <c r="R49" s="18" t="s">
        <v>23</v>
      </c>
      <c r="S49" s="20" t="s">
        <v>24</v>
      </c>
      <c r="T49" s="18" t="s">
        <v>25</v>
      </c>
      <c r="U49" s="18" t="s">
        <v>26</v>
      </c>
      <c r="V49" s="18" t="s">
        <v>27</v>
      </c>
      <c r="W49" s="18" t="s">
        <v>28</v>
      </c>
      <c r="X49" s="18" t="s">
        <v>29</v>
      </c>
      <c r="Y49" s="18" t="s">
        <v>30</v>
      </c>
      <c r="Z49" s="18" t="s">
        <v>31</v>
      </c>
    </row>
    <row r="50" spans="1:26" s="2" customFormat="1" ht="30.65" customHeight="1" x14ac:dyDescent="0.3">
      <c r="A50" s="9"/>
      <c r="B50" s="626"/>
      <c r="C50" s="632"/>
      <c r="D50" s="627"/>
      <c r="E50" s="235" t="s">
        <v>436</v>
      </c>
      <c r="F50" s="12"/>
      <c r="G50" s="16" t="s">
        <v>312</v>
      </c>
      <c r="H50" s="16" t="s">
        <v>312</v>
      </c>
      <c r="I50" s="16" t="s">
        <v>313</v>
      </c>
      <c r="J50" s="16" t="s">
        <v>313</v>
      </c>
      <c r="K50" s="16" t="s">
        <v>34</v>
      </c>
      <c r="L50" s="22" t="s">
        <v>34</v>
      </c>
      <c r="M50" s="16" t="s">
        <v>35</v>
      </c>
      <c r="N50" s="16" t="s">
        <v>35</v>
      </c>
      <c r="O50" s="12"/>
      <c r="P50" s="16" t="s">
        <v>314</v>
      </c>
      <c r="Q50" s="16" t="s">
        <v>36</v>
      </c>
      <c r="R50" s="16" t="s">
        <v>36</v>
      </c>
      <c r="S50" s="17" t="s">
        <v>37</v>
      </c>
      <c r="T50" s="16" t="s">
        <v>37</v>
      </c>
      <c r="U50" s="16" t="s">
        <v>38</v>
      </c>
      <c r="V50" s="16" t="s">
        <v>38</v>
      </c>
      <c r="W50" s="16" t="s">
        <v>39</v>
      </c>
      <c r="X50" s="16" t="s">
        <v>39</v>
      </c>
      <c r="Y50" s="16" t="s">
        <v>40</v>
      </c>
      <c r="Z50" s="16" t="s">
        <v>40</v>
      </c>
    </row>
    <row r="51" spans="1:26" ht="12.65" customHeight="1" x14ac:dyDescent="0.3">
      <c r="A51" s="7"/>
      <c r="B51" s="618" t="s">
        <v>479</v>
      </c>
      <c r="C51" s="273" t="s">
        <v>354</v>
      </c>
      <c r="D51" s="109" t="s">
        <v>332</v>
      </c>
      <c r="E51" s="619"/>
      <c r="F51" s="23"/>
      <c r="G51" s="324">
        <v>12.858367999999999</v>
      </c>
      <c r="H51" s="324">
        <v>12.855699999999999</v>
      </c>
      <c r="I51" s="324">
        <v>15.581108399999998</v>
      </c>
      <c r="J51" s="324">
        <v>15.57996</v>
      </c>
      <c r="K51" s="324">
        <v>18.640526740000002</v>
      </c>
      <c r="L51" s="324">
        <v>18.642219999999998</v>
      </c>
      <c r="M51" s="324">
        <v>22.102678517046183</v>
      </c>
      <c r="N51" s="324">
        <v>22.098960000000002</v>
      </c>
      <c r="O51" s="23"/>
      <c r="P51" s="324">
        <v>22.098960000000002</v>
      </c>
      <c r="Q51" s="324">
        <v>23.644631305063015</v>
      </c>
      <c r="R51" s="324">
        <v>23.60952</v>
      </c>
      <c r="S51" s="324">
        <v>23.652418974429146</v>
      </c>
      <c r="T51" s="324">
        <v>23.573549999999997</v>
      </c>
      <c r="U51" s="324">
        <v>24.983646662697712</v>
      </c>
      <c r="V51" s="324">
        <v>24.993599999999997</v>
      </c>
      <c r="W51" s="324" t="s">
        <v>333</v>
      </c>
      <c r="X51" s="324" t="s">
        <v>333</v>
      </c>
      <c r="Y51" s="324" t="s">
        <v>333</v>
      </c>
      <c r="Z51" s="324" t="s">
        <v>333</v>
      </c>
    </row>
    <row r="52" spans="1:26" ht="13.5" x14ac:dyDescent="0.3">
      <c r="A52" s="7"/>
      <c r="B52" s="618"/>
      <c r="C52" s="273" t="s">
        <v>366</v>
      </c>
      <c r="D52" s="109" t="s">
        <v>332</v>
      </c>
      <c r="E52" s="620"/>
      <c r="F52" s="23"/>
      <c r="G52" s="324">
        <v>4.3442548025679609E-2</v>
      </c>
      <c r="H52" s="324">
        <v>4.3442548025679609E-2</v>
      </c>
      <c r="I52" s="324">
        <v>0.96978867277261516</v>
      </c>
      <c r="J52" s="324">
        <v>0.67245495462808413</v>
      </c>
      <c r="K52" s="324">
        <v>2.8916855216471267</v>
      </c>
      <c r="L52" s="324">
        <v>2.5284028849665261</v>
      </c>
      <c r="M52" s="324">
        <v>4.8834791525485119</v>
      </c>
      <c r="N52" s="324">
        <v>4.1848322466051471</v>
      </c>
      <c r="O52" s="23"/>
      <c r="P52" s="324">
        <v>4.1848322466051471</v>
      </c>
      <c r="Q52" s="324">
        <v>6.3120862770898354</v>
      </c>
      <c r="R52" s="324">
        <v>6.5175107295886958</v>
      </c>
      <c r="S52" s="324">
        <v>9.3464644717565779</v>
      </c>
      <c r="T52" s="324">
        <v>10.310111962041219</v>
      </c>
      <c r="U52" s="324">
        <v>12.005011971352094</v>
      </c>
      <c r="V52" s="324">
        <v>7.6221845727000952</v>
      </c>
      <c r="W52" s="324" t="s">
        <v>333</v>
      </c>
      <c r="X52" s="324" t="s">
        <v>333</v>
      </c>
      <c r="Y52" s="324" t="s">
        <v>333</v>
      </c>
      <c r="Z52" s="324" t="s">
        <v>333</v>
      </c>
    </row>
    <row r="53" spans="1:26" ht="13.5" x14ac:dyDescent="0.3">
      <c r="A53" s="7"/>
      <c r="B53" s="618"/>
      <c r="C53" s="273" t="s">
        <v>367</v>
      </c>
      <c r="D53" s="109" t="s">
        <v>332</v>
      </c>
      <c r="E53" s="620"/>
      <c r="F53" s="23"/>
      <c r="G53" s="324">
        <v>3.1029774792790059</v>
      </c>
      <c r="H53" s="324">
        <v>3.1029774792790059</v>
      </c>
      <c r="I53" s="324">
        <v>5.1727215521988335</v>
      </c>
      <c r="J53" s="324">
        <v>5.1727215521988335</v>
      </c>
      <c r="K53" s="324">
        <v>4.5823442285238185</v>
      </c>
      <c r="L53" s="324">
        <v>4.6868844010376698</v>
      </c>
      <c r="M53" s="324">
        <v>5.3125820560931691</v>
      </c>
      <c r="N53" s="324">
        <v>5.3125820560931691</v>
      </c>
      <c r="O53" s="23"/>
      <c r="P53" s="324">
        <v>5.3125820560931691</v>
      </c>
      <c r="Q53" s="324">
        <v>5.8835962363334122</v>
      </c>
      <c r="R53" s="324">
        <v>6.1125706929592383</v>
      </c>
      <c r="S53" s="324">
        <v>6.209419523851972</v>
      </c>
      <c r="T53" s="324">
        <v>6.209419523851972</v>
      </c>
      <c r="U53" s="324">
        <v>6.8501864450773278</v>
      </c>
      <c r="V53" s="324">
        <v>6.8480043107034856</v>
      </c>
      <c r="W53" s="324" t="s">
        <v>333</v>
      </c>
      <c r="X53" s="324" t="s">
        <v>333</v>
      </c>
      <c r="Y53" s="324" t="s">
        <v>333</v>
      </c>
      <c r="Z53" s="324" t="s">
        <v>333</v>
      </c>
    </row>
    <row r="54" spans="1:26" ht="15" customHeight="1" x14ac:dyDescent="0.3">
      <c r="A54" s="7"/>
      <c r="B54" s="618"/>
      <c r="C54" s="273" t="s">
        <v>356</v>
      </c>
      <c r="D54" s="109" t="s">
        <v>332</v>
      </c>
      <c r="E54" s="620"/>
      <c r="F54" s="23"/>
      <c r="G54" s="324">
        <v>3.800644849537282</v>
      </c>
      <c r="H54" s="324">
        <v>3.800644849537282</v>
      </c>
      <c r="I54" s="324">
        <v>3.840542773328024</v>
      </c>
      <c r="J54" s="324">
        <v>3.8063877486640387</v>
      </c>
      <c r="K54" s="324">
        <v>3.0414069526975425</v>
      </c>
      <c r="L54" s="324">
        <v>3.0414069526975425</v>
      </c>
      <c r="M54" s="324">
        <v>3.3175524355353234</v>
      </c>
      <c r="N54" s="324">
        <v>3.3378759371842848</v>
      </c>
      <c r="O54" s="23"/>
      <c r="P54" s="324">
        <v>3.3378759371842848</v>
      </c>
      <c r="Q54" s="324">
        <v>3.458686192546887</v>
      </c>
      <c r="R54" s="324">
        <v>3.7058915530784011</v>
      </c>
      <c r="S54" s="324">
        <v>4.5347994584924356</v>
      </c>
      <c r="T54" s="324">
        <v>4.5210234547962456</v>
      </c>
      <c r="U54" s="324">
        <v>4.4511581333846166</v>
      </c>
      <c r="V54" s="324">
        <v>4.3254615450700591</v>
      </c>
      <c r="W54" s="324" t="s">
        <v>333</v>
      </c>
      <c r="X54" s="324" t="s">
        <v>333</v>
      </c>
      <c r="Y54" s="324" t="s">
        <v>333</v>
      </c>
      <c r="Z54" s="324" t="s">
        <v>333</v>
      </c>
    </row>
    <row r="55" spans="1:26" ht="13.5" x14ac:dyDescent="0.3">
      <c r="A55" s="7"/>
      <c r="B55" s="618"/>
      <c r="C55" s="273" t="s">
        <v>357</v>
      </c>
      <c r="D55" s="109" t="s">
        <v>368</v>
      </c>
      <c r="E55" s="620"/>
      <c r="F55" s="23"/>
      <c r="G55" s="324">
        <v>6.5567588596821027</v>
      </c>
      <c r="H55" s="324">
        <v>6.5567588596821027</v>
      </c>
      <c r="I55" s="324">
        <v>6.6197359495950758</v>
      </c>
      <c r="J55" s="324">
        <v>6.6197359495950758</v>
      </c>
      <c r="K55" s="324">
        <v>6.6995028867368616</v>
      </c>
      <c r="L55" s="324">
        <v>6.6995028867368616</v>
      </c>
      <c r="M55" s="324">
        <v>7.1131218301273513</v>
      </c>
      <c r="N55" s="324">
        <v>7.1131218301273513</v>
      </c>
      <c r="O55" s="23"/>
      <c r="P55" s="324">
        <v>7.1131218301273513</v>
      </c>
      <c r="Q55" s="324">
        <v>7.2804579515147188</v>
      </c>
      <c r="R55" s="324">
        <v>7.1935840895118579</v>
      </c>
      <c r="S55" s="324">
        <v>7.3593999937099728</v>
      </c>
      <c r="T55" s="324">
        <v>7.0492243060839304</v>
      </c>
      <c r="U55" s="324">
        <v>7.1089669218364691</v>
      </c>
      <c r="V55" s="324">
        <v>6.9829560851947949</v>
      </c>
      <c r="W55" s="324" t="s">
        <v>333</v>
      </c>
      <c r="X55" s="324" t="s">
        <v>333</v>
      </c>
      <c r="Y55" s="324" t="s">
        <v>333</v>
      </c>
      <c r="Z55" s="324" t="s">
        <v>333</v>
      </c>
    </row>
    <row r="56" spans="1:26" ht="13.5" x14ac:dyDescent="0.3">
      <c r="A56" s="7"/>
      <c r="B56" s="618"/>
      <c r="C56" s="273" t="s">
        <v>369</v>
      </c>
      <c r="D56" s="109" t="s">
        <v>332</v>
      </c>
      <c r="E56" s="620"/>
      <c r="F56" s="23"/>
      <c r="G56" s="324">
        <v>0.23787266062646714</v>
      </c>
      <c r="H56" s="324">
        <v>0.23405804107669168</v>
      </c>
      <c r="I56" s="324">
        <v>0.23967543406253228</v>
      </c>
      <c r="J56" s="324">
        <v>0.25005905270741374</v>
      </c>
      <c r="K56" s="324">
        <v>0.25456011565614728</v>
      </c>
      <c r="L56" s="324">
        <v>0.24991850328092774</v>
      </c>
      <c r="M56" s="324">
        <v>0.25930699580357647</v>
      </c>
      <c r="N56" s="324">
        <v>0.26500879895363916</v>
      </c>
      <c r="O56" s="23"/>
      <c r="P56" s="324">
        <v>0.26500879895363916</v>
      </c>
      <c r="Q56" s="324">
        <v>0.27408717862375309</v>
      </c>
      <c r="R56" s="324">
        <v>0.2839334741516375</v>
      </c>
      <c r="S56" s="324">
        <v>0.29248246799623245</v>
      </c>
      <c r="T56" s="324">
        <v>0.3295656989188761</v>
      </c>
      <c r="U56" s="324">
        <v>0.46926337075289293</v>
      </c>
      <c r="V56" s="324">
        <v>0.43719761103565702</v>
      </c>
      <c r="W56" s="324" t="s">
        <v>333</v>
      </c>
      <c r="X56" s="324" t="s">
        <v>333</v>
      </c>
      <c r="Y56" s="324" t="s">
        <v>333</v>
      </c>
      <c r="Z56" s="324" t="s">
        <v>333</v>
      </c>
    </row>
    <row r="57" spans="1:26" ht="13.5" x14ac:dyDescent="0.3">
      <c r="A57" s="7"/>
      <c r="B57" s="624" t="s">
        <v>480</v>
      </c>
      <c r="C57" s="273" t="s">
        <v>354</v>
      </c>
      <c r="D57" s="109" t="s">
        <v>332</v>
      </c>
      <c r="E57" s="620"/>
      <c r="F57" s="23"/>
      <c r="G57" s="324">
        <v>12.858367999999999</v>
      </c>
      <c r="H57" s="324">
        <v>12.855699999999999</v>
      </c>
      <c r="I57" s="324">
        <v>15.581108399999998</v>
      </c>
      <c r="J57" s="324">
        <v>15.57996</v>
      </c>
      <c r="K57" s="324">
        <v>18.640526740000002</v>
      </c>
      <c r="L57" s="324">
        <v>18.642219999999998</v>
      </c>
      <c r="M57" s="324">
        <v>22.102678517046183</v>
      </c>
      <c r="N57" s="324">
        <v>22.098960000000002</v>
      </c>
      <c r="O57" s="23"/>
      <c r="P57" s="324">
        <v>22.098960000000002</v>
      </c>
      <c r="Q57" s="324">
        <v>23.644631305063015</v>
      </c>
      <c r="R57" s="324">
        <v>23.60952</v>
      </c>
      <c r="S57" s="324">
        <v>23.652418974429146</v>
      </c>
      <c r="T57" s="324">
        <v>23.573549999999997</v>
      </c>
      <c r="U57" s="324">
        <v>24.983646662697712</v>
      </c>
      <c r="V57" s="324">
        <v>24.993599999999997</v>
      </c>
      <c r="W57" s="324" t="s">
        <v>333</v>
      </c>
      <c r="X57" s="324" t="s">
        <v>333</v>
      </c>
      <c r="Y57" s="324" t="s">
        <v>333</v>
      </c>
      <c r="Z57" s="324" t="s">
        <v>333</v>
      </c>
    </row>
    <row r="58" spans="1:26" ht="13.5" x14ac:dyDescent="0.3">
      <c r="A58" s="7"/>
      <c r="B58" s="625"/>
      <c r="C58" s="273" t="s">
        <v>366</v>
      </c>
      <c r="D58" s="109" t="s">
        <v>332</v>
      </c>
      <c r="E58" s="620"/>
      <c r="F58" s="23"/>
      <c r="G58" s="324">
        <v>4.3381002958907781E-2</v>
      </c>
      <c r="H58" s="324">
        <v>4.3381002958907781E-2</v>
      </c>
      <c r="I58" s="324">
        <v>0.98157948905592829</v>
      </c>
      <c r="J58" s="324">
        <v>0.71114201233814356</v>
      </c>
      <c r="K58" s="324">
        <v>2.9703641107299714</v>
      </c>
      <c r="L58" s="324">
        <v>2.5830032945293757</v>
      </c>
      <c r="M58" s="324">
        <v>4.8936529865816238</v>
      </c>
      <c r="N58" s="324">
        <v>4.1936845267324578</v>
      </c>
      <c r="O58" s="23"/>
      <c r="P58" s="324">
        <v>4.1936845267324578</v>
      </c>
      <c r="Q58" s="324">
        <v>6.3305249020099268</v>
      </c>
      <c r="R58" s="324">
        <v>6.5452149329570641</v>
      </c>
      <c r="S58" s="324">
        <v>9.363356434397236</v>
      </c>
      <c r="T58" s="324">
        <v>10.350111968425043</v>
      </c>
      <c r="U58" s="324">
        <v>12.006193135743686</v>
      </c>
      <c r="V58" s="324">
        <v>7.5989505891540814</v>
      </c>
      <c r="W58" s="324" t="s">
        <v>333</v>
      </c>
      <c r="X58" s="324" t="s">
        <v>333</v>
      </c>
      <c r="Y58" s="324" t="s">
        <v>333</v>
      </c>
      <c r="Z58" s="324" t="s">
        <v>333</v>
      </c>
    </row>
    <row r="59" spans="1:26" ht="13.5" x14ac:dyDescent="0.3">
      <c r="A59" s="7"/>
      <c r="B59" s="625"/>
      <c r="C59" s="273" t="s">
        <v>367</v>
      </c>
      <c r="D59" s="109" t="s">
        <v>332</v>
      </c>
      <c r="E59" s="620"/>
      <c r="F59" s="23"/>
      <c r="G59" s="324">
        <v>3.1029774792790059</v>
      </c>
      <c r="H59" s="324">
        <v>3.1029774792790059</v>
      </c>
      <c r="I59" s="324">
        <v>5.1727215521988335</v>
      </c>
      <c r="J59" s="324">
        <v>5.1727215521988335</v>
      </c>
      <c r="K59" s="324">
        <v>4.5823442285238185</v>
      </c>
      <c r="L59" s="324">
        <v>4.6868844010376698</v>
      </c>
      <c r="M59" s="324">
        <v>5.3125820560931691</v>
      </c>
      <c r="N59" s="324">
        <v>5.3125820560931691</v>
      </c>
      <c r="O59" s="23"/>
      <c r="P59" s="324">
        <v>5.3125820560931691</v>
      </c>
      <c r="Q59" s="324">
        <v>5.8835962363334122</v>
      </c>
      <c r="R59" s="324">
        <v>6.1125706929592383</v>
      </c>
      <c r="S59" s="324">
        <v>6.209419523851972</v>
      </c>
      <c r="T59" s="324">
        <v>6.209419523851972</v>
      </c>
      <c r="U59" s="324">
        <v>6.8501864450773278</v>
      </c>
      <c r="V59" s="324">
        <v>6.8480043107034856</v>
      </c>
      <c r="W59" s="324" t="s">
        <v>333</v>
      </c>
      <c r="X59" s="324" t="s">
        <v>333</v>
      </c>
      <c r="Y59" s="324" t="s">
        <v>333</v>
      </c>
      <c r="Z59" s="324" t="s">
        <v>333</v>
      </c>
    </row>
    <row r="60" spans="1:26" ht="13.5" x14ac:dyDescent="0.3">
      <c r="A60" s="7"/>
      <c r="B60" s="625"/>
      <c r="C60" s="273" t="s">
        <v>356</v>
      </c>
      <c r="D60" s="109" t="s">
        <v>332</v>
      </c>
      <c r="E60" s="620"/>
      <c r="F60" s="23"/>
      <c r="G60" s="324">
        <v>3.800644849537282</v>
      </c>
      <c r="H60" s="324">
        <v>3.800644849537282</v>
      </c>
      <c r="I60" s="324">
        <v>3.840542773328024</v>
      </c>
      <c r="J60" s="324">
        <v>3.8063877486640387</v>
      </c>
      <c r="K60" s="324">
        <v>3.0414069526975425</v>
      </c>
      <c r="L60" s="324">
        <v>3.0414069526975425</v>
      </c>
      <c r="M60" s="324">
        <v>3.3175524355353234</v>
      </c>
      <c r="N60" s="324">
        <v>3.3378759371842848</v>
      </c>
      <c r="O60" s="23"/>
      <c r="P60" s="324">
        <v>3.3378759371842848</v>
      </c>
      <c r="Q60" s="324">
        <v>3.458686192546887</v>
      </c>
      <c r="R60" s="324">
        <v>3.7058915530784011</v>
      </c>
      <c r="S60" s="324">
        <v>4.5347994584924356</v>
      </c>
      <c r="T60" s="324">
        <v>4.5210234547962456</v>
      </c>
      <c r="U60" s="324">
        <v>4.4511581333846166</v>
      </c>
      <c r="V60" s="324">
        <v>4.3254615450700591</v>
      </c>
      <c r="W60" s="324" t="s">
        <v>333</v>
      </c>
      <c r="X60" s="324" t="s">
        <v>333</v>
      </c>
      <c r="Y60" s="324" t="s">
        <v>333</v>
      </c>
      <c r="Z60" s="324" t="s">
        <v>333</v>
      </c>
    </row>
    <row r="61" spans="1:26" ht="13.5" x14ac:dyDescent="0.3">
      <c r="A61" s="7"/>
      <c r="B61" s="625"/>
      <c r="C61" s="273" t="s">
        <v>357</v>
      </c>
      <c r="D61" s="109" t="s">
        <v>368</v>
      </c>
      <c r="E61" s="620"/>
      <c r="F61" s="23"/>
      <c r="G61" s="324">
        <v>6.5567588596821027</v>
      </c>
      <c r="H61" s="324">
        <v>6.5567588596821027</v>
      </c>
      <c r="I61" s="324">
        <v>6.6197359495950758</v>
      </c>
      <c r="J61" s="324">
        <v>6.6197359495950758</v>
      </c>
      <c r="K61" s="324">
        <v>6.6995028867368616</v>
      </c>
      <c r="L61" s="324">
        <v>6.6995028867368616</v>
      </c>
      <c r="M61" s="324">
        <v>7.1131218301273513</v>
      </c>
      <c r="N61" s="324">
        <v>7.1131218301273513</v>
      </c>
      <c r="O61" s="23"/>
      <c r="P61" s="324">
        <v>7.1131218301273513</v>
      </c>
      <c r="Q61" s="324">
        <v>7.2804579515147188</v>
      </c>
      <c r="R61" s="324">
        <v>7.1935840895118579</v>
      </c>
      <c r="S61" s="324">
        <v>7.3593999937099728</v>
      </c>
      <c r="T61" s="324">
        <v>7.0492243060839304</v>
      </c>
      <c r="U61" s="324">
        <v>7.1089669218364691</v>
      </c>
      <c r="V61" s="324">
        <v>6.9829560851947949</v>
      </c>
      <c r="W61" s="324" t="s">
        <v>333</v>
      </c>
      <c r="X61" s="324" t="s">
        <v>333</v>
      </c>
      <c r="Y61" s="324" t="s">
        <v>333</v>
      </c>
      <c r="Z61" s="324" t="s">
        <v>333</v>
      </c>
    </row>
    <row r="62" spans="1:26" ht="13.5" x14ac:dyDescent="0.3">
      <c r="A62" s="7"/>
      <c r="B62" s="625"/>
      <c r="C62" s="273" t="s">
        <v>369</v>
      </c>
      <c r="D62" s="109" t="s">
        <v>332</v>
      </c>
      <c r="E62" s="620"/>
      <c r="F62" s="23"/>
      <c r="G62" s="324">
        <v>0.23752471562779204</v>
      </c>
      <c r="H62" s="324">
        <v>0.23371567586087477</v>
      </c>
      <c r="I62" s="324">
        <v>0.23932485208153578</v>
      </c>
      <c r="J62" s="324">
        <v>0.24969328222948742</v>
      </c>
      <c r="K62" s="324">
        <v>0.25418776130961818</v>
      </c>
      <c r="L62" s="324">
        <v>0.24955293838976308</v>
      </c>
      <c r="M62" s="324">
        <v>0.25895352069674143</v>
      </c>
      <c r="N62" s="324">
        <v>0.26464755141678786</v>
      </c>
      <c r="O62" s="23"/>
      <c r="P62" s="324">
        <v>0.26464755141678786</v>
      </c>
      <c r="Q62" s="324">
        <v>0.27368706290633843</v>
      </c>
      <c r="R62" s="324">
        <v>0.2834963741046907</v>
      </c>
      <c r="S62" s="324">
        <v>0.29202353945261356</v>
      </c>
      <c r="T62" s="324">
        <v>0.32903062276522305</v>
      </c>
      <c r="U62" s="324">
        <v>0.46855561680713737</v>
      </c>
      <c r="V62" s="324">
        <v>0.43655170790368708</v>
      </c>
      <c r="W62" s="324" t="s">
        <v>333</v>
      </c>
      <c r="X62" s="324" t="s">
        <v>333</v>
      </c>
      <c r="Y62" s="324" t="s">
        <v>333</v>
      </c>
      <c r="Z62" s="324" t="s">
        <v>333</v>
      </c>
    </row>
    <row r="63" spans="1:26" ht="13.5" x14ac:dyDescent="0.3">
      <c r="A63" s="7"/>
      <c r="B63" s="623" t="s">
        <v>33</v>
      </c>
      <c r="C63" s="273" t="s">
        <v>356</v>
      </c>
      <c r="D63" s="109" t="s">
        <v>332</v>
      </c>
      <c r="E63" s="620"/>
      <c r="F63" s="23"/>
      <c r="G63" s="324">
        <v>1.2807925205600019</v>
      </c>
      <c r="H63" s="324">
        <v>1.2807925205600019</v>
      </c>
      <c r="I63" s="324">
        <v>1.335659353563418</v>
      </c>
      <c r="J63" s="324">
        <v>1.3237809601028736</v>
      </c>
      <c r="K63" s="324">
        <v>1.0338995283355803</v>
      </c>
      <c r="L63" s="324">
        <v>1.0338995283355803</v>
      </c>
      <c r="M63" s="324">
        <v>1.1449392746201887</v>
      </c>
      <c r="N63" s="324">
        <v>1.1446873714788544</v>
      </c>
      <c r="O63" s="23"/>
      <c r="P63" s="324">
        <v>1.1446873714788544</v>
      </c>
      <c r="Q63" s="324">
        <v>1.1852279541409441</v>
      </c>
      <c r="R63" s="324">
        <v>1.2188247882877752</v>
      </c>
      <c r="S63" s="324">
        <v>1.4914429930722879</v>
      </c>
      <c r="T63" s="324">
        <v>1.4265065757514408</v>
      </c>
      <c r="U63" s="324">
        <v>1.4044621556312693</v>
      </c>
      <c r="V63" s="324">
        <v>1.406307692740828</v>
      </c>
      <c r="W63" s="324" t="s">
        <v>333</v>
      </c>
      <c r="X63" s="324" t="s">
        <v>333</v>
      </c>
      <c r="Y63" s="324" t="s">
        <v>333</v>
      </c>
      <c r="Z63" s="324" t="s">
        <v>333</v>
      </c>
    </row>
    <row r="64" spans="1:26" ht="13.5" x14ac:dyDescent="0.3">
      <c r="A64" s="7"/>
      <c r="B64" s="623"/>
      <c r="C64" s="273" t="s">
        <v>357</v>
      </c>
      <c r="D64" s="109" t="s">
        <v>368</v>
      </c>
      <c r="E64" s="621"/>
      <c r="F64" s="23"/>
      <c r="G64" s="324">
        <v>6.5567588596821027</v>
      </c>
      <c r="H64" s="324">
        <v>6.5567588596821027</v>
      </c>
      <c r="I64" s="324">
        <v>6.6197359495950758</v>
      </c>
      <c r="J64" s="324">
        <v>6.6197359495950758</v>
      </c>
      <c r="K64" s="324">
        <v>6.6995028867368616</v>
      </c>
      <c r="L64" s="324">
        <v>6.6995028867368616</v>
      </c>
      <c r="M64" s="324">
        <v>7.1131218301273513</v>
      </c>
      <c r="N64" s="324">
        <v>7.1131218301273513</v>
      </c>
      <c r="O64" s="23"/>
      <c r="P64" s="324">
        <v>7.1131218301273513</v>
      </c>
      <c r="Q64" s="324">
        <v>7.2804579515147188</v>
      </c>
      <c r="R64" s="324">
        <v>7.1935840895118579</v>
      </c>
      <c r="S64" s="324">
        <v>7.3593999937099728</v>
      </c>
      <c r="T64" s="324">
        <v>7.0492243060839304</v>
      </c>
      <c r="U64" s="324">
        <v>7.1089669218364691</v>
      </c>
      <c r="V64" s="324">
        <v>6.9829560851947949</v>
      </c>
      <c r="W64" s="324" t="s">
        <v>333</v>
      </c>
      <c r="X64" s="324" t="s">
        <v>333</v>
      </c>
      <c r="Y64" s="324" t="s">
        <v>333</v>
      </c>
      <c r="Z64" s="324" t="s">
        <v>333</v>
      </c>
    </row>
    <row r="65" spans="1:27" s="7" customFormat="1" ht="13.5" x14ac:dyDescent="0.3"/>
    <row r="66" spans="1:27" ht="13.5"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s="10" customFormat="1" ht="13.5" x14ac:dyDescent="0.3">
      <c r="B67" s="11" t="s">
        <v>489</v>
      </c>
    </row>
    <row r="68" spans="1:27" s="7" customFormat="1" ht="13.5" x14ac:dyDescent="0.3">
      <c r="B68" s="8"/>
    </row>
    <row r="69" spans="1:27" s="7" customFormat="1" ht="13.5" x14ac:dyDescent="0.3"/>
    <row r="70" spans="1:27" s="7" customFormat="1" ht="27" x14ac:dyDescent="0.3">
      <c r="B70" s="88" t="s">
        <v>370</v>
      </c>
      <c r="C70" s="274" t="s">
        <v>365</v>
      </c>
      <c r="D70" s="110" t="s">
        <v>4</v>
      </c>
      <c r="E70" s="323" t="s">
        <v>311</v>
      </c>
      <c r="F70" s="23"/>
      <c r="G70" s="322" t="s">
        <v>312</v>
      </c>
      <c r="H70" s="322" t="s">
        <v>313</v>
      </c>
      <c r="I70" s="322" t="s">
        <v>34</v>
      </c>
    </row>
    <row r="71" spans="1:27" s="7" customFormat="1" ht="13.5" x14ac:dyDescent="0.3">
      <c r="B71" s="618" t="s">
        <v>479</v>
      </c>
      <c r="C71" s="273" t="s">
        <v>354</v>
      </c>
      <c r="D71" s="619" t="s">
        <v>316</v>
      </c>
      <c r="E71" s="622"/>
      <c r="F71" s="23"/>
      <c r="G71" s="211">
        <v>39.856246279654741</v>
      </c>
      <c r="H71" s="211">
        <v>48.299415355155737</v>
      </c>
      <c r="I71" s="211">
        <v>57.788612295619139</v>
      </c>
      <c r="L71" s="141"/>
    </row>
    <row r="72" spans="1:27" s="7" customFormat="1" ht="13.5" x14ac:dyDescent="0.3">
      <c r="B72" s="618"/>
      <c r="C72" s="273" t="s">
        <v>371</v>
      </c>
      <c r="D72" s="620"/>
      <c r="E72" s="622"/>
      <c r="F72" s="23"/>
      <c r="G72" s="211">
        <v>0.13467189887960679</v>
      </c>
      <c r="H72" s="211">
        <v>2.4831667787126381</v>
      </c>
      <c r="I72" s="211">
        <v>8.3250055785085859</v>
      </c>
      <c r="L72" s="141"/>
    </row>
    <row r="73" spans="1:27" s="7" customFormat="1" ht="13.5" x14ac:dyDescent="0.3">
      <c r="B73" s="618"/>
      <c r="C73" s="273" t="s">
        <v>367</v>
      </c>
      <c r="D73" s="620"/>
      <c r="E73" s="622"/>
      <c r="F73" s="23"/>
      <c r="G73" s="211">
        <v>9.6192301857649181</v>
      </c>
      <c r="H73" s="211">
        <v>16.035436811816385</v>
      </c>
      <c r="I73" s="211">
        <v>14.38921237332776</v>
      </c>
      <c r="L73" s="141"/>
    </row>
    <row r="74" spans="1:27" s="7" customFormat="1" ht="13.5" x14ac:dyDescent="0.3">
      <c r="B74" s="618"/>
      <c r="C74" s="273" t="s">
        <v>356</v>
      </c>
      <c r="D74" s="620"/>
      <c r="E74" s="622"/>
      <c r="F74" s="23"/>
      <c r="G74" s="211">
        <v>11.781999033565574</v>
      </c>
      <c r="H74" s="211">
        <v>11.845584599499011</v>
      </c>
      <c r="I74" s="211">
        <v>9.4283615533623824</v>
      </c>
      <c r="L74" s="141"/>
    </row>
    <row r="75" spans="1:27" s="7" customFormat="1" ht="13.5" x14ac:dyDescent="0.3">
      <c r="B75" s="618"/>
      <c r="C75" s="273" t="s">
        <v>357</v>
      </c>
      <c r="D75" s="620"/>
      <c r="E75" s="622"/>
      <c r="F75" s="23"/>
      <c r="G75" s="211">
        <v>6.5567588596821036</v>
      </c>
      <c r="H75" s="211">
        <v>6.6197359495950767</v>
      </c>
      <c r="I75" s="211">
        <v>6.6995028867368625</v>
      </c>
      <c r="J75" s="141"/>
      <c r="L75" s="141"/>
    </row>
    <row r="76" spans="1:27" s="7" customFormat="1" ht="13.5" x14ac:dyDescent="0.3">
      <c r="B76" s="618"/>
      <c r="C76" s="273" t="s">
        <v>359</v>
      </c>
      <c r="D76" s="620"/>
      <c r="E76" s="622"/>
      <c r="F76" s="23"/>
      <c r="G76" s="211">
        <v>0.73069317557103552</v>
      </c>
      <c r="H76" s="211">
        <v>0.76126450113577537</v>
      </c>
      <c r="I76" s="211">
        <v>0.78096913824533987</v>
      </c>
      <c r="L76" s="141"/>
    </row>
    <row r="77" spans="1:27" s="7" customFormat="1" ht="13.5" x14ac:dyDescent="0.3">
      <c r="B77" s="618"/>
      <c r="C77" s="275" t="s">
        <v>44</v>
      </c>
      <c r="D77" s="620"/>
      <c r="E77" s="622"/>
      <c r="F77" s="23"/>
      <c r="G77" s="216">
        <v>68.679599433117971</v>
      </c>
      <c r="H77" s="216">
        <v>86.044603995914628</v>
      </c>
      <c r="I77" s="216">
        <v>97.411663825800048</v>
      </c>
      <c r="L77" s="141"/>
    </row>
    <row r="78" spans="1:27" s="7" customFormat="1" ht="13.5" x14ac:dyDescent="0.3">
      <c r="B78" s="624" t="s">
        <v>480</v>
      </c>
      <c r="C78" s="273" t="s">
        <v>354</v>
      </c>
      <c r="D78" s="620"/>
      <c r="E78" s="622"/>
      <c r="F78" s="23"/>
      <c r="G78" s="211">
        <v>53.998364769631209</v>
      </c>
      <c r="H78" s="211">
        <v>65.437736574754297</v>
      </c>
      <c r="I78" s="211">
        <v>78.294515797066808</v>
      </c>
      <c r="L78" s="141"/>
    </row>
    <row r="79" spans="1:27" s="7" customFormat="1" ht="13.5" x14ac:dyDescent="0.3">
      <c r="B79" s="625"/>
      <c r="C79" s="273" t="s">
        <v>371</v>
      </c>
      <c r="D79" s="620"/>
      <c r="E79" s="622"/>
      <c r="F79" s="23"/>
      <c r="G79" s="211">
        <v>0.18220021242741266</v>
      </c>
      <c r="H79" s="211">
        <v>3.4299892425711471</v>
      </c>
      <c r="I79" s="211">
        <v>11.483420533355106</v>
      </c>
      <c r="L79" s="141"/>
    </row>
    <row r="80" spans="1:27" s="7" customFormat="1" ht="13.5" x14ac:dyDescent="0.3">
      <c r="B80" s="625"/>
      <c r="C80" s="273" t="s">
        <v>367</v>
      </c>
      <c r="D80" s="620"/>
      <c r="E80" s="622"/>
      <c r="F80" s="23"/>
      <c r="G80" s="211">
        <v>13.032505412971826</v>
      </c>
      <c r="H80" s="211">
        <v>21.7254305192351</v>
      </c>
      <c r="I80" s="211">
        <v>19.511538854455289</v>
      </c>
      <c r="L80" s="141"/>
    </row>
    <row r="81" spans="2:12" s="7" customFormat="1" ht="13.5" x14ac:dyDescent="0.3">
      <c r="B81" s="625"/>
      <c r="C81" s="273" t="s">
        <v>356</v>
      </c>
      <c r="D81" s="620"/>
      <c r="E81" s="622"/>
      <c r="F81" s="23"/>
      <c r="G81" s="211">
        <v>15.962708368056587</v>
      </c>
      <c r="H81" s="211">
        <v>16.043473265485858</v>
      </c>
      <c r="I81" s="211">
        <v>12.77390920132968</v>
      </c>
      <c r="L81" s="141"/>
    </row>
    <row r="82" spans="2:12" s="7" customFormat="1" ht="13.5" x14ac:dyDescent="0.3">
      <c r="B82" s="625"/>
      <c r="C82" s="273" t="s">
        <v>357</v>
      </c>
      <c r="D82" s="620"/>
      <c r="E82" s="622"/>
      <c r="F82" s="23"/>
      <c r="G82" s="211">
        <v>6.5567588596821027</v>
      </c>
      <c r="H82" s="211">
        <v>6.6197359495950767</v>
      </c>
      <c r="I82" s="211">
        <v>6.6995028867368607</v>
      </c>
      <c r="L82" s="141"/>
    </row>
    <row r="83" spans="2:12" s="7" customFormat="1" ht="13.5" x14ac:dyDescent="0.3">
      <c r="B83" s="625"/>
      <c r="C83" s="273" t="s">
        <v>359</v>
      </c>
      <c r="D83" s="620"/>
      <c r="E83" s="622"/>
      <c r="F83" s="23"/>
      <c r="G83" s="211">
        <v>0.98792297635358117</v>
      </c>
      <c r="H83" s="211">
        <v>1.0315161651082234</v>
      </c>
      <c r="I83" s="211">
        <v>1.0558090067924109</v>
      </c>
      <c r="L83" s="141"/>
    </row>
    <row r="84" spans="2:12" s="7" customFormat="1" ht="13.5" x14ac:dyDescent="0.3">
      <c r="B84" s="625"/>
      <c r="C84" s="275" t="s">
        <v>44</v>
      </c>
      <c r="D84" s="620"/>
      <c r="E84" s="622"/>
      <c r="F84" s="23"/>
      <c r="G84" s="216">
        <v>90.720460599122703</v>
      </c>
      <c r="H84" s="216">
        <v>114.29319849650949</v>
      </c>
      <c r="I84" s="216">
        <v>129.8263117632568</v>
      </c>
      <c r="L84" s="141"/>
    </row>
    <row r="85" spans="2:12" s="7" customFormat="1" ht="13.5" x14ac:dyDescent="0.3">
      <c r="B85" s="623" t="s">
        <v>33</v>
      </c>
      <c r="C85" s="273" t="s">
        <v>356</v>
      </c>
      <c r="D85" s="620"/>
      <c r="E85" s="622"/>
      <c r="F85" s="23"/>
      <c r="G85" s="211">
        <v>15.369510236881789</v>
      </c>
      <c r="H85" s="211">
        <v>15.920595779679616</v>
      </c>
      <c r="I85" s="211">
        <v>12.406794332085205</v>
      </c>
      <c r="L85" s="141"/>
    </row>
    <row r="86" spans="2:12" s="7" customFormat="1" ht="13.5" x14ac:dyDescent="0.3">
      <c r="B86" s="623"/>
      <c r="C86" s="273" t="s">
        <v>357</v>
      </c>
      <c r="D86" s="620"/>
      <c r="E86" s="622"/>
      <c r="F86" s="23"/>
      <c r="G86" s="211">
        <v>6.5567588554850307</v>
      </c>
      <c r="H86" s="211">
        <v>6.6197359453576921</v>
      </c>
      <c r="I86" s="211">
        <v>6.6995028824484173</v>
      </c>
      <c r="J86" s="141"/>
      <c r="L86" s="141"/>
    </row>
    <row r="87" spans="2:12" s="7" customFormat="1" ht="13.5" x14ac:dyDescent="0.3">
      <c r="B87" s="623"/>
      <c r="C87" s="275" t="s">
        <v>44</v>
      </c>
      <c r="D87" s="621"/>
      <c r="E87" s="622"/>
      <c r="F87" s="23"/>
      <c r="G87" s="216">
        <v>21.926269092366816</v>
      </c>
      <c r="H87" s="216">
        <v>22.540331725037305</v>
      </c>
      <c r="I87" s="216">
        <v>19.106297214533623</v>
      </c>
    </row>
    <row r="88" spans="2:12" s="7" customFormat="1" ht="13.5" x14ac:dyDescent="0.3"/>
    <row r="89" spans="2:12" s="7" customFormat="1" ht="13.5" x14ac:dyDescent="0.3"/>
    <row r="90" spans="2:12" s="7" customFormat="1" ht="13.5" hidden="1" x14ac:dyDescent="0.3"/>
    <row r="91" spans="2:12" s="7" customFormat="1" ht="13.5" hidden="1" x14ac:dyDescent="0.3"/>
    <row r="92" spans="2:12" ht="13.5" hidden="1" x14ac:dyDescent="0.3"/>
    <row r="93" spans="2:12" ht="13.5" hidden="1" x14ac:dyDescent="0.3"/>
    <row r="94" spans="2:12" ht="13.5" hidden="1" x14ac:dyDescent="0.3"/>
    <row r="95" spans="2:12" ht="13.5" hidden="1" x14ac:dyDescent="0.3"/>
    <row r="96" spans="2:12" ht="13.5" hidden="1" x14ac:dyDescent="0.3"/>
    <row r="97" ht="13.5" hidden="1" x14ac:dyDescent="0.3"/>
    <row r="98" ht="13.5" hidden="1" x14ac:dyDescent="0.3"/>
    <row r="99" ht="13.5" hidden="1" x14ac:dyDescent="0.3"/>
    <row r="100" ht="13.5" hidden="1" x14ac:dyDescent="0.3"/>
    <row r="101" ht="13.5" hidden="1" x14ac:dyDescent="0.3"/>
    <row r="102" ht="13.5" hidden="1" x14ac:dyDescent="0.3"/>
    <row r="103" ht="13.5" hidden="1" x14ac:dyDescent="0.3"/>
    <row r="104" ht="13.5" hidden="1" x14ac:dyDescent="0.3"/>
    <row r="105" ht="13.5" hidden="1" x14ac:dyDescent="0.3"/>
    <row r="106" ht="13.5" hidden="1" x14ac:dyDescent="0.3"/>
    <row r="107" ht="13.5" hidden="1" x14ac:dyDescent="0.3"/>
    <row r="108" ht="13.5" hidden="1" x14ac:dyDescent="0.3"/>
    <row r="109" ht="13.5" hidden="1" x14ac:dyDescent="0.3"/>
    <row r="110" ht="13.5" hidden="1" x14ac:dyDescent="0.3"/>
    <row r="111" ht="13.5" hidden="1" x14ac:dyDescent="0.3"/>
    <row r="112" ht="13.5" hidden="1" x14ac:dyDescent="0.3"/>
    <row r="113" ht="13.5" hidden="1" x14ac:dyDescent="0.3"/>
    <row r="114" ht="13.5" hidden="1" x14ac:dyDescent="0.3"/>
    <row r="115" ht="13.5" hidden="1" x14ac:dyDescent="0.3"/>
    <row r="116" ht="13.5" hidden="1" x14ac:dyDescent="0.3"/>
  </sheetData>
  <mergeCells count="30">
    <mergeCell ref="G46:N46"/>
    <mergeCell ref="B3:I3"/>
    <mergeCell ref="B9:B13"/>
    <mergeCell ref="C9:C13"/>
    <mergeCell ref="D9:D13"/>
    <mergeCell ref="E9:E10"/>
    <mergeCell ref="G9:N9"/>
    <mergeCell ref="P9:Z9"/>
    <mergeCell ref="G10:N10"/>
    <mergeCell ref="P10:Z10"/>
    <mergeCell ref="B14:B27"/>
    <mergeCell ref="D14:D42"/>
    <mergeCell ref="E14:E42"/>
    <mergeCell ref="B28:B41"/>
    <mergeCell ref="P46:Z46"/>
    <mergeCell ref="B71:B77"/>
    <mergeCell ref="D71:D87"/>
    <mergeCell ref="E71:E87"/>
    <mergeCell ref="B63:B64"/>
    <mergeCell ref="B78:B84"/>
    <mergeCell ref="B85:B87"/>
    <mergeCell ref="P47:Z47"/>
    <mergeCell ref="B51:B56"/>
    <mergeCell ref="E51:E64"/>
    <mergeCell ref="B57:B62"/>
    <mergeCell ref="B46:B50"/>
    <mergeCell ref="D46:D50"/>
    <mergeCell ref="E46:E47"/>
    <mergeCell ref="G47:N47"/>
    <mergeCell ref="C46:C5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
  <sheetViews>
    <sheetView workbookViewId="0"/>
  </sheetViews>
  <sheetFormatPr defaultRowHeight="13.5" x14ac:dyDescent="0.3"/>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tabColor theme="7" tint="0.79998168889431442"/>
  </sheetPr>
  <dimension ref="A1:AB284"/>
  <sheetViews>
    <sheetView zoomScaleNormal="100" workbookViewId="0"/>
  </sheetViews>
  <sheetFormatPr defaultColWidth="0" defaultRowHeight="13.5" zeroHeight="1" x14ac:dyDescent="0.25"/>
  <cols>
    <col min="1" max="1" width="9" style="97" customWidth="1"/>
    <col min="2" max="2" width="21.3828125" style="97" customWidth="1"/>
    <col min="3" max="3" width="13.23046875" style="97" customWidth="1"/>
    <col min="4" max="4" width="11.4609375" style="97" customWidth="1"/>
    <col min="5" max="5" width="19.765625" style="97" customWidth="1"/>
    <col min="6" max="6" width="25.07421875" style="97" customWidth="1"/>
    <col min="7" max="7" width="2.4609375" style="97" customWidth="1"/>
    <col min="8" max="15" width="15.61328125" style="97" customWidth="1"/>
    <col min="16" max="16" width="2.4609375" style="97" customWidth="1"/>
    <col min="17" max="27" width="15.61328125" style="97" customWidth="1"/>
    <col min="28" max="28" width="9" style="97" customWidth="1"/>
    <col min="29" max="16384" width="0" style="97" hidden="1"/>
  </cols>
  <sheetData>
    <row r="1" spans="1:28" s="91" customFormat="1" ht="12.4" customHeight="1" x14ac:dyDescent="0.25"/>
    <row r="2" spans="1:28" s="91" customFormat="1" ht="18.399999999999999" customHeight="1" x14ac:dyDescent="0.35">
      <c r="B2" s="5" t="s">
        <v>497</v>
      </c>
      <c r="C2" s="5"/>
      <c r="D2" s="5"/>
      <c r="E2" s="5"/>
    </row>
    <row r="3" spans="1:28" s="91" customFormat="1" ht="25.4" customHeight="1" x14ac:dyDescent="0.25">
      <c r="B3" s="653" t="s">
        <v>498</v>
      </c>
      <c r="C3" s="653"/>
      <c r="D3" s="653"/>
      <c r="E3" s="653"/>
      <c r="F3" s="653"/>
      <c r="G3" s="653"/>
      <c r="H3" s="653"/>
      <c r="I3" s="653"/>
      <c r="J3" s="653"/>
      <c r="K3" s="653"/>
      <c r="L3" s="93"/>
      <c r="M3" s="93"/>
      <c r="N3" s="93"/>
      <c r="O3" s="93"/>
      <c r="P3" s="93"/>
      <c r="Q3" s="93"/>
      <c r="R3" s="93"/>
    </row>
    <row r="4" spans="1:28" s="91" customFormat="1" ht="16.149999999999999" customHeight="1" x14ac:dyDescent="0.25">
      <c r="B4" s="94"/>
      <c r="C4" s="94"/>
      <c r="D4" s="94"/>
      <c r="E4" s="94"/>
      <c r="F4" s="94"/>
      <c r="G4" s="92"/>
      <c r="H4" s="92"/>
      <c r="J4" s="93"/>
      <c r="K4" s="93"/>
      <c r="L4" s="93"/>
      <c r="M4" s="93"/>
      <c r="N4" s="93"/>
      <c r="O4" s="93"/>
      <c r="P4" s="93"/>
      <c r="Q4" s="93"/>
      <c r="R4" s="93"/>
    </row>
    <row r="5" spans="1:28" s="85" customFormat="1" ht="11.5" x14ac:dyDescent="0.25"/>
    <row r="6" spans="1:28" s="10" customFormat="1" x14ac:dyDescent="0.3">
      <c r="B6" s="11" t="s">
        <v>499</v>
      </c>
    </row>
    <row r="7" spans="1:28" s="85" customFormat="1" ht="11.5" x14ac:dyDescent="0.25">
      <c r="B7" s="89"/>
    </row>
    <row r="8" spans="1:28" s="85" customFormat="1" ht="11.5" x14ac:dyDescent="0.25"/>
    <row r="9" spans="1:28" s="83" customFormat="1" ht="11.5" x14ac:dyDescent="0.25">
      <c r="A9" s="85"/>
      <c r="B9" s="654" t="s">
        <v>334</v>
      </c>
      <c r="C9" s="655" t="s">
        <v>467</v>
      </c>
      <c r="D9" s="658" t="s">
        <v>4</v>
      </c>
      <c r="E9" s="530" t="s">
        <v>302</v>
      </c>
      <c r="F9" s="659"/>
      <c r="G9" s="23"/>
      <c r="H9" s="533" t="s">
        <v>482</v>
      </c>
      <c r="I9" s="563"/>
      <c r="J9" s="563"/>
      <c r="K9" s="563"/>
      <c r="L9" s="563"/>
      <c r="M9" s="563"/>
      <c r="N9" s="563"/>
      <c r="O9" s="564"/>
      <c r="P9" s="23"/>
      <c r="Q9" s="533" t="s">
        <v>474</v>
      </c>
      <c r="R9" s="534"/>
      <c r="S9" s="534"/>
      <c r="T9" s="534"/>
      <c r="U9" s="534"/>
      <c r="V9" s="534"/>
      <c r="W9" s="534"/>
      <c r="X9" s="534"/>
      <c r="Y9" s="534"/>
      <c r="Z9" s="534"/>
      <c r="AA9" s="535"/>
      <c r="AB9" s="85"/>
    </row>
    <row r="10" spans="1:28" s="83" customFormat="1" ht="11.25" customHeight="1" x14ac:dyDescent="0.25">
      <c r="A10" s="85"/>
      <c r="B10" s="654"/>
      <c r="C10" s="656"/>
      <c r="D10" s="658"/>
      <c r="E10" s="530"/>
      <c r="F10" s="660"/>
      <c r="G10" s="23"/>
      <c r="H10" s="527" t="s">
        <v>461</v>
      </c>
      <c r="I10" s="528"/>
      <c r="J10" s="528"/>
      <c r="K10" s="528"/>
      <c r="L10" s="528"/>
      <c r="M10" s="528"/>
      <c r="N10" s="528"/>
      <c r="O10" s="529"/>
      <c r="P10" s="23"/>
      <c r="Q10" s="536" t="s">
        <v>475</v>
      </c>
      <c r="R10" s="537"/>
      <c r="S10" s="537"/>
      <c r="T10" s="537"/>
      <c r="U10" s="537"/>
      <c r="V10" s="537"/>
      <c r="W10" s="537"/>
      <c r="X10" s="537"/>
      <c r="Y10" s="537"/>
      <c r="Z10" s="537"/>
      <c r="AA10" s="538"/>
      <c r="AB10" s="85"/>
    </row>
    <row r="11" spans="1:28" s="83" customFormat="1" ht="25.5" customHeight="1" x14ac:dyDescent="0.25">
      <c r="A11" s="85"/>
      <c r="B11" s="654"/>
      <c r="C11" s="656"/>
      <c r="D11" s="658"/>
      <c r="E11" s="530"/>
      <c r="F11" s="13" t="s">
        <v>5</v>
      </c>
      <c r="G11" s="23"/>
      <c r="H11" s="221" t="s">
        <v>303</v>
      </c>
      <c r="I11" s="221" t="s">
        <v>297</v>
      </c>
      <c r="J11" s="221" t="s">
        <v>298</v>
      </c>
      <c r="K11" s="221" t="s">
        <v>299</v>
      </c>
      <c r="L11" s="221" t="s">
        <v>6</v>
      </c>
      <c r="M11" s="15" t="s">
        <v>7</v>
      </c>
      <c r="N11" s="221" t="s">
        <v>8</v>
      </c>
      <c r="O11" s="221" t="s">
        <v>304</v>
      </c>
      <c r="P11" s="23"/>
      <c r="Q11" s="106" t="s">
        <v>449</v>
      </c>
      <c r="R11" s="327" t="s">
        <v>9</v>
      </c>
      <c r="S11" s="327" t="s">
        <v>10</v>
      </c>
      <c r="T11" s="17" t="s">
        <v>11</v>
      </c>
      <c r="U11" s="327" t="s">
        <v>12</v>
      </c>
      <c r="V11" s="327" t="s">
        <v>13</v>
      </c>
      <c r="W11" s="327" t="s">
        <v>14</v>
      </c>
      <c r="X11" s="327" t="s">
        <v>15</v>
      </c>
      <c r="Y11" s="327" t="s">
        <v>16</v>
      </c>
      <c r="Z11" s="327" t="s">
        <v>17</v>
      </c>
      <c r="AA11" s="327" t="s">
        <v>18</v>
      </c>
      <c r="AB11" s="85"/>
    </row>
    <row r="12" spans="1:28" s="83" customFormat="1" ht="15" customHeight="1" x14ac:dyDescent="0.25">
      <c r="A12" s="85"/>
      <c r="B12" s="654"/>
      <c r="C12" s="656"/>
      <c r="D12" s="658"/>
      <c r="E12" s="530"/>
      <c r="F12" s="13" t="s">
        <v>374</v>
      </c>
      <c r="G12" s="23"/>
      <c r="H12" s="18" t="s">
        <v>305</v>
      </c>
      <c r="I12" s="18" t="s">
        <v>306</v>
      </c>
      <c r="J12" s="18" t="s">
        <v>307</v>
      </c>
      <c r="K12" s="18" t="s">
        <v>308</v>
      </c>
      <c r="L12" s="18" t="s">
        <v>19</v>
      </c>
      <c r="M12" s="19" t="s">
        <v>20</v>
      </c>
      <c r="N12" s="18" t="s">
        <v>21</v>
      </c>
      <c r="O12" s="18" t="s">
        <v>309</v>
      </c>
      <c r="P12" s="23"/>
      <c r="Q12" s="18" t="s">
        <v>310</v>
      </c>
      <c r="R12" s="18" t="s">
        <v>22</v>
      </c>
      <c r="S12" s="18" t="s">
        <v>23</v>
      </c>
      <c r="T12" s="20" t="s">
        <v>24</v>
      </c>
      <c r="U12" s="18" t="s">
        <v>25</v>
      </c>
      <c r="V12" s="18" t="s">
        <v>26</v>
      </c>
      <c r="W12" s="18" t="s">
        <v>27</v>
      </c>
      <c r="X12" s="18" t="s">
        <v>28</v>
      </c>
      <c r="Y12" s="18" t="s">
        <v>29</v>
      </c>
      <c r="Z12" s="18" t="s">
        <v>30</v>
      </c>
      <c r="AA12" s="18" t="s">
        <v>31</v>
      </c>
      <c r="AB12" s="85"/>
    </row>
    <row r="13" spans="1:28" s="83" customFormat="1" ht="15" customHeight="1" x14ac:dyDescent="0.25">
      <c r="A13" s="85"/>
      <c r="B13" s="654"/>
      <c r="C13" s="657"/>
      <c r="D13" s="658"/>
      <c r="E13" s="530"/>
      <c r="F13" s="21" t="s">
        <v>335</v>
      </c>
      <c r="G13" s="23"/>
      <c r="H13" s="16" t="s">
        <v>312</v>
      </c>
      <c r="I13" s="16" t="s">
        <v>312</v>
      </c>
      <c r="J13" s="16" t="s">
        <v>313</v>
      </c>
      <c r="K13" s="16" t="s">
        <v>313</v>
      </c>
      <c r="L13" s="16" t="s">
        <v>34</v>
      </c>
      <c r="M13" s="22" t="s">
        <v>34</v>
      </c>
      <c r="N13" s="16" t="s">
        <v>35</v>
      </c>
      <c r="O13" s="16" t="s">
        <v>35</v>
      </c>
      <c r="P13" s="23"/>
      <c r="Q13" s="16" t="s">
        <v>314</v>
      </c>
      <c r="R13" s="16" t="s">
        <v>36</v>
      </c>
      <c r="S13" s="16" t="s">
        <v>36</v>
      </c>
      <c r="T13" s="17" t="s">
        <v>37</v>
      </c>
      <c r="U13" s="16" t="s">
        <v>37</v>
      </c>
      <c r="V13" s="16" t="s">
        <v>38</v>
      </c>
      <c r="W13" s="16" t="s">
        <v>38</v>
      </c>
      <c r="X13" s="16" t="s">
        <v>39</v>
      </c>
      <c r="Y13" s="16" t="s">
        <v>39</v>
      </c>
      <c r="Z13" s="16" t="s">
        <v>40</v>
      </c>
      <c r="AA13" s="16" t="s">
        <v>40</v>
      </c>
      <c r="AB13" s="85"/>
    </row>
    <row r="14" spans="1:28" s="83" customFormat="1" ht="12.4" customHeight="1" x14ac:dyDescent="0.25">
      <c r="A14" s="85"/>
      <c r="B14" s="647" t="s">
        <v>477</v>
      </c>
      <c r="C14" s="650" t="s">
        <v>290</v>
      </c>
      <c r="D14" s="556" t="s">
        <v>316</v>
      </c>
      <c r="E14" s="74" t="s">
        <v>315</v>
      </c>
      <c r="F14" s="560"/>
      <c r="G14" s="23"/>
      <c r="H14" s="84">
        <v>17.118500000000001</v>
      </c>
      <c r="I14" s="84">
        <v>17.118500000000001</v>
      </c>
      <c r="J14" s="84">
        <v>16.753500000000003</v>
      </c>
      <c r="K14" s="84">
        <v>16.753500000000003</v>
      </c>
      <c r="L14" s="84">
        <v>17.118499999999997</v>
      </c>
      <c r="M14" s="84">
        <v>17.118499999999997</v>
      </c>
      <c r="N14" s="84">
        <v>16.169499999999999</v>
      </c>
      <c r="O14" s="84">
        <v>16.169499999999999</v>
      </c>
      <c r="P14" s="23"/>
      <c r="Q14" s="84">
        <v>16.169499999999999</v>
      </c>
      <c r="R14" s="84">
        <v>17.775500000000001</v>
      </c>
      <c r="S14" s="84">
        <v>17.775500000000001</v>
      </c>
      <c r="T14" s="84">
        <v>17.666</v>
      </c>
      <c r="U14" s="84">
        <v>17.666</v>
      </c>
      <c r="V14" s="84">
        <v>14.490500000000003</v>
      </c>
      <c r="W14" s="84">
        <v>14.490500000000003</v>
      </c>
      <c r="X14" s="84" t="s">
        <v>333</v>
      </c>
      <c r="Y14" s="84" t="s">
        <v>333</v>
      </c>
      <c r="Z14" s="84" t="s">
        <v>333</v>
      </c>
      <c r="AA14" s="84" t="s">
        <v>333</v>
      </c>
      <c r="AB14" s="85"/>
    </row>
    <row r="15" spans="1:28" s="83" customFormat="1" ht="11.5" x14ac:dyDescent="0.25">
      <c r="A15" s="85"/>
      <c r="B15" s="648"/>
      <c r="C15" s="651"/>
      <c r="D15" s="556"/>
      <c r="E15" s="74" t="s">
        <v>317</v>
      </c>
      <c r="F15" s="560"/>
      <c r="G15" s="23"/>
      <c r="H15" s="84">
        <v>9.5265000000000004</v>
      </c>
      <c r="I15" s="84">
        <v>9.5265000000000004</v>
      </c>
      <c r="J15" s="84">
        <v>16.351999999999997</v>
      </c>
      <c r="K15" s="84">
        <v>16.351999999999997</v>
      </c>
      <c r="L15" s="84">
        <v>11.388</v>
      </c>
      <c r="M15" s="84">
        <v>11.388</v>
      </c>
      <c r="N15" s="84">
        <v>12.0815</v>
      </c>
      <c r="O15" s="84">
        <v>12.0815</v>
      </c>
      <c r="P15" s="23"/>
      <c r="Q15" s="84">
        <v>12.0815</v>
      </c>
      <c r="R15" s="84">
        <v>11.351499999999998</v>
      </c>
      <c r="S15" s="84">
        <v>11.351499999999998</v>
      </c>
      <c r="T15" s="84">
        <v>12.227499999999999</v>
      </c>
      <c r="U15" s="84">
        <v>12.227499999999999</v>
      </c>
      <c r="V15" s="84">
        <v>13.651000000000002</v>
      </c>
      <c r="W15" s="84">
        <v>13.651000000000002</v>
      </c>
      <c r="X15" s="84" t="s">
        <v>333</v>
      </c>
      <c r="Y15" s="84" t="s">
        <v>333</v>
      </c>
      <c r="Z15" s="84" t="s">
        <v>333</v>
      </c>
      <c r="AA15" s="84" t="s">
        <v>333</v>
      </c>
      <c r="AB15" s="85"/>
    </row>
    <row r="16" spans="1:28" s="83" customFormat="1" ht="11.5" x14ac:dyDescent="0.25">
      <c r="A16" s="85"/>
      <c r="B16" s="648"/>
      <c r="C16" s="651"/>
      <c r="D16" s="556"/>
      <c r="E16" s="74" t="s">
        <v>318</v>
      </c>
      <c r="F16" s="560"/>
      <c r="G16" s="23"/>
      <c r="H16" s="84">
        <v>16.096500000000002</v>
      </c>
      <c r="I16" s="84">
        <v>16.096500000000002</v>
      </c>
      <c r="J16" s="84">
        <v>23.7469</v>
      </c>
      <c r="K16" s="84">
        <v>23.7469</v>
      </c>
      <c r="L16" s="84">
        <v>14.855500000000001</v>
      </c>
      <c r="M16" s="84">
        <v>14.855500000000001</v>
      </c>
      <c r="N16" s="84">
        <v>15.439500000000001</v>
      </c>
      <c r="O16" s="84">
        <v>15.439500000000001</v>
      </c>
      <c r="P16" s="23"/>
      <c r="Q16" s="84">
        <v>15.439500000000001</v>
      </c>
      <c r="R16" s="84">
        <v>14.892000000000001</v>
      </c>
      <c r="S16" s="84">
        <v>14.892000000000001</v>
      </c>
      <c r="T16" s="84">
        <v>15.0015</v>
      </c>
      <c r="U16" s="84">
        <v>15.0015</v>
      </c>
      <c r="V16" s="84">
        <v>12.0815</v>
      </c>
      <c r="W16" s="84">
        <v>12.0815</v>
      </c>
      <c r="X16" s="84" t="s">
        <v>333</v>
      </c>
      <c r="Y16" s="84" t="s">
        <v>333</v>
      </c>
      <c r="Z16" s="84" t="s">
        <v>333</v>
      </c>
      <c r="AA16" s="84" t="s">
        <v>333</v>
      </c>
      <c r="AB16" s="85"/>
    </row>
    <row r="17" spans="1:28" s="83" customFormat="1" ht="11.5" x14ac:dyDescent="0.25">
      <c r="A17" s="85"/>
      <c r="B17" s="648"/>
      <c r="C17" s="651"/>
      <c r="D17" s="556"/>
      <c r="E17" s="74" t="s">
        <v>319</v>
      </c>
      <c r="F17" s="560"/>
      <c r="G17" s="23"/>
      <c r="H17" s="84">
        <v>19.293899999999997</v>
      </c>
      <c r="I17" s="84">
        <v>19.293899999999997</v>
      </c>
      <c r="J17" s="84">
        <v>14.818999999999999</v>
      </c>
      <c r="K17" s="84">
        <v>14.818999999999999</v>
      </c>
      <c r="L17" s="84">
        <v>15.184000000000001</v>
      </c>
      <c r="M17" s="84">
        <v>15.184000000000001</v>
      </c>
      <c r="N17" s="84">
        <v>13.468499999999999</v>
      </c>
      <c r="O17" s="84">
        <v>13.468499999999999</v>
      </c>
      <c r="P17" s="23"/>
      <c r="Q17" s="84">
        <v>13.468499999999999</v>
      </c>
      <c r="R17" s="84">
        <v>13.432</v>
      </c>
      <c r="S17" s="84">
        <v>13.432</v>
      </c>
      <c r="T17" s="84">
        <v>11.351499999999998</v>
      </c>
      <c r="U17" s="84">
        <v>11.351499999999998</v>
      </c>
      <c r="V17" s="84">
        <v>12.738500000000002</v>
      </c>
      <c r="W17" s="84">
        <v>12.738500000000002</v>
      </c>
      <c r="X17" s="84" t="s">
        <v>333</v>
      </c>
      <c r="Y17" s="84" t="s">
        <v>333</v>
      </c>
      <c r="Z17" s="84" t="s">
        <v>333</v>
      </c>
      <c r="AA17" s="84" t="s">
        <v>333</v>
      </c>
      <c r="AB17" s="85"/>
    </row>
    <row r="18" spans="1:28" s="83" customFormat="1" ht="11.5" x14ac:dyDescent="0.25">
      <c r="A18" s="85"/>
      <c r="B18" s="648"/>
      <c r="C18" s="651"/>
      <c r="D18" s="556"/>
      <c r="E18" s="74" t="s">
        <v>320</v>
      </c>
      <c r="F18" s="560"/>
      <c r="G18" s="23"/>
      <c r="H18" s="84">
        <v>12.555999999999999</v>
      </c>
      <c r="I18" s="84">
        <v>12.555999999999999</v>
      </c>
      <c r="J18" s="84">
        <v>19.491</v>
      </c>
      <c r="K18" s="84">
        <v>19.491</v>
      </c>
      <c r="L18" s="84">
        <v>14.234999999999999</v>
      </c>
      <c r="M18" s="84">
        <v>14.234999999999999</v>
      </c>
      <c r="N18" s="84">
        <v>15.658499999999998</v>
      </c>
      <c r="O18" s="84">
        <v>15.658499999999998</v>
      </c>
      <c r="P18" s="23"/>
      <c r="Q18" s="84">
        <v>15.658499999999998</v>
      </c>
      <c r="R18" s="84">
        <v>15.402999999999999</v>
      </c>
      <c r="S18" s="84">
        <v>15.402999999999999</v>
      </c>
      <c r="T18" s="84">
        <v>17.155000000000001</v>
      </c>
      <c r="U18" s="84">
        <v>17.155000000000001</v>
      </c>
      <c r="V18" s="84">
        <v>18.140499999999999</v>
      </c>
      <c r="W18" s="84">
        <v>18.140499999999999</v>
      </c>
      <c r="X18" s="84" t="s">
        <v>333</v>
      </c>
      <c r="Y18" s="84" t="s">
        <v>333</v>
      </c>
      <c r="Z18" s="84" t="s">
        <v>333</v>
      </c>
      <c r="AA18" s="84" t="s">
        <v>333</v>
      </c>
      <c r="AB18" s="85"/>
    </row>
    <row r="19" spans="1:28" s="83" customFormat="1" ht="11.5" x14ac:dyDescent="0.25">
      <c r="A19" s="85"/>
      <c r="B19" s="648"/>
      <c r="C19" s="651"/>
      <c r="D19" s="556"/>
      <c r="E19" s="74" t="s">
        <v>321</v>
      </c>
      <c r="F19" s="560"/>
      <c r="G19" s="23"/>
      <c r="H19" s="84">
        <v>29.9665</v>
      </c>
      <c r="I19" s="84">
        <v>29.9665</v>
      </c>
      <c r="J19" s="84">
        <v>19.564</v>
      </c>
      <c r="K19" s="84">
        <v>19.564</v>
      </c>
      <c r="L19" s="84">
        <v>17.848499999999998</v>
      </c>
      <c r="M19" s="84">
        <v>17.848499999999998</v>
      </c>
      <c r="N19" s="84">
        <v>19.637</v>
      </c>
      <c r="O19" s="84">
        <v>19.637</v>
      </c>
      <c r="P19" s="23"/>
      <c r="Q19" s="84">
        <v>19.637</v>
      </c>
      <c r="R19" s="84">
        <v>20.330500000000001</v>
      </c>
      <c r="S19" s="84">
        <v>20.330500000000001</v>
      </c>
      <c r="T19" s="84">
        <v>24.418500000000005</v>
      </c>
      <c r="U19" s="84">
        <v>24.418500000000005</v>
      </c>
      <c r="V19" s="84">
        <v>22.776</v>
      </c>
      <c r="W19" s="84">
        <v>22.776</v>
      </c>
      <c r="X19" s="84" t="s">
        <v>333</v>
      </c>
      <c r="Y19" s="84" t="s">
        <v>333</v>
      </c>
      <c r="Z19" s="84" t="s">
        <v>333</v>
      </c>
      <c r="AA19" s="84" t="s">
        <v>333</v>
      </c>
      <c r="AB19" s="85"/>
    </row>
    <row r="20" spans="1:28" s="83" customFormat="1" ht="11.5" x14ac:dyDescent="0.25">
      <c r="A20" s="85"/>
      <c r="B20" s="648"/>
      <c r="C20" s="651"/>
      <c r="D20" s="556"/>
      <c r="E20" s="74" t="s">
        <v>322</v>
      </c>
      <c r="F20" s="560"/>
      <c r="G20" s="23"/>
      <c r="H20" s="84">
        <v>17.227999999999998</v>
      </c>
      <c r="I20" s="84">
        <v>17.227999999999998</v>
      </c>
      <c r="J20" s="84">
        <v>11.753</v>
      </c>
      <c r="K20" s="84">
        <v>11.753</v>
      </c>
      <c r="L20" s="84">
        <v>11.4245</v>
      </c>
      <c r="M20" s="84">
        <v>11.4245</v>
      </c>
      <c r="N20" s="84">
        <v>12.0815</v>
      </c>
      <c r="O20" s="84">
        <v>12.0815</v>
      </c>
      <c r="P20" s="23"/>
      <c r="Q20" s="84">
        <v>12.0815</v>
      </c>
      <c r="R20" s="84">
        <v>13.176499999999999</v>
      </c>
      <c r="S20" s="84">
        <v>13.176499999999999</v>
      </c>
      <c r="T20" s="84">
        <v>14.308</v>
      </c>
      <c r="U20" s="84">
        <v>14.308</v>
      </c>
      <c r="V20" s="84">
        <v>15.731499999999999</v>
      </c>
      <c r="W20" s="84">
        <v>15.731499999999999</v>
      </c>
      <c r="X20" s="84" t="s">
        <v>333</v>
      </c>
      <c r="Y20" s="84" t="s">
        <v>333</v>
      </c>
      <c r="Z20" s="84" t="s">
        <v>333</v>
      </c>
      <c r="AA20" s="84" t="s">
        <v>333</v>
      </c>
      <c r="AB20" s="85"/>
    </row>
    <row r="21" spans="1:28" s="83" customFormat="1" ht="11.5" x14ac:dyDescent="0.25">
      <c r="A21" s="85"/>
      <c r="B21" s="648"/>
      <c r="C21" s="651"/>
      <c r="D21" s="556"/>
      <c r="E21" s="74" t="s">
        <v>323</v>
      </c>
      <c r="F21" s="560"/>
      <c r="G21" s="23"/>
      <c r="H21" s="84">
        <v>11.753000000000002</v>
      </c>
      <c r="I21" s="84">
        <v>11.753000000000002</v>
      </c>
      <c r="J21" s="84">
        <v>10.621500000000001</v>
      </c>
      <c r="K21" s="84">
        <v>10.621500000000001</v>
      </c>
      <c r="L21" s="84">
        <v>11.095999999999998</v>
      </c>
      <c r="M21" s="84">
        <v>11.095999999999998</v>
      </c>
      <c r="N21" s="84">
        <v>10.804</v>
      </c>
      <c r="O21" s="84">
        <v>10.804</v>
      </c>
      <c r="P21" s="23"/>
      <c r="Q21" s="84">
        <v>10.804</v>
      </c>
      <c r="R21" s="84">
        <v>11.315</v>
      </c>
      <c r="S21" s="84">
        <v>11.315</v>
      </c>
      <c r="T21" s="84">
        <v>12.811499999999999</v>
      </c>
      <c r="U21" s="84">
        <v>12.811499999999999</v>
      </c>
      <c r="V21" s="84">
        <v>14.818999999999999</v>
      </c>
      <c r="W21" s="84">
        <v>14.818999999999999</v>
      </c>
      <c r="X21" s="84" t="s">
        <v>333</v>
      </c>
      <c r="Y21" s="84" t="s">
        <v>333</v>
      </c>
      <c r="Z21" s="84" t="s">
        <v>333</v>
      </c>
      <c r="AA21" s="84" t="s">
        <v>333</v>
      </c>
      <c r="AB21" s="85"/>
    </row>
    <row r="22" spans="1:28" s="83" customFormat="1" ht="11.5" x14ac:dyDescent="0.25">
      <c r="A22" s="85"/>
      <c r="B22" s="648"/>
      <c r="C22" s="651"/>
      <c r="D22" s="556"/>
      <c r="E22" s="74" t="s">
        <v>324</v>
      </c>
      <c r="F22" s="560"/>
      <c r="G22" s="23"/>
      <c r="H22" s="84">
        <v>17.118500000000001</v>
      </c>
      <c r="I22" s="84">
        <v>17.118500000000001</v>
      </c>
      <c r="J22" s="84">
        <v>24.9879</v>
      </c>
      <c r="K22" s="84">
        <v>24.9879</v>
      </c>
      <c r="L22" s="84">
        <v>16.461499999999997</v>
      </c>
      <c r="M22" s="84">
        <v>16.461499999999997</v>
      </c>
      <c r="N22" s="84">
        <v>16.169499999999999</v>
      </c>
      <c r="O22" s="84">
        <v>16.169499999999999</v>
      </c>
      <c r="P22" s="23"/>
      <c r="Q22" s="84">
        <v>16.169499999999999</v>
      </c>
      <c r="R22" s="84">
        <v>16.972500000000004</v>
      </c>
      <c r="S22" s="84">
        <v>16.972500000000004</v>
      </c>
      <c r="T22" s="84">
        <v>17.666</v>
      </c>
      <c r="U22" s="84">
        <v>17.666</v>
      </c>
      <c r="V22" s="84">
        <v>14.563500000000001</v>
      </c>
      <c r="W22" s="84">
        <v>14.563500000000001</v>
      </c>
      <c r="X22" s="84" t="s">
        <v>333</v>
      </c>
      <c r="Y22" s="84" t="s">
        <v>333</v>
      </c>
      <c r="Z22" s="84" t="s">
        <v>333</v>
      </c>
      <c r="AA22" s="84" t="s">
        <v>333</v>
      </c>
      <c r="AB22" s="85"/>
    </row>
    <row r="23" spans="1:28" s="83" customFormat="1" ht="11.5" x14ac:dyDescent="0.25">
      <c r="A23" s="85"/>
      <c r="B23" s="648"/>
      <c r="C23" s="651"/>
      <c r="D23" s="556"/>
      <c r="E23" s="74" t="s">
        <v>325</v>
      </c>
      <c r="F23" s="560"/>
      <c r="G23" s="23"/>
      <c r="H23" s="84">
        <v>14.490500000000003</v>
      </c>
      <c r="I23" s="84">
        <v>14.490500000000003</v>
      </c>
      <c r="J23" s="84">
        <v>20.293999999999997</v>
      </c>
      <c r="K23" s="84">
        <v>20.293999999999997</v>
      </c>
      <c r="L23" s="84">
        <v>16.206000000000003</v>
      </c>
      <c r="M23" s="84">
        <v>16.206000000000003</v>
      </c>
      <c r="N23" s="84">
        <v>16.716999999999999</v>
      </c>
      <c r="O23" s="84">
        <v>16.716999999999999</v>
      </c>
      <c r="P23" s="23"/>
      <c r="Q23" s="84">
        <v>16.716999999999999</v>
      </c>
      <c r="R23" s="84">
        <v>15.9505</v>
      </c>
      <c r="S23" s="84">
        <v>15.9505</v>
      </c>
      <c r="T23" s="84">
        <v>16.023499999999999</v>
      </c>
      <c r="U23" s="84">
        <v>16.023499999999999</v>
      </c>
      <c r="V23" s="84">
        <v>17.373999999999999</v>
      </c>
      <c r="W23" s="84">
        <v>17.373999999999999</v>
      </c>
      <c r="X23" s="84" t="s">
        <v>333</v>
      </c>
      <c r="Y23" s="84" t="s">
        <v>333</v>
      </c>
      <c r="Z23" s="84" t="s">
        <v>333</v>
      </c>
      <c r="AA23" s="84" t="s">
        <v>333</v>
      </c>
      <c r="AB23" s="85"/>
    </row>
    <row r="24" spans="1:28" s="83" customFormat="1" ht="11.5" x14ac:dyDescent="0.25">
      <c r="A24" s="85"/>
      <c r="B24" s="648"/>
      <c r="C24" s="651"/>
      <c r="D24" s="556"/>
      <c r="E24" s="74" t="s">
        <v>326</v>
      </c>
      <c r="F24" s="560"/>
      <c r="G24" s="23"/>
      <c r="H24" s="84">
        <v>16.643999999999998</v>
      </c>
      <c r="I24" s="84">
        <v>16.643999999999998</v>
      </c>
      <c r="J24" s="84">
        <v>22.191999999999997</v>
      </c>
      <c r="K24" s="84">
        <v>22.191999999999997</v>
      </c>
      <c r="L24" s="84">
        <v>17.009</v>
      </c>
      <c r="M24" s="84">
        <v>17.009</v>
      </c>
      <c r="N24" s="84">
        <v>19.162500000000001</v>
      </c>
      <c r="O24" s="84">
        <v>19.162500000000001</v>
      </c>
      <c r="P24" s="23"/>
      <c r="Q24" s="84">
        <v>19.162500000000001</v>
      </c>
      <c r="R24" s="84">
        <v>18.614999999999998</v>
      </c>
      <c r="S24" s="84">
        <v>18.614999999999998</v>
      </c>
      <c r="T24" s="84">
        <v>17.957999999999998</v>
      </c>
      <c r="U24" s="84">
        <v>17.957999999999998</v>
      </c>
      <c r="V24" s="84">
        <v>20.074999999999999</v>
      </c>
      <c r="W24" s="84">
        <v>20.074999999999999</v>
      </c>
      <c r="X24" s="84" t="s">
        <v>333</v>
      </c>
      <c r="Y24" s="84" t="s">
        <v>333</v>
      </c>
      <c r="Z24" s="84" t="s">
        <v>333</v>
      </c>
      <c r="AA24" s="84" t="s">
        <v>333</v>
      </c>
      <c r="AB24" s="85"/>
    </row>
    <row r="25" spans="1:28" s="83" customFormat="1" ht="11.5" x14ac:dyDescent="0.25">
      <c r="A25" s="85"/>
      <c r="B25" s="648"/>
      <c r="C25" s="651"/>
      <c r="D25" s="556"/>
      <c r="E25" s="74" t="s">
        <v>327</v>
      </c>
      <c r="F25" s="560"/>
      <c r="G25" s="23"/>
      <c r="H25" s="84">
        <v>25.367499999999996</v>
      </c>
      <c r="I25" s="84">
        <v>25.367499999999996</v>
      </c>
      <c r="J25" s="84">
        <v>19.381500000000003</v>
      </c>
      <c r="K25" s="84">
        <v>19.381500000000003</v>
      </c>
      <c r="L25" s="84">
        <v>18.651500000000002</v>
      </c>
      <c r="M25" s="84">
        <v>18.651500000000002</v>
      </c>
      <c r="N25" s="84">
        <v>18.906999999999996</v>
      </c>
      <c r="O25" s="84">
        <v>18.906999999999996</v>
      </c>
      <c r="P25" s="23"/>
      <c r="Q25" s="84">
        <v>18.906999999999996</v>
      </c>
      <c r="R25" s="84">
        <v>21.097000000000001</v>
      </c>
      <c r="S25" s="84">
        <v>21.097000000000001</v>
      </c>
      <c r="T25" s="84">
        <v>24.856499999999997</v>
      </c>
      <c r="U25" s="84">
        <v>24.856499999999997</v>
      </c>
      <c r="V25" s="84">
        <v>24.016999999999999</v>
      </c>
      <c r="W25" s="84">
        <v>24.016999999999999</v>
      </c>
      <c r="X25" s="84" t="s">
        <v>333</v>
      </c>
      <c r="Y25" s="84" t="s">
        <v>333</v>
      </c>
      <c r="Z25" s="84" t="s">
        <v>333</v>
      </c>
      <c r="AA25" s="84" t="s">
        <v>333</v>
      </c>
      <c r="AB25" s="85"/>
    </row>
    <row r="26" spans="1:28" s="83" customFormat="1" ht="11.5" x14ac:dyDescent="0.25">
      <c r="A26" s="85"/>
      <c r="B26" s="648"/>
      <c r="C26" s="651"/>
      <c r="D26" s="556"/>
      <c r="E26" s="74" t="s">
        <v>328</v>
      </c>
      <c r="F26" s="560"/>
      <c r="G26" s="23"/>
      <c r="H26" s="84">
        <v>18.2135</v>
      </c>
      <c r="I26" s="84">
        <v>18.2135</v>
      </c>
      <c r="J26" s="84">
        <v>18.140499999999999</v>
      </c>
      <c r="K26" s="84">
        <v>18.140499999999999</v>
      </c>
      <c r="L26" s="84">
        <v>18.797499999999999</v>
      </c>
      <c r="M26" s="84">
        <v>18.797499999999999</v>
      </c>
      <c r="N26" s="84">
        <v>18.614999999999998</v>
      </c>
      <c r="O26" s="84">
        <v>18.614999999999998</v>
      </c>
      <c r="P26" s="23"/>
      <c r="Q26" s="84">
        <v>18.614999999999998</v>
      </c>
      <c r="R26" s="84">
        <v>16.8995</v>
      </c>
      <c r="S26" s="84">
        <v>16.8995</v>
      </c>
      <c r="T26" s="84">
        <v>15.768000000000002</v>
      </c>
      <c r="U26" s="84">
        <v>15.768000000000002</v>
      </c>
      <c r="V26" s="84">
        <v>17.373999999999999</v>
      </c>
      <c r="W26" s="84">
        <v>17.373999999999999</v>
      </c>
      <c r="X26" s="84" t="s">
        <v>333</v>
      </c>
      <c r="Y26" s="84" t="s">
        <v>333</v>
      </c>
      <c r="Z26" s="84" t="s">
        <v>333</v>
      </c>
      <c r="AA26" s="84" t="s">
        <v>333</v>
      </c>
      <c r="AB26" s="85"/>
    </row>
    <row r="27" spans="1:28" s="83" customFormat="1" ht="11.5" x14ac:dyDescent="0.25">
      <c r="A27" s="85"/>
      <c r="B27" s="648"/>
      <c r="C27" s="652"/>
      <c r="D27" s="556"/>
      <c r="E27" s="74" t="s">
        <v>329</v>
      </c>
      <c r="F27" s="560"/>
      <c r="G27" s="23"/>
      <c r="H27" s="84">
        <v>27.776500000000002</v>
      </c>
      <c r="I27" s="84">
        <v>27.776500000000002</v>
      </c>
      <c r="J27" s="84">
        <v>25.732499999999995</v>
      </c>
      <c r="K27" s="84">
        <v>25.732499999999995</v>
      </c>
      <c r="L27" s="84">
        <v>29.784000000000002</v>
      </c>
      <c r="M27" s="84">
        <v>29.784000000000002</v>
      </c>
      <c r="N27" s="84">
        <v>29.272999999999996</v>
      </c>
      <c r="O27" s="84">
        <v>29.272999999999996</v>
      </c>
      <c r="P27" s="23"/>
      <c r="Q27" s="84">
        <v>29.272999999999996</v>
      </c>
      <c r="R27" s="84">
        <v>24.381999999999998</v>
      </c>
      <c r="S27" s="84">
        <v>24.381999999999998</v>
      </c>
      <c r="T27" s="84">
        <v>24.527999999999999</v>
      </c>
      <c r="U27" s="84">
        <v>24.527999999999999</v>
      </c>
      <c r="V27" s="84">
        <v>25.951499999999999</v>
      </c>
      <c r="W27" s="84">
        <v>25.951499999999999</v>
      </c>
      <c r="X27" s="84" t="s">
        <v>333</v>
      </c>
      <c r="Y27" s="84" t="s">
        <v>333</v>
      </c>
      <c r="Z27" s="84" t="s">
        <v>333</v>
      </c>
      <c r="AA27" s="84" t="s">
        <v>333</v>
      </c>
      <c r="AB27" s="85"/>
    </row>
    <row r="28" spans="1:28" s="83" customFormat="1" ht="12.4" customHeight="1" x14ac:dyDescent="0.25">
      <c r="A28" s="85"/>
      <c r="B28" s="648"/>
      <c r="C28" s="650" t="s">
        <v>293</v>
      </c>
      <c r="D28" s="556" t="s">
        <v>316</v>
      </c>
      <c r="E28" s="74" t="s">
        <v>315</v>
      </c>
      <c r="F28" s="560"/>
      <c r="G28" s="23"/>
      <c r="H28" s="84">
        <v>115.97143199632869</v>
      </c>
      <c r="I28" s="84">
        <v>116.72411529476335</v>
      </c>
      <c r="J28" s="84">
        <v>124.54757237832575</v>
      </c>
      <c r="K28" s="84">
        <v>123.98145305026669</v>
      </c>
      <c r="L28" s="84">
        <v>129.7556311380325</v>
      </c>
      <c r="M28" s="84">
        <v>130.657958483985</v>
      </c>
      <c r="N28" s="84">
        <v>128.76541027017333</v>
      </c>
      <c r="O28" s="84">
        <v>128.36864476005991</v>
      </c>
      <c r="P28" s="23"/>
      <c r="Q28" s="84">
        <v>128.36864476005991</v>
      </c>
      <c r="R28" s="84">
        <v>137.40795696361235</v>
      </c>
      <c r="S28" s="84">
        <v>139.21047793705696</v>
      </c>
      <c r="T28" s="84">
        <v>138.56313107721894</v>
      </c>
      <c r="U28" s="84">
        <v>142.15743278235834</v>
      </c>
      <c r="V28" s="84">
        <v>149.869602580774</v>
      </c>
      <c r="W28" s="84">
        <v>150.25954150038646</v>
      </c>
      <c r="X28" s="84" t="s">
        <v>333</v>
      </c>
      <c r="Y28" s="84" t="s">
        <v>333</v>
      </c>
      <c r="Z28" s="84" t="s">
        <v>333</v>
      </c>
      <c r="AA28" s="84" t="s">
        <v>333</v>
      </c>
      <c r="AB28" s="85"/>
    </row>
    <row r="29" spans="1:28" s="83" customFormat="1" ht="11.5" x14ac:dyDescent="0.25">
      <c r="A29" s="85"/>
      <c r="B29" s="648"/>
      <c r="C29" s="651"/>
      <c r="D29" s="556"/>
      <c r="E29" s="74" t="s">
        <v>317</v>
      </c>
      <c r="F29" s="560"/>
      <c r="G29" s="23"/>
      <c r="H29" s="84">
        <v>112.65171748942137</v>
      </c>
      <c r="I29" s="84">
        <v>113.38777772195164</v>
      </c>
      <c r="J29" s="84">
        <v>127.49543556558233</v>
      </c>
      <c r="K29" s="84">
        <v>126.94181902444527</v>
      </c>
      <c r="L29" s="84">
        <v>119.9753223983208</v>
      </c>
      <c r="M29" s="84">
        <v>120.85772177859329</v>
      </c>
      <c r="N29" s="84">
        <v>118.12031929224496</v>
      </c>
      <c r="O29" s="84">
        <v>117.72850527025595</v>
      </c>
      <c r="P29" s="23"/>
      <c r="Q29" s="84">
        <v>117.72850527025595</v>
      </c>
      <c r="R29" s="84">
        <v>123.41143106422412</v>
      </c>
      <c r="S29" s="84">
        <v>125.13398866587869</v>
      </c>
      <c r="T29" s="84">
        <v>124.45269245974913</v>
      </c>
      <c r="U29" s="84">
        <v>127.91473960342842</v>
      </c>
      <c r="V29" s="84">
        <v>138.6644529456243</v>
      </c>
      <c r="W29" s="84">
        <v>138.73666814258939</v>
      </c>
      <c r="X29" s="84" t="s">
        <v>333</v>
      </c>
      <c r="Y29" s="84" t="s">
        <v>333</v>
      </c>
      <c r="Z29" s="84" t="s">
        <v>333</v>
      </c>
      <c r="AA29" s="84" t="s">
        <v>333</v>
      </c>
      <c r="AB29" s="85"/>
    </row>
    <row r="30" spans="1:28" s="83" customFormat="1" ht="11.5" x14ac:dyDescent="0.25">
      <c r="A30" s="85"/>
      <c r="B30" s="648"/>
      <c r="C30" s="651"/>
      <c r="D30" s="556"/>
      <c r="E30" s="74" t="s">
        <v>318</v>
      </c>
      <c r="F30" s="560"/>
      <c r="G30" s="23"/>
      <c r="H30" s="84">
        <v>107.6690008178043</v>
      </c>
      <c r="I30" s="84">
        <v>108.41258580512795</v>
      </c>
      <c r="J30" s="84">
        <v>121.65288893089296</v>
      </c>
      <c r="K30" s="84">
        <v>121.09361275955513</v>
      </c>
      <c r="L30" s="84">
        <v>107.46045132117443</v>
      </c>
      <c r="M30" s="84">
        <v>108.35187148354184</v>
      </c>
      <c r="N30" s="84">
        <v>111.26268585112042</v>
      </c>
      <c r="O30" s="84">
        <v>110.86251431726572</v>
      </c>
      <c r="P30" s="23"/>
      <c r="Q30" s="84">
        <v>110.86251431726572</v>
      </c>
      <c r="R30" s="84">
        <v>121.7067934726884</v>
      </c>
      <c r="S30" s="84">
        <v>123.44226602651445</v>
      </c>
      <c r="T30" s="84">
        <v>128.32608261340272</v>
      </c>
      <c r="U30" s="84">
        <v>131.82639419492421</v>
      </c>
      <c r="V30" s="84">
        <v>142.17493957196669</v>
      </c>
      <c r="W30" s="84">
        <v>141.95871332546301</v>
      </c>
      <c r="X30" s="84" t="s">
        <v>333</v>
      </c>
      <c r="Y30" s="84" t="s">
        <v>333</v>
      </c>
      <c r="Z30" s="84" t="s">
        <v>333</v>
      </c>
      <c r="AA30" s="84" t="s">
        <v>333</v>
      </c>
      <c r="AB30" s="85"/>
    </row>
    <row r="31" spans="1:28" s="83" customFormat="1" ht="11.5" x14ac:dyDescent="0.25">
      <c r="A31" s="85"/>
      <c r="B31" s="648"/>
      <c r="C31" s="651"/>
      <c r="D31" s="556"/>
      <c r="E31" s="74" t="s">
        <v>319</v>
      </c>
      <c r="F31" s="560"/>
      <c r="G31" s="23"/>
      <c r="H31" s="84">
        <v>161.57721102085605</v>
      </c>
      <c r="I31" s="84">
        <v>162.32987044129305</v>
      </c>
      <c r="J31" s="84">
        <v>154.84449600166258</v>
      </c>
      <c r="K31" s="84">
        <v>154.27839463307734</v>
      </c>
      <c r="L31" s="84">
        <v>151.73200363701548</v>
      </c>
      <c r="M31" s="84">
        <v>152.63430235768783</v>
      </c>
      <c r="N31" s="84">
        <v>146.06936183262013</v>
      </c>
      <c r="O31" s="84">
        <v>145.6662859118874</v>
      </c>
      <c r="P31" s="23"/>
      <c r="Q31" s="84">
        <v>145.6662859118874</v>
      </c>
      <c r="R31" s="84">
        <v>164.45778617802256</v>
      </c>
      <c r="S31" s="84">
        <v>166.20889591530698</v>
      </c>
      <c r="T31" s="84">
        <v>167.84962473614425</v>
      </c>
      <c r="U31" s="84">
        <v>171.39474956613472</v>
      </c>
      <c r="V31" s="84">
        <v>175.72271606821317</v>
      </c>
      <c r="W31" s="84">
        <v>175.84932890318342</v>
      </c>
      <c r="X31" s="84" t="s">
        <v>333</v>
      </c>
      <c r="Y31" s="84" t="s">
        <v>333</v>
      </c>
      <c r="Z31" s="84" t="s">
        <v>333</v>
      </c>
      <c r="AA31" s="84" t="s">
        <v>333</v>
      </c>
      <c r="AB31" s="85"/>
    </row>
    <row r="32" spans="1:28" s="83" customFormat="1" ht="11.5" x14ac:dyDescent="0.25">
      <c r="A32" s="85"/>
      <c r="B32" s="648"/>
      <c r="C32" s="651"/>
      <c r="D32" s="556"/>
      <c r="E32" s="74" t="s">
        <v>320</v>
      </c>
      <c r="F32" s="560"/>
      <c r="G32" s="23"/>
      <c r="H32" s="84">
        <v>118.14897952531841</v>
      </c>
      <c r="I32" s="84">
        <v>118.88658758066497</v>
      </c>
      <c r="J32" s="84">
        <v>137.4367438636757</v>
      </c>
      <c r="K32" s="84">
        <v>136.88196315108098</v>
      </c>
      <c r="L32" s="84">
        <v>128.90158599060413</v>
      </c>
      <c r="M32" s="84">
        <v>129.78584092268272</v>
      </c>
      <c r="N32" s="84">
        <v>129.922768407202</v>
      </c>
      <c r="O32" s="84">
        <v>129.52809587222305</v>
      </c>
      <c r="P32" s="23"/>
      <c r="Q32" s="84">
        <v>129.52809587222305</v>
      </c>
      <c r="R32" s="84">
        <v>133.31285824859731</v>
      </c>
      <c r="S32" s="84">
        <v>135.06553441241385</v>
      </c>
      <c r="T32" s="84">
        <v>129.52711479681824</v>
      </c>
      <c r="U32" s="84">
        <v>133.0641900856418</v>
      </c>
      <c r="V32" s="84">
        <v>145.66747692290497</v>
      </c>
      <c r="W32" s="84">
        <v>145.71924219086378</v>
      </c>
      <c r="X32" s="84" t="s">
        <v>333</v>
      </c>
      <c r="Y32" s="84" t="s">
        <v>333</v>
      </c>
      <c r="Z32" s="84" t="s">
        <v>333</v>
      </c>
      <c r="AA32" s="84" t="s">
        <v>333</v>
      </c>
      <c r="AB32" s="85"/>
    </row>
    <row r="33" spans="1:28" s="83" customFormat="1" ht="11.5" x14ac:dyDescent="0.25">
      <c r="A33" s="85"/>
      <c r="B33" s="648"/>
      <c r="C33" s="651"/>
      <c r="D33" s="556"/>
      <c r="E33" s="74" t="s">
        <v>321</v>
      </c>
      <c r="F33" s="560"/>
      <c r="G33" s="23"/>
      <c r="H33" s="84">
        <v>129.24659664648567</v>
      </c>
      <c r="I33" s="84">
        <v>129.99016388228577</v>
      </c>
      <c r="J33" s="84">
        <v>144.63173392265401</v>
      </c>
      <c r="K33" s="84">
        <v>144.07247110285542</v>
      </c>
      <c r="L33" s="84">
        <v>133.80344450903061</v>
      </c>
      <c r="M33" s="84">
        <v>134.6948433906214</v>
      </c>
      <c r="N33" s="84">
        <v>125.52748304179777</v>
      </c>
      <c r="O33" s="84">
        <v>125.13757098098418</v>
      </c>
      <c r="P33" s="23"/>
      <c r="Q33" s="84">
        <v>125.13757098098418</v>
      </c>
      <c r="R33" s="84">
        <v>132.64000379353573</v>
      </c>
      <c r="S33" s="84">
        <v>134.26488530239789</v>
      </c>
      <c r="T33" s="84">
        <v>138.11137129961392</v>
      </c>
      <c r="U33" s="84">
        <v>141.39593788625712</v>
      </c>
      <c r="V33" s="84">
        <v>149.2381412376856</v>
      </c>
      <c r="W33" s="84">
        <v>149.27322576471568</v>
      </c>
      <c r="X33" s="84" t="s">
        <v>333</v>
      </c>
      <c r="Y33" s="84" t="s">
        <v>333</v>
      </c>
      <c r="Z33" s="84" t="s">
        <v>333</v>
      </c>
      <c r="AA33" s="84" t="s">
        <v>333</v>
      </c>
      <c r="AB33" s="85"/>
    </row>
    <row r="34" spans="1:28" s="83" customFormat="1" ht="11.5" x14ac:dyDescent="0.25">
      <c r="A34" s="85"/>
      <c r="B34" s="648"/>
      <c r="C34" s="651"/>
      <c r="D34" s="556"/>
      <c r="E34" s="74" t="s">
        <v>322</v>
      </c>
      <c r="F34" s="560"/>
      <c r="G34" s="23"/>
      <c r="H34" s="84">
        <v>124.32510980430499</v>
      </c>
      <c r="I34" s="84">
        <v>125.0721377222405</v>
      </c>
      <c r="J34" s="84">
        <v>133.59697691662672</v>
      </c>
      <c r="K34" s="84">
        <v>133.03511119724311</v>
      </c>
      <c r="L34" s="84">
        <v>121.99631967072624</v>
      </c>
      <c r="M34" s="84">
        <v>122.89186726683339</v>
      </c>
      <c r="N34" s="84">
        <v>123.93080072985816</v>
      </c>
      <c r="O34" s="84">
        <v>123.53427285580439</v>
      </c>
      <c r="P34" s="23"/>
      <c r="Q34" s="84">
        <v>123.53427285580439</v>
      </c>
      <c r="R34" s="84">
        <v>133.33143061945938</v>
      </c>
      <c r="S34" s="84">
        <v>135.05132602163874</v>
      </c>
      <c r="T34" s="84">
        <v>127.4839788274648</v>
      </c>
      <c r="U34" s="84">
        <v>130.93145688650176</v>
      </c>
      <c r="V34" s="84">
        <v>135.04068919638456</v>
      </c>
      <c r="W34" s="84">
        <v>135.10262390648938</v>
      </c>
      <c r="X34" s="84" t="s">
        <v>333</v>
      </c>
      <c r="Y34" s="84" t="s">
        <v>333</v>
      </c>
      <c r="Z34" s="84" t="s">
        <v>333</v>
      </c>
      <c r="AA34" s="84" t="s">
        <v>333</v>
      </c>
      <c r="AB34" s="85"/>
    </row>
    <row r="35" spans="1:28" s="83" customFormat="1" ht="11.5" x14ac:dyDescent="0.25">
      <c r="A35" s="85"/>
      <c r="B35" s="648"/>
      <c r="C35" s="651"/>
      <c r="D35" s="556"/>
      <c r="E35" s="74" t="s">
        <v>323</v>
      </c>
      <c r="F35" s="560"/>
      <c r="G35" s="23"/>
      <c r="H35" s="84">
        <v>122.08500414815211</v>
      </c>
      <c r="I35" s="84">
        <v>122.81915865478281</v>
      </c>
      <c r="J35" s="84">
        <v>131.63855203118507</v>
      </c>
      <c r="K35" s="84">
        <v>131.08636885288198</v>
      </c>
      <c r="L35" s="84">
        <v>129.90344141849408</v>
      </c>
      <c r="M35" s="84">
        <v>130.78355618770024</v>
      </c>
      <c r="N35" s="84">
        <v>127.01235937375483</v>
      </c>
      <c r="O35" s="84">
        <v>126.61887448222694</v>
      </c>
      <c r="P35" s="23"/>
      <c r="Q35" s="84">
        <v>126.61887448222694</v>
      </c>
      <c r="R35" s="84">
        <v>129.45364098727072</v>
      </c>
      <c r="S35" s="84">
        <v>131.52644467740498</v>
      </c>
      <c r="T35" s="84">
        <v>125.83975465699035</v>
      </c>
      <c r="U35" s="84">
        <v>129.65130343621664</v>
      </c>
      <c r="V35" s="84">
        <v>143.66772165993581</v>
      </c>
      <c r="W35" s="84">
        <v>143.70230923154</v>
      </c>
      <c r="X35" s="84" t="s">
        <v>333</v>
      </c>
      <c r="Y35" s="84" t="s">
        <v>333</v>
      </c>
      <c r="Z35" s="84" t="s">
        <v>333</v>
      </c>
      <c r="AA35" s="84" t="s">
        <v>333</v>
      </c>
      <c r="AB35" s="85"/>
    </row>
    <row r="36" spans="1:28" s="83" customFormat="1" ht="11.5" x14ac:dyDescent="0.25">
      <c r="A36" s="85"/>
      <c r="B36" s="648"/>
      <c r="C36" s="651"/>
      <c r="D36" s="556"/>
      <c r="E36" s="74" t="s">
        <v>324</v>
      </c>
      <c r="F36" s="560"/>
      <c r="G36" s="23"/>
      <c r="H36" s="84">
        <v>126.64580966174836</v>
      </c>
      <c r="I36" s="84">
        <v>127.38843352176289</v>
      </c>
      <c r="J36" s="84">
        <v>149.60666824538114</v>
      </c>
      <c r="K36" s="84">
        <v>149.04811497137283</v>
      </c>
      <c r="L36" s="84">
        <v>143.38312656502399</v>
      </c>
      <c r="M36" s="84">
        <v>144.27339451442779</v>
      </c>
      <c r="N36" s="84">
        <v>137.73524696211223</v>
      </c>
      <c r="O36" s="84">
        <v>137.34087243160866</v>
      </c>
      <c r="P36" s="23"/>
      <c r="Q36" s="84">
        <v>137.34087243160866</v>
      </c>
      <c r="R36" s="84">
        <v>148.52565262962443</v>
      </c>
      <c r="S36" s="84">
        <v>150.33871528754304</v>
      </c>
      <c r="T36" s="84">
        <v>153.12925724504447</v>
      </c>
      <c r="U36" s="84">
        <v>156.7653905842445</v>
      </c>
      <c r="V36" s="84">
        <v>169.29258863282755</v>
      </c>
      <c r="W36" s="84">
        <v>169.72139964752859</v>
      </c>
      <c r="X36" s="84" t="s">
        <v>333</v>
      </c>
      <c r="Y36" s="84" t="s">
        <v>333</v>
      </c>
      <c r="Z36" s="84" t="s">
        <v>333</v>
      </c>
      <c r="AA36" s="84" t="s">
        <v>333</v>
      </c>
      <c r="AB36" s="85"/>
    </row>
    <row r="37" spans="1:28" s="83" customFormat="1" ht="11.5" x14ac:dyDescent="0.25">
      <c r="A37" s="85"/>
      <c r="B37" s="648"/>
      <c r="C37" s="651"/>
      <c r="D37" s="556"/>
      <c r="E37" s="74" t="s">
        <v>325</v>
      </c>
      <c r="F37" s="560"/>
      <c r="G37" s="23"/>
      <c r="H37" s="84">
        <v>133.00294880673735</v>
      </c>
      <c r="I37" s="84">
        <v>133.74139570596756</v>
      </c>
      <c r="J37" s="84">
        <v>156.96665379217561</v>
      </c>
      <c r="K37" s="84">
        <v>156.4112421558753</v>
      </c>
      <c r="L37" s="84">
        <v>144.20689140703877</v>
      </c>
      <c r="M37" s="84">
        <v>145.09215195698718</v>
      </c>
      <c r="N37" s="84">
        <v>142.17653819584098</v>
      </c>
      <c r="O37" s="84">
        <v>141.78758931715748</v>
      </c>
      <c r="P37" s="23"/>
      <c r="Q37" s="84">
        <v>141.78758931715748</v>
      </c>
      <c r="R37" s="84">
        <v>148.3579160263908</v>
      </c>
      <c r="S37" s="84">
        <v>150.03354492109565</v>
      </c>
      <c r="T37" s="84">
        <v>148.74758381711479</v>
      </c>
      <c r="U37" s="84">
        <v>152.14622597535489</v>
      </c>
      <c r="V37" s="84">
        <v>164.92111763830758</v>
      </c>
      <c r="W37" s="84">
        <v>165.09133340490354</v>
      </c>
      <c r="X37" s="84" t="s">
        <v>333</v>
      </c>
      <c r="Y37" s="84" t="s">
        <v>333</v>
      </c>
      <c r="Z37" s="84" t="s">
        <v>333</v>
      </c>
      <c r="AA37" s="84" t="s">
        <v>333</v>
      </c>
      <c r="AB37" s="85"/>
    </row>
    <row r="38" spans="1:28" s="83" customFormat="1" ht="11.5" x14ac:dyDescent="0.25">
      <c r="A38" s="85"/>
      <c r="B38" s="648"/>
      <c r="C38" s="651"/>
      <c r="D38" s="556"/>
      <c r="E38" s="74" t="s">
        <v>326</v>
      </c>
      <c r="F38" s="560"/>
      <c r="G38" s="23"/>
      <c r="H38" s="84">
        <v>146.64933375988156</v>
      </c>
      <c r="I38" s="84">
        <v>147.37559079661511</v>
      </c>
      <c r="J38" s="84">
        <v>168.50890410403383</v>
      </c>
      <c r="K38" s="84">
        <v>167.96266088794439</v>
      </c>
      <c r="L38" s="84">
        <v>163.90927532597712</v>
      </c>
      <c r="M38" s="84">
        <v>164.77992249696916</v>
      </c>
      <c r="N38" s="84">
        <v>154.51850663243908</v>
      </c>
      <c r="O38" s="84">
        <v>154.13129084609272</v>
      </c>
      <c r="P38" s="23"/>
      <c r="Q38" s="84">
        <v>154.13129084609272</v>
      </c>
      <c r="R38" s="84">
        <v>157.80897045798051</v>
      </c>
      <c r="S38" s="84">
        <v>159.5898556194345</v>
      </c>
      <c r="T38" s="84">
        <v>159.35873765525906</v>
      </c>
      <c r="U38" s="84">
        <v>162.95162465860261</v>
      </c>
      <c r="V38" s="84">
        <v>179.95385902974789</v>
      </c>
      <c r="W38" s="84">
        <v>180.2644378989944</v>
      </c>
      <c r="X38" s="84" t="s">
        <v>333</v>
      </c>
      <c r="Y38" s="84" t="s">
        <v>333</v>
      </c>
      <c r="Z38" s="84" t="s">
        <v>333</v>
      </c>
      <c r="AA38" s="84" t="s">
        <v>333</v>
      </c>
      <c r="AB38" s="85"/>
    </row>
    <row r="39" spans="1:28" s="83" customFormat="1" ht="11.5" x14ac:dyDescent="0.25">
      <c r="A39" s="85"/>
      <c r="B39" s="648"/>
      <c r="C39" s="651"/>
      <c r="D39" s="556"/>
      <c r="E39" s="74" t="s">
        <v>327</v>
      </c>
      <c r="F39" s="560"/>
      <c r="G39" s="23"/>
      <c r="H39" s="84">
        <v>121.21758563954305</v>
      </c>
      <c r="I39" s="84">
        <v>121.97075928282472</v>
      </c>
      <c r="J39" s="84">
        <v>126.71847162785441</v>
      </c>
      <c r="K39" s="84">
        <v>126.15198349435502</v>
      </c>
      <c r="L39" s="84">
        <v>119.60689069991193</v>
      </c>
      <c r="M39" s="84">
        <v>120.50980587817759</v>
      </c>
      <c r="N39" s="84">
        <v>117.59310327280225</v>
      </c>
      <c r="O39" s="84">
        <v>117.19821729339398</v>
      </c>
      <c r="P39" s="23"/>
      <c r="Q39" s="84">
        <v>117.19821729339398</v>
      </c>
      <c r="R39" s="84">
        <v>123.23637403721483</v>
      </c>
      <c r="S39" s="84">
        <v>124.94307359762612</v>
      </c>
      <c r="T39" s="84">
        <v>128.14007136188857</v>
      </c>
      <c r="U39" s="84">
        <v>131.59930251104529</v>
      </c>
      <c r="V39" s="84">
        <v>138.95385945208281</v>
      </c>
      <c r="W39" s="84">
        <v>138.91608638410327</v>
      </c>
      <c r="X39" s="84" t="s">
        <v>333</v>
      </c>
      <c r="Y39" s="84" t="s">
        <v>333</v>
      </c>
      <c r="Z39" s="84" t="s">
        <v>333</v>
      </c>
      <c r="AA39" s="84" t="s">
        <v>333</v>
      </c>
      <c r="AB39" s="85"/>
    </row>
    <row r="40" spans="1:28" s="83" customFormat="1" ht="11.5" x14ac:dyDescent="0.25">
      <c r="A40" s="85"/>
      <c r="B40" s="648"/>
      <c r="C40" s="651"/>
      <c r="D40" s="556"/>
      <c r="E40" s="74" t="s">
        <v>328</v>
      </c>
      <c r="F40" s="560"/>
      <c r="G40" s="23"/>
      <c r="H40" s="84">
        <v>123.95014913709178</v>
      </c>
      <c r="I40" s="84">
        <v>124.69829893079482</v>
      </c>
      <c r="J40" s="84">
        <v>139.99637776476746</v>
      </c>
      <c r="K40" s="84">
        <v>139.43366824353919</v>
      </c>
      <c r="L40" s="84">
        <v>124.74872860420707</v>
      </c>
      <c r="M40" s="84">
        <v>125.64562112079527</v>
      </c>
      <c r="N40" s="84">
        <v>125.42362347896896</v>
      </c>
      <c r="O40" s="84">
        <v>125.02842728643076</v>
      </c>
      <c r="P40" s="23"/>
      <c r="Q40" s="84">
        <v>125.02842728643076</v>
      </c>
      <c r="R40" s="84">
        <v>131.25157687445429</v>
      </c>
      <c r="S40" s="84">
        <v>132.83894954125657</v>
      </c>
      <c r="T40" s="84">
        <v>133.01102223905909</v>
      </c>
      <c r="U40" s="84">
        <v>136.241410413018</v>
      </c>
      <c r="V40" s="84">
        <v>141.39509699663142</v>
      </c>
      <c r="W40" s="84">
        <v>141.41349489867699</v>
      </c>
      <c r="X40" s="84" t="s">
        <v>333</v>
      </c>
      <c r="Y40" s="84" t="s">
        <v>333</v>
      </c>
      <c r="Z40" s="84" t="s">
        <v>333</v>
      </c>
      <c r="AA40" s="84" t="s">
        <v>333</v>
      </c>
      <c r="AB40" s="85"/>
    </row>
    <row r="41" spans="1:28" s="83" customFormat="1" ht="11.5" x14ac:dyDescent="0.25">
      <c r="A41" s="85"/>
      <c r="B41" s="649"/>
      <c r="C41" s="652"/>
      <c r="D41" s="556"/>
      <c r="E41" s="74" t="s">
        <v>329</v>
      </c>
      <c r="F41" s="560"/>
      <c r="G41" s="23"/>
      <c r="H41" s="84">
        <v>148.83755254249516</v>
      </c>
      <c r="I41" s="84">
        <v>149.58596648207978</v>
      </c>
      <c r="J41" s="84">
        <v>178.77397635531861</v>
      </c>
      <c r="K41" s="84">
        <v>178.21106816077142</v>
      </c>
      <c r="L41" s="84">
        <v>169.86460557365865</v>
      </c>
      <c r="M41" s="84">
        <v>170.76181475205237</v>
      </c>
      <c r="N41" s="84">
        <v>155.43898208447044</v>
      </c>
      <c r="O41" s="84">
        <v>155.04840246901301</v>
      </c>
      <c r="P41" s="23"/>
      <c r="Q41" s="84">
        <v>155.04840246901301</v>
      </c>
      <c r="R41" s="84">
        <v>154.32708952990532</v>
      </c>
      <c r="S41" s="84">
        <v>155.68171664214671</v>
      </c>
      <c r="T41" s="84">
        <v>164.73860302391074</v>
      </c>
      <c r="U41" s="84">
        <v>168.02581593101917</v>
      </c>
      <c r="V41" s="84">
        <v>169.61393814062509</v>
      </c>
      <c r="W41" s="84">
        <v>169.77779074667174</v>
      </c>
      <c r="X41" s="84" t="s">
        <v>333</v>
      </c>
      <c r="Y41" s="84" t="s">
        <v>333</v>
      </c>
      <c r="Z41" s="84" t="s">
        <v>333</v>
      </c>
      <c r="AA41" s="84" t="s">
        <v>333</v>
      </c>
      <c r="AB41" s="85"/>
    </row>
    <row r="42" spans="1:28" s="83" customFormat="1" ht="12.4" customHeight="1" x14ac:dyDescent="0.25">
      <c r="A42" s="85"/>
      <c r="B42" s="647" t="s">
        <v>478</v>
      </c>
      <c r="C42" s="650" t="s">
        <v>290</v>
      </c>
      <c r="D42" s="556" t="s">
        <v>316</v>
      </c>
      <c r="E42" s="74" t="s">
        <v>315</v>
      </c>
      <c r="F42" s="560"/>
      <c r="G42" s="23"/>
      <c r="H42" s="84">
        <v>17.118500000000001</v>
      </c>
      <c r="I42" s="84">
        <v>17.118500000000001</v>
      </c>
      <c r="J42" s="84">
        <v>16.753499999999999</v>
      </c>
      <c r="K42" s="84">
        <v>16.753499999999999</v>
      </c>
      <c r="L42" s="84">
        <v>17.118500000000001</v>
      </c>
      <c r="M42" s="84">
        <v>17.118500000000001</v>
      </c>
      <c r="N42" s="84">
        <v>16.169499999999999</v>
      </c>
      <c r="O42" s="84">
        <v>16.169499999999999</v>
      </c>
      <c r="P42" s="23"/>
      <c r="Q42" s="84">
        <v>16.169499999999999</v>
      </c>
      <c r="R42" s="84">
        <v>17.775500000000001</v>
      </c>
      <c r="S42" s="84">
        <v>17.775500000000001</v>
      </c>
      <c r="T42" s="84">
        <v>17.666</v>
      </c>
      <c r="U42" s="84">
        <v>17.666</v>
      </c>
      <c r="V42" s="84">
        <v>14.490500000000003</v>
      </c>
      <c r="W42" s="84">
        <v>14.490500000000003</v>
      </c>
      <c r="X42" s="84" t="s">
        <v>333</v>
      </c>
      <c r="Y42" s="84" t="s">
        <v>333</v>
      </c>
      <c r="Z42" s="84" t="s">
        <v>333</v>
      </c>
      <c r="AA42" s="84" t="s">
        <v>333</v>
      </c>
      <c r="AB42" s="85"/>
    </row>
    <row r="43" spans="1:28" s="83" customFormat="1" ht="11.5" x14ac:dyDescent="0.25">
      <c r="A43" s="85"/>
      <c r="B43" s="648"/>
      <c r="C43" s="651"/>
      <c r="D43" s="556"/>
      <c r="E43" s="74" t="s">
        <v>317</v>
      </c>
      <c r="F43" s="560"/>
      <c r="G43" s="23"/>
      <c r="H43" s="84">
        <v>9.5265000000000004</v>
      </c>
      <c r="I43" s="84">
        <v>9.5265000000000004</v>
      </c>
      <c r="J43" s="84">
        <v>16.352</v>
      </c>
      <c r="K43" s="84">
        <v>16.352</v>
      </c>
      <c r="L43" s="84">
        <v>11.388</v>
      </c>
      <c r="M43" s="84">
        <v>11.388</v>
      </c>
      <c r="N43" s="84">
        <v>12.0815</v>
      </c>
      <c r="O43" s="84">
        <v>12.0815</v>
      </c>
      <c r="P43" s="23"/>
      <c r="Q43" s="84">
        <v>12.0815</v>
      </c>
      <c r="R43" s="84">
        <v>11.351499999999998</v>
      </c>
      <c r="S43" s="84">
        <v>11.351499999999998</v>
      </c>
      <c r="T43" s="84">
        <v>12.227499999999999</v>
      </c>
      <c r="U43" s="84">
        <v>12.227499999999999</v>
      </c>
      <c r="V43" s="84">
        <v>13.651000000000002</v>
      </c>
      <c r="W43" s="84">
        <v>13.651000000000002</v>
      </c>
      <c r="X43" s="84" t="s">
        <v>333</v>
      </c>
      <c r="Y43" s="84" t="s">
        <v>333</v>
      </c>
      <c r="Z43" s="84" t="s">
        <v>333</v>
      </c>
      <c r="AA43" s="84" t="s">
        <v>333</v>
      </c>
      <c r="AB43" s="85"/>
    </row>
    <row r="44" spans="1:28" s="83" customFormat="1" ht="11.5" x14ac:dyDescent="0.25">
      <c r="A44" s="85"/>
      <c r="B44" s="648"/>
      <c r="C44" s="651"/>
      <c r="D44" s="556"/>
      <c r="E44" s="74" t="s">
        <v>318</v>
      </c>
      <c r="F44" s="560"/>
      <c r="G44" s="23"/>
      <c r="H44" s="84">
        <v>16.096500000000002</v>
      </c>
      <c r="I44" s="84">
        <v>16.096500000000002</v>
      </c>
      <c r="J44" s="84">
        <v>23.7469</v>
      </c>
      <c r="K44" s="84">
        <v>23.7469</v>
      </c>
      <c r="L44" s="84">
        <v>14.855500000000001</v>
      </c>
      <c r="M44" s="84">
        <v>14.855500000000001</v>
      </c>
      <c r="N44" s="84">
        <v>15.439500000000001</v>
      </c>
      <c r="O44" s="84">
        <v>15.439500000000001</v>
      </c>
      <c r="P44" s="23"/>
      <c r="Q44" s="84">
        <v>15.439500000000001</v>
      </c>
      <c r="R44" s="84">
        <v>14.892000000000001</v>
      </c>
      <c r="S44" s="84">
        <v>14.892000000000001</v>
      </c>
      <c r="T44" s="84">
        <v>15.0015</v>
      </c>
      <c r="U44" s="84">
        <v>15.0015</v>
      </c>
      <c r="V44" s="84">
        <v>12.0815</v>
      </c>
      <c r="W44" s="84">
        <v>12.0815</v>
      </c>
      <c r="X44" s="84" t="s">
        <v>333</v>
      </c>
      <c r="Y44" s="84" t="s">
        <v>333</v>
      </c>
      <c r="Z44" s="84" t="s">
        <v>333</v>
      </c>
      <c r="AA44" s="84" t="s">
        <v>333</v>
      </c>
      <c r="AB44" s="85"/>
    </row>
    <row r="45" spans="1:28" s="83" customFormat="1" ht="11.5" x14ac:dyDescent="0.25">
      <c r="A45" s="85"/>
      <c r="B45" s="648"/>
      <c r="C45" s="651"/>
      <c r="D45" s="556"/>
      <c r="E45" s="74" t="s">
        <v>319</v>
      </c>
      <c r="F45" s="560"/>
      <c r="G45" s="23"/>
      <c r="H45" s="84">
        <v>19.308499999999999</v>
      </c>
      <c r="I45" s="84">
        <v>19.308499999999999</v>
      </c>
      <c r="J45" s="84">
        <v>14.818999999999999</v>
      </c>
      <c r="K45" s="84">
        <v>14.818999999999999</v>
      </c>
      <c r="L45" s="84">
        <v>15.184000000000001</v>
      </c>
      <c r="M45" s="84">
        <v>15.184000000000001</v>
      </c>
      <c r="N45" s="84">
        <v>13.468499999999999</v>
      </c>
      <c r="O45" s="84">
        <v>13.468499999999999</v>
      </c>
      <c r="P45" s="23"/>
      <c r="Q45" s="84">
        <v>13.468499999999999</v>
      </c>
      <c r="R45" s="84">
        <v>13.432</v>
      </c>
      <c r="S45" s="84">
        <v>13.432</v>
      </c>
      <c r="T45" s="84">
        <v>11.351499999999998</v>
      </c>
      <c r="U45" s="84">
        <v>11.351499999999998</v>
      </c>
      <c r="V45" s="84">
        <v>12.738500000000002</v>
      </c>
      <c r="W45" s="84">
        <v>12.738500000000002</v>
      </c>
      <c r="X45" s="84" t="s">
        <v>333</v>
      </c>
      <c r="Y45" s="84" t="s">
        <v>333</v>
      </c>
      <c r="Z45" s="84" t="s">
        <v>333</v>
      </c>
      <c r="AA45" s="84" t="s">
        <v>333</v>
      </c>
      <c r="AB45" s="85"/>
    </row>
    <row r="46" spans="1:28" s="83" customFormat="1" ht="11.5" x14ac:dyDescent="0.25">
      <c r="A46" s="85"/>
      <c r="B46" s="648"/>
      <c r="C46" s="651"/>
      <c r="D46" s="556"/>
      <c r="E46" s="74" t="s">
        <v>320</v>
      </c>
      <c r="F46" s="560"/>
      <c r="G46" s="23"/>
      <c r="H46" s="84">
        <v>12.555999999999999</v>
      </c>
      <c r="I46" s="84">
        <v>12.555999999999999</v>
      </c>
      <c r="J46" s="84">
        <v>19.491</v>
      </c>
      <c r="K46" s="84">
        <v>19.491</v>
      </c>
      <c r="L46" s="84">
        <v>14.234999999999999</v>
      </c>
      <c r="M46" s="84">
        <v>14.234999999999999</v>
      </c>
      <c r="N46" s="84">
        <v>15.658499999999998</v>
      </c>
      <c r="O46" s="84">
        <v>15.658499999999998</v>
      </c>
      <c r="P46" s="23"/>
      <c r="Q46" s="84">
        <v>15.658499999999998</v>
      </c>
      <c r="R46" s="84">
        <v>15.402999999999999</v>
      </c>
      <c r="S46" s="84">
        <v>15.402999999999999</v>
      </c>
      <c r="T46" s="84">
        <v>17.155000000000001</v>
      </c>
      <c r="U46" s="84">
        <v>17.155000000000001</v>
      </c>
      <c r="V46" s="84">
        <v>18.140499999999999</v>
      </c>
      <c r="W46" s="84">
        <v>18.140499999999999</v>
      </c>
      <c r="X46" s="84" t="s">
        <v>333</v>
      </c>
      <c r="Y46" s="84" t="s">
        <v>333</v>
      </c>
      <c r="Z46" s="84" t="s">
        <v>333</v>
      </c>
      <c r="AA46" s="84" t="s">
        <v>333</v>
      </c>
      <c r="AB46" s="85"/>
    </row>
    <row r="47" spans="1:28" s="83" customFormat="1" ht="11.5" x14ac:dyDescent="0.25">
      <c r="A47" s="85"/>
      <c r="B47" s="648"/>
      <c r="C47" s="651"/>
      <c r="D47" s="556"/>
      <c r="E47" s="74" t="s">
        <v>321</v>
      </c>
      <c r="F47" s="560"/>
      <c r="G47" s="23"/>
      <c r="H47" s="84">
        <v>34.5655</v>
      </c>
      <c r="I47" s="84">
        <v>34.5655</v>
      </c>
      <c r="J47" s="84">
        <v>19.564</v>
      </c>
      <c r="K47" s="84">
        <v>19.564</v>
      </c>
      <c r="L47" s="84">
        <v>17.848499999999998</v>
      </c>
      <c r="M47" s="84">
        <v>17.848499999999998</v>
      </c>
      <c r="N47" s="84">
        <v>19.637</v>
      </c>
      <c r="O47" s="84">
        <v>19.637</v>
      </c>
      <c r="P47" s="23"/>
      <c r="Q47" s="84">
        <v>19.637</v>
      </c>
      <c r="R47" s="84">
        <v>20.330500000000001</v>
      </c>
      <c r="S47" s="84">
        <v>20.330500000000001</v>
      </c>
      <c r="T47" s="84">
        <v>24.418500000000005</v>
      </c>
      <c r="U47" s="84">
        <v>24.418500000000005</v>
      </c>
      <c r="V47" s="84">
        <v>22.776</v>
      </c>
      <c r="W47" s="84">
        <v>22.776</v>
      </c>
      <c r="X47" s="84" t="s">
        <v>333</v>
      </c>
      <c r="Y47" s="84" t="s">
        <v>333</v>
      </c>
      <c r="Z47" s="84" t="s">
        <v>333</v>
      </c>
      <c r="AA47" s="84" t="s">
        <v>333</v>
      </c>
      <c r="AB47" s="85"/>
    </row>
    <row r="48" spans="1:28" s="83" customFormat="1" ht="11.5" x14ac:dyDescent="0.25">
      <c r="A48" s="85"/>
      <c r="B48" s="648"/>
      <c r="C48" s="651"/>
      <c r="D48" s="556"/>
      <c r="E48" s="74" t="s">
        <v>322</v>
      </c>
      <c r="F48" s="560"/>
      <c r="G48" s="23"/>
      <c r="H48" s="84">
        <v>17.227999999999998</v>
      </c>
      <c r="I48" s="84">
        <v>17.227999999999998</v>
      </c>
      <c r="J48" s="84">
        <v>11.753000000000002</v>
      </c>
      <c r="K48" s="84">
        <v>11.753000000000002</v>
      </c>
      <c r="L48" s="84">
        <v>11.4245</v>
      </c>
      <c r="M48" s="84">
        <v>11.4245</v>
      </c>
      <c r="N48" s="84">
        <v>12.0815</v>
      </c>
      <c r="O48" s="84">
        <v>12.0815</v>
      </c>
      <c r="P48" s="23"/>
      <c r="Q48" s="84">
        <v>12.0815</v>
      </c>
      <c r="R48" s="84">
        <v>13.176499999999999</v>
      </c>
      <c r="S48" s="84">
        <v>13.176499999999999</v>
      </c>
      <c r="T48" s="84">
        <v>14.308</v>
      </c>
      <c r="U48" s="84">
        <v>14.308</v>
      </c>
      <c r="V48" s="84">
        <v>15.731499999999999</v>
      </c>
      <c r="W48" s="84">
        <v>15.731499999999999</v>
      </c>
      <c r="X48" s="84" t="s">
        <v>333</v>
      </c>
      <c r="Y48" s="84" t="s">
        <v>333</v>
      </c>
      <c r="Z48" s="84" t="s">
        <v>333</v>
      </c>
      <c r="AA48" s="84" t="s">
        <v>333</v>
      </c>
      <c r="AB48" s="85"/>
    </row>
    <row r="49" spans="1:28" s="83" customFormat="1" ht="11.5" x14ac:dyDescent="0.25">
      <c r="A49" s="85"/>
      <c r="B49" s="648"/>
      <c r="C49" s="651"/>
      <c r="D49" s="556"/>
      <c r="E49" s="74" t="s">
        <v>323</v>
      </c>
      <c r="F49" s="560"/>
      <c r="G49" s="23"/>
      <c r="H49" s="84">
        <v>11.753000000000002</v>
      </c>
      <c r="I49" s="84">
        <v>11.753000000000002</v>
      </c>
      <c r="J49" s="84">
        <v>10.621500000000001</v>
      </c>
      <c r="K49" s="84">
        <v>10.621500000000001</v>
      </c>
      <c r="L49" s="84">
        <v>11.095999999999998</v>
      </c>
      <c r="M49" s="84">
        <v>11.095999999999998</v>
      </c>
      <c r="N49" s="84">
        <v>10.804</v>
      </c>
      <c r="O49" s="84">
        <v>10.804</v>
      </c>
      <c r="P49" s="23"/>
      <c r="Q49" s="84">
        <v>10.804</v>
      </c>
      <c r="R49" s="84">
        <v>11.315</v>
      </c>
      <c r="S49" s="84">
        <v>11.315</v>
      </c>
      <c r="T49" s="84">
        <v>12.811499999999999</v>
      </c>
      <c r="U49" s="84">
        <v>12.811499999999999</v>
      </c>
      <c r="V49" s="84">
        <v>14.818999999999999</v>
      </c>
      <c r="W49" s="84">
        <v>14.818999999999999</v>
      </c>
      <c r="X49" s="84" t="s">
        <v>333</v>
      </c>
      <c r="Y49" s="84" t="s">
        <v>333</v>
      </c>
      <c r="Z49" s="84" t="s">
        <v>333</v>
      </c>
      <c r="AA49" s="84" t="s">
        <v>333</v>
      </c>
      <c r="AB49" s="85"/>
    </row>
    <row r="50" spans="1:28" s="83" customFormat="1" ht="11.5" x14ac:dyDescent="0.25">
      <c r="A50" s="85"/>
      <c r="B50" s="648"/>
      <c r="C50" s="651"/>
      <c r="D50" s="556"/>
      <c r="E50" s="74" t="s">
        <v>324</v>
      </c>
      <c r="F50" s="560"/>
      <c r="G50" s="23"/>
      <c r="H50" s="84">
        <v>17.118500000000001</v>
      </c>
      <c r="I50" s="84">
        <v>17.118500000000001</v>
      </c>
      <c r="J50" s="84">
        <v>24.9879</v>
      </c>
      <c r="K50" s="84">
        <v>24.9879</v>
      </c>
      <c r="L50" s="84">
        <v>16.461499999999997</v>
      </c>
      <c r="M50" s="84">
        <v>16.461499999999997</v>
      </c>
      <c r="N50" s="84">
        <v>16.169499999999999</v>
      </c>
      <c r="O50" s="84">
        <v>16.169499999999999</v>
      </c>
      <c r="P50" s="23"/>
      <c r="Q50" s="84">
        <v>16.169499999999999</v>
      </c>
      <c r="R50" s="84">
        <v>16.972500000000004</v>
      </c>
      <c r="S50" s="84">
        <v>16.972500000000004</v>
      </c>
      <c r="T50" s="84">
        <v>17.666</v>
      </c>
      <c r="U50" s="84">
        <v>17.666</v>
      </c>
      <c r="V50" s="84">
        <v>14.563500000000001</v>
      </c>
      <c r="W50" s="84">
        <v>14.563500000000001</v>
      </c>
      <c r="X50" s="84" t="s">
        <v>333</v>
      </c>
      <c r="Y50" s="84" t="s">
        <v>333</v>
      </c>
      <c r="Z50" s="84" t="s">
        <v>333</v>
      </c>
      <c r="AA50" s="84" t="s">
        <v>333</v>
      </c>
      <c r="AB50" s="85"/>
    </row>
    <row r="51" spans="1:28" s="83" customFormat="1" ht="11.5" x14ac:dyDescent="0.25">
      <c r="A51" s="85"/>
      <c r="B51" s="648"/>
      <c r="C51" s="651"/>
      <c r="D51" s="556"/>
      <c r="E51" s="74" t="s">
        <v>325</v>
      </c>
      <c r="F51" s="560"/>
      <c r="G51" s="23"/>
      <c r="H51" s="84">
        <v>14.490500000000003</v>
      </c>
      <c r="I51" s="84">
        <v>14.490500000000003</v>
      </c>
      <c r="J51" s="84">
        <v>20.293999999999997</v>
      </c>
      <c r="K51" s="84">
        <v>20.293999999999997</v>
      </c>
      <c r="L51" s="84">
        <v>16.206000000000003</v>
      </c>
      <c r="M51" s="84">
        <v>16.206000000000003</v>
      </c>
      <c r="N51" s="84">
        <v>16.716999999999999</v>
      </c>
      <c r="O51" s="84">
        <v>16.716999999999999</v>
      </c>
      <c r="P51" s="23"/>
      <c r="Q51" s="84">
        <v>16.716999999999999</v>
      </c>
      <c r="R51" s="84">
        <v>15.9505</v>
      </c>
      <c r="S51" s="84">
        <v>15.9505</v>
      </c>
      <c r="T51" s="84">
        <v>16.023499999999999</v>
      </c>
      <c r="U51" s="84">
        <v>16.023499999999999</v>
      </c>
      <c r="V51" s="84">
        <v>17.373999999999999</v>
      </c>
      <c r="W51" s="84">
        <v>17.373999999999999</v>
      </c>
      <c r="X51" s="84" t="s">
        <v>333</v>
      </c>
      <c r="Y51" s="84" t="s">
        <v>333</v>
      </c>
      <c r="Z51" s="84" t="s">
        <v>333</v>
      </c>
      <c r="AA51" s="84" t="s">
        <v>333</v>
      </c>
      <c r="AB51" s="85"/>
    </row>
    <row r="52" spans="1:28" s="83" customFormat="1" ht="11.5" x14ac:dyDescent="0.25">
      <c r="A52" s="85"/>
      <c r="B52" s="648"/>
      <c r="C52" s="651"/>
      <c r="D52" s="556"/>
      <c r="E52" s="74" t="s">
        <v>326</v>
      </c>
      <c r="F52" s="560"/>
      <c r="G52" s="23"/>
      <c r="H52" s="84">
        <v>16.643999999999998</v>
      </c>
      <c r="I52" s="84">
        <v>16.643999999999998</v>
      </c>
      <c r="J52" s="84">
        <v>22.191999999999997</v>
      </c>
      <c r="K52" s="84">
        <v>22.191999999999997</v>
      </c>
      <c r="L52" s="84">
        <v>17.009</v>
      </c>
      <c r="M52" s="84">
        <v>17.009</v>
      </c>
      <c r="N52" s="84">
        <v>19.162500000000001</v>
      </c>
      <c r="O52" s="84">
        <v>19.162500000000001</v>
      </c>
      <c r="P52" s="23"/>
      <c r="Q52" s="84">
        <v>19.162500000000001</v>
      </c>
      <c r="R52" s="84">
        <v>18.614999999999998</v>
      </c>
      <c r="S52" s="84">
        <v>18.614999999999998</v>
      </c>
      <c r="T52" s="84">
        <v>17.957999999999998</v>
      </c>
      <c r="U52" s="84">
        <v>17.957999999999998</v>
      </c>
      <c r="V52" s="84">
        <v>20.074999999999999</v>
      </c>
      <c r="W52" s="84">
        <v>20.074999999999999</v>
      </c>
      <c r="X52" s="84" t="s">
        <v>333</v>
      </c>
      <c r="Y52" s="84" t="s">
        <v>333</v>
      </c>
      <c r="Z52" s="84" t="s">
        <v>333</v>
      </c>
      <c r="AA52" s="84" t="s">
        <v>333</v>
      </c>
      <c r="AB52" s="85"/>
    </row>
    <row r="53" spans="1:28" s="83" customFormat="1" ht="11.5" x14ac:dyDescent="0.25">
      <c r="A53" s="85"/>
      <c r="B53" s="648"/>
      <c r="C53" s="651"/>
      <c r="D53" s="556"/>
      <c r="E53" s="74" t="s">
        <v>327</v>
      </c>
      <c r="F53" s="560"/>
      <c r="G53" s="23"/>
      <c r="H53" s="84">
        <v>28.031999999999996</v>
      </c>
      <c r="I53" s="84">
        <v>28.031999999999996</v>
      </c>
      <c r="J53" s="84">
        <v>19.381499999999999</v>
      </c>
      <c r="K53" s="84">
        <v>19.381499999999999</v>
      </c>
      <c r="L53" s="84">
        <v>18.651500000000002</v>
      </c>
      <c r="M53" s="84">
        <v>18.651500000000002</v>
      </c>
      <c r="N53" s="84">
        <v>18.906999999999996</v>
      </c>
      <c r="O53" s="84">
        <v>18.906999999999996</v>
      </c>
      <c r="P53" s="23"/>
      <c r="Q53" s="84">
        <v>18.906999999999996</v>
      </c>
      <c r="R53" s="84">
        <v>21.097000000000001</v>
      </c>
      <c r="S53" s="84">
        <v>21.097000000000001</v>
      </c>
      <c r="T53" s="84">
        <v>24.856499999999997</v>
      </c>
      <c r="U53" s="84">
        <v>24.856499999999997</v>
      </c>
      <c r="V53" s="84">
        <v>24.016999999999999</v>
      </c>
      <c r="W53" s="84">
        <v>24.016999999999999</v>
      </c>
      <c r="X53" s="84" t="s">
        <v>333</v>
      </c>
      <c r="Y53" s="84" t="s">
        <v>333</v>
      </c>
      <c r="Z53" s="84" t="s">
        <v>333</v>
      </c>
      <c r="AA53" s="84" t="s">
        <v>333</v>
      </c>
      <c r="AB53" s="85"/>
    </row>
    <row r="54" spans="1:28" s="83" customFormat="1" ht="11.5" x14ac:dyDescent="0.25">
      <c r="A54" s="85"/>
      <c r="B54" s="648"/>
      <c r="C54" s="651"/>
      <c r="D54" s="556"/>
      <c r="E54" s="74" t="s">
        <v>328</v>
      </c>
      <c r="F54" s="560"/>
      <c r="G54" s="23"/>
      <c r="H54" s="84">
        <v>18.2135</v>
      </c>
      <c r="I54" s="84">
        <v>18.2135</v>
      </c>
      <c r="J54" s="84">
        <v>18.140499999999999</v>
      </c>
      <c r="K54" s="84">
        <v>18.140499999999999</v>
      </c>
      <c r="L54" s="84">
        <v>18.797500000000003</v>
      </c>
      <c r="M54" s="84">
        <v>18.797500000000003</v>
      </c>
      <c r="N54" s="84">
        <v>18.614999999999998</v>
      </c>
      <c r="O54" s="84">
        <v>18.614999999999998</v>
      </c>
      <c r="P54" s="23"/>
      <c r="Q54" s="84">
        <v>18.614999999999998</v>
      </c>
      <c r="R54" s="84">
        <v>16.8995</v>
      </c>
      <c r="S54" s="84">
        <v>16.8995</v>
      </c>
      <c r="T54" s="84">
        <v>15.768000000000002</v>
      </c>
      <c r="U54" s="84">
        <v>15.768000000000002</v>
      </c>
      <c r="V54" s="84">
        <v>17.373999999999999</v>
      </c>
      <c r="W54" s="84">
        <v>17.373999999999999</v>
      </c>
      <c r="X54" s="84" t="s">
        <v>333</v>
      </c>
      <c r="Y54" s="84" t="s">
        <v>333</v>
      </c>
      <c r="Z54" s="84" t="s">
        <v>333</v>
      </c>
      <c r="AA54" s="84" t="s">
        <v>333</v>
      </c>
      <c r="AB54" s="85"/>
    </row>
    <row r="55" spans="1:28" s="83" customFormat="1" ht="11.5" x14ac:dyDescent="0.25">
      <c r="A55" s="85"/>
      <c r="B55" s="648"/>
      <c r="C55" s="652"/>
      <c r="D55" s="556"/>
      <c r="E55" s="74" t="s">
        <v>329</v>
      </c>
      <c r="F55" s="560"/>
      <c r="G55" s="23"/>
      <c r="H55" s="84">
        <v>27.776500000000002</v>
      </c>
      <c r="I55" s="84">
        <v>27.776500000000002</v>
      </c>
      <c r="J55" s="84">
        <v>25.732500000000002</v>
      </c>
      <c r="K55" s="84">
        <v>25.732500000000002</v>
      </c>
      <c r="L55" s="84">
        <v>29.784000000000002</v>
      </c>
      <c r="M55" s="84">
        <v>29.784000000000002</v>
      </c>
      <c r="N55" s="84">
        <v>29.272999999999996</v>
      </c>
      <c r="O55" s="84">
        <v>29.272999999999996</v>
      </c>
      <c r="P55" s="23"/>
      <c r="Q55" s="84">
        <v>29.272999999999996</v>
      </c>
      <c r="R55" s="84">
        <v>24.381999999999998</v>
      </c>
      <c r="S55" s="84">
        <v>24.381999999999998</v>
      </c>
      <c r="T55" s="84">
        <v>24.527999999999999</v>
      </c>
      <c r="U55" s="84">
        <v>24.527999999999999</v>
      </c>
      <c r="V55" s="84">
        <v>25.951499999999999</v>
      </c>
      <c r="W55" s="84">
        <v>25.951499999999999</v>
      </c>
      <c r="X55" s="84" t="s">
        <v>333</v>
      </c>
      <c r="Y55" s="84" t="s">
        <v>333</v>
      </c>
      <c r="Z55" s="84" t="s">
        <v>333</v>
      </c>
      <c r="AA55" s="84" t="s">
        <v>333</v>
      </c>
      <c r="AB55" s="85"/>
    </row>
    <row r="56" spans="1:28" s="83" customFormat="1" ht="12.4" customHeight="1" x14ac:dyDescent="0.25">
      <c r="A56" s="85"/>
      <c r="B56" s="648"/>
      <c r="C56" s="650" t="s">
        <v>294</v>
      </c>
      <c r="D56" s="556" t="s">
        <v>316</v>
      </c>
      <c r="E56" s="74" t="s">
        <v>315</v>
      </c>
      <c r="F56" s="560"/>
      <c r="G56" s="23"/>
      <c r="H56" s="84">
        <v>117.76146035839815</v>
      </c>
      <c r="I56" s="84">
        <v>118.77940541119861</v>
      </c>
      <c r="J56" s="84">
        <v>126.3326086625446</v>
      </c>
      <c r="K56" s="84">
        <v>125.56697672878055</v>
      </c>
      <c r="L56" s="84">
        <v>132.73306661449806</v>
      </c>
      <c r="M56" s="84">
        <v>133.95339348999687</v>
      </c>
      <c r="N56" s="84">
        <v>134.90410404654338</v>
      </c>
      <c r="O56" s="84">
        <v>134.36748921946702</v>
      </c>
      <c r="P56" s="23"/>
      <c r="Q56" s="84">
        <v>134.36748921946702</v>
      </c>
      <c r="R56" s="84">
        <v>145.23677929145097</v>
      </c>
      <c r="S56" s="84">
        <v>145.97886195046786</v>
      </c>
      <c r="T56" s="84">
        <v>148.09669915607566</v>
      </c>
      <c r="U56" s="84">
        <v>151.17345700232457</v>
      </c>
      <c r="V56" s="84">
        <v>159.31107697024689</v>
      </c>
      <c r="W56" s="84">
        <v>158.21398496696992</v>
      </c>
      <c r="X56" s="84" t="s">
        <v>333</v>
      </c>
      <c r="Y56" s="84" t="s">
        <v>333</v>
      </c>
      <c r="Z56" s="84" t="s">
        <v>333</v>
      </c>
      <c r="AA56" s="84" t="s">
        <v>333</v>
      </c>
      <c r="AB56" s="85"/>
    </row>
    <row r="57" spans="1:28" s="83" customFormat="1" ht="11.5" x14ac:dyDescent="0.25">
      <c r="A57" s="85"/>
      <c r="B57" s="648"/>
      <c r="C57" s="651"/>
      <c r="D57" s="556"/>
      <c r="E57" s="74" t="s">
        <v>317</v>
      </c>
      <c r="F57" s="560"/>
      <c r="G57" s="23"/>
      <c r="H57" s="84">
        <v>111.29688620225096</v>
      </c>
      <c r="I57" s="84">
        <v>112.2936382273312</v>
      </c>
      <c r="J57" s="84">
        <v>128.15384175965798</v>
      </c>
      <c r="K57" s="84">
        <v>127.40414984028969</v>
      </c>
      <c r="L57" s="84">
        <v>123.62398104502108</v>
      </c>
      <c r="M57" s="84">
        <v>124.81890142020927</v>
      </c>
      <c r="N57" s="84">
        <v>130.60103161021058</v>
      </c>
      <c r="O57" s="84">
        <v>130.07052065354765</v>
      </c>
      <c r="P57" s="23"/>
      <c r="Q57" s="84">
        <v>130.07052065354765</v>
      </c>
      <c r="R57" s="84">
        <v>137.27191781173417</v>
      </c>
      <c r="S57" s="84">
        <v>138.11848951088291</v>
      </c>
      <c r="T57" s="84">
        <v>136.72315021651806</v>
      </c>
      <c r="U57" s="84">
        <v>139.84546997964978</v>
      </c>
      <c r="V57" s="84">
        <v>155.42096930525969</v>
      </c>
      <c r="W57" s="84">
        <v>154.52095469621435</v>
      </c>
      <c r="X57" s="84" t="s">
        <v>333</v>
      </c>
      <c r="Y57" s="84" t="s">
        <v>333</v>
      </c>
      <c r="Z57" s="84" t="s">
        <v>333</v>
      </c>
      <c r="AA57" s="84" t="s">
        <v>333</v>
      </c>
      <c r="AB57" s="85"/>
    </row>
    <row r="58" spans="1:28" s="83" customFormat="1" ht="11.5" x14ac:dyDescent="0.25">
      <c r="A58" s="85"/>
      <c r="B58" s="648"/>
      <c r="C58" s="651"/>
      <c r="D58" s="556"/>
      <c r="E58" s="74" t="s">
        <v>318</v>
      </c>
      <c r="F58" s="560"/>
      <c r="G58" s="23"/>
      <c r="H58" s="84">
        <v>110.54531622717285</v>
      </c>
      <c r="I58" s="84">
        <v>111.55067759199838</v>
      </c>
      <c r="J58" s="84">
        <v>124.119909995697</v>
      </c>
      <c r="K58" s="84">
        <v>123.36374269200469</v>
      </c>
      <c r="L58" s="84">
        <v>109.90215750230416</v>
      </c>
      <c r="M58" s="84">
        <v>111.10739887531298</v>
      </c>
      <c r="N58" s="84">
        <v>116.3946621602914</v>
      </c>
      <c r="O58" s="84">
        <v>115.85372183452623</v>
      </c>
      <c r="P58" s="23"/>
      <c r="Q58" s="84">
        <v>115.85372183452623</v>
      </c>
      <c r="R58" s="84">
        <v>128.51239077263389</v>
      </c>
      <c r="S58" s="84">
        <v>129.44389241576127</v>
      </c>
      <c r="T58" s="84">
        <v>135.52001714237909</v>
      </c>
      <c r="U58" s="84">
        <v>138.77207037844124</v>
      </c>
      <c r="V58" s="84">
        <v>150.64812166288925</v>
      </c>
      <c r="W58" s="84">
        <v>149.45516654386975</v>
      </c>
      <c r="X58" s="84" t="s">
        <v>333</v>
      </c>
      <c r="Y58" s="84" t="s">
        <v>333</v>
      </c>
      <c r="Z58" s="84" t="s">
        <v>333</v>
      </c>
      <c r="AA58" s="84" t="s">
        <v>333</v>
      </c>
      <c r="AB58" s="85"/>
    </row>
    <row r="59" spans="1:28" s="83" customFormat="1" ht="11.5" x14ac:dyDescent="0.25">
      <c r="A59" s="85"/>
      <c r="B59" s="648"/>
      <c r="C59" s="651"/>
      <c r="D59" s="556"/>
      <c r="E59" s="74" t="s">
        <v>319</v>
      </c>
      <c r="F59" s="560"/>
      <c r="G59" s="23"/>
      <c r="H59" s="84">
        <v>163.52075774204974</v>
      </c>
      <c r="I59" s="84">
        <v>164.53766288800597</v>
      </c>
      <c r="J59" s="84">
        <v>158.04556234532978</v>
      </c>
      <c r="K59" s="84">
        <v>157.28071256172785</v>
      </c>
      <c r="L59" s="84">
        <v>161.97693568197934</v>
      </c>
      <c r="M59" s="84">
        <v>163.19601590249755</v>
      </c>
      <c r="N59" s="84">
        <v>164.49100843123352</v>
      </c>
      <c r="O59" s="84">
        <v>163.94668096560429</v>
      </c>
      <c r="P59" s="23"/>
      <c r="Q59" s="84">
        <v>163.94668096560429</v>
      </c>
      <c r="R59" s="84">
        <v>183.48741088286067</v>
      </c>
      <c r="S59" s="84">
        <v>184.42059252657737</v>
      </c>
      <c r="T59" s="84">
        <v>191.19060048783135</v>
      </c>
      <c r="U59" s="84">
        <v>194.45463072198299</v>
      </c>
      <c r="V59" s="84">
        <v>200.03254472691287</v>
      </c>
      <c r="W59" s="84">
        <v>198.95523095091761</v>
      </c>
      <c r="X59" s="84" t="s">
        <v>333</v>
      </c>
      <c r="Y59" s="84" t="s">
        <v>333</v>
      </c>
      <c r="Z59" s="84" t="s">
        <v>333</v>
      </c>
      <c r="AA59" s="84" t="s">
        <v>333</v>
      </c>
      <c r="AB59" s="85"/>
    </row>
    <row r="60" spans="1:28" s="83" customFormat="1" ht="11.5" x14ac:dyDescent="0.25">
      <c r="A60" s="85"/>
      <c r="B60" s="648"/>
      <c r="C60" s="651"/>
      <c r="D60" s="556"/>
      <c r="E60" s="74" t="s">
        <v>320</v>
      </c>
      <c r="F60" s="560"/>
      <c r="G60" s="23"/>
      <c r="H60" s="84">
        <v>116.19937976530447</v>
      </c>
      <c r="I60" s="84">
        <v>117.19760986714678</v>
      </c>
      <c r="J60" s="84">
        <v>135.76275715081815</v>
      </c>
      <c r="K60" s="84">
        <v>135.01195351842912</v>
      </c>
      <c r="L60" s="84">
        <v>131.14258753630904</v>
      </c>
      <c r="M60" s="84">
        <v>132.33927985075059</v>
      </c>
      <c r="N60" s="84">
        <v>145.47848001922205</v>
      </c>
      <c r="O60" s="84">
        <v>144.94434467017982</v>
      </c>
      <c r="P60" s="23"/>
      <c r="Q60" s="84">
        <v>144.94434467017982</v>
      </c>
      <c r="R60" s="84">
        <v>149.30129697869432</v>
      </c>
      <c r="S60" s="84">
        <v>150.12972439965961</v>
      </c>
      <c r="T60" s="84">
        <v>143.56920344878219</v>
      </c>
      <c r="U60" s="84">
        <v>146.7155753822239</v>
      </c>
      <c r="V60" s="84">
        <v>164.89735722029971</v>
      </c>
      <c r="W60" s="84">
        <v>164.01044490105801</v>
      </c>
      <c r="X60" s="84" t="s">
        <v>333</v>
      </c>
      <c r="Y60" s="84" t="s">
        <v>333</v>
      </c>
      <c r="Z60" s="84" t="s">
        <v>333</v>
      </c>
      <c r="AA60" s="84" t="s">
        <v>333</v>
      </c>
      <c r="AB60" s="85"/>
    </row>
    <row r="61" spans="1:28" s="83" customFormat="1" ht="11.5" x14ac:dyDescent="0.25">
      <c r="A61" s="85"/>
      <c r="B61" s="648"/>
      <c r="C61" s="651"/>
      <c r="D61" s="556"/>
      <c r="E61" s="74" t="s">
        <v>321</v>
      </c>
      <c r="F61" s="560"/>
      <c r="G61" s="23"/>
      <c r="H61" s="84">
        <v>135.96504333073955</v>
      </c>
      <c r="I61" s="84">
        <v>136.97046244320143</v>
      </c>
      <c r="J61" s="84">
        <v>146.15425504768555</v>
      </c>
      <c r="K61" s="84">
        <v>145.39804430998433</v>
      </c>
      <c r="L61" s="84">
        <v>138.925741209081</v>
      </c>
      <c r="M61" s="84">
        <v>140.13105181077015</v>
      </c>
      <c r="N61" s="84">
        <v>140.95393927962769</v>
      </c>
      <c r="O61" s="84">
        <v>140.42652611279036</v>
      </c>
      <c r="P61" s="23"/>
      <c r="Q61" s="84">
        <v>140.42652611279036</v>
      </c>
      <c r="R61" s="84">
        <v>150.10160358414907</v>
      </c>
      <c r="S61" s="84">
        <v>151.14729777672287</v>
      </c>
      <c r="T61" s="84">
        <v>154.86891587817166</v>
      </c>
      <c r="U61" s="84">
        <v>158.12649489535286</v>
      </c>
      <c r="V61" s="84">
        <v>169.48598733801256</v>
      </c>
      <c r="W61" s="84">
        <v>168.52298450135754</v>
      </c>
      <c r="X61" s="84" t="s">
        <v>333</v>
      </c>
      <c r="Y61" s="84" t="s">
        <v>333</v>
      </c>
      <c r="Z61" s="84" t="s">
        <v>333</v>
      </c>
      <c r="AA61" s="84" t="s">
        <v>333</v>
      </c>
      <c r="AB61" s="85"/>
    </row>
    <row r="62" spans="1:28" s="83" customFormat="1" ht="11.5" x14ac:dyDescent="0.25">
      <c r="A62" s="85"/>
      <c r="B62" s="648"/>
      <c r="C62" s="651"/>
      <c r="D62" s="556"/>
      <c r="E62" s="74" t="s">
        <v>322</v>
      </c>
      <c r="F62" s="560"/>
      <c r="G62" s="23"/>
      <c r="H62" s="84">
        <v>116.33835677623409</v>
      </c>
      <c r="I62" s="84">
        <v>117.34928949421698</v>
      </c>
      <c r="J62" s="84">
        <v>132.25076214411874</v>
      </c>
      <c r="K62" s="84">
        <v>131.49040443164176</v>
      </c>
      <c r="L62" s="84">
        <v>126.45179788115809</v>
      </c>
      <c r="M62" s="84">
        <v>127.66371827085068</v>
      </c>
      <c r="N62" s="84">
        <v>135.01519162585544</v>
      </c>
      <c r="O62" s="84">
        <v>134.47874663427234</v>
      </c>
      <c r="P62" s="23"/>
      <c r="Q62" s="84">
        <v>134.47874663427234</v>
      </c>
      <c r="R62" s="84">
        <v>146.90804361450665</v>
      </c>
      <c r="S62" s="84">
        <v>147.83346798871341</v>
      </c>
      <c r="T62" s="84">
        <v>140.44251795711267</v>
      </c>
      <c r="U62" s="84">
        <v>143.64113908177919</v>
      </c>
      <c r="V62" s="84">
        <v>148.82843590081512</v>
      </c>
      <c r="W62" s="84">
        <v>147.90456002333787</v>
      </c>
      <c r="X62" s="84" t="s">
        <v>333</v>
      </c>
      <c r="Y62" s="84" t="s">
        <v>333</v>
      </c>
      <c r="Z62" s="84" t="s">
        <v>333</v>
      </c>
      <c r="AA62" s="84" t="s">
        <v>333</v>
      </c>
      <c r="AB62" s="85"/>
    </row>
    <row r="63" spans="1:28" s="83" customFormat="1" ht="11.5" x14ac:dyDescent="0.25">
      <c r="A63" s="85"/>
      <c r="B63" s="648"/>
      <c r="C63" s="651"/>
      <c r="D63" s="556"/>
      <c r="E63" s="74" t="s">
        <v>323</v>
      </c>
      <c r="F63" s="560"/>
      <c r="G63" s="23"/>
      <c r="H63" s="84">
        <v>117.45591605427997</v>
      </c>
      <c r="I63" s="84">
        <v>118.45004154063247</v>
      </c>
      <c r="J63" s="84">
        <v>125.00781274134755</v>
      </c>
      <c r="K63" s="84">
        <v>124.26009633325042</v>
      </c>
      <c r="L63" s="84">
        <v>130.71196294453443</v>
      </c>
      <c r="M63" s="84">
        <v>131.9037345880792</v>
      </c>
      <c r="N63" s="84">
        <v>138.90464542347891</v>
      </c>
      <c r="O63" s="84">
        <v>138.37175748718158</v>
      </c>
      <c r="P63" s="23"/>
      <c r="Q63" s="84">
        <v>138.37175748718158</v>
      </c>
      <c r="R63" s="84">
        <v>144.97310513314227</v>
      </c>
      <c r="S63" s="84">
        <v>146.02465570540605</v>
      </c>
      <c r="T63" s="84">
        <v>137.29797381557304</v>
      </c>
      <c r="U63" s="84">
        <v>140.6043643621513</v>
      </c>
      <c r="V63" s="84">
        <v>156.44619623089989</v>
      </c>
      <c r="W63" s="84">
        <v>155.29985730788752</v>
      </c>
      <c r="X63" s="84" t="s">
        <v>333</v>
      </c>
      <c r="Y63" s="84" t="s">
        <v>333</v>
      </c>
      <c r="Z63" s="84" t="s">
        <v>333</v>
      </c>
      <c r="AA63" s="84" t="s">
        <v>333</v>
      </c>
      <c r="AB63" s="85"/>
    </row>
    <row r="64" spans="1:28" s="83" customFormat="1" ht="11.5" x14ac:dyDescent="0.25">
      <c r="A64" s="85"/>
      <c r="B64" s="648"/>
      <c r="C64" s="651"/>
      <c r="D64" s="556"/>
      <c r="E64" s="74" t="s">
        <v>324</v>
      </c>
      <c r="F64" s="560"/>
      <c r="G64" s="23"/>
      <c r="H64" s="84">
        <v>129.7770927384465</v>
      </c>
      <c r="I64" s="84">
        <v>130.78058637259986</v>
      </c>
      <c r="J64" s="84">
        <v>152.59502489552034</v>
      </c>
      <c r="K64" s="84">
        <v>151.84026237712794</v>
      </c>
      <c r="L64" s="84">
        <v>147.9679768884188</v>
      </c>
      <c r="M64" s="84">
        <v>149.17097919957533</v>
      </c>
      <c r="N64" s="84">
        <v>148.72923117146826</v>
      </c>
      <c r="O64" s="84">
        <v>148.19571110309766</v>
      </c>
      <c r="P64" s="23"/>
      <c r="Q64" s="84">
        <v>148.19571110309766</v>
      </c>
      <c r="R64" s="84">
        <v>161.80877839866383</v>
      </c>
      <c r="S64" s="84">
        <v>162.48593575882313</v>
      </c>
      <c r="T64" s="84">
        <v>168.63937336676335</v>
      </c>
      <c r="U64" s="84">
        <v>171.654876905815</v>
      </c>
      <c r="V64" s="84">
        <v>183.34207618564972</v>
      </c>
      <c r="W64" s="84">
        <v>182.21868670050779</v>
      </c>
      <c r="X64" s="84" t="s">
        <v>333</v>
      </c>
      <c r="Y64" s="84" t="s">
        <v>333</v>
      </c>
      <c r="Z64" s="84" t="s">
        <v>333</v>
      </c>
      <c r="AA64" s="84" t="s">
        <v>333</v>
      </c>
      <c r="AB64" s="85"/>
    </row>
    <row r="65" spans="1:28" s="83" customFormat="1" ht="11.5" x14ac:dyDescent="0.25">
      <c r="A65" s="85"/>
      <c r="B65" s="648"/>
      <c r="C65" s="651"/>
      <c r="D65" s="556"/>
      <c r="E65" s="74" t="s">
        <v>325</v>
      </c>
      <c r="F65" s="560"/>
      <c r="G65" s="23"/>
      <c r="H65" s="84">
        <v>128.64454239671682</v>
      </c>
      <c r="I65" s="84">
        <v>129.64424912144716</v>
      </c>
      <c r="J65" s="84">
        <v>152.14173927790375</v>
      </c>
      <c r="K65" s="84">
        <v>151.38982502600331</v>
      </c>
      <c r="L65" s="84">
        <v>148.81876949313911</v>
      </c>
      <c r="M65" s="84">
        <v>150.0172320039093</v>
      </c>
      <c r="N65" s="84">
        <v>162.51189322189194</v>
      </c>
      <c r="O65" s="84">
        <v>161.98524914601313</v>
      </c>
      <c r="P65" s="23"/>
      <c r="Q65" s="84">
        <v>161.98524914601313</v>
      </c>
      <c r="R65" s="84">
        <v>167.11306235868443</v>
      </c>
      <c r="S65" s="84">
        <v>168.08637972153971</v>
      </c>
      <c r="T65" s="84">
        <v>165.18906610971607</v>
      </c>
      <c r="U65" s="84">
        <v>168.40575176911798</v>
      </c>
      <c r="V65" s="84">
        <v>187.48936455560138</v>
      </c>
      <c r="W65" s="84">
        <v>186.4722989238644</v>
      </c>
      <c r="X65" s="84" t="s">
        <v>333</v>
      </c>
      <c r="Y65" s="84" t="s">
        <v>333</v>
      </c>
      <c r="Z65" s="84" t="s">
        <v>333</v>
      </c>
      <c r="AA65" s="84" t="s">
        <v>333</v>
      </c>
      <c r="AB65" s="85"/>
    </row>
    <row r="66" spans="1:28" s="83" customFormat="1" ht="11.5" x14ac:dyDescent="0.25">
      <c r="A66" s="85"/>
      <c r="B66" s="648"/>
      <c r="C66" s="651"/>
      <c r="D66" s="556"/>
      <c r="E66" s="74" t="s">
        <v>326</v>
      </c>
      <c r="F66" s="560"/>
      <c r="G66" s="23"/>
      <c r="H66" s="84">
        <v>146.49643023505655</v>
      </c>
      <c r="I66" s="84">
        <v>147.48034357069696</v>
      </c>
      <c r="J66" s="84">
        <v>167.73151071016801</v>
      </c>
      <c r="K66" s="84">
        <v>166.99147521635606</v>
      </c>
      <c r="L66" s="84">
        <v>167.20221095439283</v>
      </c>
      <c r="M66" s="84">
        <v>168.38174012774107</v>
      </c>
      <c r="N66" s="84">
        <v>176.32088226936952</v>
      </c>
      <c r="O66" s="84">
        <v>175.7962486652761</v>
      </c>
      <c r="P66" s="23"/>
      <c r="Q66" s="84">
        <v>175.7962486652761</v>
      </c>
      <c r="R66" s="84">
        <v>177.60924256909038</v>
      </c>
      <c r="S66" s="84">
        <v>178.32111671522819</v>
      </c>
      <c r="T66" s="84">
        <v>178.02767819442772</v>
      </c>
      <c r="U66" s="84">
        <v>181.01179160549916</v>
      </c>
      <c r="V66" s="84">
        <v>202.18743335375888</v>
      </c>
      <c r="W66" s="84">
        <v>201.23164654377712</v>
      </c>
      <c r="X66" s="84" t="s">
        <v>333</v>
      </c>
      <c r="Y66" s="84" t="s">
        <v>333</v>
      </c>
      <c r="Z66" s="84" t="s">
        <v>333</v>
      </c>
      <c r="AA66" s="84" t="s">
        <v>333</v>
      </c>
      <c r="AB66" s="85"/>
    </row>
    <row r="67" spans="1:28" s="83" customFormat="1" ht="11.5" x14ac:dyDescent="0.25">
      <c r="A67" s="85"/>
      <c r="B67" s="648"/>
      <c r="C67" s="651"/>
      <c r="D67" s="556"/>
      <c r="E67" s="74" t="s">
        <v>327</v>
      </c>
      <c r="F67" s="560"/>
      <c r="G67" s="23"/>
      <c r="H67" s="84">
        <v>124.64006270184616</v>
      </c>
      <c r="I67" s="84">
        <v>125.65806844775963</v>
      </c>
      <c r="J67" s="84">
        <v>128.47579608971128</v>
      </c>
      <c r="K67" s="84">
        <v>127.7101185065427</v>
      </c>
      <c r="L67" s="84">
        <v>125.1738577657479</v>
      </c>
      <c r="M67" s="84">
        <v>126.39425740100596</v>
      </c>
      <c r="N67" s="84">
        <v>134.90139034816798</v>
      </c>
      <c r="O67" s="84">
        <v>134.36747610136368</v>
      </c>
      <c r="P67" s="23"/>
      <c r="Q67" s="84">
        <v>134.36747610136368</v>
      </c>
      <c r="R67" s="84">
        <v>141.83702090841294</v>
      </c>
      <c r="S67" s="84">
        <v>142.76928394509827</v>
      </c>
      <c r="T67" s="84">
        <v>145.6907410951643</v>
      </c>
      <c r="U67" s="84">
        <v>148.92271701829597</v>
      </c>
      <c r="V67" s="84">
        <v>157.36580042520146</v>
      </c>
      <c r="W67" s="84">
        <v>156.47590595298601</v>
      </c>
      <c r="X67" s="84" t="s">
        <v>333</v>
      </c>
      <c r="Y67" s="84" t="s">
        <v>333</v>
      </c>
      <c r="Z67" s="84" t="s">
        <v>333</v>
      </c>
      <c r="AA67" s="84" t="s">
        <v>333</v>
      </c>
      <c r="AB67" s="85"/>
    </row>
    <row r="68" spans="1:28" s="83" customFormat="1" ht="11.5" x14ac:dyDescent="0.25">
      <c r="A68" s="85"/>
      <c r="B68" s="648"/>
      <c r="C68" s="651"/>
      <c r="D68" s="556"/>
      <c r="E68" s="74" t="s">
        <v>328</v>
      </c>
      <c r="F68" s="560"/>
      <c r="G68" s="23"/>
      <c r="H68" s="84">
        <v>130.80118672052615</v>
      </c>
      <c r="I68" s="84">
        <v>131.81247297701998</v>
      </c>
      <c r="J68" s="84">
        <v>146.59689020751665</v>
      </c>
      <c r="K68" s="84">
        <v>145.83626658641029</v>
      </c>
      <c r="L68" s="84">
        <v>135.5690671042062</v>
      </c>
      <c r="M68" s="84">
        <v>136.78141132084824</v>
      </c>
      <c r="N68" s="84">
        <v>144.4161608750878</v>
      </c>
      <c r="O68" s="84">
        <v>143.88241460772377</v>
      </c>
      <c r="P68" s="23"/>
      <c r="Q68" s="84">
        <v>143.88241460772377</v>
      </c>
      <c r="R68" s="84">
        <v>152.16245918144179</v>
      </c>
      <c r="S68" s="84">
        <v>153.38865863850151</v>
      </c>
      <c r="T68" s="84">
        <v>155.56970406222356</v>
      </c>
      <c r="U68" s="84">
        <v>159.0216443385811</v>
      </c>
      <c r="V68" s="84">
        <v>160.7637081433696</v>
      </c>
      <c r="W68" s="84">
        <v>159.77858264083383</v>
      </c>
      <c r="X68" s="84" t="s">
        <v>333</v>
      </c>
      <c r="Y68" s="84" t="s">
        <v>333</v>
      </c>
      <c r="Z68" s="84" t="s">
        <v>333</v>
      </c>
      <c r="AA68" s="84" t="s">
        <v>333</v>
      </c>
      <c r="AB68" s="85"/>
    </row>
    <row r="69" spans="1:28" s="83" customFormat="1" ht="11.5" x14ac:dyDescent="0.25">
      <c r="A69" s="85"/>
      <c r="B69" s="649"/>
      <c r="C69" s="652"/>
      <c r="D69" s="556"/>
      <c r="E69" s="74" t="s">
        <v>329</v>
      </c>
      <c r="F69" s="560"/>
      <c r="G69" s="23"/>
      <c r="H69" s="84">
        <v>160.96862231984301</v>
      </c>
      <c r="I69" s="84">
        <v>161.98287392634072</v>
      </c>
      <c r="J69" s="84">
        <v>189.20752718980827</v>
      </c>
      <c r="K69" s="84">
        <v>188.44467322566766</v>
      </c>
      <c r="L69" s="84">
        <v>189.29577404168177</v>
      </c>
      <c r="M69" s="84">
        <v>190.51167316169997</v>
      </c>
      <c r="N69" s="84">
        <v>180.82740656863106</v>
      </c>
      <c r="O69" s="84">
        <v>180.29816618803244</v>
      </c>
      <c r="P69" s="23"/>
      <c r="Q69" s="84">
        <v>180.29816618803244</v>
      </c>
      <c r="R69" s="84">
        <v>183.4942549061106</v>
      </c>
      <c r="S69" s="84">
        <v>184.72349054843647</v>
      </c>
      <c r="T69" s="84">
        <v>194.67233622711166</v>
      </c>
      <c r="U69" s="84">
        <v>198.39681797898018</v>
      </c>
      <c r="V69" s="84">
        <v>198.61904688109738</v>
      </c>
      <c r="W69" s="84">
        <v>198.03208527260765</v>
      </c>
      <c r="X69" s="84" t="s">
        <v>333</v>
      </c>
      <c r="Y69" s="84" t="s">
        <v>333</v>
      </c>
      <c r="Z69" s="84" t="s">
        <v>333</v>
      </c>
      <c r="AA69" s="84" t="s">
        <v>333</v>
      </c>
      <c r="AB69" s="85"/>
    </row>
    <row r="70" spans="1:28" s="85" customFormat="1" ht="11.5" x14ac:dyDescent="0.25"/>
    <row r="71" spans="1:28" s="85" customFormat="1" ht="11.5" x14ac:dyDescent="0.25"/>
    <row r="72" spans="1:28" s="85" customFormat="1" ht="11.5" x14ac:dyDescent="0.25"/>
    <row r="73" spans="1:28" s="10" customFormat="1" x14ac:dyDescent="0.3">
      <c r="B73" s="11" t="s">
        <v>500</v>
      </c>
    </row>
    <row r="74" spans="1:28" s="85" customFormat="1" ht="11.5" x14ac:dyDescent="0.25">
      <c r="B74" s="89"/>
    </row>
    <row r="75" spans="1:28" s="85" customFormat="1" ht="23" x14ac:dyDescent="0.25">
      <c r="B75" s="95" t="s">
        <v>370</v>
      </c>
      <c r="C75" s="545" t="s">
        <v>346</v>
      </c>
      <c r="D75" s="547"/>
      <c r="E75" s="276" t="s">
        <v>4</v>
      </c>
      <c r="F75" s="21" t="s">
        <v>311</v>
      </c>
      <c r="G75" s="23"/>
      <c r="H75" s="86" t="s">
        <v>312</v>
      </c>
      <c r="I75" s="86" t="s">
        <v>313</v>
      </c>
      <c r="J75" s="86" t="s">
        <v>34</v>
      </c>
    </row>
    <row r="76" spans="1:28" s="85" customFormat="1" ht="13.5" customHeight="1" x14ac:dyDescent="0.25">
      <c r="B76" s="539" t="s">
        <v>479</v>
      </c>
      <c r="C76" s="641" t="s">
        <v>360</v>
      </c>
      <c r="D76" s="641"/>
      <c r="E76" s="644" t="s">
        <v>316</v>
      </c>
      <c r="F76" s="638"/>
      <c r="G76" s="23"/>
      <c r="H76" s="211">
        <v>30.783784914716001</v>
      </c>
      <c r="I76" s="211">
        <v>38.144129094344962</v>
      </c>
      <c r="J76" s="211">
        <v>37.266776894086618</v>
      </c>
    </row>
    <row r="77" spans="1:28" s="85" customFormat="1" ht="13.5" customHeight="1" x14ac:dyDescent="0.25">
      <c r="B77" s="539"/>
      <c r="C77" s="641" t="s">
        <v>361</v>
      </c>
      <c r="D77" s="641"/>
      <c r="E77" s="645"/>
      <c r="F77" s="639"/>
      <c r="G77" s="23"/>
      <c r="H77" s="211">
        <v>91.060528571428563</v>
      </c>
      <c r="I77" s="211">
        <v>97.398949999999999</v>
      </c>
      <c r="J77" s="211">
        <v>89.836392857142869</v>
      </c>
    </row>
    <row r="78" spans="1:28" s="85" customFormat="1" ht="13.5" customHeight="1" x14ac:dyDescent="0.25">
      <c r="B78" s="539"/>
      <c r="C78" s="642" t="s">
        <v>362</v>
      </c>
      <c r="D78" s="643"/>
      <c r="E78" s="645"/>
      <c r="F78" s="639"/>
      <c r="G78" s="23"/>
      <c r="H78" s="211">
        <v>6.7555656600626541</v>
      </c>
      <c r="I78" s="211">
        <v>6.9467042094344604</v>
      </c>
      <c r="J78" s="211">
        <v>8.3487865809847772</v>
      </c>
    </row>
    <row r="79" spans="1:28" s="85" customFormat="1" ht="13.5" customHeight="1" x14ac:dyDescent="0.25">
      <c r="B79" s="539"/>
      <c r="C79" s="641" t="s">
        <v>44</v>
      </c>
      <c r="D79" s="641"/>
      <c r="E79" s="645"/>
      <c r="F79" s="639"/>
      <c r="G79" s="23"/>
      <c r="H79" s="216">
        <v>128.5998791462072</v>
      </c>
      <c r="I79" s="216">
        <v>142.48978330377943</v>
      </c>
      <c r="J79" s="216">
        <v>135.45195633221425</v>
      </c>
    </row>
    <row r="80" spans="1:28" s="85" customFormat="1" ht="13.5" customHeight="1" x14ac:dyDescent="0.25">
      <c r="B80" s="539" t="s">
        <v>480</v>
      </c>
      <c r="C80" s="641" t="s">
        <v>360</v>
      </c>
      <c r="D80" s="641"/>
      <c r="E80" s="645"/>
      <c r="F80" s="639"/>
      <c r="G80" s="23"/>
      <c r="H80" s="211">
        <v>32.911572043780758</v>
      </c>
      <c r="I80" s="211">
        <v>40.79852761390957</v>
      </c>
      <c r="J80" s="211">
        <v>40.076480384526562</v>
      </c>
    </row>
    <row r="81" spans="2:10" s="85" customFormat="1" ht="13.5" customHeight="1" x14ac:dyDescent="0.25">
      <c r="B81" s="539"/>
      <c r="C81" s="641" t="s">
        <v>361</v>
      </c>
      <c r="D81" s="641"/>
      <c r="E81" s="645"/>
      <c r="F81" s="639"/>
      <c r="G81" s="23"/>
      <c r="H81" s="211">
        <v>87.83446428571429</v>
      </c>
      <c r="I81" s="211">
        <v>93.12933000000001</v>
      </c>
      <c r="J81" s="211">
        <v>89.990721428571433</v>
      </c>
    </row>
    <row r="82" spans="2:10" s="85" customFormat="1" ht="13.5" customHeight="1" x14ac:dyDescent="0.25">
      <c r="B82" s="539"/>
      <c r="C82" s="642" t="s">
        <v>362</v>
      </c>
      <c r="D82" s="643"/>
      <c r="E82" s="645"/>
      <c r="F82" s="639"/>
      <c r="G82" s="23"/>
      <c r="H82" s="211">
        <v>9.1774668191965745</v>
      </c>
      <c r="I82" s="211">
        <v>9.3699510170654037</v>
      </c>
      <c r="J82" s="211">
        <v>11.340467739459509</v>
      </c>
    </row>
    <row r="83" spans="2:10" s="85" customFormat="1" ht="13.5" customHeight="1" x14ac:dyDescent="0.25">
      <c r="B83" s="539"/>
      <c r="C83" s="641" t="s">
        <v>44</v>
      </c>
      <c r="D83" s="641"/>
      <c r="E83" s="646"/>
      <c r="F83" s="640"/>
      <c r="G83" s="23"/>
      <c r="H83" s="216">
        <v>129.92350314869162</v>
      </c>
      <c r="I83" s="216">
        <v>143.29780863097497</v>
      </c>
      <c r="J83" s="216">
        <v>141.40766955255751</v>
      </c>
    </row>
    <row r="84" spans="2:10" s="96" customFormat="1" ht="11.5" x14ac:dyDescent="0.25"/>
    <row r="85" spans="2:10" s="96" customFormat="1" ht="11.5" x14ac:dyDescent="0.25"/>
    <row r="86" spans="2:10" s="85" customFormat="1" ht="11.5" x14ac:dyDescent="0.25"/>
    <row r="87" spans="2:10" s="85" customFormat="1" ht="11.5" hidden="1" x14ac:dyDescent="0.25"/>
    <row r="88" spans="2:10" s="85" customFormat="1" ht="11.5" hidden="1" x14ac:dyDescent="0.25"/>
    <row r="89" spans="2:10" s="85" customFormat="1" ht="11.5" hidden="1" x14ac:dyDescent="0.25"/>
    <row r="90" spans="2:10" s="85" customFormat="1" ht="11.5" hidden="1" x14ac:dyDescent="0.25"/>
    <row r="91" spans="2:10" s="85" customFormat="1" ht="11.5" hidden="1" x14ac:dyDescent="0.25"/>
    <row r="92" spans="2:10" s="85" customFormat="1" ht="11.5" hidden="1" x14ac:dyDescent="0.25"/>
    <row r="93" spans="2:10" s="85" customFormat="1" ht="11.5" hidden="1" x14ac:dyDescent="0.25"/>
    <row r="94" spans="2:10" s="85" customFormat="1" ht="11.5" hidden="1" x14ac:dyDescent="0.25"/>
    <row r="95" spans="2:10" s="85" customFormat="1" ht="11.5" hidden="1" x14ac:dyDescent="0.25"/>
    <row r="96" spans="2:10" s="85" customFormat="1" ht="11.5" hidden="1" x14ac:dyDescent="0.25"/>
    <row r="97" s="85" customFormat="1" ht="11.5" hidden="1" x14ac:dyDescent="0.25"/>
    <row r="98" s="85" customFormat="1" ht="11.5" hidden="1" x14ac:dyDescent="0.25"/>
    <row r="99" s="85" customFormat="1" ht="11.5" hidden="1" x14ac:dyDescent="0.25"/>
    <row r="100" s="85" customFormat="1" ht="11.5" hidden="1" x14ac:dyDescent="0.25"/>
    <row r="101" s="85" customFormat="1" ht="11.5" hidden="1" x14ac:dyDescent="0.25"/>
    <row r="102" s="85" customFormat="1" ht="11.5" hidden="1" x14ac:dyDescent="0.25"/>
    <row r="103" s="85" customFormat="1" ht="11.5" hidden="1" x14ac:dyDescent="0.25"/>
    <row r="104" s="85" customFormat="1" ht="11.5" hidden="1" x14ac:dyDescent="0.25"/>
    <row r="105" s="85" customFormat="1" ht="11.5" hidden="1" x14ac:dyDescent="0.25"/>
    <row r="106" s="85" customFormat="1" ht="11.5" hidden="1" x14ac:dyDescent="0.25"/>
    <row r="107" s="85" customFormat="1" ht="11.5" hidden="1" x14ac:dyDescent="0.25"/>
    <row r="108" s="85" customFormat="1" ht="11.5" hidden="1" x14ac:dyDescent="0.25"/>
    <row r="109" s="85" customFormat="1" ht="11.5" hidden="1" x14ac:dyDescent="0.25"/>
    <row r="110" s="85" customFormat="1" ht="11.5" hidden="1" x14ac:dyDescent="0.25"/>
    <row r="111" s="85" customFormat="1" ht="11.5" hidden="1" x14ac:dyDescent="0.25"/>
    <row r="112" s="85" customFormat="1" ht="11.5" hidden="1" x14ac:dyDescent="0.25"/>
    <row r="113" s="85" customFormat="1" ht="11.5" hidden="1" x14ac:dyDescent="0.25"/>
    <row r="114" s="85" customFormat="1" ht="11.5" hidden="1" x14ac:dyDescent="0.25"/>
    <row r="115" s="85" customFormat="1" ht="11.5" hidden="1" x14ac:dyDescent="0.25"/>
    <row r="116" s="85" customFormat="1" ht="11.5" hidden="1" x14ac:dyDescent="0.25"/>
    <row r="117" s="85" customFormat="1" ht="11.5" hidden="1" x14ac:dyDescent="0.25"/>
    <row r="118" s="85" customFormat="1" ht="11.5" hidden="1" x14ac:dyDescent="0.25"/>
    <row r="119" s="85" customFormat="1" ht="11.5" hidden="1" x14ac:dyDescent="0.25"/>
    <row r="120" s="85" customFormat="1" ht="11.5" hidden="1" x14ac:dyDescent="0.25"/>
    <row r="121" s="85" customFormat="1" ht="11.5" hidden="1" x14ac:dyDescent="0.25"/>
    <row r="122" s="85" customFormat="1" ht="11.5" hidden="1" x14ac:dyDescent="0.25"/>
    <row r="123" s="85" customFormat="1" ht="11.5" hidden="1" x14ac:dyDescent="0.25"/>
    <row r="124" s="85" customFormat="1" ht="11.5" hidden="1" x14ac:dyDescent="0.25"/>
    <row r="125" s="85" customFormat="1" ht="11.5" hidden="1" x14ac:dyDescent="0.25"/>
    <row r="126" s="85" customFormat="1" ht="11.5" hidden="1" x14ac:dyDescent="0.25"/>
    <row r="127" s="85" customFormat="1" ht="11.5" hidden="1" x14ac:dyDescent="0.25"/>
    <row r="128" s="85" customFormat="1" ht="11.5" hidden="1" x14ac:dyDescent="0.25"/>
    <row r="129" s="85" customFormat="1" ht="11.5" hidden="1" x14ac:dyDescent="0.25"/>
    <row r="130" s="85" customFormat="1" ht="11.5" hidden="1" x14ac:dyDescent="0.25"/>
    <row r="131" s="85" customFormat="1" ht="11.5" hidden="1" x14ac:dyDescent="0.25"/>
    <row r="132" s="85" customFormat="1" ht="11.5" hidden="1" x14ac:dyDescent="0.25"/>
    <row r="133" s="85" customFormat="1" ht="11.5" hidden="1" x14ac:dyDescent="0.25"/>
    <row r="134" s="85" customFormat="1" ht="11.5" hidden="1" x14ac:dyDescent="0.25"/>
    <row r="135" s="85" customFormat="1" ht="11.5" hidden="1" x14ac:dyDescent="0.25"/>
    <row r="136" s="85" customFormat="1" ht="11.5" hidden="1" x14ac:dyDescent="0.25"/>
    <row r="137" s="85" customFormat="1" ht="11.5" hidden="1" x14ac:dyDescent="0.25"/>
    <row r="138" s="85" customFormat="1" ht="11.5" hidden="1" x14ac:dyDescent="0.25"/>
    <row r="139" s="85" customFormat="1" ht="11.5" hidden="1" x14ac:dyDescent="0.25"/>
    <row r="140" s="85" customFormat="1" ht="11.5" hidden="1" x14ac:dyDescent="0.25"/>
    <row r="141" s="85" customFormat="1" ht="11.5" hidden="1" x14ac:dyDescent="0.25"/>
    <row r="142" s="85" customFormat="1" ht="11.5" hidden="1" x14ac:dyDescent="0.25"/>
    <row r="143" s="85" customFormat="1" ht="11.5" hidden="1" x14ac:dyDescent="0.25"/>
    <row r="144" s="85" customFormat="1" ht="11.5" hidden="1" x14ac:dyDescent="0.25"/>
    <row r="145" s="85" customFormat="1" ht="11.5" hidden="1" x14ac:dyDescent="0.25"/>
    <row r="146" s="85" customFormat="1" ht="11.5" hidden="1" x14ac:dyDescent="0.25"/>
    <row r="147" s="85" customFormat="1" ht="11.5" hidden="1" x14ac:dyDescent="0.25"/>
    <row r="148" s="85" customFormat="1" ht="11.5" hidden="1" x14ac:dyDescent="0.25"/>
    <row r="149" s="85" customFormat="1" ht="11.5" hidden="1" x14ac:dyDescent="0.25"/>
    <row r="150" s="85" customFormat="1" ht="11.5" hidden="1" x14ac:dyDescent="0.25"/>
    <row r="151" s="85" customFormat="1" ht="11.5" hidden="1" x14ac:dyDescent="0.25"/>
    <row r="152" s="85" customFormat="1" ht="11.5" hidden="1" x14ac:dyDescent="0.25"/>
    <row r="153" s="85" customFormat="1" ht="11.5" hidden="1" x14ac:dyDescent="0.25"/>
    <row r="154" s="85" customFormat="1" ht="11.5" hidden="1" x14ac:dyDescent="0.25"/>
    <row r="155" s="85" customFormat="1" ht="11.5" hidden="1" x14ac:dyDescent="0.25"/>
    <row r="156" s="85" customFormat="1" ht="11.5" hidden="1" x14ac:dyDescent="0.25"/>
    <row r="157" s="85" customFormat="1" ht="11.5" hidden="1" x14ac:dyDescent="0.25"/>
    <row r="158" s="85" customFormat="1" ht="11.5" hidden="1" x14ac:dyDescent="0.25"/>
    <row r="159" s="85" customFormat="1" ht="11.5" hidden="1" x14ac:dyDescent="0.25"/>
    <row r="160" s="85" customFormat="1" ht="11.5" hidden="1" x14ac:dyDescent="0.25"/>
    <row r="161" s="85" customFormat="1" ht="11.5" hidden="1" x14ac:dyDescent="0.25"/>
    <row r="162" s="85" customFormat="1" ht="11.5" hidden="1" x14ac:dyDescent="0.25"/>
    <row r="163" s="85" customFormat="1" ht="11.5" hidden="1" x14ac:dyDescent="0.25"/>
    <row r="164" s="85" customFormat="1" ht="11.5" hidden="1" x14ac:dyDescent="0.25"/>
    <row r="165" s="85" customFormat="1" ht="11.5" hidden="1" x14ac:dyDescent="0.25"/>
    <row r="166" s="85" customFormat="1" ht="11.5" hidden="1" x14ac:dyDescent="0.25"/>
    <row r="167" s="85" customFormat="1" ht="11.5" hidden="1" x14ac:dyDescent="0.25"/>
    <row r="168" s="85" customFormat="1" ht="11.5" hidden="1" x14ac:dyDescent="0.25"/>
    <row r="169" s="85" customFormat="1" ht="11.5" hidden="1" x14ac:dyDescent="0.25"/>
    <row r="170" s="85" customFormat="1" ht="11.5" hidden="1" x14ac:dyDescent="0.25"/>
    <row r="171" s="85" customFormat="1" ht="11.5" hidden="1" x14ac:dyDescent="0.25"/>
    <row r="172" s="85" customFormat="1" ht="11.5" hidden="1" x14ac:dyDescent="0.25"/>
    <row r="173" s="85" customFormat="1" ht="11.5" hidden="1" x14ac:dyDescent="0.25"/>
    <row r="174" s="85" customFormat="1" ht="11.5" hidden="1" x14ac:dyDescent="0.25"/>
    <row r="175" s="85" customFormat="1" ht="11.5" hidden="1" x14ac:dyDescent="0.25"/>
    <row r="176" s="85" customFormat="1" ht="11.5" hidden="1" x14ac:dyDescent="0.25"/>
    <row r="177" s="85" customFormat="1" ht="11.5" hidden="1" x14ac:dyDescent="0.25"/>
    <row r="178" s="85" customFormat="1" ht="11.5" hidden="1" x14ac:dyDescent="0.25"/>
    <row r="179" s="85" customFormat="1" ht="11.5" hidden="1" x14ac:dyDescent="0.25"/>
    <row r="180" s="85" customFormat="1" ht="11.5" hidden="1" x14ac:dyDescent="0.25"/>
    <row r="181" s="85" customFormat="1" ht="11.5" hidden="1" x14ac:dyDescent="0.25"/>
    <row r="182" s="85" customFormat="1" ht="11.5" hidden="1" x14ac:dyDescent="0.25"/>
    <row r="183" s="85" customFormat="1" ht="11.5" hidden="1" x14ac:dyDescent="0.25"/>
    <row r="184" s="85" customFormat="1" ht="11.5" hidden="1" x14ac:dyDescent="0.25"/>
    <row r="185" s="85" customFormat="1" ht="11.5" hidden="1" x14ac:dyDescent="0.25"/>
    <row r="186" s="85" customFormat="1" ht="11.5" hidden="1" x14ac:dyDescent="0.25"/>
    <row r="187" s="85" customFormat="1" ht="11.5" hidden="1" x14ac:dyDescent="0.25"/>
    <row r="188" s="85" customFormat="1" ht="11.5" hidden="1" x14ac:dyDescent="0.25"/>
    <row r="189" s="85" customFormat="1" ht="11.5" hidden="1" x14ac:dyDescent="0.25"/>
    <row r="190" s="85" customFormat="1" ht="11.5" hidden="1" x14ac:dyDescent="0.25"/>
    <row r="191" s="85" customFormat="1" ht="11.5" hidden="1" x14ac:dyDescent="0.25"/>
    <row r="192" s="85" customFormat="1" ht="11.5" hidden="1" x14ac:dyDescent="0.25"/>
    <row r="193" s="85" customFormat="1" ht="11.5" hidden="1" x14ac:dyDescent="0.25"/>
    <row r="194" s="85" customFormat="1" ht="11.5" hidden="1" x14ac:dyDescent="0.25"/>
    <row r="195" s="85" customFormat="1" ht="11.5" hidden="1" x14ac:dyDescent="0.25"/>
    <row r="196" s="85" customFormat="1" ht="11.5" hidden="1" x14ac:dyDescent="0.25"/>
    <row r="197" s="85" customFormat="1" ht="11.5" hidden="1" x14ac:dyDescent="0.25"/>
    <row r="198" s="85" customFormat="1" ht="11.5" hidden="1" x14ac:dyDescent="0.25"/>
    <row r="199" s="85" customFormat="1" ht="11.5" hidden="1" x14ac:dyDescent="0.25"/>
    <row r="200" s="85" customFormat="1" ht="11.5" hidden="1" x14ac:dyDescent="0.25"/>
    <row r="201" s="85" customFormat="1" ht="11.5" hidden="1" x14ac:dyDescent="0.25"/>
    <row r="202" s="85" customFormat="1" ht="11.5" hidden="1" x14ac:dyDescent="0.25"/>
    <row r="203" s="85" customFormat="1" ht="11.5" hidden="1" x14ac:dyDescent="0.25"/>
    <row r="204" s="85" customFormat="1" ht="11.5" hidden="1" x14ac:dyDescent="0.25"/>
    <row r="205" s="85" customFormat="1" ht="11.5" hidden="1" x14ac:dyDescent="0.25"/>
    <row r="206" s="85" customFormat="1" ht="11.5" hidden="1" x14ac:dyDescent="0.25"/>
    <row r="207" s="85" customFormat="1" ht="11.5" hidden="1" x14ac:dyDescent="0.25"/>
    <row r="208" s="85" customFormat="1" ht="11.5" hidden="1" x14ac:dyDescent="0.25"/>
    <row r="209" s="85" customFormat="1" ht="11.5" hidden="1" x14ac:dyDescent="0.25"/>
    <row r="210" s="85" customFormat="1" ht="11.5" hidden="1" x14ac:dyDescent="0.25"/>
    <row r="211" s="85" customFormat="1" ht="11.5" hidden="1" x14ac:dyDescent="0.25"/>
    <row r="212" s="85" customFormat="1" ht="11.5" hidden="1" x14ac:dyDescent="0.25"/>
    <row r="213" s="85" customFormat="1" ht="11.5" hidden="1" x14ac:dyDescent="0.25"/>
    <row r="214" s="85" customFormat="1" ht="11.5" hidden="1" x14ac:dyDescent="0.25"/>
    <row r="215" s="85" customFormat="1" ht="11.5" hidden="1" x14ac:dyDescent="0.25"/>
    <row r="216" s="85" customFormat="1" ht="11.5" hidden="1" x14ac:dyDescent="0.25"/>
    <row r="217" s="85" customFormat="1" ht="11.5" hidden="1" x14ac:dyDescent="0.25"/>
    <row r="218" s="85" customFormat="1" ht="11.5" hidden="1" x14ac:dyDescent="0.25"/>
    <row r="219" s="85" customFormat="1" ht="11.5" hidden="1" x14ac:dyDescent="0.25"/>
    <row r="220" s="85" customFormat="1" ht="11.5" hidden="1" x14ac:dyDescent="0.25"/>
    <row r="221" s="85" customFormat="1" ht="11.5" hidden="1" x14ac:dyDescent="0.25"/>
    <row r="222" s="85" customFormat="1" ht="11.5" hidden="1" x14ac:dyDescent="0.25"/>
    <row r="223" s="85" customFormat="1" ht="11.5" hidden="1" x14ac:dyDescent="0.25"/>
    <row r="224" s="85" customFormat="1" ht="11.5" hidden="1" x14ac:dyDescent="0.25"/>
    <row r="225" s="85" customFormat="1" ht="11.5" hidden="1" x14ac:dyDescent="0.25"/>
    <row r="226" s="85" customFormat="1" ht="11.5" hidden="1" x14ac:dyDescent="0.25"/>
    <row r="227" s="85" customFormat="1" ht="11.5" hidden="1" x14ac:dyDescent="0.25"/>
    <row r="228" s="85" customFormat="1" ht="11.5" hidden="1" x14ac:dyDescent="0.25"/>
    <row r="229" s="85" customFormat="1" ht="11.5" hidden="1" x14ac:dyDescent="0.25"/>
    <row r="230" s="85" customFormat="1" ht="11.5" hidden="1" x14ac:dyDescent="0.25"/>
    <row r="231" s="85" customFormat="1" ht="11.5" hidden="1" x14ac:dyDescent="0.25"/>
    <row r="232" s="85" customFormat="1" ht="11.5" hidden="1" x14ac:dyDescent="0.25"/>
    <row r="233" s="85" customFormat="1" ht="11.5" hidden="1" x14ac:dyDescent="0.25"/>
    <row r="234" s="85" customFormat="1" ht="11.5" hidden="1" x14ac:dyDescent="0.25"/>
    <row r="235" s="85" customFormat="1" ht="11.5" hidden="1" x14ac:dyDescent="0.25"/>
    <row r="236" s="85" customFormat="1" ht="11.5" hidden="1" x14ac:dyDescent="0.25"/>
    <row r="237" s="85" customFormat="1" ht="11.5" hidden="1" x14ac:dyDescent="0.25"/>
    <row r="238" s="85" customFormat="1" ht="11.5" hidden="1" x14ac:dyDescent="0.25"/>
    <row r="239" s="85" customFormat="1" ht="11.5" hidden="1" x14ac:dyDescent="0.25"/>
    <row r="240" s="85" customFormat="1" ht="11.5" hidden="1" x14ac:dyDescent="0.25"/>
    <row r="241" s="85" customFormat="1" ht="11.5" hidden="1" x14ac:dyDescent="0.25"/>
    <row r="242" s="85" customFormat="1" ht="11.5" hidden="1" x14ac:dyDescent="0.25"/>
    <row r="243" s="85" customFormat="1" ht="11.5" hidden="1" x14ac:dyDescent="0.25"/>
    <row r="244" s="85" customFormat="1" ht="11.5" hidden="1" x14ac:dyDescent="0.25"/>
    <row r="245" s="85" customFormat="1" ht="11.5" hidden="1" x14ac:dyDescent="0.25"/>
    <row r="246" s="85" customFormat="1" ht="11.5" hidden="1" x14ac:dyDescent="0.25"/>
    <row r="247" s="85" customFormat="1" ht="11.5" hidden="1" x14ac:dyDescent="0.25"/>
    <row r="248" s="85" customFormat="1" ht="11.5" hidden="1" x14ac:dyDescent="0.25"/>
    <row r="249" s="85" customFormat="1" ht="11.5" hidden="1" x14ac:dyDescent="0.25"/>
    <row r="250" s="85" customFormat="1" ht="11.5" hidden="1" x14ac:dyDescent="0.25"/>
    <row r="251" s="85" customFormat="1" ht="11.5" hidden="1" x14ac:dyDescent="0.25"/>
    <row r="252" s="85" customFormat="1" ht="11.5" hidden="1" x14ac:dyDescent="0.25"/>
    <row r="253" s="85" customFormat="1" ht="11.5" hidden="1" x14ac:dyDescent="0.25"/>
    <row r="254" s="85" customFormat="1" ht="11.5" hidden="1" x14ac:dyDescent="0.25"/>
    <row r="255" s="85" customFormat="1" ht="11.5" hidden="1" x14ac:dyDescent="0.25"/>
    <row r="256" s="85" customFormat="1" ht="11.5" hidden="1" x14ac:dyDescent="0.25"/>
    <row r="257" s="85" customFormat="1" ht="11.5" hidden="1" x14ac:dyDescent="0.25"/>
    <row r="258" s="85" customFormat="1" ht="11.5" hidden="1" x14ac:dyDescent="0.25"/>
    <row r="259" s="85" customFormat="1" ht="11.5" hidden="1" x14ac:dyDescent="0.25"/>
    <row r="260" s="85" customFormat="1" ht="11.5" hidden="1" x14ac:dyDescent="0.25"/>
    <row r="261" s="85" customFormat="1" ht="11.5" hidden="1" x14ac:dyDescent="0.25"/>
    <row r="262" s="85" customFormat="1" ht="11.5" hidden="1" x14ac:dyDescent="0.25"/>
    <row r="263" s="85" customFormat="1" ht="11.5" hidden="1" x14ac:dyDescent="0.25"/>
    <row r="264" s="85" customFormat="1" ht="11.5" hidden="1" x14ac:dyDescent="0.25"/>
    <row r="265" s="85" customFormat="1" ht="11.5" hidden="1" x14ac:dyDescent="0.25"/>
    <row r="266" s="85" customFormat="1" ht="11.5" hidden="1" x14ac:dyDescent="0.25"/>
    <row r="267" s="85" customFormat="1" ht="11.5" hidden="1" x14ac:dyDescent="0.25"/>
    <row r="268" s="85" customFormat="1" ht="11.5" hidden="1" x14ac:dyDescent="0.25"/>
    <row r="269" s="85" customFormat="1" ht="11.5" hidden="1" x14ac:dyDescent="0.25"/>
    <row r="270" s="85" customFormat="1" ht="11.5" hidden="1" x14ac:dyDescent="0.25"/>
    <row r="271" s="85" customFormat="1" ht="11.5" hidden="1" x14ac:dyDescent="0.25"/>
    <row r="280" x14ac:dyDescent="0.25"/>
    <row r="281" x14ac:dyDescent="0.25"/>
    <row r="282" x14ac:dyDescent="0.25"/>
    <row r="283" x14ac:dyDescent="0.25"/>
    <row r="284" x14ac:dyDescent="0.25"/>
  </sheetData>
  <mergeCells count="37">
    <mergeCell ref="B3:K3"/>
    <mergeCell ref="B14:B41"/>
    <mergeCell ref="C14:C27"/>
    <mergeCell ref="B9:B13"/>
    <mergeCell ref="C9:C13"/>
    <mergeCell ref="D9:D13"/>
    <mergeCell ref="E9:E13"/>
    <mergeCell ref="F9:F10"/>
    <mergeCell ref="H9:O9"/>
    <mergeCell ref="Q9:AA9"/>
    <mergeCell ref="H10:O10"/>
    <mergeCell ref="Q10:AA10"/>
    <mergeCell ref="B42:B69"/>
    <mergeCell ref="C42:C55"/>
    <mergeCell ref="D42:D55"/>
    <mergeCell ref="F42:F55"/>
    <mergeCell ref="C56:C69"/>
    <mergeCell ref="D14:D27"/>
    <mergeCell ref="F14:F27"/>
    <mergeCell ref="C28:C41"/>
    <mergeCell ref="D28:D41"/>
    <mergeCell ref="F28:F41"/>
    <mergeCell ref="D56:D69"/>
    <mergeCell ref="F56:F69"/>
    <mergeCell ref="F76:F83"/>
    <mergeCell ref="C75:D75"/>
    <mergeCell ref="B80:B83"/>
    <mergeCell ref="C80:D80"/>
    <mergeCell ref="C81:D81"/>
    <mergeCell ref="C82:D82"/>
    <mergeCell ref="C83:D83"/>
    <mergeCell ref="B76:B79"/>
    <mergeCell ref="C76:D76"/>
    <mergeCell ref="C77:D77"/>
    <mergeCell ref="C79:D79"/>
    <mergeCell ref="C78:D78"/>
    <mergeCell ref="E76:E8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tabColor theme="7" tint="0.79998168889431442"/>
  </sheetPr>
  <dimension ref="A1:AF68"/>
  <sheetViews>
    <sheetView zoomScaleNormal="100" workbookViewId="0"/>
  </sheetViews>
  <sheetFormatPr defaultColWidth="0" defaultRowHeight="13.5" zeroHeight="1" x14ac:dyDescent="0.3"/>
  <cols>
    <col min="1" max="1" width="8" style="98" customWidth="1"/>
    <col min="2" max="2" width="14.4609375" style="98" bestFit="1" customWidth="1"/>
    <col min="3" max="3" width="14.4609375" style="98" customWidth="1"/>
    <col min="4" max="4" width="31.3828125" style="98" customWidth="1"/>
    <col min="5" max="5" width="1.765625" style="98" customWidth="1"/>
    <col min="6" max="8" width="15.61328125" style="98" customWidth="1"/>
    <col min="9" max="13" width="15.61328125" style="99" customWidth="1"/>
    <col min="14" max="14" width="1.84375" style="99" customWidth="1"/>
    <col min="15" max="16" width="15.61328125" style="100" customWidth="1"/>
    <col min="17" max="17" width="15.61328125" style="101" customWidth="1"/>
    <col min="18" max="18" width="15.61328125" style="103" customWidth="1"/>
    <col min="19" max="19" width="15.61328125" style="104" customWidth="1"/>
    <col min="20" max="25" width="15.61328125" style="99" customWidth="1"/>
    <col min="26" max="26" width="11" style="99" customWidth="1"/>
    <col min="27" max="28" width="15.61328125" style="99" hidden="1" customWidth="1"/>
    <col min="29" max="29" width="8" style="98" hidden="1" customWidth="1"/>
    <col min="30" max="32" width="0" style="102" hidden="1" customWidth="1"/>
    <col min="33" max="16384" width="8" style="102" hidden="1"/>
  </cols>
  <sheetData>
    <row r="1" spans="1:26" s="91" customFormat="1" ht="12.4" customHeight="1" x14ac:dyDescent="0.25"/>
    <row r="2" spans="1:26" s="91" customFormat="1" ht="18.399999999999999" customHeight="1" x14ac:dyDescent="0.35">
      <c r="B2" s="5" t="s">
        <v>501</v>
      </c>
      <c r="C2" s="5"/>
      <c r="D2" s="5"/>
      <c r="E2" s="5"/>
      <c r="N2" s="5"/>
    </row>
    <row r="3" spans="1:26" s="113" customFormat="1" ht="23.9" customHeight="1" x14ac:dyDescent="0.25">
      <c r="B3" s="653" t="s">
        <v>504</v>
      </c>
      <c r="C3" s="653"/>
      <c r="D3" s="653"/>
      <c r="E3" s="653"/>
      <c r="F3" s="653"/>
      <c r="G3" s="653"/>
      <c r="H3" s="653"/>
      <c r="I3" s="653"/>
      <c r="J3" s="653"/>
      <c r="K3" s="653"/>
      <c r="L3" s="653"/>
      <c r="M3" s="653"/>
      <c r="N3" s="115"/>
      <c r="O3" s="115"/>
      <c r="P3" s="115"/>
      <c r="Q3" s="115"/>
      <c r="R3" s="115"/>
      <c r="S3" s="115"/>
      <c r="T3" s="115"/>
      <c r="U3" s="115"/>
      <c r="V3" s="115"/>
      <c r="W3" s="115"/>
      <c r="X3" s="115"/>
      <c r="Y3" s="115"/>
    </row>
    <row r="4" spans="1:26" s="113" customFormat="1" ht="12.4" customHeight="1" x14ac:dyDescent="0.25"/>
    <row r="5" spans="1:26" s="83" customFormat="1" ht="11.5" x14ac:dyDescent="0.25">
      <c r="B5" s="85"/>
      <c r="C5" s="85"/>
      <c r="D5" s="85"/>
      <c r="E5" s="85"/>
      <c r="F5" s="227"/>
      <c r="G5" s="227"/>
      <c r="H5" s="227"/>
      <c r="I5" s="227"/>
      <c r="J5" s="227"/>
      <c r="K5" s="227"/>
      <c r="L5" s="228"/>
      <c r="M5" s="228"/>
      <c r="N5" s="85"/>
      <c r="O5" s="228"/>
      <c r="P5" s="229"/>
      <c r="Q5" s="227"/>
      <c r="R5" s="227"/>
      <c r="S5" s="227"/>
      <c r="T5" s="227"/>
      <c r="U5" s="227"/>
      <c r="V5" s="227"/>
      <c r="W5" s="227"/>
      <c r="X5" s="227"/>
      <c r="Y5" s="227"/>
      <c r="Z5" s="85"/>
    </row>
    <row r="6" spans="1:26" s="122" customFormat="1" ht="11.5" x14ac:dyDescent="0.25">
      <c r="B6" s="123" t="s">
        <v>502</v>
      </c>
    </row>
    <row r="7" spans="1:26" s="83" customFormat="1" ht="11.5" x14ac:dyDescent="0.25">
      <c r="A7" s="85"/>
      <c r="B7" s="85"/>
      <c r="C7" s="85"/>
      <c r="D7" s="85"/>
      <c r="E7" s="85"/>
      <c r="F7" s="230"/>
      <c r="G7" s="230"/>
      <c r="H7" s="215"/>
      <c r="I7" s="215"/>
      <c r="J7" s="227"/>
      <c r="K7" s="227"/>
      <c r="L7" s="228"/>
      <c r="M7" s="228"/>
      <c r="N7" s="85"/>
      <c r="O7" s="230"/>
      <c r="P7" s="215"/>
      <c r="Q7" s="215"/>
      <c r="R7" s="215"/>
      <c r="S7" s="215"/>
      <c r="T7" s="215"/>
      <c r="U7" s="215"/>
      <c r="V7" s="215"/>
      <c r="W7" s="215"/>
      <c r="X7" s="215"/>
      <c r="Y7" s="215"/>
      <c r="Z7" s="85"/>
    </row>
    <row r="8" spans="1:26" s="83" customFormat="1" ht="14.25" customHeight="1" x14ac:dyDescent="0.25">
      <c r="A8" s="85"/>
      <c r="B8" s="548" t="s">
        <v>45</v>
      </c>
      <c r="C8" s="548" t="s">
        <v>4</v>
      </c>
      <c r="D8" s="549"/>
      <c r="E8" s="12"/>
      <c r="F8" s="533" t="s">
        <v>482</v>
      </c>
      <c r="G8" s="563"/>
      <c r="H8" s="563"/>
      <c r="I8" s="563"/>
      <c r="J8" s="563"/>
      <c r="K8" s="563"/>
      <c r="L8" s="563"/>
      <c r="M8" s="564"/>
      <c r="N8" s="23"/>
      <c r="O8" s="533" t="s">
        <v>474</v>
      </c>
      <c r="P8" s="534"/>
      <c r="Q8" s="534"/>
      <c r="R8" s="534"/>
      <c r="S8" s="534"/>
      <c r="T8" s="534"/>
      <c r="U8" s="534"/>
      <c r="V8" s="534"/>
      <c r="W8" s="534"/>
      <c r="X8" s="534"/>
      <c r="Y8" s="535"/>
      <c r="Z8" s="85"/>
    </row>
    <row r="9" spans="1:26" s="83" customFormat="1" ht="12.4" customHeight="1" x14ac:dyDescent="0.25">
      <c r="A9" s="85"/>
      <c r="B9" s="548"/>
      <c r="C9" s="548"/>
      <c r="D9" s="549"/>
      <c r="E9" s="12"/>
      <c r="F9" s="527" t="s">
        <v>461</v>
      </c>
      <c r="G9" s="528"/>
      <c r="H9" s="528"/>
      <c r="I9" s="528"/>
      <c r="J9" s="528"/>
      <c r="K9" s="528"/>
      <c r="L9" s="528"/>
      <c r="M9" s="529"/>
      <c r="N9" s="23"/>
      <c r="O9" s="536" t="s">
        <v>475</v>
      </c>
      <c r="P9" s="537"/>
      <c r="Q9" s="537"/>
      <c r="R9" s="537"/>
      <c r="S9" s="537"/>
      <c r="T9" s="537"/>
      <c r="U9" s="537"/>
      <c r="V9" s="537"/>
      <c r="W9" s="537"/>
      <c r="X9" s="537"/>
      <c r="Y9" s="538"/>
      <c r="Z9" s="85"/>
    </row>
    <row r="10" spans="1:26" s="83" customFormat="1" ht="26.25" customHeight="1" x14ac:dyDescent="0.25">
      <c r="A10" s="85"/>
      <c r="B10" s="548"/>
      <c r="C10" s="548"/>
      <c r="D10" s="231" t="s">
        <v>5</v>
      </c>
      <c r="E10" s="12"/>
      <c r="F10" s="221" t="s">
        <v>303</v>
      </c>
      <c r="G10" s="221" t="s">
        <v>297</v>
      </c>
      <c r="H10" s="221" t="s">
        <v>298</v>
      </c>
      <c r="I10" s="221" t="s">
        <v>299</v>
      </c>
      <c r="J10" s="221" t="s">
        <v>6</v>
      </c>
      <c r="K10" s="15" t="s">
        <v>7</v>
      </c>
      <c r="L10" s="221" t="s">
        <v>8</v>
      </c>
      <c r="M10" s="221" t="s">
        <v>304</v>
      </c>
      <c r="N10" s="23"/>
      <c r="O10" s="106" t="s">
        <v>449</v>
      </c>
      <c r="P10" s="327" t="s">
        <v>9</v>
      </c>
      <c r="Q10" s="327" t="s">
        <v>10</v>
      </c>
      <c r="R10" s="17" t="s">
        <v>11</v>
      </c>
      <c r="S10" s="327" t="s">
        <v>12</v>
      </c>
      <c r="T10" s="327" t="s">
        <v>13</v>
      </c>
      <c r="U10" s="327" t="s">
        <v>14</v>
      </c>
      <c r="V10" s="327" t="s">
        <v>15</v>
      </c>
      <c r="W10" s="327" t="s">
        <v>16</v>
      </c>
      <c r="X10" s="327" t="s">
        <v>17</v>
      </c>
      <c r="Y10" s="327" t="s">
        <v>18</v>
      </c>
      <c r="Z10" s="85"/>
    </row>
    <row r="11" spans="1:26" s="83" customFormat="1" ht="12.65" customHeight="1" x14ac:dyDescent="0.25">
      <c r="A11" s="85"/>
      <c r="B11" s="548"/>
      <c r="C11" s="548"/>
      <c r="D11" s="13" t="s">
        <v>374</v>
      </c>
      <c r="E11" s="12"/>
      <c r="F11" s="18" t="s">
        <v>305</v>
      </c>
      <c r="G11" s="18" t="s">
        <v>306</v>
      </c>
      <c r="H11" s="18" t="s">
        <v>307</v>
      </c>
      <c r="I11" s="18" t="s">
        <v>308</v>
      </c>
      <c r="J11" s="18" t="s">
        <v>19</v>
      </c>
      <c r="K11" s="19" t="s">
        <v>20</v>
      </c>
      <c r="L11" s="18" t="s">
        <v>21</v>
      </c>
      <c r="M11" s="18" t="s">
        <v>309</v>
      </c>
      <c r="N11" s="23"/>
      <c r="O11" s="18" t="s">
        <v>310</v>
      </c>
      <c r="P11" s="18" t="s">
        <v>22</v>
      </c>
      <c r="Q11" s="18" t="s">
        <v>23</v>
      </c>
      <c r="R11" s="20" t="s">
        <v>24</v>
      </c>
      <c r="S11" s="18" t="s">
        <v>25</v>
      </c>
      <c r="T11" s="18" t="s">
        <v>26</v>
      </c>
      <c r="U11" s="18" t="s">
        <v>27</v>
      </c>
      <c r="V11" s="18" t="s">
        <v>28</v>
      </c>
      <c r="W11" s="18" t="s">
        <v>29</v>
      </c>
      <c r="X11" s="18" t="s">
        <v>30</v>
      </c>
      <c r="Y11" s="18" t="s">
        <v>31</v>
      </c>
      <c r="Z11" s="85"/>
    </row>
    <row r="12" spans="1:26" s="83" customFormat="1" ht="12.65" customHeight="1" x14ac:dyDescent="0.25">
      <c r="A12" s="85"/>
      <c r="B12" s="548"/>
      <c r="C12" s="548"/>
      <c r="D12" s="21" t="s">
        <v>335</v>
      </c>
      <c r="E12" s="12"/>
      <c r="F12" s="220" t="s">
        <v>312</v>
      </c>
      <c r="G12" s="220" t="s">
        <v>312</v>
      </c>
      <c r="H12" s="220" t="s">
        <v>313</v>
      </c>
      <c r="I12" s="220" t="s">
        <v>313</v>
      </c>
      <c r="J12" s="220" t="s">
        <v>34</v>
      </c>
      <c r="K12" s="22" t="s">
        <v>34</v>
      </c>
      <c r="L12" s="220" t="s">
        <v>35</v>
      </c>
      <c r="M12" s="220" t="s">
        <v>35</v>
      </c>
      <c r="N12" s="23"/>
      <c r="O12" s="220" t="s">
        <v>314</v>
      </c>
      <c r="P12" s="220" t="s">
        <v>36</v>
      </c>
      <c r="Q12" s="220" t="s">
        <v>36</v>
      </c>
      <c r="R12" s="17" t="s">
        <v>37</v>
      </c>
      <c r="S12" s="220" t="s">
        <v>37</v>
      </c>
      <c r="T12" s="220" t="s">
        <v>38</v>
      </c>
      <c r="U12" s="220" t="s">
        <v>38</v>
      </c>
      <c r="V12" s="220" t="s">
        <v>39</v>
      </c>
      <c r="W12" s="220" t="s">
        <v>39</v>
      </c>
      <c r="X12" s="220" t="s">
        <v>40</v>
      </c>
      <c r="Y12" s="220" t="s">
        <v>40</v>
      </c>
      <c r="Z12" s="85"/>
    </row>
    <row r="13" spans="1:26" s="83" customFormat="1" ht="11.5" x14ac:dyDescent="0.25">
      <c r="A13" s="85"/>
      <c r="B13" s="661" t="s">
        <v>434</v>
      </c>
      <c r="C13" s="662"/>
      <c r="D13" s="662"/>
      <c r="E13" s="662"/>
      <c r="F13" s="662"/>
      <c r="G13" s="662"/>
      <c r="H13" s="662"/>
      <c r="I13" s="662"/>
      <c r="J13" s="662"/>
      <c r="K13" s="662"/>
      <c r="L13" s="662"/>
      <c r="M13" s="662"/>
      <c r="N13" s="662"/>
      <c r="O13" s="662"/>
      <c r="P13" s="662"/>
      <c r="Q13" s="662"/>
      <c r="R13" s="662"/>
      <c r="S13" s="662"/>
      <c r="T13" s="662"/>
      <c r="U13" s="662"/>
      <c r="V13" s="662"/>
      <c r="W13" s="662"/>
      <c r="X13" s="662"/>
      <c r="Y13" s="663"/>
      <c r="Z13" s="85"/>
    </row>
    <row r="14" spans="1:26" s="83" customFormat="1" ht="13.5" customHeight="1" x14ac:dyDescent="0.25">
      <c r="A14" s="85"/>
      <c r="B14" s="74" t="s">
        <v>315</v>
      </c>
      <c r="C14" s="664" t="s">
        <v>316</v>
      </c>
      <c r="D14" s="667"/>
      <c r="E14" s="12"/>
      <c r="F14" s="234">
        <v>8.3062005602797129</v>
      </c>
      <c r="G14" s="234">
        <v>8.1862005579908939</v>
      </c>
      <c r="H14" s="234">
        <v>8.3099173447960215</v>
      </c>
      <c r="I14" s="234">
        <v>7.9619173381584512</v>
      </c>
      <c r="J14" s="234">
        <v>7.6825051986854911</v>
      </c>
      <c r="K14" s="234">
        <v>7.7065051991432556</v>
      </c>
      <c r="L14" s="234">
        <v>7.4028577521238592</v>
      </c>
      <c r="M14" s="234">
        <v>7.4748577534971492</v>
      </c>
      <c r="N14" s="12"/>
      <c r="O14" s="234">
        <v>7.4748577534971492</v>
      </c>
      <c r="P14" s="234">
        <v>8.6827848188034391</v>
      </c>
      <c r="Q14" s="234">
        <v>8.2387848103348116</v>
      </c>
      <c r="R14" s="234">
        <v>7.2622740078190251</v>
      </c>
      <c r="S14" s="234">
        <v>4.5982739570072573</v>
      </c>
      <c r="T14" s="234">
        <v>8.519923187262922</v>
      </c>
      <c r="U14" s="234">
        <v>8.0879231790231749</v>
      </c>
      <c r="V14" s="234" t="s">
        <v>333</v>
      </c>
      <c r="W14" s="234" t="s">
        <v>333</v>
      </c>
      <c r="X14" s="234" t="s">
        <v>333</v>
      </c>
      <c r="Y14" s="234" t="s">
        <v>333</v>
      </c>
      <c r="Z14" s="85"/>
    </row>
    <row r="15" spans="1:26" s="83" customFormat="1" ht="11.5" x14ac:dyDescent="0.25">
      <c r="A15" s="85"/>
      <c r="B15" s="74" t="s">
        <v>317</v>
      </c>
      <c r="C15" s="665"/>
      <c r="D15" s="668"/>
      <c r="E15" s="12"/>
      <c r="F15" s="234">
        <v>9.108632136109609</v>
      </c>
      <c r="G15" s="234">
        <v>8.9886321359665562</v>
      </c>
      <c r="H15" s="234">
        <v>8.9722518631019472</v>
      </c>
      <c r="I15" s="234">
        <v>8.6242518626871014</v>
      </c>
      <c r="J15" s="234">
        <v>8.1520096588645981</v>
      </c>
      <c r="K15" s="234">
        <v>8.176009658893209</v>
      </c>
      <c r="L15" s="234">
        <v>8.2101830811035743</v>
      </c>
      <c r="M15" s="234">
        <v>8.2821830811894053</v>
      </c>
      <c r="N15" s="12"/>
      <c r="O15" s="234">
        <v>8.2821830811894053</v>
      </c>
      <c r="P15" s="234">
        <v>9.3095752460210655</v>
      </c>
      <c r="Q15" s="234">
        <v>8.865575245491776</v>
      </c>
      <c r="R15" s="234">
        <v>7.7465606628321897</v>
      </c>
      <c r="S15" s="234">
        <v>5.0825606596564539</v>
      </c>
      <c r="T15" s="234">
        <v>8.5048177696345455</v>
      </c>
      <c r="U15" s="234">
        <v>8.0728177691195615</v>
      </c>
      <c r="V15" s="234" t="s">
        <v>333</v>
      </c>
      <c r="W15" s="234" t="s">
        <v>333</v>
      </c>
      <c r="X15" s="234" t="s">
        <v>333</v>
      </c>
      <c r="Y15" s="234" t="s">
        <v>333</v>
      </c>
      <c r="Z15" s="85"/>
    </row>
    <row r="16" spans="1:26" s="83" customFormat="1" ht="11.5" x14ac:dyDescent="0.25">
      <c r="A16" s="85"/>
      <c r="B16" s="74" t="s">
        <v>318</v>
      </c>
      <c r="C16" s="665"/>
      <c r="D16" s="668"/>
      <c r="E16" s="12"/>
      <c r="F16" s="234">
        <v>9.6511012844086821</v>
      </c>
      <c r="G16" s="234">
        <v>9.5311012909622121</v>
      </c>
      <c r="H16" s="234">
        <v>10.030055312960634</v>
      </c>
      <c r="I16" s="234">
        <v>9.6820553319658735</v>
      </c>
      <c r="J16" s="234">
        <v>9.683661914121986</v>
      </c>
      <c r="K16" s="234">
        <v>9.7076619128112807</v>
      </c>
      <c r="L16" s="234">
        <v>9.2246494966870216</v>
      </c>
      <c r="M16" s="234">
        <v>9.2966494927549022</v>
      </c>
      <c r="N16" s="12"/>
      <c r="O16" s="234">
        <v>9.2966494927549022</v>
      </c>
      <c r="P16" s="234">
        <v>10.333764661913648</v>
      </c>
      <c r="Q16" s="234">
        <v>9.8897646861617137</v>
      </c>
      <c r="R16" s="234">
        <v>8.5246487489468485</v>
      </c>
      <c r="S16" s="234">
        <v>5.8606488944352311</v>
      </c>
      <c r="T16" s="234">
        <v>8.985071075200139</v>
      </c>
      <c r="U16" s="234">
        <v>8.5530710987928487</v>
      </c>
      <c r="V16" s="234" t="s">
        <v>333</v>
      </c>
      <c r="W16" s="234" t="s">
        <v>333</v>
      </c>
      <c r="X16" s="234" t="s">
        <v>333</v>
      </c>
      <c r="Y16" s="234" t="s">
        <v>333</v>
      </c>
      <c r="Z16" s="85"/>
    </row>
    <row r="17" spans="1:26" s="83" customFormat="1" ht="11.5" x14ac:dyDescent="0.25">
      <c r="A17" s="85"/>
      <c r="B17" s="74" t="s">
        <v>319</v>
      </c>
      <c r="C17" s="665"/>
      <c r="D17" s="668"/>
      <c r="E17" s="12"/>
      <c r="F17" s="234">
        <v>12.291775785794677</v>
      </c>
      <c r="G17" s="234">
        <v>12.171775784006536</v>
      </c>
      <c r="H17" s="234">
        <v>13.267914189605126</v>
      </c>
      <c r="I17" s="234">
        <v>12.919914184419524</v>
      </c>
      <c r="J17" s="234">
        <v>12.170135356676003</v>
      </c>
      <c r="K17" s="234">
        <v>12.194135357033632</v>
      </c>
      <c r="L17" s="234">
        <v>13.079832335810233</v>
      </c>
      <c r="M17" s="234">
        <v>13.151832336883118</v>
      </c>
      <c r="N17" s="12"/>
      <c r="O17" s="234">
        <v>13.151832336883118</v>
      </c>
      <c r="P17" s="234">
        <v>15.764150735590805</v>
      </c>
      <c r="Q17" s="234">
        <v>15.320150728974689</v>
      </c>
      <c r="R17" s="234">
        <v>12.679541114122861</v>
      </c>
      <c r="S17" s="234">
        <v>10.015541074426167</v>
      </c>
      <c r="T17" s="234">
        <v>8.2735963938775576</v>
      </c>
      <c r="U17" s="234">
        <v>7.8415963874402568</v>
      </c>
      <c r="V17" s="234" t="s">
        <v>333</v>
      </c>
      <c r="W17" s="234" t="s">
        <v>333</v>
      </c>
      <c r="X17" s="234" t="s">
        <v>333</v>
      </c>
      <c r="Y17" s="234" t="s">
        <v>333</v>
      </c>
      <c r="Z17" s="85"/>
    </row>
    <row r="18" spans="1:26" s="83" customFormat="1" ht="11.5" x14ac:dyDescent="0.25">
      <c r="A18" s="85"/>
      <c r="B18" s="74" t="s">
        <v>320</v>
      </c>
      <c r="C18" s="665"/>
      <c r="D18" s="668"/>
      <c r="E18" s="12"/>
      <c r="F18" s="234">
        <v>10.61674329832344</v>
      </c>
      <c r="G18" s="234">
        <v>10.49674329812898</v>
      </c>
      <c r="H18" s="234">
        <v>10.561511334469479</v>
      </c>
      <c r="I18" s="234">
        <v>10.213511333905545</v>
      </c>
      <c r="J18" s="234">
        <v>10.230181735458874</v>
      </c>
      <c r="K18" s="234">
        <v>10.254181735497767</v>
      </c>
      <c r="L18" s="234">
        <v>10.969630697543185</v>
      </c>
      <c r="M18" s="234">
        <v>11.041630697659862</v>
      </c>
      <c r="N18" s="12"/>
      <c r="O18" s="234">
        <v>11.041630697659862</v>
      </c>
      <c r="P18" s="234">
        <v>12.356176016682671</v>
      </c>
      <c r="Q18" s="234">
        <v>11.912176015963171</v>
      </c>
      <c r="R18" s="234">
        <v>10.099900752900753</v>
      </c>
      <c r="S18" s="234">
        <v>7.4359007485837392</v>
      </c>
      <c r="T18" s="234">
        <v>8.7245658145718679</v>
      </c>
      <c r="U18" s="234">
        <v>8.2925658138718106</v>
      </c>
      <c r="V18" s="234" t="s">
        <v>333</v>
      </c>
      <c r="W18" s="234" t="s">
        <v>333</v>
      </c>
      <c r="X18" s="234" t="s">
        <v>333</v>
      </c>
      <c r="Y18" s="234" t="s">
        <v>333</v>
      </c>
      <c r="Z18" s="85"/>
    </row>
    <row r="19" spans="1:26" s="83" customFormat="1" ht="11.5" x14ac:dyDescent="0.25">
      <c r="A19" s="85"/>
      <c r="B19" s="74" t="s">
        <v>321</v>
      </c>
      <c r="C19" s="665"/>
      <c r="D19" s="668"/>
      <c r="E19" s="12"/>
      <c r="F19" s="234">
        <v>5.3605439051639587</v>
      </c>
      <c r="G19" s="234">
        <v>5.2405439051639586</v>
      </c>
      <c r="H19" s="234">
        <v>5.5223706050532559</v>
      </c>
      <c r="I19" s="234">
        <v>5.1743706050532579</v>
      </c>
      <c r="J19" s="234">
        <v>5.0446409721061407</v>
      </c>
      <c r="K19" s="234">
        <v>5.0686409721061416</v>
      </c>
      <c r="L19" s="234">
        <v>4.8022321337915317</v>
      </c>
      <c r="M19" s="234">
        <v>4.8742321337915318</v>
      </c>
      <c r="N19" s="12"/>
      <c r="O19" s="234">
        <v>4.8742321337915318</v>
      </c>
      <c r="P19" s="234">
        <v>5.6417888380487309</v>
      </c>
      <c r="Q19" s="234">
        <v>5.1977888380487318</v>
      </c>
      <c r="R19" s="234">
        <v>4.6396683092083171</v>
      </c>
      <c r="S19" s="234">
        <v>1.9756683092083172</v>
      </c>
      <c r="T19" s="234">
        <v>8.471972621451517</v>
      </c>
      <c r="U19" s="234">
        <v>8.0399726214515166</v>
      </c>
      <c r="V19" s="234" t="s">
        <v>333</v>
      </c>
      <c r="W19" s="234" t="s">
        <v>333</v>
      </c>
      <c r="X19" s="234" t="s">
        <v>333</v>
      </c>
      <c r="Y19" s="234" t="s">
        <v>333</v>
      </c>
      <c r="Z19" s="85"/>
    </row>
    <row r="20" spans="1:26" s="83" customFormat="1" ht="11.5" x14ac:dyDescent="0.25">
      <c r="A20" s="85"/>
      <c r="B20" s="74" t="s">
        <v>322</v>
      </c>
      <c r="C20" s="665"/>
      <c r="D20" s="668"/>
      <c r="E20" s="12"/>
      <c r="F20" s="234">
        <v>11.806720481099353</v>
      </c>
      <c r="G20" s="234">
        <v>11.686720486398951</v>
      </c>
      <c r="H20" s="234">
        <v>12.667061211652102</v>
      </c>
      <c r="I20" s="234">
        <v>12.319061227020937</v>
      </c>
      <c r="J20" s="234">
        <v>12.130384724268263</v>
      </c>
      <c r="K20" s="234">
        <v>12.154384723208345</v>
      </c>
      <c r="L20" s="234">
        <v>11.713490621243809</v>
      </c>
      <c r="M20" s="234">
        <v>11.785490618064047</v>
      </c>
      <c r="N20" s="12"/>
      <c r="O20" s="234">
        <v>11.785490618064047</v>
      </c>
      <c r="P20" s="234">
        <v>12.683251400404551</v>
      </c>
      <c r="Q20" s="234">
        <v>12.239251420013066</v>
      </c>
      <c r="R20" s="234">
        <v>11.223842438017313</v>
      </c>
      <c r="S20" s="234">
        <v>8.5598425556683857</v>
      </c>
      <c r="T20" s="234">
        <v>8.514092341281458</v>
      </c>
      <c r="U20" s="234">
        <v>8.0820923603600097</v>
      </c>
      <c r="V20" s="234" t="s">
        <v>333</v>
      </c>
      <c r="W20" s="234" t="s">
        <v>333</v>
      </c>
      <c r="X20" s="234" t="s">
        <v>333</v>
      </c>
      <c r="Y20" s="234" t="s">
        <v>333</v>
      </c>
      <c r="Z20" s="85"/>
    </row>
    <row r="21" spans="1:26" s="83" customFormat="1" ht="11.5" x14ac:dyDescent="0.25">
      <c r="A21" s="85"/>
      <c r="B21" s="74" t="s">
        <v>323</v>
      </c>
      <c r="C21" s="665"/>
      <c r="D21" s="668"/>
      <c r="E21" s="12"/>
      <c r="F21" s="234">
        <v>12.694878745421068</v>
      </c>
      <c r="G21" s="234">
        <v>12.574878745134965</v>
      </c>
      <c r="H21" s="234">
        <v>13.023126578872223</v>
      </c>
      <c r="I21" s="234">
        <v>12.675126578042526</v>
      </c>
      <c r="J21" s="234">
        <v>12.720557066571235</v>
      </c>
      <c r="K21" s="234">
        <v>12.744557066628456</v>
      </c>
      <c r="L21" s="234">
        <v>13.675696270204774</v>
      </c>
      <c r="M21" s="234">
        <v>13.747696270376437</v>
      </c>
      <c r="N21" s="12"/>
      <c r="O21" s="234">
        <v>13.747696270376437</v>
      </c>
      <c r="P21" s="234">
        <v>15.794161000299567</v>
      </c>
      <c r="Q21" s="234">
        <v>15.350160999240993</v>
      </c>
      <c r="R21" s="234">
        <v>12.423849709595085</v>
      </c>
      <c r="S21" s="234">
        <v>9.7598497032436153</v>
      </c>
      <c r="T21" s="234">
        <v>9.4160595557435336</v>
      </c>
      <c r="U21" s="234">
        <v>8.9840595547135642</v>
      </c>
      <c r="V21" s="234" t="s">
        <v>333</v>
      </c>
      <c r="W21" s="234" t="s">
        <v>333</v>
      </c>
      <c r="X21" s="234" t="s">
        <v>333</v>
      </c>
      <c r="Y21" s="234" t="s">
        <v>333</v>
      </c>
      <c r="Z21" s="85"/>
    </row>
    <row r="22" spans="1:26" s="83" customFormat="1" ht="11.5" x14ac:dyDescent="0.25">
      <c r="A22" s="85"/>
      <c r="B22" s="74" t="s">
        <v>324</v>
      </c>
      <c r="C22" s="665"/>
      <c r="D22" s="668"/>
      <c r="E22" s="23"/>
      <c r="F22" s="234">
        <v>10.777828302587301</v>
      </c>
      <c r="G22" s="234">
        <v>10.657828301666408</v>
      </c>
      <c r="H22" s="234">
        <v>11.228144804499042</v>
      </c>
      <c r="I22" s="234">
        <v>10.880144801828457</v>
      </c>
      <c r="J22" s="234">
        <v>11.315485181207798</v>
      </c>
      <c r="K22" s="234">
        <v>11.339485181391979</v>
      </c>
      <c r="L22" s="234">
        <v>10.75465760494855</v>
      </c>
      <c r="M22" s="234">
        <v>10.826657605501085</v>
      </c>
      <c r="N22" s="23"/>
      <c r="O22" s="234">
        <v>10.826657605501085</v>
      </c>
      <c r="P22" s="234">
        <v>11.290726985421221</v>
      </c>
      <c r="Q22" s="234">
        <v>10.846726982013921</v>
      </c>
      <c r="R22" s="234">
        <v>9.0615254934155587</v>
      </c>
      <c r="S22" s="234">
        <v>6.3975254729717621</v>
      </c>
      <c r="T22" s="234">
        <v>9.4843380556242174</v>
      </c>
      <c r="U22" s="234">
        <v>9.052338052309004</v>
      </c>
      <c r="V22" s="234" t="s">
        <v>333</v>
      </c>
      <c r="W22" s="234" t="s">
        <v>333</v>
      </c>
      <c r="X22" s="234" t="s">
        <v>333</v>
      </c>
      <c r="Y22" s="234" t="s">
        <v>333</v>
      </c>
      <c r="Z22" s="85"/>
    </row>
    <row r="23" spans="1:26" s="83" customFormat="1" ht="11.5" x14ac:dyDescent="0.25">
      <c r="A23" s="85"/>
      <c r="B23" s="74" t="s">
        <v>325</v>
      </c>
      <c r="C23" s="665"/>
      <c r="D23" s="668"/>
      <c r="E23" s="23"/>
      <c r="F23" s="234">
        <v>4.9703814993293447</v>
      </c>
      <c r="G23" s="234">
        <v>4.8503815033347761</v>
      </c>
      <c r="H23" s="234">
        <v>5.5286589047991832</v>
      </c>
      <c r="I23" s="234">
        <v>5.180658916414937</v>
      </c>
      <c r="J23" s="234">
        <v>6.7565055304295605</v>
      </c>
      <c r="K23" s="234">
        <v>6.7805055296284742</v>
      </c>
      <c r="L23" s="234">
        <v>7.6201495055952408</v>
      </c>
      <c r="M23" s="234">
        <v>7.6921495031919811</v>
      </c>
      <c r="N23" s="23"/>
      <c r="O23" s="234">
        <v>7.6921495031919811</v>
      </c>
      <c r="P23" s="234">
        <v>6.0929614223134489</v>
      </c>
      <c r="Q23" s="234">
        <v>5.6489614371335488</v>
      </c>
      <c r="R23" s="234">
        <v>4.5919206457972104</v>
      </c>
      <c r="S23" s="234">
        <v>1.9279207347178038</v>
      </c>
      <c r="T23" s="234">
        <v>8.7145416704570327</v>
      </c>
      <c r="U23" s="234">
        <v>8.2825416848765894</v>
      </c>
      <c r="V23" s="234" t="s">
        <v>333</v>
      </c>
      <c r="W23" s="234" t="s">
        <v>333</v>
      </c>
      <c r="X23" s="234" t="s">
        <v>333</v>
      </c>
      <c r="Y23" s="234" t="s">
        <v>333</v>
      </c>
      <c r="Z23" s="85"/>
    </row>
    <row r="24" spans="1:26" s="83" customFormat="1" ht="11.5" x14ac:dyDescent="0.25">
      <c r="A24" s="85"/>
      <c r="B24" s="74" t="s">
        <v>326</v>
      </c>
      <c r="C24" s="665"/>
      <c r="D24" s="668"/>
      <c r="E24" s="23"/>
      <c r="F24" s="234">
        <v>11.861588946559966</v>
      </c>
      <c r="G24" s="234">
        <v>11.741588952711165</v>
      </c>
      <c r="H24" s="234">
        <v>12.338148917636135</v>
      </c>
      <c r="I24" s="234">
        <v>11.990148935474615</v>
      </c>
      <c r="J24" s="234">
        <v>12.11909293300889</v>
      </c>
      <c r="K24" s="234">
        <v>12.143092931778652</v>
      </c>
      <c r="L24" s="234">
        <v>19.171440065937226</v>
      </c>
      <c r="M24" s="234">
        <v>19.243440062246506</v>
      </c>
      <c r="N24" s="23"/>
      <c r="O24" s="234">
        <v>19.243440062246506</v>
      </c>
      <c r="P24" s="234">
        <v>20.835210253000326</v>
      </c>
      <c r="Q24" s="234">
        <v>20.391210275759768</v>
      </c>
      <c r="R24" s="234">
        <v>13.844206450672583</v>
      </c>
      <c r="S24" s="234">
        <v>11.180206587229209</v>
      </c>
      <c r="T24" s="234">
        <v>7.9671345577317219</v>
      </c>
      <c r="U24" s="234">
        <v>7.5351345798760407</v>
      </c>
      <c r="V24" s="234" t="s">
        <v>333</v>
      </c>
      <c r="W24" s="234" t="s">
        <v>333</v>
      </c>
      <c r="X24" s="234" t="s">
        <v>333</v>
      </c>
      <c r="Y24" s="234" t="s">
        <v>333</v>
      </c>
      <c r="Z24" s="85"/>
    </row>
    <row r="25" spans="1:26" s="83" customFormat="1" ht="11.5" x14ac:dyDescent="0.25">
      <c r="A25" s="85"/>
      <c r="B25" s="74" t="s">
        <v>327</v>
      </c>
      <c r="C25" s="665"/>
      <c r="D25" s="668"/>
      <c r="E25" s="23"/>
      <c r="F25" s="234">
        <v>7.0056548505682654</v>
      </c>
      <c r="G25" s="234">
        <v>6.8856548552889523</v>
      </c>
      <c r="H25" s="234">
        <v>7.5243618790445623</v>
      </c>
      <c r="I25" s="234">
        <v>7.1763618927345592</v>
      </c>
      <c r="J25" s="234">
        <v>6.6259154873918575</v>
      </c>
      <c r="K25" s="234">
        <v>6.6499154864477212</v>
      </c>
      <c r="L25" s="234">
        <v>6.1137311242610357</v>
      </c>
      <c r="M25" s="234">
        <v>6.1857311214286232</v>
      </c>
      <c r="N25" s="23"/>
      <c r="O25" s="234">
        <v>6.1857311214286232</v>
      </c>
      <c r="P25" s="234">
        <v>7.3603540209083409</v>
      </c>
      <c r="Q25" s="234">
        <v>6.9163540383748874</v>
      </c>
      <c r="R25" s="234">
        <v>5.8416045577105447</v>
      </c>
      <c r="S25" s="234">
        <v>3.1776046625098147</v>
      </c>
      <c r="T25" s="234">
        <v>8.5762497969586295</v>
      </c>
      <c r="U25" s="234">
        <v>8.1442498139531061</v>
      </c>
      <c r="V25" s="234" t="s">
        <v>333</v>
      </c>
      <c r="W25" s="234" t="s">
        <v>333</v>
      </c>
      <c r="X25" s="234" t="s">
        <v>333</v>
      </c>
      <c r="Y25" s="234" t="s">
        <v>333</v>
      </c>
      <c r="Z25" s="85"/>
    </row>
    <row r="26" spans="1:26" s="83" customFormat="1" ht="11.5" x14ac:dyDescent="0.25">
      <c r="A26" s="85"/>
      <c r="B26" s="74" t="s">
        <v>328</v>
      </c>
      <c r="C26" s="665"/>
      <c r="D26" s="668"/>
      <c r="E26" s="23"/>
      <c r="F26" s="234">
        <v>4.4771233684650085</v>
      </c>
      <c r="G26" s="234">
        <v>4.3571233646383893</v>
      </c>
      <c r="H26" s="234">
        <v>4.5734388745167749</v>
      </c>
      <c r="I26" s="234">
        <v>4.2254388634195834</v>
      </c>
      <c r="J26" s="234">
        <v>4.2135466984249748</v>
      </c>
      <c r="K26" s="234">
        <v>4.2375466991902995</v>
      </c>
      <c r="L26" s="234">
        <v>3.7089317342440711</v>
      </c>
      <c r="M26" s="234">
        <v>3.7809317365400417</v>
      </c>
      <c r="N26" s="23"/>
      <c r="O26" s="234">
        <v>3.7809317365400417</v>
      </c>
      <c r="P26" s="234">
        <v>4.6707290619958917</v>
      </c>
      <c r="Q26" s="234">
        <v>4.2267290478374049</v>
      </c>
      <c r="R26" s="234">
        <v>4.2711660561128175</v>
      </c>
      <c r="S26" s="234">
        <v>1.6071659711618929</v>
      </c>
      <c r="T26" s="234">
        <v>10.151757818690431</v>
      </c>
      <c r="U26" s="234">
        <v>9.7197578049146021</v>
      </c>
      <c r="V26" s="234" t="s">
        <v>333</v>
      </c>
      <c r="W26" s="234" t="s">
        <v>333</v>
      </c>
      <c r="X26" s="234" t="s">
        <v>333</v>
      </c>
      <c r="Y26" s="234" t="s">
        <v>333</v>
      </c>
      <c r="Z26" s="85"/>
    </row>
    <row r="27" spans="1:26" s="83" customFormat="1" ht="11.5" x14ac:dyDescent="0.25">
      <c r="A27" s="85"/>
      <c r="B27" s="74" t="s">
        <v>329</v>
      </c>
      <c r="C27" s="666"/>
      <c r="D27" s="669"/>
      <c r="E27" s="23"/>
      <c r="F27" s="234">
        <v>4.4755429702239704</v>
      </c>
      <c r="G27" s="234">
        <v>4.3555429702239703</v>
      </c>
      <c r="H27" s="234">
        <v>4.5720837209510181</v>
      </c>
      <c r="I27" s="234">
        <v>4.2240837209510191</v>
      </c>
      <c r="J27" s="234">
        <v>4.212268260982583</v>
      </c>
      <c r="K27" s="234">
        <v>4.2362682609825839</v>
      </c>
      <c r="L27" s="234">
        <v>3.7067964601769914</v>
      </c>
      <c r="M27" s="234">
        <v>3.7787964601769914</v>
      </c>
      <c r="N27" s="23"/>
      <c r="O27" s="234">
        <v>3.7787964601769914</v>
      </c>
      <c r="P27" s="234">
        <v>4.6691314784647666</v>
      </c>
      <c r="Q27" s="234">
        <v>4.2251314784647676</v>
      </c>
      <c r="R27" s="234">
        <v>4.2705882352941176</v>
      </c>
      <c r="S27" s="234">
        <v>1.6065882352941177</v>
      </c>
      <c r="T27" s="234">
        <v>10.155457750563277</v>
      </c>
      <c r="U27" s="234">
        <v>9.7234577505632771</v>
      </c>
      <c r="V27" s="234" t="s">
        <v>333</v>
      </c>
      <c r="W27" s="234" t="s">
        <v>333</v>
      </c>
      <c r="X27" s="234" t="s">
        <v>333</v>
      </c>
      <c r="Y27" s="234" t="s">
        <v>333</v>
      </c>
      <c r="Z27" s="85"/>
    </row>
    <row r="28" spans="1:26" s="83" customFormat="1" ht="11.5" x14ac:dyDescent="0.25">
      <c r="A28" s="85"/>
      <c r="B28" s="661" t="s">
        <v>435</v>
      </c>
      <c r="C28" s="662"/>
      <c r="D28" s="662"/>
      <c r="E28" s="662"/>
      <c r="F28" s="662"/>
      <c r="G28" s="662"/>
      <c r="H28" s="662"/>
      <c r="I28" s="662"/>
      <c r="J28" s="662"/>
      <c r="K28" s="662"/>
      <c r="L28" s="662"/>
      <c r="M28" s="662"/>
      <c r="N28" s="662"/>
      <c r="O28" s="662"/>
      <c r="P28" s="662"/>
      <c r="Q28" s="662"/>
      <c r="R28" s="662"/>
      <c r="S28" s="662"/>
      <c r="T28" s="662"/>
      <c r="U28" s="662"/>
      <c r="V28" s="662"/>
      <c r="W28" s="662"/>
      <c r="X28" s="662"/>
      <c r="Y28" s="663"/>
      <c r="Z28" s="85"/>
    </row>
    <row r="29" spans="1:26" s="83" customFormat="1" ht="11.5" x14ac:dyDescent="0.25">
      <c r="A29" s="85"/>
      <c r="B29" s="74" t="s">
        <v>315</v>
      </c>
      <c r="C29" s="664" t="s">
        <v>316</v>
      </c>
      <c r="D29" s="667"/>
      <c r="E29" s="23"/>
      <c r="F29" s="234">
        <v>114.61986238259509</v>
      </c>
      <c r="G29" s="234">
        <v>114.61986238259509</v>
      </c>
      <c r="H29" s="234">
        <v>110.8031877936627</v>
      </c>
      <c r="I29" s="234">
        <v>110.8031877936627</v>
      </c>
      <c r="J29" s="234">
        <v>111.16653824235999</v>
      </c>
      <c r="K29" s="234">
        <v>111.16653824235999</v>
      </c>
      <c r="L29" s="234">
        <v>114.82373707891277</v>
      </c>
      <c r="M29" s="234">
        <v>114.82373707891277</v>
      </c>
      <c r="N29" s="12"/>
      <c r="O29" s="234">
        <v>114.82373707891277</v>
      </c>
      <c r="P29" s="234">
        <v>116.30005913527054</v>
      </c>
      <c r="Q29" s="234">
        <v>116.30005913527054</v>
      </c>
      <c r="R29" s="234">
        <v>117.12108278953731</v>
      </c>
      <c r="S29" s="234">
        <v>117.12108278953731</v>
      </c>
      <c r="T29" s="234">
        <v>113.91961522419219</v>
      </c>
      <c r="U29" s="234">
        <v>113.91961522419219</v>
      </c>
      <c r="V29" s="234" t="s">
        <v>333</v>
      </c>
      <c r="W29" s="234" t="s">
        <v>333</v>
      </c>
      <c r="X29" s="234" t="s">
        <v>333</v>
      </c>
      <c r="Y29" s="234" t="s">
        <v>333</v>
      </c>
      <c r="Z29" s="85"/>
    </row>
    <row r="30" spans="1:26" s="83" customFormat="1" ht="11.5" x14ac:dyDescent="0.25">
      <c r="A30" s="85"/>
      <c r="B30" s="74" t="s">
        <v>317</v>
      </c>
      <c r="C30" s="665"/>
      <c r="D30" s="668"/>
      <c r="E30" s="23"/>
      <c r="F30" s="234">
        <v>105.11353760292965</v>
      </c>
      <c r="G30" s="234">
        <v>105.11353760292965</v>
      </c>
      <c r="H30" s="234">
        <v>102.60642922714088</v>
      </c>
      <c r="I30" s="234">
        <v>102.60642922714088</v>
      </c>
      <c r="J30" s="234">
        <v>106.00470568216224</v>
      </c>
      <c r="K30" s="234">
        <v>106.00470568216224</v>
      </c>
      <c r="L30" s="234">
        <v>109.66049437468391</v>
      </c>
      <c r="M30" s="234">
        <v>109.66049437468391</v>
      </c>
      <c r="N30" s="12"/>
      <c r="O30" s="234">
        <v>109.66049437468391</v>
      </c>
      <c r="P30" s="234">
        <v>109.68629909407498</v>
      </c>
      <c r="Q30" s="234">
        <v>109.68629909407498</v>
      </c>
      <c r="R30" s="234">
        <v>110.31961464843309</v>
      </c>
      <c r="S30" s="234">
        <v>110.31961464843309</v>
      </c>
      <c r="T30" s="234">
        <v>106.29161087808447</v>
      </c>
      <c r="U30" s="234">
        <v>106.29161087808447</v>
      </c>
      <c r="V30" s="234" t="s">
        <v>333</v>
      </c>
      <c r="W30" s="234" t="s">
        <v>333</v>
      </c>
      <c r="X30" s="234" t="s">
        <v>333</v>
      </c>
      <c r="Y30" s="234" t="s">
        <v>333</v>
      </c>
      <c r="Z30" s="85"/>
    </row>
    <row r="31" spans="1:26" s="83" customFormat="1" ht="11.5" x14ac:dyDescent="0.25">
      <c r="A31" s="85"/>
      <c r="B31" s="74" t="s">
        <v>318</v>
      </c>
      <c r="C31" s="665"/>
      <c r="D31" s="668"/>
      <c r="E31" s="23"/>
      <c r="F31" s="234">
        <v>124.77686041196887</v>
      </c>
      <c r="G31" s="234">
        <v>124.77686041196887</v>
      </c>
      <c r="H31" s="234">
        <v>125.98407624708454</v>
      </c>
      <c r="I31" s="234">
        <v>125.98407624708454</v>
      </c>
      <c r="J31" s="234">
        <v>121.65531185242097</v>
      </c>
      <c r="K31" s="234">
        <v>121.65531185242097</v>
      </c>
      <c r="L31" s="234">
        <v>127.20175065079158</v>
      </c>
      <c r="M31" s="234">
        <v>127.20175065079158</v>
      </c>
      <c r="N31" s="12"/>
      <c r="O31" s="234">
        <v>127.20175065079158</v>
      </c>
      <c r="P31" s="234">
        <v>133.49302678147404</v>
      </c>
      <c r="Q31" s="234">
        <v>133.49302678147404</v>
      </c>
      <c r="R31" s="234">
        <v>135.44727388830819</v>
      </c>
      <c r="S31" s="234">
        <v>135.44727388830819</v>
      </c>
      <c r="T31" s="234">
        <v>128.11504691322858</v>
      </c>
      <c r="U31" s="234">
        <v>128.11504691322858</v>
      </c>
      <c r="V31" s="234" t="s">
        <v>333</v>
      </c>
      <c r="W31" s="234" t="s">
        <v>333</v>
      </c>
      <c r="X31" s="234" t="s">
        <v>333</v>
      </c>
      <c r="Y31" s="234" t="s">
        <v>333</v>
      </c>
      <c r="Z31" s="85"/>
    </row>
    <row r="32" spans="1:26" s="83" customFormat="1" ht="11.5" x14ac:dyDescent="0.25">
      <c r="A32" s="85"/>
      <c r="B32" s="74" t="s">
        <v>319</v>
      </c>
      <c r="C32" s="665"/>
      <c r="D32" s="668"/>
      <c r="E32" s="23"/>
      <c r="F32" s="234">
        <v>110.70034864843322</v>
      </c>
      <c r="G32" s="234">
        <v>110.70034864843322</v>
      </c>
      <c r="H32" s="234">
        <v>113.7472092064594</v>
      </c>
      <c r="I32" s="234">
        <v>113.7472092064594</v>
      </c>
      <c r="J32" s="234">
        <v>110.50129420364595</v>
      </c>
      <c r="K32" s="234">
        <v>110.50129420364595</v>
      </c>
      <c r="L32" s="234">
        <v>113.39687238564497</v>
      </c>
      <c r="M32" s="234">
        <v>113.39687238564497</v>
      </c>
      <c r="N32" s="12"/>
      <c r="O32" s="234">
        <v>113.39687238564497</v>
      </c>
      <c r="P32" s="234">
        <v>118.16095408725586</v>
      </c>
      <c r="Q32" s="234">
        <v>118.16095408725586</v>
      </c>
      <c r="R32" s="234">
        <v>120.78306380289416</v>
      </c>
      <c r="S32" s="234">
        <v>120.78306380289416</v>
      </c>
      <c r="T32" s="234">
        <v>115.24696455744665</v>
      </c>
      <c r="U32" s="234">
        <v>115.24696455744665</v>
      </c>
      <c r="V32" s="234" t="s">
        <v>333</v>
      </c>
      <c r="W32" s="234" t="s">
        <v>333</v>
      </c>
      <c r="X32" s="234" t="s">
        <v>333</v>
      </c>
      <c r="Y32" s="234" t="s">
        <v>333</v>
      </c>
      <c r="Z32" s="85"/>
    </row>
    <row r="33" spans="1:26" s="83" customFormat="1" ht="11.5" x14ac:dyDescent="0.25">
      <c r="A33" s="85"/>
      <c r="B33" s="74" t="s">
        <v>320</v>
      </c>
      <c r="C33" s="665"/>
      <c r="D33" s="668"/>
      <c r="E33" s="23"/>
      <c r="F33" s="234">
        <v>111.03423347531303</v>
      </c>
      <c r="G33" s="234">
        <v>111.03423347531303</v>
      </c>
      <c r="H33" s="234">
        <v>110.85247946922698</v>
      </c>
      <c r="I33" s="234">
        <v>110.85247946922698</v>
      </c>
      <c r="J33" s="234">
        <v>111.70358570578189</v>
      </c>
      <c r="K33" s="234">
        <v>111.70358570578189</v>
      </c>
      <c r="L33" s="234">
        <v>114.71782598457597</v>
      </c>
      <c r="M33" s="234">
        <v>114.71782598457597</v>
      </c>
      <c r="N33" s="12"/>
      <c r="O33" s="234">
        <v>114.71782598457597</v>
      </c>
      <c r="P33" s="234">
        <v>117.89989465223306</v>
      </c>
      <c r="Q33" s="234">
        <v>117.89989465223306</v>
      </c>
      <c r="R33" s="234">
        <v>118.62732183903742</v>
      </c>
      <c r="S33" s="234">
        <v>118.62732183903742</v>
      </c>
      <c r="T33" s="234">
        <v>112.71548897281093</v>
      </c>
      <c r="U33" s="234">
        <v>112.71548897281093</v>
      </c>
      <c r="V33" s="234" t="s">
        <v>333</v>
      </c>
      <c r="W33" s="234" t="s">
        <v>333</v>
      </c>
      <c r="X33" s="234" t="s">
        <v>333</v>
      </c>
      <c r="Y33" s="234" t="s">
        <v>333</v>
      </c>
      <c r="Z33" s="85"/>
    </row>
    <row r="34" spans="1:26" s="83" customFormat="1" ht="11.5" x14ac:dyDescent="0.25">
      <c r="A34" s="85"/>
      <c r="B34" s="74" t="s">
        <v>321</v>
      </c>
      <c r="C34" s="665"/>
      <c r="D34" s="668"/>
      <c r="E34" s="23"/>
      <c r="F34" s="234">
        <v>117.85475751123175</v>
      </c>
      <c r="G34" s="234">
        <v>117.85475751123175</v>
      </c>
      <c r="H34" s="234">
        <v>112.80397081080866</v>
      </c>
      <c r="I34" s="234">
        <v>112.80397081080866</v>
      </c>
      <c r="J34" s="234">
        <v>110.48327473849395</v>
      </c>
      <c r="K34" s="234">
        <v>110.48327473849395</v>
      </c>
      <c r="L34" s="234">
        <v>109.20025456349401</v>
      </c>
      <c r="M34" s="234">
        <v>109.20025456349401</v>
      </c>
      <c r="N34" s="12"/>
      <c r="O34" s="234">
        <v>109.20025456349401</v>
      </c>
      <c r="P34" s="234">
        <v>117.02154609067482</v>
      </c>
      <c r="Q34" s="234">
        <v>117.02154609067482</v>
      </c>
      <c r="R34" s="234">
        <v>117.97888057626059</v>
      </c>
      <c r="S34" s="234">
        <v>117.97888057626059</v>
      </c>
      <c r="T34" s="234">
        <v>102.68317002927895</v>
      </c>
      <c r="U34" s="234">
        <v>102.68317002927895</v>
      </c>
      <c r="V34" s="234" t="s">
        <v>333</v>
      </c>
      <c r="W34" s="234" t="s">
        <v>333</v>
      </c>
      <c r="X34" s="234" t="s">
        <v>333</v>
      </c>
      <c r="Y34" s="234" t="s">
        <v>333</v>
      </c>
      <c r="Z34" s="85"/>
    </row>
    <row r="35" spans="1:26" s="83" customFormat="1" ht="11.5" x14ac:dyDescent="0.25">
      <c r="A35" s="85"/>
      <c r="B35" s="74" t="s">
        <v>322</v>
      </c>
      <c r="C35" s="665"/>
      <c r="D35" s="668"/>
      <c r="E35" s="23"/>
      <c r="F35" s="234">
        <v>112.74778151735754</v>
      </c>
      <c r="G35" s="234">
        <v>112.74778151735754</v>
      </c>
      <c r="H35" s="234">
        <v>114.03282931237258</v>
      </c>
      <c r="I35" s="234">
        <v>114.03282931237258</v>
      </c>
      <c r="J35" s="234">
        <v>109.87915079781209</v>
      </c>
      <c r="K35" s="234">
        <v>109.87915079781209</v>
      </c>
      <c r="L35" s="234">
        <v>113.14267424545554</v>
      </c>
      <c r="M35" s="234">
        <v>113.14267424545554</v>
      </c>
      <c r="N35" s="12"/>
      <c r="O35" s="234">
        <v>113.14267424545554</v>
      </c>
      <c r="P35" s="234">
        <v>117.69106569902075</v>
      </c>
      <c r="Q35" s="234">
        <v>117.69106569902075</v>
      </c>
      <c r="R35" s="234">
        <v>120.44168448069117</v>
      </c>
      <c r="S35" s="234">
        <v>120.44168448069117</v>
      </c>
      <c r="T35" s="234">
        <v>112.53448541691341</v>
      </c>
      <c r="U35" s="234">
        <v>112.53448541691341</v>
      </c>
      <c r="V35" s="234" t="s">
        <v>333</v>
      </c>
      <c r="W35" s="234" t="s">
        <v>333</v>
      </c>
      <c r="X35" s="234" t="s">
        <v>333</v>
      </c>
      <c r="Y35" s="234" t="s">
        <v>333</v>
      </c>
      <c r="Z35" s="85"/>
    </row>
    <row r="36" spans="1:26" s="83" customFormat="1" ht="11.5" x14ac:dyDescent="0.25">
      <c r="A36" s="85"/>
      <c r="B36" s="74" t="s">
        <v>323</v>
      </c>
      <c r="C36" s="665"/>
      <c r="D36" s="668"/>
      <c r="E36" s="23"/>
      <c r="F36" s="234">
        <v>124.770344943243</v>
      </c>
      <c r="G36" s="234">
        <v>124.770344943243</v>
      </c>
      <c r="H36" s="234">
        <v>124.14894979542298</v>
      </c>
      <c r="I36" s="234">
        <v>124.14894979542298</v>
      </c>
      <c r="J36" s="234">
        <v>120.9123281946909</v>
      </c>
      <c r="K36" s="234">
        <v>120.9123281946909</v>
      </c>
      <c r="L36" s="234">
        <v>126.18250404111261</v>
      </c>
      <c r="M36" s="234">
        <v>126.18250404111261</v>
      </c>
      <c r="N36" s="12"/>
      <c r="O36" s="234">
        <v>126.18250404111261</v>
      </c>
      <c r="P36" s="234">
        <v>131.76362096798997</v>
      </c>
      <c r="Q36" s="234">
        <v>131.76362096798997</v>
      </c>
      <c r="R36" s="234">
        <v>133.96285087839883</v>
      </c>
      <c r="S36" s="234">
        <v>133.96285087839883</v>
      </c>
      <c r="T36" s="234">
        <v>125.58600989852205</v>
      </c>
      <c r="U36" s="234">
        <v>125.58600989852205</v>
      </c>
      <c r="V36" s="234" t="s">
        <v>333</v>
      </c>
      <c r="W36" s="234" t="s">
        <v>333</v>
      </c>
      <c r="X36" s="234" t="s">
        <v>333</v>
      </c>
      <c r="Y36" s="234" t="s">
        <v>333</v>
      </c>
      <c r="Z36" s="85"/>
    </row>
    <row r="37" spans="1:26" s="83" customFormat="1" ht="11.5" x14ac:dyDescent="0.25">
      <c r="A37" s="85"/>
      <c r="B37" s="74" t="s">
        <v>324</v>
      </c>
      <c r="C37" s="665"/>
      <c r="D37" s="668"/>
      <c r="E37" s="23"/>
      <c r="F37" s="234">
        <v>117.48673085657748</v>
      </c>
      <c r="G37" s="234">
        <v>117.48673085657748</v>
      </c>
      <c r="H37" s="234">
        <v>124.37999709544358</v>
      </c>
      <c r="I37" s="234">
        <v>124.37999709544358</v>
      </c>
      <c r="J37" s="234">
        <v>121.20517525565081</v>
      </c>
      <c r="K37" s="234">
        <v>121.20517525565081</v>
      </c>
      <c r="L37" s="234">
        <v>129.34474996677085</v>
      </c>
      <c r="M37" s="234">
        <v>129.34474996677085</v>
      </c>
      <c r="N37" s="23"/>
      <c r="O37" s="234">
        <v>129.34474996677085</v>
      </c>
      <c r="P37" s="234">
        <v>130.6745921485786</v>
      </c>
      <c r="Q37" s="234">
        <v>130.6745921485786</v>
      </c>
      <c r="R37" s="234">
        <v>133.21186327254819</v>
      </c>
      <c r="S37" s="234">
        <v>133.21186327254819</v>
      </c>
      <c r="T37" s="234">
        <v>112.64103880290604</v>
      </c>
      <c r="U37" s="234">
        <v>112.64103880290604</v>
      </c>
      <c r="V37" s="234" t="s">
        <v>333</v>
      </c>
      <c r="W37" s="234" t="s">
        <v>333</v>
      </c>
      <c r="X37" s="234" t="s">
        <v>333</v>
      </c>
      <c r="Y37" s="234" t="s">
        <v>333</v>
      </c>
      <c r="Z37" s="85"/>
    </row>
    <row r="38" spans="1:26" s="83" customFormat="1" ht="11.5" x14ac:dyDescent="0.25">
      <c r="A38" s="85"/>
      <c r="B38" s="74" t="s">
        <v>325</v>
      </c>
      <c r="C38" s="665"/>
      <c r="D38" s="668"/>
      <c r="E38" s="23"/>
      <c r="F38" s="234">
        <v>112.28874841168492</v>
      </c>
      <c r="G38" s="234">
        <v>112.28874841168492</v>
      </c>
      <c r="H38" s="234">
        <v>113.9981711623782</v>
      </c>
      <c r="I38" s="234">
        <v>113.9981711623782</v>
      </c>
      <c r="J38" s="234">
        <v>114.66862928236631</v>
      </c>
      <c r="K38" s="234">
        <v>114.66862928236631</v>
      </c>
      <c r="L38" s="234">
        <v>115.0860355147742</v>
      </c>
      <c r="M38" s="234">
        <v>115.0860355147742</v>
      </c>
      <c r="N38" s="23"/>
      <c r="O38" s="234">
        <v>115.0860355147742</v>
      </c>
      <c r="P38" s="234">
        <v>122.99238940858888</v>
      </c>
      <c r="Q38" s="234">
        <v>122.99238940858888</v>
      </c>
      <c r="R38" s="234">
        <v>122.89835396939037</v>
      </c>
      <c r="S38" s="234">
        <v>122.89835396939037</v>
      </c>
      <c r="T38" s="234">
        <v>126.93234842285149</v>
      </c>
      <c r="U38" s="234">
        <v>126.93234842285149</v>
      </c>
      <c r="V38" s="234" t="s">
        <v>333</v>
      </c>
      <c r="W38" s="234" t="s">
        <v>333</v>
      </c>
      <c r="X38" s="234" t="s">
        <v>333</v>
      </c>
      <c r="Y38" s="234" t="s">
        <v>333</v>
      </c>
      <c r="Z38" s="85"/>
    </row>
    <row r="39" spans="1:26" s="83" customFormat="1" ht="11.5" x14ac:dyDescent="0.25">
      <c r="A39" s="85"/>
      <c r="B39" s="74" t="s">
        <v>326</v>
      </c>
      <c r="C39" s="665"/>
      <c r="D39" s="668"/>
      <c r="E39" s="23"/>
      <c r="F39" s="234">
        <v>119.35267646776568</v>
      </c>
      <c r="G39" s="234">
        <v>119.35267646776568</v>
      </c>
      <c r="H39" s="234">
        <v>122.90967133397015</v>
      </c>
      <c r="I39" s="234">
        <v>122.90967133397015</v>
      </c>
      <c r="J39" s="234">
        <v>121.19700240542188</v>
      </c>
      <c r="K39" s="234">
        <v>121.19700240542188</v>
      </c>
      <c r="L39" s="234">
        <v>121.68422205829017</v>
      </c>
      <c r="M39" s="234">
        <v>121.68422205829017</v>
      </c>
      <c r="N39" s="23"/>
      <c r="O39" s="234">
        <v>121.68422205829017</v>
      </c>
      <c r="P39" s="234">
        <v>129.95517973211523</v>
      </c>
      <c r="Q39" s="234">
        <v>129.95517973211523</v>
      </c>
      <c r="R39" s="234">
        <v>128.66861663341669</v>
      </c>
      <c r="S39" s="234">
        <v>128.66861663341669</v>
      </c>
      <c r="T39" s="234">
        <v>130.22276149888313</v>
      </c>
      <c r="U39" s="234">
        <v>130.22276149888313</v>
      </c>
      <c r="V39" s="234" t="s">
        <v>333</v>
      </c>
      <c r="W39" s="234" t="s">
        <v>333</v>
      </c>
      <c r="X39" s="234" t="s">
        <v>333</v>
      </c>
      <c r="Y39" s="234" t="s">
        <v>333</v>
      </c>
      <c r="Z39" s="85"/>
    </row>
    <row r="40" spans="1:26" s="83" customFormat="1" ht="11.5" x14ac:dyDescent="0.25">
      <c r="A40" s="85"/>
      <c r="B40" s="74" t="s">
        <v>327</v>
      </c>
      <c r="C40" s="665"/>
      <c r="D40" s="668"/>
      <c r="E40" s="23"/>
      <c r="F40" s="234">
        <v>105.87076615915402</v>
      </c>
      <c r="G40" s="234">
        <v>105.87076615915402</v>
      </c>
      <c r="H40" s="234">
        <v>106.07801354288101</v>
      </c>
      <c r="I40" s="234">
        <v>106.07801354288101</v>
      </c>
      <c r="J40" s="234">
        <v>107.38228780598855</v>
      </c>
      <c r="K40" s="234">
        <v>107.38228780598855</v>
      </c>
      <c r="L40" s="234">
        <v>109.23821776682256</v>
      </c>
      <c r="M40" s="234">
        <v>109.23821776682256</v>
      </c>
      <c r="N40" s="23"/>
      <c r="O40" s="234">
        <v>109.23821776682256</v>
      </c>
      <c r="P40" s="234">
        <v>113.91808307253153</v>
      </c>
      <c r="Q40" s="234">
        <v>113.91808307253153</v>
      </c>
      <c r="R40" s="234">
        <v>115.53038128849931</v>
      </c>
      <c r="S40" s="234">
        <v>115.53038128849931</v>
      </c>
      <c r="T40" s="234">
        <v>105.69924618545295</v>
      </c>
      <c r="U40" s="234">
        <v>105.69924618545295</v>
      </c>
      <c r="V40" s="234" t="s">
        <v>333</v>
      </c>
      <c r="W40" s="234" t="s">
        <v>333</v>
      </c>
      <c r="X40" s="234" t="s">
        <v>333</v>
      </c>
      <c r="Y40" s="234" t="s">
        <v>333</v>
      </c>
      <c r="Z40" s="85"/>
    </row>
    <row r="41" spans="1:26" s="83" customFormat="1" ht="11.5" x14ac:dyDescent="0.25">
      <c r="A41" s="85"/>
      <c r="B41" s="74" t="s">
        <v>328</v>
      </c>
      <c r="C41" s="665"/>
      <c r="D41" s="668"/>
      <c r="E41" s="23"/>
      <c r="F41" s="234">
        <v>103.97644082176389</v>
      </c>
      <c r="G41" s="234">
        <v>103.97644082176389</v>
      </c>
      <c r="H41" s="234">
        <v>116.40090836859321</v>
      </c>
      <c r="I41" s="234">
        <v>116.40090836859321</v>
      </c>
      <c r="J41" s="234">
        <v>112.16716821764206</v>
      </c>
      <c r="K41" s="234">
        <v>112.16716821764206</v>
      </c>
      <c r="L41" s="234">
        <v>116.96411109841274</v>
      </c>
      <c r="M41" s="234">
        <v>116.96411109841274</v>
      </c>
      <c r="N41" s="23"/>
      <c r="O41" s="234">
        <v>116.96411109841274</v>
      </c>
      <c r="P41" s="234">
        <v>119.68914720638814</v>
      </c>
      <c r="Q41" s="234">
        <v>119.68914720638814</v>
      </c>
      <c r="R41" s="234">
        <v>129.96915442424446</v>
      </c>
      <c r="S41" s="234">
        <v>129.96915442424446</v>
      </c>
      <c r="T41" s="234">
        <v>107.21932882041843</v>
      </c>
      <c r="U41" s="234">
        <v>107.21932882041843</v>
      </c>
      <c r="V41" s="234" t="s">
        <v>333</v>
      </c>
      <c r="W41" s="234" t="s">
        <v>333</v>
      </c>
      <c r="X41" s="234" t="s">
        <v>333</v>
      </c>
      <c r="Y41" s="234" t="s">
        <v>333</v>
      </c>
      <c r="Z41" s="85"/>
    </row>
    <row r="42" spans="1:26" s="83" customFormat="1" ht="11.5" x14ac:dyDescent="0.25">
      <c r="A42" s="85"/>
      <c r="B42" s="74" t="s">
        <v>329</v>
      </c>
      <c r="C42" s="666"/>
      <c r="D42" s="669"/>
      <c r="E42" s="23"/>
      <c r="F42" s="234">
        <v>103.94219354838711</v>
      </c>
      <c r="G42" s="234">
        <v>103.94219354838711</v>
      </c>
      <c r="H42" s="234">
        <v>116.40728939828081</v>
      </c>
      <c r="I42" s="234">
        <v>116.40728939828081</v>
      </c>
      <c r="J42" s="234">
        <v>112.17028571428571</v>
      </c>
      <c r="K42" s="234">
        <v>112.17028571428571</v>
      </c>
      <c r="L42" s="234">
        <v>116.98113274336282</v>
      </c>
      <c r="M42" s="234">
        <v>116.98113274336282</v>
      </c>
      <c r="N42" s="23"/>
      <c r="O42" s="234">
        <v>116.98113274336282</v>
      </c>
      <c r="P42" s="234">
        <v>119.69546041055719</v>
      </c>
      <c r="Q42" s="234">
        <v>119.69546041055719</v>
      </c>
      <c r="R42" s="234">
        <v>129.99599999999998</v>
      </c>
      <c r="S42" s="234">
        <v>129.99599999999998</v>
      </c>
      <c r="T42" s="234">
        <v>107.23070553935861</v>
      </c>
      <c r="U42" s="234">
        <v>107.23070553935861</v>
      </c>
      <c r="V42" s="234" t="s">
        <v>333</v>
      </c>
      <c r="W42" s="234" t="s">
        <v>333</v>
      </c>
      <c r="X42" s="234" t="s">
        <v>333</v>
      </c>
      <c r="Y42" s="234" t="s">
        <v>333</v>
      </c>
      <c r="Z42" s="85"/>
    </row>
    <row r="43" spans="1:26" s="83" customFormat="1" ht="11.5" x14ac:dyDescent="0.25">
      <c r="A43" s="85"/>
      <c r="B43" s="661" t="s">
        <v>503</v>
      </c>
      <c r="C43" s="662"/>
      <c r="D43" s="662"/>
      <c r="E43" s="662"/>
      <c r="F43" s="662"/>
      <c r="G43" s="662"/>
      <c r="H43" s="662"/>
      <c r="I43" s="662"/>
      <c r="J43" s="662"/>
      <c r="K43" s="662"/>
      <c r="L43" s="662"/>
      <c r="M43" s="662"/>
      <c r="N43" s="662"/>
      <c r="O43" s="662"/>
      <c r="P43" s="662"/>
      <c r="Q43" s="662"/>
      <c r="R43" s="662"/>
      <c r="S43" s="662"/>
      <c r="T43" s="662"/>
      <c r="U43" s="662"/>
      <c r="V43" s="662"/>
      <c r="W43" s="662"/>
      <c r="X43" s="662"/>
      <c r="Y43" s="663"/>
      <c r="Z43" s="85"/>
    </row>
    <row r="44" spans="1:26" s="83" customFormat="1" ht="11.5" x14ac:dyDescent="0.25">
      <c r="A44" s="85"/>
      <c r="B44" s="74" t="s">
        <v>315</v>
      </c>
      <c r="C44" s="664" t="s">
        <v>316</v>
      </c>
      <c r="D44" s="667"/>
      <c r="E44" s="23"/>
      <c r="F44" s="234">
        <v>122.92606294287481</v>
      </c>
      <c r="G44" s="234">
        <v>122.80606294058597</v>
      </c>
      <c r="H44" s="234">
        <v>119.11310513845872</v>
      </c>
      <c r="I44" s="234">
        <v>118.76510513182116</v>
      </c>
      <c r="J44" s="234">
        <v>118.84904344104548</v>
      </c>
      <c r="K44" s="234">
        <v>118.87304344150324</v>
      </c>
      <c r="L44" s="234">
        <v>122.22659483103664</v>
      </c>
      <c r="M44" s="234">
        <v>122.29859483240992</v>
      </c>
      <c r="N44" s="23"/>
      <c r="O44" s="234">
        <v>122.29859483240992</v>
      </c>
      <c r="P44" s="234">
        <v>124.98284395407399</v>
      </c>
      <c r="Q44" s="234">
        <v>124.53884394560535</v>
      </c>
      <c r="R44" s="234">
        <v>124.38335679735634</v>
      </c>
      <c r="S44" s="234">
        <v>121.71935674654456</v>
      </c>
      <c r="T44" s="234">
        <v>122.4395384114551</v>
      </c>
      <c r="U44" s="234">
        <v>122.00753840321536</v>
      </c>
      <c r="V44" s="234" t="s">
        <v>333</v>
      </c>
      <c r="W44" s="234" t="s">
        <v>333</v>
      </c>
      <c r="X44" s="234" t="s">
        <v>333</v>
      </c>
      <c r="Y44" s="234" t="s">
        <v>333</v>
      </c>
      <c r="Z44" s="85"/>
    </row>
    <row r="45" spans="1:26" s="83" customFormat="1" ht="11.5" x14ac:dyDescent="0.25">
      <c r="A45" s="85"/>
      <c r="B45" s="74" t="s">
        <v>317</v>
      </c>
      <c r="C45" s="665"/>
      <c r="D45" s="668"/>
      <c r="E45" s="23"/>
      <c r="F45" s="234">
        <v>114.22216973903926</v>
      </c>
      <c r="G45" s="234">
        <v>114.10216973889621</v>
      </c>
      <c r="H45" s="234">
        <v>111.57868109024282</v>
      </c>
      <c r="I45" s="234">
        <v>111.23068108982798</v>
      </c>
      <c r="J45" s="234">
        <v>114.15671534102684</v>
      </c>
      <c r="K45" s="234">
        <v>114.18071534105545</v>
      </c>
      <c r="L45" s="234">
        <v>117.87067745578749</v>
      </c>
      <c r="M45" s="234">
        <v>117.94267745587331</v>
      </c>
      <c r="N45" s="23"/>
      <c r="O45" s="234">
        <v>117.94267745587331</v>
      </c>
      <c r="P45" s="234">
        <v>118.99587434009605</v>
      </c>
      <c r="Q45" s="234">
        <v>118.55187433956675</v>
      </c>
      <c r="R45" s="234">
        <v>118.06617531126528</v>
      </c>
      <c r="S45" s="234">
        <v>115.40217530808954</v>
      </c>
      <c r="T45" s="234">
        <v>114.79642864771901</v>
      </c>
      <c r="U45" s="234">
        <v>114.36442864720404</v>
      </c>
      <c r="V45" s="234" t="s">
        <v>333</v>
      </c>
      <c r="W45" s="234" t="s">
        <v>333</v>
      </c>
      <c r="X45" s="234" t="s">
        <v>333</v>
      </c>
      <c r="Y45" s="234" t="s">
        <v>333</v>
      </c>
      <c r="Z45" s="85"/>
    </row>
    <row r="46" spans="1:26" s="83" customFormat="1" ht="11.5" x14ac:dyDescent="0.25">
      <c r="A46" s="85"/>
      <c r="B46" s="74" t="s">
        <v>318</v>
      </c>
      <c r="C46" s="665"/>
      <c r="D46" s="668"/>
      <c r="E46" s="23"/>
      <c r="F46" s="234">
        <v>134.42796169637757</v>
      </c>
      <c r="G46" s="234">
        <v>134.3079617029311</v>
      </c>
      <c r="H46" s="234">
        <v>136.01413156004517</v>
      </c>
      <c r="I46" s="234">
        <v>135.66613157905041</v>
      </c>
      <c r="J46" s="234">
        <v>131.33897376654295</v>
      </c>
      <c r="K46" s="234">
        <v>131.36297376523225</v>
      </c>
      <c r="L46" s="234">
        <v>136.4264001474786</v>
      </c>
      <c r="M46" s="234">
        <v>136.49840014354649</v>
      </c>
      <c r="N46" s="23"/>
      <c r="O46" s="234">
        <v>136.49840014354649</v>
      </c>
      <c r="P46" s="234">
        <v>143.82679144338769</v>
      </c>
      <c r="Q46" s="234">
        <v>143.38279146763577</v>
      </c>
      <c r="R46" s="234">
        <v>143.97192263725503</v>
      </c>
      <c r="S46" s="234">
        <v>141.30792278274342</v>
      </c>
      <c r="T46" s="234">
        <v>137.10011798842874</v>
      </c>
      <c r="U46" s="234">
        <v>136.66811801202144</v>
      </c>
      <c r="V46" s="234" t="s">
        <v>333</v>
      </c>
      <c r="W46" s="234" t="s">
        <v>333</v>
      </c>
      <c r="X46" s="234" t="s">
        <v>333</v>
      </c>
      <c r="Y46" s="234" t="s">
        <v>333</v>
      </c>
      <c r="Z46" s="85"/>
    </row>
    <row r="47" spans="1:26" s="83" customFormat="1" ht="11.5" x14ac:dyDescent="0.25">
      <c r="A47" s="85"/>
      <c r="B47" s="74" t="s">
        <v>319</v>
      </c>
      <c r="C47" s="665"/>
      <c r="D47" s="668"/>
      <c r="E47" s="23"/>
      <c r="F47" s="234">
        <v>122.99212443422789</v>
      </c>
      <c r="G47" s="234">
        <v>122.87212443243976</v>
      </c>
      <c r="H47" s="234">
        <v>127.01512339606452</v>
      </c>
      <c r="I47" s="234">
        <v>126.66712339087893</v>
      </c>
      <c r="J47" s="234">
        <v>122.67142956032195</v>
      </c>
      <c r="K47" s="234">
        <v>122.69542956067959</v>
      </c>
      <c r="L47" s="234">
        <v>126.47670472145521</v>
      </c>
      <c r="M47" s="234">
        <v>126.54870472252809</v>
      </c>
      <c r="N47" s="23"/>
      <c r="O47" s="234">
        <v>126.54870472252809</v>
      </c>
      <c r="P47" s="234">
        <v>133.92510482284666</v>
      </c>
      <c r="Q47" s="234">
        <v>133.48110481623056</v>
      </c>
      <c r="R47" s="234">
        <v>133.46260491701702</v>
      </c>
      <c r="S47" s="234">
        <v>130.79860487732032</v>
      </c>
      <c r="T47" s="234">
        <v>123.5205609513242</v>
      </c>
      <c r="U47" s="234">
        <v>123.08856094488691</v>
      </c>
      <c r="V47" s="234" t="s">
        <v>333</v>
      </c>
      <c r="W47" s="234" t="s">
        <v>333</v>
      </c>
      <c r="X47" s="234" t="s">
        <v>333</v>
      </c>
      <c r="Y47" s="234" t="s">
        <v>333</v>
      </c>
      <c r="Z47" s="85"/>
    </row>
    <row r="48" spans="1:26" s="83" customFormat="1" ht="11.5" x14ac:dyDescent="0.25">
      <c r="A48" s="85"/>
      <c r="B48" s="74" t="s">
        <v>320</v>
      </c>
      <c r="C48" s="665"/>
      <c r="D48" s="668"/>
      <c r="E48" s="23"/>
      <c r="F48" s="234">
        <v>121.65097677363647</v>
      </c>
      <c r="G48" s="234">
        <v>121.53097677344201</v>
      </c>
      <c r="H48" s="234">
        <v>121.41399080369646</v>
      </c>
      <c r="I48" s="234">
        <v>121.06599080313252</v>
      </c>
      <c r="J48" s="234">
        <v>121.93376744124076</v>
      </c>
      <c r="K48" s="234">
        <v>121.95776744127966</v>
      </c>
      <c r="L48" s="234">
        <v>125.68745668211915</v>
      </c>
      <c r="M48" s="234">
        <v>125.75945668223582</v>
      </c>
      <c r="N48" s="23"/>
      <c r="O48" s="234">
        <v>125.75945668223582</v>
      </c>
      <c r="P48" s="234">
        <v>130.25607066891573</v>
      </c>
      <c r="Q48" s="234">
        <v>129.81207066819624</v>
      </c>
      <c r="R48" s="234">
        <v>128.72722259193819</v>
      </c>
      <c r="S48" s="234">
        <v>126.06322258762115</v>
      </c>
      <c r="T48" s="234">
        <v>121.44005478738279</v>
      </c>
      <c r="U48" s="234">
        <v>121.00805478668275</v>
      </c>
      <c r="V48" s="234" t="s">
        <v>333</v>
      </c>
      <c r="W48" s="234" t="s">
        <v>333</v>
      </c>
      <c r="X48" s="234" t="s">
        <v>333</v>
      </c>
      <c r="Y48" s="234" t="s">
        <v>333</v>
      </c>
      <c r="Z48" s="85"/>
    </row>
    <row r="49" spans="1:26" s="83" customFormat="1" ht="11.5" x14ac:dyDescent="0.25">
      <c r="A49" s="85"/>
      <c r="B49" s="74" t="s">
        <v>321</v>
      </c>
      <c r="C49" s="665"/>
      <c r="D49" s="668"/>
      <c r="E49" s="12"/>
      <c r="F49" s="234">
        <v>123.21530141639572</v>
      </c>
      <c r="G49" s="234">
        <v>123.09530141639571</v>
      </c>
      <c r="H49" s="234">
        <v>118.32634141586192</v>
      </c>
      <c r="I49" s="234">
        <v>117.97834141586192</v>
      </c>
      <c r="J49" s="234">
        <v>115.52791571060008</v>
      </c>
      <c r="K49" s="234">
        <v>115.55191571060008</v>
      </c>
      <c r="L49" s="234">
        <v>114.00248669728555</v>
      </c>
      <c r="M49" s="234">
        <v>114.07448669728555</v>
      </c>
      <c r="N49" s="12"/>
      <c r="O49" s="234">
        <v>114.07448669728555</v>
      </c>
      <c r="P49" s="234">
        <v>122.66333492872354</v>
      </c>
      <c r="Q49" s="234">
        <v>122.21933492872355</v>
      </c>
      <c r="R49" s="234">
        <v>122.61854888546891</v>
      </c>
      <c r="S49" s="234">
        <v>119.95454888546891</v>
      </c>
      <c r="T49" s="234">
        <v>111.15514265073047</v>
      </c>
      <c r="U49" s="234">
        <v>110.72314265073047</v>
      </c>
      <c r="V49" s="234" t="s">
        <v>333</v>
      </c>
      <c r="W49" s="234" t="s">
        <v>333</v>
      </c>
      <c r="X49" s="234" t="s">
        <v>333</v>
      </c>
      <c r="Y49" s="234" t="s">
        <v>333</v>
      </c>
      <c r="Z49" s="85"/>
    </row>
    <row r="50" spans="1:26" s="83" customFormat="1" ht="11.5" x14ac:dyDescent="0.25">
      <c r="A50" s="85"/>
      <c r="B50" s="74" t="s">
        <v>322</v>
      </c>
      <c r="C50" s="665"/>
      <c r="D50" s="668"/>
      <c r="E50" s="12"/>
      <c r="F50" s="234">
        <v>124.55450199845689</v>
      </c>
      <c r="G50" s="234">
        <v>124.43450200375649</v>
      </c>
      <c r="H50" s="234">
        <v>126.69989052402468</v>
      </c>
      <c r="I50" s="234">
        <v>126.35189053939352</v>
      </c>
      <c r="J50" s="234">
        <v>122.00953552208036</v>
      </c>
      <c r="K50" s="234">
        <v>122.03353552102044</v>
      </c>
      <c r="L50" s="234">
        <v>124.85616486669934</v>
      </c>
      <c r="M50" s="234">
        <v>124.92816486351958</v>
      </c>
      <c r="N50" s="12"/>
      <c r="O50" s="234">
        <v>124.92816486351958</v>
      </c>
      <c r="P50" s="234">
        <v>130.3743170994253</v>
      </c>
      <c r="Q50" s="234">
        <v>129.93031711903382</v>
      </c>
      <c r="R50" s="234">
        <v>131.66552691870848</v>
      </c>
      <c r="S50" s="234">
        <v>129.00152703635956</v>
      </c>
      <c r="T50" s="234">
        <v>121.04857775819487</v>
      </c>
      <c r="U50" s="234">
        <v>120.61657777727342</v>
      </c>
      <c r="V50" s="234" t="s">
        <v>333</v>
      </c>
      <c r="W50" s="234" t="s">
        <v>333</v>
      </c>
      <c r="X50" s="234" t="s">
        <v>333</v>
      </c>
      <c r="Y50" s="234" t="s">
        <v>333</v>
      </c>
      <c r="Z50" s="85"/>
    </row>
    <row r="51" spans="1:26" s="83" customFormat="1" ht="11.5" x14ac:dyDescent="0.25">
      <c r="A51" s="85"/>
      <c r="B51" s="74" t="s">
        <v>323</v>
      </c>
      <c r="C51" s="665"/>
      <c r="D51" s="668"/>
      <c r="E51" s="12"/>
      <c r="F51" s="234">
        <v>137.46522368866408</v>
      </c>
      <c r="G51" s="234">
        <v>137.34522368837796</v>
      </c>
      <c r="H51" s="234">
        <v>137.17207637429522</v>
      </c>
      <c r="I51" s="234">
        <v>136.82407637346552</v>
      </c>
      <c r="J51" s="234">
        <v>133.63288526126215</v>
      </c>
      <c r="K51" s="234">
        <v>133.65688526131936</v>
      </c>
      <c r="L51" s="234">
        <v>139.85820031131738</v>
      </c>
      <c r="M51" s="234">
        <v>139.93020031148905</v>
      </c>
      <c r="N51" s="12"/>
      <c r="O51" s="234">
        <v>139.93020031148905</v>
      </c>
      <c r="P51" s="234">
        <v>147.55778196828953</v>
      </c>
      <c r="Q51" s="234">
        <v>147.11378196723095</v>
      </c>
      <c r="R51" s="234">
        <v>146.38670058799391</v>
      </c>
      <c r="S51" s="234">
        <v>143.72270058164244</v>
      </c>
      <c r="T51" s="234">
        <v>135.00206945426558</v>
      </c>
      <c r="U51" s="234">
        <v>134.57006945323562</v>
      </c>
      <c r="V51" s="234" t="s">
        <v>333</v>
      </c>
      <c r="W51" s="234" t="s">
        <v>333</v>
      </c>
      <c r="X51" s="234" t="s">
        <v>333</v>
      </c>
      <c r="Y51" s="234" t="s">
        <v>333</v>
      </c>
      <c r="Z51" s="85"/>
    </row>
    <row r="52" spans="1:26" s="83" customFormat="1" ht="11.5" x14ac:dyDescent="0.25">
      <c r="A52" s="85"/>
      <c r="B52" s="74" t="s">
        <v>324</v>
      </c>
      <c r="C52" s="665"/>
      <c r="D52" s="668"/>
      <c r="E52" s="12"/>
      <c r="F52" s="234">
        <v>128.26455915916478</v>
      </c>
      <c r="G52" s="234">
        <v>128.14455915824388</v>
      </c>
      <c r="H52" s="234">
        <v>135.60814189994264</v>
      </c>
      <c r="I52" s="234">
        <v>135.26014189727204</v>
      </c>
      <c r="J52" s="234">
        <v>132.52066043685861</v>
      </c>
      <c r="K52" s="234">
        <v>132.54466043704281</v>
      </c>
      <c r="L52" s="234">
        <v>140.09940757171941</v>
      </c>
      <c r="M52" s="234">
        <v>140.17140757227193</v>
      </c>
      <c r="N52" s="12"/>
      <c r="O52" s="234">
        <v>140.17140757227193</v>
      </c>
      <c r="P52" s="234">
        <v>141.96531913399983</v>
      </c>
      <c r="Q52" s="234">
        <v>141.52131913059253</v>
      </c>
      <c r="R52" s="234">
        <v>142.27338876596374</v>
      </c>
      <c r="S52" s="234">
        <v>139.60938874551994</v>
      </c>
      <c r="T52" s="234">
        <v>122.12537685853026</v>
      </c>
      <c r="U52" s="234">
        <v>121.69337685521504</v>
      </c>
      <c r="V52" s="234" t="s">
        <v>333</v>
      </c>
      <c r="W52" s="234" t="s">
        <v>333</v>
      </c>
      <c r="X52" s="234" t="s">
        <v>333</v>
      </c>
      <c r="Y52" s="234" t="s">
        <v>333</v>
      </c>
      <c r="Z52" s="85"/>
    </row>
    <row r="53" spans="1:26" s="83" customFormat="1" ht="11.5" x14ac:dyDescent="0.25">
      <c r="A53" s="85"/>
      <c r="B53" s="74" t="s">
        <v>325</v>
      </c>
      <c r="C53" s="665"/>
      <c r="D53" s="668"/>
      <c r="E53" s="12"/>
      <c r="F53" s="234">
        <v>117.25912991101427</v>
      </c>
      <c r="G53" s="234">
        <v>117.13912991501969</v>
      </c>
      <c r="H53" s="234">
        <v>119.52683006717739</v>
      </c>
      <c r="I53" s="234">
        <v>119.17883007879314</v>
      </c>
      <c r="J53" s="234">
        <v>121.42513481279587</v>
      </c>
      <c r="K53" s="234">
        <v>121.44913481199478</v>
      </c>
      <c r="L53" s="234">
        <v>122.70618502036943</v>
      </c>
      <c r="M53" s="234">
        <v>122.77818501796618</v>
      </c>
      <c r="N53" s="12"/>
      <c r="O53" s="234">
        <v>122.77818501796618</v>
      </c>
      <c r="P53" s="234">
        <v>129.08535083090231</v>
      </c>
      <c r="Q53" s="234">
        <v>128.64135084572243</v>
      </c>
      <c r="R53" s="234">
        <v>127.49027461518759</v>
      </c>
      <c r="S53" s="234">
        <v>124.82627470410817</v>
      </c>
      <c r="T53" s="234">
        <v>135.64689009330851</v>
      </c>
      <c r="U53" s="234">
        <v>135.21489010772808</v>
      </c>
      <c r="V53" s="234" t="s">
        <v>333</v>
      </c>
      <c r="W53" s="234" t="s">
        <v>333</v>
      </c>
      <c r="X53" s="234" t="s">
        <v>333</v>
      </c>
      <c r="Y53" s="234" t="s">
        <v>333</v>
      </c>
      <c r="Z53" s="85"/>
    </row>
    <row r="54" spans="1:26" s="83" customFormat="1" ht="11.5" x14ac:dyDescent="0.25">
      <c r="A54" s="85"/>
      <c r="B54" s="74" t="s">
        <v>326</v>
      </c>
      <c r="C54" s="665"/>
      <c r="D54" s="668"/>
      <c r="E54" s="23"/>
      <c r="F54" s="234">
        <v>131.21426541432564</v>
      </c>
      <c r="G54" s="234">
        <v>131.09426542047683</v>
      </c>
      <c r="H54" s="234">
        <v>135.2478202516063</v>
      </c>
      <c r="I54" s="234">
        <v>134.89982026944477</v>
      </c>
      <c r="J54" s="234">
        <v>133.31609533843078</v>
      </c>
      <c r="K54" s="234">
        <v>133.34009533720052</v>
      </c>
      <c r="L54" s="234">
        <v>140.85566212422739</v>
      </c>
      <c r="M54" s="234">
        <v>140.9276621205367</v>
      </c>
      <c r="N54" s="23"/>
      <c r="O54" s="234">
        <v>140.9276621205367</v>
      </c>
      <c r="P54" s="234">
        <v>150.79038998511555</v>
      </c>
      <c r="Q54" s="234">
        <v>150.34639000787499</v>
      </c>
      <c r="R54" s="234">
        <v>142.51282308408926</v>
      </c>
      <c r="S54" s="234">
        <v>139.8488232206459</v>
      </c>
      <c r="T54" s="234">
        <v>138.18989605661486</v>
      </c>
      <c r="U54" s="234">
        <v>137.75789607875916</v>
      </c>
      <c r="V54" s="234" t="s">
        <v>333</v>
      </c>
      <c r="W54" s="234" t="s">
        <v>333</v>
      </c>
      <c r="X54" s="234" t="s">
        <v>333</v>
      </c>
      <c r="Y54" s="234" t="s">
        <v>333</v>
      </c>
      <c r="Z54" s="85"/>
    </row>
    <row r="55" spans="1:26" s="83" customFormat="1" ht="11.5" x14ac:dyDescent="0.25">
      <c r="A55" s="85"/>
      <c r="B55" s="74" t="s">
        <v>327</v>
      </c>
      <c r="C55" s="665"/>
      <c r="D55" s="668"/>
      <c r="E55" s="23"/>
      <c r="F55" s="234">
        <v>112.87642100972228</v>
      </c>
      <c r="G55" s="234">
        <v>112.75642101444296</v>
      </c>
      <c r="H55" s="234">
        <v>113.60237542192557</v>
      </c>
      <c r="I55" s="234">
        <v>113.25437543561557</v>
      </c>
      <c r="J55" s="234">
        <v>114.0082032933804</v>
      </c>
      <c r="K55" s="234">
        <v>114.03220329243628</v>
      </c>
      <c r="L55" s="234">
        <v>115.35194889108359</v>
      </c>
      <c r="M55" s="234">
        <v>115.42394888825118</v>
      </c>
      <c r="N55" s="23"/>
      <c r="O55" s="234">
        <v>115.42394888825118</v>
      </c>
      <c r="P55" s="234">
        <v>121.27843709343988</v>
      </c>
      <c r="Q55" s="234">
        <v>120.83443711090642</v>
      </c>
      <c r="R55" s="234">
        <v>121.37198584620985</v>
      </c>
      <c r="S55" s="234">
        <v>118.70798595100914</v>
      </c>
      <c r="T55" s="234">
        <v>114.27549598241158</v>
      </c>
      <c r="U55" s="234">
        <v>113.84349599940606</v>
      </c>
      <c r="V55" s="234" t="s">
        <v>333</v>
      </c>
      <c r="W55" s="234" t="s">
        <v>333</v>
      </c>
      <c r="X55" s="234" t="s">
        <v>333</v>
      </c>
      <c r="Y55" s="234" t="s">
        <v>333</v>
      </c>
      <c r="Z55" s="85"/>
    </row>
    <row r="56" spans="1:26" s="83" customFormat="1" ht="11.5" x14ac:dyDescent="0.25">
      <c r="A56" s="85"/>
      <c r="B56" s="74" t="s">
        <v>328</v>
      </c>
      <c r="C56" s="665"/>
      <c r="D56" s="668"/>
      <c r="E56" s="23"/>
      <c r="F56" s="234">
        <v>108.45356419022889</v>
      </c>
      <c r="G56" s="234">
        <v>108.33356418640227</v>
      </c>
      <c r="H56" s="234">
        <v>120.97434724310997</v>
      </c>
      <c r="I56" s="234">
        <v>120.62634723201279</v>
      </c>
      <c r="J56" s="234">
        <v>116.38071491606703</v>
      </c>
      <c r="K56" s="234">
        <v>116.40471491683236</v>
      </c>
      <c r="L56" s="234">
        <v>120.67304283265682</v>
      </c>
      <c r="M56" s="234">
        <v>120.74504283495278</v>
      </c>
      <c r="N56" s="23"/>
      <c r="O56" s="234">
        <v>120.74504283495278</v>
      </c>
      <c r="P56" s="234">
        <v>124.35987626838403</v>
      </c>
      <c r="Q56" s="234">
        <v>123.91587625422555</v>
      </c>
      <c r="R56" s="234">
        <v>134.24032048035727</v>
      </c>
      <c r="S56" s="234">
        <v>131.57632039540636</v>
      </c>
      <c r="T56" s="234">
        <v>117.37108663910885</v>
      </c>
      <c r="U56" s="234">
        <v>116.93908662533303</v>
      </c>
      <c r="V56" s="234" t="s">
        <v>333</v>
      </c>
      <c r="W56" s="234" t="s">
        <v>333</v>
      </c>
      <c r="X56" s="234" t="s">
        <v>333</v>
      </c>
      <c r="Y56" s="234" t="s">
        <v>333</v>
      </c>
      <c r="Z56" s="85"/>
    </row>
    <row r="57" spans="1:26" s="83" customFormat="1" ht="11.5" x14ac:dyDescent="0.25">
      <c r="A57" s="85"/>
      <c r="B57" s="74" t="s">
        <v>329</v>
      </c>
      <c r="C57" s="666"/>
      <c r="D57" s="669"/>
      <c r="E57" s="23"/>
      <c r="F57" s="234">
        <v>108.41773651861108</v>
      </c>
      <c r="G57" s="234">
        <v>108.29773651861107</v>
      </c>
      <c r="H57" s="234">
        <v>120.97937311923182</v>
      </c>
      <c r="I57" s="234">
        <v>120.63137311923182</v>
      </c>
      <c r="J57" s="234">
        <v>116.38255397526829</v>
      </c>
      <c r="K57" s="234">
        <v>116.4065539752683</v>
      </c>
      <c r="L57" s="234">
        <v>120.68792920353981</v>
      </c>
      <c r="M57" s="234">
        <v>120.75992920353981</v>
      </c>
      <c r="N57" s="23"/>
      <c r="O57" s="234">
        <v>120.75992920353981</v>
      </c>
      <c r="P57" s="234">
        <v>124.36459188902195</v>
      </c>
      <c r="Q57" s="234">
        <v>123.92059188902195</v>
      </c>
      <c r="R57" s="234">
        <v>134.26658823529411</v>
      </c>
      <c r="S57" s="234">
        <v>131.60258823529409</v>
      </c>
      <c r="T57" s="234">
        <v>117.38616328992188</v>
      </c>
      <c r="U57" s="234">
        <v>116.95416328992189</v>
      </c>
      <c r="V57" s="234" t="s">
        <v>333</v>
      </c>
      <c r="W57" s="234" t="s">
        <v>333</v>
      </c>
      <c r="X57" s="234" t="s">
        <v>333</v>
      </c>
      <c r="Y57" s="234" t="s">
        <v>333</v>
      </c>
      <c r="Z57" s="85"/>
    </row>
    <row r="58" spans="1:26" s="83" customFormat="1" ht="11.5" x14ac:dyDescent="0.25">
      <c r="A58" s="85"/>
      <c r="B58" s="85"/>
      <c r="C58" s="85"/>
      <c r="D58" s="85"/>
      <c r="E58" s="227"/>
      <c r="F58" s="227"/>
      <c r="G58" s="227"/>
      <c r="H58" s="227"/>
      <c r="I58" s="227"/>
      <c r="J58" s="227"/>
      <c r="K58" s="228"/>
      <c r="L58" s="228"/>
      <c r="M58" s="232"/>
      <c r="N58" s="227"/>
      <c r="O58" s="233"/>
      <c r="P58" s="227"/>
      <c r="Q58" s="227"/>
      <c r="R58" s="227"/>
      <c r="S58" s="227"/>
      <c r="T58" s="227"/>
      <c r="U58" s="227"/>
      <c r="V58" s="227"/>
      <c r="W58" s="227"/>
      <c r="X58" s="227"/>
      <c r="Y58" s="85"/>
    </row>
    <row r="59" spans="1:26" s="85" customFormat="1" ht="11.5" x14ac:dyDescent="0.25"/>
    <row r="60" spans="1:26" s="122" customFormat="1" ht="11.5" x14ac:dyDescent="0.25">
      <c r="B60" s="123" t="s">
        <v>500</v>
      </c>
    </row>
    <row r="61" spans="1:26" s="85" customFormat="1" ht="11.5" x14ac:dyDescent="0.25">
      <c r="B61" s="89"/>
    </row>
    <row r="62" spans="1:26" s="85" customFormat="1" ht="11.5" x14ac:dyDescent="0.25"/>
    <row r="63" spans="1:26" s="85" customFormat="1" ht="14.25" customHeight="1" x14ac:dyDescent="0.25">
      <c r="B63" s="219" t="s">
        <v>41</v>
      </c>
      <c r="C63" s="218" t="s">
        <v>346</v>
      </c>
      <c r="D63" s="217" t="s">
        <v>4</v>
      </c>
      <c r="E63" s="670" t="s">
        <v>311</v>
      </c>
      <c r="F63" s="670"/>
      <c r="G63" s="222" t="s">
        <v>312</v>
      </c>
      <c r="H63" s="222" t="s">
        <v>313</v>
      </c>
      <c r="I63" s="222" t="s">
        <v>34</v>
      </c>
    </row>
    <row r="64" spans="1:26" s="85" customFormat="1" ht="13.5" customHeight="1" x14ac:dyDescent="0.25">
      <c r="B64" s="671" t="s">
        <v>33</v>
      </c>
      <c r="C64" s="224" t="s">
        <v>360</v>
      </c>
      <c r="D64" s="644" t="s">
        <v>316</v>
      </c>
      <c r="E64" s="674"/>
      <c r="F64" s="674"/>
      <c r="G64" s="211">
        <v>8.7242766442804829</v>
      </c>
      <c r="H64" s="211">
        <v>8.8893571898031851</v>
      </c>
      <c r="I64" s="211">
        <v>8.8078470890364855</v>
      </c>
    </row>
    <row r="65" spans="2:9" s="85" customFormat="1" ht="13.5" customHeight="1" x14ac:dyDescent="0.25">
      <c r="B65" s="672"/>
      <c r="C65" s="224" t="s">
        <v>361</v>
      </c>
      <c r="D65" s="645"/>
      <c r="E65" s="674"/>
      <c r="F65" s="674"/>
      <c r="G65" s="211">
        <v>113.18109155315162</v>
      </c>
      <c r="H65" s="211">
        <v>115.36808440927459</v>
      </c>
      <c r="I65" s="211">
        <v>113.64976693430289</v>
      </c>
    </row>
    <row r="66" spans="2:9" s="85" customFormat="1" ht="13.5" customHeight="1" x14ac:dyDescent="0.25">
      <c r="B66" s="673"/>
      <c r="C66" s="224" t="s">
        <v>44</v>
      </c>
      <c r="D66" s="646"/>
      <c r="E66" s="674"/>
      <c r="F66" s="674"/>
      <c r="G66" s="216">
        <v>121.9053681974321</v>
      </c>
      <c r="H66" s="216">
        <v>124.25744159907777</v>
      </c>
      <c r="I66" s="216">
        <v>122.45761402333937</v>
      </c>
    </row>
    <row r="67" spans="2:9" s="96" customFormat="1" ht="11.5" x14ac:dyDescent="0.25"/>
    <row r="68" spans="2:9" x14ac:dyDescent="0.3"/>
  </sheetData>
  <mergeCells count="21">
    <mergeCell ref="E63:F63"/>
    <mergeCell ref="B64:B66"/>
    <mergeCell ref="D64:D66"/>
    <mergeCell ref="E64:F66"/>
    <mergeCell ref="B28:Y28"/>
    <mergeCell ref="C29:C42"/>
    <mergeCell ref="D29:D42"/>
    <mergeCell ref="C44:C57"/>
    <mergeCell ref="D44:D57"/>
    <mergeCell ref="B43:Y43"/>
    <mergeCell ref="O8:Y8"/>
    <mergeCell ref="F9:M9"/>
    <mergeCell ref="O9:Y9"/>
    <mergeCell ref="B13:Y13"/>
    <mergeCell ref="C14:C27"/>
    <mergeCell ref="D14:D27"/>
    <mergeCell ref="B3:M3"/>
    <mergeCell ref="B8:B12"/>
    <mergeCell ref="C8:C12"/>
    <mergeCell ref="D8:D9"/>
    <mergeCell ref="F8:M8"/>
  </mergeCells>
  <pageMargins left="0.7" right="0.7" top="0.75" bottom="0.75" header="0.3" footer="0.3"/>
  <pageSetup paperSize="9"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tabColor theme="7" tint="0.79998168889431442"/>
  </sheetPr>
  <dimension ref="A1:AB372"/>
  <sheetViews>
    <sheetView zoomScaleNormal="100" workbookViewId="0"/>
  </sheetViews>
  <sheetFormatPr defaultColWidth="0" defaultRowHeight="12.5" zeroHeight="1" x14ac:dyDescent="0.25"/>
  <cols>
    <col min="1" max="1" width="8.84375" style="142" customWidth="1"/>
    <col min="2" max="2" width="41.4609375" style="4" customWidth="1"/>
    <col min="3" max="3" width="15.61328125" style="4" customWidth="1"/>
    <col min="4" max="10" width="15.61328125" style="142" customWidth="1"/>
    <col min="11" max="11" width="1.3828125" style="142" customWidth="1"/>
    <col min="12" max="22" width="15.61328125" style="142" customWidth="1"/>
    <col min="23" max="23" width="8.84375" style="142" customWidth="1"/>
    <col min="24" max="28" width="0" style="4" hidden="1" customWidth="1"/>
    <col min="29" max="16384" width="8.84375" style="4" hidden="1"/>
  </cols>
  <sheetData>
    <row r="1" spans="1:27" s="3" customFormat="1" ht="13.5" x14ac:dyDescent="0.3"/>
    <row r="2" spans="1:27" s="3" customFormat="1" ht="17.5" x14ac:dyDescent="0.35">
      <c r="B2" s="5" t="s">
        <v>288</v>
      </c>
      <c r="C2" s="5"/>
      <c r="D2" s="5"/>
      <c r="E2" s="5"/>
      <c r="F2" s="5"/>
      <c r="G2" s="5"/>
      <c r="H2" s="5"/>
      <c r="I2" s="5"/>
      <c r="Q2" s="5"/>
    </row>
    <row r="3" spans="1:27" s="3" customFormat="1" ht="29.25" customHeight="1" x14ac:dyDescent="0.3">
      <c r="B3" s="675" t="s">
        <v>471</v>
      </c>
      <c r="C3" s="675"/>
      <c r="D3" s="675"/>
      <c r="E3" s="675"/>
      <c r="F3" s="675"/>
      <c r="G3" s="675"/>
      <c r="H3" s="675"/>
      <c r="I3" s="675"/>
      <c r="J3" s="675"/>
      <c r="K3" s="675"/>
      <c r="L3" s="675"/>
      <c r="M3" s="6"/>
      <c r="N3" s="6"/>
      <c r="O3" s="6"/>
      <c r="P3" s="6"/>
      <c r="Q3" s="6"/>
      <c r="R3" s="6"/>
      <c r="S3" s="6"/>
      <c r="T3" s="6"/>
      <c r="U3" s="6"/>
      <c r="V3" s="6"/>
      <c r="W3" s="6"/>
      <c r="X3" s="6"/>
      <c r="Y3" s="6"/>
      <c r="Z3" s="6"/>
      <c r="AA3" s="6"/>
    </row>
    <row r="4" spans="1:27" s="3" customFormat="1" ht="13.5" x14ac:dyDescent="0.3"/>
    <row r="5" spans="1:27" s="7" customFormat="1" ht="13.5" x14ac:dyDescent="0.3">
      <c r="B5" s="9"/>
    </row>
    <row r="6" spans="1:27" s="142" customFormat="1" x14ac:dyDescent="0.25"/>
    <row r="7" spans="1:27" s="143" customFormat="1" ht="13.5" x14ac:dyDescent="0.3">
      <c r="B7" s="156" t="s">
        <v>295</v>
      </c>
    </row>
    <row r="8" spans="1:27" s="142" customFormat="1" x14ac:dyDescent="0.25"/>
    <row r="9" spans="1:27" x14ac:dyDescent="0.25">
      <c r="B9" s="144" t="s">
        <v>472</v>
      </c>
      <c r="C9" s="145">
        <f>G16</f>
        <v>102.2</v>
      </c>
    </row>
    <row r="10" spans="1:27" s="150" customFormat="1" ht="13.5" x14ac:dyDescent="0.3"/>
    <row r="11" spans="1:27" s="146" customFormat="1" ht="11.5" x14ac:dyDescent="0.25">
      <c r="A11" s="151"/>
      <c r="B11" s="676"/>
      <c r="C11" s="533" t="s">
        <v>482</v>
      </c>
      <c r="D11" s="563"/>
      <c r="E11" s="563"/>
      <c r="F11" s="563"/>
      <c r="G11" s="563"/>
      <c r="H11" s="563"/>
      <c r="I11" s="563"/>
      <c r="J11" s="564"/>
      <c r="K11" s="23"/>
      <c r="L11" s="533" t="s">
        <v>474</v>
      </c>
      <c r="M11" s="534"/>
      <c r="N11" s="534"/>
      <c r="O11" s="534"/>
      <c r="P11" s="534"/>
      <c r="Q11" s="534"/>
      <c r="R11" s="534"/>
      <c r="S11" s="534"/>
      <c r="T11" s="534"/>
      <c r="U11" s="534"/>
      <c r="V11" s="535"/>
      <c r="W11" s="151"/>
    </row>
    <row r="12" spans="1:27" s="146" customFormat="1" ht="11.25" customHeight="1" x14ac:dyDescent="0.25">
      <c r="A12" s="151"/>
      <c r="B12" s="676"/>
      <c r="C12" s="527" t="s">
        <v>461</v>
      </c>
      <c r="D12" s="528"/>
      <c r="E12" s="528"/>
      <c r="F12" s="528"/>
      <c r="G12" s="528"/>
      <c r="H12" s="528"/>
      <c r="I12" s="528"/>
      <c r="J12" s="529"/>
      <c r="K12" s="23"/>
      <c r="L12" s="536" t="s">
        <v>475</v>
      </c>
      <c r="M12" s="537"/>
      <c r="N12" s="537"/>
      <c r="O12" s="537"/>
      <c r="P12" s="537"/>
      <c r="Q12" s="537"/>
      <c r="R12" s="537"/>
      <c r="S12" s="537"/>
      <c r="T12" s="537"/>
      <c r="U12" s="537"/>
      <c r="V12" s="538"/>
      <c r="W12" s="151"/>
    </row>
    <row r="13" spans="1:27" s="146" customFormat="1" ht="11.5" x14ac:dyDescent="0.25">
      <c r="A13" s="151"/>
      <c r="B13" s="147" t="s">
        <v>473</v>
      </c>
      <c r="C13" s="148" t="s">
        <v>246</v>
      </c>
      <c r="D13" s="148" t="s">
        <v>252</v>
      </c>
      <c r="E13" s="148" t="s">
        <v>258</v>
      </c>
      <c r="F13" s="148" t="s">
        <v>264</v>
      </c>
      <c r="G13" s="148" t="s">
        <v>270</v>
      </c>
      <c r="H13" s="148" t="s">
        <v>276</v>
      </c>
      <c r="I13" s="148" t="s">
        <v>282</v>
      </c>
      <c r="J13" s="148" t="s">
        <v>339</v>
      </c>
      <c r="K13" s="23"/>
      <c r="L13" s="148" t="s">
        <v>339</v>
      </c>
      <c r="M13" s="148" t="s">
        <v>375</v>
      </c>
      <c r="N13" s="148" t="s">
        <v>376</v>
      </c>
      <c r="O13" s="148" t="s">
        <v>377</v>
      </c>
      <c r="P13" s="148" t="s">
        <v>378</v>
      </c>
      <c r="Q13" s="148" t="s">
        <v>379</v>
      </c>
      <c r="R13" s="148" t="s">
        <v>380</v>
      </c>
      <c r="S13" s="148" t="s">
        <v>381</v>
      </c>
      <c r="T13" s="148" t="s">
        <v>382</v>
      </c>
      <c r="U13" s="148" t="s">
        <v>383</v>
      </c>
      <c r="V13" s="148" t="s">
        <v>384</v>
      </c>
      <c r="W13" s="151"/>
    </row>
    <row r="14" spans="1:27" s="146" customFormat="1" ht="27" customHeight="1" x14ac:dyDescent="0.25">
      <c r="A14" s="151"/>
      <c r="B14" s="13" t="s">
        <v>5</v>
      </c>
      <c r="C14" s="140" t="s">
        <v>46</v>
      </c>
      <c r="D14" s="140" t="s">
        <v>476</v>
      </c>
      <c r="E14" s="140" t="s">
        <v>47</v>
      </c>
      <c r="F14" s="140" t="s">
        <v>48</v>
      </c>
      <c r="G14" s="140" t="s">
        <v>6</v>
      </c>
      <c r="H14" s="15" t="s">
        <v>7</v>
      </c>
      <c r="I14" s="140" t="s">
        <v>8</v>
      </c>
      <c r="J14" s="140" t="s">
        <v>304</v>
      </c>
      <c r="K14" s="23"/>
      <c r="L14" s="139" t="s">
        <v>449</v>
      </c>
      <c r="M14" s="139" t="s">
        <v>9</v>
      </c>
      <c r="N14" s="139" t="s">
        <v>10</v>
      </c>
      <c r="O14" s="17" t="s">
        <v>11</v>
      </c>
      <c r="P14" s="139" t="s">
        <v>12</v>
      </c>
      <c r="Q14" s="139" t="s">
        <v>13</v>
      </c>
      <c r="R14" s="139" t="s">
        <v>14</v>
      </c>
      <c r="S14" s="139" t="s">
        <v>15</v>
      </c>
      <c r="T14" s="139" t="s">
        <v>16</v>
      </c>
      <c r="U14" s="139" t="s">
        <v>17</v>
      </c>
      <c r="V14" s="139" t="s">
        <v>18</v>
      </c>
      <c r="W14" s="151"/>
    </row>
    <row r="15" spans="1:27" s="146" customFormat="1" ht="11.5" x14ac:dyDescent="0.25">
      <c r="A15" s="151"/>
      <c r="B15" s="13" t="s">
        <v>374</v>
      </c>
      <c r="C15" s="18" t="s">
        <v>305</v>
      </c>
      <c r="D15" s="18" t="s">
        <v>306</v>
      </c>
      <c r="E15" s="18" t="s">
        <v>307</v>
      </c>
      <c r="F15" s="18" t="s">
        <v>308</v>
      </c>
      <c r="G15" s="18" t="s">
        <v>19</v>
      </c>
      <c r="H15" s="19" t="s">
        <v>20</v>
      </c>
      <c r="I15" s="18" t="s">
        <v>21</v>
      </c>
      <c r="J15" s="18" t="s">
        <v>309</v>
      </c>
      <c r="K15" s="23"/>
      <c r="L15" s="18" t="s">
        <v>310</v>
      </c>
      <c r="M15" s="18" t="s">
        <v>22</v>
      </c>
      <c r="N15" s="18" t="s">
        <v>23</v>
      </c>
      <c r="O15" s="20" t="s">
        <v>24</v>
      </c>
      <c r="P15" s="18" t="s">
        <v>25</v>
      </c>
      <c r="Q15" s="18" t="s">
        <v>26</v>
      </c>
      <c r="R15" s="18" t="s">
        <v>27</v>
      </c>
      <c r="S15" s="18" t="s">
        <v>28</v>
      </c>
      <c r="T15" s="18" t="s">
        <v>29</v>
      </c>
      <c r="U15" s="18" t="s">
        <v>30</v>
      </c>
      <c r="V15" s="18" t="s">
        <v>31</v>
      </c>
      <c r="W15" s="151"/>
    </row>
    <row r="16" spans="1:27" s="146" customFormat="1" ht="11.5" x14ac:dyDescent="0.25">
      <c r="A16" s="151"/>
      <c r="B16" s="149" t="s">
        <v>288</v>
      </c>
      <c r="C16" s="302">
        <f>_xlfn.IFNA(VLOOKUP(C13,$B$33:$C$1499,2, FALSE),"-")</f>
        <v>99.9</v>
      </c>
      <c r="D16" s="302">
        <f t="shared" ref="D16:V16" si="0">_xlfn.IFNA(VLOOKUP(D13,$B$33:$C$1499,2, FALSE),"-")</f>
        <v>100.1</v>
      </c>
      <c r="E16" s="302">
        <f t="shared" si="0"/>
        <v>100.4</v>
      </c>
      <c r="F16" s="302">
        <f t="shared" si="0"/>
        <v>101</v>
      </c>
      <c r="G16" s="302">
        <f t="shared" si="0"/>
        <v>102.2</v>
      </c>
      <c r="H16" s="302">
        <f t="shared" si="0"/>
        <v>103.5</v>
      </c>
      <c r="I16" s="302">
        <f t="shared" si="0"/>
        <v>105</v>
      </c>
      <c r="J16" s="302">
        <f t="shared" si="0"/>
        <v>105.9</v>
      </c>
      <c r="K16" s="23"/>
      <c r="L16" s="302">
        <f>_xlfn.IFNA(VLOOKUP(L13,$B$33:$C$1499,2, FALSE),"-")</f>
        <v>105.9</v>
      </c>
      <c r="M16" s="302">
        <f t="shared" si="0"/>
        <v>107.1</v>
      </c>
      <c r="N16" s="302">
        <f t="shared" si="0"/>
        <v>107.9</v>
      </c>
      <c r="O16" s="302">
        <f>_xlfn.IFNA(VLOOKUP(O13,$B$33:$C$1499,2, FALSE),"-")</f>
        <v>108.5</v>
      </c>
      <c r="P16" s="302">
        <f t="shared" si="0"/>
        <v>108.8</v>
      </c>
      <c r="Q16" s="302">
        <f t="shared" si="0"/>
        <v>109.4</v>
      </c>
      <c r="R16" s="302">
        <f t="shared" si="0"/>
        <v>111.4</v>
      </c>
      <c r="S16" s="302" t="str">
        <f t="shared" si="0"/>
        <v>-</v>
      </c>
      <c r="T16" s="302" t="str">
        <f t="shared" si="0"/>
        <v>-</v>
      </c>
      <c r="U16" s="302" t="str">
        <f t="shared" si="0"/>
        <v>-</v>
      </c>
      <c r="V16" s="302" t="str">
        <f t="shared" si="0"/>
        <v>-</v>
      </c>
      <c r="W16" s="151"/>
    </row>
    <row r="17" spans="2:22" s="151" customFormat="1" ht="11.5" x14ac:dyDescent="0.25">
      <c r="B17" s="152"/>
      <c r="C17" s="153"/>
      <c r="D17" s="153"/>
      <c r="E17" s="153"/>
      <c r="F17" s="153"/>
      <c r="G17" s="153"/>
      <c r="H17" s="153"/>
      <c r="I17" s="153"/>
      <c r="J17" s="153"/>
      <c r="K17" s="153"/>
      <c r="L17" s="153"/>
      <c r="M17" s="153"/>
      <c r="N17" s="153"/>
      <c r="O17" s="153"/>
      <c r="P17" s="153"/>
      <c r="Q17" s="153"/>
      <c r="R17" s="153"/>
      <c r="S17" s="153"/>
      <c r="T17" s="153"/>
      <c r="U17" s="153"/>
      <c r="V17" s="153"/>
    </row>
    <row r="18" spans="2:22" s="150" customFormat="1" ht="13.5" x14ac:dyDescent="0.3">
      <c r="B18" s="154"/>
      <c r="C18" s="155"/>
      <c r="D18" s="155"/>
      <c r="E18" s="155"/>
      <c r="F18" s="155"/>
      <c r="G18" s="155"/>
      <c r="H18" s="155"/>
      <c r="I18" s="155"/>
      <c r="J18" s="155"/>
      <c r="K18" s="155"/>
      <c r="L18" s="155"/>
      <c r="M18" s="155"/>
      <c r="N18" s="155"/>
      <c r="O18" s="155"/>
      <c r="P18" s="155"/>
      <c r="Q18" s="155"/>
      <c r="R18" s="155"/>
      <c r="S18" s="155"/>
      <c r="T18" s="155"/>
      <c r="U18" s="155"/>
      <c r="V18" s="155"/>
    </row>
    <row r="19" spans="2:22" s="143" customFormat="1" ht="13.5" x14ac:dyDescent="0.3">
      <c r="B19" s="156" t="s">
        <v>296</v>
      </c>
    </row>
    <row r="20" spans="2:22" s="142" customFormat="1" x14ac:dyDescent="0.25"/>
    <row r="21" spans="2:22" s="142" customFormat="1" ht="42.75" customHeight="1" x14ac:dyDescent="0.25">
      <c r="B21" s="157" t="s">
        <v>386</v>
      </c>
      <c r="C21" s="679" t="s">
        <v>387</v>
      </c>
      <c r="D21" s="679"/>
      <c r="E21" s="679"/>
      <c r="F21" s="679"/>
    </row>
    <row r="22" spans="2:22" s="142" customFormat="1" ht="27.75" customHeight="1" x14ac:dyDescent="0.3">
      <c r="B22" s="157" t="s">
        <v>385</v>
      </c>
      <c r="C22" s="677" t="s">
        <v>340</v>
      </c>
      <c r="D22" s="678"/>
      <c r="E22" s="678"/>
      <c r="F22" s="678"/>
    </row>
    <row r="23" spans="2:22" s="142" customFormat="1" x14ac:dyDescent="0.25"/>
    <row r="24" spans="2:22" s="142" customFormat="1" x14ac:dyDescent="0.25"/>
    <row r="25" spans="2:22" ht="25" x14ac:dyDescent="0.25">
      <c r="B25" s="365" t="s">
        <v>49</v>
      </c>
      <c r="C25" s="366" t="s">
        <v>50</v>
      </c>
    </row>
    <row r="26" spans="2:22" x14ac:dyDescent="0.25">
      <c r="B26" s="367" t="s">
        <v>51</v>
      </c>
      <c r="C26" s="368" t="s">
        <v>52</v>
      </c>
    </row>
    <row r="27" spans="2:22" x14ac:dyDescent="0.25">
      <c r="B27" s="367" t="s">
        <v>53</v>
      </c>
      <c r="C27" s="368" t="s">
        <v>54</v>
      </c>
    </row>
    <row r="28" spans="2:22" x14ac:dyDescent="0.25">
      <c r="B28" s="367" t="s">
        <v>55</v>
      </c>
      <c r="C28" s="368" t="s">
        <v>56</v>
      </c>
    </row>
    <row r="29" spans="2:22" ht="25" x14ac:dyDescent="0.25">
      <c r="B29" s="367" t="s">
        <v>4</v>
      </c>
      <c r="C29" s="368" t="s">
        <v>57</v>
      </c>
    </row>
    <row r="30" spans="2:22" x14ac:dyDescent="0.25">
      <c r="B30" s="367" t="s">
        <v>58</v>
      </c>
      <c r="C30" s="368" t="s">
        <v>336</v>
      </c>
    </row>
    <row r="31" spans="2:22" x14ac:dyDescent="0.25">
      <c r="B31" s="367" t="s">
        <v>59</v>
      </c>
      <c r="C31" s="368" t="s">
        <v>337</v>
      </c>
    </row>
    <row r="32" spans="2:22" x14ac:dyDescent="0.25">
      <c r="B32" s="367" t="s">
        <v>60</v>
      </c>
      <c r="C32" s="368"/>
    </row>
    <row r="33" spans="2:3" x14ac:dyDescent="0.25">
      <c r="B33" s="367" t="s">
        <v>61</v>
      </c>
      <c r="C33" s="369">
        <v>79.400000000000006</v>
      </c>
    </row>
    <row r="34" spans="2:3" x14ac:dyDescent="0.25">
      <c r="B34" s="367" t="s">
        <v>62</v>
      </c>
      <c r="C34" s="369">
        <v>81.400000000000006</v>
      </c>
    </row>
    <row r="35" spans="2:3" x14ac:dyDescent="0.25">
      <c r="B35" s="367" t="s">
        <v>63</v>
      </c>
      <c r="C35" s="369">
        <v>83.3</v>
      </c>
    </row>
    <row r="36" spans="2:3" x14ac:dyDescent="0.25">
      <c r="B36" s="367" t="s">
        <v>64</v>
      </c>
      <c r="C36" s="369">
        <v>86.2</v>
      </c>
    </row>
    <row r="37" spans="2:3" x14ac:dyDescent="0.25">
      <c r="B37" s="367" t="s">
        <v>65</v>
      </c>
      <c r="C37" s="369">
        <v>87.9</v>
      </c>
    </row>
    <row r="38" spans="2:3" x14ac:dyDescent="0.25">
      <c r="B38" s="367" t="s">
        <v>66</v>
      </c>
      <c r="C38" s="369">
        <v>90.1</v>
      </c>
    </row>
    <row r="39" spans="2:3" x14ac:dyDescent="0.25">
      <c r="B39" s="367" t="s">
        <v>67</v>
      </c>
      <c r="C39" s="369">
        <v>93.6</v>
      </c>
    </row>
    <row r="40" spans="2:3" x14ac:dyDescent="0.25">
      <c r="B40" s="367" t="s">
        <v>68</v>
      </c>
      <c r="C40" s="369">
        <v>96</v>
      </c>
    </row>
    <row r="41" spans="2:3" x14ac:dyDescent="0.25">
      <c r="B41" s="367" t="s">
        <v>69</v>
      </c>
      <c r="C41" s="369">
        <v>98.2</v>
      </c>
    </row>
    <row r="42" spans="2:3" x14ac:dyDescent="0.25">
      <c r="B42" s="367" t="s">
        <v>70</v>
      </c>
      <c r="C42" s="369">
        <v>99.6</v>
      </c>
    </row>
    <row r="43" spans="2:3" x14ac:dyDescent="0.25">
      <c r="B43" s="367" t="s">
        <v>71</v>
      </c>
      <c r="C43" s="369">
        <v>100</v>
      </c>
    </row>
    <row r="44" spans="2:3" x14ac:dyDescent="0.25">
      <c r="B44" s="367" t="s">
        <v>72</v>
      </c>
      <c r="C44" s="369">
        <v>101</v>
      </c>
    </row>
    <row r="45" spans="2:3" x14ac:dyDescent="0.25">
      <c r="B45" s="367" t="s">
        <v>73</v>
      </c>
      <c r="C45" s="369">
        <v>103.6</v>
      </c>
    </row>
    <row r="46" spans="2:3" x14ac:dyDescent="0.25">
      <c r="B46" s="367" t="s">
        <v>74</v>
      </c>
      <c r="C46" s="369">
        <v>78.5</v>
      </c>
    </row>
    <row r="47" spans="2:3" x14ac:dyDescent="0.25">
      <c r="B47" s="367" t="s">
        <v>75</v>
      </c>
      <c r="C47" s="369">
        <v>79.3</v>
      </c>
    </row>
    <row r="48" spans="2:3" x14ac:dyDescent="0.25">
      <c r="B48" s="367" t="s">
        <v>76</v>
      </c>
      <c r="C48" s="369">
        <v>79.7</v>
      </c>
    </row>
    <row r="49" spans="2:3" x14ac:dyDescent="0.25">
      <c r="B49" s="367" t="s">
        <v>77</v>
      </c>
      <c r="C49" s="369">
        <v>80.099999999999994</v>
      </c>
    </row>
    <row r="50" spans="2:3" x14ac:dyDescent="0.25">
      <c r="B50" s="367" t="s">
        <v>78</v>
      </c>
      <c r="C50" s="369">
        <v>80.2</v>
      </c>
    </row>
    <row r="51" spans="2:3" x14ac:dyDescent="0.25">
      <c r="B51" s="367" t="s">
        <v>79</v>
      </c>
      <c r="C51" s="369">
        <v>81.2</v>
      </c>
    </row>
    <row r="52" spans="2:3" x14ac:dyDescent="0.25">
      <c r="B52" s="367" t="s">
        <v>80</v>
      </c>
      <c r="C52" s="369">
        <v>81.7</v>
      </c>
    </row>
    <row r="53" spans="2:3" x14ac:dyDescent="0.25">
      <c r="B53" s="367" t="s">
        <v>81</v>
      </c>
      <c r="C53" s="369">
        <v>82.3</v>
      </c>
    </row>
    <row r="54" spans="2:3" x14ac:dyDescent="0.25">
      <c r="B54" s="367" t="s">
        <v>82</v>
      </c>
      <c r="C54" s="369">
        <v>82.4</v>
      </c>
    </row>
    <row r="55" spans="2:3" x14ac:dyDescent="0.25">
      <c r="B55" s="367" t="s">
        <v>83</v>
      </c>
      <c r="C55" s="369">
        <v>83.3</v>
      </c>
    </row>
    <row r="56" spans="2:3" x14ac:dyDescent="0.25">
      <c r="B56" s="367" t="s">
        <v>84</v>
      </c>
      <c r="C56" s="369">
        <v>83.3</v>
      </c>
    </row>
    <row r="57" spans="2:3" x14ac:dyDescent="0.25">
      <c r="B57" s="367" t="s">
        <v>85</v>
      </c>
      <c r="C57" s="369">
        <v>84.1</v>
      </c>
    </row>
    <row r="58" spans="2:3" x14ac:dyDescent="0.25">
      <c r="B58" s="367" t="s">
        <v>86</v>
      </c>
      <c r="C58" s="369">
        <v>84.5</v>
      </c>
    </row>
    <row r="59" spans="2:3" x14ac:dyDescent="0.25">
      <c r="B59" s="367" t="s">
        <v>87</v>
      </c>
      <c r="C59" s="369">
        <v>86.1</v>
      </c>
    </row>
    <row r="60" spans="2:3" x14ac:dyDescent="0.25">
      <c r="B60" s="367" t="s">
        <v>88</v>
      </c>
      <c r="C60" s="369">
        <v>87.1</v>
      </c>
    </row>
    <row r="61" spans="2:3" x14ac:dyDescent="0.25">
      <c r="B61" s="367" t="s">
        <v>89</v>
      </c>
      <c r="C61" s="369">
        <v>87.2</v>
      </c>
    </row>
    <row r="62" spans="2:3" x14ac:dyDescent="0.25">
      <c r="B62" s="367" t="s">
        <v>90</v>
      </c>
      <c r="C62" s="369">
        <v>87</v>
      </c>
    </row>
    <row r="63" spans="2:3" x14ac:dyDescent="0.25">
      <c r="B63" s="367" t="s">
        <v>91</v>
      </c>
      <c r="C63" s="369">
        <v>87.8</v>
      </c>
    </row>
    <row r="64" spans="2:3" x14ac:dyDescent="0.25">
      <c r="B64" s="367" t="s">
        <v>92</v>
      </c>
      <c r="C64" s="369">
        <v>88.2</v>
      </c>
    </row>
    <row r="65" spans="2:3" x14ac:dyDescent="0.25">
      <c r="B65" s="367" t="s">
        <v>93</v>
      </c>
      <c r="C65" s="369">
        <v>88.6</v>
      </c>
    </row>
    <row r="66" spans="2:3" x14ac:dyDescent="0.25">
      <c r="B66" s="367" t="s">
        <v>94</v>
      </c>
      <c r="C66" s="369">
        <v>89.1</v>
      </c>
    </row>
    <row r="67" spans="2:3" x14ac:dyDescent="0.25">
      <c r="B67" s="367" t="s">
        <v>95</v>
      </c>
      <c r="C67" s="369">
        <v>90</v>
      </c>
    </row>
    <row r="68" spans="2:3" x14ac:dyDescent="0.25">
      <c r="B68" s="367" t="s">
        <v>96</v>
      </c>
      <c r="C68" s="369">
        <v>90.3</v>
      </c>
    </row>
    <row r="69" spans="2:3" x14ac:dyDescent="0.25">
      <c r="B69" s="367" t="s">
        <v>97</v>
      </c>
      <c r="C69" s="369">
        <v>91.1</v>
      </c>
    </row>
    <row r="70" spans="2:3" x14ac:dyDescent="0.25">
      <c r="B70" s="367" t="s">
        <v>98</v>
      </c>
      <c r="C70" s="369">
        <v>92.2</v>
      </c>
    </row>
    <row r="71" spans="2:3" x14ac:dyDescent="0.25">
      <c r="B71" s="367" t="s">
        <v>99</v>
      </c>
      <c r="C71" s="369">
        <v>93.4</v>
      </c>
    </row>
    <row r="72" spans="2:3" x14ac:dyDescent="0.25">
      <c r="B72" s="367" t="s">
        <v>100</v>
      </c>
      <c r="C72" s="369">
        <v>93.9</v>
      </c>
    </row>
    <row r="73" spans="2:3" x14ac:dyDescent="0.25">
      <c r="B73" s="367" t="s">
        <v>101</v>
      </c>
      <c r="C73" s="369">
        <v>94.7</v>
      </c>
    </row>
    <row r="74" spans="2:3" x14ac:dyDescent="0.25">
      <c r="B74" s="367" t="s">
        <v>102</v>
      </c>
      <c r="C74" s="369">
        <v>95.1</v>
      </c>
    </row>
    <row r="75" spans="2:3" x14ac:dyDescent="0.25">
      <c r="B75" s="367" t="s">
        <v>103</v>
      </c>
      <c r="C75" s="369">
        <v>95.8</v>
      </c>
    </row>
    <row r="76" spans="2:3" x14ac:dyDescent="0.25">
      <c r="B76" s="367" t="s">
        <v>104</v>
      </c>
      <c r="C76" s="368">
        <v>96.1</v>
      </c>
    </row>
    <row r="77" spans="2:3" x14ac:dyDescent="0.25">
      <c r="B77" s="367" t="s">
        <v>105</v>
      </c>
      <c r="C77" s="368">
        <v>97</v>
      </c>
    </row>
    <row r="78" spans="2:3" x14ac:dyDescent="0.25">
      <c r="B78" s="367" t="s">
        <v>106</v>
      </c>
      <c r="C78" s="368">
        <v>97.4</v>
      </c>
    </row>
    <row r="79" spans="2:3" x14ac:dyDescent="0.25">
      <c r="B79" s="367" t="s">
        <v>107</v>
      </c>
      <c r="C79" s="368">
        <v>98.1</v>
      </c>
    </row>
    <row r="80" spans="2:3" x14ac:dyDescent="0.25">
      <c r="B80" s="367" t="s">
        <v>108</v>
      </c>
      <c r="C80" s="368">
        <v>98.4</v>
      </c>
    </row>
    <row r="81" spans="2:3" x14ac:dyDescent="0.25">
      <c r="B81" s="367" t="s">
        <v>109</v>
      </c>
      <c r="C81" s="368">
        <v>98.9</v>
      </c>
    </row>
    <row r="82" spans="2:3" x14ac:dyDescent="0.25">
      <c r="B82" s="367" t="s">
        <v>110</v>
      </c>
      <c r="C82" s="368">
        <v>99</v>
      </c>
    </row>
    <row r="83" spans="2:3" x14ac:dyDescent="0.25">
      <c r="B83" s="367" t="s">
        <v>111</v>
      </c>
      <c r="C83" s="368">
        <v>99.7</v>
      </c>
    </row>
    <row r="84" spans="2:3" x14ac:dyDescent="0.25">
      <c r="B84" s="367" t="s">
        <v>112</v>
      </c>
      <c r="C84" s="368">
        <v>99.8</v>
      </c>
    </row>
    <row r="85" spans="2:3" x14ac:dyDescent="0.25">
      <c r="B85" s="367" t="s">
        <v>113</v>
      </c>
      <c r="C85" s="368">
        <v>100</v>
      </c>
    </row>
    <row r="86" spans="2:3" x14ac:dyDescent="0.25">
      <c r="B86" s="367" t="s">
        <v>114</v>
      </c>
      <c r="C86" s="368">
        <v>99.4</v>
      </c>
    </row>
    <row r="87" spans="2:3" x14ac:dyDescent="0.25">
      <c r="B87" s="367" t="s">
        <v>115</v>
      </c>
      <c r="C87" s="368">
        <v>100</v>
      </c>
    </row>
    <row r="88" spans="2:3" x14ac:dyDescent="0.25">
      <c r="B88" s="367" t="s">
        <v>116</v>
      </c>
      <c r="C88" s="368">
        <v>100.2</v>
      </c>
    </row>
    <row r="89" spans="2:3" x14ac:dyDescent="0.25">
      <c r="B89" s="367" t="s">
        <v>117</v>
      </c>
      <c r="C89" s="368">
        <v>100.4</v>
      </c>
    </row>
    <row r="90" spans="2:3" x14ac:dyDescent="0.25">
      <c r="B90" s="367" t="s">
        <v>118</v>
      </c>
      <c r="C90" s="368">
        <v>100.1</v>
      </c>
    </row>
    <row r="91" spans="2:3" x14ac:dyDescent="0.25">
      <c r="B91" s="367" t="s">
        <v>119</v>
      </c>
      <c r="C91" s="368">
        <v>100.8</v>
      </c>
    </row>
    <row r="92" spans="2:3" x14ac:dyDescent="0.25">
      <c r="B92" s="367" t="s">
        <v>120</v>
      </c>
      <c r="C92" s="368">
        <v>101.2</v>
      </c>
    </row>
    <row r="93" spans="2:3" x14ac:dyDescent="0.25">
      <c r="B93" s="367" t="s">
        <v>121</v>
      </c>
      <c r="C93" s="368">
        <v>101.9</v>
      </c>
    </row>
    <row r="94" spans="2:3" x14ac:dyDescent="0.25">
      <c r="B94" s="367" t="s">
        <v>122</v>
      </c>
      <c r="C94" s="368">
        <v>102.3</v>
      </c>
    </row>
    <row r="95" spans="2:3" x14ac:dyDescent="0.25">
      <c r="B95" s="367" t="s">
        <v>123</v>
      </c>
      <c r="C95" s="368">
        <v>103.4</v>
      </c>
    </row>
    <row r="96" spans="2:3" x14ac:dyDescent="0.25">
      <c r="B96" s="367" t="s">
        <v>124</v>
      </c>
      <c r="C96" s="368">
        <v>103.9</v>
      </c>
    </row>
    <row r="97" spans="2:3" x14ac:dyDescent="0.25">
      <c r="B97" s="367" t="s">
        <v>125</v>
      </c>
      <c r="C97" s="368">
        <v>104.7</v>
      </c>
    </row>
    <row r="98" spans="2:3" x14ac:dyDescent="0.25">
      <c r="B98" s="367" t="s">
        <v>126</v>
      </c>
      <c r="C98" s="368">
        <v>104.8</v>
      </c>
    </row>
    <row r="99" spans="2:3" x14ac:dyDescent="0.25">
      <c r="B99" s="367" t="s">
        <v>338</v>
      </c>
      <c r="C99" s="368">
        <v>105.8</v>
      </c>
    </row>
    <row r="100" spans="2:3" x14ac:dyDescent="0.25">
      <c r="B100" s="367" t="s">
        <v>127</v>
      </c>
      <c r="C100" s="368">
        <v>78.3</v>
      </c>
    </row>
    <row r="101" spans="2:3" x14ac:dyDescent="0.25">
      <c r="B101" s="367" t="s">
        <v>128</v>
      </c>
      <c r="C101" s="368">
        <v>78.5</v>
      </c>
    </row>
    <row r="102" spans="2:3" x14ac:dyDescent="0.25">
      <c r="B102" s="367" t="s">
        <v>129</v>
      </c>
      <c r="C102" s="368">
        <v>78.8</v>
      </c>
    </row>
    <row r="103" spans="2:3" x14ac:dyDescent="0.25">
      <c r="B103" s="367" t="s">
        <v>130</v>
      </c>
      <c r="C103" s="368">
        <v>79.099999999999994</v>
      </c>
    </row>
    <row r="104" spans="2:3" x14ac:dyDescent="0.25">
      <c r="B104" s="367" t="s">
        <v>131</v>
      </c>
      <c r="C104" s="368">
        <v>79.400000000000006</v>
      </c>
    </row>
    <row r="105" spans="2:3" x14ac:dyDescent="0.25">
      <c r="B105" s="367" t="s">
        <v>132</v>
      </c>
      <c r="C105" s="368">
        <v>79.400000000000006</v>
      </c>
    </row>
    <row r="106" spans="2:3" x14ac:dyDescent="0.25">
      <c r="B106" s="367" t="s">
        <v>133</v>
      </c>
      <c r="C106" s="368">
        <v>79.5</v>
      </c>
    </row>
    <row r="107" spans="2:3" x14ac:dyDescent="0.25">
      <c r="B107" s="367" t="s">
        <v>134</v>
      </c>
      <c r="C107" s="368">
        <v>79.7</v>
      </c>
    </row>
    <row r="108" spans="2:3" x14ac:dyDescent="0.25">
      <c r="B108" s="367" t="s">
        <v>135</v>
      </c>
      <c r="C108" s="368">
        <v>79.900000000000006</v>
      </c>
    </row>
    <row r="109" spans="2:3" x14ac:dyDescent="0.25">
      <c r="B109" s="367" t="s">
        <v>136</v>
      </c>
      <c r="C109" s="368">
        <v>80</v>
      </c>
    </row>
    <row r="110" spans="2:3" x14ac:dyDescent="0.25">
      <c r="B110" s="367" t="s">
        <v>137</v>
      </c>
      <c r="C110" s="368">
        <v>80</v>
      </c>
    </row>
    <row r="111" spans="2:3" x14ac:dyDescent="0.25">
      <c r="B111" s="367" t="s">
        <v>138</v>
      </c>
      <c r="C111" s="368">
        <v>80.3</v>
      </c>
    </row>
    <row r="112" spans="2:3" x14ac:dyDescent="0.25">
      <c r="B112" s="367" t="s">
        <v>139</v>
      </c>
      <c r="C112" s="368">
        <v>80</v>
      </c>
    </row>
    <row r="113" spans="2:3" x14ac:dyDescent="0.25">
      <c r="B113" s="367" t="s">
        <v>140</v>
      </c>
      <c r="C113" s="368">
        <v>80.2</v>
      </c>
    </row>
    <row r="114" spans="2:3" x14ac:dyDescent="0.25">
      <c r="B114" s="367" t="s">
        <v>141</v>
      </c>
      <c r="C114" s="368">
        <v>80.400000000000006</v>
      </c>
    </row>
    <row r="115" spans="2:3" x14ac:dyDescent="0.25">
      <c r="B115" s="367" t="s">
        <v>142</v>
      </c>
      <c r="C115" s="368">
        <v>80.900000000000006</v>
      </c>
    </row>
    <row r="116" spans="2:3" x14ac:dyDescent="0.25">
      <c r="B116" s="367" t="s">
        <v>143</v>
      </c>
      <c r="C116" s="368">
        <v>81.3</v>
      </c>
    </row>
    <row r="117" spans="2:3" x14ac:dyDescent="0.25">
      <c r="B117" s="367" t="s">
        <v>144</v>
      </c>
      <c r="C117" s="368">
        <v>81.5</v>
      </c>
    </row>
    <row r="118" spans="2:3" x14ac:dyDescent="0.25">
      <c r="B118" s="367" t="s">
        <v>145</v>
      </c>
      <c r="C118" s="368">
        <v>81.5</v>
      </c>
    </row>
    <row r="119" spans="2:3" x14ac:dyDescent="0.25">
      <c r="B119" s="367" t="s">
        <v>146</v>
      </c>
      <c r="C119" s="368">
        <v>81.8</v>
      </c>
    </row>
    <row r="120" spans="2:3" x14ac:dyDescent="0.25">
      <c r="B120" s="367" t="s">
        <v>147</v>
      </c>
      <c r="C120" s="368">
        <v>81.900000000000006</v>
      </c>
    </row>
    <row r="121" spans="2:3" x14ac:dyDescent="0.25">
      <c r="B121" s="367" t="s">
        <v>148</v>
      </c>
      <c r="C121" s="368">
        <v>82</v>
      </c>
    </row>
    <row r="122" spans="2:3" x14ac:dyDescent="0.25">
      <c r="B122" s="367" t="s">
        <v>149</v>
      </c>
      <c r="C122" s="368">
        <v>82.2</v>
      </c>
    </row>
    <row r="123" spans="2:3" x14ac:dyDescent="0.25">
      <c r="B123" s="367" t="s">
        <v>150</v>
      </c>
      <c r="C123" s="368">
        <v>82.6</v>
      </c>
    </row>
    <row r="124" spans="2:3" x14ac:dyDescent="0.25">
      <c r="B124" s="367" t="s">
        <v>151</v>
      </c>
      <c r="C124" s="368">
        <v>82.1</v>
      </c>
    </row>
    <row r="125" spans="2:3" x14ac:dyDescent="0.25">
      <c r="B125" s="367" t="s">
        <v>152</v>
      </c>
      <c r="C125" s="368">
        <v>82.4</v>
      </c>
    </row>
    <row r="126" spans="2:3" x14ac:dyDescent="0.25">
      <c r="B126" s="367" t="s">
        <v>153</v>
      </c>
      <c r="C126" s="368">
        <v>82.8</v>
      </c>
    </row>
    <row r="127" spans="2:3" x14ac:dyDescent="0.25">
      <c r="B127" s="367" t="s">
        <v>154</v>
      </c>
      <c r="C127" s="368">
        <v>83.1</v>
      </c>
    </row>
    <row r="128" spans="2:3" x14ac:dyDescent="0.25">
      <c r="B128" s="367" t="s">
        <v>155</v>
      </c>
      <c r="C128" s="368">
        <v>83.3</v>
      </c>
    </row>
    <row r="129" spans="2:3" x14ac:dyDescent="0.25">
      <c r="B129" s="367" t="s">
        <v>156</v>
      </c>
      <c r="C129" s="368">
        <v>83.5</v>
      </c>
    </row>
    <row r="130" spans="2:3" x14ac:dyDescent="0.25">
      <c r="B130" s="367" t="s">
        <v>157</v>
      </c>
      <c r="C130" s="368">
        <v>83.1</v>
      </c>
    </row>
    <row r="131" spans="2:3" x14ac:dyDescent="0.25">
      <c r="B131" s="367" t="s">
        <v>158</v>
      </c>
      <c r="C131" s="368">
        <v>83.4</v>
      </c>
    </row>
    <row r="132" spans="2:3" x14ac:dyDescent="0.25">
      <c r="B132" s="367" t="s">
        <v>159</v>
      </c>
      <c r="C132" s="368">
        <v>83.5</v>
      </c>
    </row>
    <row r="133" spans="2:3" x14ac:dyDescent="0.25">
      <c r="B133" s="367" t="s">
        <v>160</v>
      </c>
      <c r="C133" s="368">
        <v>83.8</v>
      </c>
    </row>
    <row r="134" spans="2:3" x14ac:dyDescent="0.25">
      <c r="B134" s="367" t="s">
        <v>161</v>
      </c>
      <c r="C134" s="368">
        <v>84.1</v>
      </c>
    </row>
    <row r="135" spans="2:3" x14ac:dyDescent="0.25">
      <c r="B135" s="367" t="s">
        <v>162</v>
      </c>
      <c r="C135" s="368">
        <v>84.5</v>
      </c>
    </row>
    <row r="136" spans="2:3" x14ac:dyDescent="0.25">
      <c r="B136" s="367" t="s">
        <v>163</v>
      </c>
      <c r="C136" s="368">
        <v>84.1</v>
      </c>
    </row>
    <row r="137" spans="2:3" x14ac:dyDescent="0.25">
      <c r="B137" s="367" t="s">
        <v>164</v>
      </c>
      <c r="C137" s="368">
        <v>84.6</v>
      </c>
    </row>
    <row r="138" spans="2:3" x14ac:dyDescent="0.25">
      <c r="B138" s="367" t="s">
        <v>165</v>
      </c>
      <c r="C138" s="368">
        <v>84.9</v>
      </c>
    </row>
    <row r="139" spans="2:3" x14ac:dyDescent="0.25">
      <c r="B139" s="367" t="s">
        <v>166</v>
      </c>
      <c r="C139" s="368">
        <v>85.6</v>
      </c>
    </row>
    <row r="140" spans="2:3" x14ac:dyDescent="0.25">
      <c r="B140" s="367" t="s">
        <v>167</v>
      </c>
      <c r="C140" s="368">
        <v>86.1</v>
      </c>
    </row>
    <row r="141" spans="2:3" x14ac:dyDescent="0.25">
      <c r="B141" s="367" t="s">
        <v>168</v>
      </c>
      <c r="C141" s="368">
        <v>86.6</v>
      </c>
    </row>
    <row r="142" spans="2:3" x14ac:dyDescent="0.25">
      <c r="B142" s="367" t="s">
        <v>169</v>
      </c>
      <c r="C142" s="368">
        <v>86.6</v>
      </c>
    </row>
    <row r="143" spans="2:3" x14ac:dyDescent="0.25">
      <c r="B143" s="367" t="s">
        <v>170</v>
      </c>
      <c r="C143" s="368">
        <v>87.1</v>
      </c>
    </row>
    <row r="144" spans="2:3" x14ac:dyDescent="0.25">
      <c r="B144" s="367" t="s">
        <v>171</v>
      </c>
      <c r="C144" s="368">
        <v>87.5</v>
      </c>
    </row>
    <row r="145" spans="2:3" x14ac:dyDescent="0.25">
      <c r="B145" s="367" t="s">
        <v>172</v>
      </c>
      <c r="C145" s="368">
        <v>87.3</v>
      </c>
    </row>
    <row r="146" spans="2:3" x14ac:dyDescent="0.25">
      <c r="B146" s="367" t="s">
        <v>173</v>
      </c>
      <c r="C146" s="368">
        <v>87.3</v>
      </c>
    </row>
    <row r="147" spans="2:3" x14ac:dyDescent="0.25">
      <c r="B147" s="367" t="s">
        <v>174</v>
      </c>
      <c r="C147" s="368">
        <v>87.1</v>
      </c>
    </row>
    <row r="148" spans="2:3" x14ac:dyDescent="0.25">
      <c r="B148" s="367" t="s">
        <v>175</v>
      </c>
      <c r="C148" s="368">
        <v>86.6</v>
      </c>
    </row>
    <row r="149" spans="2:3" x14ac:dyDescent="0.25">
      <c r="B149" s="367" t="s">
        <v>176</v>
      </c>
      <c r="C149" s="368">
        <v>87.2</v>
      </c>
    </row>
    <row r="150" spans="2:3" x14ac:dyDescent="0.25">
      <c r="B150" s="367" t="s">
        <v>177</v>
      </c>
      <c r="C150" s="368">
        <v>87.3</v>
      </c>
    </row>
    <row r="151" spans="2:3" x14ac:dyDescent="0.25">
      <c r="B151" s="367" t="s">
        <v>178</v>
      </c>
      <c r="C151" s="368">
        <v>87.5</v>
      </c>
    </row>
    <row r="152" spans="2:3" x14ac:dyDescent="0.25">
      <c r="B152" s="367" t="s">
        <v>179</v>
      </c>
      <c r="C152" s="368">
        <v>87.9</v>
      </c>
    </row>
    <row r="153" spans="2:3" x14ac:dyDescent="0.25">
      <c r="B153" s="367" t="s">
        <v>180</v>
      </c>
      <c r="C153" s="368">
        <v>88.1</v>
      </c>
    </row>
    <row r="154" spans="2:3" x14ac:dyDescent="0.25">
      <c r="B154" s="367" t="s">
        <v>181</v>
      </c>
      <c r="C154" s="368">
        <v>88</v>
      </c>
    </row>
    <row r="155" spans="2:3" x14ac:dyDescent="0.25">
      <c r="B155" s="367" t="s">
        <v>182</v>
      </c>
      <c r="C155" s="368">
        <v>88.3</v>
      </c>
    </row>
    <row r="156" spans="2:3" x14ac:dyDescent="0.25">
      <c r="B156" s="367" t="s">
        <v>183</v>
      </c>
      <c r="C156" s="368">
        <v>88.3</v>
      </c>
    </row>
    <row r="157" spans="2:3" x14ac:dyDescent="0.25">
      <c r="B157" s="367" t="s">
        <v>184</v>
      </c>
      <c r="C157" s="368">
        <v>88.4</v>
      </c>
    </row>
    <row r="158" spans="2:3" x14ac:dyDescent="0.25">
      <c r="B158" s="367" t="s">
        <v>185</v>
      </c>
      <c r="C158" s="368">
        <v>88.6</v>
      </c>
    </row>
    <row r="159" spans="2:3" x14ac:dyDescent="0.25">
      <c r="B159" s="367" t="s">
        <v>186</v>
      </c>
      <c r="C159" s="368">
        <v>88.9</v>
      </c>
    </row>
    <row r="160" spans="2:3" x14ac:dyDescent="0.25">
      <c r="B160" s="367" t="s">
        <v>187</v>
      </c>
      <c r="C160" s="368">
        <v>88.8</v>
      </c>
    </row>
    <row r="161" spans="2:3" x14ac:dyDescent="0.25">
      <c r="B161" s="367" t="s">
        <v>188</v>
      </c>
      <c r="C161" s="368">
        <v>89</v>
      </c>
    </row>
    <row r="162" spans="2:3" x14ac:dyDescent="0.25">
      <c r="B162" s="367" t="s">
        <v>189</v>
      </c>
      <c r="C162" s="368">
        <v>89.4</v>
      </c>
    </row>
    <row r="163" spans="2:3" x14ac:dyDescent="0.25">
      <c r="B163" s="367" t="s">
        <v>190</v>
      </c>
      <c r="C163" s="368">
        <v>89.9</v>
      </c>
    </row>
    <row r="164" spans="2:3" x14ac:dyDescent="0.25">
      <c r="B164" s="367" t="s">
        <v>191</v>
      </c>
      <c r="C164" s="368">
        <v>90.1</v>
      </c>
    </row>
    <row r="165" spans="2:3" x14ac:dyDescent="0.25">
      <c r="B165" s="367" t="s">
        <v>192</v>
      </c>
      <c r="C165" s="368">
        <v>90.2</v>
      </c>
    </row>
    <row r="166" spans="2:3" x14ac:dyDescent="0.25">
      <c r="B166" s="367" t="s">
        <v>193</v>
      </c>
      <c r="C166" s="368">
        <v>90</v>
      </c>
    </row>
    <row r="167" spans="2:3" x14ac:dyDescent="0.25">
      <c r="B167" s="367" t="s">
        <v>194</v>
      </c>
      <c r="C167" s="368">
        <v>90.4</v>
      </c>
    </row>
    <row r="168" spans="2:3" x14ac:dyDescent="0.25">
      <c r="B168" s="367" t="s">
        <v>195</v>
      </c>
      <c r="C168" s="368">
        <v>90.4</v>
      </c>
    </row>
    <row r="169" spans="2:3" x14ac:dyDescent="0.25">
      <c r="B169" s="367" t="s">
        <v>196</v>
      </c>
      <c r="C169" s="368">
        <v>90.6</v>
      </c>
    </row>
    <row r="170" spans="2:3" x14ac:dyDescent="0.25">
      <c r="B170" s="367" t="s">
        <v>197</v>
      </c>
      <c r="C170" s="368">
        <v>90.9</v>
      </c>
    </row>
    <row r="171" spans="2:3" x14ac:dyDescent="0.25">
      <c r="B171" s="367" t="s">
        <v>198</v>
      </c>
      <c r="C171" s="368">
        <v>91.7</v>
      </c>
    </row>
    <row r="172" spans="2:3" x14ac:dyDescent="0.25">
      <c r="B172" s="367" t="s">
        <v>199</v>
      </c>
      <c r="C172" s="368">
        <v>91.8</v>
      </c>
    </row>
    <row r="173" spans="2:3" x14ac:dyDescent="0.25">
      <c r="B173" s="367" t="s">
        <v>200</v>
      </c>
      <c r="C173" s="368">
        <v>92.3</v>
      </c>
    </row>
    <row r="174" spans="2:3" x14ac:dyDescent="0.25">
      <c r="B174" s="367" t="s">
        <v>201</v>
      </c>
      <c r="C174" s="368">
        <v>92.6</v>
      </c>
    </row>
    <row r="175" spans="2:3" x14ac:dyDescent="0.25">
      <c r="B175" s="367" t="s">
        <v>202</v>
      </c>
      <c r="C175" s="368">
        <v>93.3</v>
      </c>
    </row>
    <row r="176" spans="2:3" x14ac:dyDescent="0.25">
      <c r="B176" s="367" t="s">
        <v>203</v>
      </c>
      <c r="C176" s="368">
        <v>93.5</v>
      </c>
    </row>
    <row r="177" spans="2:3" x14ac:dyDescent="0.25">
      <c r="B177" s="367" t="s">
        <v>204</v>
      </c>
      <c r="C177" s="368">
        <v>93.5</v>
      </c>
    </row>
    <row r="178" spans="2:3" x14ac:dyDescent="0.25">
      <c r="B178" s="367" t="s">
        <v>205</v>
      </c>
      <c r="C178" s="368">
        <v>93.5</v>
      </c>
    </row>
    <row r="179" spans="2:3" x14ac:dyDescent="0.25">
      <c r="B179" s="367" t="s">
        <v>206</v>
      </c>
      <c r="C179" s="368">
        <v>93.9</v>
      </c>
    </row>
    <row r="180" spans="2:3" x14ac:dyDescent="0.25">
      <c r="B180" s="367" t="s">
        <v>207</v>
      </c>
      <c r="C180" s="368">
        <v>94.5</v>
      </c>
    </row>
    <row r="181" spans="2:3" x14ac:dyDescent="0.25">
      <c r="B181" s="367" t="s">
        <v>208</v>
      </c>
      <c r="C181" s="368">
        <v>94.5</v>
      </c>
    </row>
    <row r="182" spans="2:3" x14ac:dyDescent="0.25">
      <c r="B182" s="367" t="s">
        <v>209</v>
      </c>
      <c r="C182" s="368">
        <v>94.7</v>
      </c>
    </row>
    <row r="183" spans="2:3" x14ac:dyDescent="0.25">
      <c r="B183" s="367" t="s">
        <v>210</v>
      </c>
      <c r="C183" s="368">
        <v>95</v>
      </c>
    </row>
    <row r="184" spans="2:3" x14ac:dyDescent="0.25">
      <c r="B184" s="367" t="s">
        <v>211</v>
      </c>
      <c r="C184" s="368">
        <v>94.7</v>
      </c>
    </row>
    <row r="185" spans="2:3" x14ac:dyDescent="0.25">
      <c r="B185" s="367" t="s">
        <v>212</v>
      </c>
      <c r="C185" s="368">
        <v>95.2</v>
      </c>
    </row>
    <row r="186" spans="2:3" x14ac:dyDescent="0.25">
      <c r="B186" s="367" t="s">
        <v>213</v>
      </c>
      <c r="C186" s="368">
        <v>95.4</v>
      </c>
    </row>
    <row r="187" spans="2:3" x14ac:dyDescent="0.25">
      <c r="B187" s="367" t="s">
        <v>214</v>
      </c>
      <c r="C187" s="368">
        <v>95.9</v>
      </c>
    </row>
    <row r="188" spans="2:3" x14ac:dyDescent="0.25">
      <c r="B188" s="367" t="s">
        <v>215</v>
      </c>
      <c r="C188" s="368">
        <v>95.9</v>
      </c>
    </row>
    <row r="189" spans="2:3" x14ac:dyDescent="0.25">
      <c r="B189" s="367" t="s">
        <v>216</v>
      </c>
      <c r="C189" s="368">
        <v>95.6</v>
      </c>
    </row>
    <row r="190" spans="2:3" x14ac:dyDescent="0.25">
      <c r="B190" s="367" t="s">
        <v>217</v>
      </c>
      <c r="C190" s="368">
        <v>95.7</v>
      </c>
    </row>
    <row r="191" spans="2:3" x14ac:dyDescent="0.25">
      <c r="B191" s="367" t="s">
        <v>218</v>
      </c>
      <c r="C191" s="368">
        <v>96.1</v>
      </c>
    </row>
    <row r="192" spans="2:3" x14ac:dyDescent="0.25">
      <c r="B192" s="367" t="s">
        <v>219</v>
      </c>
      <c r="C192" s="368">
        <v>96.4</v>
      </c>
    </row>
    <row r="193" spans="2:3" x14ac:dyDescent="0.25">
      <c r="B193" s="367" t="s">
        <v>220</v>
      </c>
      <c r="C193" s="368">
        <v>96.8</v>
      </c>
    </row>
    <row r="194" spans="2:3" x14ac:dyDescent="0.25">
      <c r="B194" s="367" t="s">
        <v>221</v>
      </c>
      <c r="C194" s="368">
        <v>97</v>
      </c>
    </row>
    <row r="195" spans="2:3" x14ac:dyDescent="0.25">
      <c r="B195" s="367" t="s">
        <v>222</v>
      </c>
      <c r="C195" s="368">
        <v>97.3</v>
      </c>
    </row>
    <row r="196" spans="2:3" x14ac:dyDescent="0.25">
      <c r="B196" s="367" t="s">
        <v>223</v>
      </c>
      <c r="C196" s="368">
        <v>97</v>
      </c>
    </row>
    <row r="197" spans="2:3" x14ac:dyDescent="0.25">
      <c r="B197" s="367" t="s">
        <v>224</v>
      </c>
      <c r="C197" s="368">
        <v>97.5</v>
      </c>
    </row>
    <row r="198" spans="2:3" x14ac:dyDescent="0.25">
      <c r="B198" s="367" t="s">
        <v>225</v>
      </c>
      <c r="C198" s="368">
        <v>97.8</v>
      </c>
    </row>
    <row r="199" spans="2:3" x14ac:dyDescent="0.25">
      <c r="B199" s="367" t="s">
        <v>226</v>
      </c>
      <c r="C199" s="368">
        <v>98</v>
      </c>
    </row>
    <row r="200" spans="2:3" x14ac:dyDescent="0.25">
      <c r="B200" s="367" t="s">
        <v>227</v>
      </c>
      <c r="C200" s="368">
        <v>98.2</v>
      </c>
    </row>
    <row r="201" spans="2:3" x14ac:dyDescent="0.25">
      <c r="B201" s="367" t="s">
        <v>228</v>
      </c>
      <c r="C201" s="368">
        <v>98</v>
      </c>
    </row>
    <row r="202" spans="2:3" x14ac:dyDescent="0.25">
      <c r="B202" s="367" t="s">
        <v>229</v>
      </c>
      <c r="C202" s="368">
        <v>98</v>
      </c>
    </row>
    <row r="203" spans="2:3" x14ac:dyDescent="0.25">
      <c r="B203" s="367" t="s">
        <v>230</v>
      </c>
      <c r="C203" s="368">
        <v>98.4</v>
      </c>
    </row>
    <row r="204" spans="2:3" x14ac:dyDescent="0.25">
      <c r="B204" s="367" t="s">
        <v>231</v>
      </c>
      <c r="C204" s="368">
        <v>98.7</v>
      </c>
    </row>
    <row r="205" spans="2:3" x14ac:dyDescent="0.25">
      <c r="B205" s="367" t="s">
        <v>232</v>
      </c>
      <c r="C205" s="368">
        <v>98.8</v>
      </c>
    </row>
    <row r="206" spans="2:3" x14ac:dyDescent="0.25">
      <c r="B206" s="367" t="s">
        <v>233</v>
      </c>
      <c r="C206" s="368">
        <v>98.8</v>
      </c>
    </row>
    <row r="207" spans="2:3" x14ac:dyDescent="0.25">
      <c r="B207" s="367" t="s">
        <v>234</v>
      </c>
      <c r="C207" s="368">
        <v>99.2</v>
      </c>
    </row>
    <row r="208" spans="2:3" x14ac:dyDescent="0.25">
      <c r="B208" s="367" t="s">
        <v>235</v>
      </c>
      <c r="C208" s="368">
        <v>98.7</v>
      </c>
    </row>
    <row r="209" spans="2:3" x14ac:dyDescent="0.25">
      <c r="B209" s="367" t="s">
        <v>236</v>
      </c>
      <c r="C209" s="368">
        <v>99.1</v>
      </c>
    </row>
    <row r="210" spans="2:3" x14ac:dyDescent="0.25">
      <c r="B210" s="367" t="s">
        <v>237</v>
      </c>
      <c r="C210" s="368">
        <v>99.3</v>
      </c>
    </row>
    <row r="211" spans="2:3" x14ac:dyDescent="0.25">
      <c r="B211" s="367" t="s">
        <v>238</v>
      </c>
      <c r="C211" s="368">
        <v>99.6</v>
      </c>
    </row>
    <row r="212" spans="2:3" x14ac:dyDescent="0.25">
      <c r="B212" s="367" t="s">
        <v>239</v>
      </c>
      <c r="C212" s="368">
        <v>99.6</v>
      </c>
    </row>
    <row r="213" spans="2:3" x14ac:dyDescent="0.25">
      <c r="B213" s="367" t="s">
        <v>240</v>
      </c>
      <c r="C213" s="368">
        <v>99.8</v>
      </c>
    </row>
    <row r="214" spans="2:3" x14ac:dyDescent="0.25">
      <c r="B214" s="367" t="s">
        <v>241</v>
      </c>
      <c r="C214" s="368">
        <v>99.6</v>
      </c>
    </row>
    <row r="215" spans="2:3" x14ac:dyDescent="0.25">
      <c r="B215" s="367" t="s">
        <v>242</v>
      </c>
      <c r="C215" s="368">
        <v>99.9</v>
      </c>
    </row>
    <row r="216" spans="2:3" x14ac:dyDescent="0.25">
      <c r="B216" s="367" t="s">
        <v>243</v>
      </c>
      <c r="C216" s="368">
        <v>100</v>
      </c>
    </row>
    <row r="217" spans="2:3" x14ac:dyDescent="0.25">
      <c r="B217" s="367" t="s">
        <v>244</v>
      </c>
      <c r="C217" s="368">
        <v>100.1</v>
      </c>
    </row>
    <row r="218" spans="2:3" x14ac:dyDescent="0.25">
      <c r="B218" s="367" t="s">
        <v>245</v>
      </c>
      <c r="C218" s="368">
        <v>99.9</v>
      </c>
    </row>
    <row r="219" spans="2:3" x14ac:dyDescent="0.25">
      <c r="B219" s="367" t="s">
        <v>246</v>
      </c>
      <c r="C219" s="368">
        <v>99.9</v>
      </c>
    </row>
    <row r="220" spans="2:3" x14ac:dyDescent="0.25">
      <c r="B220" s="367" t="s">
        <v>247</v>
      </c>
      <c r="C220" s="368">
        <v>99.2</v>
      </c>
    </row>
    <row r="221" spans="2:3" x14ac:dyDescent="0.25">
      <c r="B221" s="367" t="s">
        <v>248</v>
      </c>
      <c r="C221" s="368">
        <v>99.5</v>
      </c>
    </row>
    <row r="222" spans="2:3" x14ac:dyDescent="0.25">
      <c r="B222" s="367" t="s">
        <v>249</v>
      </c>
      <c r="C222" s="368">
        <v>99.6</v>
      </c>
    </row>
    <row r="223" spans="2:3" x14ac:dyDescent="0.25">
      <c r="B223" s="367" t="s">
        <v>250</v>
      </c>
      <c r="C223" s="368">
        <v>99.9</v>
      </c>
    </row>
    <row r="224" spans="2:3" x14ac:dyDescent="0.25">
      <c r="B224" s="367" t="s">
        <v>251</v>
      </c>
      <c r="C224" s="368">
        <v>100.1</v>
      </c>
    </row>
    <row r="225" spans="2:3" x14ac:dyDescent="0.25">
      <c r="B225" s="367" t="s">
        <v>252</v>
      </c>
      <c r="C225" s="368">
        <v>100.1</v>
      </c>
    </row>
    <row r="226" spans="2:3" x14ac:dyDescent="0.25">
      <c r="B226" s="367" t="s">
        <v>253</v>
      </c>
      <c r="C226" s="368">
        <v>100</v>
      </c>
    </row>
    <row r="227" spans="2:3" x14ac:dyDescent="0.25">
      <c r="B227" s="367" t="s">
        <v>254</v>
      </c>
      <c r="C227" s="368">
        <v>100.3</v>
      </c>
    </row>
    <row r="228" spans="2:3" x14ac:dyDescent="0.25">
      <c r="B228" s="367" t="s">
        <v>255</v>
      </c>
      <c r="C228" s="368">
        <v>100.2</v>
      </c>
    </row>
    <row r="229" spans="2:3" x14ac:dyDescent="0.25">
      <c r="B229" s="367" t="s">
        <v>256</v>
      </c>
      <c r="C229" s="368">
        <v>100.3</v>
      </c>
    </row>
    <row r="230" spans="2:3" x14ac:dyDescent="0.25">
      <c r="B230" s="367" t="s">
        <v>257</v>
      </c>
      <c r="C230" s="368">
        <v>100.3</v>
      </c>
    </row>
    <row r="231" spans="2:3" x14ac:dyDescent="0.25">
      <c r="B231" s="367" t="s">
        <v>258</v>
      </c>
      <c r="C231" s="368">
        <v>100.4</v>
      </c>
    </row>
    <row r="232" spans="2:3" x14ac:dyDescent="0.25">
      <c r="B232" s="367" t="s">
        <v>259</v>
      </c>
      <c r="C232" s="368">
        <v>99.9</v>
      </c>
    </row>
    <row r="233" spans="2:3" x14ac:dyDescent="0.25">
      <c r="B233" s="367" t="s">
        <v>260</v>
      </c>
      <c r="C233" s="368">
        <v>100.1</v>
      </c>
    </row>
    <row r="234" spans="2:3" x14ac:dyDescent="0.25">
      <c r="B234" s="367" t="s">
        <v>261</v>
      </c>
      <c r="C234" s="368">
        <v>100.4</v>
      </c>
    </row>
    <row r="235" spans="2:3" x14ac:dyDescent="0.25">
      <c r="B235" s="367" t="s">
        <v>262</v>
      </c>
      <c r="C235" s="368">
        <v>100.6</v>
      </c>
    </row>
    <row r="236" spans="2:3" x14ac:dyDescent="0.25">
      <c r="B236" s="367" t="s">
        <v>263</v>
      </c>
      <c r="C236" s="368">
        <v>100.8</v>
      </c>
    </row>
    <row r="237" spans="2:3" x14ac:dyDescent="0.25">
      <c r="B237" s="367" t="s">
        <v>264</v>
      </c>
      <c r="C237" s="368">
        <v>101</v>
      </c>
    </row>
    <row r="238" spans="2:3" x14ac:dyDescent="0.25">
      <c r="B238" s="367" t="s">
        <v>265</v>
      </c>
      <c r="C238" s="368">
        <v>100.9</v>
      </c>
    </row>
    <row r="239" spans="2:3" x14ac:dyDescent="0.25">
      <c r="B239" s="367" t="s">
        <v>266</v>
      </c>
      <c r="C239" s="368">
        <v>101.2</v>
      </c>
    </row>
    <row r="240" spans="2:3" x14ac:dyDescent="0.25">
      <c r="B240" s="367" t="s">
        <v>267</v>
      </c>
      <c r="C240" s="368">
        <v>101.5</v>
      </c>
    </row>
    <row r="241" spans="2:3" x14ac:dyDescent="0.25">
      <c r="B241" s="367" t="s">
        <v>268</v>
      </c>
      <c r="C241" s="368">
        <v>101.6</v>
      </c>
    </row>
    <row r="242" spans="2:3" x14ac:dyDescent="0.25">
      <c r="B242" s="367" t="s">
        <v>269</v>
      </c>
      <c r="C242" s="368">
        <v>101.8</v>
      </c>
    </row>
    <row r="243" spans="2:3" x14ac:dyDescent="0.25">
      <c r="B243" s="367" t="s">
        <v>270</v>
      </c>
      <c r="C243" s="368">
        <v>102.2</v>
      </c>
    </row>
    <row r="244" spans="2:3" x14ac:dyDescent="0.25">
      <c r="B244" s="367" t="s">
        <v>271</v>
      </c>
      <c r="C244" s="368">
        <v>101.8</v>
      </c>
    </row>
    <row r="245" spans="2:3" x14ac:dyDescent="0.25">
      <c r="B245" s="367" t="s">
        <v>272</v>
      </c>
      <c r="C245" s="368">
        <v>102.4</v>
      </c>
    </row>
    <row r="246" spans="2:3" x14ac:dyDescent="0.25">
      <c r="B246" s="367" t="s">
        <v>273</v>
      </c>
      <c r="C246" s="368">
        <v>102.7</v>
      </c>
    </row>
    <row r="247" spans="2:3" x14ac:dyDescent="0.25">
      <c r="B247" s="367" t="s">
        <v>274</v>
      </c>
      <c r="C247" s="368">
        <v>103.2</v>
      </c>
    </row>
    <row r="248" spans="2:3" x14ac:dyDescent="0.25">
      <c r="B248" s="367" t="s">
        <v>275</v>
      </c>
      <c r="C248" s="368">
        <v>103.5</v>
      </c>
    </row>
    <row r="249" spans="2:3" x14ac:dyDescent="0.25">
      <c r="B249" s="367" t="s">
        <v>276</v>
      </c>
      <c r="C249" s="368">
        <v>103.5</v>
      </c>
    </row>
    <row r="250" spans="2:3" x14ac:dyDescent="0.25">
      <c r="B250" s="367" t="s">
        <v>277</v>
      </c>
      <c r="C250" s="368">
        <v>103.5</v>
      </c>
    </row>
    <row r="251" spans="2:3" x14ac:dyDescent="0.25">
      <c r="B251" s="367" t="s">
        <v>278</v>
      </c>
      <c r="C251" s="368">
        <v>104</v>
      </c>
    </row>
    <row r="252" spans="2:3" x14ac:dyDescent="0.25">
      <c r="B252" s="367" t="s">
        <v>279</v>
      </c>
      <c r="C252" s="368">
        <v>104.3</v>
      </c>
    </row>
    <row r="253" spans="2:3" x14ac:dyDescent="0.25">
      <c r="B253" s="367" t="s">
        <v>280</v>
      </c>
      <c r="C253" s="368">
        <v>104.4</v>
      </c>
    </row>
    <row r="254" spans="2:3" x14ac:dyDescent="0.25">
      <c r="B254" s="367" t="s">
        <v>281</v>
      </c>
      <c r="C254" s="368">
        <v>104.7</v>
      </c>
    </row>
    <row r="255" spans="2:3" x14ac:dyDescent="0.25">
      <c r="B255" s="367" t="s">
        <v>282</v>
      </c>
      <c r="C255" s="368">
        <v>105</v>
      </c>
    </row>
    <row r="256" spans="2:3" x14ac:dyDescent="0.25">
      <c r="B256" s="367" t="s">
        <v>283</v>
      </c>
      <c r="C256" s="368">
        <v>104.5</v>
      </c>
    </row>
    <row r="257" spans="2:3" x14ac:dyDescent="0.25">
      <c r="B257" s="367" t="s">
        <v>284</v>
      </c>
      <c r="C257" s="368">
        <v>104.9</v>
      </c>
    </row>
    <row r="258" spans="2:3" x14ac:dyDescent="0.25">
      <c r="B258" s="367" t="s">
        <v>285</v>
      </c>
      <c r="C258" s="368">
        <v>105.1</v>
      </c>
    </row>
    <row r="259" spans="2:3" x14ac:dyDescent="0.25">
      <c r="B259" s="367" t="s">
        <v>286</v>
      </c>
      <c r="C259" s="368">
        <v>105.5</v>
      </c>
    </row>
    <row r="260" spans="2:3" x14ac:dyDescent="0.25">
      <c r="B260" s="367" t="s">
        <v>287</v>
      </c>
      <c r="C260" s="368">
        <v>105.9</v>
      </c>
    </row>
    <row r="261" spans="2:3" x14ac:dyDescent="0.25">
      <c r="B261" s="367" t="s">
        <v>339</v>
      </c>
      <c r="C261" s="368">
        <v>105.9</v>
      </c>
    </row>
    <row r="262" spans="2:3" x14ac:dyDescent="0.25">
      <c r="B262" s="370" t="s">
        <v>559</v>
      </c>
      <c r="C262" s="371">
        <v>105.8</v>
      </c>
    </row>
    <row r="263" spans="2:3" x14ac:dyDescent="0.25">
      <c r="B263" s="370" t="s">
        <v>560</v>
      </c>
      <c r="C263" s="371">
        <v>106.5</v>
      </c>
    </row>
    <row r="264" spans="2:3" x14ac:dyDescent="0.25">
      <c r="B264" s="370" t="s">
        <v>561</v>
      </c>
      <c r="C264" s="371">
        <v>106.6</v>
      </c>
    </row>
    <row r="265" spans="2:3" x14ac:dyDescent="0.25">
      <c r="B265" s="370" t="s">
        <v>562</v>
      </c>
      <c r="C265" s="371">
        <v>106.7</v>
      </c>
    </row>
    <row r="266" spans="2:3" x14ac:dyDescent="0.25">
      <c r="B266" s="370" t="s">
        <v>563</v>
      </c>
      <c r="C266" s="371">
        <v>107</v>
      </c>
    </row>
    <row r="267" spans="2:3" x14ac:dyDescent="0.25">
      <c r="B267" s="370" t="s">
        <v>375</v>
      </c>
      <c r="C267" s="371">
        <v>107.1</v>
      </c>
    </row>
    <row r="268" spans="2:3" x14ac:dyDescent="0.25">
      <c r="B268" s="370" t="s">
        <v>567</v>
      </c>
      <c r="C268" s="371">
        <v>106.4</v>
      </c>
    </row>
    <row r="269" spans="2:3" x14ac:dyDescent="0.25">
      <c r="B269" s="370" t="s">
        <v>568</v>
      </c>
      <c r="C269" s="371">
        <v>106.8</v>
      </c>
    </row>
    <row r="270" spans="2:3" x14ac:dyDescent="0.25">
      <c r="B270" s="370" t="s">
        <v>569</v>
      </c>
      <c r="C270" s="371">
        <v>107</v>
      </c>
    </row>
    <row r="271" spans="2:3" x14ac:dyDescent="0.25">
      <c r="B271" s="370" t="s">
        <v>570</v>
      </c>
      <c r="C271" s="371">
        <v>107.6</v>
      </c>
    </row>
    <row r="272" spans="2:3" x14ac:dyDescent="0.25">
      <c r="B272" s="370" t="s">
        <v>571</v>
      </c>
      <c r="C272" s="377">
        <v>107.9</v>
      </c>
    </row>
    <row r="273" spans="2:3" x14ac:dyDescent="0.25">
      <c r="B273" s="370" t="s">
        <v>376</v>
      </c>
      <c r="C273" s="377">
        <v>107.9</v>
      </c>
    </row>
    <row r="274" spans="2:3" x14ac:dyDescent="0.25">
      <c r="B274" s="370" t="s">
        <v>576</v>
      </c>
      <c r="C274" s="377">
        <v>108</v>
      </c>
    </row>
    <row r="275" spans="2:3" x14ac:dyDescent="0.25">
      <c r="B275" s="370" t="s">
        <v>577</v>
      </c>
      <c r="C275" s="377">
        <v>108.3</v>
      </c>
    </row>
    <row r="276" spans="2:3" x14ac:dyDescent="0.25">
      <c r="B276" s="370" t="s">
        <v>578</v>
      </c>
      <c r="C276" s="377">
        <v>108.4</v>
      </c>
    </row>
    <row r="277" spans="2:3" x14ac:dyDescent="0.25">
      <c r="B277" s="370" t="s">
        <v>579</v>
      </c>
      <c r="C277" s="377">
        <v>108.3</v>
      </c>
    </row>
    <row r="278" spans="2:3" x14ac:dyDescent="0.25">
      <c r="B278" s="370" t="s">
        <v>580</v>
      </c>
      <c r="C278" s="377">
        <v>108.5</v>
      </c>
    </row>
    <row r="279" spans="2:3" x14ac:dyDescent="0.25">
      <c r="B279" s="370" t="s">
        <v>377</v>
      </c>
      <c r="C279" s="377">
        <v>108.5</v>
      </c>
    </row>
    <row r="280" spans="2:3" x14ac:dyDescent="0.25">
      <c r="B280" s="370" t="s">
        <v>628</v>
      </c>
      <c r="C280" s="371">
        <v>108.3</v>
      </c>
    </row>
    <row r="281" spans="2:3" x14ac:dyDescent="0.25">
      <c r="B281" s="370" t="s">
        <v>629</v>
      </c>
      <c r="C281" s="371">
        <v>108.6</v>
      </c>
    </row>
    <row r="282" spans="2:3" x14ac:dyDescent="0.25">
      <c r="B282" s="370" t="s">
        <v>630</v>
      </c>
      <c r="C282" s="371">
        <v>108.6</v>
      </c>
    </row>
    <row r="283" spans="2:3" x14ac:dyDescent="0.25">
      <c r="B283" s="370" t="s">
        <v>631</v>
      </c>
      <c r="C283" s="371">
        <v>108.6</v>
      </c>
    </row>
    <row r="284" spans="2:3" x14ac:dyDescent="0.25">
      <c r="B284" s="370" t="s">
        <v>632</v>
      </c>
      <c r="C284" s="371">
        <v>108.6</v>
      </c>
    </row>
    <row r="285" spans="2:3" x14ac:dyDescent="0.25">
      <c r="B285" s="370" t="s">
        <v>378</v>
      </c>
      <c r="C285" s="371">
        <v>108.8</v>
      </c>
    </row>
    <row r="286" spans="2:3" x14ac:dyDescent="0.25">
      <c r="B286" s="370" t="s">
        <v>638</v>
      </c>
      <c r="C286" s="371">
        <v>109.2</v>
      </c>
    </row>
    <row r="287" spans="2:3" x14ac:dyDescent="0.25">
      <c r="B287" s="370" t="s">
        <v>639</v>
      </c>
      <c r="C287" s="371">
        <v>108.8</v>
      </c>
    </row>
    <row r="288" spans="2:3" x14ac:dyDescent="0.25">
      <c r="B288" s="370" t="s">
        <v>640</v>
      </c>
      <c r="C288" s="371">
        <v>109.2</v>
      </c>
    </row>
    <row r="289" spans="2:3" x14ac:dyDescent="0.25">
      <c r="B289" s="370" t="s">
        <v>641</v>
      </c>
      <c r="C289" s="371">
        <v>109.2</v>
      </c>
    </row>
    <row r="290" spans="2:3" x14ac:dyDescent="0.25">
      <c r="B290" s="370" t="s">
        <v>642</v>
      </c>
      <c r="C290" s="371">
        <v>109.1</v>
      </c>
    </row>
    <row r="291" spans="2:3" x14ac:dyDescent="0.25">
      <c r="B291" s="370" t="s">
        <v>379</v>
      </c>
      <c r="C291" s="371">
        <v>109.4</v>
      </c>
    </row>
    <row r="292" spans="2:3" x14ac:dyDescent="0.25">
      <c r="B292" s="370" t="s">
        <v>655</v>
      </c>
      <c r="C292" s="371">
        <v>109.3</v>
      </c>
    </row>
    <row r="293" spans="2:3" x14ac:dyDescent="0.25">
      <c r="B293" s="370" t="s">
        <v>656</v>
      </c>
      <c r="C293" s="371">
        <v>109.4</v>
      </c>
    </row>
    <row r="294" spans="2:3" x14ac:dyDescent="0.25">
      <c r="B294" s="370" t="s">
        <v>657</v>
      </c>
      <c r="C294" s="371">
        <v>109.7</v>
      </c>
    </row>
    <row r="295" spans="2:3" x14ac:dyDescent="0.25">
      <c r="B295" s="370" t="s">
        <v>658</v>
      </c>
      <c r="C295" s="371">
        <v>110.4</v>
      </c>
    </row>
    <row r="296" spans="2:3" x14ac:dyDescent="0.25">
      <c r="B296" s="370" t="s">
        <v>659</v>
      </c>
      <c r="C296" s="371">
        <v>111</v>
      </c>
    </row>
    <row r="297" spans="2:3" x14ac:dyDescent="0.25">
      <c r="B297" s="370" t="s">
        <v>380</v>
      </c>
      <c r="C297" s="371">
        <v>111.4</v>
      </c>
    </row>
    <row r="298" spans="2:3" x14ac:dyDescent="0.25">
      <c r="B298" s="370"/>
      <c r="C298" s="371"/>
    </row>
    <row r="299" spans="2:3" x14ac:dyDescent="0.25">
      <c r="B299" s="370"/>
      <c r="C299" s="371"/>
    </row>
    <row r="300" spans="2:3" x14ac:dyDescent="0.25">
      <c r="B300" s="370"/>
      <c r="C300" s="371"/>
    </row>
    <row r="301" spans="2:3" x14ac:dyDescent="0.25">
      <c r="B301" s="370"/>
      <c r="C301" s="371"/>
    </row>
    <row r="302" spans="2:3" x14ac:dyDescent="0.25">
      <c r="B302" s="370"/>
      <c r="C302" s="371"/>
    </row>
    <row r="303" spans="2:3" x14ac:dyDescent="0.25">
      <c r="B303" s="370"/>
      <c r="C303" s="371"/>
    </row>
    <row r="304" spans="2:3" x14ac:dyDescent="0.25">
      <c r="B304" s="370"/>
      <c r="C304" s="371"/>
    </row>
    <row r="305" spans="2:3" x14ac:dyDescent="0.25">
      <c r="B305" s="370"/>
      <c r="C305" s="371"/>
    </row>
    <row r="306" spans="2:3" x14ac:dyDescent="0.25">
      <c r="B306" s="370"/>
      <c r="C306" s="371"/>
    </row>
    <row r="307" spans="2:3" x14ac:dyDescent="0.25">
      <c r="B307" s="370"/>
      <c r="C307" s="371"/>
    </row>
    <row r="308" spans="2:3" x14ac:dyDescent="0.25">
      <c r="B308" s="370"/>
      <c r="C308" s="371"/>
    </row>
    <row r="309" spans="2:3" x14ac:dyDescent="0.25">
      <c r="B309" s="370"/>
      <c r="C309" s="371"/>
    </row>
    <row r="310" spans="2:3" x14ac:dyDescent="0.25">
      <c r="B310" s="370"/>
      <c r="C310" s="371"/>
    </row>
    <row r="311" spans="2:3" x14ac:dyDescent="0.25">
      <c r="B311" s="370"/>
      <c r="C311" s="371"/>
    </row>
    <row r="312" spans="2:3" x14ac:dyDescent="0.25">
      <c r="B312" s="370"/>
      <c r="C312" s="371"/>
    </row>
    <row r="313" spans="2:3" x14ac:dyDescent="0.25">
      <c r="B313" s="370"/>
      <c r="C313" s="371"/>
    </row>
    <row r="314" spans="2:3" x14ac:dyDescent="0.25">
      <c r="B314" s="370"/>
      <c r="C314" s="371"/>
    </row>
    <row r="315" spans="2:3" x14ac:dyDescent="0.25">
      <c r="B315" s="370"/>
      <c r="C315" s="371"/>
    </row>
    <row r="316" spans="2:3" x14ac:dyDescent="0.25">
      <c r="B316" s="370"/>
      <c r="C316" s="371"/>
    </row>
    <row r="317" spans="2:3" x14ac:dyDescent="0.25">
      <c r="B317" s="370"/>
      <c r="C317" s="371"/>
    </row>
    <row r="318" spans="2:3" x14ac:dyDescent="0.25">
      <c r="B318" s="370"/>
      <c r="C318" s="371"/>
    </row>
    <row r="319" spans="2:3" x14ac:dyDescent="0.25">
      <c r="B319" s="370"/>
      <c r="C319" s="371"/>
    </row>
    <row r="320" spans="2:3" x14ac:dyDescent="0.25">
      <c r="B320" s="370"/>
      <c r="C320" s="371"/>
    </row>
    <row r="321" spans="2:3" x14ac:dyDescent="0.25">
      <c r="B321" s="370"/>
      <c r="C321" s="371"/>
    </row>
    <row r="322" spans="2:3" x14ac:dyDescent="0.25">
      <c r="B322" s="370"/>
      <c r="C322" s="371"/>
    </row>
    <row r="323" spans="2:3" x14ac:dyDescent="0.25">
      <c r="B323" s="370"/>
      <c r="C323" s="371"/>
    </row>
    <row r="324" spans="2:3" x14ac:dyDescent="0.25">
      <c r="B324" s="370"/>
      <c r="C324" s="371"/>
    </row>
    <row r="325" spans="2:3" x14ac:dyDescent="0.25">
      <c r="B325" s="370"/>
      <c r="C325" s="371"/>
    </row>
    <row r="326" spans="2:3" x14ac:dyDescent="0.25">
      <c r="B326" s="370"/>
      <c r="C326" s="371"/>
    </row>
    <row r="327" spans="2:3" x14ac:dyDescent="0.25">
      <c r="B327" s="370"/>
      <c r="C327" s="371"/>
    </row>
    <row r="328" spans="2:3" x14ac:dyDescent="0.25">
      <c r="B328" s="370"/>
      <c r="C328" s="371"/>
    </row>
    <row r="329" spans="2:3" x14ac:dyDescent="0.25">
      <c r="B329" s="370"/>
      <c r="C329" s="371"/>
    </row>
    <row r="330" spans="2:3" x14ac:dyDescent="0.25">
      <c r="B330" s="370"/>
      <c r="C330" s="371"/>
    </row>
    <row r="331" spans="2:3" x14ac:dyDescent="0.25">
      <c r="B331" s="370"/>
      <c r="C331" s="371"/>
    </row>
    <row r="332" spans="2:3" x14ac:dyDescent="0.25">
      <c r="B332" s="370"/>
      <c r="C332" s="371"/>
    </row>
    <row r="333" spans="2:3" x14ac:dyDescent="0.25">
      <c r="B333" s="370"/>
      <c r="C333" s="371"/>
    </row>
    <row r="334" spans="2:3" x14ac:dyDescent="0.25">
      <c r="B334" s="370"/>
      <c r="C334" s="371"/>
    </row>
    <row r="335" spans="2:3" x14ac:dyDescent="0.25">
      <c r="B335" s="370"/>
      <c r="C335" s="371"/>
    </row>
    <row r="336" spans="2:3" x14ac:dyDescent="0.25">
      <c r="B336" s="370"/>
      <c r="C336" s="371"/>
    </row>
    <row r="337" spans="2:3" x14ac:dyDescent="0.25">
      <c r="B337" s="370"/>
      <c r="C337" s="371"/>
    </row>
    <row r="338" spans="2:3" x14ac:dyDescent="0.25">
      <c r="B338" s="370"/>
      <c r="C338" s="371"/>
    </row>
    <row r="339" spans="2:3" x14ac:dyDescent="0.25">
      <c r="B339" s="370"/>
      <c r="C339" s="371"/>
    </row>
    <row r="340" spans="2:3" x14ac:dyDescent="0.25">
      <c r="B340" s="370"/>
      <c r="C340" s="371"/>
    </row>
    <row r="341" spans="2:3" x14ac:dyDescent="0.25">
      <c r="B341" s="370"/>
      <c r="C341" s="371"/>
    </row>
    <row r="342" spans="2:3" x14ac:dyDescent="0.25">
      <c r="B342" s="370"/>
      <c r="C342" s="371"/>
    </row>
    <row r="343" spans="2:3" x14ac:dyDescent="0.25">
      <c r="B343" s="370"/>
      <c r="C343" s="371"/>
    </row>
    <row r="344" spans="2:3" x14ac:dyDescent="0.25">
      <c r="B344" s="370"/>
      <c r="C344" s="371"/>
    </row>
    <row r="345" spans="2:3" x14ac:dyDescent="0.25">
      <c r="B345" s="370"/>
      <c r="C345" s="371"/>
    </row>
    <row r="346" spans="2:3" x14ac:dyDescent="0.25">
      <c r="B346" s="370"/>
      <c r="C346" s="371"/>
    </row>
    <row r="347" spans="2:3" x14ac:dyDescent="0.25">
      <c r="B347" s="370"/>
      <c r="C347" s="371"/>
    </row>
    <row r="348" spans="2:3" x14ac:dyDescent="0.25">
      <c r="B348" s="370"/>
      <c r="C348" s="371"/>
    </row>
    <row r="349" spans="2:3" x14ac:dyDescent="0.25">
      <c r="B349" s="370"/>
      <c r="C349" s="371"/>
    </row>
    <row r="350" spans="2:3" x14ac:dyDescent="0.25">
      <c r="B350" s="370"/>
      <c r="C350" s="371"/>
    </row>
    <row r="351" spans="2:3" x14ac:dyDescent="0.25">
      <c r="B351" s="370"/>
      <c r="C351" s="371"/>
    </row>
    <row r="352" spans="2:3" x14ac:dyDescent="0.25">
      <c r="B352" s="370"/>
      <c r="C352" s="371"/>
    </row>
    <row r="353" spans="2:3" x14ac:dyDescent="0.25">
      <c r="B353" s="370"/>
      <c r="C353" s="371"/>
    </row>
    <row r="354" spans="2:3" x14ac:dyDescent="0.25">
      <c r="B354" s="370"/>
      <c r="C354" s="371"/>
    </row>
    <row r="355" spans="2:3" x14ac:dyDescent="0.25">
      <c r="B355" s="370"/>
      <c r="C355" s="371"/>
    </row>
    <row r="356" spans="2:3" x14ac:dyDescent="0.25">
      <c r="B356" s="370"/>
      <c r="C356" s="371"/>
    </row>
    <row r="357" spans="2:3" x14ac:dyDescent="0.25">
      <c r="B357" s="370"/>
      <c r="C357" s="371"/>
    </row>
    <row r="358" spans="2:3" x14ac:dyDescent="0.25">
      <c r="B358" s="370"/>
      <c r="C358" s="371"/>
    </row>
    <row r="359" spans="2:3" x14ac:dyDescent="0.25">
      <c r="B359" s="370"/>
      <c r="C359" s="371"/>
    </row>
    <row r="360" spans="2:3" x14ac:dyDescent="0.25">
      <c r="B360" s="370"/>
      <c r="C360" s="371"/>
    </row>
    <row r="361" spans="2:3" x14ac:dyDescent="0.25">
      <c r="B361" s="370"/>
      <c r="C361" s="371"/>
    </row>
    <row r="362" spans="2:3" x14ac:dyDescent="0.25">
      <c r="B362" s="370"/>
      <c r="C362" s="371"/>
    </row>
    <row r="363" spans="2:3" x14ac:dyDescent="0.25">
      <c r="B363" s="370"/>
      <c r="C363" s="371"/>
    </row>
    <row r="364" spans="2:3" x14ac:dyDescent="0.25">
      <c r="B364" s="370"/>
      <c r="C364" s="371"/>
    </row>
    <row r="365" spans="2:3" x14ac:dyDescent="0.25">
      <c r="B365" s="370"/>
      <c r="C365" s="371"/>
    </row>
    <row r="366" spans="2:3" x14ac:dyDescent="0.25">
      <c r="B366" s="370"/>
      <c r="C366" s="371"/>
    </row>
    <row r="367" spans="2:3" x14ac:dyDescent="0.25">
      <c r="B367" s="370"/>
      <c r="C367" s="371"/>
    </row>
    <row r="368" spans="2:3" x14ac:dyDescent="0.25">
      <c r="B368" s="370"/>
      <c r="C368" s="371"/>
    </row>
    <row r="369" spans="2:3" x14ac:dyDescent="0.25">
      <c r="B369" s="370"/>
      <c r="C369" s="371"/>
    </row>
    <row r="370" spans="2:3" x14ac:dyDescent="0.25">
      <c r="B370" s="370"/>
      <c r="C370" s="371"/>
    </row>
    <row r="371" spans="2:3" x14ac:dyDescent="0.25">
      <c r="B371" s="372"/>
      <c r="C371" s="373"/>
    </row>
    <row r="372" spans="2:3" s="142" customFormat="1" x14ac:dyDescent="0.25"/>
  </sheetData>
  <mergeCells count="8">
    <mergeCell ref="B3:L3"/>
    <mergeCell ref="B11:B12"/>
    <mergeCell ref="C22:F22"/>
    <mergeCell ref="C21:F21"/>
    <mergeCell ref="C11:J11"/>
    <mergeCell ref="L11:V11"/>
    <mergeCell ref="C12:J12"/>
    <mergeCell ref="L12:V12"/>
  </mergeCells>
  <hyperlinks>
    <hyperlink ref="C22" r:id="rId1" xr:uid="{00000000-0004-0000-1F00-000000000000}"/>
  </hyperlinks>
  <pageMargins left="0.75" right="0.75" top="1" bottom="1" header="0.5" footer="0.5"/>
  <pageSetup orientation="portrait" horizontalDpi="300" verticalDpi="300" r:id="rId2"/>
  <headerFooter alignWithMargins="0">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tabColor theme="7" tint="0.79998168889431442"/>
  </sheetPr>
  <dimension ref="A1:AF28"/>
  <sheetViews>
    <sheetView workbookViewId="0"/>
  </sheetViews>
  <sheetFormatPr defaultColWidth="0" defaultRowHeight="13.5" zeroHeight="1" x14ac:dyDescent="0.3"/>
  <cols>
    <col min="1" max="1" width="7.23046875" customWidth="1"/>
    <col min="2" max="2" width="16.3828125" customWidth="1"/>
    <col min="3" max="3" width="34" customWidth="1"/>
    <col min="4" max="4" width="31.61328125" customWidth="1"/>
    <col min="5" max="6" width="9" customWidth="1"/>
    <col min="7" max="7" width="22.4609375" customWidth="1"/>
    <col min="8" max="32" width="0" hidden="1" customWidth="1"/>
    <col min="33" max="16384" width="9" hidden="1"/>
  </cols>
  <sheetData>
    <row r="1" spans="1:13" s="91" customFormat="1" ht="12.4" customHeight="1" x14ac:dyDescent="0.25"/>
    <row r="2" spans="1:13" s="91" customFormat="1" ht="18.399999999999999" customHeight="1" x14ac:dyDescent="0.35">
      <c r="B2" s="5" t="s">
        <v>470</v>
      </c>
      <c r="C2" s="5"/>
      <c r="D2" s="5"/>
    </row>
    <row r="3" spans="1:13" s="113" customFormat="1" ht="38.25" customHeight="1" x14ac:dyDescent="0.25">
      <c r="B3" s="653" t="s">
        <v>496</v>
      </c>
      <c r="C3" s="653"/>
      <c r="D3" s="653"/>
      <c r="E3" s="653"/>
      <c r="F3" s="653"/>
      <c r="G3" s="653"/>
      <c r="I3" s="115"/>
      <c r="J3" s="115"/>
      <c r="K3" s="115"/>
      <c r="L3" s="115"/>
      <c r="M3" s="115"/>
    </row>
    <row r="4" spans="1:13" s="113" customFormat="1" ht="12.4" customHeight="1" x14ac:dyDescent="0.25"/>
    <row r="5" spans="1:13" s="7" customFormat="1" x14ac:dyDescent="0.3"/>
    <row r="6" spans="1:13" x14ac:dyDescent="0.3">
      <c r="A6" s="7"/>
      <c r="B6" s="77" t="s">
        <v>41</v>
      </c>
      <c r="C6" s="77" t="s">
        <v>334</v>
      </c>
      <c r="D6" s="77" t="s">
        <v>467</v>
      </c>
      <c r="E6" s="25" t="s">
        <v>347</v>
      </c>
      <c r="F6" s="7"/>
      <c r="G6" s="7"/>
    </row>
    <row r="7" spans="1:13" x14ac:dyDescent="0.3">
      <c r="A7" s="7"/>
      <c r="B7" s="26" t="s">
        <v>32</v>
      </c>
      <c r="C7" s="26" t="s">
        <v>477</v>
      </c>
      <c r="D7" s="26" t="s">
        <v>290</v>
      </c>
      <c r="E7" s="356">
        <v>39.6648</v>
      </c>
      <c r="F7" s="7"/>
      <c r="G7" s="359"/>
    </row>
    <row r="8" spans="1:13" x14ac:dyDescent="0.3">
      <c r="A8" s="7"/>
      <c r="B8" s="26" t="s">
        <v>32</v>
      </c>
      <c r="C8" s="26" t="s">
        <v>477</v>
      </c>
      <c r="D8" s="26" t="s">
        <v>293</v>
      </c>
      <c r="E8" s="356">
        <v>78.263999999999996</v>
      </c>
      <c r="F8" s="141"/>
      <c r="G8" s="359"/>
      <c r="H8" s="126"/>
      <c r="I8" s="126"/>
      <c r="J8" s="126"/>
      <c r="L8" s="126"/>
    </row>
    <row r="9" spans="1:13" x14ac:dyDescent="0.3">
      <c r="A9" s="7"/>
      <c r="B9" s="26" t="s">
        <v>32</v>
      </c>
      <c r="C9" s="26" t="s">
        <v>478</v>
      </c>
      <c r="D9" s="26" t="s">
        <v>290</v>
      </c>
      <c r="E9" s="356">
        <v>39.933199999999999</v>
      </c>
      <c r="F9" s="7"/>
      <c r="G9" s="359"/>
      <c r="L9" s="126"/>
    </row>
    <row r="10" spans="1:13" x14ac:dyDescent="0.3">
      <c r="A10" s="7"/>
      <c r="B10" s="26" t="s">
        <v>32</v>
      </c>
      <c r="C10" s="26" t="s">
        <v>478</v>
      </c>
      <c r="D10" s="26" t="s">
        <v>294</v>
      </c>
      <c r="E10" s="356">
        <v>78.263999999999996</v>
      </c>
      <c r="F10" s="141"/>
      <c r="G10" s="250"/>
      <c r="H10" s="126"/>
    </row>
    <row r="11" spans="1:13" x14ac:dyDescent="0.3">
      <c r="A11" s="7"/>
      <c r="B11" s="26" t="s">
        <v>33</v>
      </c>
      <c r="C11" s="26" t="s">
        <v>348</v>
      </c>
      <c r="D11" s="26" t="s">
        <v>290</v>
      </c>
      <c r="E11" s="356">
        <v>64.944500000000005</v>
      </c>
      <c r="F11" s="7"/>
      <c r="G11" s="249"/>
    </row>
    <row r="12" spans="1:13" x14ac:dyDescent="0.3">
      <c r="A12" s="7"/>
      <c r="B12" s="26" t="s">
        <v>33</v>
      </c>
      <c r="C12" s="26" t="s">
        <v>348</v>
      </c>
      <c r="D12" s="26" t="s">
        <v>468</v>
      </c>
      <c r="E12" s="356">
        <v>89.202100000000002</v>
      </c>
      <c r="F12" s="141"/>
      <c r="G12" s="250"/>
      <c r="H12" s="126"/>
    </row>
    <row r="13" spans="1:13" s="7" customFormat="1" x14ac:dyDescent="0.3">
      <c r="G13" s="206"/>
    </row>
    <row r="14" spans="1:13" s="7" customFormat="1" x14ac:dyDescent="0.3"/>
    <row r="15" spans="1:13" ht="12" hidden="1" customHeight="1" x14ac:dyDescent="0.3"/>
    <row r="16" spans="1:13" ht="12" hidden="1" customHeight="1" x14ac:dyDescent="0.3"/>
    <row r="17" ht="12" hidden="1" customHeight="1" x14ac:dyDescent="0.3"/>
    <row r="18" ht="12" hidden="1" customHeight="1" x14ac:dyDescent="0.3"/>
    <row r="19" ht="12" hidden="1" customHeight="1" x14ac:dyDescent="0.3"/>
    <row r="20" ht="12" hidden="1" customHeight="1" x14ac:dyDescent="0.3"/>
    <row r="21" ht="12" hidden="1" customHeight="1" x14ac:dyDescent="0.3"/>
    <row r="22" ht="12" hidden="1" customHeight="1" x14ac:dyDescent="0.3"/>
    <row r="23" ht="12" hidden="1" customHeight="1" x14ac:dyDescent="0.3"/>
    <row r="24" ht="12" hidden="1" customHeight="1" x14ac:dyDescent="0.3"/>
    <row r="25" ht="12" hidden="1" customHeight="1" x14ac:dyDescent="0.3"/>
    <row r="26" ht="12" hidden="1" customHeight="1" x14ac:dyDescent="0.3"/>
    <row r="27" ht="12" hidden="1" customHeight="1" x14ac:dyDescent="0.3"/>
    <row r="28" ht="12" hidden="1" customHeight="1" x14ac:dyDescent="0.3"/>
  </sheetData>
  <mergeCells count="1">
    <mergeCell ref="B3:G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tabColor theme="7" tint="0.79998168889431442"/>
  </sheetPr>
  <dimension ref="A1:AD62"/>
  <sheetViews>
    <sheetView zoomScaleNormal="100" workbookViewId="0"/>
  </sheetViews>
  <sheetFormatPr defaultColWidth="0" defaultRowHeight="14" zeroHeight="1" x14ac:dyDescent="0.3"/>
  <cols>
    <col min="1" max="1" width="8" style="121" customWidth="1"/>
    <col min="2" max="2" width="17.765625" style="121" customWidth="1"/>
    <col min="3" max="3" width="41" style="121" bestFit="1" customWidth="1"/>
    <col min="4" max="4" width="50.765625" style="121" customWidth="1"/>
    <col min="5" max="5" width="24.84375" style="121" customWidth="1"/>
    <col min="6" max="6" width="33.3828125" style="121" customWidth="1"/>
    <col min="7" max="10" width="15.61328125" style="121" customWidth="1"/>
    <col min="11" max="11" width="1.07421875" style="121" customWidth="1"/>
    <col min="12" max="22" width="15.61328125" style="102" customWidth="1"/>
    <col min="23" max="23" width="9" style="121" customWidth="1"/>
    <col min="24" max="30" width="0" style="121" hidden="1" customWidth="1"/>
    <col min="31" max="16384" width="9" style="121" hidden="1"/>
  </cols>
  <sheetData>
    <row r="1" spans="1:30" s="91" customFormat="1" ht="12.4" customHeight="1" x14ac:dyDescent="0.3">
      <c r="L1" s="160"/>
      <c r="M1" s="160"/>
      <c r="N1" s="160"/>
      <c r="O1" s="160"/>
      <c r="P1" s="160"/>
      <c r="Q1" s="160"/>
      <c r="R1" s="160"/>
      <c r="S1" s="160"/>
      <c r="T1" s="160"/>
      <c r="U1" s="160"/>
      <c r="V1" s="160"/>
    </row>
    <row r="2" spans="1:30" s="91" customFormat="1" ht="18.399999999999999" customHeight="1" x14ac:dyDescent="0.35">
      <c r="B2" s="5" t="s">
        <v>649</v>
      </c>
      <c r="C2" s="5"/>
      <c r="D2" s="5"/>
      <c r="E2" s="5"/>
      <c r="F2" s="5"/>
      <c r="G2" s="5"/>
      <c r="H2" s="5"/>
      <c r="I2" s="5"/>
      <c r="J2" s="5"/>
      <c r="K2" s="5"/>
      <c r="L2" s="160"/>
      <c r="M2" s="160"/>
      <c r="N2" s="160"/>
      <c r="O2" s="160"/>
      <c r="P2" s="160"/>
      <c r="Q2" s="160"/>
      <c r="R2" s="160"/>
      <c r="S2" s="161"/>
      <c r="T2" s="160"/>
      <c r="U2" s="160"/>
      <c r="V2" s="160"/>
    </row>
    <row r="3" spans="1:30" s="160" customFormat="1" ht="51" customHeight="1" x14ac:dyDescent="0.3">
      <c r="B3" s="702" t="s">
        <v>650</v>
      </c>
      <c r="C3" s="702"/>
      <c r="D3" s="702"/>
      <c r="E3" s="702"/>
      <c r="F3" s="702"/>
      <c r="G3" s="702"/>
      <c r="H3" s="702"/>
      <c r="I3" s="702"/>
      <c r="J3" s="702"/>
      <c r="K3" s="702"/>
      <c r="L3" s="702"/>
      <c r="M3" s="702"/>
      <c r="N3" s="162"/>
      <c r="O3" s="162"/>
      <c r="P3" s="162"/>
      <c r="Q3" s="162"/>
      <c r="R3" s="162"/>
      <c r="S3" s="162"/>
      <c r="T3" s="162"/>
      <c r="U3" s="162"/>
      <c r="V3" s="162"/>
      <c r="W3" s="162"/>
      <c r="X3" s="162"/>
      <c r="Y3" s="162"/>
      <c r="Z3" s="162"/>
      <c r="AA3" s="162"/>
      <c r="AB3" s="162"/>
      <c r="AC3" s="162"/>
      <c r="AD3" s="162"/>
    </row>
    <row r="4" spans="1:30" s="160" customFormat="1" ht="12.4" customHeight="1" x14ac:dyDescent="0.3"/>
    <row r="5" spans="1:30" s="98" customFormat="1" ht="12.4" customHeight="1" x14ac:dyDescent="0.3"/>
    <row r="6" spans="1:30" s="98" customFormat="1" ht="12.4" customHeight="1" x14ac:dyDescent="0.3">
      <c r="B6" s="325" t="s">
        <v>651</v>
      </c>
      <c r="C6" s="8"/>
    </row>
    <row r="7" spans="1:30" s="98" customFormat="1" ht="13.5" x14ac:dyDescent="0.3"/>
    <row r="8" spans="1:30" s="163" customFormat="1" ht="11.9" customHeight="1" x14ac:dyDescent="0.3">
      <c r="A8" s="98"/>
      <c r="B8" s="703" t="s">
        <v>41</v>
      </c>
      <c r="C8" s="717" t="s">
        <v>582</v>
      </c>
      <c r="D8" s="703" t="s">
        <v>394</v>
      </c>
      <c r="E8" s="704" t="s">
        <v>4</v>
      </c>
      <c r="F8" s="707"/>
      <c r="G8" s="708" t="s">
        <v>482</v>
      </c>
      <c r="H8" s="709"/>
      <c r="I8" s="709"/>
      <c r="J8" s="710"/>
      <c r="K8" s="164"/>
      <c r="L8" s="711" t="s">
        <v>474</v>
      </c>
      <c r="M8" s="712"/>
      <c r="N8" s="712"/>
      <c r="O8" s="712"/>
      <c r="P8" s="712"/>
      <c r="Q8" s="712"/>
      <c r="R8" s="712"/>
      <c r="S8" s="712"/>
      <c r="T8" s="712"/>
      <c r="U8" s="712"/>
      <c r="V8" s="713"/>
      <c r="W8" s="98"/>
    </row>
    <row r="9" spans="1:30" s="163" customFormat="1" ht="38.9" customHeight="1" x14ac:dyDescent="0.3">
      <c r="A9" s="98"/>
      <c r="B9" s="703"/>
      <c r="C9" s="705"/>
      <c r="D9" s="703"/>
      <c r="E9" s="705"/>
      <c r="F9" s="707"/>
      <c r="G9" s="714" t="s">
        <v>491</v>
      </c>
      <c r="H9" s="715"/>
      <c r="I9" s="715"/>
      <c r="J9" s="716"/>
      <c r="K9" s="164"/>
      <c r="L9" s="718" t="s">
        <v>475</v>
      </c>
      <c r="M9" s="719"/>
      <c r="N9" s="719"/>
      <c r="O9" s="719"/>
      <c r="P9" s="719"/>
      <c r="Q9" s="719"/>
      <c r="R9" s="719"/>
      <c r="S9" s="719"/>
      <c r="T9" s="719"/>
      <c r="U9" s="719"/>
      <c r="V9" s="720"/>
      <c r="W9" s="98"/>
    </row>
    <row r="10" spans="1:30" s="167" customFormat="1" ht="27" x14ac:dyDescent="0.3">
      <c r="A10" s="251"/>
      <c r="B10" s="703"/>
      <c r="C10" s="705"/>
      <c r="D10" s="703"/>
      <c r="E10" s="705"/>
      <c r="F10" s="165" t="s">
        <v>5</v>
      </c>
      <c r="G10" s="166" t="s">
        <v>6</v>
      </c>
      <c r="H10" s="166" t="s">
        <v>7</v>
      </c>
      <c r="I10" s="166" t="s">
        <v>8</v>
      </c>
      <c r="J10" s="166" t="s">
        <v>304</v>
      </c>
      <c r="K10" s="164"/>
      <c r="L10" s="335" t="s">
        <v>449</v>
      </c>
      <c r="M10" s="166" t="s">
        <v>9</v>
      </c>
      <c r="N10" s="166" t="s">
        <v>10</v>
      </c>
      <c r="O10" s="166" t="s">
        <v>11</v>
      </c>
      <c r="P10" s="166" t="s">
        <v>12</v>
      </c>
      <c r="Q10" s="166" t="s">
        <v>13</v>
      </c>
      <c r="R10" s="166" t="s">
        <v>14</v>
      </c>
      <c r="S10" s="166" t="s">
        <v>15</v>
      </c>
      <c r="T10" s="166" t="s">
        <v>16</v>
      </c>
      <c r="U10" s="166" t="s">
        <v>17</v>
      </c>
      <c r="V10" s="166" t="s">
        <v>18</v>
      </c>
      <c r="W10" s="251"/>
    </row>
    <row r="11" spans="1:30" s="102" customFormat="1" ht="13.5" x14ac:dyDescent="0.3">
      <c r="A11" s="98"/>
      <c r="B11" s="703"/>
      <c r="C11" s="705"/>
      <c r="D11" s="703"/>
      <c r="E11" s="705"/>
      <c r="F11" s="168" t="s">
        <v>374</v>
      </c>
      <c r="G11" s="169" t="s">
        <v>19</v>
      </c>
      <c r="H11" s="169" t="s">
        <v>20</v>
      </c>
      <c r="I11" s="169" t="s">
        <v>21</v>
      </c>
      <c r="J11" s="170" t="s">
        <v>309</v>
      </c>
      <c r="K11" s="164"/>
      <c r="L11" s="429" t="s">
        <v>310</v>
      </c>
      <c r="M11" s="169" t="s">
        <v>22</v>
      </c>
      <c r="N11" s="169" t="s">
        <v>23</v>
      </c>
      <c r="O11" s="169" t="s">
        <v>24</v>
      </c>
      <c r="P11" s="169" t="s">
        <v>25</v>
      </c>
      <c r="Q11" s="169" t="s">
        <v>26</v>
      </c>
      <c r="R11" s="169" t="s">
        <v>27</v>
      </c>
      <c r="S11" s="169" t="s">
        <v>28</v>
      </c>
      <c r="T11" s="169" t="s">
        <v>29</v>
      </c>
      <c r="U11" s="169" t="s">
        <v>30</v>
      </c>
      <c r="V11" s="169" t="s">
        <v>31</v>
      </c>
      <c r="W11" s="98"/>
    </row>
    <row r="12" spans="1:30" s="102" customFormat="1" ht="13.5" x14ac:dyDescent="0.3">
      <c r="A12" s="98"/>
      <c r="B12" s="703"/>
      <c r="C12" s="706"/>
      <c r="D12" s="703"/>
      <c r="E12" s="706"/>
      <c r="F12" s="235" t="s">
        <v>436</v>
      </c>
      <c r="G12" s="171" t="s">
        <v>34</v>
      </c>
      <c r="H12" s="169" t="s">
        <v>34</v>
      </c>
      <c r="I12" s="169" t="s">
        <v>35</v>
      </c>
      <c r="J12" s="169" t="s">
        <v>35</v>
      </c>
      <c r="K12" s="164"/>
      <c r="L12" s="169" t="s">
        <v>314</v>
      </c>
      <c r="M12" s="169" t="s">
        <v>36</v>
      </c>
      <c r="N12" s="169" t="s">
        <v>36</v>
      </c>
      <c r="O12" s="169" t="s">
        <v>37</v>
      </c>
      <c r="P12" s="169" t="s">
        <v>37</v>
      </c>
      <c r="Q12" s="169" t="s">
        <v>38</v>
      </c>
      <c r="R12" s="169" t="s">
        <v>38</v>
      </c>
      <c r="S12" s="169" t="s">
        <v>39</v>
      </c>
      <c r="T12" s="169" t="s">
        <v>39</v>
      </c>
      <c r="U12" s="169" t="s">
        <v>40</v>
      </c>
      <c r="V12" s="169" t="s">
        <v>40</v>
      </c>
      <c r="W12" s="98"/>
    </row>
    <row r="13" spans="1:30" s="102" customFormat="1" ht="13.5" x14ac:dyDescent="0.3">
      <c r="A13" s="98"/>
      <c r="B13" s="691" t="s">
        <v>32</v>
      </c>
      <c r="C13" s="700" t="s">
        <v>618</v>
      </c>
      <c r="D13" s="172" t="s">
        <v>395</v>
      </c>
      <c r="E13" s="172" t="s">
        <v>442</v>
      </c>
      <c r="F13" s="694"/>
      <c r="G13" s="252">
        <v>5.9060025088291495</v>
      </c>
      <c r="H13" s="252">
        <v>5.7860025088291493</v>
      </c>
      <c r="I13" s="252">
        <v>8.4153375147152474</v>
      </c>
      <c r="J13" s="252">
        <v>8.5515843058416561</v>
      </c>
      <c r="K13" s="164"/>
      <c r="L13" s="252">
        <v>8.5515843058416561</v>
      </c>
      <c r="M13" s="252">
        <v>11.104851878142561</v>
      </c>
      <c r="N13" s="252">
        <v>11.012800642584216</v>
      </c>
      <c r="O13" s="252">
        <v>13.662374482953824</v>
      </c>
      <c r="P13" s="252">
        <v>12.80454002319885</v>
      </c>
      <c r="Q13" s="252">
        <v>12.478066292981234</v>
      </c>
      <c r="R13" s="252">
        <v>13.030059643111718</v>
      </c>
      <c r="S13" s="252" t="s">
        <v>333</v>
      </c>
      <c r="T13" s="252" t="s">
        <v>333</v>
      </c>
      <c r="U13" s="252" t="s">
        <v>333</v>
      </c>
      <c r="V13" s="252" t="s">
        <v>333</v>
      </c>
      <c r="W13" s="98"/>
    </row>
    <row r="14" spans="1:30" s="102" customFormat="1" ht="13.5" x14ac:dyDescent="0.3">
      <c r="A14" s="98"/>
      <c r="B14" s="692"/>
      <c r="C14" s="701"/>
      <c r="D14" s="172" t="s">
        <v>397</v>
      </c>
      <c r="E14" s="172" t="s">
        <v>442</v>
      </c>
      <c r="F14" s="695"/>
      <c r="G14" s="252">
        <v>0.97639655244214707</v>
      </c>
      <c r="H14" s="252">
        <v>0.99405134840747456</v>
      </c>
      <c r="I14" s="252">
        <v>1.0456200733477303</v>
      </c>
      <c r="J14" s="252">
        <v>1.0456200733477303</v>
      </c>
      <c r="K14" s="164"/>
      <c r="L14" s="252">
        <v>1.0456200733477303</v>
      </c>
      <c r="M14" s="252">
        <v>0.99308334451494196</v>
      </c>
      <c r="N14" s="252">
        <v>1.0019685420102336</v>
      </c>
      <c r="O14" s="252">
        <v>0.73849263586365788</v>
      </c>
      <c r="P14" s="252">
        <v>0.73849263586365788</v>
      </c>
      <c r="Q14" s="252">
        <v>0.73579134800364232</v>
      </c>
      <c r="R14" s="252">
        <v>0.74230732827042012</v>
      </c>
      <c r="S14" s="252" t="s">
        <v>333</v>
      </c>
      <c r="T14" s="252" t="s">
        <v>333</v>
      </c>
      <c r="U14" s="252" t="s">
        <v>333</v>
      </c>
      <c r="V14" s="252" t="s">
        <v>333</v>
      </c>
      <c r="W14" s="98"/>
    </row>
    <row r="15" spans="1:30" s="102" customFormat="1" ht="13.5" x14ac:dyDescent="0.3">
      <c r="A15" s="98"/>
      <c r="B15" s="692"/>
      <c r="C15" s="701"/>
      <c r="D15" s="172" t="s">
        <v>398</v>
      </c>
      <c r="E15" s="172" t="s">
        <v>442</v>
      </c>
      <c r="F15" s="695"/>
      <c r="G15" s="252">
        <v>4.8246714398749446E-3</v>
      </c>
      <c r="H15" s="252">
        <v>4.8246714398749446E-3</v>
      </c>
      <c r="I15" s="252">
        <v>4.8246714398749446E-3</v>
      </c>
      <c r="J15" s="252">
        <v>4.8246714398749446E-3</v>
      </c>
      <c r="K15" s="164"/>
      <c r="L15" s="252">
        <v>4.8246714398749446E-3</v>
      </c>
      <c r="M15" s="252">
        <v>4.792117924437885E-3</v>
      </c>
      <c r="N15" s="252">
        <v>4.792117924437885E-3</v>
      </c>
      <c r="O15" s="252">
        <v>4.7547499952452499E-3</v>
      </c>
      <c r="P15" s="252">
        <v>4.7547499952452499E-3</v>
      </c>
      <c r="Q15" s="252">
        <v>4.7341311922435986E-3</v>
      </c>
      <c r="R15" s="252">
        <v>4.7341311922435986E-3</v>
      </c>
      <c r="S15" s="252" t="s">
        <v>333</v>
      </c>
      <c r="T15" s="252" t="s">
        <v>333</v>
      </c>
      <c r="U15" s="252" t="s">
        <v>333</v>
      </c>
      <c r="V15" s="252" t="s">
        <v>333</v>
      </c>
      <c r="W15" s="98"/>
    </row>
    <row r="16" spans="1:30" s="102" customFormat="1" ht="13.5" x14ac:dyDescent="0.3">
      <c r="A16" s="98"/>
      <c r="B16" s="692"/>
      <c r="C16" s="701"/>
      <c r="D16" s="172" t="s">
        <v>653</v>
      </c>
      <c r="E16" s="172" t="s">
        <v>442</v>
      </c>
      <c r="F16" s="695"/>
      <c r="G16" s="252">
        <v>6.8872237327111714</v>
      </c>
      <c r="H16" s="252">
        <v>6.7848785286764981</v>
      </c>
      <c r="I16" s="252">
        <v>9.4657822595028538</v>
      </c>
      <c r="J16" s="252">
        <v>9.6020290506292625</v>
      </c>
      <c r="K16" s="164"/>
      <c r="L16" s="252">
        <v>9.6020290506292625</v>
      </c>
      <c r="M16" s="252">
        <v>12.102727340581941</v>
      </c>
      <c r="N16" s="252">
        <v>12.019561302518888</v>
      </c>
      <c r="O16" s="252">
        <v>14.405621868812727</v>
      </c>
      <c r="P16" s="252">
        <v>13.547787409057753</v>
      </c>
      <c r="Q16" s="252">
        <v>13.21859177217712</v>
      </c>
      <c r="R16" s="252">
        <v>13.777101102574383</v>
      </c>
      <c r="S16" s="252" t="s">
        <v>333</v>
      </c>
      <c r="T16" s="252" t="s">
        <v>333</v>
      </c>
      <c r="U16" s="252" t="s">
        <v>333</v>
      </c>
      <c r="V16" s="252" t="s">
        <v>333</v>
      </c>
      <c r="W16" s="98"/>
    </row>
    <row r="17" spans="1:23" s="102" customFormat="1" ht="13.5" x14ac:dyDescent="0.3">
      <c r="A17" s="98"/>
      <c r="B17" s="692"/>
      <c r="C17" s="701"/>
      <c r="D17" s="173" t="s">
        <v>399</v>
      </c>
      <c r="E17" s="173" t="s">
        <v>400</v>
      </c>
      <c r="F17" s="695"/>
      <c r="G17" s="252">
        <v>1</v>
      </c>
      <c r="H17" s="252">
        <v>1.0127201565557731</v>
      </c>
      <c r="I17" s="252">
        <v>1.0273972602739725</v>
      </c>
      <c r="J17" s="252">
        <v>1.0362035225048924</v>
      </c>
      <c r="K17" s="164"/>
      <c r="L17" s="252">
        <v>1.0362035225048924</v>
      </c>
      <c r="M17" s="252">
        <v>1.047945205479452</v>
      </c>
      <c r="N17" s="252">
        <v>1.0557729941291585</v>
      </c>
      <c r="O17" s="252">
        <v>1.0616438356164384</v>
      </c>
      <c r="P17" s="252">
        <v>1.0645792563600782</v>
      </c>
      <c r="Q17" s="252">
        <v>1.0704500978473581</v>
      </c>
      <c r="R17" s="252">
        <v>1.0900195694716244</v>
      </c>
      <c r="S17" s="252" t="s">
        <v>333</v>
      </c>
      <c r="T17" s="252" t="s">
        <v>333</v>
      </c>
      <c r="U17" s="252" t="s">
        <v>333</v>
      </c>
      <c r="V17" s="252" t="s">
        <v>333</v>
      </c>
      <c r="W17" s="98"/>
    </row>
    <row r="18" spans="1:23" s="102" customFormat="1" ht="13.5" x14ac:dyDescent="0.3">
      <c r="A18" s="98"/>
      <c r="B18" s="693"/>
      <c r="C18" s="688"/>
      <c r="D18" s="173" t="s">
        <v>401</v>
      </c>
      <c r="E18" s="172" t="s">
        <v>442</v>
      </c>
      <c r="F18" s="695"/>
      <c r="G18" s="252">
        <v>0</v>
      </c>
      <c r="H18" s="252">
        <v>-0.18995176814939541</v>
      </c>
      <c r="I18" s="252">
        <v>2.3898674656215144</v>
      </c>
      <c r="J18" s="252">
        <v>2.4654635585146529</v>
      </c>
      <c r="K18" s="164"/>
      <c r="L18" s="252">
        <v>2.4654635585146529</v>
      </c>
      <c r="M18" s="252">
        <v>4.8850955964817686</v>
      </c>
      <c r="N18" s="252">
        <v>4.7480163427765101</v>
      </c>
      <c r="O18" s="252">
        <v>7.093641997338695</v>
      </c>
      <c r="P18" s="252">
        <v>6.2155900817178944</v>
      </c>
      <c r="Q18" s="252">
        <v>5.8459595331056082</v>
      </c>
      <c r="R18" s="252">
        <v>6.2696858243973583</v>
      </c>
      <c r="S18" s="252" t="s">
        <v>333</v>
      </c>
      <c r="T18" s="252" t="s">
        <v>333</v>
      </c>
      <c r="U18" s="252" t="s">
        <v>333</v>
      </c>
      <c r="V18" s="252" t="s">
        <v>333</v>
      </c>
      <c r="W18" s="98"/>
    </row>
    <row r="19" spans="1:23" s="102" customFormat="1" ht="13.5" x14ac:dyDescent="0.3">
      <c r="A19" s="98"/>
      <c r="B19" s="691" t="s">
        <v>33</v>
      </c>
      <c r="C19" s="700" t="s">
        <v>618</v>
      </c>
      <c r="D19" s="172" t="s">
        <v>395</v>
      </c>
      <c r="E19" s="172" t="s">
        <v>442</v>
      </c>
      <c r="F19" s="695"/>
      <c r="G19" s="252">
        <v>4.5260025088291487</v>
      </c>
      <c r="H19" s="252">
        <v>4.4300025088291486</v>
      </c>
      <c r="I19" s="252">
        <v>6.5073375147152479</v>
      </c>
      <c r="J19" s="252">
        <v>6.6214736964495673</v>
      </c>
      <c r="K19" s="164"/>
      <c r="L19" s="252">
        <v>6.6214736964495673</v>
      </c>
      <c r="M19" s="252">
        <v>8.705416394354847</v>
      </c>
      <c r="N19" s="252">
        <v>8.4956047001320023</v>
      </c>
      <c r="O19" s="252">
        <v>10.500573436950896</v>
      </c>
      <c r="P19" s="252">
        <v>9.8035943577862135</v>
      </c>
      <c r="Q19" s="252">
        <v>9.5737808938045479</v>
      </c>
      <c r="R19" s="252">
        <v>9.9029095394177755</v>
      </c>
      <c r="S19" s="252" t="s">
        <v>333</v>
      </c>
      <c r="T19" s="252" t="s">
        <v>333</v>
      </c>
      <c r="U19" s="252" t="s">
        <v>333</v>
      </c>
      <c r="V19" s="252" t="s">
        <v>333</v>
      </c>
      <c r="W19" s="98"/>
    </row>
    <row r="20" spans="1:23" s="102" customFormat="1" ht="13.5" x14ac:dyDescent="0.3">
      <c r="A20" s="98"/>
      <c r="B20" s="692"/>
      <c r="C20" s="701"/>
      <c r="D20" s="172" t="s">
        <v>397</v>
      </c>
      <c r="E20" s="172" t="s">
        <v>442</v>
      </c>
      <c r="F20" s="695"/>
      <c r="G20" s="252">
        <v>0.97639655244214729</v>
      </c>
      <c r="H20" s="252">
        <v>0.99405134840747456</v>
      </c>
      <c r="I20" s="252">
        <v>1.0456200733477303</v>
      </c>
      <c r="J20" s="252">
        <v>1.0456200733477303</v>
      </c>
      <c r="K20" s="164"/>
      <c r="L20" s="252">
        <v>1.0456200733477303</v>
      </c>
      <c r="M20" s="252">
        <v>1.0019685420102333</v>
      </c>
      <c r="N20" s="252">
        <v>1.0019685420102333</v>
      </c>
      <c r="O20" s="252">
        <v>0.7384926358636581</v>
      </c>
      <c r="P20" s="252">
        <v>0.7384926358636581</v>
      </c>
      <c r="Q20" s="252">
        <v>0.73579134800364243</v>
      </c>
      <c r="R20" s="252">
        <v>0.74230732827042023</v>
      </c>
      <c r="S20" s="252" t="s">
        <v>333</v>
      </c>
      <c r="T20" s="252" t="s">
        <v>333</v>
      </c>
      <c r="U20" s="252" t="s">
        <v>333</v>
      </c>
      <c r="V20" s="252" t="s">
        <v>333</v>
      </c>
      <c r="W20" s="98"/>
    </row>
    <row r="21" spans="1:23" s="102" customFormat="1" ht="13.5" x14ac:dyDescent="0.3">
      <c r="A21" s="98"/>
      <c r="B21" s="692"/>
      <c r="C21" s="701"/>
      <c r="D21" s="172" t="s">
        <v>398</v>
      </c>
      <c r="E21" s="172" t="s">
        <v>442</v>
      </c>
      <c r="F21" s="695"/>
      <c r="G21" s="252">
        <v>4.8246714398749438E-3</v>
      </c>
      <c r="H21" s="252">
        <v>4.8246714398749438E-3</v>
      </c>
      <c r="I21" s="252">
        <v>4.8246714398749438E-3</v>
      </c>
      <c r="J21" s="252">
        <v>4.8246714398749438E-3</v>
      </c>
      <c r="K21" s="164"/>
      <c r="L21" s="252">
        <v>4.8246714398749438E-3</v>
      </c>
      <c r="M21" s="252">
        <v>4.792117924437885E-3</v>
      </c>
      <c r="N21" s="252">
        <v>4.792117924437885E-3</v>
      </c>
      <c r="O21" s="252">
        <v>4.7547499952452499E-3</v>
      </c>
      <c r="P21" s="252">
        <v>4.7547499952452499E-3</v>
      </c>
      <c r="Q21" s="252">
        <v>4.7341311922435994E-3</v>
      </c>
      <c r="R21" s="252">
        <v>4.7341311922435994E-3</v>
      </c>
      <c r="S21" s="252" t="s">
        <v>333</v>
      </c>
      <c r="T21" s="252" t="s">
        <v>333</v>
      </c>
      <c r="U21" s="252" t="s">
        <v>333</v>
      </c>
      <c r="V21" s="252" t="s">
        <v>333</v>
      </c>
      <c r="W21" s="98"/>
    </row>
    <row r="22" spans="1:23" s="102" customFormat="1" ht="13.5" x14ac:dyDescent="0.3">
      <c r="A22" s="98"/>
      <c r="B22" s="692"/>
      <c r="C22" s="701"/>
      <c r="D22" s="172" t="s">
        <v>653</v>
      </c>
      <c r="E22" s="172" t="s">
        <v>442</v>
      </c>
      <c r="F22" s="695"/>
      <c r="G22" s="252">
        <v>5.5072237327111706</v>
      </c>
      <c r="H22" s="252">
        <v>5.4288785286764973</v>
      </c>
      <c r="I22" s="252">
        <v>7.5577822595028525</v>
      </c>
      <c r="J22" s="252">
        <v>7.6719184412371719</v>
      </c>
      <c r="K22" s="164"/>
      <c r="L22" s="252">
        <v>7.6719184412371719</v>
      </c>
      <c r="M22" s="252">
        <v>9.7121770542895192</v>
      </c>
      <c r="N22" s="252">
        <v>9.5023653600666744</v>
      </c>
      <c r="O22" s="252">
        <v>11.243820822809798</v>
      </c>
      <c r="P22" s="252">
        <v>10.546841743645116</v>
      </c>
      <c r="Q22" s="252">
        <v>10.314306373000434</v>
      </c>
      <c r="R22" s="252">
        <v>10.64995099888044</v>
      </c>
      <c r="S22" s="252" t="s">
        <v>333</v>
      </c>
      <c r="T22" s="252" t="s">
        <v>333</v>
      </c>
      <c r="U22" s="252" t="s">
        <v>333</v>
      </c>
      <c r="V22" s="252" t="s">
        <v>333</v>
      </c>
      <c r="W22" s="98"/>
    </row>
    <row r="23" spans="1:23" s="102" customFormat="1" ht="13.5" x14ac:dyDescent="0.3">
      <c r="A23" s="98"/>
      <c r="B23" s="692"/>
      <c r="C23" s="701"/>
      <c r="D23" s="173" t="s">
        <v>399</v>
      </c>
      <c r="E23" s="173" t="s">
        <v>400</v>
      </c>
      <c r="F23" s="695"/>
      <c r="G23" s="252">
        <v>1</v>
      </c>
      <c r="H23" s="252">
        <v>1.0127201565557731</v>
      </c>
      <c r="I23" s="252">
        <v>1.0273972602739725</v>
      </c>
      <c r="J23" s="252">
        <v>1.0362035225048924</v>
      </c>
      <c r="K23" s="164"/>
      <c r="L23" s="252">
        <v>1.0362035225048924</v>
      </c>
      <c r="M23" s="252">
        <v>1.047945205479452</v>
      </c>
      <c r="N23" s="252">
        <v>1.0557729941291585</v>
      </c>
      <c r="O23" s="252">
        <v>1.0616438356164384</v>
      </c>
      <c r="P23" s="252">
        <v>1.0645792563600782</v>
      </c>
      <c r="Q23" s="252">
        <v>1.0704500978473581</v>
      </c>
      <c r="R23" s="252">
        <v>1.0900195694716244</v>
      </c>
      <c r="S23" s="252" t="s">
        <v>333</v>
      </c>
      <c r="T23" s="252" t="s">
        <v>333</v>
      </c>
      <c r="U23" s="252" t="s">
        <v>333</v>
      </c>
      <c r="V23" s="252" t="s">
        <v>333</v>
      </c>
      <c r="W23" s="98"/>
    </row>
    <row r="24" spans="1:23" s="102" customFormat="1" ht="13.5" x14ac:dyDescent="0.3">
      <c r="A24" s="98"/>
      <c r="B24" s="693"/>
      <c r="C24" s="688"/>
      <c r="D24" s="173" t="s">
        <v>401</v>
      </c>
      <c r="E24" s="172" t="s">
        <v>442</v>
      </c>
      <c r="F24" s="696"/>
      <c r="G24" s="252">
        <v>0</v>
      </c>
      <c r="H24" s="252">
        <v>-0.14839795210242812</v>
      </c>
      <c r="I24" s="252">
        <v>1.8996756847995959</v>
      </c>
      <c r="J24" s="252">
        <v>1.9653138101793148</v>
      </c>
      <c r="K24" s="164"/>
      <c r="L24" s="252">
        <v>1.9653138101793148</v>
      </c>
      <c r="M24" s="252">
        <v>3.94070969375099</v>
      </c>
      <c r="N24" s="252">
        <v>3.6877871322225353</v>
      </c>
      <c r="O24" s="252">
        <v>5.396909444486452</v>
      </c>
      <c r="P24" s="252">
        <v>4.6837637900821658</v>
      </c>
      <c r="Q24" s="252">
        <v>4.418895268958277</v>
      </c>
      <c r="R24" s="252">
        <v>4.6467627265742566</v>
      </c>
      <c r="S24" s="252" t="s">
        <v>333</v>
      </c>
      <c r="T24" s="252" t="s">
        <v>333</v>
      </c>
      <c r="U24" s="252" t="s">
        <v>333</v>
      </c>
      <c r="V24" s="252" t="s">
        <v>333</v>
      </c>
      <c r="W24" s="98"/>
    </row>
    <row r="25" spans="1:23" s="98" customFormat="1" ht="13.5" x14ac:dyDescent="0.3"/>
    <row r="26" spans="1:23" s="98" customFormat="1" ht="13.5" x14ac:dyDescent="0.3">
      <c r="B26" s="325" t="s">
        <v>652</v>
      </c>
      <c r="C26" s="8"/>
    </row>
    <row r="27" spans="1:23" s="98" customFormat="1" ht="13.5" x14ac:dyDescent="0.3">
      <c r="B27" s="8"/>
      <c r="C27" s="8"/>
    </row>
    <row r="28" spans="1:23" s="163" customFormat="1" ht="27" x14ac:dyDescent="0.3">
      <c r="A28" s="98"/>
      <c r="B28" s="174" t="s">
        <v>41</v>
      </c>
      <c r="C28" s="430" t="s">
        <v>582</v>
      </c>
      <c r="D28" s="174" t="s">
        <v>394</v>
      </c>
      <c r="E28" s="174" t="s">
        <v>4</v>
      </c>
      <c r="F28" s="174" t="s">
        <v>5</v>
      </c>
      <c r="G28" s="697"/>
      <c r="H28" s="698"/>
      <c r="I28" s="699"/>
      <c r="J28" s="171" t="s">
        <v>304</v>
      </c>
      <c r="K28" s="164"/>
      <c r="L28" s="336" t="s">
        <v>449</v>
      </c>
      <c r="M28" s="171" t="s">
        <v>9</v>
      </c>
      <c r="N28" s="171" t="s">
        <v>10</v>
      </c>
      <c r="O28" s="171" t="s">
        <v>11</v>
      </c>
      <c r="P28" s="171" t="s">
        <v>12</v>
      </c>
      <c r="Q28" s="171" t="s">
        <v>13</v>
      </c>
      <c r="R28" s="171" t="s">
        <v>14</v>
      </c>
      <c r="S28" s="171" t="s">
        <v>15</v>
      </c>
      <c r="T28" s="171" t="s">
        <v>16</v>
      </c>
      <c r="U28" s="171" t="s">
        <v>17</v>
      </c>
      <c r="V28" s="171" t="s">
        <v>18</v>
      </c>
      <c r="W28" s="98"/>
    </row>
    <row r="29" spans="1:23" s="102" customFormat="1" ht="13.5" x14ac:dyDescent="0.3">
      <c r="A29" s="98"/>
      <c r="B29" s="423" t="s">
        <v>32</v>
      </c>
      <c r="C29" s="700" t="s">
        <v>619</v>
      </c>
      <c r="D29" s="687" t="s">
        <v>441</v>
      </c>
      <c r="E29" s="687" t="s">
        <v>442</v>
      </c>
      <c r="F29" s="689"/>
      <c r="G29" s="681"/>
      <c r="H29" s="682"/>
      <c r="I29" s="683"/>
      <c r="J29" s="253">
        <v>9.02</v>
      </c>
      <c r="K29" s="164"/>
      <c r="L29" s="253">
        <v>9.02</v>
      </c>
      <c r="M29" s="253">
        <v>9.02</v>
      </c>
      <c r="N29" s="253">
        <v>9.26</v>
      </c>
      <c r="O29" s="253">
        <v>9.4986124349857892</v>
      </c>
      <c r="P29" s="253">
        <v>10.64014630951915</v>
      </c>
      <c r="Q29" s="253">
        <v>10.64014630951915</v>
      </c>
      <c r="R29" s="253">
        <v>10.26</v>
      </c>
      <c r="S29" s="253" t="s">
        <v>333</v>
      </c>
      <c r="T29" s="253" t="s">
        <v>333</v>
      </c>
      <c r="U29" s="253" t="s">
        <v>333</v>
      </c>
      <c r="V29" s="253" t="s">
        <v>333</v>
      </c>
      <c r="W29" s="98"/>
    </row>
    <row r="30" spans="1:23" s="102" customFormat="1" ht="13.5" x14ac:dyDescent="0.3">
      <c r="A30" s="98"/>
      <c r="B30" s="423" t="s">
        <v>33</v>
      </c>
      <c r="C30" s="688"/>
      <c r="D30" s="688"/>
      <c r="E30" s="688"/>
      <c r="F30" s="690"/>
      <c r="G30" s="684"/>
      <c r="H30" s="685"/>
      <c r="I30" s="686"/>
      <c r="J30" s="382">
        <v>10.7</v>
      </c>
      <c r="K30" s="164"/>
      <c r="L30" s="382">
        <v>10.7</v>
      </c>
      <c r="M30" s="382">
        <v>10.7</v>
      </c>
      <c r="N30" s="382">
        <v>11.24</v>
      </c>
      <c r="O30" s="382">
        <v>11.773847615869055</v>
      </c>
      <c r="P30" s="382">
        <v>6.4812260764723026</v>
      </c>
      <c r="Q30" s="382">
        <v>6.4812260764723026</v>
      </c>
      <c r="R30" s="382">
        <v>3.33</v>
      </c>
      <c r="S30" s="382" t="s">
        <v>333</v>
      </c>
      <c r="T30" s="382" t="s">
        <v>333</v>
      </c>
      <c r="U30" s="382" t="s">
        <v>333</v>
      </c>
      <c r="V30" s="382" t="s">
        <v>333</v>
      </c>
      <c r="W30" s="98"/>
    </row>
    <row r="31" spans="1:23" s="102" customFormat="1" ht="13.5" x14ac:dyDescent="0.3">
      <c r="A31" s="98"/>
      <c r="B31" s="423" t="s">
        <v>32</v>
      </c>
      <c r="C31" s="700" t="s">
        <v>581</v>
      </c>
      <c r="D31" s="687" t="s">
        <v>441</v>
      </c>
      <c r="E31" s="687" t="s">
        <v>442</v>
      </c>
      <c r="F31" s="689"/>
      <c r="G31" s="680"/>
      <c r="H31" s="680"/>
      <c r="I31" s="680"/>
      <c r="J31" s="253">
        <v>0</v>
      </c>
      <c r="K31" s="164"/>
      <c r="L31" s="253">
        <v>0</v>
      </c>
      <c r="M31" s="253">
        <v>0</v>
      </c>
      <c r="N31" s="253">
        <v>0</v>
      </c>
      <c r="O31" s="253">
        <v>0</v>
      </c>
      <c r="P31" s="253">
        <v>0</v>
      </c>
      <c r="Q31" s="253">
        <v>0</v>
      </c>
      <c r="R31" s="253">
        <v>-2.6105662978165212</v>
      </c>
      <c r="S31" s="253" t="s">
        <v>333</v>
      </c>
      <c r="T31" s="253" t="s">
        <v>333</v>
      </c>
      <c r="U31" s="253" t="s">
        <v>333</v>
      </c>
      <c r="V31" s="253" t="s">
        <v>333</v>
      </c>
      <c r="W31" s="98"/>
    </row>
    <row r="32" spans="1:23" s="102" customFormat="1" ht="13.5" x14ac:dyDescent="0.3">
      <c r="A32" s="98"/>
      <c r="B32" s="423" t="s">
        <v>33</v>
      </c>
      <c r="C32" s="688"/>
      <c r="D32" s="688"/>
      <c r="E32" s="688"/>
      <c r="F32" s="690"/>
      <c r="G32" s="680"/>
      <c r="H32" s="680"/>
      <c r="I32" s="680"/>
      <c r="J32" s="253">
        <v>0</v>
      </c>
      <c r="K32" s="164"/>
      <c r="L32" s="253">
        <v>0</v>
      </c>
      <c r="M32" s="253">
        <v>0</v>
      </c>
      <c r="N32" s="253">
        <v>0</v>
      </c>
      <c r="O32" s="253">
        <v>0</v>
      </c>
      <c r="P32" s="253">
        <v>0</v>
      </c>
      <c r="Q32" s="253">
        <v>0</v>
      </c>
      <c r="R32" s="253">
        <v>-15.859334646899347</v>
      </c>
      <c r="S32" s="253" t="s">
        <v>333</v>
      </c>
      <c r="T32" s="253" t="s">
        <v>333</v>
      </c>
      <c r="U32" s="253" t="s">
        <v>333</v>
      </c>
      <c r="V32" s="253" t="s">
        <v>333</v>
      </c>
      <c r="W32" s="98"/>
    </row>
    <row r="33" spans="1:23" s="98" customFormat="1" ht="13.5" x14ac:dyDescent="0.3"/>
    <row r="34" spans="1:23" s="98" customFormat="1" ht="13.5" x14ac:dyDescent="0.3">
      <c r="B34" s="325" t="s">
        <v>643</v>
      </c>
    </row>
    <row r="35" spans="1:23" s="98" customFormat="1" ht="13.5" x14ac:dyDescent="0.3"/>
    <row r="36" spans="1:23" s="98" customFormat="1" ht="27" x14ac:dyDescent="0.3">
      <c r="B36" s="425" t="s">
        <v>41</v>
      </c>
      <c r="C36" s="430" t="s">
        <v>582</v>
      </c>
      <c r="D36" s="425" t="s">
        <v>394</v>
      </c>
      <c r="E36" s="425" t="s">
        <v>4</v>
      </c>
      <c r="F36" s="425" t="s">
        <v>5</v>
      </c>
      <c r="G36" s="697"/>
      <c r="H36" s="698"/>
      <c r="I36" s="699"/>
      <c r="J36" s="171" t="s">
        <v>304</v>
      </c>
      <c r="K36" s="164"/>
      <c r="L36" s="336" t="s">
        <v>449</v>
      </c>
      <c r="M36" s="171" t="s">
        <v>9</v>
      </c>
      <c r="N36" s="171" t="s">
        <v>10</v>
      </c>
      <c r="O36" s="171" t="s">
        <v>11</v>
      </c>
      <c r="P36" s="171" t="s">
        <v>12</v>
      </c>
      <c r="Q36" s="171" t="s">
        <v>13</v>
      </c>
      <c r="R36" s="171" t="s">
        <v>14</v>
      </c>
      <c r="S36" s="171" t="s">
        <v>15</v>
      </c>
      <c r="T36" s="171" t="s">
        <v>16</v>
      </c>
      <c r="U36" s="171" t="s">
        <v>17</v>
      </c>
      <c r="V36" s="171" t="s">
        <v>18</v>
      </c>
    </row>
    <row r="37" spans="1:23" s="98" customFormat="1" ht="13.5" x14ac:dyDescent="0.3">
      <c r="B37" s="423" t="s">
        <v>32</v>
      </c>
      <c r="C37" s="700" t="s">
        <v>581</v>
      </c>
      <c r="D37" s="687" t="s">
        <v>644</v>
      </c>
      <c r="E37" s="687" t="s">
        <v>442</v>
      </c>
      <c r="F37" s="689"/>
      <c r="G37" s="681"/>
      <c r="H37" s="682"/>
      <c r="I37" s="683"/>
      <c r="J37" s="253">
        <v>8.2378180039138957</v>
      </c>
      <c r="K37" s="164"/>
      <c r="L37" s="253">
        <v>8.2378180039138957</v>
      </c>
      <c r="M37" s="253">
        <v>8.3311643835616422</v>
      </c>
      <c r="N37" s="253">
        <v>8.3933953033268107</v>
      </c>
      <c r="O37" s="253">
        <v>8.4400684931506849</v>
      </c>
      <c r="P37" s="253">
        <v>8.4634050880626219</v>
      </c>
      <c r="Q37" s="253">
        <v>8.5100782778864978</v>
      </c>
      <c r="R37" s="253">
        <v>8.6656555772994146</v>
      </c>
      <c r="S37" s="253" t="s">
        <v>333</v>
      </c>
      <c r="T37" s="253" t="s">
        <v>333</v>
      </c>
      <c r="U37" s="253" t="s">
        <v>333</v>
      </c>
      <c r="V37" s="253" t="s">
        <v>333</v>
      </c>
    </row>
    <row r="38" spans="1:23" s="98" customFormat="1" ht="13.5" x14ac:dyDescent="0.3">
      <c r="B38" s="423" t="s">
        <v>33</v>
      </c>
      <c r="C38" s="688"/>
      <c r="D38" s="688"/>
      <c r="E38" s="688"/>
      <c r="F38" s="690"/>
      <c r="G38" s="684"/>
      <c r="H38" s="685"/>
      <c r="I38" s="686"/>
      <c r="J38" s="382">
        <v>9.2947455968688857</v>
      </c>
      <c r="K38" s="164"/>
      <c r="L38" s="382">
        <v>9.2947455968688857</v>
      </c>
      <c r="M38" s="382">
        <v>9.4000684931506839</v>
      </c>
      <c r="N38" s="382">
        <v>9.470283757338553</v>
      </c>
      <c r="O38" s="382">
        <v>9.5229452054794521</v>
      </c>
      <c r="P38" s="382">
        <v>9.5492759295499017</v>
      </c>
      <c r="Q38" s="382">
        <v>9.6019373776908026</v>
      </c>
      <c r="R38" s="382">
        <v>9.7774755381604717</v>
      </c>
      <c r="S38" s="382" t="s">
        <v>333</v>
      </c>
      <c r="T38" s="382" t="s">
        <v>333</v>
      </c>
      <c r="U38" s="382" t="s">
        <v>333</v>
      </c>
      <c r="V38" s="382" t="s">
        <v>333</v>
      </c>
    </row>
    <row r="39" spans="1:23" s="98" customFormat="1" ht="13.5" x14ac:dyDescent="0.3">
      <c r="B39" s="423" t="s">
        <v>32</v>
      </c>
      <c r="C39" s="700" t="s">
        <v>581</v>
      </c>
      <c r="D39" s="687" t="s">
        <v>645</v>
      </c>
      <c r="E39" s="687" t="s">
        <v>442</v>
      </c>
      <c r="F39" s="689"/>
      <c r="G39" s="680"/>
      <c r="H39" s="680"/>
      <c r="I39" s="680"/>
      <c r="J39" s="253" t="s">
        <v>333</v>
      </c>
      <c r="K39" s="164"/>
      <c r="L39" s="253" t="s">
        <v>333</v>
      </c>
      <c r="M39" s="253" t="s">
        <v>333</v>
      </c>
      <c r="N39" s="253" t="s">
        <v>333</v>
      </c>
      <c r="O39" s="253" t="s">
        <v>333</v>
      </c>
      <c r="P39" s="253">
        <v>0</v>
      </c>
      <c r="Q39" s="253">
        <v>0</v>
      </c>
      <c r="R39" s="253">
        <v>0</v>
      </c>
      <c r="S39" s="253" t="s">
        <v>333</v>
      </c>
      <c r="T39" s="253" t="s">
        <v>333</v>
      </c>
      <c r="U39" s="253" t="s">
        <v>333</v>
      </c>
      <c r="V39" s="253" t="s">
        <v>333</v>
      </c>
    </row>
    <row r="40" spans="1:23" s="98" customFormat="1" ht="13.5" x14ac:dyDescent="0.3">
      <c r="B40" s="423" t="s">
        <v>33</v>
      </c>
      <c r="C40" s="688"/>
      <c r="D40" s="688"/>
      <c r="E40" s="688"/>
      <c r="F40" s="690"/>
      <c r="G40" s="680"/>
      <c r="H40" s="680"/>
      <c r="I40" s="680"/>
      <c r="J40" s="253" t="s">
        <v>333</v>
      </c>
      <c r="K40" s="164"/>
      <c r="L40" s="253" t="s">
        <v>333</v>
      </c>
      <c r="M40" s="253" t="s">
        <v>333</v>
      </c>
      <c r="N40" s="253" t="s">
        <v>333</v>
      </c>
      <c r="O40" s="253" t="s">
        <v>333</v>
      </c>
      <c r="P40" s="253">
        <v>0</v>
      </c>
      <c r="Q40" s="253">
        <v>0</v>
      </c>
      <c r="R40" s="253">
        <v>-6.0818591087388754</v>
      </c>
      <c r="S40" s="253" t="s">
        <v>333</v>
      </c>
      <c r="T40" s="253" t="s">
        <v>333</v>
      </c>
      <c r="U40" s="253" t="s">
        <v>333</v>
      </c>
      <c r="V40" s="253" t="s">
        <v>333</v>
      </c>
    </row>
    <row r="41" spans="1:23" s="98" customFormat="1" ht="13.5" x14ac:dyDescent="0.3"/>
    <row r="42" spans="1:23" s="98" customFormat="1" ht="13.5" x14ac:dyDescent="0.3"/>
    <row r="43" spans="1:23" s="98" customFormat="1" ht="13.5" x14ac:dyDescent="0.3">
      <c r="B43" s="325" t="s">
        <v>495</v>
      </c>
      <c r="C43" s="325"/>
    </row>
    <row r="44" spans="1:23" s="98" customFormat="1" ht="13.5" x14ac:dyDescent="0.3">
      <c r="B44" s="8"/>
      <c r="C44" s="8"/>
      <c r="J44" s="392"/>
    </row>
    <row r="45" spans="1:23" s="163" customFormat="1" ht="27" x14ac:dyDescent="0.3">
      <c r="A45" s="98"/>
      <c r="B45" s="174" t="s">
        <v>41</v>
      </c>
      <c r="C45" s="430" t="s">
        <v>582</v>
      </c>
      <c r="D45" s="174" t="s">
        <v>394</v>
      </c>
      <c r="E45" s="175" t="s">
        <v>4</v>
      </c>
      <c r="F45" s="175" t="s">
        <v>5</v>
      </c>
      <c r="G45" s="171" t="s">
        <v>6</v>
      </c>
      <c r="H45" s="171" t="s">
        <v>7</v>
      </c>
      <c r="I45" s="171" t="s">
        <v>8</v>
      </c>
      <c r="J45" s="171" t="s">
        <v>304</v>
      </c>
      <c r="K45" s="164"/>
      <c r="L45" s="336" t="s">
        <v>449</v>
      </c>
      <c r="M45" s="171" t="s">
        <v>9</v>
      </c>
      <c r="N45" s="171" t="s">
        <v>10</v>
      </c>
      <c r="O45" s="171" t="s">
        <v>11</v>
      </c>
      <c r="P45" s="171" t="s">
        <v>12</v>
      </c>
      <c r="Q45" s="171" t="s">
        <v>13</v>
      </c>
      <c r="R45" s="171" t="s">
        <v>14</v>
      </c>
      <c r="S45" s="171" t="s">
        <v>15</v>
      </c>
      <c r="T45" s="171" t="s">
        <v>16</v>
      </c>
      <c r="U45" s="171" t="s">
        <v>17</v>
      </c>
      <c r="V45" s="171" t="s">
        <v>18</v>
      </c>
      <c r="W45" s="98"/>
    </row>
    <row r="46" spans="1:23" s="102" customFormat="1" ht="13.5" x14ac:dyDescent="0.3">
      <c r="A46" s="98"/>
      <c r="B46" s="423" t="s">
        <v>32</v>
      </c>
      <c r="C46" s="700" t="s">
        <v>619</v>
      </c>
      <c r="D46" s="721" t="s">
        <v>494</v>
      </c>
      <c r="E46" s="687" t="s">
        <v>396</v>
      </c>
      <c r="F46" s="689"/>
      <c r="G46" s="252">
        <v>0</v>
      </c>
      <c r="H46" s="252">
        <v>-0.18995111249132623</v>
      </c>
      <c r="I46" s="252">
        <v>2.3898870370752556</v>
      </c>
      <c r="J46" s="252">
        <v>11.485481460604181</v>
      </c>
      <c r="K46" s="164"/>
      <c r="L46" s="252">
        <v>11.485481460604181</v>
      </c>
      <c r="M46" s="252">
        <v>13.905095596481768</v>
      </c>
      <c r="N46" s="252">
        <v>14.008016342776511</v>
      </c>
      <c r="O46" s="252">
        <v>16.592254432324484</v>
      </c>
      <c r="P46" s="252">
        <v>16.855736391237045</v>
      </c>
      <c r="Q46" s="252">
        <v>16.48610584262476</v>
      </c>
      <c r="R46" s="252">
        <v>16.529685824397358</v>
      </c>
      <c r="S46" s="252" t="s">
        <v>333</v>
      </c>
      <c r="T46" s="252" t="s">
        <v>333</v>
      </c>
      <c r="U46" s="252" t="s">
        <v>333</v>
      </c>
      <c r="V46" s="252" t="s">
        <v>333</v>
      </c>
      <c r="W46" s="98"/>
    </row>
    <row r="47" spans="1:23" s="102" customFormat="1" ht="13.5" x14ac:dyDescent="0.3">
      <c r="A47" s="98"/>
      <c r="B47" s="423" t="s">
        <v>33</v>
      </c>
      <c r="C47" s="688"/>
      <c r="D47" s="722"/>
      <c r="E47" s="688"/>
      <c r="F47" s="690"/>
      <c r="G47" s="252">
        <v>0</v>
      </c>
      <c r="H47" s="252">
        <v>-0.14839729644435984</v>
      </c>
      <c r="I47" s="252">
        <v>1.899695256253338</v>
      </c>
      <c r="J47" s="252">
        <v>12.665365920990935</v>
      </c>
      <c r="K47" s="164"/>
      <c r="L47" s="252">
        <v>12.665365920990935</v>
      </c>
      <c r="M47" s="252">
        <v>14.640709693750988</v>
      </c>
      <c r="N47" s="252">
        <v>14.927787132222536</v>
      </c>
      <c r="O47" s="252">
        <v>17.170757060355506</v>
      </c>
      <c r="P47" s="252">
        <v>11.164989866554468</v>
      </c>
      <c r="Q47" s="252">
        <v>10.900121345430581</v>
      </c>
      <c r="R47" s="252">
        <v>7.9767627265742567</v>
      </c>
      <c r="S47" s="252" t="s">
        <v>333</v>
      </c>
      <c r="T47" s="252" t="s">
        <v>333</v>
      </c>
      <c r="U47" s="252" t="s">
        <v>333</v>
      </c>
      <c r="V47" s="252" t="s">
        <v>333</v>
      </c>
      <c r="W47" s="98"/>
    </row>
    <row r="48" spans="1:23" s="102" customFormat="1" ht="13.5" x14ac:dyDescent="0.3">
      <c r="A48" s="98"/>
      <c r="B48" s="423" t="s">
        <v>32</v>
      </c>
      <c r="C48" s="700" t="s">
        <v>581</v>
      </c>
      <c r="D48" s="721" t="s">
        <v>494</v>
      </c>
      <c r="E48" s="687" t="s">
        <v>396</v>
      </c>
      <c r="F48" s="689"/>
      <c r="G48" s="252">
        <v>0</v>
      </c>
      <c r="H48" s="252">
        <v>-0.18995111249132623</v>
      </c>
      <c r="I48" s="252">
        <v>2.3898870370752556</v>
      </c>
      <c r="J48" s="252">
        <v>2.4654814606041811</v>
      </c>
      <c r="K48" s="164"/>
      <c r="L48" s="252">
        <v>2.4654814606041811</v>
      </c>
      <c r="M48" s="252">
        <v>4.8850955964817686</v>
      </c>
      <c r="N48" s="252">
        <v>4.7480163427765101</v>
      </c>
      <c r="O48" s="252">
        <v>7.093641997338695</v>
      </c>
      <c r="P48" s="252">
        <v>6.2155900817178944</v>
      </c>
      <c r="Q48" s="252">
        <v>5.8459595331056082</v>
      </c>
      <c r="R48" s="252">
        <v>6.2696858243973583</v>
      </c>
      <c r="S48" s="252" t="s">
        <v>333</v>
      </c>
      <c r="T48" s="252" t="s">
        <v>333</v>
      </c>
      <c r="U48" s="252" t="s">
        <v>333</v>
      </c>
      <c r="V48" s="252" t="s">
        <v>333</v>
      </c>
      <c r="W48" s="98"/>
    </row>
    <row r="49" spans="1:23" s="102" customFormat="1" ht="13.5" x14ac:dyDescent="0.3">
      <c r="A49" s="98"/>
      <c r="B49" s="423" t="s">
        <v>33</v>
      </c>
      <c r="C49" s="688"/>
      <c r="D49" s="722"/>
      <c r="E49" s="688"/>
      <c r="F49" s="690"/>
      <c r="G49" s="252">
        <v>0</v>
      </c>
      <c r="H49" s="252">
        <v>-0.14839729644435984</v>
      </c>
      <c r="I49" s="252">
        <v>1.899695256253338</v>
      </c>
      <c r="J49" s="252">
        <v>1.9653659209909353</v>
      </c>
      <c r="K49" s="164"/>
      <c r="L49" s="252">
        <v>1.9653659209909353</v>
      </c>
      <c r="M49" s="252">
        <v>3.94070969375099</v>
      </c>
      <c r="N49" s="252">
        <v>3.6877871322225353</v>
      </c>
      <c r="O49" s="252">
        <v>5.396909444486452</v>
      </c>
      <c r="P49" s="252">
        <v>4.6837637900821658</v>
      </c>
      <c r="Q49" s="252">
        <v>4.418895268958277</v>
      </c>
      <c r="R49" s="252">
        <v>-1.4350963821646188</v>
      </c>
      <c r="S49" s="252" t="s">
        <v>333</v>
      </c>
      <c r="T49" s="252" t="s">
        <v>333</v>
      </c>
      <c r="U49" s="252" t="s">
        <v>333</v>
      </c>
      <c r="V49" s="252" t="s">
        <v>333</v>
      </c>
      <c r="W49" s="98"/>
    </row>
    <row r="50" spans="1:23" s="98" customFormat="1" ht="13.5" x14ac:dyDescent="0.3">
      <c r="J50" s="392"/>
    </row>
    <row r="51" spans="1:23" s="98" customFormat="1" ht="13.5" x14ac:dyDescent="0.3">
      <c r="B51" s="8" t="s">
        <v>492</v>
      </c>
      <c r="C51" s="8"/>
    </row>
    <row r="52" spans="1:23" s="98" customFormat="1" ht="13.5" x14ac:dyDescent="0.3">
      <c r="B52" s="8"/>
      <c r="C52" s="8"/>
    </row>
    <row r="53" spans="1:23" s="98" customFormat="1" ht="27" customHeight="1" x14ac:dyDescent="0.3">
      <c r="B53" s="704" t="s">
        <v>448</v>
      </c>
      <c r="C53" s="427" t="s">
        <v>646</v>
      </c>
      <c r="D53" s="301" t="s">
        <v>493</v>
      </c>
      <c r="E53" s="303">
        <v>0.69</v>
      </c>
    </row>
    <row r="54" spans="1:23" s="98" customFormat="1" ht="27" customHeight="1" x14ac:dyDescent="0.3">
      <c r="B54" s="706"/>
      <c r="C54" s="426" t="s">
        <v>581</v>
      </c>
      <c r="D54" s="428" t="s">
        <v>647</v>
      </c>
      <c r="E54" s="303">
        <v>0.69</v>
      </c>
    </row>
    <row r="55" spans="1:23" s="98" customFormat="1" ht="13.5" x14ac:dyDescent="0.3"/>
    <row r="56" spans="1:23" s="98" customFormat="1" ht="27" x14ac:dyDescent="0.3">
      <c r="B56" s="379" t="s">
        <v>41</v>
      </c>
      <c r="C56" s="430" t="s">
        <v>582</v>
      </c>
      <c r="D56" s="247" t="s">
        <v>394</v>
      </c>
      <c r="E56" s="248" t="s">
        <v>4</v>
      </c>
      <c r="F56" s="248" t="s">
        <v>5</v>
      </c>
      <c r="G56" s="171" t="s">
        <v>6</v>
      </c>
      <c r="H56" s="171" t="s">
        <v>7</v>
      </c>
      <c r="I56" s="171" t="s">
        <v>8</v>
      </c>
      <c r="J56" s="171" t="s">
        <v>304</v>
      </c>
      <c r="K56" s="164"/>
      <c r="L56" s="336" t="s">
        <v>449</v>
      </c>
      <c r="M56" s="171" t="s">
        <v>9</v>
      </c>
      <c r="N56" s="171" t="s">
        <v>10</v>
      </c>
      <c r="O56" s="171" t="s">
        <v>11</v>
      </c>
      <c r="P56" s="171" t="s">
        <v>12</v>
      </c>
      <c r="Q56" s="171" t="s">
        <v>13</v>
      </c>
      <c r="R56" s="171" t="s">
        <v>14</v>
      </c>
      <c r="S56" s="171" t="s">
        <v>15</v>
      </c>
      <c r="T56" s="171" t="s">
        <v>16</v>
      </c>
      <c r="U56" s="171" t="s">
        <v>17</v>
      </c>
      <c r="V56" s="171" t="s">
        <v>18</v>
      </c>
    </row>
    <row r="57" spans="1:23" s="98" customFormat="1" ht="13.5" x14ac:dyDescent="0.3">
      <c r="B57" s="423" t="s">
        <v>32</v>
      </c>
      <c r="C57" s="700" t="s">
        <v>619</v>
      </c>
      <c r="D57" s="721" t="s">
        <v>492</v>
      </c>
      <c r="E57" s="687" t="s">
        <v>396</v>
      </c>
      <c r="F57" s="689"/>
      <c r="G57" s="252">
        <v>0</v>
      </c>
      <c r="H57" s="252">
        <v>-0.1310662676190151</v>
      </c>
      <c r="I57" s="252">
        <v>1.6490220555819262</v>
      </c>
      <c r="J57" s="252">
        <v>7.9249822078168837</v>
      </c>
      <c r="K57" s="164"/>
      <c r="L57" s="252">
        <v>7.9249822078168837</v>
      </c>
      <c r="M57" s="252">
        <v>9.5945159615724194</v>
      </c>
      <c r="N57" s="252">
        <v>9.6655312765157912</v>
      </c>
      <c r="O57" s="252">
        <v>11.448655558303892</v>
      </c>
      <c r="P57" s="252">
        <v>11.63045810995356</v>
      </c>
      <c r="Q57" s="252">
        <v>11.375413031411084</v>
      </c>
      <c r="R57" s="252">
        <v>11.405483218834176</v>
      </c>
      <c r="S57" s="252" t="s">
        <v>333</v>
      </c>
      <c r="T57" s="252" t="s">
        <v>333</v>
      </c>
      <c r="U57" s="252" t="s">
        <v>333</v>
      </c>
      <c r="V57" s="252" t="s">
        <v>333</v>
      </c>
    </row>
    <row r="58" spans="1:23" s="98" customFormat="1" ht="13.5" x14ac:dyDescent="0.3">
      <c r="B58" s="423" t="s">
        <v>33</v>
      </c>
      <c r="C58" s="688"/>
      <c r="D58" s="722"/>
      <c r="E58" s="688"/>
      <c r="F58" s="690"/>
      <c r="G58" s="252">
        <v>0</v>
      </c>
      <c r="H58" s="252">
        <v>-0.10239413454660828</v>
      </c>
      <c r="I58" s="252">
        <v>1.3107897268148032</v>
      </c>
      <c r="J58" s="252">
        <v>8.7391024854837447</v>
      </c>
      <c r="K58" s="164"/>
      <c r="L58" s="252">
        <v>8.7391024854837447</v>
      </c>
      <c r="M58" s="252">
        <v>10.102089688688181</v>
      </c>
      <c r="N58" s="252">
        <v>10.300173121233549</v>
      </c>
      <c r="O58" s="252">
        <v>11.847822371645298</v>
      </c>
      <c r="P58" s="252">
        <v>7.7038430079225817</v>
      </c>
      <c r="Q58" s="252">
        <v>7.5210837283470999</v>
      </c>
      <c r="R58" s="252">
        <v>5.5039662813362371</v>
      </c>
      <c r="S58" s="252" t="s">
        <v>333</v>
      </c>
      <c r="T58" s="252" t="s">
        <v>333</v>
      </c>
      <c r="U58" s="252" t="s">
        <v>333</v>
      </c>
      <c r="V58" s="252" t="s">
        <v>333</v>
      </c>
    </row>
    <row r="59" spans="1:23" s="98" customFormat="1" ht="12.4" customHeight="1" x14ac:dyDescent="0.3">
      <c r="B59" s="423" t="s">
        <v>32</v>
      </c>
      <c r="C59" s="700" t="s">
        <v>581</v>
      </c>
      <c r="D59" s="723" t="s">
        <v>492</v>
      </c>
      <c r="E59" s="687" t="s">
        <v>396</v>
      </c>
      <c r="F59" s="689"/>
      <c r="G59" s="252">
        <v>0</v>
      </c>
      <c r="H59" s="252">
        <v>-0.1310662676190151</v>
      </c>
      <c r="I59" s="252">
        <v>1.6490220555819262</v>
      </c>
      <c r="J59" s="252">
        <v>1.7011822078168848</v>
      </c>
      <c r="K59" s="164"/>
      <c r="L59" s="252">
        <v>1.7011822078168848</v>
      </c>
      <c r="M59" s="252">
        <v>3.37071596157242</v>
      </c>
      <c r="N59" s="252">
        <v>3.2761312765157915</v>
      </c>
      <c r="O59" s="252">
        <v>4.8946129781636989</v>
      </c>
      <c r="P59" s="252">
        <v>4.2887571563853468</v>
      </c>
      <c r="Q59" s="252">
        <v>4.0337120778428694</v>
      </c>
      <c r="R59" s="252">
        <v>4.3260832188341771</v>
      </c>
      <c r="S59" s="252" t="s">
        <v>333</v>
      </c>
      <c r="T59" s="252" t="s">
        <v>333</v>
      </c>
      <c r="U59" s="252" t="s">
        <v>333</v>
      </c>
      <c r="V59" s="252" t="s">
        <v>333</v>
      </c>
    </row>
    <row r="60" spans="1:23" s="98" customFormat="1" ht="13.5" x14ac:dyDescent="0.3">
      <c r="B60" s="423" t="s">
        <v>33</v>
      </c>
      <c r="C60" s="688"/>
      <c r="D60" s="724"/>
      <c r="E60" s="688"/>
      <c r="F60" s="690"/>
      <c r="G60" s="252">
        <v>0</v>
      </c>
      <c r="H60" s="252">
        <v>-0.10239413454660828</v>
      </c>
      <c r="I60" s="252">
        <v>1.3107897268148032</v>
      </c>
      <c r="J60" s="252">
        <v>1.3561024854837453</v>
      </c>
      <c r="K60" s="164"/>
      <c r="L60" s="252">
        <v>1.3561024854837453</v>
      </c>
      <c r="M60" s="252">
        <v>2.7190896886881828</v>
      </c>
      <c r="N60" s="252">
        <v>2.5445731212335492</v>
      </c>
      <c r="O60" s="252">
        <v>3.7238675166956514</v>
      </c>
      <c r="P60" s="252">
        <v>3.2317970151566944</v>
      </c>
      <c r="Q60" s="252">
        <v>3.0490377355812108</v>
      </c>
      <c r="R60" s="252">
        <v>-2.8755928274026386</v>
      </c>
      <c r="S60" s="252" t="s">
        <v>333</v>
      </c>
      <c r="T60" s="252" t="s">
        <v>333</v>
      </c>
      <c r="U60" s="252" t="s">
        <v>333</v>
      </c>
      <c r="V60" s="252" t="s">
        <v>333</v>
      </c>
    </row>
    <row r="61" spans="1:23" s="98" customFormat="1" ht="13.5" x14ac:dyDescent="0.3"/>
    <row r="62" spans="1:23" s="98" customFormat="1" ht="13.5" x14ac:dyDescent="0.3"/>
  </sheetData>
  <mergeCells count="54">
    <mergeCell ref="F39:F40"/>
    <mergeCell ref="G39:I40"/>
    <mergeCell ref="B53:B54"/>
    <mergeCell ref="G36:I36"/>
    <mergeCell ref="C37:C38"/>
    <mergeCell ref="D37:D38"/>
    <mergeCell ref="E37:E38"/>
    <mergeCell ref="F37:F38"/>
    <mergeCell ref="G37:I38"/>
    <mergeCell ref="C57:C58"/>
    <mergeCell ref="C59:C60"/>
    <mergeCell ref="D59:D60"/>
    <mergeCell ref="E59:E60"/>
    <mergeCell ref="F59:F60"/>
    <mergeCell ref="D57:D58"/>
    <mergeCell ref="E57:E58"/>
    <mergeCell ref="F57:F58"/>
    <mergeCell ref="C29:C30"/>
    <mergeCell ref="C31:C32"/>
    <mergeCell ref="D48:D49"/>
    <mergeCell ref="E48:E49"/>
    <mergeCell ref="F48:F49"/>
    <mergeCell ref="C46:C47"/>
    <mergeCell ref="C48:C49"/>
    <mergeCell ref="D46:D47"/>
    <mergeCell ref="E46:E47"/>
    <mergeCell ref="F46:F47"/>
    <mergeCell ref="D31:D32"/>
    <mergeCell ref="E31:E32"/>
    <mergeCell ref="F31:F32"/>
    <mergeCell ref="C39:C40"/>
    <mergeCell ref="D39:D40"/>
    <mergeCell ref="E39:E40"/>
    <mergeCell ref="B3:M3"/>
    <mergeCell ref="B8:B12"/>
    <mergeCell ref="D8:D12"/>
    <mergeCell ref="E8:E12"/>
    <mergeCell ref="F8:F9"/>
    <mergeCell ref="G8:J8"/>
    <mergeCell ref="L8:V8"/>
    <mergeCell ref="G9:J9"/>
    <mergeCell ref="C8:C12"/>
    <mergeCell ref="L9:V9"/>
    <mergeCell ref="B13:B18"/>
    <mergeCell ref="F13:F24"/>
    <mergeCell ref="B19:B24"/>
    <mergeCell ref="G28:I28"/>
    <mergeCell ref="C13:C18"/>
    <mergeCell ref="C19:C24"/>
    <mergeCell ref="G31:I32"/>
    <mergeCell ref="G29:I30"/>
    <mergeCell ref="D29:D30"/>
    <mergeCell ref="E29:E30"/>
    <mergeCell ref="F29:F30"/>
  </mergeCells>
  <pageMargins left="0.7" right="0.7" top="0.75" bottom="0.75" header="0.3" footer="0.3"/>
  <pageSetup paperSize="9"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tabColor theme="7" tint="0.79998168889431442"/>
  </sheetPr>
  <dimension ref="A1:AF44"/>
  <sheetViews>
    <sheetView workbookViewId="0"/>
  </sheetViews>
  <sheetFormatPr defaultColWidth="0" defaultRowHeight="13.5" zeroHeight="1" x14ac:dyDescent="0.3"/>
  <cols>
    <col min="1" max="2" width="9" customWidth="1"/>
    <col min="3" max="3" width="13.61328125" customWidth="1"/>
    <col min="4" max="4" width="35" customWidth="1"/>
    <col min="5" max="5" width="33.61328125" customWidth="1"/>
    <col min="6" max="6" width="21" customWidth="1"/>
    <col min="7" max="8" width="10.765625" customWidth="1"/>
    <col min="9" max="11" width="9" hidden="1" customWidth="1"/>
    <col min="12" max="32" width="0" hidden="1" customWidth="1"/>
    <col min="33" max="16384" width="9" hidden="1"/>
  </cols>
  <sheetData>
    <row r="1" spans="1:13" s="91" customFormat="1" ht="12.4" customHeight="1" x14ac:dyDescent="0.25"/>
    <row r="2" spans="1:13" s="91" customFormat="1" ht="18.399999999999999" customHeight="1" x14ac:dyDescent="0.35">
      <c r="B2" s="5" t="s">
        <v>393</v>
      </c>
      <c r="C2" s="5"/>
      <c r="D2" s="5"/>
    </row>
    <row r="3" spans="1:13" s="113" customFormat="1" ht="77.25" customHeight="1" x14ac:dyDescent="0.25">
      <c r="B3" s="653" t="s">
        <v>620</v>
      </c>
      <c r="C3" s="653"/>
      <c r="D3" s="653"/>
      <c r="E3" s="653"/>
      <c r="F3" s="653"/>
      <c r="G3" s="653"/>
      <c r="I3" s="115"/>
      <c r="J3" s="115"/>
      <c r="K3" s="115"/>
      <c r="L3" s="115"/>
      <c r="M3" s="115"/>
    </row>
    <row r="4" spans="1:13" s="113" customFormat="1" ht="12.4" customHeight="1" x14ac:dyDescent="0.25"/>
    <row r="5" spans="1:13" x14ac:dyDescent="0.3">
      <c r="A5" s="7"/>
      <c r="B5" s="7"/>
      <c r="C5" s="7"/>
      <c r="D5" s="7"/>
      <c r="E5" s="7"/>
      <c r="F5" s="7"/>
      <c r="G5" s="7"/>
      <c r="H5" s="206"/>
    </row>
    <row r="6" spans="1:13" x14ac:dyDescent="0.3">
      <c r="A6" s="7"/>
      <c r="B6" s="380" t="s">
        <v>440</v>
      </c>
      <c r="C6" s="380" t="s">
        <v>41</v>
      </c>
      <c r="D6" s="380" t="s">
        <v>334</v>
      </c>
      <c r="E6" s="380" t="s">
        <v>467</v>
      </c>
      <c r="F6" s="380" t="s">
        <v>345</v>
      </c>
      <c r="G6" s="381" t="s">
        <v>347</v>
      </c>
      <c r="H6" s="249"/>
    </row>
    <row r="7" spans="1:13" x14ac:dyDescent="0.3">
      <c r="A7" s="7"/>
      <c r="B7" s="725" t="s">
        <v>289</v>
      </c>
      <c r="C7" s="424" t="s">
        <v>32</v>
      </c>
      <c r="D7" s="424" t="s">
        <v>477</v>
      </c>
      <c r="E7" s="424" t="s">
        <v>290</v>
      </c>
      <c r="F7" s="424" t="s">
        <v>1</v>
      </c>
      <c r="G7" s="356">
        <v>13.745799999999999</v>
      </c>
      <c r="H7" s="355"/>
    </row>
    <row r="8" spans="1:13" x14ac:dyDescent="0.3">
      <c r="A8" s="7"/>
      <c r="B8" s="726"/>
      <c r="C8" s="424" t="s">
        <v>32</v>
      </c>
      <c r="D8" s="424" t="s">
        <v>477</v>
      </c>
      <c r="E8" s="424" t="s">
        <v>293</v>
      </c>
      <c r="F8" s="424" t="s">
        <v>1</v>
      </c>
      <c r="G8" s="356">
        <v>13.745799999999999</v>
      </c>
      <c r="H8" s="355"/>
    </row>
    <row r="9" spans="1:13" x14ac:dyDescent="0.3">
      <c r="A9" s="7"/>
      <c r="B9" s="726"/>
      <c r="C9" s="424" t="s">
        <v>32</v>
      </c>
      <c r="D9" s="424" t="s">
        <v>477</v>
      </c>
      <c r="E9" s="424" t="s">
        <v>290</v>
      </c>
      <c r="F9" s="424" t="s">
        <v>583</v>
      </c>
      <c r="G9" s="356">
        <v>3.4230999999999998</v>
      </c>
      <c r="H9" s="355"/>
    </row>
    <row r="10" spans="1:13" x14ac:dyDescent="0.3">
      <c r="A10" s="7"/>
      <c r="B10" s="726"/>
      <c r="C10" s="424" t="s">
        <v>32</v>
      </c>
      <c r="D10" s="424" t="s">
        <v>477</v>
      </c>
      <c r="E10" s="424" t="s">
        <v>293</v>
      </c>
      <c r="F10" s="424" t="s">
        <v>583</v>
      </c>
      <c r="G10" s="356">
        <v>3.4230999999999998</v>
      </c>
      <c r="H10" s="355"/>
    </row>
    <row r="11" spans="1:13" x14ac:dyDescent="0.3">
      <c r="A11" s="7"/>
      <c r="B11" s="726"/>
      <c r="C11" s="424" t="s">
        <v>32</v>
      </c>
      <c r="D11" s="424" t="s">
        <v>477</v>
      </c>
      <c r="E11" s="424" t="s">
        <v>290</v>
      </c>
      <c r="F11" s="424" t="s">
        <v>581</v>
      </c>
      <c r="G11" s="356">
        <v>24.4072</v>
      </c>
      <c r="H11" s="355"/>
    </row>
    <row r="12" spans="1:13" x14ac:dyDescent="0.3">
      <c r="A12" s="7"/>
      <c r="B12" s="726"/>
      <c r="C12" s="424" t="s">
        <v>32</v>
      </c>
      <c r="D12" s="424" t="s">
        <v>477</v>
      </c>
      <c r="E12" s="424" t="s">
        <v>293</v>
      </c>
      <c r="F12" s="424" t="s">
        <v>581</v>
      </c>
      <c r="G12" s="356">
        <v>24.4072</v>
      </c>
      <c r="H12" s="355"/>
    </row>
    <row r="13" spans="1:13" x14ac:dyDescent="0.3">
      <c r="A13" s="7"/>
      <c r="B13" s="726"/>
      <c r="C13" s="424" t="s">
        <v>32</v>
      </c>
      <c r="D13" s="424" t="s">
        <v>478</v>
      </c>
      <c r="E13" s="424" t="s">
        <v>290</v>
      </c>
      <c r="F13" s="424" t="s">
        <v>1</v>
      </c>
      <c r="G13" s="356">
        <v>13.745799999999999</v>
      </c>
      <c r="H13" s="355"/>
    </row>
    <row r="14" spans="1:13" x14ac:dyDescent="0.3">
      <c r="A14" s="7"/>
      <c r="B14" s="726"/>
      <c r="C14" s="424" t="s">
        <v>32</v>
      </c>
      <c r="D14" s="424" t="s">
        <v>478</v>
      </c>
      <c r="E14" s="424" t="s">
        <v>294</v>
      </c>
      <c r="F14" s="424" t="s">
        <v>1</v>
      </c>
      <c r="G14" s="356">
        <v>13.745799999999999</v>
      </c>
      <c r="H14" s="355"/>
    </row>
    <row r="15" spans="1:13" x14ac:dyDescent="0.3">
      <c r="A15" s="7"/>
      <c r="B15" s="726"/>
      <c r="C15" s="424" t="s">
        <v>32</v>
      </c>
      <c r="D15" s="424" t="s">
        <v>478</v>
      </c>
      <c r="E15" s="424" t="s">
        <v>290</v>
      </c>
      <c r="F15" s="424" t="s">
        <v>583</v>
      </c>
      <c r="G15" s="356">
        <v>3.4230999999999998</v>
      </c>
      <c r="H15" s="355"/>
    </row>
    <row r="16" spans="1:13" x14ac:dyDescent="0.3">
      <c r="A16" s="7"/>
      <c r="B16" s="726"/>
      <c r="C16" s="424" t="s">
        <v>32</v>
      </c>
      <c r="D16" s="424" t="s">
        <v>478</v>
      </c>
      <c r="E16" s="424" t="s">
        <v>294</v>
      </c>
      <c r="F16" s="424" t="s">
        <v>583</v>
      </c>
      <c r="G16" s="356">
        <v>3.4230999999999998</v>
      </c>
      <c r="H16" s="355"/>
    </row>
    <row r="17" spans="1:8" x14ac:dyDescent="0.3">
      <c r="A17" s="7"/>
      <c r="B17" s="726"/>
      <c r="C17" s="424" t="s">
        <v>32</v>
      </c>
      <c r="D17" s="424" t="s">
        <v>478</v>
      </c>
      <c r="E17" s="424" t="s">
        <v>290</v>
      </c>
      <c r="F17" s="424" t="s">
        <v>581</v>
      </c>
      <c r="G17" s="356">
        <v>24.4072</v>
      </c>
      <c r="H17" s="355"/>
    </row>
    <row r="18" spans="1:8" x14ac:dyDescent="0.3">
      <c r="A18" s="7"/>
      <c r="B18" s="726"/>
      <c r="C18" s="424" t="s">
        <v>32</v>
      </c>
      <c r="D18" s="424" t="s">
        <v>478</v>
      </c>
      <c r="E18" s="424" t="s">
        <v>294</v>
      </c>
      <c r="F18" s="424" t="s">
        <v>581</v>
      </c>
      <c r="G18" s="356">
        <v>24.4072</v>
      </c>
      <c r="H18" s="355"/>
    </row>
    <row r="19" spans="1:8" x14ac:dyDescent="0.3">
      <c r="A19" s="7"/>
      <c r="B19" s="726"/>
      <c r="C19" s="424" t="s">
        <v>33</v>
      </c>
      <c r="D19" s="424" t="s">
        <v>348</v>
      </c>
      <c r="E19" s="424" t="s">
        <v>290</v>
      </c>
      <c r="F19" s="424" t="s">
        <v>1</v>
      </c>
      <c r="G19" s="356">
        <v>13.440300000000001</v>
      </c>
      <c r="H19" s="355"/>
    </row>
    <row r="20" spans="1:8" x14ac:dyDescent="0.3">
      <c r="A20" s="7"/>
      <c r="B20" s="726"/>
      <c r="C20" s="424" t="s">
        <v>33</v>
      </c>
      <c r="D20" s="424" t="s">
        <v>348</v>
      </c>
      <c r="E20" s="424" t="s">
        <v>468</v>
      </c>
      <c r="F20" s="424" t="s">
        <v>1</v>
      </c>
      <c r="G20" s="356">
        <v>13.440300000000001</v>
      </c>
      <c r="H20" s="355"/>
    </row>
    <row r="21" spans="1:8" x14ac:dyDescent="0.3">
      <c r="A21" s="7"/>
      <c r="B21" s="726"/>
      <c r="C21" s="424" t="s">
        <v>33</v>
      </c>
      <c r="D21" s="424" t="s">
        <v>348</v>
      </c>
      <c r="E21" s="424" t="s">
        <v>290</v>
      </c>
      <c r="F21" s="424" t="s">
        <v>583</v>
      </c>
      <c r="G21" s="356">
        <v>3.1859000000000002</v>
      </c>
      <c r="H21" s="355"/>
    </row>
    <row r="22" spans="1:8" x14ac:dyDescent="0.3">
      <c r="A22" s="7"/>
      <c r="B22" s="726"/>
      <c r="C22" s="424" t="s">
        <v>33</v>
      </c>
      <c r="D22" s="424" t="s">
        <v>348</v>
      </c>
      <c r="E22" s="424" t="s">
        <v>468</v>
      </c>
      <c r="F22" s="424" t="s">
        <v>583</v>
      </c>
      <c r="G22" s="356">
        <v>3.1859000000000002</v>
      </c>
      <c r="H22" s="355"/>
    </row>
    <row r="23" spans="1:8" x14ac:dyDescent="0.3">
      <c r="A23" s="7"/>
      <c r="B23" s="726"/>
      <c r="C23" s="424" t="s">
        <v>33</v>
      </c>
      <c r="D23" s="424" t="s">
        <v>348</v>
      </c>
      <c r="E23" s="424" t="s">
        <v>290</v>
      </c>
      <c r="F23" s="424" t="s">
        <v>581</v>
      </c>
      <c r="G23" s="356">
        <v>39.661700000000003</v>
      </c>
      <c r="H23" s="355"/>
    </row>
    <row r="24" spans="1:8" x14ac:dyDescent="0.3">
      <c r="A24" s="7"/>
      <c r="B24" s="727"/>
      <c r="C24" s="424" t="s">
        <v>33</v>
      </c>
      <c r="D24" s="424" t="s">
        <v>348</v>
      </c>
      <c r="E24" s="424" t="s">
        <v>468</v>
      </c>
      <c r="F24" s="424" t="s">
        <v>581</v>
      </c>
      <c r="G24" s="356">
        <v>39.661700000000003</v>
      </c>
      <c r="H24" s="355"/>
    </row>
    <row r="25" spans="1:8" x14ac:dyDescent="0.3">
      <c r="A25" s="7"/>
      <c r="B25" s="725" t="s">
        <v>404</v>
      </c>
      <c r="C25" s="424" t="s">
        <v>32</v>
      </c>
      <c r="D25" s="424" t="s">
        <v>477</v>
      </c>
      <c r="E25" s="424" t="s">
        <v>290</v>
      </c>
      <c r="F25" s="424" t="s">
        <v>1</v>
      </c>
      <c r="G25" s="345">
        <v>5.8318000000000002E-2</v>
      </c>
      <c r="H25" s="357"/>
    </row>
    <row r="26" spans="1:8" x14ac:dyDescent="0.3">
      <c r="A26" s="7"/>
      <c r="B26" s="726"/>
      <c r="C26" s="424" t="s">
        <v>32</v>
      </c>
      <c r="D26" s="424" t="s">
        <v>477</v>
      </c>
      <c r="E26" s="424" t="s">
        <v>293</v>
      </c>
      <c r="F26" s="424" t="s">
        <v>1</v>
      </c>
      <c r="G26" s="345">
        <v>5.8318000000000002E-2</v>
      </c>
      <c r="H26" s="357"/>
    </row>
    <row r="27" spans="1:8" x14ac:dyDescent="0.3">
      <c r="A27" s="7"/>
      <c r="B27" s="726"/>
      <c r="C27" s="424" t="s">
        <v>32</v>
      </c>
      <c r="D27" s="424" t="s">
        <v>477</v>
      </c>
      <c r="E27" s="424" t="s">
        <v>290</v>
      </c>
      <c r="F27" s="424" t="s">
        <v>583</v>
      </c>
      <c r="G27" s="345">
        <v>4.8539999999999998E-3</v>
      </c>
      <c r="H27" s="357"/>
    </row>
    <row r="28" spans="1:8" x14ac:dyDescent="0.3">
      <c r="A28" s="7"/>
      <c r="B28" s="726"/>
      <c r="C28" s="424" t="s">
        <v>32</v>
      </c>
      <c r="D28" s="424" t="s">
        <v>477</v>
      </c>
      <c r="E28" s="424" t="s">
        <v>293</v>
      </c>
      <c r="F28" s="424" t="s">
        <v>583</v>
      </c>
      <c r="G28" s="345">
        <v>4.8539999999999998E-3</v>
      </c>
      <c r="H28" s="357"/>
    </row>
    <row r="29" spans="1:8" x14ac:dyDescent="0.3">
      <c r="A29" s="7"/>
      <c r="B29" s="726"/>
      <c r="C29" s="424" t="s">
        <v>32</v>
      </c>
      <c r="D29" s="424" t="s">
        <v>477</v>
      </c>
      <c r="E29" s="424" t="s">
        <v>290</v>
      </c>
      <c r="F29" s="424" t="s">
        <v>581</v>
      </c>
      <c r="G29" s="345">
        <v>0</v>
      </c>
      <c r="H29" s="357"/>
    </row>
    <row r="30" spans="1:8" x14ac:dyDescent="0.3">
      <c r="A30" s="7"/>
      <c r="B30" s="726"/>
      <c r="C30" s="424" t="s">
        <v>32</v>
      </c>
      <c r="D30" s="424" t="s">
        <v>477</v>
      </c>
      <c r="E30" s="424" t="s">
        <v>293</v>
      </c>
      <c r="F30" s="424" t="s">
        <v>581</v>
      </c>
      <c r="G30" s="345">
        <v>0</v>
      </c>
      <c r="H30" s="357"/>
    </row>
    <row r="31" spans="1:8" x14ac:dyDescent="0.3">
      <c r="A31" s="7"/>
      <c r="B31" s="726"/>
      <c r="C31" s="424" t="s">
        <v>32</v>
      </c>
      <c r="D31" s="424" t="s">
        <v>478</v>
      </c>
      <c r="E31" s="424" t="s">
        <v>290</v>
      </c>
      <c r="F31" s="424" t="s">
        <v>1</v>
      </c>
      <c r="G31" s="345">
        <v>5.7903999999999997E-2</v>
      </c>
      <c r="H31" s="357"/>
    </row>
    <row r="32" spans="1:8" x14ac:dyDescent="0.3">
      <c r="A32" s="7"/>
      <c r="B32" s="726"/>
      <c r="C32" s="424" t="s">
        <v>32</v>
      </c>
      <c r="D32" s="424" t="s">
        <v>478</v>
      </c>
      <c r="E32" s="424" t="s">
        <v>294</v>
      </c>
      <c r="F32" s="424" t="s">
        <v>1</v>
      </c>
      <c r="G32" s="345">
        <v>5.7903999999999997E-2</v>
      </c>
      <c r="H32" s="357"/>
    </row>
    <row r="33" spans="1:8" x14ac:dyDescent="0.3">
      <c r="A33" s="7"/>
      <c r="B33" s="726"/>
      <c r="C33" s="424" t="s">
        <v>32</v>
      </c>
      <c r="D33" s="424" t="s">
        <v>478</v>
      </c>
      <c r="E33" s="424" t="s">
        <v>290</v>
      </c>
      <c r="F33" s="424" t="s">
        <v>583</v>
      </c>
      <c r="G33" s="345">
        <v>4.7860000000000003E-3</v>
      </c>
      <c r="H33" s="357"/>
    </row>
    <row r="34" spans="1:8" x14ac:dyDescent="0.3">
      <c r="A34" s="7"/>
      <c r="B34" s="726"/>
      <c r="C34" s="424" t="s">
        <v>32</v>
      </c>
      <c r="D34" s="424" t="s">
        <v>478</v>
      </c>
      <c r="E34" s="424" t="s">
        <v>294</v>
      </c>
      <c r="F34" s="424" t="s">
        <v>583</v>
      </c>
      <c r="G34" s="345">
        <v>4.7860000000000003E-3</v>
      </c>
      <c r="H34" s="357"/>
    </row>
    <row r="35" spans="1:8" x14ac:dyDescent="0.3">
      <c r="A35" s="7"/>
      <c r="B35" s="726"/>
      <c r="C35" s="424" t="s">
        <v>32</v>
      </c>
      <c r="D35" s="424" t="s">
        <v>478</v>
      </c>
      <c r="E35" s="424" t="s">
        <v>290</v>
      </c>
      <c r="F35" s="424" t="s">
        <v>581</v>
      </c>
      <c r="G35" s="345">
        <v>0</v>
      </c>
      <c r="H35" s="357"/>
    </row>
    <row r="36" spans="1:8" x14ac:dyDescent="0.3">
      <c r="A36" s="7"/>
      <c r="B36" s="726"/>
      <c r="C36" s="424" t="s">
        <v>32</v>
      </c>
      <c r="D36" s="424" t="s">
        <v>478</v>
      </c>
      <c r="E36" s="424" t="s">
        <v>294</v>
      </c>
      <c r="F36" s="424" t="s">
        <v>581</v>
      </c>
      <c r="G36" s="345">
        <v>0</v>
      </c>
      <c r="H36" s="357"/>
    </row>
    <row r="37" spans="1:8" x14ac:dyDescent="0.3">
      <c r="A37" s="7"/>
      <c r="B37" s="726"/>
      <c r="C37" s="424" t="s">
        <v>33</v>
      </c>
      <c r="D37" s="424" t="s">
        <v>348</v>
      </c>
      <c r="E37" s="424" t="s">
        <v>290</v>
      </c>
      <c r="F37" s="424" t="s">
        <v>1</v>
      </c>
      <c r="G37" s="345">
        <v>5.7526000000000001E-2</v>
      </c>
      <c r="H37" s="357"/>
    </row>
    <row r="38" spans="1:8" x14ac:dyDescent="0.3">
      <c r="A38" s="7"/>
      <c r="B38" s="726"/>
      <c r="C38" s="424" t="s">
        <v>33</v>
      </c>
      <c r="D38" s="424" t="s">
        <v>348</v>
      </c>
      <c r="E38" s="424" t="s">
        <v>468</v>
      </c>
      <c r="F38" s="424" t="s">
        <v>1</v>
      </c>
      <c r="G38" s="345">
        <v>5.7526000000000001E-2</v>
      </c>
      <c r="H38" s="357"/>
    </row>
    <row r="39" spans="1:8" x14ac:dyDescent="0.3">
      <c r="A39" s="7"/>
      <c r="B39" s="726"/>
      <c r="C39" s="424" t="s">
        <v>33</v>
      </c>
      <c r="D39" s="424" t="s">
        <v>348</v>
      </c>
      <c r="E39" s="424" t="s">
        <v>290</v>
      </c>
      <c r="F39" s="424" t="s">
        <v>583</v>
      </c>
      <c r="G39" s="345">
        <v>4.1349999999999998E-3</v>
      </c>
      <c r="H39" s="357"/>
    </row>
    <row r="40" spans="1:8" x14ac:dyDescent="0.3">
      <c r="A40" s="7"/>
      <c r="B40" s="726"/>
      <c r="C40" s="424" t="s">
        <v>33</v>
      </c>
      <c r="D40" s="424" t="s">
        <v>348</v>
      </c>
      <c r="E40" s="424" t="s">
        <v>468</v>
      </c>
      <c r="F40" s="424" t="s">
        <v>583</v>
      </c>
      <c r="G40" s="345">
        <v>4.1349999999999998E-3</v>
      </c>
      <c r="H40" s="357"/>
    </row>
    <row r="41" spans="1:8" x14ac:dyDescent="0.3">
      <c r="A41" s="7"/>
      <c r="B41" s="726"/>
      <c r="C41" s="424" t="s">
        <v>33</v>
      </c>
      <c r="D41" s="424" t="s">
        <v>348</v>
      </c>
      <c r="E41" s="424" t="s">
        <v>290</v>
      </c>
      <c r="F41" s="424" t="s">
        <v>581</v>
      </c>
      <c r="G41" s="345">
        <v>0</v>
      </c>
      <c r="H41" s="357"/>
    </row>
    <row r="42" spans="1:8" x14ac:dyDescent="0.3">
      <c r="A42" s="7"/>
      <c r="B42" s="727"/>
      <c r="C42" s="424" t="s">
        <v>33</v>
      </c>
      <c r="D42" s="424" t="s">
        <v>348</v>
      </c>
      <c r="E42" s="424" t="s">
        <v>468</v>
      </c>
      <c r="F42" s="424" t="s">
        <v>581</v>
      </c>
      <c r="G42" s="345">
        <v>0</v>
      </c>
      <c r="H42" s="357"/>
    </row>
    <row r="43" spans="1:8" s="7" customFormat="1" x14ac:dyDescent="0.3">
      <c r="H43" s="206"/>
    </row>
    <row r="44" spans="1:8" s="7" customFormat="1" x14ac:dyDescent="0.3">
      <c r="H44" s="206"/>
    </row>
  </sheetData>
  <mergeCells count="3">
    <mergeCell ref="B3:G3"/>
    <mergeCell ref="B25:B42"/>
    <mergeCell ref="B7:B24"/>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tabColor theme="7" tint="0.79998168889431442"/>
  </sheetPr>
  <dimension ref="A1:AF14"/>
  <sheetViews>
    <sheetView workbookViewId="0"/>
  </sheetViews>
  <sheetFormatPr defaultColWidth="0" defaultRowHeight="13.5" zeroHeight="1" x14ac:dyDescent="0.3"/>
  <cols>
    <col min="1" max="1" width="9" customWidth="1"/>
    <col min="2" max="2" width="13.4609375" customWidth="1"/>
    <col min="3" max="3" width="31.765625" customWidth="1"/>
    <col min="4" max="4" width="31.765625" bestFit="1" customWidth="1"/>
    <col min="5" max="6" width="9" customWidth="1"/>
    <col min="7" max="32" width="0" hidden="1" customWidth="1"/>
    <col min="33" max="16384" width="9" hidden="1"/>
  </cols>
  <sheetData>
    <row r="1" spans="1:6" s="91" customFormat="1" ht="12.4" customHeight="1" x14ac:dyDescent="0.25"/>
    <row r="2" spans="1:6" s="91" customFormat="1" ht="18.399999999999999" customHeight="1" x14ac:dyDescent="0.35">
      <c r="B2" s="5" t="s">
        <v>469</v>
      </c>
      <c r="C2" s="5"/>
      <c r="D2" s="5"/>
    </row>
    <row r="3" spans="1:6" s="115" customFormat="1" ht="64.5" customHeight="1" x14ac:dyDescent="0.25">
      <c r="B3" s="653" t="s">
        <v>573</v>
      </c>
      <c r="C3" s="653"/>
      <c r="D3" s="653"/>
      <c r="E3" s="653"/>
      <c r="F3" s="653"/>
    </row>
    <row r="4" spans="1:6" s="113" customFormat="1" ht="12.4" customHeight="1" x14ac:dyDescent="0.25"/>
    <row r="5" spans="1:6" s="7" customFormat="1" ht="13.15" customHeight="1" x14ac:dyDescent="0.3"/>
    <row r="6" spans="1:6" x14ac:dyDescent="0.3">
      <c r="A6" s="7"/>
      <c r="B6" s="77" t="s">
        <v>41</v>
      </c>
      <c r="C6" s="77" t="s">
        <v>334</v>
      </c>
      <c r="D6" s="77" t="s">
        <v>467</v>
      </c>
      <c r="E6" s="25" t="s">
        <v>388</v>
      </c>
      <c r="F6" s="7"/>
    </row>
    <row r="7" spans="1:6" x14ac:dyDescent="0.3">
      <c r="A7" s="7"/>
      <c r="B7" s="26" t="s">
        <v>32</v>
      </c>
      <c r="C7" s="26" t="s">
        <v>477</v>
      </c>
      <c r="D7" s="26" t="s">
        <v>290</v>
      </c>
      <c r="E7" s="345">
        <v>1.9368E-2</v>
      </c>
      <c r="F7" s="7"/>
    </row>
    <row r="8" spans="1:6" x14ac:dyDescent="0.3">
      <c r="A8" s="7"/>
      <c r="B8" s="26" t="s">
        <v>32</v>
      </c>
      <c r="C8" s="26" t="s">
        <v>477</v>
      </c>
      <c r="D8" s="26" t="s">
        <v>293</v>
      </c>
      <c r="E8" s="345">
        <v>1.9368E-2</v>
      </c>
      <c r="F8" s="7"/>
    </row>
    <row r="9" spans="1:6" x14ac:dyDescent="0.3">
      <c r="A9" s="7"/>
      <c r="B9" s="26" t="s">
        <v>32</v>
      </c>
      <c r="C9" s="26" t="s">
        <v>478</v>
      </c>
      <c r="D9" s="26" t="s">
        <v>290</v>
      </c>
      <c r="E9" s="345">
        <v>1.9368E-2</v>
      </c>
      <c r="F9" s="7"/>
    </row>
    <row r="10" spans="1:6" x14ac:dyDescent="0.3">
      <c r="A10" s="7"/>
      <c r="B10" s="26" t="s">
        <v>32</v>
      </c>
      <c r="C10" s="26" t="s">
        <v>478</v>
      </c>
      <c r="D10" s="26" t="s">
        <v>294</v>
      </c>
      <c r="E10" s="345">
        <v>1.9368E-2</v>
      </c>
      <c r="F10" s="7"/>
    </row>
    <row r="11" spans="1:6" x14ac:dyDescent="0.3">
      <c r="A11" s="7"/>
      <c r="B11" s="26" t="s">
        <v>33</v>
      </c>
      <c r="C11" s="26" t="s">
        <v>348</v>
      </c>
      <c r="D11" s="26" t="s">
        <v>290</v>
      </c>
      <c r="E11" s="345">
        <v>1.9368E-2</v>
      </c>
      <c r="F11" s="7"/>
    </row>
    <row r="12" spans="1:6" x14ac:dyDescent="0.3">
      <c r="A12" s="7"/>
      <c r="B12" s="26" t="s">
        <v>33</v>
      </c>
      <c r="C12" s="26" t="s">
        <v>348</v>
      </c>
      <c r="D12" s="26" t="s">
        <v>468</v>
      </c>
      <c r="E12" s="345">
        <v>1.9368E-2</v>
      </c>
      <c r="F12" s="7"/>
    </row>
    <row r="13" spans="1:6" s="7" customFormat="1" x14ac:dyDescent="0.3"/>
    <row r="14" spans="1:6" s="7" customFormat="1" x14ac:dyDescent="0.3"/>
  </sheetData>
  <mergeCells count="1">
    <mergeCell ref="B3:F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0">
    <tabColor theme="7" tint="0.79998168889431442"/>
  </sheetPr>
  <dimension ref="A1:AF15"/>
  <sheetViews>
    <sheetView workbookViewId="0"/>
  </sheetViews>
  <sheetFormatPr defaultColWidth="0" defaultRowHeight="13.5" zeroHeight="1" x14ac:dyDescent="0.3"/>
  <cols>
    <col min="1" max="1" width="9" customWidth="1"/>
    <col min="2" max="2" width="13.4609375" customWidth="1"/>
    <col min="3" max="3" width="31.765625" customWidth="1"/>
    <col min="4" max="4" width="33.07421875" customWidth="1"/>
    <col min="5" max="7" width="9" customWidth="1"/>
    <col min="8" max="32" width="0" hidden="1" customWidth="1"/>
    <col min="33" max="16384" width="9" hidden="1"/>
  </cols>
  <sheetData>
    <row r="1" spans="1:24" s="91" customFormat="1" ht="12.4" customHeight="1" x14ac:dyDescent="0.25"/>
    <row r="2" spans="1:24" s="91" customFormat="1" ht="18.399999999999999" customHeight="1" x14ac:dyDescent="0.35">
      <c r="B2" s="5" t="s">
        <v>465</v>
      </c>
      <c r="C2" s="5"/>
      <c r="D2" s="5"/>
      <c r="M2" s="5"/>
    </row>
    <row r="3" spans="1:24" s="113" customFormat="1" ht="57.75" customHeight="1" x14ac:dyDescent="0.25">
      <c r="B3" s="653" t="s">
        <v>466</v>
      </c>
      <c r="C3" s="653"/>
      <c r="D3" s="653"/>
      <c r="E3" s="653"/>
      <c r="F3" s="653"/>
      <c r="G3" s="115"/>
      <c r="H3" s="115"/>
      <c r="I3" s="115"/>
      <c r="J3" s="115"/>
      <c r="K3" s="115"/>
      <c r="L3" s="115"/>
      <c r="M3" s="115"/>
      <c r="N3" s="115"/>
      <c r="O3" s="115"/>
      <c r="P3" s="115"/>
      <c r="Q3" s="115"/>
      <c r="R3" s="115"/>
      <c r="S3" s="115"/>
      <c r="T3" s="115"/>
      <c r="U3" s="115"/>
      <c r="V3" s="115"/>
      <c r="W3" s="115"/>
      <c r="X3" s="115"/>
    </row>
    <row r="4" spans="1:24" s="113" customFormat="1" ht="12.4" customHeight="1" x14ac:dyDescent="0.25"/>
    <row r="5" spans="1:24" s="7" customFormat="1" x14ac:dyDescent="0.3"/>
    <row r="6" spans="1:24" s="7" customFormat="1" ht="13.15" customHeight="1" x14ac:dyDescent="0.3"/>
    <row r="7" spans="1:24" x14ac:dyDescent="0.3">
      <c r="A7" s="7"/>
      <c r="B7" s="77" t="s">
        <v>41</v>
      </c>
      <c r="C7" s="77" t="s">
        <v>334</v>
      </c>
      <c r="D7" s="77" t="s">
        <v>467</v>
      </c>
      <c r="E7" s="25" t="s">
        <v>402</v>
      </c>
      <c r="F7" s="7"/>
      <c r="G7" s="7"/>
    </row>
    <row r="8" spans="1:24" x14ac:dyDescent="0.3">
      <c r="A8" s="7"/>
      <c r="B8" s="26" t="s">
        <v>32</v>
      </c>
      <c r="C8" s="26" t="s">
        <v>477</v>
      </c>
      <c r="D8" s="26" t="s">
        <v>290</v>
      </c>
      <c r="E8" s="358">
        <v>1.4641E-2</v>
      </c>
      <c r="F8" s="7"/>
      <c r="G8" s="7"/>
    </row>
    <row r="9" spans="1:24" x14ac:dyDescent="0.3">
      <c r="A9" s="7"/>
      <c r="B9" s="26" t="s">
        <v>32</v>
      </c>
      <c r="C9" s="26" t="s">
        <v>477</v>
      </c>
      <c r="D9" s="26" t="s">
        <v>293</v>
      </c>
      <c r="E9" s="358">
        <v>1.4641E-2</v>
      </c>
      <c r="F9" s="7"/>
      <c r="G9" s="7"/>
    </row>
    <row r="10" spans="1:24" x14ac:dyDescent="0.3">
      <c r="A10" s="7"/>
      <c r="B10" s="26" t="s">
        <v>32</v>
      </c>
      <c r="C10" s="26" t="s">
        <v>478</v>
      </c>
      <c r="D10" s="26" t="s">
        <v>290</v>
      </c>
      <c r="E10" s="358">
        <v>1.4641E-2</v>
      </c>
      <c r="F10" s="7"/>
      <c r="G10" s="7"/>
    </row>
    <row r="11" spans="1:24" x14ac:dyDescent="0.3">
      <c r="A11" s="7"/>
      <c r="B11" s="26" t="s">
        <v>32</v>
      </c>
      <c r="C11" s="26" t="s">
        <v>478</v>
      </c>
      <c r="D11" s="26" t="s">
        <v>294</v>
      </c>
      <c r="E11" s="358">
        <v>1.4641E-2</v>
      </c>
      <c r="F11" s="7"/>
      <c r="G11" s="7"/>
    </row>
    <row r="12" spans="1:24" x14ac:dyDescent="0.3">
      <c r="A12" s="7"/>
      <c r="B12" s="26" t="s">
        <v>33</v>
      </c>
      <c r="C12" s="26" t="s">
        <v>348</v>
      </c>
      <c r="D12" s="26" t="s">
        <v>290</v>
      </c>
      <c r="E12" s="358">
        <v>1.4641E-2</v>
      </c>
      <c r="F12" s="7"/>
      <c r="G12" s="7"/>
    </row>
    <row r="13" spans="1:24" x14ac:dyDescent="0.3">
      <c r="A13" s="7"/>
      <c r="B13" s="26" t="s">
        <v>33</v>
      </c>
      <c r="C13" s="26" t="s">
        <v>348</v>
      </c>
      <c r="D13" s="26" t="s">
        <v>468</v>
      </c>
      <c r="E13" s="358">
        <v>1.4641E-2</v>
      </c>
      <c r="F13" s="7"/>
      <c r="G13" s="7"/>
    </row>
    <row r="14" spans="1:24" s="7" customFormat="1" x14ac:dyDescent="0.3"/>
    <row r="15" spans="1:24" s="7" customFormat="1" x14ac:dyDescent="0.3"/>
  </sheetData>
  <mergeCells count="1">
    <mergeCell ref="B3:F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79998168889431442"/>
  </sheetPr>
  <dimension ref="A1:Q120"/>
  <sheetViews>
    <sheetView zoomScaleNormal="100" workbookViewId="0"/>
  </sheetViews>
  <sheetFormatPr defaultColWidth="0" defaultRowHeight="13.5" zeroHeight="1" x14ac:dyDescent="0.3"/>
  <cols>
    <col min="1" max="1" width="8.3828125" style="277" customWidth="1"/>
    <col min="2" max="2" width="33.23046875" style="278" customWidth="1"/>
    <col min="3" max="10" width="24.61328125" style="278" customWidth="1"/>
    <col min="11" max="11" width="18.3828125" style="278" customWidth="1"/>
    <col min="12" max="16384" width="8.07421875" style="278" hidden="1"/>
  </cols>
  <sheetData>
    <row r="1" spans="1:17" s="70" customFormat="1" ht="12.4" customHeight="1" x14ac:dyDescent="0.25">
      <c r="A1" s="254"/>
    </row>
    <row r="2" spans="1:17" s="70" customFormat="1" ht="18.399999999999999" customHeight="1" x14ac:dyDescent="0.35">
      <c r="A2" s="254"/>
      <c r="B2" s="27" t="s">
        <v>447</v>
      </c>
      <c r="C2" s="27"/>
      <c r="D2" s="27"/>
    </row>
    <row r="3" spans="1:17" s="70" customFormat="1" ht="35.5" customHeight="1" x14ac:dyDescent="0.25">
      <c r="A3" s="254"/>
      <c r="B3" s="459" t="s">
        <v>540</v>
      </c>
      <c r="C3" s="459"/>
      <c r="D3" s="459"/>
      <c r="E3" s="459"/>
      <c r="F3" s="459"/>
      <c r="G3" s="459"/>
      <c r="H3" s="459"/>
      <c r="I3" s="72"/>
      <c r="J3" s="72"/>
      <c r="K3" s="72"/>
      <c r="L3" s="72"/>
      <c r="M3" s="72"/>
      <c r="N3" s="72"/>
      <c r="O3" s="72"/>
      <c r="P3" s="72"/>
      <c r="Q3" s="72"/>
    </row>
    <row r="4" spans="1:17" s="332" customFormat="1" ht="19.899999999999999" customHeight="1" x14ac:dyDescent="0.3">
      <c r="A4" s="328"/>
      <c r="B4" s="329"/>
      <c r="C4" s="330"/>
      <c r="D4" s="330"/>
      <c r="E4" s="330"/>
      <c r="F4" s="331"/>
      <c r="G4" s="331"/>
      <c r="I4" s="333"/>
      <c r="J4" s="333"/>
      <c r="K4" s="333"/>
      <c r="L4" s="333"/>
      <c r="M4" s="333"/>
      <c r="N4" s="333"/>
      <c r="O4" s="333"/>
      <c r="P4" s="333"/>
      <c r="Q4" s="333"/>
    </row>
    <row r="5" spans="1:17" x14ac:dyDescent="0.3"/>
    <row r="6" spans="1:17" ht="17.25" customHeight="1" x14ac:dyDescent="0.3">
      <c r="B6" s="334" t="s">
        <v>5</v>
      </c>
      <c r="C6" s="297" t="s">
        <v>14</v>
      </c>
      <c r="D6" s="279"/>
    </row>
    <row r="7" spans="1:17" x14ac:dyDescent="0.3"/>
    <row r="8" spans="1:17" x14ac:dyDescent="0.3"/>
    <row r="9" spans="1:17" x14ac:dyDescent="0.3">
      <c r="B9" s="413" t="s">
        <v>587</v>
      </c>
      <c r="C9" s="279"/>
    </row>
    <row r="10" spans="1:17" x14ac:dyDescent="0.3">
      <c r="B10" s="280"/>
      <c r="C10" s="279"/>
    </row>
    <row r="11" spans="1:17" s="277" customFormat="1" ht="13.5" customHeight="1" x14ac:dyDescent="0.3">
      <c r="B11" s="298"/>
      <c r="C11" s="299" t="s">
        <v>598</v>
      </c>
      <c r="D11" s="299" t="s">
        <v>599</v>
      </c>
      <c r="E11" s="299" t="s">
        <v>600</v>
      </c>
      <c r="F11" s="299" t="s">
        <v>601</v>
      </c>
      <c r="G11" s="299" t="s">
        <v>602</v>
      </c>
      <c r="H11" s="299" t="s">
        <v>603</v>
      </c>
      <c r="I11" s="299"/>
      <c r="J11" s="299"/>
    </row>
    <row r="12" spans="1:17" ht="30" customHeight="1" x14ac:dyDescent="0.3">
      <c r="B12" s="461" t="s">
        <v>45</v>
      </c>
      <c r="C12" s="462" t="s">
        <v>532</v>
      </c>
      <c r="D12" s="462"/>
      <c r="E12" s="462" t="s">
        <v>533</v>
      </c>
      <c r="F12" s="462"/>
      <c r="G12" s="463" t="s">
        <v>33</v>
      </c>
      <c r="H12" s="463"/>
      <c r="I12" s="460" t="s">
        <v>418</v>
      </c>
      <c r="J12" s="460"/>
      <c r="L12" s="281"/>
      <c r="M12" s="281"/>
      <c r="N12" s="281"/>
      <c r="O12" s="281"/>
      <c r="P12" s="277"/>
    </row>
    <row r="13" spans="1:17" ht="25.5" customHeight="1" x14ac:dyDescent="0.3">
      <c r="A13" s="282"/>
      <c r="B13" s="461"/>
      <c r="C13" s="283" t="s">
        <v>0</v>
      </c>
      <c r="D13" s="283" t="s">
        <v>293</v>
      </c>
      <c r="E13" s="283" t="s">
        <v>0</v>
      </c>
      <c r="F13" s="283" t="s">
        <v>294</v>
      </c>
      <c r="G13" s="284" t="s">
        <v>0</v>
      </c>
      <c r="H13" s="326" t="s">
        <v>468</v>
      </c>
      <c r="I13" s="346" t="s">
        <v>0</v>
      </c>
      <c r="J13" s="346" t="s">
        <v>549</v>
      </c>
      <c r="L13" s="281"/>
      <c r="M13" s="285"/>
      <c r="N13" s="281"/>
      <c r="O13" s="285"/>
      <c r="P13" s="277"/>
    </row>
    <row r="14" spans="1:17" ht="15" customHeight="1" x14ac:dyDescent="0.3">
      <c r="B14" s="294" t="s">
        <v>322</v>
      </c>
      <c r="C14" s="305">
        <f t="shared" ref="C14:H27" ca="1" si="0">ROUND(INDEX(INDIRECT(C$11&amp;"!$G$15:$Z$194"),MATCH("Total_"&amp;$B14,INDIRECT(C$11&amp;"!$C$15:$C$194"),0),MATCH($C$6,INDIRECT(C$11&amp;"!$G$12:$Z$12"),0)),2)</f>
        <v>84.76</v>
      </c>
      <c r="D14" s="305">
        <f t="shared" ca="1" si="0"/>
        <v>679.4</v>
      </c>
      <c r="E14" s="305">
        <f t="shared" ca="1" si="0"/>
        <v>85.06</v>
      </c>
      <c r="F14" s="305">
        <f t="shared" ca="1" si="0"/>
        <v>839.24</v>
      </c>
      <c r="G14" s="305">
        <f t="shared" ca="1" si="0"/>
        <v>90.81</v>
      </c>
      <c r="H14" s="305">
        <f t="shared" ca="1" si="0"/>
        <v>552.91999999999996</v>
      </c>
      <c r="I14" s="347">
        <f ca="1">IFERROR(C14+G14,"-")</f>
        <v>175.57</v>
      </c>
      <c r="J14" s="347">
        <f ca="1">IFERROR(D14+H14,"-")</f>
        <v>1232.32</v>
      </c>
      <c r="L14" s="286"/>
      <c r="M14" s="286"/>
      <c r="N14" s="286"/>
      <c r="O14" s="286"/>
      <c r="P14" s="277"/>
    </row>
    <row r="15" spans="1:17" ht="15" customHeight="1" x14ac:dyDescent="0.3">
      <c r="B15" s="294" t="s">
        <v>321</v>
      </c>
      <c r="C15" s="305">
        <f t="shared" ca="1" si="0"/>
        <v>91.98</v>
      </c>
      <c r="D15" s="305">
        <f t="shared" ca="1" si="0"/>
        <v>688.59</v>
      </c>
      <c r="E15" s="305">
        <f t="shared" ca="1" si="0"/>
        <v>92.27</v>
      </c>
      <c r="F15" s="305">
        <f t="shared" ca="1" si="0"/>
        <v>853.4</v>
      </c>
      <c r="G15" s="305">
        <f t="shared" ca="1" si="0"/>
        <v>90.81</v>
      </c>
      <c r="H15" s="305">
        <f t="shared" ca="1" si="0"/>
        <v>542.79</v>
      </c>
      <c r="I15" s="347">
        <f t="shared" ref="I15:I27" ca="1" si="1">IFERROR(C15+G15,"-")</f>
        <v>182.79000000000002</v>
      </c>
      <c r="J15" s="347">
        <f t="shared" ref="J15:J27" ca="1" si="2">IFERROR(D15+H15,"-")</f>
        <v>1231.3800000000001</v>
      </c>
      <c r="L15" s="286"/>
      <c r="M15" s="286"/>
      <c r="N15" s="286"/>
      <c r="O15" s="286"/>
      <c r="P15" s="277"/>
    </row>
    <row r="16" spans="1:17" ht="15" customHeight="1" x14ac:dyDescent="0.3">
      <c r="B16" s="294" t="s">
        <v>327</v>
      </c>
      <c r="C16" s="305">
        <f t="shared" ca="1" si="0"/>
        <v>93.25</v>
      </c>
      <c r="D16" s="305">
        <f t="shared" ca="1" si="0"/>
        <v>685.99</v>
      </c>
      <c r="E16" s="305">
        <f t="shared" ca="1" si="0"/>
        <v>93.55</v>
      </c>
      <c r="F16" s="305">
        <f t="shared" ca="1" si="0"/>
        <v>851.34</v>
      </c>
      <c r="G16" s="305">
        <f t="shared" ca="1" si="0"/>
        <v>90.81</v>
      </c>
      <c r="H16" s="305">
        <f t="shared" ca="1" si="0"/>
        <v>545.98</v>
      </c>
      <c r="I16" s="347">
        <f t="shared" ca="1" si="1"/>
        <v>184.06</v>
      </c>
      <c r="J16" s="347">
        <f t="shared" ca="1" si="2"/>
        <v>1231.97</v>
      </c>
      <c r="L16" s="286"/>
      <c r="M16" s="286"/>
      <c r="N16" s="286"/>
      <c r="O16" s="286"/>
      <c r="P16" s="277"/>
    </row>
    <row r="17" spans="1:16" ht="15" customHeight="1" x14ac:dyDescent="0.3">
      <c r="B17" s="294" t="s">
        <v>329</v>
      </c>
      <c r="C17" s="305">
        <f t="shared" ca="1" si="0"/>
        <v>95.23</v>
      </c>
      <c r="D17" s="305">
        <f t="shared" ca="1" si="0"/>
        <v>710.34</v>
      </c>
      <c r="E17" s="305">
        <f t="shared" ca="1" si="0"/>
        <v>95.53</v>
      </c>
      <c r="F17" s="305">
        <f t="shared" ca="1" si="0"/>
        <v>885.3</v>
      </c>
      <c r="G17" s="305">
        <f t="shared" ca="1" si="0"/>
        <v>90.81</v>
      </c>
      <c r="H17" s="305">
        <f t="shared" ca="1" si="0"/>
        <v>549.16999999999996</v>
      </c>
      <c r="I17" s="347">
        <f t="shared" ca="1" si="1"/>
        <v>186.04000000000002</v>
      </c>
      <c r="J17" s="347">
        <f t="shared" ca="1" si="2"/>
        <v>1259.51</v>
      </c>
      <c r="L17" s="286"/>
      <c r="M17" s="286"/>
      <c r="N17" s="286"/>
      <c r="O17" s="286"/>
      <c r="P17" s="277"/>
    </row>
    <row r="18" spans="1:16" ht="15" customHeight="1" x14ac:dyDescent="0.3">
      <c r="B18" s="294" t="s">
        <v>323</v>
      </c>
      <c r="C18" s="305">
        <f t="shared" ca="1" si="0"/>
        <v>83.82</v>
      </c>
      <c r="D18" s="305">
        <f t="shared" ca="1" si="0"/>
        <v>694.37</v>
      </c>
      <c r="E18" s="305">
        <f t="shared" ca="1" si="0"/>
        <v>84.12</v>
      </c>
      <c r="F18" s="305">
        <f t="shared" ca="1" si="0"/>
        <v>855.47</v>
      </c>
      <c r="G18" s="305">
        <f t="shared" ca="1" si="0"/>
        <v>90.81</v>
      </c>
      <c r="H18" s="305">
        <f t="shared" ca="1" si="0"/>
        <v>567.21</v>
      </c>
      <c r="I18" s="347">
        <f t="shared" ca="1" si="1"/>
        <v>174.63</v>
      </c>
      <c r="J18" s="347">
        <f t="shared" ca="1" si="2"/>
        <v>1261.58</v>
      </c>
      <c r="L18" s="286"/>
      <c r="M18" s="286"/>
      <c r="N18" s="286"/>
      <c r="O18" s="286"/>
      <c r="P18" s="277"/>
    </row>
    <row r="19" spans="1:16" ht="15" customHeight="1" x14ac:dyDescent="0.3">
      <c r="B19" s="294" t="s">
        <v>328</v>
      </c>
      <c r="C19" s="305">
        <f t="shared" ca="1" si="0"/>
        <v>86.44</v>
      </c>
      <c r="D19" s="305">
        <f t="shared" ca="1" si="0"/>
        <v>688.48</v>
      </c>
      <c r="E19" s="305">
        <f t="shared" ca="1" si="0"/>
        <v>86.74</v>
      </c>
      <c r="F19" s="305">
        <f t="shared" ca="1" si="0"/>
        <v>854.13</v>
      </c>
      <c r="G19" s="305">
        <f t="shared" ca="1" si="0"/>
        <v>90.81</v>
      </c>
      <c r="H19" s="305">
        <f t="shared" ca="1" si="0"/>
        <v>549.15</v>
      </c>
      <c r="I19" s="347">
        <f t="shared" ca="1" si="1"/>
        <v>177.25</v>
      </c>
      <c r="J19" s="347">
        <f t="shared" ca="1" si="2"/>
        <v>1237.6300000000001</v>
      </c>
      <c r="L19" s="286"/>
      <c r="M19" s="286"/>
      <c r="N19" s="286"/>
      <c r="O19" s="286"/>
      <c r="P19" s="277"/>
    </row>
    <row r="20" spans="1:16" ht="15" customHeight="1" x14ac:dyDescent="0.3">
      <c r="B20" s="294" t="s">
        <v>319</v>
      </c>
      <c r="C20" s="305">
        <f t="shared" ca="1" si="0"/>
        <v>81.69</v>
      </c>
      <c r="D20" s="305">
        <f t="shared" ca="1" si="0"/>
        <v>731.1</v>
      </c>
      <c r="E20" s="305">
        <f t="shared" ca="1" si="0"/>
        <v>81.99</v>
      </c>
      <c r="F20" s="305">
        <f t="shared" ca="1" si="0"/>
        <v>903.97</v>
      </c>
      <c r="G20" s="305">
        <f t="shared" ca="1" si="0"/>
        <v>90.81</v>
      </c>
      <c r="H20" s="305">
        <f t="shared" ca="1" si="0"/>
        <v>555.45000000000005</v>
      </c>
      <c r="I20" s="347">
        <f t="shared" ca="1" si="1"/>
        <v>172.5</v>
      </c>
      <c r="J20" s="347">
        <f t="shared" ca="1" si="2"/>
        <v>1286.5500000000002</v>
      </c>
      <c r="L20" s="286"/>
      <c r="M20" s="286"/>
      <c r="N20" s="286"/>
      <c r="O20" s="286"/>
      <c r="P20" s="277"/>
    </row>
    <row r="21" spans="1:16" ht="15" customHeight="1" x14ac:dyDescent="0.3">
      <c r="B21" s="294" t="s">
        <v>318</v>
      </c>
      <c r="C21" s="305">
        <f t="shared" ca="1" si="0"/>
        <v>81.02</v>
      </c>
      <c r="D21" s="305">
        <f t="shared" ca="1" si="0"/>
        <v>694.31</v>
      </c>
      <c r="E21" s="305">
        <f t="shared" ca="1" si="0"/>
        <v>81.319999999999993</v>
      </c>
      <c r="F21" s="305">
        <f t="shared" ca="1" si="0"/>
        <v>850.87</v>
      </c>
      <c r="G21" s="305">
        <f t="shared" ca="1" si="0"/>
        <v>90.81</v>
      </c>
      <c r="H21" s="305">
        <f t="shared" ca="1" si="0"/>
        <v>569.35</v>
      </c>
      <c r="I21" s="347">
        <f t="shared" ca="1" si="1"/>
        <v>171.82999999999998</v>
      </c>
      <c r="J21" s="347">
        <f t="shared" ca="1" si="2"/>
        <v>1263.6599999999999</v>
      </c>
      <c r="L21" s="286"/>
      <c r="M21" s="286"/>
      <c r="N21" s="286"/>
      <c r="O21" s="286"/>
      <c r="P21" s="277"/>
    </row>
    <row r="22" spans="1:16" ht="15" customHeight="1" x14ac:dyDescent="0.3">
      <c r="B22" s="294" t="s">
        <v>324</v>
      </c>
      <c r="C22" s="305">
        <f t="shared" ca="1" si="0"/>
        <v>83.56</v>
      </c>
      <c r="D22" s="305">
        <f t="shared" ca="1" si="0"/>
        <v>720.02</v>
      </c>
      <c r="E22" s="305">
        <f t="shared" ca="1" si="0"/>
        <v>83.86</v>
      </c>
      <c r="F22" s="305">
        <f t="shared" ca="1" si="0"/>
        <v>881.03</v>
      </c>
      <c r="G22" s="305">
        <f t="shared" ca="1" si="0"/>
        <v>90.81</v>
      </c>
      <c r="H22" s="305">
        <f t="shared" ca="1" si="0"/>
        <v>554.02</v>
      </c>
      <c r="I22" s="347">
        <f t="shared" ca="1" si="1"/>
        <v>174.37</v>
      </c>
      <c r="J22" s="347">
        <f t="shared" ca="1" si="2"/>
        <v>1274.04</v>
      </c>
      <c r="L22" s="286"/>
      <c r="M22" s="286"/>
      <c r="N22" s="286"/>
      <c r="O22" s="286"/>
      <c r="P22" s="277"/>
    </row>
    <row r="23" spans="1:16" ht="15" customHeight="1" x14ac:dyDescent="0.3">
      <c r="B23" s="294" t="s">
        <v>315</v>
      </c>
      <c r="C23" s="305">
        <f t="shared" ca="1" si="0"/>
        <v>83.49</v>
      </c>
      <c r="D23" s="305">
        <f t="shared" ca="1" si="0"/>
        <v>699.68</v>
      </c>
      <c r="E23" s="305">
        <f t="shared" ca="1" si="0"/>
        <v>83.78</v>
      </c>
      <c r="F23" s="305">
        <f t="shared" ca="1" si="0"/>
        <v>855.86</v>
      </c>
      <c r="G23" s="305">
        <f t="shared" ca="1" si="0"/>
        <v>90.81</v>
      </c>
      <c r="H23" s="305">
        <f t="shared" ca="1" si="0"/>
        <v>554.34</v>
      </c>
      <c r="I23" s="347">
        <f t="shared" ca="1" si="1"/>
        <v>174.3</v>
      </c>
      <c r="J23" s="347">
        <f t="shared" ca="1" si="2"/>
        <v>1254.02</v>
      </c>
      <c r="L23" s="286"/>
      <c r="M23" s="286"/>
      <c r="N23" s="286"/>
      <c r="O23" s="286"/>
      <c r="P23" s="277"/>
    </row>
    <row r="24" spans="1:16" ht="15" customHeight="1" x14ac:dyDescent="0.3">
      <c r="B24" s="294" t="s">
        <v>317</v>
      </c>
      <c r="C24" s="305">
        <f t="shared" ca="1" si="0"/>
        <v>82.63</v>
      </c>
      <c r="D24" s="305">
        <f t="shared" ca="1" si="0"/>
        <v>682.46</v>
      </c>
      <c r="E24" s="305">
        <f t="shared" ca="1" si="0"/>
        <v>82.92</v>
      </c>
      <c r="F24" s="305">
        <f t="shared" ca="1" si="0"/>
        <v>845.57</v>
      </c>
      <c r="G24" s="305">
        <f t="shared" ca="1" si="0"/>
        <v>90.81</v>
      </c>
      <c r="H24" s="305">
        <f t="shared" ca="1" si="0"/>
        <v>546.52</v>
      </c>
      <c r="I24" s="347">
        <f t="shared" ca="1" si="1"/>
        <v>173.44</v>
      </c>
      <c r="J24" s="347">
        <f t="shared" ca="1" si="2"/>
        <v>1228.98</v>
      </c>
      <c r="L24" s="286"/>
      <c r="M24" s="286"/>
      <c r="N24" s="286"/>
      <c r="O24" s="286"/>
      <c r="P24" s="277"/>
    </row>
    <row r="25" spans="1:16" ht="15" customHeight="1" x14ac:dyDescent="0.3">
      <c r="B25" s="294" t="s">
        <v>320</v>
      </c>
      <c r="C25" s="305">
        <f t="shared" ca="1" si="0"/>
        <v>87.23</v>
      </c>
      <c r="D25" s="305">
        <f t="shared" ca="1" si="0"/>
        <v>695.18</v>
      </c>
      <c r="E25" s="305">
        <f t="shared" ca="1" si="0"/>
        <v>87.52</v>
      </c>
      <c r="F25" s="305">
        <f t="shared" ca="1" si="0"/>
        <v>862.52</v>
      </c>
      <c r="G25" s="305">
        <f t="shared" ca="1" si="0"/>
        <v>90.81</v>
      </c>
      <c r="H25" s="305">
        <f t="shared" ca="1" si="0"/>
        <v>553.32000000000005</v>
      </c>
      <c r="I25" s="347">
        <f t="shared" ca="1" si="1"/>
        <v>178.04000000000002</v>
      </c>
      <c r="J25" s="347">
        <f t="shared" ca="1" si="2"/>
        <v>1248.5</v>
      </c>
      <c r="L25" s="286"/>
      <c r="M25" s="286"/>
      <c r="N25" s="286"/>
      <c r="O25" s="286"/>
      <c r="P25" s="277"/>
    </row>
    <row r="26" spans="1:16" ht="15" customHeight="1" x14ac:dyDescent="0.3">
      <c r="B26" s="294" t="s">
        <v>326</v>
      </c>
      <c r="C26" s="305">
        <f t="shared" ca="1" si="0"/>
        <v>89.21</v>
      </c>
      <c r="D26" s="305">
        <f t="shared" ca="1" si="0"/>
        <v>727.14</v>
      </c>
      <c r="E26" s="305">
        <f t="shared" ca="1" si="0"/>
        <v>89.51</v>
      </c>
      <c r="F26" s="305">
        <f t="shared" ca="1" si="0"/>
        <v>896.6</v>
      </c>
      <c r="G26" s="305">
        <f t="shared" ca="1" si="0"/>
        <v>90.81</v>
      </c>
      <c r="H26" s="305">
        <f t="shared" ca="1" si="0"/>
        <v>570.47</v>
      </c>
      <c r="I26" s="347">
        <f t="shared" ca="1" si="1"/>
        <v>180.01999999999998</v>
      </c>
      <c r="J26" s="347">
        <f t="shared" ca="1" si="2"/>
        <v>1297.6100000000001</v>
      </c>
      <c r="L26" s="286"/>
      <c r="M26" s="286"/>
      <c r="N26" s="286"/>
      <c r="O26" s="286"/>
      <c r="P26" s="277"/>
    </row>
    <row r="27" spans="1:16" ht="15" customHeight="1" x14ac:dyDescent="0.3">
      <c r="B27" s="294" t="s">
        <v>325</v>
      </c>
      <c r="C27" s="305">
        <f t="shared" ca="1" si="0"/>
        <v>86.44</v>
      </c>
      <c r="D27" s="305">
        <f t="shared" ca="1" si="0"/>
        <v>711.76</v>
      </c>
      <c r="E27" s="305">
        <f t="shared" ca="1" si="0"/>
        <v>86.74</v>
      </c>
      <c r="F27" s="305">
        <f t="shared" ca="1" si="0"/>
        <v>881.75</v>
      </c>
      <c r="G27" s="305">
        <f t="shared" ca="1" si="0"/>
        <v>90.81</v>
      </c>
      <c r="H27" s="305">
        <f t="shared" ca="1" si="0"/>
        <v>567.87</v>
      </c>
      <c r="I27" s="347">
        <f t="shared" ca="1" si="1"/>
        <v>177.25</v>
      </c>
      <c r="J27" s="347">
        <f t="shared" ca="1" si="2"/>
        <v>1279.6300000000001</v>
      </c>
      <c r="L27" s="286"/>
      <c r="M27" s="286"/>
      <c r="N27" s="286"/>
      <c r="O27" s="286"/>
      <c r="P27" s="277"/>
    </row>
    <row r="28" spans="1:16" ht="15" customHeight="1" x14ac:dyDescent="0.3">
      <c r="A28" s="287"/>
      <c r="B28" s="296" t="s">
        <v>291</v>
      </c>
      <c r="C28" s="306">
        <f ca="1">IFERROR(AVERAGE(C14:C27),"-")</f>
        <v>86.482142857142861</v>
      </c>
      <c r="D28" s="306">
        <f t="shared" ref="D28:J28" ca="1" si="3">IFERROR(AVERAGE(D14:D27),"-")</f>
        <v>700.63</v>
      </c>
      <c r="E28" s="306">
        <f t="shared" ca="1" si="3"/>
        <v>86.779285714285706</v>
      </c>
      <c r="F28" s="306">
        <f t="shared" ca="1" si="3"/>
        <v>865.50357142857149</v>
      </c>
      <c r="G28" s="306">
        <f t="shared" ca="1" si="3"/>
        <v>90.809999999999974</v>
      </c>
      <c r="H28" s="306">
        <f t="shared" ca="1" si="3"/>
        <v>555.61142857142863</v>
      </c>
      <c r="I28" s="348">
        <f t="shared" ca="1" si="3"/>
        <v>177.29214285714286</v>
      </c>
      <c r="J28" s="348">
        <f t="shared" ca="1" si="3"/>
        <v>1256.2414285714287</v>
      </c>
      <c r="L28" s="286"/>
      <c r="M28" s="286"/>
      <c r="N28" s="286"/>
      <c r="O28" s="286"/>
      <c r="P28" s="277"/>
    </row>
    <row r="29" spans="1:16" ht="15" customHeight="1" x14ac:dyDescent="0.3">
      <c r="A29" s="287"/>
      <c r="B29" s="296" t="s">
        <v>450</v>
      </c>
      <c r="C29" s="306">
        <f ca="1">IFERROR(C28*1.05,"-")</f>
        <v>90.806250000000006</v>
      </c>
      <c r="D29" s="306">
        <f t="shared" ref="D29:J29" ca="1" si="4">IFERROR(D28*1.05,"-")</f>
        <v>735.66150000000005</v>
      </c>
      <c r="E29" s="306">
        <f t="shared" ca="1" si="4"/>
        <v>91.118249999999989</v>
      </c>
      <c r="F29" s="306">
        <f t="shared" ca="1" si="4"/>
        <v>908.77875000000006</v>
      </c>
      <c r="G29" s="306">
        <f t="shared" ca="1" si="4"/>
        <v>95.350499999999982</v>
      </c>
      <c r="H29" s="306">
        <f t="shared" ca="1" si="4"/>
        <v>583.39200000000005</v>
      </c>
      <c r="I29" s="348">
        <f t="shared" ca="1" si="4"/>
        <v>186.15675000000002</v>
      </c>
      <c r="J29" s="348">
        <f t="shared" ca="1" si="4"/>
        <v>1319.0535000000002</v>
      </c>
      <c r="L29" s="286"/>
      <c r="M29" s="286"/>
      <c r="N29" s="286"/>
      <c r="O29" s="286"/>
      <c r="P29" s="277"/>
    </row>
    <row r="30" spans="1:16" x14ac:dyDescent="0.3">
      <c r="L30" s="277"/>
      <c r="M30" s="277"/>
      <c r="N30" s="277"/>
      <c r="O30" s="277"/>
      <c r="P30" s="277"/>
    </row>
    <row r="31" spans="1:16" x14ac:dyDescent="0.3">
      <c r="B31" s="280" t="s">
        <v>1</v>
      </c>
      <c r="C31" s="279"/>
    </row>
    <row r="32" spans="1:16" s="277" customFormat="1" ht="13.5" customHeight="1" x14ac:dyDescent="0.3">
      <c r="B32" s="298"/>
      <c r="C32" s="299" t="s">
        <v>390</v>
      </c>
      <c r="D32" s="299" t="s">
        <v>509</v>
      </c>
      <c r="E32" s="299" t="s">
        <v>391</v>
      </c>
      <c r="F32" s="299" t="s">
        <v>510</v>
      </c>
      <c r="G32" s="299" t="s">
        <v>392</v>
      </c>
      <c r="H32" s="299" t="s">
        <v>511</v>
      </c>
      <c r="I32" s="299"/>
      <c r="J32" s="299"/>
    </row>
    <row r="33" spans="1:16" ht="30" customHeight="1" x14ac:dyDescent="0.3">
      <c r="B33" s="461" t="s">
        <v>45</v>
      </c>
      <c r="C33" s="462" t="s">
        <v>532</v>
      </c>
      <c r="D33" s="462"/>
      <c r="E33" s="462" t="s">
        <v>533</v>
      </c>
      <c r="F33" s="462"/>
      <c r="G33" s="463" t="s">
        <v>33</v>
      </c>
      <c r="H33" s="463"/>
      <c r="I33" s="460" t="s">
        <v>418</v>
      </c>
      <c r="J33" s="460"/>
      <c r="L33" s="281"/>
      <c r="M33" s="281"/>
      <c r="N33" s="281"/>
      <c r="O33" s="281"/>
      <c r="P33" s="277"/>
    </row>
    <row r="34" spans="1:16" ht="25.5" customHeight="1" x14ac:dyDescent="0.3">
      <c r="A34" s="282"/>
      <c r="B34" s="461"/>
      <c r="C34" s="283" t="s">
        <v>0</v>
      </c>
      <c r="D34" s="283" t="s">
        <v>293</v>
      </c>
      <c r="E34" s="283" t="s">
        <v>0</v>
      </c>
      <c r="F34" s="283" t="s">
        <v>294</v>
      </c>
      <c r="G34" s="284" t="s">
        <v>0</v>
      </c>
      <c r="H34" s="326" t="s">
        <v>468</v>
      </c>
      <c r="I34" s="346" t="s">
        <v>0</v>
      </c>
      <c r="J34" s="346" t="s">
        <v>549</v>
      </c>
      <c r="L34" s="281"/>
      <c r="M34" s="285"/>
      <c r="N34" s="281"/>
      <c r="O34" s="285"/>
      <c r="P34" s="277"/>
    </row>
    <row r="35" spans="1:16" ht="15" customHeight="1" x14ac:dyDescent="0.3">
      <c r="B35" s="294" t="s">
        <v>322</v>
      </c>
      <c r="C35" s="305">
        <f t="shared" ref="C35:H48" ca="1" si="5">ROUND(INDEX(INDIRECT(C$32&amp;"!$G$15:$Z$194"),MATCH("Total_"&amp;$B35,INDIRECT(C$32&amp;"!$C$15:$C$194"),0),MATCH($C$6,INDIRECT(C$32&amp;"!$G$12:$Z$12"),0)),2)</f>
        <v>100.71</v>
      </c>
      <c r="D35" s="305">
        <f t="shared" ca="1" si="5"/>
        <v>727.09</v>
      </c>
      <c r="E35" s="305">
        <f t="shared" ca="1" si="5"/>
        <v>101</v>
      </c>
      <c r="F35" s="305">
        <f t="shared" ca="1" si="5"/>
        <v>895.16</v>
      </c>
      <c r="G35" s="305">
        <f t="shared" ca="1" si="5"/>
        <v>107.01</v>
      </c>
      <c r="H35" s="305">
        <f t="shared" ca="1" si="5"/>
        <v>593.78</v>
      </c>
      <c r="I35" s="347">
        <f ca="1">IFERROR(C35+G35,"-")</f>
        <v>207.72</v>
      </c>
      <c r="J35" s="347">
        <f ca="1">IFERROR(D35+H35,"-")</f>
        <v>1320.87</v>
      </c>
      <c r="L35" s="286"/>
      <c r="M35" s="286"/>
      <c r="N35" s="286"/>
      <c r="O35" s="286"/>
      <c r="P35" s="277"/>
    </row>
    <row r="36" spans="1:16" ht="15" customHeight="1" x14ac:dyDescent="0.3">
      <c r="B36" s="294" t="s">
        <v>321</v>
      </c>
      <c r="C36" s="305">
        <f t="shared" ca="1" si="5"/>
        <v>108.32</v>
      </c>
      <c r="D36" s="305">
        <f t="shared" ca="1" si="5"/>
        <v>736.78</v>
      </c>
      <c r="E36" s="305">
        <f t="shared" ca="1" si="5"/>
        <v>108.6</v>
      </c>
      <c r="F36" s="305">
        <f t="shared" ca="1" si="5"/>
        <v>910.08</v>
      </c>
      <c r="G36" s="305">
        <f t="shared" ca="1" si="5"/>
        <v>107.01</v>
      </c>
      <c r="H36" s="305">
        <f t="shared" ca="1" si="5"/>
        <v>583.1</v>
      </c>
      <c r="I36" s="347">
        <f t="shared" ref="I36:I48" ca="1" si="6">IFERROR(C36+G36,"-")</f>
        <v>215.32999999999998</v>
      </c>
      <c r="J36" s="347">
        <f t="shared" ref="J36:J48" ca="1" si="7">IFERROR(D36+H36,"-")</f>
        <v>1319.88</v>
      </c>
      <c r="L36" s="286"/>
      <c r="M36" s="286"/>
      <c r="N36" s="286"/>
      <c r="O36" s="286"/>
      <c r="P36" s="277"/>
    </row>
    <row r="37" spans="1:16" ht="15" customHeight="1" x14ac:dyDescent="0.3">
      <c r="B37" s="294" t="s">
        <v>327</v>
      </c>
      <c r="C37" s="305">
        <f t="shared" ca="1" si="5"/>
        <v>109.66</v>
      </c>
      <c r="D37" s="305">
        <f t="shared" ca="1" si="5"/>
        <v>734.03</v>
      </c>
      <c r="E37" s="305">
        <f t="shared" ca="1" si="5"/>
        <v>109.94</v>
      </c>
      <c r="F37" s="305">
        <f t="shared" ca="1" si="5"/>
        <v>907.9</v>
      </c>
      <c r="G37" s="305">
        <f t="shared" ca="1" si="5"/>
        <v>107.01</v>
      </c>
      <c r="H37" s="305">
        <f t="shared" ca="1" si="5"/>
        <v>586.47</v>
      </c>
      <c r="I37" s="347">
        <f t="shared" ca="1" si="6"/>
        <v>216.67000000000002</v>
      </c>
      <c r="J37" s="347">
        <f t="shared" ca="1" si="7"/>
        <v>1320.5</v>
      </c>
      <c r="K37" s="288"/>
      <c r="L37" s="286"/>
      <c r="M37" s="286"/>
      <c r="N37" s="286"/>
      <c r="O37" s="286"/>
      <c r="P37" s="277"/>
    </row>
    <row r="38" spans="1:16" ht="15" customHeight="1" x14ac:dyDescent="0.3">
      <c r="B38" s="294" t="s">
        <v>329</v>
      </c>
      <c r="C38" s="305">
        <f t="shared" ca="1" si="5"/>
        <v>111.75</v>
      </c>
      <c r="D38" s="305">
        <f t="shared" ca="1" si="5"/>
        <v>759.7</v>
      </c>
      <c r="E38" s="305">
        <f t="shared" ca="1" si="5"/>
        <v>112.03</v>
      </c>
      <c r="F38" s="305">
        <f t="shared" ca="1" si="5"/>
        <v>943.69</v>
      </c>
      <c r="G38" s="305">
        <f t="shared" ca="1" si="5"/>
        <v>107.01</v>
      </c>
      <c r="H38" s="305">
        <f t="shared" ca="1" si="5"/>
        <v>589.83000000000004</v>
      </c>
      <c r="I38" s="347">
        <f t="shared" ca="1" si="6"/>
        <v>218.76</v>
      </c>
      <c r="J38" s="347">
        <f t="shared" ca="1" si="7"/>
        <v>1349.5300000000002</v>
      </c>
      <c r="L38" s="286"/>
      <c r="M38" s="286"/>
      <c r="N38" s="286"/>
      <c r="O38" s="286"/>
      <c r="P38" s="277"/>
    </row>
    <row r="39" spans="1:16" ht="15" customHeight="1" x14ac:dyDescent="0.3">
      <c r="B39" s="294" t="s">
        <v>323</v>
      </c>
      <c r="C39" s="305">
        <f t="shared" ca="1" si="5"/>
        <v>99.73</v>
      </c>
      <c r="D39" s="305">
        <f t="shared" ca="1" si="5"/>
        <v>742.86</v>
      </c>
      <c r="E39" s="305">
        <f t="shared" ca="1" si="5"/>
        <v>100.01</v>
      </c>
      <c r="F39" s="305">
        <f t="shared" ca="1" si="5"/>
        <v>912.24</v>
      </c>
      <c r="G39" s="305">
        <f t="shared" ca="1" si="5"/>
        <v>107.01</v>
      </c>
      <c r="H39" s="305">
        <f t="shared" ca="1" si="5"/>
        <v>608.84</v>
      </c>
      <c r="I39" s="347">
        <f t="shared" ca="1" si="6"/>
        <v>206.74</v>
      </c>
      <c r="J39" s="347">
        <f t="shared" ca="1" si="7"/>
        <v>1351.7</v>
      </c>
      <c r="L39" s="286"/>
      <c r="M39" s="286"/>
      <c r="N39" s="286"/>
      <c r="O39" s="286"/>
      <c r="P39" s="277"/>
    </row>
    <row r="40" spans="1:16" ht="15" customHeight="1" x14ac:dyDescent="0.3">
      <c r="B40" s="294" t="s">
        <v>328</v>
      </c>
      <c r="C40" s="305">
        <f t="shared" ca="1" si="5"/>
        <v>102.49</v>
      </c>
      <c r="D40" s="305">
        <f t="shared" ca="1" si="5"/>
        <v>736.65</v>
      </c>
      <c r="E40" s="305">
        <f t="shared" ca="1" si="5"/>
        <v>102.77</v>
      </c>
      <c r="F40" s="305">
        <f t="shared" ca="1" si="5"/>
        <v>910.84</v>
      </c>
      <c r="G40" s="305">
        <f t="shared" ca="1" si="5"/>
        <v>107.01</v>
      </c>
      <c r="H40" s="305">
        <f t="shared" ca="1" si="5"/>
        <v>589.80999999999995</v>
      </c>
      <c r="I40" s="347">
        <f t="shared" ca="1" si="6"/>
        <v>209.5</v>
      </c>
      <c r="J40" s="347">
        <f t="shared" ca="1" si="7"/>
        <v>1326.46</v>
      </c>
      <c r="L40" s="286"/>
      <c r="M40" s="286"/>
      <c r="N40" s="286"/>
      <c r="O40" s="286"/>
      <c r="P40" s="277"/>
    </row>
    <row r="41" spans="1:16" ht="15" customHeight="1" x14ac:dyDescent="0.3">
      <c r="B41" s="294" t="s">
        <v>319</v>
      </c>
      <c r="C41" s="305">
        <f t="shared" ca="1" si="5"/>
        <v>97.48</v>
      </c>
      <c r="D41" s="305">
        <f t="shared" ca="1" si="5"/>
        <v>781.57</v>
      </c>
      <c r="E41" s="305">
        <f t="shared" ca="1" si="5"/>
        <v>97.77</v>
      </c>
      <c r="F41" s="305">
        <f t="shared" ca="1" si="5"/>
        <v>963.35</v>
      </c>
      <c r="G41" s="305">
        <f t="shared" ca="1" si="5"/>
        <v>107.01</v>
      </c>
      <c r="H41" s="305">
        <f t="shared" ca="1" si="5"/>
        <v>596.45000000000005</v>
      </c>
      <c r="I41" s="347">
        <f t="shared" ca="1" si="6"/>
        <v>204.49</v>
      </c>
      <c r="J41" s="347">
        <f t="shared" ca="1" si="7"/>
        <v>1378.02</v>
      </c>
      <c r="L41" s="286"/>
      <c r="M41" s="286"/>
      <c r="N41" s="286"/>
      <c r="O41" s="286"/>
      <c r="P41" s="277"/>
    </row>
    <row r="42" spans="1:16" ht="15" customHeight="1" x14ac:dyDescent="0.3">
      <c r="B42" s="294" t="s">
        <v>318</v>
      </c>
      <c r="C42" s="305">
        <f t="shared" ca="1" si="5"/>
        <v>96.77</v>
      </c>
      <c r="D42" s="305">
        <f t="shared" ca="1" si="5"/>
        <v>742.8</v>
      </c>
      <c r="E42" s="305">
        <f t="shared" ca="1" si="5"/>
        <v>97.06</v>
      </c>
      <c r="F42" s="305">
        <f t="shared" ca="1" si="5"/>
        <v>907.4</v>
      </c>
      <c r="G42" s="305">
        <f t="shared" ca="1" si="5"/>
        <v>107.01</v>
      </c>
      <c r="H42" s="305">
        <f t="shared" ca="1" si="5"/>
        <v>611.1</v>
      </c>
      <c r="I42" s="347">
        <f t="shared" ca="1" si="6"/>
        <v>203.78</v>
      </c>
      <c r="J42" s="347">
        <f t="shared" ca="1" si="7"/>
        <v>1353.9</v>
      </c>
      <c r="L42" s="286"/>
      <c r="M42" s="286"/>
      <c r="N42" s="286"/>
      <c r="O42" s="286"/>
      <c r="P42" s="277"/>
    </row>
    <row r="43" spans="1:16" ht="15" customHeight="1" x14ac:dyDescent="0.3">
      <c r="B43" s="294" t="s">
        <v>324</v>
      </c>
      <c r="C43" s="305">
        <f t="shared" ca="1" si="5"/>
        <v>99.45</v>
      </c>
      <c r="D43" s="305">
        <f t="shared" ca="1" si="5"/>
        <v>769.9</v>
      </c>
      <c r="E43" s="305">
        <f t="shared" ca="1" si="5"/>
        <v>99.74</v>
      </c>
      <c r="F43" s="305">
        <f t="shared" ca="1" si="5"/>
        <v>939.18</v>
      </c>
      <c r="G43" s="305">
        <f t="shared" ca="1" si="5"/>
        <v>107.01</v>
      </c>
      <c r="H43" s="305">
        <f t="shared" ca="1" si="5"/>
        <v>594.94000000000005</v>
      </c>
      <c r="I43" s="347">
        <f t="shared" ca="1" si="6"/>
        <v>206.46</v>
      </c>
      <c r="J43" s="347">
        <f t="shared" ca="1" si="7"/>
        <v>1364.8400000000001</v>
      </c>
      <c r="L43" s="286"/>
      <c r="M43" s="286"/>
      <c r="N43" s="286"/>
      <c r="O43" s="286"/>
      <c r="P43" s="277"/>
    </row>
    <row r="44" spans="1:16" ht="15" customHeight="1" x14ac:dyDescent="0.3">
      <c r="B44" s="294" t="s">
        <v>315</v>
      </c>
      <c r="C44" s="305">
        <f t="shared" ca="1" si="5"/>
        <v>99.37</v>
      </c>
      <c r="D44" s="305">
        <f t="shared" ca="1" si="5"/>
        <v>748.46</v>
      </c>
      <c r="E44" s="305">
        <f t="shared" ca="1" si="5"/>
        <v>99.66</v>
      </c>
      <c r="F44" s="305">
        <f t="shared" ca="1" si="5"/>
        <v>912.66</v>
      </c>
      <c r="G44" s="305">
        <f t="shared" ca="1" si="5"/>
        <v>107.01</v>
      </c>
      <c r="H44" s="305">
        <f t="shared" ca="1" si="5"/>
        <v>595.28</v>
      </c>
      <c r="I44" s="347">
        <f t="shared" ca="1" si="6"/>
        <v>206.38</v>
      </c>
      <c r="J44" s="347">
        <f t="shared" ca="1" si="7"/>
        <v>1343.74</v>
      </c>
      <c r="L44" s="286"/>
      <c r="M44" s="286"/>
      <c r="N44" s="286"/>
      <c r="O44" s="286"/>
      <c r="P44" s="277"/>
    </row>
    <row r="45" spans="1:16" ht="15" customHeight="1" x14ac:dyDescent="0.3">
      <c r="B45" s="294" t="s">
        <v>317</v>
      </c>
      <c r="C45" s="305">
        <f t="shared" ca="1" si="5"/>
        <v>98.47</v>
      </c>
      <c r="D45" s="305">
        <f t="shared" ca="1" si="5"/>
        <v>730.31</v>
      </c>
      <c r="E45" s="305">
        <f t="shared" ca="1" si="5"/>
        <v>98.75</v>
      </c>
      <c r="F45" s="305">
        <f t="shared" ca="1" si="5"/>
        <v>901.82</v>
      </c>
      <c r="G45" s="305">
        <f t="shared" ca="1" si="5"/>
        <v>107.01</v>
      </c>
      <c r="H45" s="305">
        <f t="shared" ca="1" si="5"/>
        <v>587.03</v>
      </c>
      <c r="I45" s="347">
        <f t="shared" ca="1" si="6"/>
        <v>205.48000000000002</v>
      </c>
      <c r="J45" s="347">
        <f t="shared" ca="1" si="7"/>
        <v>1317.34</v>
      </c>
      <c r="L45" s="286"/>
      <c r="M45" s="286"/>
      <c r="N45" s="286"/>
      <c r="O45" s="286"/>
      <c r="P45" s="277"/>
    </row>
    <row r="46" spans="1:16" ht="15" customHeight="1" x14ac:dyDescent="0.3">
      <c r="B46" s="294" t="s">
        <v>320</v>
      </c>
      <c r="C46" s="305">
        <f t="shared" ca="1" si="5"/>
        <v>103.31</v>
      </c>
      <c r="D46" s="305">
        <f t="shared" ca="1" si="5"/>
        <v>743.71</v>
      </c>
      <c r="E46" s="305">
        <f t="shared" ca="1" si="5"/>
        <v>103.6</v>
      </c>
      <c r="F46" s="305">
        <f t="shared" ca="1" si="5"/>
        <v>919.68</v>
      </c>
      <c r="G46" s="305">
        <f t="shared" ca="1" si="5"/>
        <v>107.01</v>
      </c>
      <c r="H46" s="305">
        <f t="shared" ca="1" si="5"/>
        <v>594.20000000000005</v>
      </c>
      <c r="I46" s="347">
        <f t="shared" ca="1" si="6"/>
        <v>210.32</v>
      </c>
      <c r="J46" s="347">
        <f t="shared" ca="1" si="7"/>
        <v>1337.91</v>
      </c>
      <c r="L46" s="286"/>
      <c r="M46" s="286"/>
      <c r="N46" s="286"/>
      <c r="O46" s="286"/>
      <c r="P46" s="277"/>
    </row>
    <row r="47" spans="1:16" ht="15" customHeight="1" x14ac:dyDescent="0.3">
      <c r="B47" s="294" t="s">
        <v>326</v>
      </c>
      <c r="C47" s="305">
        <f t="shared" ca="1" si="5"/>
        <v>105.4</v>
      </c>
      <c r="D47" s="305">
        <f t="shared" ca="1" si="5"/>
        <v>777.41</v>
      </c>
      <c r="E47" s="305">
        <f t="shared" ca="1" si="5"/>
        <v>105.69</v>
      </c>
      <c r="F47" s="305">
        <f t="shared" ca="1" si="5"/>
        <v>955.59</v>
      </c>
      <c r="G47" s="305">
        <f t="shared" ca="1" si="5"/>
        <v>107.01</v>
      </c>
      <c r="H47" s="305">
        <f t="shared" ca="1" si="5"/>
        <v>612.28</v>
      </c>
      <c r="I47" s="347">
        <f t="shared" ca="1" si="6"/>
        <v>212.41000000000003</v>
      </c>
      <c r="J47" s="347">
        <f t="shared" ca="1" si="7"/>
        <v>1389.69</v>
      </c>
      <c r="L47" s="286"/>
      <c r="M47" s="286"/>
      <c r="N47" s="286"/>
      <c r="O47" s="286"/>
      <c r="P47" s="277"/>
    </row>
    <row r="48" spans="1:16" ht="15" customHeight="1" x14ac:dyDescent="0.3">
      <c r="B48" s="294" t="s">
        <v>325</v>
      </c>
      <c r="C48" s="305">
        <f t="shared" ca="1" si="5"/>
        <v>102.49</v>
      </c>
      <c r="D48" s="305">
        <f t="shared" ca="1" si="5"/>
        <v>761.19</v>
      </c>
      <c r="E48" s="305">
        <f t="shared" ca="1" si="5"/>
        <v>102.77</v>
      </c>
      <c r="F48" s="305">
        <f t="shared" ca="1" si="5"/>
        <v>939.94</v>
      </c>
      <c r="G48" s="305">
        <f t="shared" ca="1" si="5"/>
        <v>107.01</v>
      </c>
      <c r="H48" s="305">
        <f t="shared" ca="1" si="5"/>
        <v>609.54</v>
      </c>
      <c r="I48" s="347">
        <f t="shared" ca="1" si="6"/>
        <v>209.5</v>
      </c>
      <c r="J48" s="347">
        <f t="shared" ca="1" si="7"/>
        <v>1370.73</v>
      </c>
      <c r="L48" s="286"/>
      <c r="M48" s="286"/>
      <c r="N48" s="286"/>
      <c r="O48" s="286"/>
      <c r="P48" s="277"/>
    </row>
    <row r="49" spans="1:16" x14ac:dyDescent="0.3">
      <c r="B49" s="295" t="s">
        <v>291</v>
      </c>
      <c r="C49" s="306">
        <f ca="1">IFERROR(AVERAGE(C35:C48),"-")</f>
        <v>102.52857142857144</v>
      </c>
      <c r="D49" s="306">
        <f t="shared" ref="D49:J49" ca="1" si="8">IFERROR(AVERAGE(D35:D48),"-")</f>
        <v>749.46142857142866</v>
      </c>
      <c r="E49" s="306">
        <f t="shared" ca="1" si="8"/>
        <v>102.81357142857142</v>
      </c>
      <c r="F49" s="306">
        <f t="shared" ca="1" si="8"/>
        <v>922.82357142857143</v>
      </c>
      <c r="G49" s="306">
        <f t="shared" ca="1" si="8"/>
        <v>107.01</v>
      </c>
      <c r="H49" s="306">
        <f t="shared" ca="1" si="8"/>
        <v>596.61785714285725</v>
      </c>
      <c r="I49" s="348">
        <f t="shared" ca="1" si="8"/>
        <v>209.53857142857143</v>
      </c>
      <c r="J49" s="348">
        <f t="shared" ca="1" si="8"/>
        <v>1346.0792857142858</v>
      </c>
      <c r="L49" s="277"/>
      <c r="M49" s="277"/>
      <c r="N49" s="277"/>
      <c r="O49" s="277"/>
      <c r="P49" s="277"/>
    </row>
    <row r="50" spans="1:16" ht="15" customHeight="1" x14ac:dyDescent="0.3">
      <c r="A50" s="289"/>
      <c r="B50" s="295" t="s">
        <v>450</v>
      </c>
      <c r="C50" s="306">
        <f ca="1">IFERROR(C49*1.05,"-")</f>
        <v>107.65500000000002</v>
      </c>
      <c r="D50" s="306">
        <f t="shared" ref="D50:J50" ca="1" si="9">IFERROR(D49*1.05,"-")</f>
        <v>786.93450000000007</v>
      </c>
      <c r="E50" s="306">
        <f t="shared" ca="1" si="9"/>
        <v>107.95425</v>
      </c>
      <c r="F50" s="306">
        <f t="shared" ca="1" si="9"/>
        <v>968.96475000000009</v>
      </c>
      <c r="G50" s="306">
        <f t="shared" ca="1" si="9"/>
        <v>112.36050000000002</v>
      </c>
      <c r="H50" s="306">
        <f t="shared" ca="1" si="9"/>
        <v>626.44875000000013</v>
      </c>
      <c r="I50" s="348">
        <f t="shared" ca="1" si="9"/>
        <v>220.0155</v>
      </c>
      <c r="J50" s="348">
        <f t="shared" ca="1" si="9"/>
        <v>1413.3832500000001</v>
      </c>
      <c r="L50" s="286"/>
      <c r="M50" s="286"/>
      <c r="N50" s="286"/>
      <c r="O50" s="286"/>
      <c r="P50" s="277"/>
    </row>
    <row r="51" spans="1:16" ht="15" customHeight="1" x14ac:dyDescent="0.3">
      <c r="A51" s="289"/>
      <c r="B51" s="391"/>
      <c r="C51" s="418"/>
      <c r="D51" s="418"/>
      <c r="E51" s="418"/>
      <c r="F51" s="418"/>
      <c r="G51" s="418"/>
      <c r="H51" s="418"/>
      <c r="I51" s="419"/>
      <c r="J51" s="419"/>
      <c r="L51" s="286"/>
      <c r="M51" s="286"/>
      <c r="N51" s="286"/>
      <c r="O51" s="286"/>
      <c r="P51" s="277"/>
    </row>
    <row r="52" spans="1:16" x14ac:dyDescent="0.3">
      <c r="B52" s="280" t="s">
        <v>581</v>
      </c>
      <c r="C52" s="279"/>
    </row>
    <row r="53" spans="1:16" s="277" customFormat="1" ht="13.5" customHeight="1" x14ac:dyDescent="0.3">
      <c r="B53" s="298"/>
      <c r="C53" s="299" t="s">
        <v>590</v>
      </c>
      <c r="D53" s="299" t="s">
        <v>591</v>
      </c>
      <c r="E53" s="299" t="s">
        <v>592</v>
      </c>
      <c r="F53" s="299" t="s">
        <v>593</v>
      </c>
      <c r="G53" s="299" t="s">
        <v>594</v>
      </c>
      <c r="H53" s="299" t="s">
        <v>595</v>
      </c>
      <c r="I53" s="299"/>
      <c r="J53" s="299"/>
    </row>
    <row r="54" spans="1:16" ht="30" customHeight="1" x14ac:dyDescent="0.3">
      <c r="B54" s="464" t="s">
        <v>45</v>
      </c>
      <c r="C54" s="465" t="s">
        <v>532</v>
      </c>
      <c r="D54" s="465"/>
      <c r="E54" s="465" t="s">
        <v>533</v>
      </c>
      <c r="F54" s="465"/>
      <c r="G54" s="466" t="s">
        <v>33</v>
      </c>
      <c r="H54" s="466"/>
      <c r="I54" s="467" t="s">
        <v>418</v>
      </c>
      <c r="J54" s="467"/>
      <c r="L54" s="281"/>
      <c r="M54" s="281"/>
      <c r="N54" s="281"/>
      <c r="O54" s="281"/>
      <c r="P54" s="277"/>
    </row>
    <row r="55" spans="1:16" ht="25.5" customHeight="1" x14ac:dyDescent="0.3">
      <c r="A55" s="282"/>
      <c r="B55" s="464"/>
      <c r="C55" s="414" t="s">
        <v>0</v>
      </c>
      <c r="D55" s="414" t="s">
        <v>293</v>
      </c>
      <c r="E55" s="414" t="s">
        <v>0</v>
      </c>
      <c r="F55" s="414" t="s">
        <v>294</v>
      </c>
      <c r="G55" s="415" t="s">
        <v>0</v>
      </c>
      <c r="H55" s="415" t="s">
        <v>468</v>
      </c>
      <c r="I55" s="416" t="s">
        <v>0</v>
      </c>
      <c r="J55" s="416" t="s">
        <v>549</v>
      </c>
      <c r="L55" s="281"/>
      <c r="M55" s="285"/>
      <c r="N55" s="281"/>
      <c r="O55" s="285"/>
      <c r="P55" s="277"/>
    </row>
    <row r="56" spans="1:16" ht="15" customHeight="1" x14ac:dyDescent="0.3">
      <c r="B56" s="417" t="s">
        <v>322</v>
      </c>
      <c r="C56" s="305">
        <f ca="1">ROUND(INDEX(INDIRECT(C$53&amp;"!$G$15:$Z$194"),MATCH("Total_"&amp;$B56,INDIRECT(C$53&amp;"!$C$15:$C$194"),0),MATCH($C$6,INDIRECT(C$53&amp;"!$G$12:$Z$12"),0)),2)</f>
        <v>99.97</v>
      </c>
      <c r="D56" s="305">
        <f t="shared" ref="D56:H69" ca="1" si="10">ROUND(INDEX(INDIRECT(D$53&amp;"!$G$15:$Z$194"),MATCH("Total_"&amp;$B56,INDIRECT(D$53&amp;"!$C$15:$C$194"),0),MATCH($C$6,INDIRECT(D$53&amp;"!$G$12:$Z$12"),0)),2)</f>
        <v>684.59</v>
      </c>
      <c r="E56" s="305">
        <f t="shared" ca="1" si="10"/>
        <v>100.27</v>
      </c>
      <c r="F56" s="305">
        <f t="shared" ca="1" si="10"/>
        <v>843.72</v>
      </c>
      <c r="G56" s="305">
        <f t="shared" ca="1" si="10"/>
        <v>122.18</v>
      </c>
      <c r="H56" s="305">
        <f t="shared" ca="1" si="10"/>
        <v>577.46</v>
      </c>
      <c r="I56" s="347">
        <f ca="1">IFERROR(C56+G56,"-")</f>
        <v>222.15</v>
      </c>
      <c r="J56" s="347">
        <f ca="1">IFERROR(D56+H56,"-")</f>
        <v>1262.0500000000002</v>
      </c>
      <c r="L56" s="286"/>
      <c r="M56" s="286"/>
      <c r="N56" s="286"/>
      <c r="O56" s="286"/>
      <c r="P56" s="277"/>
    </row>
    <row r="57" spans="1:16" ht="15" customHeight="1" x14ac:dyDescent="0.3">
      <c r="B57" s="417" t="s">
        <v>321</v>
      </c>
      <c r="C57" s="305">
        <f t="shared" ref="C57:C69" ca="1" si="11">ROUND(INDEX(INDIRECT(C$53&amp;"!$G$15:$Z$194"),MATCH("Total_"&amp;$B57,INDIRECT(C$53&amp;"!$C$15:$C$194"),0),MATCH($C$6,INDIRECT(C$53&amp;"!$G$12:$Z$12"),0)),2)</f>
        <v>107.16</v>
      </c>
      <c r="D57" s="305">
        <f t="shared" ca="1" si="10"/>
        <v>693.74</v>
      </c>
      <c r="E57" s="305">
        <f t="shared" ca="1" si="10"/>
        <v>107.46</v>
      </c>
      <c r="F57" s="305">
        <f t="shared" ca="1" si="10"/>
        <v>857.81</v>
      </c>
      <c r="G57" s="305">
        <f t="shared" ca="1" si="10"/>
        <v>122.18</v>
      </c>
      <c r="H57" s="305">
        <f t="shared" ca="1" si="10"/>
        <v>567.37</v>
      </c>
      <c r="I57" s="347">
        <f t="shared" ref="I57:I69" ca="1" si="12">IFERROR(C57+G57,"-")</f>
        <v>229.34</v>
      </c>
      <c r="J57" s="347">
        <f t="shared" ref="J57:J69" ca="1" si="13">IFERROR(D57+H57,"-")</f>
        <v>1261.1100000000001</v>
      </c>
      <c r="L57" s="286"/>
      <c r="M57" s="286"/>
      <c r="N57" s="286"/>
      <c r="O57" s="286"/>
      <c r="P57" s="277"/>
    </row>
    <row r="58" spans="1:16" ht="15" customHeight="1" x14ac:dyDescent="0.3">
      <c r="B58" s="417" t="s">
        <v>327</v>
      </c>
      <c r="C58" s="305">
        <f t="shared" ca="1" si="11"/>
        <v>108.42</v>
      </c>
      <c r="D58" s="305">
        <f t="shared" ca="1" si="10"/>
        <v>691.15</v>
      </c>
      <c r="E58" s="305">
        <f t="shared" ca="1" si="10"/>
        <v>108.72</v>
      </c>
      <c r="F58" s="305">
        <f t="shared" ca="1" si="10"/>
        <v>855.75</v>
      </c>
      <c r="G58" s="305">
        <f t="shared" ca="1" si="10"/>
        <v>122.18</v>
      </c>
      <c r="H58" s="305">
        <f t="shared" ca="1" si="10"/>
        <v>570.54999999999995</v>
      </c>
      <c r="I58" s="347">
        <f t="shared" ca="1" si="12"/>
        <v>230.60000000000002</v>
      </c>
      <c r="J58" s="347">
        <f t="shared" ca="1" si="13"/>
        <v>1261.6999999999998</v>
      </c>
      <c r="K58" s="288"/>
      <c r="L58" s="286"/>
      <c r="M58" s="286"/>
      <c r="N58" s="286"/>
      <c r="O58" s="286"/>
      <c r="P58" s="277"/>
    </row>
    <row r="59" spans="1:16" ht="15" customHeight="1" x14ac:dyDescent="0.3">
      <c r="B59" s="417" t="s">
        <v>329</v>
      </c>
      <c r="C59" s="305">
        <f t="shared" ca="1" si="11"/>
        <v>110.39</v>
      </c>
      <c r="D59" s="305">
        <f t="shared" ca="1" si="10"/>
        <v>715.38</v>
      </c>
      <c r="E59" s="305">
        <f t="shared" ca="1" si="10"/>
        <v>110.7</v>
      </c>
      <c r="F59" s="305">
        <f t="shared" ca="1" si="10"/>
        <v>889.55</v>
      </c>
      <c r="G59" s="305">
        <f t="shared" ca="1" si="10"/>
        <v>122.18</v>
      </c>
      <c r="H59" s="305">
        <f t="shared" ca="1" si="10"/>
        <v>573.72</v>
      </c>
      <c r="I59" s="347">
        <f t="shared" ca="1" si="12"/>
        <v>232.57</v>
      </c>
      <c r="J59" s="347">
        <f t="shared" ca="1" si="13"/>
        <v>1289.0999999999999</v>
      </c>
      <c r="L59" s="286"/>
      <c r="M59" s="286"/>
      <c r="N59" s="286"/>
      <c r="O59" s="286"/>
      <c r="P59" s="277"/>
    </row>
    <row r="60" spans="1:16" ht="15" customHeight="1" x14ac:dyDescent="0.3">
      <c r="B60" s="417" t="s">
        <v>323</v>
      </c>
      <c r="C60" s="305">
        <f t="shared" ca="1" si="11"/>
        <v>99.04</v>
      </c>
      <c r="D60" s="305">
        <f t="shared" ca="1" si="10"/>
        <v>699.49</v>
      </c>
      <c r="E60" s="305">
        <f t="shared" ca="1" si="10"/>
        <v>99.34</v>
      </c>
      <c r="F60" s="305">
        <f t="shared" ca="1" si="10"/>
        <v>859.86</v>
      </c>
      <c r="G60" s="305">
        <f t="shared" ca="1" si="10"/>
        <v>122.18</v>
      </c>
      <c r="H60" s="305">
        <f t="shared" ca="1" si="10"/>
        <v>591.67999999999995</v>
      </c>
      <c r="I60" s="347">
        <f t="shared" ca="1" si="12"/>
        <v>221.22000000000003</v>
      </c>
      <c r="J60" s="347">
        <f t="shared" ca="1" si="13"/>
        <v>1291.17</v>
      </c>
      <c r="L60" s="286"/>
      <c r="M60" s="286"/>
      <c r="N60" s="286"/>
      <c r="O60" s="286"/>
      <c r="P60" s="277"/>
    </row>
    <row r="61" spans="1:16" ht="15" customHeight="1" x14ac:dyDescent="0.3">
      <c r="B61" s="417" t="s">
        <v>328</v>
      </c>
      <c r="C61" s="305">
        <f t="shared" ca="1" si="11"/>
        <v>101.65</v>
      </c>
      <c r="D61" s="305">
        <f t="shared" ca="1" si="10"/>
        <v>693.62</v>
      </c>
      <c r="E61" s="305">
        <f t="shared" ca="1" si="10"/>
        <v>101.95</v>
      </c>
      <c r="F61" s="305">
        <f t="shared" ca="1" si="10"/>
        <v>858.53</v>
      </c>
      <c r="G61" s="305">
        <f t="shared" ca="1" si="10"/>
        <v>122.18</v>
      </c>
      <c r="H61" s="305">
        <f t="shared" ca="1" si="10"/>
        <v>573.71</v>
      </c>
      <c r="I61" s="347">
        <f t="shared" ca="1" si="12"/>
        <v>223.83</v>
      </c>
      <c r="J61" s="347">
        <f t="shared" ca="1" si="13"/>
        <v>1267.33</v>
      </c>
      <c r="L61" s="286"/>
      <c r="M61" s="286"/>
      <c r="N61" s="286"/>
      <c r="O61" s="286"/>
      <c r="P61" s="277"/>
    </row>
    <row r="62" spans="1:16" ht="15" customHeight="1" x14ac:dyDescent="0.3">
      <c r="B62" s="417" t="s">
        <v>319</v>
      </c>
      <c r="C62" s="305">
        <f t="shared" ca="1" si="11"/>
        <v>96.92</v>
      </c>
      <c r="D62" s="305">
        <f t="shared" ca="1" si="10"/>
        <v>736.04</v>
      </c>
      <c r="E62" s="305">
        <f t="shared" ca="1" si="10"/>
        <v>97.22</v>
      </c>
      <c r="F62" s="305">
        <f t="shared" ca="1" si="10"/>
        <v>908.14</v>
      </c>
      <c r="G62" s="305">
        <f t="shared" ca="1" si="10"/>
        <v>122.18</v>
      </c>
      <c r="H62" s="305">
        <f t="shared" ca="1" si="10"/>
        <v>579.98</v>
      </c>
      <c r="I62" s="347">
        <f t="shared" ca="1" si="12"/>
        <v>219.10000000000002</v>
      </c>
      <c r="J62" s="347">
        <f t="shared" ca="1" si="13"/>
        <v>1316.02</v>
      </c>
      <c r="L62" s="286"/>
      <c r="M62" s="286"/>
      <c r="N62" s="286"/>
      <c r="O62" s="286"/>
      <c r="P62" s="277"/>
    </row>
    <row r="63" spans="1:16" ht="15" customHeight="1" x14ac:dyDescent="0.3">
      <c r="B63" s="417" t="s">
        <v>318</v>
      </c>
      <c r="C63" s="305">
        <f t="shared" ca="1" si="11"/>
        <v>96.25</v>
      </c>
      <c r="D63" s="305">
        <f t="shared" ca="1" si="10"/>
        <v>699.43</v>
      </c>
      <c r="E63" s="305">
        <f t="shared" ca="1" si="10"/>
        <v>96.55</v>
      </c>
      <c r="F63" s="305">
        <f t="shared" ca="1" si="10"/>
        <v>855.28</v>
      </c>
      <c r="G63" s="305">
        <f t="shared" ca="1" si="10"/>
        <v>122.18</v>
      </c>
      <c r="H63" s="305">
        <f t="shared" ca="1" si="10"/>
        <v>593.82000000000005</v>
      </c>
      <c r="I63" s="347">
        <f t="shared" ca="1" si="12"/>
        <v>218.43</v>
      </c>
      <c r="J63" s="347">
        <f t="shared" ca="1" si="13"/>
        <v>1293.25</v>
      </c>
      <c r="L63" s="286"/>
      <c r="M63" s="286"/>
      <c r="N63" s="286"/>
      <c r="O63" s="286"/>
      <c r="P63" s="277"/>
    </row>
    <row r="64" spans="1:16" ht="15" customHeight="1" x14ac:dyDescent="0.3">
      <c r="B64" s="417" t="s">
        <v>324</v>
      </c>
      <c r="C64" s="305">
        <f t="shared" ca="1" si="11"/>
        <v>98.78</v>
      </c>
      <c r="D64" s="305">
        <f t="shared" ca="1" si="10"/>
        <v>725.02</v>
      </c>
      <c r="E64" s="305">
        <f t="shared" ca="1" si="10"/>
        <v>99.08</v>
      </c>
      <c r="F64" s="305">
        <f t="shared" ca="1" si="10"/>
        <v>885.31</v>
      </c>
      <c r="G64" s="305">
        <f t="shared" ca="1" si="10"/>
        <v>122.18</v>
      </c>
      <c r="H64" s="305">
        <f t="shared" ca="1" si="10"/>
        <v>578.54999999999995</v>
      </c>
      <c r="I64" s="347">
        <f t="shared" ca="1" si="12"/>
        <v>220.96</v>
      </c>
      <c r="J64" s="347">
        <f t="shared" ca="1" si="13"/>
        <v>1303.57</v>
      </c>
      <c r="L64" s="286"/>
      <c r="M64" s="286"/>
      <c r="N64" s="286"/>
      <c r="O64" s="286"/>
      <c r="P64" s="277"/>
    </row>
    <row r="65" spans="1:16" ht="15" customHeight="1" x14ac:dyDescent="0.3">
      <c r="B65" s="417" t="s">
        <v>315</v>
      </c>
      <c r="C65" s="305">
        <f t="shared" ca="1" si="11"/>
        <v>98.71</v>
      </c>
      <c r="D65" s="305">
        <f t="shared" ca="1" si="10"/>
        <v>704.77</v>
      </c>
      <c r="E65" s="305">
        <f t="shared" ca="1" si="10"/>
        <v>99.01</v>
      </c>
      <c r="F65" s="305">
        <f t="shared" ca="1" si="10"/>
        <v>860.25</v>
      </c>
      <c r="G65" s="305">
        <f t="shared" ca="1" si="10"/>
        <v>122.18</v>
      </c>
      <c r="H65" s="305">
        <f t="shared" ca="1" si="10"/>
        <v>578.87</v>
      </c>
      <c r="I65" s="347">
        <f t="shared" ca="1" si="12"/>
        <v>220.89</v>
      </c>
      <c r="J65" s="347">
        <f t="shared" ca="1" si="13"/>
        <v>1283.6399999999999</v>
      </c>
      <c r="L65" s="286"/>
      <c r="M65" s="286"/>
      <c r="N65" s="286"/>
      <c r="O65" s="286"/>
      <c r="P65" s="277"/>
    </row>
    <row r="66" spans="1:16" ht="15" customHeight="1" x14ac:dyDescent="0.3">
      <c r="B66" s="417" t="s">
        <v>317</v>
      </c>
      <c r="C66" s="305">
        <f t="shared" ca="1" si="11"/>
        <v>97.85</v>
      </c>
      <c r="D66" s="305">
        <f t="shared" ca="1" si="10"/>
        <v>687.64</v>
      </c>
      <c r="E66" s="305">
        <f t="shared" ca="1" si="10"/>
        <v>98.15</v>
      </c>
      <c r="F66" s="305">
        <f t="shared" ca="1" si="10"/>
        <v>850.01</v>
      </c>
      <c r="G66" s="305">
        <f t="shared" ca="1" si="10"/>
        <v>122.18</v>
      </c>
      <c r="H66" s="305">
        <f t="shared" ca="1" si="10"/>
        <v>571.08000000000004</v>
      </c>
      <c r="I66" s="347">
        <f t="shared" ca="1" si="12"/>
        <v>220.03</v>
      </c>
      <c r="J66" s="347">
        <f t="shared" ca="1" si="13"/>
        <v>1258.72</v>
      </c>
      <c r="L66" s="286"/>
      <c r="M66" s="286"/>
      <c r="N66" s="286"/>
      <c r="O66" s="286"/>
      <c r="P66" s="277"/>
    </row>
    <row r="67" spans="1:16" ht="15" customHeight="1" x14ac:dyDescent="0.3">
      <c r="B67" s="417" t="s">
        <v>320</v>
      </c>
      <c r="C67" s="305">
        <f t="shared" ca="1" si="11"/>
        <v>102.43</v>
      </c>
      <c r="D67" s="305">
        <f t="shared" ca="1" si="10"/>
        <v>700.29</v>
      </c>
      <c r="E67" s="305">
        <f t="shared" ca="1" si="10"/>
        <v>102.73</v>
      </c>
      <c r="F67" s="305">
        <f t="shared" ca="1" si="10"/>
        <v>866.88</v>
      </c>
      <c r="G67" s="305">
        <f t="shared" ca="1" si="10"/>
        <v>122.18</v>
      </c>
      <c r="H67" s="305">
        <f t="shared" ca="1" si="10"/>
        <v>577.85</v>
      </c>
      <c r="I67" s="347">
        <f t="shared" ca="1" si="12"/>
        <v>224.61</v>
      </c>
      <c r="J67" s="347">
        <f t="shared" ca="1" si="13"/>
        <v>1278.1399999999999</v>
      </c>
      <c r="L67" s="286"/>
      <c r="M67" s="286"/>
      <c r="N67" s="286"/>
      <c r="O67" s="286"/>
      <c r="P67" s="277"/>
    </row>
    <row r="68" spans="1:16" ht="15" customHeight="1" x14ac:dyDescent="0.3">
      <c r="B68" s="417" t="s">
        <v>326</v>
      </c>
      <c r="C68" s="305">
        <f t="shared" ca="1" si="11"/>
        <v>104.4</v>
      </c>
      <c r="D68" s="305">
        <f t="shared" ca="1" si="10"/>
        <v>732.1</v>
      </c>
      <c r="E68" s="305">
        <f t="shared" ca="1" si="10"/>
        <v>104.7</v>
      </c>
      <c r="F68" s="305">
        <f t="shared" ca="1" si="10"/>
        <v>900.8</v>
      </c>
      <c r="G68" s="305">
        <f t="shared" ca="1" si="10"/>
        <v>122.18</v>
      </c>
      <c r="H68" s="305">
        <f t="shared" ca="1" si="10"/>
        <v>594.92999999999995</v>
      </c>
      <c r="I68" s="347">
        <f t="shared" ca="1" si="12"/>
        <v>226.58</v>
      </c>
      <c r="J68" s="347">
        <f t="shared" ca="1" si="13"/>
        <v>1327.03</v>
      </c>
      <c r="L68" s="286"/>
      <c r="M68" s="286"/>
      <c r="N68" s="286"/>
      <c r="O68" s="286"/>
      <c r="P68" s="277"/>
    </row>
    <row r="69" spans="1:16" ht="15" customHeight="1" x14ac:dyDescent="0.3">
      <c r="B69" s="417" t="s">
        <v>325</v>
      </c>
      <c r="C69" s="305">
        <f t="shared" ca="1" si="11"/>
        <v>101.65</v>
      </c>
      <c r="D69" s="305">
        <f t="shared" ca="1" si="10"/>
        <v>716.79</v>
      </c>
      <c r="E69" s="305">
        <f t="shared" ca="1" si="10"/>
        <v>101.95</v>
      </c>
      <c r="F69" s="305">
        <f t="shared" ca="1" si="10"/>
        <v>886.02</v>
      </c>
      <c r="G69" s="305">
        <f t="shared" ca="1" si="10"/>
        <v>122.18</v>
      </c>
      <c r="H69" s="305">
        <f t="shared" ca="1" si="10"/>
        <v>592.34</v>
      </c>
      <c r="I69" s="347">
        <f t="shared" ca="1" si="12"/>
        <v>223.83</v>
      </c>
      <c r="J69" s="347">
        <f t="shared" ca="1" si="13"/>
        <v>1309.1300000000001</v>
      </c>
      <c r="L69" s="286"/>
      <c r="M69" s="286"/>
      <c r="N69" s="286"/>
      <c r="O69" s="286"/>
      <c r="P69" s="277"/>
    </row>
    <row r="70" spans="1:16" x14ac:dyDescent="0.3">
      <c r="B70" s="296" t="s">
        <v>291</v>
      </c>
      <c r="C70" s="306">
        <f ca="1">IFERROR(AVERAGE(C56:C69),"-")</f>
        <v>101.68714285714286</v>
      </c>
      <c r="D70" s="306">
        <f t="shared" ref="D70:J70" ca="1" si="14">IFERROR(AVERAGE(D56:D69),"-")</f>
        <v>705.71785714285738</v>
      </c>
      <c r="E70" s="306">
        <f t="shared" ca="1" si="14"/>
        <v>101.98785714285715</v>
      </c>
      <c r="F70" s="306">
        <f t="shared" ca="1" si="14"/>
        <v>869.85071428571416</v>
      </c>
      <c r="G70" s="306">
        <f t="shared" ca="1" si="14"/>
        <v>122.18000000000005</v>
      </c>
      <c r="H70" s="306">
        <f t="shared" ca="1" si="14"/>
        <v>580.13642857142861</v>
      </c>
      <c r="I70" s="348">
        <f t="shared" ca="1" si="14"/>
        <v>223.86714285714288</v>
      </c>
      <c r="J70" s="348">
        <f t="shared" ca="1" si="14"/>
        <v>1285.8542857142857</v>
      </c>
      <c r="L70" s="277"/>
      <c r="M70" s="277"/>
      <c r="N70" s="277"/>
      <c r="O70" s="277"/>
      <c r="P70" s="277"/>
    </row>
    <row r="71" spans="1:16" ht="15" customHeight="1" x14ac:dyDescent="0.3">
      <c r="A71" s="289"/>
      <c r="B71" s="296" t="s">
        <v>450</v>
      </c>
      <c r="C71" s="306">
        <f ca="1">IFERROR(C70*1.05,"-")</f>
        <v>106.7715</v>
      </c>
      <c r="D71" s="306">
        <f t="shared" ref="D71:J71" ca="1" si="15">IFERROR(D70*1.05,"-")</f>
        <v>741.00375000000031</v>
      </c>
      <c r="E71" s="306">
        <f t="shared" ca="1" si="15"/>
        <v>107.08725000000001</v>
      </c>
      <c r="F71" s="306">
        <f t="shared" ca="1" si="15"/>
        <v>913.3432499999999</v>
      </c>
      <c r="G71" s="306">
        <f t="shared" ca="1" si="15"/>
        <v>128.28900000000004</v>
      </c>
      <c r="H71" s="306">
        <f t="shared" ca="1" si="15"/>
        <v>609.14325000000008</v>
      </c>
      <c r="I71" s="348">
        <f t="shared" ca="1" si="15"/>
        <v>235.06050000000005</v>
      </c>
      <c r="J71" s="348">
        <f t="shared" ca="1" si="15"/>
        <v>1350.1469999999999</v>
      </c>
      <c r="L71" s="286"/>
      <c r="M71" s="286"/>
      <c r="N71" s="286"/>
      <c r="O71" s="286"/>
      <c r="P71" s="277"/>
    </row>
    <row r="72" spans="1:16" x14ac:dyDescent="0.3">
      <c r="A72" s="290"/>
    </row>
    <row r="73" spans="1:16" x14ac:dyDescent="0.3">
      <c r="A73" s="290"/>
    </row>
    <row r="74" spans="1:16" ht="33.75" customHeight="1" x14ac:dyDescent="0.3">
      <c r="A74" s="290"/>
      <c r="B74" s="291"/>
      <c r="C74" s="292"/>
      <c r="D74" s="292"/>
      <c r="E74" s="292"/>
      <c r="F74" s="292"/>
      <c r="G74" s="292"/>
      <c r="H74" s="292"/>
      <c r="I74" s="292"/>
      <c r="J74" s="292"/>
      <c r="K74" s="292"/>
      <c r="L74" s="292"/>
      <c r="M74" s="292"/>
    </row>
    <row r="75" spans="1:16" ht="24.75" customHeight="1" x14ac:dyDescent="0.3">
      <c r="A75" s="290"/>
      <c r="B75" s="318" t="s">
        <v>458</v>
      </c>
      <c r="C75" s="292"/>
      <c r="D75" s="292"/>
      <c r="E75" s="292"/>
      <c r="F75" s="292"/>
      <c r="G75" s="292"/>
      <c r="H75" s="292"/>
      <c r="I75" s="292"/>
      <c r="J75" s="292"/>
      <c r="K75" s="292"/>
      <c r="L75" s="292"/>
      <c r="M75" s="292"/>
    </row>
    <row r="76" spans="1:16" ht="20.65" customHeight="1" x14ac:dyDescent="0.3">
      <c r="B76" s="319" t="s">
        <v>537</v>
      </c>
      <c r="C76" s="319" t="s">
        <v>459</v>
      </c>
      <c r="D76" s="300"/>
      <c r="E76" s="300"/>
      <c r="F76" s="300"/>
      <c r="H76" s="277"/>
      <c r="I76" s="277"/>
    </row>
    <row r="77" spans="1:16" ht="36.4" customHeight="1" x14ac:dyDescent="0.3">
      <c r="A77" s="290"/>
      <c r="B77" s="320" t="s">
        <v>303</v>
      </c>
      <c r="C77" s="319">
        <v>9</v>
      </c>
      <c r="D77" s="300"/>
      <c r="E77" s="321" t="s">
        <v>460</v>
      </c>
      <c r="F77" s="319">
        <f>VLOOKUP(C6,B77:C95,2,FALSE)</f>
        <v>24</v>
      </c>
      <c r="H77" s="293"/>
      <c r="I77" s="277"/>
    </row>
    <row r="78" spans="1:16" ht="22.15" customHeight="1" x14ac:dyDescent="0.3">
      <c r="A78" s="290"/>
      <c r="B78" s="320" t="s">
        <v>297</v>
      </c>
      <c r="C78" s="319">
        <v>10</v>
      </c>
      <c r="D78" s="300"/>
      <c r="E78" s="300"/>
      <c r="F78" s="300"/>
      <c r="H78" s="293"/>
      <c r="I78" s="277"/>
    </row>
    <row r="79" spans="1:16" ht="33" customHeight="1" x14ac:dyDescent="0.3">
      <c r="A79" s="290"/>
      <c r="B79" s="320" t="s">
        <v>298</v>
      </c>
      <c r="C79" s="319">
        <v>11</v>
      </c>
      <c r="D79" s="300"/>
      <c r="E79" s="300"/>
      <c r="F79" s="300"/>
      <c r="H79" s="293"/>
      <c r="I79" s="277"/>
    </row>
    <row r="80" spans="1:16" ht="23.65" customHeight="1" x14ac:dyDescent="0.3">
      <c r="A80" s="290"/>
      <c r="B80" s="320" t="s">
        <v>299</v>
      </c>
      <c r="C80" s="319">
        <v>13</v>
      </c>
      <c r="D80" s="300"/>
      <c r="E80" s="300"/>
      <c r="F80" s="300"/>
      <c r="H80" s="293"/>
      <c r="I80" s="277"/>
    </row>
    <row r="81" spans="1:9" ht="24" customHeight="1" x14ac:dyDescent="0.3">
      <c r="B81" s="320" t="s">
        <v>6</v>
      </c>
      <c r="C81" s="319">
        <v>14</v>
      </c>
      <c r="D81" s="300"/>
      <c r="E81" s="300"/>
      <c r="F81" s="300"/>
      <c r="H81" s="293"/>
      <c r="I81" s="277"/>
    </row>
    <row r="82" spans="1:9" ht="38.65" customHeight="1" x14ac:dyDescent="0.3">
      <c r="B82" s="320" t="s">
        <v>7</v>
      </c>
      <c r="C82" s="319">
        <v>15</v>
      </c>
      <c r="D82" s="300"/>
      <c r="E82" s="300"/>
      <c r="F82" s="300"/>
      <c r="H82" s="293"/>
      <c r="I82" s="277"/>
    </row>
    <row r="83" spans="1:9" ht="24.75" customHeight="1" x14ac:dyDescent="0.3">
      <c r="B83" s="320" t="s">
        <v>8</v>
      </c>
      <c r="C83" s="319">
        <v>16</v>
      </c>
      <c r="D83" s="300"/>
      <c r="E83" s="300"/>
      <c r="F83" s="300"/>
      <c r="H83" s="293"/>
      <c r="I83" s="277"/>
    </row>
    <row r="84" spans="1:9" ht="31.5" customHeight="1" x14ac:dyDescent="0.3">
      <c r="A84" s="290"/>
      <c r="B84" s="320" t="s">
        <v>304</v>
      </c>
      <c r="C84" s="319">
        <v>17</v>
      </c>
      <c r="D84" s="300"/>
      <c r="E84" s="300"/>
      <c r="F84" s="300"/>
      <c r="H84" s="293"/>
      <c r="I84" s="277"/>
    </row>
    <row r="85" spans="1:9" ht="30" customHeight="1" x14ac:dyDescent="0.3">
      <c r="A85" s="290"/>
      <c r="B85" s="320" t="s">
        <v>449</v>
      </c>
      <c r="C85" s="319">
        <v>18</v>
      </c>
      <c r="D85" s="300"/>
      <c r="E85" s="300"/>
      <c r="F85" s="300"/>
      <c r="H85" s="293"/>
      <c r="I85" s="277"/>
    </row>
    <row r="86" spans="1:9" ht="27.75" customHeight="1" x14ac:dyDescent="0.3">
      <c r="B86" s="320" t="s">
        <v>9</v>
      </c>
      <c r="C86" s="319">
        <v>19</v>
      </c>
      <c r="D86" s="300"/>
      <c r="E86" s="300"/>
      <c r="F86" s="300"/>
      <c r="H86" s="293"/>
      <c r="I86" s="277"/>
    </row>
    <row r="87" spans="1:9" ht="26.65" customHeight="1" x14ac:dyDescent="0.3">
      <c r="A87" s="290"/>
      <c r="B87" s="320" t="s">
        <v>10</v>
      </c>
      <c r="C87" s="319">
        <v>20</v>
      </c>
      <c r="D87" s="300"/>
      <c r="E87" s="300"/>
      <c r="F87" s="300"/>
      <c r="H87" s="293"/>
      <c r="I87" s="277"/>
    </row>
    <row r="88" spans="1:9" ht="26.25" customHeight="1" x14ac:dyDescent="0.3">
      <c r="A88" s="290"/>
      <c r="B88" s="320" t="s">
        <v>11</v>
      </c>
      <c r="C88" s="319">
        <v>21</v>
      </c>
      <c r="D88" s="300"/>
      <c r="E88" s="300"/>
      <c r="F88" s="300"/>
      <c r="H88" s="293"/>
      <c r="I88" s="277"/>
    </row>
    <row r="89" spans="1:9" ht="33" customHeight="1" x14ac:dyDescent="0.3">
      <c r="A89" s="290"/>
      <c r="B89" s="320" t="s">
        <v>12</v>
      </c>
      <c r="C89" s="319">
        <v>22</v>
      </c>
      <c r="D89" s="300"/>
      <c r="E89" s="300"/>
      <c r="F89" s="300"/>
      <c r="H89" s="293"/>
      <c r="I89" s="277"/>
    </row>
    <row r="90" spans="1:9" ht="23.25" customHeight="1" x14ac:dyDescent="0.3">
      <c r="A90" s="290"/>
      <c r="B90" s="320" t="s">
        <v>13</v>
      </c>
      <c r="C90" s="319">
        <v>23</v>
      </c>
      <c r="D90" s="300"/>
      <c r="E90" s="300"/>
      <c r="F90" s="300"/>
      <c r="H90" s="293"/>
      <c r="I90" s="277"/>
    </row>
    <row r="91" spans="1:9" ht="26.65" customHeight="1" x14ac:dyDescent="0.3">
      <c r="A91" s="290"/>
      <c r="B91" s="320" t="s">
        <v>14</v>
      </c>
      <c r="C91" s="319">
        <v>24</v>
      </c>
      <c r="D91" s="300"/>
      <c r="E91" s="300"/>
      <c r="F91" s="300"/>
      <c r="H91" s="293"/>
      <c r="I91" s="277"/>
    </row>
    <row r="92" spans="1:9" ht="13.5" customHeight="1" x14ac:dyDescent="0.3">
      <c r="A92" s="290"/>
      <c r="B92" s="320" t="s">
        <v>15</v>
      </c>
      <c r="C92" s="319">
        <v>25</v>
      </c>
      <c r="D92" s="300"/>
      <c r="E92" s="300"/>
      <c r="F92" s="300"/>
      <c r="H92" s="293"/>
      <c r="I92" s="277"/>
    </row>
    <row r="93" spans="1:9" ht="13.15" customHeight="1" x14ac:dyDescent="0.3">
      <c r="A93" s="290"/>
      <c r="B93" s="320" t="s">
        <v>16</v>
      </c>
      <c r="C93" s="319">
        <v>26</v>
      </c>
      <c r="D93" s="300"/>
      <c r="E93" s="300"/>
      <c r="F93" s="300"/>
      <c r="H93" s="293"/>
      <c r="I93" s="277"/>
    </row>
    <row r="94" spans="1:9" ht="29.25" customHeight="1" x14ac:dyDescent="0.3">
      <c r="A94" s="290"/>
      <c r="B94" s="320" t="s">
        <v>17</v>
      </c>
      <c r="C94" s="319">
        <v>27</v>
      </c>
      <c r="D94" s="300"/>
      <c r="E94" s="300"/>
      <c r="F94" s="300"/>
      <c r="H94" s="293"/>
      <c r="I94" s="277"/>
    </row>
    <row r="95" spans="1:9" ht="17.25" customHeight="1" x14ac:dyDescent="0.3">
      <c r="A95" s="290"/>
      <c r="B95" s="320" t="s">
        <v>18</v>
      </c>
      <c r="C95" s="319">
        <v>28</v>
      </c>
      <c r="D95" s="300"/>
      <c r="E95" s="300"/>
      <c r="F95" s="300"/>
      <c r="H95" s="293"/>
      <c r="I95" s="277"/>
    </row>
    <row r="96" spans="1:9" x14ac:dyDescent="0.3">
      <c r="B96" s="300"/>
      <c r="C96" s="300"/>
      <c r="D96" s="300"/>
      <c r="E96" s="300"/>
      <c r="F96" s="300"/>
      <c r="H96" s="293"/>
      <c r="I96" s="277"/>
    </row>
    <row r="97" spans="1:6" ht="125.25" customHeight="1" x14ac:dyDescent="0.3">
      <c r="A97" s="290"/>
      <c r="B97" s="300"/>
      <c r="C97" s="300"/>
      <c r="D97" s="300"/>
      <c r="E97" s="300"/>
      <c r="F97" s="300"/>
    </row>
    <row r="98" spans="1:6" hidden="1" x14ac:dyDescent="0.3">
      <c r="A98" s="290"/>
    </row>
    <row r="99" spans="1:6" hidden="1" x14ac:dyDescent="0.3">
      <c r="A99" s="290"/>
    </row>
    <row r="100" spans="1:6" hidden="1" x14ac:dyDescent="0.3">
      <c r="A100" s="290"/>
    </row>
    <row r="102" spans="1:6" hidden="1" x14ac:dyDescent="0.3">
      <c r="A102" s="290"/>
    </row>
    <row r="103" spans="1:6" hidden="1" x14ac:dyDescent="0.3">
      <c r="A103" s="290"/>
    </row>
    <row r="104" spans="1:6" hidden="1" x14ac:dyDescent="0.3">
      <c r="A104" s="290"/>
    </row>
    <row r="105" spans="1:6" hidden="1" x14ac:dyDescent="0.3">
      <c r="A105" s="290"/>
    </row>
    <row r="107" spans="1:6" hidden="1" x14ac:dyDescent="0.3">
      <c r="A107" s="290"/>
    </row>
    <row r="108" spans="1:6" hidden="1" x14ac:dyDescent="0.3">
      <c r="A108" s="290"/>
    </row>
    <row r="109" spans="1:6" hidden="1" x14ac:dyDescent="0.3">
      <c r="A109" s="290"/>
    </row>
    <row r="110" spans="1:6" hidden="1" x14ac:dyDescent="0.3">
      <c r="A110" s="290"/>
    </row>
    <row r="112" spans="1:6" hidden="1" x14ac:dyDescent="0.3">
      <c r="A112" s="290"/>
    </row>
    <row r="113" spans="1:1" hidden="1" x14ac:dyDescent="0.3">
      <c r="A113" s="290"/>
    </row>
    <row r="114" spans="1:1" hidden="1" x14ac:dyDescent="0.3">
      <c r="A114" s="290"/>
    </row>
    <row r="115" spans="1:1" hidden="1" x14ac:dyDescent="0.3">
      <c r="A115" s="290"/>
    </row>
    <row r="117" spans="1:1" hidden="1" x14ac:dyDescent="0.3">
      <c r="A117" s="290"/>
    </row>
    <row r="118" spans="1:1" hidden="1" x14ac:dyDescent="0.3">
      <c r="A118" s="290"/>
    </row>
    <row r="119" spans="1:1" hidden="1" x14ac:dyDescent="0.3">
      <c r="A119" s="290"/>
    </row>
    <row r="120" spans="1:1" hidden="1" x14ac:dyDescent="0.3">
      <c r="A120" s="290"/>
    </row>
  </sheetData>
  <mergeCells count="16">
    <mergeCell ref="B54:B55"/>
    <mergeCell ref="C54:D54"/>
    <mergeCell ref="E54:F54"/>
    <mergeCell ref="G54:H54"/>
    <mergeCell ref="I54:J54"/>
    <mergeCell ref="B3:H3"/>
    <mergeCell ref="I12:J12"/>
    <mergeCell ref="I33:J33"/>
    <mergeCell ref="B33:B34"/>
    <mergeCell ref="C33:D33"/>
    <mergeCell ref="E33:F33"/>
    <mergeCell ref="G33:H33"/>
    <mergeCell ref="B12:B13"/>
    <mergeCell ref="C12:D12"/>
    <mergeCell ref="E12:F12"/>
    <mergeCell ref="G12:H12"/>
  </mergeCells>
  <dataValidations count="1">
    <dataValidation type="list" allowBlank="1" showInputMessage="1" showErrorMessage="1" sqref="C6" xr:uid="{00000000-0002-0000-0300-000000000000}">
      <formula1>$B$77:$B$92</formula1>
    </dataValidation>
  </dataValidations>
  <pageMargins left="0.7" right="0.7" top="0.75" bottom="0.75" header="0.3" footer="0.3"/>
  <pageSetup scale="52"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79998168889431442"/>
  </sheetPr>
  <dimension ref="A1:AX260"/>
  <sheetViews>
    <sheetView zoomScaleNormal="100" workbookViewId="0"/>
  </sheetViews>
  <sheetFormatPr defaultColWidth="0" defaultRowHeight="11.5" zeroHeight="1" x14ac:dyDescent="0.25"/>
  <cols>
    <col min="1" max="1" width="4" style="85" customWidth="1"/>
    <col min="2" max="2" width="19.84375" style="85" customWidth="1"/>
    <col min="3" max="3" width="19" style="85" customWidth="1"/>
    <col min="4" max="13" width="12.61328125" style="85" customWidth="1"/>
    <col min="14" max="14" width="16.3828125" style="85" customWidth="1"/>
    <col min="15" max="48" width="12.61328125" style="85" customWidth="1"/>
    <col min="49" max="49" width="9" style="85" customWidth="1"/>
    <col min="50" max="50" width="0" style="85" hidden="1" customWidth="1"/>
    <col min="51" max="16384" width="9" style="85" hidden="1"/>
  </cols>
  <sheetData>
    <row r="1" spans="1:48" s="70" customFormat="1" ht="12.4" customHeight="1" x14ac:dyDescent="0.25">
      <c r="A1" s="254"/>
    </row>
    <row r="2" spans="1:48" s="70" customFormat="1" ht="18.399999999999999" customHeight="1" x14ac:dyDescent="0.35">
      <c r="A2" s="254"/>
      <c r="B2" s="27" t="s">
        <v>451</v>
      </c>
      <c r="C2" s="27"/>
      <c r="D2" s="27"/>
    </row>
    <row r="3" spans="1:48" s="70" customFormat="1" ht="23.25" customHeight="1" x14ac:dyDescent="0.25">
      <c r="A3" s="254"/>
      <c r="B3" s="459" t="s">
        <v>538</v>
      </c>
      <c r="C3" s="459"/>
      <c r="D3" s="459"/>
      <c r="E3" s="459"/>
      <c r="F3" s="459"/>
      <c r="G3" s="459"/>
      <c r="H3" s="459"/>
      <c r="I3" s="459"/>
      <c r="J3" s="459"/>
      <c r="K3" s="459"/>
      <c r="L3" s="459"/>
      <c r="M3" s="459"/>
      <c r="N3" s="459"/>
      <c r="O3" s="72"/>
      <c r="P3" s="72"/>
      <c r="Q3" s="72"/>
      <c r="R3" s="72"/>
      <c r="S3" s="72"/>
      <c r="T3" s="72"/>
      <c r="U3" s="72"/>
      <c r="V3" s="72"/>
      <c r="W3" s="72"/>
      <c r="X3" s="72"/>
      <c r="Y3" s="72"/>
      <c r="Z3" s="72"/>
      <c r="AA3" s="72"/>
      <c r="AB3" s="72"/>
      <c r="AC3" s="72"/>
    </row>
    <row r="4" spans="1:48" s="70" customFormat="1" ht="16.149999999999999" customHeight="1" x14ac:dyDescent="0.25">
      <c r="A4" s="254"/>
      <c r="B4" s="226"/>
      <c r="C4" s="226"/>
      <c r="D4" s="226"/>
      <c r="E4" s="226"/>
      <c r="F4" s="71"/>
      <c r="G4" s="71"/>
      <c r="H4" s="71"/>
      <c r="I4" s="71"/>
      <c r="J4" s="71"/>
      <c r="K4" s="71"/>
      <c r="L4" s="71"/>
      <c r="M4" s="71"/>
      <c r="O4" s="72"/>
      <c r="P4" s="72"/>
      <c r="Q4" s="72"/>
      <c r="R4" s="72"/>
      <c r="S4" s="72"/>
      <c r="T4" s="72"/>
      <c r="U4" s="72"/>
      <c r="V4" s="72"/>
      <c r="W4" s="72"/>
      <c r="X4" s="72"/>
      <c r="Y4" s="72"/>
      <c r="Z4" s="72"/>
      <c r="AA4" s="72"/>
      <c r="AB4" s="72"/>
      <c r="AC4" s="72"/>
    </row>
    <row r="5" spans="1:48" x14ac:dyDescent="0.25"/>
    <row r="6" spans="1:48" s="185" customFormat="1" ht="10.5" customHeight="1" x14ac:dyDescent="0.25">
      <c r="B6" s="186" t="s">
        <v>539</v>
      </c>
    </row>
    <row r="7" spans="1:48" s="189" customFormat="1" ht="10.5" customHeight="1" x14ac:dyDescent="0.25">
      <c r="B7" s="190"/>
    </row>
    <row r="8" spans="1:48" s="194" customFormat="1" ht="16.899999999999999" customHeight="1" x14ac:dyDescent="0.3">
      <c r="B8" s="420" t="s">
        <v>587</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8"/>
    </row>
    <row r="9" spans="1:48" s="194" customFormat="1" ht="10.5" customHeight="1" x14ac:dyDescent="0.3">
      <c r="B9" s="191"/>
    </row>
    <row r="10" spans="1:48" s="116" customFormat="1" ht="10.5" customHeight="1" x14ac:dyDescent="0.3">
      <c r="B10" s="199" t="s">
        <v>532</v>
      </c>
      <c r="C10" s="200"/>
      <c r="D10" s="200"/>
      <c r="E10" s="200"/>
      <c r="F10" s="200"/>
      <c r="G10" s="200"/>
      <c r="H10" s="200"/>
      <c r="I10" s="200"/>
      <c r="J10" s="200"/>
      <c r="K10" s="200"/>
      <c r="L10" s="201"/>
      <c r="M10" s="195"/>
      <c r="N10" s="199" t="s">
        <v>533</v>
      </c>
      <c r="O10" s="200"/>
      <c r="P10" s="200"/>
      <c r="Q10" s="200"/>
      <c r="R10" s="200"/>
      <c r="S10" s="200"/>
      <c r="T10" s="200"/>
      <c r="U10" s="200"/>
      <c r="V10" s="200"/>
      <c r="W10" s="200"/>
      <c r="X10" s="201"/>
      <c r="Z10" s="199" t="s">
        <v>33</v>
      </c>
      <c r="AA10" s="200"/>
      <c r="AB10" s="200"/>
      <c r="AC10" s="200"/>
      <c r="AD10" s="200"/>
      <c r="AE10" s="200"/>
      <c r="AF10" s="200"/>
      <c r="AG10" s="200"/>
      <c r="AH10" s="200"/>
      <c r="AI10" s="200"/>
      <c r="AJ10" s="201"/>
      <c r="AK10" s="195"/>
      <c r="AL10" s="199" t="s">
        <v>418</v>
      </c>
      <c r="AM10" s="200"/>
      <c r="AN10" s="200"/>
      <c r="AO10" s="200"/>
      <c r="AP10" s="200"/>
      <c r="AQ10" s="200"/>
      <c r="AR10" s="200"/>
      <c r="AS10" s="200"/>
      <c r="AT10" s="200"/>
      <c r="AU10" s="200"/>
      <c r="AV10" s="201"/>
    </row>
    <row r="11" spans="1:48" s="189" customFormat="1" ht="10.5" customHeight="1" x14ac:dyDescent="0.3">
      <c r="B11" s="192"/>
      <c r="C11" s="192"/>
      <c r="D11" s="192"/>
      <c r="E11" s="192"/>
      <c r="F11" s="192"/>
      <c r="G11" s="192"/>
      <c r="H11" s="192"/>
      <c r="I11" s="192"/>
      <c r="J11" s="192"/>
      <c r="K11" s="192"/>
      <c r="L11" s="192"/>
      <c r="M11" s="192"/>
      <c r="N11" s="192"/>
      <c r="O11" s="192"/>
      <c r="P11" s="192"/>
      <c r="Q11" s="192"/>
      <c r="R11" s="192"/>
      <c r="S11" s="192"/>
      <c r="T11" s="192"/>
      <c r="U11" s="192"/>
      <c r="V11" s="192"/>
      <c r="W11" s="192"/>
      <c r="X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c r="AV11" s="192"/>
    </row>
    <row r="12" spans="1:48" s="189" customFormat="1" ht="38.25" customHeight="1" x14ac:dyDescent="0.3">
      <c r="B12" s="193" t="s">
        <v>42</v>
      </c>
      <c r="C12" s="106" t="s">
        <v>419</v>
      </c>
      <c r="D12" s="106" t="s">
        <v>420</v>
      </c>
      <c r="E12" s="106" t="s">
        <v>421</v>
      </c>
      <c r="F12" s="106" t="s">
        <v>422</v>
      </c>
      <c r="G12" s="106" t="s">
        <v>558</v>
      </c>
      <c r="H12" s="106" t="s">
        <v>566</v>
      </c>
      <c r="I12" s="106" t="s">
        <v>575</v>
      </c>
      <c r="J12" s="106" t="s">
        <v>627</v>
      </c>
      <c r="K12" s="106" t="s">
        <v>637</v>
      </c>
      <c r="L12" s="106" t="s">
        <v>654</v>
      </c>
      <c r="M12" s="7"/>
      <c r="N12" s="193" t="s">
        <v>42</v>
      </c>
      <c r="O12" s="106" t="s">
        <v>419</v>
      </c>
      <c r="P12" s="106" t="s">
        <v>420</v>
      </c>
      <c r="Q12" s="106" t="s">
        <v>421</v>
      </c>
      <c r="R12" s="106" t="s">
        <v>422</v>
      </c>
      <c r="S12" s="106" t="s">
        <v>558</v>
      </c>
      <c r="T12" s="106" t="s">
        <v>566</v>
      </c>
      <c r="U12" s="106" t="s">
        <v>575</v>
      </c>
      <c r="V12" s="106" t="s">
        <v>627</v>
      </c>
      <c r="W12" s="106" t="s">
        <v>637</v>
      </c>
      <c r="X12" s="106" t="s">
        <v>654</v>
      </c>
      <c r="Z12" s="193" t="s">
        <v>42</v>
      </c>
      <c r="AA12" s="106" t="s">
        <v>419</v>
      </c>
      <c r="AB12" s="106" t="s">
        <v>420</v>
      </c>
      <c r="AC12" s="106" t="s">
        <v>421</v>
      </c>
      <c r="AD12" s="106" t="s">
        <v>422</v>
      </c>
      <c r="AE12" s="106" t="s">
        <v>558</v>
      </c>
      <c r="AF12" s="106" t="s">
        <v>566</v>
      </c>
      <c r="AG12" s="106" t="s">
        <v>575</v>
      </c>
      <c r="AH12" s="106" t="s">
        <v>627</v>
      </c>
      <c r="AI12" s="106" t="s">
        <v>637</v>
      </c>
      <c r="AJ12" s="106" t="s">
        <v>654</v>
      </c>
      <c r="AK12" s="7"/>
      <c r="AL12" s="193" t="s">
        <v>42</v>
      </c>
      <c r="AM12" s="106" t="s">
        <v>419</v>
      </c>
      <c r="AN12" s="106" t="s">
        <v>420</v>
      </c>
      <c r="AO12" s="106" t="s">
        <v>421</v>
      </c>
      <c r="AP12" s="106" t="s">
        <v>422</v>
      </c>
      <c r="AQ12" s="106" t="s">
        <v>558</v>
      </c>
      <c r="AR12" s="106" t="s">
        <v>566</v>
      </c>
      <c r="AS12" s="106" t="s">
        <v>575</v>
      </c>
      <c r="AT12" s="106" t="s">
        <v>627</v>
      </c>
      <c r="AU12" s="106" t="s">
        <v>637</v>
      </c>
      <c r="AV12" s="106" t="s">
        <v>654</v>
      </c>
    </row>
    <row r="13" spans="1:48" s="189" customFormat="1" ht="10.5" customHeight="1" x14ac:dyDescent="0.3">
      <c r="B13" s="135" t="s">
        <v>341</v>
      </c>
      <c r="C13" s="38" t="str">
        <f>ElecSingle_Other_Nil!K183</f>
        <v>-</v>
      </c>
      <c r="D13" s="38" t="str">
        <f>ElecSingle_Other_Nil!L183</f>
        <v>-</v>
      </c>
      <c r="E13" s="38" t="str">
        <f>ElecSingle_Other_Nil!M183</f>
        <v>-</v>
      </c>
      <c r="F13" s="38" t="str">
        <f>ElecSingle_Other_Nil!N183</f>
        <v>-</v>
      </c>
      <c r="G13" s="38" t="str">
        <f>ElecSingle_Other_Nil!Q183</f>
        <v>-</v>
      </c>
      <c r="H13" s="38" t="str">
        <f>ElecSingle_Other_Nil!R183</f>
        <v>-</v>
      </c>
      <c r="I13" s="38" t="str">
        <f>ElecSingle_Other_Nil!S183</f>
        <v>-</v>
      </c>
      <c r="J13" s="38" t="str">
        <f>ElecSingle_Other_Nil!T183</f>
        <v>-</v>
      </c>
      <c r="K13" s="38" t="str">
        <f>ElecSingle_Other_Nil!U183</f>
        <v>-</v>
      </c>
      <c r="L13" s="38" t="str">
        <f>ElecSingle_Other_Nil!V183</f>
        <v>-</v>
      </c>
      <c r="M13" s="7"/>
      <c r="N13" s="135" t="s">
        <v>341</v>
      </c>
      <c r="O13" s="38" t="str">
        <f>ElecMulti_Other_Nil!K183</f>
        <v>-</v>
      </c>
      <c r="P13" s="38" t="str">
        <f>ElecMulti_Other_Nil!L183</f>
        <v>-</v>
      </c>
      <c r="Q13" s="38" t="str">
        <f>ElecMulti_Other_Nil!M183</f>
        <v>-</v>
      </c>
      <c r="R13" s="38" t="str">
        <f>ElecMulti_Other_Nil!N183</f>
        <v>-</v>
      </c>
      <c r="S13" s="38" t="str">
        <f>ElecMulti_Other_Nil!Q183</f>
        <v>-</v>
      </c>
      <c r="T13" s="38" t="str">
        <f>ElecMulti_Other_Nil!R183</f>
        <v>-</v>
      </c>
      <c r="U13" s="38" t="str">
        <f>ElecMulti_Other_Nil!S183</f>
        <v>-</v>
      </c>
      <c r="V13" s="38" t="str">
        <f>ElecMulti_Other_Nil!T183</f>
        <v>-</v>
      </c>
      <c r="W13" s="38" t="str">
        <f>ElecMulti_Other_Nil!U183</f>
        <v>-</v>
      </c>
      <c r="X13" s="38" t="str">
        <f>ElecMulti_Other_Nil!V183</f>
        <v>-</v>
      </c>
      <c r="Z13" s="135" t="s">
        <v>341</v>
      </c>
      <c r="AA13" s="38" t="str">
        <f>Gas_Other_Nil!K183</f>
        <v>-</v>
      </c>
      <c r="AB13" s="38" t="str">
        <f>Gas_Other_Nil!L183</f>
        <v>-</v>
      </c>
      <c r="AC13" s="38" t="str">
        <f>Gas_Other_Nil!M183</f>
        <v>-</v>
      </c>
      <c r="AD13" s="38" t="str">
        <f>Gas_Other_Nil!N183</f>
        <v>-</v>
      </c>
      <c r="AE13" s="38" t="str">
        <f>Gas_Other_Nil!Q183</f>
        <v>-</v>
      </c>
      <c r="AF13" s="38" t="str">
        <f>Gas_Other_Nil!R183</f>
        <v>-</v>
      </c>
      <c r="AG13" s="38" t="str">
        <f>Gas_Other_Nil!S183</f>
        <v>-</v>
      </c>
      <c r="AH13" s="38" t="str">
        <f>Gas_Other_Nil!T183</f>
        <v>-</v>
      </c>
      <c r="AI13" s="38" t="str">
        <f>Gas_Other_Nil!U183</f>
        <v>-</v>
      </c>
      <c r="AJ13" s="38" t="str">
        <f>Gas_Other_Nil!V183</f>
        <v>-</v>
      </c>
      <c r="AK13" s="7"/>
      <c r="AL13" s="135" t="s">
        <v>341</v>
      </c>
      <c r="AM13" s="38" t="str">
        <f t="shared" ref="AM13:AV13" si="0">IFERROR(C13+AA13,"-")</f>
        <v>-</v>
      </c>
      <c r="AN13" s="38" t="str">
        <f t="shared" si="0"/>
        <v>-</v>
      </c>
      <c r="AO13" s="38" t="str">
        <f t="shared" si="0"/>
        <v>-</v>
      </c>
      <c r="AP13" s="38" t="str">
        <f t="shared" si="0"/>
        <v>-</v>
      </c>
      <c r="AQ13" s="38" t="str">
        <f t="shared" si="0"/>
        <v>-</v>
      </c>
      <c r="AR13" s="38" t="str">
        <f t="shared" si="0"/>
        <v>-</v>
      </c>
      <c r="AS13" s="38" t="str">
        <f t="shared" si="0"/>
        <v>-</v>
      </c>
      <c r="AT13" s="38" t="str">
        <f t="shared" si="0"/>
        <v>-</v>
      </c>
      <c r="AU13" s="38" t="str">
        <f t="shared" si="0"/>
        <v>-</v>
      </c>
      <c r="AV13" s="38" t="str">
        <f t="shared" si="0"/>
        <v>-</v>
      </c>
    </row>
    <row r="14" spans="1:48" s="189" customFormat="1" ht="10.5" customHeight="1" x14ac:dyDescent="0.3">
      <c r="B14" s="135" t="s">
        <v>300</v>
      </c>
      <c r="C14" s="38" t="str">
        <f>ElecSingle_Other_Nil!K184</f>
        <v>-</v>
      </c>
      <c r="D14" s="38" t="str">
        <f>ElecSingle_Other_Nil!L184</f>
        <v>-</v>
      </c>
      <c r="E14" s="38" t="str">
        <f>ElecSingle_Other_Nil!M184</f>
        <v>-</v>
      </c>
      <c r="F14" s="38" t="str">
        <f>ElecSingle_Other_Nil!N184</f>
        <v>-</v>
      </c>
      <c r="G14" s="38" t="str">
        <f>ElecSingle_Other_Nil!Q184</f>
        <v>-</v>
      </c>
      <c r="H14" s="38" t="str">
        <f>ElecSingle_Other_Nil!R184</f>
        <v>-</v>
      </c>
      <c r="I14" s="38" t="str">
        <f>ElecSingle_Other_Nil!S184</f>
        <v>-</v>
      </c>
      <c r="J14" s="38" t="str">
        <f>ElecSingle_Other_Nil!T184</f>
        <v>-</v>
      </c>
      <c r="K14" s="38" t="str">
        <f>ElecSingle_Other_Nil!U184</f>
        <v>-</v>
      </c>
      <c r="L14" s="38" t="str">
        <f>ElecSingle_Other_Nil!V184</f>
        <v>-</v>
      </c>
      <c r="M14" s="7"/>
      <c r="N14" s="135" t="s">
        <v>300</v>
      </c>
      <c r="O14" s="38" t="str">
        <f>ElecMulti_Other_Nil!K184</f>
        <v>-</v>
      </c>
      <c r="P14" s="38" t="str">
        <f>ElecMulti_Other_Nil!L184</f>
        <v>-</v>
      </c>
      <c r="Q14" s="38" t="str">
        <f>ElecMulti_Other_Nil!M184</f>
        <v>-</v>
      </c>
      <c r="R14" s="38" t="str">
        <f>ElecMulti_Other_Nil!N184</f>
        <v>-</v>
      </c>
      <c r="S14" s="38" t="str">
        <f>ElecMulti_Other_Nil!Q184</f>
        <v>-</v>
      </c>
      <c r="T14" s="38" t="str">
        <f>ElecMulti_Other_Nil!R184</f>
        <v>-</v>
      </c>
      <c r="U14" s="38" t="str">
        <f>ElecMulti_Other_Nil!S184</f>
        <v>-</v>
      </c>
      <c r="V14" s="38" t="str">
        <f>ElecMulti_Other_Nil!T184</f>
        <v>-</v>
      </c>
      <c r="W14" s="38" t="str">
        <f>ElecMulti_Other_Nil!U184</f>
        <v>-</v>
      </c>
      <c r="X14" s="38" t="str">
        <f>ElecMulti_Other_Nil!V184</f>
        <v>-</v>
      </c>
      <c r="Z14" s="135" t="s">
        <v>300</v>
      </c>
      <c r="AA14" s="38"/>
      <c r="AB14" s="38"/>
      <c r="AC14" s="38"/>
      <c r="AD14" s="38"/>
      <c r="AE14" s="38"/>
      <c r="AF14" s="38"/>
      <c r="AG14" s="38"/>
      <c r="AH14" s="38"/>
      <c r="AI14" s="38"/>
      <c r="AJ14" s="38"/>
      <c r="AK14" s="7"/>
      <c r="AL14" s="135" t="s">
        <v>300</v>
      </c>
      <c r="AM14" s="38" t="str">
        <f t="shared" ref="AM14:AM24" si="1">IFERROR(C14+AA14,"-")</f>
        <v>-</v>
      </c>
      <c r="AN14" s="38" t="str">
        <f t="shared" ref="AN14:AN24" si="2">IFERROR(D14+AB14,"-")</f>
        <v>-</v>
      </c>
      <c r="AO14" s="38" t="str">
        <f t="shared" ref="AO14:AO24" si="3">IFERROR(E14+AC14,"-")</f>
        <v>-</v>
      </c>
      <c r="AP14" s="38" t="str">
        <f t="shared" ref="AP14:AP24" si="4">IFERROR(F14+AD14,"-")</f>
        <v>-</v>
      </c>
      <c r="AQ14" s="38" t="str">
        <f t="shared" ref="AQ14:AQ24" si="5">IFERROR(G14+AE14,"-")</f>
        <v>-</v>
      </c>
      <c r="AR14" s="38" t="str">
        <f t="shared" ref="AR14:AR24" si="6">IFERROR(H14+AF14,"-")</f>
        <v>-</v>
      </c>
      <c r="AS14" s="38" t="str">
        <f t="shared" ref="AS14:AS24" si="7">IFERROR(I14+AG14,"-")</f>
        <v>-</v>
      </c>
      <c r="AT14" s="38" t="str">
        <f t="shared" ref="AT14:AT24" si="8">IFERROR(J14+AH14,"-")</f>
        <v>-</v>
      </c>
      <c r="AU14" s="38" t="str">
        <f t="shared" ref="AU14:AV24" si="9">IFERROR(K14+AI14,"-")</f>
        <v>-</v>
      </c>
      <c r="AV14" s="38" t="str">
        <f t="shared" si="9"/>
        <v>-</v>
      </c>
    </row>
    <row r="15" spans="1:48" s="189" customFormat="1" ht="10.5" customHeight="1" x14ac:dyDescent="0.3">
      <c r="B15" s="135" t="s">
        <v>597</v>
      </c>
      <c r="C15" s="38" t="str">
        <f>ElecSingle_Other_Nil!K185</f>
        <v>-</v>
      </c>
      <c r="D15" s="38" t="str">
        <f>ElecSingle_Other_Nil!L185</f>
        <v>-</v>
      </c>
      <c r="E15" s="38" t="str">
        <f>ElecSingle_Other_Nil!M185</f>
        <v>-</v>
      </c>
      <c r="F15" s="38" t="str">
        <f>ElecSingle_Other_Nil!N185</f>
        <v>-</v>
      </c>
      <c r="G15" s="38" t="str">
        <f>ElecSingle_Other_Nil!Q185</f>
        <v>-</v>
      </c>
      <c r="H15" s="38" t="str">
        <f>ElecSingle_Other_Nil!R185</f>
        <v>-</v>
      </c>
      <c r="I15" s="38" t="str">
        <f>ElecSingle_Other_Nil!S185</f>
        <v>-</v>
      </c>
      <c r="J15" s="38">
        <f>ElecSingle_Other_Nil!T185</f>
        <v>0</v>
      </c>
      <c r="K15" s="38">
        <f>ElecSingle_Other_Nil!U185</f>
        <v>1.4870742269298101</v>
      </c>
      <c r="L15" s="38">
        <f>ElecSingle_Other_Nil!V185</f>
        <v>0.70457099735818818</v>
      </c>
      <c r="M15" s="7"/>
      <c r="N15" s="135" t="s">
        <v>597</v>
      </c>
      <c r="O15" s="38" t="str">
        <f>ElecMulti_Other_Nil!K185</f>
        <v>-</v>
      </c>
      <c r="P15" s="38" t="str">
        <f>ElecMulti_Other_Nil!L185</f>
        <v>-</v>
      </c>
      <c r="Q15" s="38" t="str">
        <f>ElecMulti_Other_Nil!M185</f>
        <v>-</v>
      </c>
      <c r="R15" s="38" t="str">
        <f>ElecMulti_Other_Nil!N185</f>
        <v>-</v>
      </c>
      <c r="S15" s="38" t="str">
        <f>ElecMulti_Other_Nil!Q185</f>
        <v>-</v>
      </c>
      <c r="T15" s="38" t="str">
        <f>ElecMulti_Other_Nil!R185</f>
        <v>-</v>
      </c>
      <c r="U15" s="38" t="str">
        <f>ElecMulti_Other_Nil!S185</f>
        <v>-</v>
      </c>
      <c r="V15" s="38">
        <f>ElecMulti_Other_Nil!T185</f>
        <v>0</v>
      </c>
      <c r="W15" s="38">
        <f>ElecMulti_Other_Nil!U185</f>
        <v>1.4870742269298101</v>
      </c>
      <c r="X15" s="38">
        <f>ElecMulti_Other_Nil!V185</f>
        <v>0.70457099735818818</v>
      </c>
      <c r="Z15" s="135" t="s">
        <v>597</v>
      </c>
      <c r="AA15" s="38" t="str">
        <f>Gas_Other_Nil!K185</f>
        <v>-</v>
      </c>
      <c r="AB15" s="38" t="str">
        <f>Gas_Other_Nil!L185</f>
        <v>-</v>
      </c>
      <c r="AC15" s="38" t="str">
        <f>Gas_Other_Nil!M185</f>
        <v>-</v>
      </c>
      <c r="AD15" s="38" t="str">
        <f>Gas_Other_Nil!N185</f>
        <v>-</v>
      </c>
      <c r="AE15" s="38" t="str">
        <f>Gas_Other_Nil!Q185</f>
        <v>-</v>
      </c>
      <c r="AF15" s="38" t="str">
        <f>Gas_Other_Nil!R185</f>
        <v>-</v>
      </c>
      <c r="AG15" s="38" t="str">
        <f>Gas_Other_Nil!S185</f>
        <v>-</v>
      </c>
      <c r="AH15" s="38">
        <f>Gas_Other_Nil!T185</f>
        <v>0</v>
      </c>
      <c r="AI15" s="38">
        <f>Gas_Other_Nil!U185</f>
        <v>1.4870742269298101</v>
      </c>
      <c r="AJ15" s="38">
        <f>Gas_Other_Nil!V185</f>
        <v>0.70457099735818818</v>
      </c>
      <c r="AK15" s="7"/>
      <c r="AL15" s="135" t="s">
        <v>597</v>
      </c>
      <c r="AM15" s="38" t="str">
        <f t="shared" si="1"/>
        <v>-</v>
      </c>
      <c r="AN15" s="38" t="str">
        <f t="shared" si="2"/>
        <v>-</v>
      </c>
      <c r="AO15" s="38" t="str">
        <f t="shared" si="3"/>
        <v>-</v>
      </c>
      <c r="AP15" s="38" t="str">
        <f t="shared" si="4"/>
        <v>-</v>
      </c>
      <c r="AQ15" s="38" t="str">
        <f t="shared" si="5"/>
        <v>-</v>
      </c>
      <c r="AR15" s="38" t="str">
        <f t="shared" si="6"/>
        <v>-</v>
      </c>
      <c r="AS15" s="38" t="str">
        <f t="shared" si="7"/>
        <v>-</v>
      </c>
      <c r="AT15" s="38">
        <f t="shared" si="8"/>
        <v>0</v>
      </c>
      <c r="AU15" s="38">
        <f t="shared" si="9"/>
        <v>2.9741484538596201</v>
      </c>
      <c r="AV15" s="38">
        <f t="shared" si="9"/>
        <v>1.4091419947163764</v>
      </c>
    </row>
    <row r="16" spans="1:48" s="189" customFormat="1" ht="10.5" customHeight="1" x14ac:dyDescent="0.3">
      <c r="B16" s="135" t="s">
        <v>342</v>
      </c>
      <c r="C16" s="38">
        <f>ElecSingle_Other_Nil!K186</f>
        <v>6.6995028867368616</v>
      </c>
      <c r="D16" s="38">
        <f>ElecSingle_Other_Nil!L186</f>
        <v>6.6995028867368616</v>
      </c>
      <c r="E16" s="38">
        <f>ElecSingle_Other_Nil!M186</f>
        <v>7.113121830127354</v>
      </c>
      <c r="F16" s="38">
        <f>ElecSingle_Other_Nil!N186</f>
        <v>7.113121830127354</v>
      </c>
      <c r="G16" s="38">
        <f>ElecSingle_Other_Nil!Q186</f>
        <v>7.2804579515147188</v>
      </c>
      <c r="H16" s="38">
        <f>ElecSingle_Other_Nil!R186</f>
        <v>7.1935840895118579</v>
      </c>
      <c r="I16" s="38">
        <f>ElecSingle_Other_Nil!S186</f>
        <v>7.3593999937099719</v>
      </c>
      <c r="J16" s="38">
        <f>ElecSingle_Other_Nil!T186</f>
        <v>7.0492243060839295</v>
      </c>
      <c r="K16" s="38">
        <f>ElecSingle_Other_Nil!U186</f>
        <v>7.1089669218364691</v>
      </c>
      <c r="L16" s="38">
        <f>ElecSingle_Other_Nil!V186</f>
        <v>6.9829560851947958</v>
      </c>
      <c r="M16" s="7"/>
      <c r="N16" s="135" t="s">
        <v>342</v>
      </c>
      <c r="O16" s="38">
        <f>ElecMulti_Other_Nil!K186</f>
        <v>6.6995028867368616</v>
      </c>
      <c r="P16" s="38">
        <f>ElecMulti_Other_Nil!L186</f>
        <v>6.6995028867368616</v>
      </c>
      <c r="Q16" s="38">
        <f>ElecMulti_Other_Nil!M186</f>
        <v>7.113121830127354</v>
      </c>
      <c r="R16" s="38">
        <f>ElecMulti_Other_Nil!N186</f>
        <v>7.113121830127354</v>
      </c>
      <c r="S16" s="38">
        <f>ElecMulti_Other_Nil!Q186</f>
        <v>7.2804579515147188</v>
      </c>
      <c r="T16" s="38">
        <f>ElecMulti_Other_Nil!R186</f>
        <v>7.1935840895118579</v>
      </c>
      <c r="U16" s="38">
        <f>ElecMulti_Other_Nil!S186</f>
        <v>7.3593999937099719</v>
      </c>
      <c r="V16" s="38">
        <f>ElecMulti_Other_Nil!T186</f>
        <v>7.0492243060839295</v>
      </c>
      <c r="W16" s="38">
        <f>ElecMulti_Other_Nil!U186</f>
        <v>7.1089669218364691</v>
      </c>
      <c r="X16" s="38">
        <f>ElecMulti_Other_Nil!V186</f>
        <v>6.9829560851947958</v>
      </c>
      <c r="Z16" s="135" t="s">
        <v>342</v>
      </c>
      <c r="AA16" s="38">
        <f>Gas_Other_Nil!K186</f>
        <v>6.6995028867368616</v>
      </c>
      <c r="AB16" s="38">
        <f>Gas_Other_Nil!L186</f>
        <v>6.6995028867368616</v>
      </c>
      <c r="AC16" s="38">
        <f>Gas_Other_Nil!M186</f>
        <v>7.113121830127354</v>
      </c>
      <c r="AD16" s="38">
        <f>Gas_Other_Nil!N186</f>
        <v>7.113121830127354</v>
      </c>
      <c r="AE16" s="38">
        <f>Gas_Other_Nil!Q186</f>
        <v>7.2804579515147188</v>
      </c>
      <c r="AF16" s="38">
        <f>Gas_Other_Nil!R186</f>
        <v>7.1935840895118579</v>
      </c>
      <c r="AG16" s="38">
        <f>Gas_Other_Nil!S186</f>
        <v>7.3593999937099719</v>
      </c>
      <c r="AH16" s="38">
        <f>Gas_Other_Nil!T186</f>
        <v>7.0492243060839295</v>
      </c>
      <c r="AI16" s="38">
        <f>Gas_Other_Nil!U186</f>
        <v>7.1089669218364691</v>
      </c>
      <c r="AJ16" s="38">
        <f>Gas_Other_Nil!V186</f>
        <v>6.9829560851947958</v>
      </c>
      <c r="AK16" s="7"/>
      <c r="AL16" s="135" t="s">
        <v>342</v>
      </c>
      <c r="AM16" s="38">
        <f t="shared" si="1"/>
        <v>13.399005773473723</v>
      </c>
      <c r="AN16" s="38">
        <f t="shared" si="2"/>
        <v>13.399005773473723</v>
      </c>
      <c r="AO16" s="38">
        <f t="shared" si="3"/>
        <v>14.226243660254708</v>
      </c>
      <c r="AP16" s="38">
        <f t="shared" si="4"/>
        <v>14.226243660254708</v>
      </c>
      <c r="AQ16" s="38">
        <f t="shared" si="5"/>
        <v>14.560915903029438</v>
      </c>
      <c r="AR16" s="38">
        <f t="shared" si="6"/>
        <v>14.387168179023716</v>
      </c>
      <c r="AS16" s="38">
        <f t="shared" si="7"/>
        <v>14.718799987419944</v>
      </c>
      <c r="AT16" s="38">
        <f t="shared" si="8"/>
        <v>14.098448612167859</v>
      </c>
      <c r="AU16" s="38">
        <f t="shared" si="9"/>
        <v>14.217933843672938</v>
      </c>
      <c r="AV16" s="38">
        <f t="shared" si="9"/>
        <v>13.965912170389592</v>
      </c>
    </row>
    <row r="17" spans="2:48" s="189" customFormat="1" ht="10.5" customHeight="1" x14ac:dyDescent="0.3">
      <c r="B17" s="135" t="s">
        <v>343</v>
      </c>
      <c r="C17" s="38">
        <f>ElecSingle_Other_Nil!K187</f>
        <v>16.43282142857143</v>
      </c>
      <c r="D17" s="38">
        <f>ElecSingle_Other_Nil!L187</f>
        <v>16.43282142857143</v>
      </c>
      <c r="E17" s="38">
        <f>ElecSingle_Other_Nil!M187</f>
        <v>16.727428571428572</v>
      </c>
      <c r="F17" s="38">
        <f>ElecSingle_Other_Nil!N187</f>
        <v>16.727428571428572</v>
      </c>
      <c r="G17" s="38">
        <f>ElecSingle_Other_Nil!Q187</f>
        <v>16.54232142857143</v>
      </c>
      <c r="H17" s="38">
        <f>ElecSingle_Other_Nil!R187</f>
        <v>16.54232142857143</v>
      </c>
      <c r="I17" s="38">
        <f>ElecSingle_Other_Nil!S187</f>
        <v>17.267107142857146</v>
      </c>
      <c r="J17" s="38">
        <f>ElecSingle_Other_Nil!T187</f>
        <v>17.267107142857146</v>
      </c>
      <c r="K17" s="38">
        <f>ElecSingle_Other_Nil!U187</f>
        <v>17.41310714285714</v>
      </c>
      <c r="L17" s="38">
        <f>ElecSingle_Other_Nil!V187</f>
        <v>17.41310714285714</v>
      </c>
      <c r="M17" s="7"/>
      <c r="N17" s="135" t="s">
        <v>343</v>
      </c>
      <c r="O17" s="38">
        <f>ElecMulti_Other_Nil!K187</f>
        <v>16.43282142857143</v>
      </c>
      <c r="P17" s="38">
        <f>ElecMulti_Other_Nil!L187</f>
        <v>16.43282142857143</v>
      </c>
      <c r="Q17" s="38">
        <f>ElecMulti_Other_Nil!M187</f>
        <v>16.727428571428572</v>
      </c>
      <c r="R17" s="38">
        <f>ElecMulti_Other_Nil!N187</f>
        <v>16.727428571428572</v>
      </c>
      <c r="S17" s="38">
        <f>ElecMulti_Other_Nil!Q187</f>
        <v>16.54232142857143</v>
      </c>
      <c r="T17" s="38">
        <f>ElecMulti_Other_Nil!R187</f>
        <v>16.54232142857143</v>
      </c>
      <c r="U17" s="38">
        <f>ElecMulti_Other_Nil!S187</f>
        <v>17.267107142857146</v>
      </c>
      <c r="V17" s="38">
        <f>ElecMulti_Other_Nil!T187</f>
        <v>17.267107142857146</v>
      </c>
      <c r="W17" s="38">
        <f>ElecMulti_Other_Nil!U187</f>
        <v>17.41310714285714</v>
      </c>
      <c r="X17" s="38">
        <f>ElecMulti_Other_Nil!V187</f>
        <v>17.41310714285714</v>
      </c>
      <c r="Z17" s="135" t="s">
        <v>343</v>
      </c>
      <c r="AA17" s="38"/>
      <c r="AB17" s="38"/>
      <c r="AC17" s="38"/>
      <c r="AD17" s="38"/>
      <c r="AE17" s="38"/>
      <c r="AF17" s="38"/>
      <c r="AG17" s="38"/>
      <c r="AH17" s="38"/>
      <c r="AI17" s="38"/>
      <c r="AJ17" s="38"/>
      <c r="AK17" s="7"/>
      <c r="AL17" s="135" t="s">
        <v>343</v>
      </c>
      <c r="AM17" s="38">
        <f t="shared" si="1"/>
        <v>16.43282142857143</v>
      </c>
      <c r="AN17" s="38">
        <f t="shared" si="2"/>
        <v>16.43282142857143</v>
      </c>
      <c r="AO17" s="38">
        <f t="shared" si="3"/>
        <v>16.727428571428572</v>
      </c>
      <c r="AP17" s="38">
        <f t="shared" si="4"/>
        <v>16.727428571428572</v>
      </c>
      <c r="AQ17" s="38">
        <f t="shared" si="5"/>
        <v>16.54232142857143</v>
      </c>
      <c r="AR17" s="38">
        <f t="shared" si="6"/>
        <v>16.54232142857143</v>
      </c>
      <c r="AS17" s="38">
        <f t="shared" si="7"/>
        <v>17.267107142857146</v>
      </c>
      <c r="AT17" s="38">
        <f t="shared" si="8"/>
        <v>17.267107142857146</v>
      </c>
      <c r="AU17" s="38">
        <f t="shared" si="9"/>
        <v>17.41310714285714</v>
      </c>
      <c r="AV17" s="38">
        <f t="shared" si="9"/>
        <v>17.41310714285714</v>
      </c>
    </row>
    <row r="18" spans="2:48" s="189" customFormat="1" ht="10.5" customHeight="1" x14ac:dyDescent="0.3">
      <c r="B18" s="135" t="s">
        <v>344</v>
      </c>
      <c r="C18" s="38">
        <f>ElecSingle_Other_Nil!K188</f>
        <v>39.664800000000007</v>
      </c>
      <c r="D18" s="38">
        <f>ElecSingle_Other_Nil!L188</f>
        <v>40.169342465753417</v>
      </c>
      <c r="E18" s="38">
        <f>ElecSingle_Other_Nil!M188</f>
        <v>40.751506849315078</v>
      </c>
      <c r="F18" s="38">
        <f>ElecSingle_Other_Nil!N188</f>
        <v>41.100805479452056</v>
      </c>
      <c r="G18" s="38">
        <f>ElecSingle_Other_Nil!Q188</f>
        <v>41.566536986301358</v>
      </c>
      <c r="H18" s="38">
        <f>ElecSingle_Other_Nil!R188</f>
        <v>41.87702465753425</v>
      </c>
      <c r="I18" s="38">
        <f>ElecSingle_Other_Nil!S188</f>
        <v>42.109890410958897</v>
      </c>
      <c r="J18" s="38">
        <f>ElecSingle_Other_Nil!T188</f>
        <v>42.226323287671228</v>
      </c>
      <c r="K18" s="38">
        <f>ElecSingle_Other_Nil!U188</f>
        <v>42.45918904109589</v>
      </c>
      <c r="L18" s="38">
        <f>ElecSingle_Other_Nil!V188</f>
        <v>43.235408219178098</v>
      </c>
      <c r="M18" s="7"/>
      <c r="N18" s="135" t="s">
        <v>344</v>
      </c>
      <c r="O18" s="38">
        <f>ElecMulti_Other_Nil!K188</f>
        <v>39.933199999999992</v>
      </c>
      <c r="P18" s="38">
        <f>ElecMulti_Other_Nil!L188</f>
        <v>40.441156555772992</v>
      </c>
      <c r="Q18" s="38">
        <f>ElecMulti_Other_Nil!M188</f>
        <v>41.027260273972608</v>
      </c>
      <c r="R18" s="38">
        <f>ElecMulti_Other_Nil!N188</f>
        <v>41.37892250489238</v>
      </c>
      <c r="S18" s="38">
        <f>ElecMulti_Other_Nil!Q188</f>
        <v>41.847805479452056</v>
      </c>
      <c r="T18" s="38">
        <f>ElecMulti_Other_Nil!R188</f>
        <v>42.160394129158519</v>
      </c>
      <c r="U18" s="38">
        <f>ElecMulti_Other_Nil!S188</f>
        <v>42.39483561643835</v>
      </c>
      <c r="V18" s="38">
        <f>ElecMulti_Other_Nil!T188</f>
        <v>42.51205636007829</v>
      </c>
      <c r="W18" s="38">
        <f>ElecMulti_Other_Nil!U188</f>
        <v>42.746497847358121</v>
      </c>
      <c r="X18" s="38">
        <f>ElecMulti_Other_Nil!V188</f>
        <v>43.527969471624267</v>
      </c>
      <c r="Z18" s="135" t="s">
        <v>344</v>
      </c>
      <c r="AA18" s="38">
        <f>Gas_Other_Nil!K188</f>
        <v>64.944500000000033</v>
      </c>
      <c r="AB18" s="38">
        <f>Gas_Other_Nil!L188</f>
        <v>65.770604207436435</v>
      </c>
      <c r="AC18" s="38">
        <f>Gas_Other_Nil!M188</f>
        <v>66.723801369863025</v>
      </c>
      <c r="AD18" s="38">
        <f>Gas_Other_Nil!N188</f>
        <v>67.295719667318977</v>
      </c>
      <c r="AE18" s="38">
        <f>Gas_Other_Nil!Q188</f>
        <v>68.058277397260298</v>
      </c>
      <c r="AF18" s="38">
        <f>Gas_Other_Nil!R188</f>
        <v>68.566649217221112</v>
      </c>
      <c r="AG18" s="38">
        <f>Gas_Other_Nil!S188</f>
        <v>68.94792808219178</v>
      </c>
      <c r="AH18" s="38">
        <f>Gas_Other_Nil!T188</f>
        <v>69.138567514677106</v>
      </c>
      <c r="AI18" s="38">
        <f>Gas_Other_Nil!U188</f>
        <v>69.519846379647774</v>
      </c>
      <c r="AJ18" s="38">
        <f>Gas_Other_Nil!V188</f>
        <v>70.790775929549909</v>
      </c>
      <c r="AK18" s="7"/>
      <c r="AL18" s="135" t="s">
        <v>344</v>
      </c>
      <c r="AM18" s="38">
        <f t="shared" si="1"/>
        <v>104.60930000000005</v>
      </c>
      <c r="AN18" s="38">
        <f t="shared" si="2"/>
        <v>105.93994667318985</v>
      </c>
      <c r="AO18" s="38">
        <f t="shared" si="3"/>
        <v>107.4753082191781</v>
      </c>
      <c r="AP18" s="38">
        <f t="shared" si="4"/>
        <v>108.39652514677104</v>
      </c>
      <c r="AQ18" s="38">
        <f t="shared" si="5"/>
        <v>109.62481438356166</v>
      </c>
      <c r="AR18" s="38">
        <f t="shared" si="6"/>
        <v>110.44367387475536</v>
      </c>
      <c r="AS18" s="38">
        <f t="shared" si="7"/>
        <v>111.05781849315068</v>
      </c>
      <c r="AT18" s="38">
        <f t="shared" si="8"/>
        <v>111.36489080234833</v>
      </c>
      <c r="AU18" s="38">
        <f t="shared" si="9"/>
        <v>111.97903542074366</v>
      </c>
      <c r="AV18" s="38">
        <f t="shared" si="9"/>
        <v>114.02618414872801</v>
      </c>
    </row>
    <row r="19" spans="2:48" s="189" customFormat="1" ht="10.5" customHeight="1" x14ac:dyDescent="0.3">
      <c r="B19" s="135" t="s">
        <v>43</v>
      </c>
      <c r="C19" s="38">
        <f>ElecSingle_Other_Nil!K189</f>
        <v>0</v>
      </c>
      <c r="D19" s="38">
        <f>ElecSingle_Other_Nil!L189</f>
        <v>-0.1310662676190151</v>
      </c>
      <c r="E19" s="38">
        <f>ElecSingle_Other_Nil!M189</f>
        <v>1.6490220555819268</v>
      </c>
      <c r="F19" s="38">
        <f>ElecSingle_Other_Nil!N189</f>
        <v>7.9249822078168828</v>
      </c>
      <c r="G19" s="38">
        <f>ElecSingle_Other_Nil!Q189</f>
        <v>9.5945159615724229</v>
      </c>
      <c r="H19" s="38">
        <f>ElecSingle_Other_Nil!R189</f>
        <v>9.6655312765157912</v>
      </c>
      <c r="I19" s="38">
        <f>ElecSingle_Other_Nil!S189</f>
        <v>11.448655558303896</v>
      </c>
      <c r="J19" s="38">
        <f>ElecSingle_Other_Nil!T189</f>
        <v>11.630458109953564</v>
      </c>
      <c r="K19" s="38">
        <f>ElecSingle_Other_Nil!U189</f>
        <v>11.375413031411084</v>
      </c>
      <c r="L19" s="38">
        <f>ElecSingle_Other_Nil!V189</f>
        <v>11.405483218834176</v>
      </c>
      <c r="M19" s="7"/>
      <c r="N19" s="135" t="s">
        <v>43</v>
      </c>
      <c r="O19" s="38">
        <f>ElecMulti_Other_Nil!K189</f>
        <v>0</v>
      </c>
      <c r="P19" s="38">
        <f>ElecMulti_Other_Nil!L189</f>
        <v>-0.1310662676190151</v>
      </c>
      <c r="Q19" s="38">
        <f>ElecMulti_Other_Nil!M189</f>
        <v>1.6490220555819268</v>
      </c>
      <c r="R19" s="38">
        <f>ElecMulti_Other_Nil!N189</f>
        <v>7.9249822078168828</v>
      </c>
      <c r="S19" s="38">
        <f>ElecMulti_Other_Nil!Q189</f>
        <v>9.5945159615724229</v>
      </c>
      <c r="T19" s="38">
        <f>ElecMulti_Other_Nil!R189</f>
        <v>9.6655312765157912</v>
      </c>
      <c r="U19" s="38">
        <f>ElecMulti_Other_Nil!S189</f>
        <v>11.448655558303896</v>
      </c>
      <c r="V19" s="38">
        <f>ElecMulti_Other_Nil!T189</f>
        <v>11.630458109953564</v>
      </c>
      <c r="W19" s="38">
        <f>ElecMulti_Other_Nil!U189</f>
        <v>11.375413031411084</v>
      </c>
      <c r="X19" s="38">
        <f>ElecMulti_Other_Nil!V189</f>
        <v>11.405483218834176</v>
      </c>
      <c r="Z19" s="135" t="s">
        <v>43</v>
      </c>
      <c r="AA19" s="38">
        <f>Gas_Other_Nil!K189</f>
        <v>0</v>
      </c>
      <c r="AB19" s="38">
        <f>Gas_Other_Nil!L189</f>
        <v>-0.1023941345466083</v>
      </c>
      <c r="AC19" s="38">
        <f>Gas_Other_Nil!M189</f>
        <v>1.3107897268148034</v>
      </c>
      <c r="AD19" s="38">
        <f>Gas_Other_Nil!N189</f>
        <v>8.7391024854837429</v>
      </c>
      <c r="AE19" s="38">
        <f>Gas_Other_Nil!Q189</f>
        <v>10.102089688688181</v>
      </c>
      <c r="AF19" s="38">
        <f>Gas_Other_Nil!R189</f>
        <v>10.300173121233545</v>
      </c>
      <c r="AG19" s="38">
        <f>Gas_Other_Nil!S189</f>
        <v>11.847822371645295</v>
      </c>
      <c r="AH19" s="38">
        <f>Gas_Other_Nil!T189</f>
        <v>7.7038430079225835</v>
      </c>
      <c r="AI19" s="38">
        <f>Gas_Other_Nil!U189</f>
        <v>7.5210837283470982</v>
      </c>
      <c r="AJ19" s="38">
        <f>Gas_Other_Nil!V189</f>
        <v>5.503966281336238</v>
      </c>
      <c r="AK19" s="7"/>
      <c r="AL19" s="135" t="s">
        <v>43</v>
      </c>
      <c r="AM19" s="38">
        <f t="shared" si="1"/>
        <v>0</v>
      </c>
      <c r="AN19" s="38">
        <f t="shared" si="2"/>
        <v>-0.23346040216562342</v>
      </c>
      <c r="AO19" s="38">
        <f t="shared" si="3"/>
        <v>2.9598117823967303</v>
      </c>
      <c r="AP19" s="38">
        <f t="shared" si="4"/>
        <v>16.664084693300627</v>
      </c>
      <c r="AQ19" s="38">
        <f t="shared" si="5"/>
        <v>19.696605650260604</v>
      </c>
      <c r="AR19" s="38">
        <f t="shared" si="6"/>
        <v>19.965704397749334</v>
      </c>
      <c r="AS19" s="38">
        <f t="shared" si="7"/>
        <v>23.296477929949191</v>
      </c>
      <c r="AT19" s="38">
        <f t="shared" si="8"/>
        <v>19.334301117876148</v>
      </c>
      <c r="AU19" s="38">
        <f t="shared" si="9"/>
        <v>18.896496759758183</v>
      </c>
      <c r="AV19" s="38">
        <f t="shared" si="9"/>
        <v>16.909449500170414</v>
      </c>
    </row>
    <row r="20" spans="2:48" s="189" customFormat="1" ht="10.5" customHeight="1" x14ac:dyDescent="0.3">
      <c r="B20" s="135" t="s">
        <v>389</v>
      </c>
      <c r="C20" s="38">
        <f>ElecSingle_Other_Nil!K190</f>
        <v>3.4230999999999985</v>
      </c>
      <c r="D20" s="38">
        <f>ElecSingle_Other_Nil!L190</f>
        <v>3.4666423679060681</v>
      </c>
      <c r="E20" s="38">
        <f>ElecSingle_Other_Nil!M190</f>
        <v>3.516883561643835</v>
      </c>
      <c r="F20" s="38">
        <f>ElecSingle_Other_Nil!N190</f>
        <v>3.547028277886497</v>
      </c>
      <c r="G20" s="38">
        <f>ElecSingle_Other_Nil!Q190</f>
        <v>3.5872212328767126</v>
      </c>
      <c r="H20" s="38">
        <f>ElecSingle_Other_Nil!R190</f>
        <v>3.6140165362035224</v>
      </c>
      <c r="I20" s="38">
        <f>ElecSingle_Other_Nil!S190</f>
        <v>3.6341130136986304</v>
      </c>
      <c r="J20" s="38">
        <f>ElecSingle_Other_Nil!T190</f>
        <v>3.6441612524461822</v>
      </c>
      <c r="K20" s="38">
        <f>ElecSingle_Other_Nil!U190</f>
        <v>3.6642577299412911</v>
      </c>
      <c r="L20" s="38">
        <f>ElecSingle_Other_Nil!V190</f>
        <v>3.731245988258316</v>
      </c>
      <c r="M20" s="7"/>
      <c r="N20" s="135" t="s">
        <v>389</v>
      </c>
      <c r="O20" s="38">
        <f>ElecMulti_Other_Nil!K190</f>
        <v>3.4230999999999985</v>
      </c>
      <c r="P20" s="38">
        <f>ElecMulti_Other_Nil!L190</f>
        <v>3.4666423679060681</v>
      </c>
      <c r="Q20" s="38">
        <f>ElecMulti_Other_Nil!M190</f>
        <v>3.516883561643835</v>
      </c>
      <c r="R20" s="38">
        <f>ElecMulti_Other_Nil!N190</f>
        <v>3.547028277886497</v>
      </c>
      <c r="S20" s="38">
        <f>ElecMulti_Other_Nil!Q190</f>
        <v>3.5872212328767126</v>
      </c>
      <c r="T20" s="38">
        <f>ElecMulti_Other_Nil!R190</f>
        <v>3.6140165362035224</v>
      </c>
      <c r="U20" s="38">
        <f>ElecMulti_Other_Nil!S190</f>
        <v>3.6341130136986304</v>
      </c>
      <c r="V20" s="38">
        <f>ElecMulti_Other_Nil!T190</f>
        <v>3.6441612524461822</v>
      </c>
      <c r="W20" s="38">
        <f>ElecMulti_Other_Nil!U190</f>
        <v>3.6642577299412911</v>
      </c>
      <c r="X20" s="38">
        <f>ElecMulti_Other_Nil!V190</f>
        <v>3.731245988258316</v>
      </c>
      <c r="Z20" s="135" t="s">
        <v>389</v>
      </c>
      <c r="AA20" s="38">
        <f>Gas_Other_Nil!K190</f>
        <v>3.1859000000000006</v>
      </c>
      <c r="AB20" s="38">
        <f>Gas_Other_Nil!L190</f>
        <v>3.2264251467710374</v>
      </c>
      <c r="AC20" s="38">
        <f>Gas_Other_Nil!M190</f>
        <v>3.2731849315068478</v>
      </c>
      <c r="AD20" s="38">
        <f>Gas_Other_Nil!N190</f>
        <v>3.3012408023483384</v>
      </c>
      <c r="AE20" s="38">
        <f>Gas_Other_Nil!Q190</f>
        <v>3.3386486301369867</v>
      </c>
      <c r="AF20" s="38">
        <f>Gas_Other_Nil!R190</f>
        <v>3.3635871819960861</v>
      </c>
      <c r="AG20" s="38">
        <f>Gas_Other_Nil!S190</f>
        <v>3.3822910958904111</v>
      </c>
      <c r="AH20" s="38">
        <f>Gas_Other_Nil!T190</f>
        <v>3.3916430528375732</v>
      </c>
      <c r="AI20" s="38">
        <f>Gas_Other_Nil!U190</f>
        <v>3.4103469667319</v>
      </c>
      <c r="AJ20" s="38">
        <f>Gas_Other_Nil!V190</f>
        <v>3.4726933463796494</v>
      </c>
      <c r="AK20" s="7"/>
      <c r="AL20" s="135" t="s">
        <v>389</v>
      </c>
      <c r="AM20" s="38">
        <f t="shared" si="1"/>
        <v>6.6089999999999991</v>
      </c>
      <c r="AN20" s="38">
        <f t="shared" si="2"/>
        <v>6.6930675146771055</v>
      </c>
      <c r="AO20" s="38">
        <f t="shared" si="3"/>
        <v>6.7900684931506827</v>
      </c>
      <c r="AP20" s="38">
        <f t="shared" si="4"/>
        <v>6.8482690802348358</v>
      </c>
      <c r="AQ20" s="38">
        <f t="shared" si="5"/>
        <v>6.9258698630136992</v>
      </c>
      <c r="AR20" s="38">
        <f t="shared" si="6"/>
        <v>6.9776037181996085</v>
      </c>
      <c r="AS20" s="38">
        <f t="shared" si="7"/>
        <v>7.0164041095890415</v>
      </c>
      <c r="AT20" s="38">
        <f t="shared" si="8"/>
        <v>7.0358043052837553</v>
      </c>
      <c r="AU20" s="38">
        <f t="shared" si="9"/>
        <v>7.074604696673191</v>
      </c>
      <c r="AV20" s="38">
        <f t="shared" si="9"/>
        <v>7.2039393346379654</v>
      </c>
    </row>
    <row r="21" spans="2:48" s="189" customFormat="1" ht="10.5" customHeight="1" x14ac:dyDescent="0.3">
      <c r="B21" s="135" t="s">
        <v>404</v>
      </c>
      <c r="C21" s="38">
        <f>ElecSingle_Other_Nil!K191</f>
        <v>0.3048172414265064</v>
      </c>
      <c r="D21" s="38">
        <f>ElecSingle_Other_Nil!L191</f>
        <v>0.30663009489225096</v>
      </c>
      <c r="E21" s="38">
        <f>ElecSingle_Other_Nil!M191</f>
        <v>0.32153419895352242</v>
      </c>
      <c r="F21" s="38">
        <f>ElecSingle_Other_Nil!N191</f>
        <v>0.35369320508315588</v>
      </c>
      <c r="G21" s="38">
        <f>ElecSingle_Other_Nil!Q191</f>
        <v>0.36397152211991751</v>
      </c>
      <c r="H21" s="38">
        <f>ElecSingle_Other_Nil!R191</f>
        <v>0.3654016518886552</v>
      </c>
      <c r="I21" s="38">
        <f>ElecSingle_Other_Nil!S191</f>
        <v>0.37951024777569842</v>
      </c>
      <c r="J21" s="38">
        <f>ElecSingle_Other_Nil!T191</f>
        <v>0.37945228975723061</v>
      </c>
      <c r="K21" s="38">
        <f>ElecSingle_Other_Nil!U191</f>
        <v>0.38756156426748894</v>
      </c>
      <c r="L21" s="38">
        <f>ElecSingle_Other_Nil!V191</f>
        <v>0.38706536557025223</v>
      </c>
      <c r="M21" s="7"/>
      <c r="N21" s="135" t="s">
        <v>404</v>
      </c>
      <c r="O21" s="38">
        <f>ElecMulti_Other_Nil!K191</f>
        <v>0.30183159937306542</v>
      </c>
      <c r="P21" s="38">
        <f>ElecMulti_Other_Nil!L191</f>
        <v>0.30363539629217046</v>
      </c>
      <c r="Q21" s="38">
        <f>ElecMulti_Other_Nil!M191</f>
        <v>0.31834956145109461</v>
      </c>
      <c r="R21" s="38">
        <f>ElecMulti_Other_Nil!N191</f>
        <v>0.35006936217687307</v>
      </c>
      <c r="S21" s="38">
        <f>ElecMulti_Other_Nil!Q191</f>
        <v>0.36021877252983547</v>
      </c>
      <c r="T21" s="38">
        <f>ElecMulti_Other_Nil!R191</f>
        <v>0.36163892280110382</v>
      </c>
      <c r="U21" s="38">
        <f>ElecMulti_Other_Nil!S191</f>
        <v>0.37555741191792663</v>
      </c>
      <c r="V21" s="38">
        <f>ElecMulti_Other_Nil!T191</f>
        <v>0.37550403656820436</v>
      </c>
      <c r="W21" s="38">
        <f>ElecMulti_Other_Nil!U191</f>
        <v>0.38350724918949913</v>
      </c>
      <c r="X21" s="38">
        <f>ElecMulti_Other_Nil!V191</f>
        <v>0.38304313997934702</v>
      </c>
      <c r="Z21" s="135" t="s">
        <v>404</v>
      </c>
      <c r="AA21" s="38">
        <f>Gas_Other_Nil!K191</f>
        <v>0.29624795193665687</v>
      </c>
      <c r="AB21" s="38">
        <f>Gas_Other_Nil!L191</f>
        <v>0.29924049308805628</v>
      </c>
      <c r="AC21" s="38">
        <f>Gas_Other_Nil!M191</f>
        <v>0.31073579295233944</v>
      </c>
      <c r="AD21" s="38">
        <f>Gas_Other_Nil!N191</f>
        <v>0.34381674836941578</v>
      </c>
      <c r="AE21" s="38">
        <f>Gas_Other_Nil!Q191</f>
        <v>0.3532978115299103</v>
      </c>
      <c r="AF21" s="38">
        <f>Gas_Other_Nil!R191</f>
        <v>0.35585978057964157</v>
      </c>
      <c r="AG21" s="38">
        <f>Gas_Other_Nil!S191</f>
        <v>0.36452154710060708</v>
      </c>
      <c r="AH21" s="38">
        <f>Gas_Other_Nil!T191</f>
        <v>0.34689191001660669</v>
      </c>
      <c r="AI21" s="38">
        <f>Gas_Other_Nil!U191</f>
        <v>0.35410887614670727</v>
      </c>
      <c r="AJ21" s="38">
        <f>Gas_Other_Nil!V191</f>
        <v>0.34726668352837076</v>
      </c>
      <c r="AK21" s="7"/>
      <c r="AL21" s="135" t="s">
        <v>404</v>
      </c>
      <c r="AM21" s="38">
        <f t="shared" si="1"/>
        <v>0.60106519336316322</v>
      </c>
      <c r="AN21" s="38">
        <f t="shared" si="2"/>
        <v>0.60587058798030724</v>
      </c>
      <c r="AO21" s="38">
        <f t="shared" si="3"/>
        <v>0.63226999190586186</v>
      </c>
      <c r="AP21" s="38">
        <f t="shared" si="4"/>
        <v>0.69750995345257172</v>
      </c>
      <c r="AQ21" s="38">
        <f t="shared" si="5"/>
        <v>0.71726933364982781</v>
      </c>
      <c r="AR21" s="38">
        <f t="shared" si="6"/>
        <v>0.72126143246829677</v>
      </c>
      <c r="AS21" s="38">
        <f t="shared" si="7"/>
        <v>0.74403179487630555</v>
      </c>
      <c r="AT21" s="38">
        <f t="shared" si="8"/>
        <v>0.72634419977383735</v>
      </c>
      <c r="AU21" s="38">
        <f t="shared" si="9"/>
        <v>0.74167044041419627</v>
      </c>
      <c r="AV21" s="38">
        <f t="shared" si="9"/>
        <v>0.73433204909862293</v>
      </c>
    </row>
    <row r="22" spans="2:48" s="189" customFormat="1" ht="10.5" customHeight="1" x14ac:dyDescent="0.3">
      <c r="B22" s="135" t="s">
        <v>388</v>
      </c>
      <c r="C22" s="38">
        <f>ElecSingle_Other_Nil!K192</f>
        <v>1.2884570048708395</v>
      </c>
      <c r="D22" s="38">
        <f>ElecSingle_Other_Nil!L192</f>
        <v>1.2965689318038363</v>
      </c>
      <c r="E22" s="38">
        <f>ElecSingle_Other_Nil!M192</f>
        <v>1.3572996991946298</v>
      </c>
      <c r="F22" s="38">
        <f>ElecSingle_Other_Nil!N192</f>
        <v>1.486824409786516</v>
      </c>
      <c r="G22" s="38">
        <f>ElecSingle_Other_Nil!Q192</f>
        <v>1.528813565806703</v>
      </c>
      <c r="H22" s="38">
        <f>ElecSingle_Other_Nil!R192</f>
        <v>1.5350666128718873</v>
      </c>
      <c r="I22" s="38">
        <f>ElecSingle_Other_Nil!S192</f>
        <v>1.5920239638819484</v>
      </c>
      <c r="J22" s="38">
        <f>ElecSingle_Other_Nil!T192</f>
        <v>1.5919861966976829</v>
      </c>
      <c r="K22" s="38">
        <f>ElecSingle_Other_Nil!U192</f>
        <v>1.6248893931427131</v>
      </c>
      <c r="L22" s="38">
        <f>ElecSingle_Other_Nil!V192</f>
        <v>1.6241973233501166</v>
      </c>
      <c r="M22" s="7"/>
      <c r="N22" s="135" t="s">
        <v>388</v>
      </c>
      <c r="O22" s="38">
        <f>ElecMulti_Other_Nil!K192</f>
        <v>1.2935975501555486</v>
      </c>
      <c r="P22" s="38">
        <f>ElecMulti_Other_Nil!L192</f>
        <v>1.3017754257768488</v>
      </c>
      <c r="Q22" s="38">
        <f>ElecMulti_Other_Nil!M192</f>
        <v>1.3625788114642496</v>
      </c>
      <c r="R22" s="38">
        <f>ElecMulti_Other_Nil!N192</f>
        <v>1.4921407937458351</v>
      </c>
      <c r="S22" s="38">
        <f>ElecMulti_Other_Nil!Q192</f>
        <v>1.5341884907279846</v>
      </c>
      <c r="T22" s="38">
        <f>ElecMulti_Other_Nil!R192</f>
        <v>1.5404820362613385</v>
      </c>
      <c r="U22" s="38">
        <f>ElecMulti_Other_Nil!S192</f>
        <v>1.5974662240967812</v>
      </c>
      <c r="V22" s="38">
        <f>ElecMulti_Other_Nil!T192</f>
        <v>1.597443805076298</v>
      </c>
      <c r="W22" s="38">
        <f>ElecMulti_Other_Nil!U192</f>
        <v>1.6303754661279695</v>
      </c>
      <c r="X22" s="38">
        <f>ElecMulti_Other_Nil!V192</f>
        <v>1.6297857472222499</v>
      </c>
      <c r="Z22" s="135" t="s">
        <v>388</v>
      </c>
      <c r="AA22" s="38">
        <f>Gas_Other_Nil!K192</f>
        <v>1.4550432894434293</v>
      </c>
      <c r="AB22" s="38">
        <f>Gas_Other_Nil!L192</f>
        <v>1.4699029567148398</v>
      </c>
      <c r="AC22" s="38">
        <f>Gas_Other_Nil!M192</f>
        <v>1.5248742805576883</v>
      </c>
      <c r="AD22" s="38">
        <f>Gas_Other_Nil!N192</f>
        <v>1.6810068537036915</v>
      </c>
      <c r="AE22" s="38">
        <f>Gas_Other_Nil!Q192</f>
        <v>1.7263235180077918</v>
      </c>
      <c r="AF22" s="38">
        <f>Gas_Other_Nil!R192</f>
        <v>1.7388562004680221</v>
      </c>
      <c r="AG22" s="38">
        <f>Gas_Other_Nil!S192</f>
        <v>1.779957221137541</v>
      </c>
      <c r="AH22" s="38">
        <f>Gas_Other_Nil!T192</f>
        <v>1.6972211285225038</v>
      </c>
      <c r="AI22" s="38">
        <f>Gas_Other_Nil!U192</f>
        <v>1.7315268400658221</v>
      </c>
      <c r="AJ22" s="38">
        <f>Gas_Other_Nil!V192</f>
        <v>1.7005535775345881</v>
      </c>
      <c r="AK22" s="7"/>
      <c r="AL22" s="135" t="s">
        <v>388</v>
      </c>
      <c r="AM22" s="38">
        <f t="shared" si="1"/>
        <v>2.743500294314269</v>
      </c>
      <c r="AN22" s="38">
        <f t="shared" si="2"/>
        <v>2.7664718885186761</v>
      </c>
      <c r="AO22" s="38">
        <f t="shared" si="3"/>
        <v>2.8821739797523183</v>
      </c>
      <c r="AP22" s="38">
        <f t="shared" si="4"/>
        <v>3.1678312634902075</v>
      </c>
      <c r="AQ22" s="38">
        <f t="shared" si="5"/>
        <v>3.2551370838144948</v>
      </c>
      <c r="AR22" s="38">
        <f t="shared" si="6"/>
        <v>3.2739228133399094</v>
      </c>
      <c r="AS22" s="38">
        <f t="shared" si="7"/>
        <v>3.3719811850194894</v>
      </c>
      <c r="AT22" s="38">
        <f t="shared" si="8"/>
        <v>3.289207325220187</v>
      </c>
      <c r="AU22" s="38">
        <f t="shared" si="9"/>
        <v>3.3564162332085354</v>
      </c>
      <c r="AV22" s="38">
        <f t="shared" si="9"/>
        <v>3.3247509008847045</v>
      </c>
    </row>
    <row r="23" spans="2:48" s="189" customFormat="1" ht="10.5" customHeight="1" x14ac:dyDescent="0.3">
      <c r="B23" s="183" t="s">
        <v>402</v>
      </c>
      <c r="C23" s="38">
        <f>ElecSingle_Other_Nil!K193</f>
        <v>0.75226449390475369</v>
      </c>
      <c r="D23" s="38">
        <f>ElecSingle_Other_Nil!L193</f>
        <v>0.7585153714399705</v>
      </c>
      <c r="E23" s="38">
        <f>ElecSingle_Other_Nil!M193</f>
        <v>0.80099985974030585</v>
      </c>
      <c r="F23" s="38">
        <f>ElecSingle_Other_Nil!N193</f>
        <v>0.90080883366004194</v>
      </c>
      <c r="G23" s="38">
        <f>ElecSingle_Other_Nil!Q193</f>
        <v>0.93587493362082863</v>
      </c>
      <c r="H23" s="38">
        <f>ElecSingle_Other_Nil!R193</f>
        <v>0.94069339805588448</v>
      </c>
      <c r="I23" s="38">
        <f>ElecSingle_Other_Nil!S193</f>
        <v>0.97397192787032549</v>
      </c>
      <c r="J23" s="38">
        <f>ElecSingle_Other_Nil!T193</f>
        <v>0.97394282528525022</v>
      </c>
      <c r="K23" s="38">
        <f>ElecSingle_Other_Nil!U193</f>
        <v>0.99715973929417523</v>
      </c>
      <c r="L23" s="38">
        <f>ElecSingle_Other_Nil!V193</f>
        <v>0.99662644510216869</v>
      </c>
      <c r="M23" s="7"/>
      <c r="N23" s="183" t="s">
        <v>402</v>
      </c>
      <c r="O23" s="38">
        <f>ElecMulti_Other_Nil!K193</f>
        <v>0.75622568824296266</v>
      </c>
      <c r="P23" s="38">
        <f>ElecMulti_Other_Nil!L193</f>
        <v>0.76252738442800205</v>
      </c>
      <c r="Q23" s="38">
        <f>ElecMulti_Other_Nil!M193</f>
        <v>0.80506783083578337</v>
      </c>
      <c r="R23" s="38">
        <f>ElecMulti_Other_Nil!N193</f>
        <v>0.90490552552307146</v>
      </c>
      <c r="S23" s="38">
        <f>ElecMulti_Other_Nil!Q193</f>
        <v>0.94001673589807211</v>
      </c>
      <c r="T23" s="38">
        <f>ElecMulti_Other_Nil!R193</f>
        <v>0.94486640758720952</v>
      </c>
      <c r="U23" s="38">
        <f>ElecMulti_Other_Nil!S193</f>
        <v>0.9781656172857619</v>
      </c>
      <c r="V23" s="38">
        <f>ElecMulti_Other_Nil!T193</f>
        <v>0.9781483416676926</v>
      </c>
      <c r="W23" s="38">
        <f>ElecMulti_Other_Nil!U193</f>
        <v>1.0013871898941809</v>
      </c>
      <c r="X23" s="38">
        <f>ElecMulti_Other_Nil!V193</f>
        <v>1.0009327651082691</v>
      </c>
      <c r="Z23" s="183" t="s">
        <v>402</v>
      </c>
      <c r="AA23" s="38">
        <f>Gas_Other_Nil!K193</f>
        <v>1.1212252632297603</v>
      </c>
      <c r="AB23" s="38">
        <f>Gas_Other_Nil!L193</f>
        <v>1.1326758052643326</v>
      </c>
      <c r="AC23" s="38">
        <f>Gas_Other_Nil!M193</f>
        <v>1.1750355326298065</v>
      </c>
      <c r="AD23" s="38">
        <f>Gas_Other_Nil!N193</f>
        <v>1.2953479567992134</v>
      </c>
      <c r="AE23" s="38">
        <f>Gas_Other_Nil!Q193</f>
        <v>1.3302680098530959</v>
      </c>
      <c r="AF23" s="38">
        <f>Gas_Other_Nil!R193</f>
        <v>1.3399254271219816</v>
      </c>
      <c r="AG23" s="38">
        <f>Gas_Other_Nil!S193</f>
        <v>1.3715969952832423</v>
      </c>
      <c r="AH23" s="38">
        <f>Gas_Other_Nil!T193</f>
        <v>1.3078423304606033</v>
      </c>
      <c r="AI23" s="38">
        <f>Gas_Other_Nil!U193</f>
        <v>1.3342775786312289</v>
      </c>
      <c r="AJ23" s="38">
        <f>Gas_Other_Nil!V193</f>
        <v>1.3104102444518093</v>
      </c>
      <c r="AK23" s="7"/>
      <c r="AL23" s="183" t="s">
        <v>402</v>
      </c>
      <c r="AM23" s="38">
        <f t="shared" si="1"/>
        <v>1.8734897571345139</v>
      </c>
      <c r="AN23" s="38">
        <f t="shared" si="2"/>
        <v>1.8911911767043033</v>
      </c>
      <c r="AO23" s="38">
        <f t="shared" si="3"/>
        <v>1.9760353923701124</v>
      </c>
      <c r="AP23" s="38">
        <f t="shared" si="4"/>
        <v>2.1961567904592556</v>
      </c>
      <c r="AQ23" s="38">
        <f t="shared" si="5"/>
        <v>2.2661429434739246</v>
      </c>
      <c r="AR23" s="38">
        <f t="shared" si="6"/>
        <v>2.2806188251778661</v>
      </c>
      <c r="AS23" s="38">
        <f t="shared" si="7"/>
        <v>2.3455689231535679</v>
      </c>
      <c r="AT23" s="38">
        <f t="shared" si="8"/>
        <v>2.2817851557458537</v>
      </c>
      <c r="AU23" s="38">
        <f t="shared" si="9"/>
        <v>2.331437317925404</v>
      </c>
      <c r="AV23" s="38">
        <f t="shared" si="9"/>
        <v>2.307036689553978</v>
      </c>
    </row>
    <row r="24" spans="2:48" s="189" customFormat="1" ht="10.5" customHeight="1" x14ac:dyDescent="0.3">
      <c r="B24" s="135" t="s">
        <v>373</v>
      </c>
      <c r="C24" s="38">
        <f>ElecSingle_Other_Nil!K194</f>
        <v>68.565763055510402</v>
      </c>
      <c r="D24" s="38">
        <f>ElecSingle_Other_Nil!L194</f>
        <v>68.998957279484827</v>
      </c>
      <c r="E24" s="38">
        <f>ElecSingle_Other_Nil!M194</f>
        <v>72.237796625985212</v>
      </c>
      <c r="F24" s="38">
        <f>ElecSingle_Other_Nil!N194</f>
        <v>79.154692815241077</v>
      </c>
      <c r="G24" s="38">
        <f>ElecSingle_Other_Nil!Q194</f>
        <v>81.399713582384081</v>
      </c>
      <c r="H24" s="38">
        <f>ElecSingle_Other_Nil!R194</f>
        <v>81.733639651153254</v>
      </c>
      <c r="I24" s="38">
        <f>ElecSingle_Other_Nil!S194</f>
        <v>84.76467225905651</v>
      </c>
      <c r="J24" s="38">
        <f>ElecSingle_Other_Nil!T194</f>
        <v>84.762655410752217</v>
      </c>
      <c r="K24" s="38">
        <f>ElecSingle_Other_Nil!U194</f>
        <v>86.517618790776069</v>
      </c>
      <c r="L24" s="38">
        <f>ElecSingle_Other_Nil!V194</f>
        <v>86.480660785703222</v>
      </c>
      <c r="M24" s="7"/>
      <c r="N24" s="135" t="s">
        <v>373</v>
      </c>
      <c r="O24" s="38">
        <f>ElecMulti_Other_Nil!K194</f>
        <v>68.840279153079877</v>
      </c>
      <c r="P24" s="38">
        <f>ElecMulti_Other_Nil!L194</f>
        <v>69.276995177865359</v>
      </c>
      <c r="Q24" s="38">
        <f>ElecMulti_Other_Nil!M194</f>
        <v>72.519712496505406</v>
      </c>
      <c r="R24" s="38">
        <f>ElecMulti_Other_Nil!N194</f>
        <v>79.438599073597445</v>
      </c>
      <c r="S24" s="38">
        <f>ElecMulti_Other_Nil!Q194</f>
        <v>81.686746053143224</v>
      </c>
      <c r="T24" s="38">
        <f>ElecMulti_Other_Nil!R194</f>
        <v>82.022834826610762</v>
      </c>
      <c r="U24" s="38">
        <f>ElecMulti_Other_Nil!S194</f>
        <v>85.055300578308461</v>
      </c>
      <c r="V24" s="38">
        <f>ElecMulti_Other_Nil!T194</f>
        <v>85.054103354731296</v>
      </c>
      <c r="W24" s="38">
        <f>ElecMulti_Other_Nil!U194</f>
        <v>86.810586805545583</v>
      </c>
      <c r="X24" s="38">
        <f>ElecMulti_Other_Nil!V194</f>
        <v>86.779094556436775</v>
      </c>
      <c r="Z24" s="135" t="s">
        <v>373</v>
      </c>
      <c r="AA24" s="38">
        <f>Gas_Other_Nil!K194</f>
        <v>77.702419391346695</v>
      </c>
      <c r="AB24" s="38">
        <f>Gas_Other_Nil!L194</f>
        <v>78.495957361464903</v>
      </c>
      <c r="AC24" s="38">
        <f>Gas_Other_Nil!M194</f>
        <v>81.431543464451835</v>
      </c>
      <c r="AD24" s="38">
        <f>Gas_Other_Nil!N194</f>
        <v>89.769356344150751</v>
      </c>
      <c r="AE24" s="38">
        <f>Gas_Other_Nil!Q194</f>
        <v>92.189363006991002</v>
      </c>
      <c r="AF24" s="38">
        <f>Gas_Other_Nil!R194</f>
        <v>92.858635018132276</v>
      </c>
      <c r="AG24" s="38">
        <f>Gas_Other_Nil!S194</f>
        <v>95.053517306958852</v>
      </c>
      <c r="AH24" s="38">
        <f>Gas_Other_Nil!T194</f>
        <v>90.63523325052094</v>
      </c>
      <c r="AI24" s="38">
        <f>Gas_Other_Nil!U194</f>
        <v>92.467231518336789</v>
      </c>
      <c r="AJ24" s="38">
        <f>Gas_Other_Nil!V194</f>
        <v>90.813193145333557</v>
      </c>
      <c r="AK24" s="7"/>
      <c r="AL24" s="135" t="s">
        <v>373</v>
      </c>
      <c r="AM24" s="38">
        <f t="shared" si="1"/>
        <v>146.26818244685711</v>
      </c>
      <c r="AN24" s="38">
        <f t="shared" si="2"/>
        <v>147.49491464094973</v>
      </c>
      <c r="AO24" s="38">
        <f t="shared" si="3"/>
        <v>153.66934009043706</v>
      </c>
      <c r="AP24" s="38">
        <f t="shared" si="4"/>
        <v>168.92404915939181</v>
      </c>
      <c r="AQ24" s="38">
        <f t="shared" si="5"/>
        <v>173.58907658937508</v>
      </c>
      <c r="AR24" s="38">
        <f t="shared" si="6"/>
        <v>174.59227466928553</v>
      </c>
      <c r="AS24" s="38">
        <f t="shared" si="7"/>
        <v>179.81818956601535</v>
      </c>
      <c r="AT24" s="38">
        <f t="shared" si="8"/>
        <v>175.39788866127316</v>
      </c>
      <c r="AU24" s="38">
        <f t="shared" si="9"/>
        <v>178.98485030911286</v>
      </c>
      <c r="AV24" s="38">
        <f t="shared" si="9"/>
        <v>177.29385393103678</v>
      </c>
    </row>
    <row r="25" spans="2:48" s="189" customFormat="1" ht="10.5" customHeight="1" x14ac:dyDescent="0.3">
      <c r="B25"/>
      <c r="C25"/>
      <c r="D25"/>
      <c r="E25"/>
      <c r="F25"/>
      <c r="G25"/>
      <c r="H25"/>
      <c r="I25"/>
      <c r="J25"/>
      <c r="K25"/>
      <c r="L25"/>
      <c r="M25" s="7"/>
      <c r="N25"/>
      <c r="O25"/>
      <c r="P25"/>
      <c r="Q25"/>
      <c r="R25"/>
      <c r="S25"/>
      <c r="T25"/>
      <c r="U25"/>
      <c r="V25"/>
      <c r="W25"/>
      <c r="X25"/>
      <c r="Z25"/>
      <c r="AA25"/>
      <c r="AB25"/>
      <c r="AC25"/>
      <c r="AD25"/>
      <c r="AE25"/>
      <c r="AF25"/>
      <c r="AG25"/>
      <c r="AH25"/>
      <c r="AI25"/>
      <c r="AJ25"/>
      <c r="AK25" s="7"/>
      <c r="AL25" s="135" t="s">
        <v>633</v>
      </c>
      <c r="AM25" s="38">
        <f>AM24*1.05</f>
        <v>153.58159156919999</v>
      </c>
      <c r="AN25" s="38">
        <f t="shared" ref="AN25:AT25" si="10">AN24*1.05</f>
        <v>154.86966037299723</v>
      </c>
      <c r="AO25" s="38">
        <f t="shared" si="10"/>
        <v>161.35280709495893</v>
      </c>
      <c r="AP25" s="38">
        <f t="shared" si="10"/>
        <v>177.37025161736142</v>
      </c>
      <c r="AQ25" s="38">
        <f t="shared" si="10"/>
        <v>182.26853041884385</v>
      </c>
      <c r="AR25" s="38">
        <f t="shared" si="10"/>
        <v>183.32188840274981</v>
      </c>
      <c r="AS25" s="38">
        <f t="shared" si="10"/>
        <v>188.80909904431613</v>
      </c>
      <c r="AT25" s="38">
        <f t="shared" si="10"/>
        <v>184.16778309433681</v>
      </c>
      <c r="AU25" s="38">
        <f t="shared" ref="AU25:AV25" si="11">AU24*1.05</f>
        <v>187.93409282456849</v>
      </c>
      <c r="AV25" s="38">
        <f t="shared" si="11"/>
        <v>186.15854662758863</v>
      </c>
    </row>
    <row r="26" spans="2:48" s="194" customFormat="1" ht="10.5" customHeight="1" x14ac:dyDescent="0.3">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row>
    <row r="27" spans="2:48" s="189" customFormat="1" ht="38.25" customHeight="1" x14ac:dyDescent="0.3">
      <c r="B27" s="193" t="s">
        <v>403</v>
      </c>
      <c r="C27" s="106" t="s">
        <v>419</v>
      </c>
      <c r="D27" s="106" t="s">
        <v>420</v>
      </c>
      <c r="E27" s="106" t="s">
        <v>421</v>
      </c>
      <c r="F27" s="106" t="s">
        <v>422</v>
      </c>
      <c r="G27" s="106" t="s">
        <v>558</v>
      </c>
      <c r="H27" s="106" t="s">
        <v>566</v>
      </c>
      <c r="I27" s="106" t="s">
        <v>575</v>
      </c>
      <c r="J27" s="106" t="s">
        <v>627</v>
      </c>
      <c r="K27" s="106" t="s">
        <v>637</v>
      </c>
      <c r="L27" s="106" t="s">
        <v>654</v>
      </c>
      <c r="M27" s="7"/>
      <c r="N27" s="193" t="s">
        <v>403</v>
      </c>
      <c r="O27" s="106" t="s">
        <v>419</v>
      </c>
      <c r="P27" s="106" t="s">
        <v>420</v>
      </c>
      <c r="Q27" s="106" t="s">
        <v>421</v>
      </c>
      <c r="R27" s="106" t="s">
        <v>422</v>
      </c>
      <c r="S27" s="106" t="s">
        <v>558</v>
      </c>
      <c r="T27" s="106" t="s">
        <v>566</v>
      </c>
      <c r="U27" s="106" t="s">
        <v>575</v>
      </c>
      <c r="V27" s="106" t="s">
        <v>627</v>
      </c>
      <c r="W27" s="106" t="s">
        <v>637</v>
      </c>
      <c r="X27" s="106" t="s">
        <v>654</v>
      </c>
      <c r="Z27" s="193" t="s">
        <v>403</v>
      </c>
      <c r="AA27" s="106" t="s">
        <v>419</v>
      </c>
      <c r="AB27" s="106" t="s">
        <v>420</v>
      </c>
      <c r="AC27" s="106" t="s">
        <v>421</v>
      </c>
      <c r="AD27" s="106" t="s">
        <v>422</v>
      </c>
      <c r="AE27" s="106" t="s">
        <v>558</v>
      </c>
      <c r="AF27" s="106" t="s">
        <v>566</v>
      </c>
      <c r="AG27" s="106" t="s">
        <v>575</v>
      </c>
      <c r="AH27" s="106" t="s">
        <v>627</v>
      </c>
      <c r="AI27" s="106" t="s">
        <v>637</v>
      </c>
      <c r="AJ27" s="106" t="s">
        <v>654</v>
      </c>
      <c r="AK27" s="7"/>
      <c r="AL27" s="193" t="s">
        <v>403</v>
      </c>
      <c r="AM27" s="106" t="s">
        <v>419</v>
      </c>
      <c r="AN27" s="106" t="s">
        <v>420</v>
      </c>
      <c r="AO27" s="106" t="s">
        <v>421</v>
      </c>
      <c r="AP27" s="106" t="s">
        <v>422</v>
      </c>
      <c r="AQ27" s="106" t="s">
        <v>558</v>
      </c>
      <c r="AR27" s="106" t="s">
        <v>566</v>
      </c>
      <c r="AS27" s="106" t="s">
        <v>575</v>
      </c>
      <c r="AT27" s="106" t="s">
        <v>627</v>
      </c>
      <c r="AU27" s="106" t="s">
        <v>637</v>
      </c>
      <c r="AV27" s="106" t="s">
        <v>654</v>
      </c>
    </row>
    <row r="28" spans="2:48" s="189" customFormat="1" ht="10.5" customHeight="1" x14ac:dyDescent="0.3">
      <c r="B28" s="135" t="s">
        <v>341</v>
      </c>
      <c r="C28" s="38">
        <f>ElecSingle_Other_3100kWh!K183</f>
        <v>170.03642726367752</v>
      </c>
      <c r="D28" s="38">
        <f>ElecSingle_Other_3100kWh!L183</f>
        <v>163.44591331709927</v>
      </c>
      <c r="E28" s="38">
        <f>ElecSingle_Other_3100kWh!M183</f>
        <v>173.1580607671678</v>
      </c>
      <c r="F28" s="38">
        <f>ElecSingle_Other_3100kWh!N183</f>
        <v>192.6742814232181</v>
      </c>
      <c r="G28" s="38">
        <f>ElecSingle_Other_3100kWh!Q183</f>
        <v>224.78348842636913</v>
      </c>
      <c r="H28" s="38">
        <f>ElecSingle_Other_3100kWh!R183</f>
        <v>200.62671806184008</v>
      </c>
      <c r="I28" s="38">
        <f>ElecSingle_Other_3100kWh!S183</f>
        <v>184.21027679335489</v>
      </c>
      <c r="J28" s="38">
        <f>ElecSingle_Other_3100kWh!T183</f>
        <v>154.3252669413111</v>
      </c>
      <c r="K28" s="38">
        <f>ElecSingle_Other_3100kWh!U183</f>
        <v>184.19217666026648</v>
      </c>
      <c r="L28" s="38">
        <f>ElecSingle_Other_3100kWh!V183</f>
        <v>254.27549552827523</v>
      </c>
      <c r="M28" s="7"/>
      <c r="N28" s="135" t="s">
        <v>341</v>
      </c>
      <c r="O28" s="38">
        <f>ElecMulti_Other_4200kWh!K183</f>
        <v>231.08727248304805</v>
      </c>
      <c r="P28" s="38">
        <f>ElecMulti_Other_4200kWh!L183</f>
        <v>222.53887479985914</v>
      </c>
      <c r="Q28" s="38">
        <f>ElecMulti_Other_4200kWh!M183</f>
        <v>235.40981965465372</v>
      </c>
      <c r="R28" s="38">
        <f>ElecMulti_Other_4200kWh!N183</f>
        <v>262.73828123377126</v>
      </c>
      <c r="S28" s="38">
        <f>ElecMulti_Other_4200kWh!Q183</f>
        <v>305.29338052765604</v>
      </c>
      <c r="T28" s="38">
        <f>ElecMulti_Other_4200kWh!R183</f>
        <v>273.36331230494829</v>
      </c>
      <c r="U28" s="38">
        <f>ElecMulti_Other_4200kWh!S183</f>
        <v>251.00887731830213</v>
      </c>
      <c r="V28" s="38">
        <f>ElecMulti_Other_4200kWh!T183</f>
        <v>209.87327464862173</v>
      </c>
      <c r="W28" s="38">
        <f>ElecMulti_Other_4200kWh!U183</f>
        <v>250.74896464121289</v>
      </c>
      <c r="X28" s="38">
        <f>ElecMulti_Other_4200kWh!V183</f>
        <v>348.2135735451489</v>
      </c>
      <c r="Z28" s="135" t="s">
        <v>341</v>
      </c>
      <c r="AA28" s="38">
        <f>Gas_Other_12000kWh!K183</f>
        <v>200.74683223176862</v>
      </c>
      <c r="AB28" s="38">
        <f>Gas_Other_12000kWh!L183</f>
        <v>199.05760849983216</v>
      </c>
      <c r="AC28" s="38">
        <f>Gas_Other_12000kWh!M183</f>
        <v>215.77106184657609</v>
      </c>
      <c r="AD28" s="38">
        <f>Gas_Other_12000kWh!N183</f>
        <v>243.35846990910571</v>
      </c>
      <c r="AE28" s="38">
        <f>Gas_Other_12000kWh!Q183</f>
        <v>281.17733015023748</v>
      </c>
      <c r="AF28" s="38">
        <f>Gas_Other_12000kWh!R183</f>
        <v>230.77888190073506</v>
      </c>
      <c r="AG28" s="38">
        <f>Gas_Other_12000kWh!S183</f>
        <v>206.31785050021912</v>
      </c>
      <c r="AH28" s="38">
        <f>Gas_Other_12000kWh!T183</f>
        <v>145.13269789847294</v>
      </c>
      <c r="AI28" s="38">
        <f>Gas_Other_12000kWh!U183</f>
        <v>187.0662687882795</v>
      </c>
      <c r="AJ28" s="38">
        <f>Gas_Other_12000kWh!V183</f>
        <v>276.51257875872903</v>
      </c>
      <c r="AK28" s="7"/>
      <c r="AL28" s="135" t="s">
        <v>341</v>
      </c>
      <c r="AM28" s="38">
        <f>IFERROR(C28+AA28,"-")</f>
        <v>370.78325949544615</v>
      </c>
      <c r="AN28" s="38">
        <f t="shared" ref="AN28" si="12">IFERROR(D28+AB28,"-")</f>
        <v>362.50352181693142</v>
      </c>
      <c r="AO28" s="38">
        <f t="shared" ref="AO28" si="13">IFERROR(E28+AC28,"-")</f>
        <v>388.92912261374386</v>
      </c>
      <c r="AP28" s="38">
        <f t="shared" ref="AP28" si="14">IFERROR(F28+AD28,"-")</f>
        <v>436.03275133232381</v>
      </c>
      <c r="AQ28" s="38">
        <f t="shared" ref="AQ28" si="15">IFERROR(G28+AE28,"-")</f>
        <v>505.96081857660658</v>
      </c>
      <c r="AR28" s="38">
        <f t="shared" ref="AR28" si="16">IFERROR(H28+AF28,"-")</f>
        <v>431.40559996257514</v>
      </c>
      <c r="AS28" s="38">
        <f t="shared" ref="AS28:AS39" si="17">IFERROR(I28+AG28,"-")</f>
        <v>390.52812729357402</v>
      </c>
      <c r="AT28" s="38">
        <f t="shared" ref="AT28:AT39" si="18">IFERROR(J28+AH28,"-")</f>
        <v>299.45796483978404</v>
      </c>
      <c r="AU28" s="38">
        <f t="shared" ref="AU28:AV39" si="19">IFERROR(K28+AI28,"-")</f>
        <v>371.25844544854601</v>
      </c>
      <c r="AV28" s="38">
        <f t="shared" si="19"/>
        <v>530.78807428700429</v>
      </c>
    </row>
    <row r="29" spans="2:48" s="189" customFormat="1" ht="10.5" customHeight="1" x14ac:dyDescent="0.3">
      <c r="B29" s="135" t="s">
        <v>300</v>
      </c>
      <c r="C29" s="38">
        <f>ElecSingle_Other_3100kWh!K184</f>
        <v>3.4648843503671367</v>
      </c>
      <c r="D29" s="38">
        <f>ElecSingle_Other_3100kWh!L184</f>
        <v>3.3612879396840958</v>
      </c>
      <c r="E29" s="38">
        <f>ElecSingle_Other_3100kWh!M184</f>
        <v>11.652403061262774</v>
      </c>
      <c r="F29" s="38">
        <f>ElecSingle_Other_3100kWh!N184</f>
        <v>11.077105801368656</v>
      </c>
      <c r="G29" s="38">
        <f>ElecSingle_Other_3100kWh!Q184</f>
        <v>14.883230646022749</v>
      </c>
      <c r="H29" s="38">
        <f>ElecSingle_Other_3100kWh!R184</f>
        <v>14.819176551301227</v>
      </c>
      <c r="I29" s="38">
        <f>ElecSingle_Other_3100kWh!S184</f>
        <v>17.646102036866232</v>
      </c>
      <c r="J29" s="38">
        <f>ElecSingle_Other_3100kWh!T184</f>
        <v>18.715424771732444</v>
      </c>
      <c r="K29" s="38">
        <f>ElecSingle_Other_3100kWh!U184</f>
        <v>14.308593954183147</v>
      </c>
      <c r="L29" s="38">
        <f>ElecSingle_Other_3100kWh!V184</f>
        <v>14.67492004669276</v>
      </c>
      <c r="M29" s="7"/>
      <c r="N29" s="135" t="s">
        <v>300</v>
      </c>
      <c r="O29" s="38">
        <f>ElecMulti_Other_4200kWh!K184</f>
        <v>3.695838468799503</v>
      </c>
      <c r="P29" s="38">
        <f>ElecMulti_Other_4200kWh!L184</f>
        <v>3.5853367720281919</v>
      </c>
      <c r="Q29" s="38">
        <f>ElecMulti_Other_4200kWh!M184</f>
        <v>12.42910064094038</v>
      </c>
      <c r="R29" s="38">
        <f>ElecMulti_Other_4200kWh!N184</f>
        <v>11.815456613688003</v>
      </c>
      <c r="S29" s="38">
        <f>ElecMulti_Other_4200kWh!Q184</f>
        <v>15.875278204103214</v>
      </c>
      <c r="T29" s="38">
        <f>ElecMulti_Other_4200kWh!R184</f>
        <v>15.252517859400495</v>
      </c>
      <c r="U29" s="38">
        <f>ElecMulti_Other_4200kWh!S184</f>
        <v>18.162094323274683</v>
      </c>
      <c r="V29" s="38">
        <f>ElecMulti_Other_4200kWh!T184</f>
        <v>18.515809469683656</v>
      </c>
      <c r="W29" s="38">
        <f>ElecMulti_Other_4200kWh!U184</f>
        <v>14.155980140040841</v>
      </c>
      <c r="X29" s="38">
        <f>ElecMulti_Other_4200kWh!V184</f>
        <v>14.309299644028929</v>
      </c>
      <c r="Z29" s="135" t="s">
        <v>300</v>
      </c>
      <c r="AA29" s="38"/>
      <c r="AB29" s="38"/>
      <c r="AC29" s="38"/>
      <c r="AD29" s="38"/>
      <c r="AE29" s="38"/>
      <c r="AF29" s="38"/>
      <c r="AG29" s="38"/>
      <c r="AH29" s="38"/>
      <c r="AI29" s="38"/>
      <c r="AJ29" s="38"/>
      <c r="AK29" s="7"/>
      <c r="AL29" s="135" t="s">
        <v>300</v>
      </c>
      <c r="AM29" s="38">
        <f t="shared" ref="AM29:AM39" si="20">IFERROR(C29+AA29,"-")</f>
        <v>3.4648843503671367</v>
      </c>
      <c r="AN29" s="38">
        <f t="shared" ref="AN29:AN39" si="21">IFERROR(D29+AB29,"-")</f>
        <v>3.3612879396840958</v>
      </c>
      <c r="AO29" s="38">
        <f t="shared" ref="AO29:AO39" si="22">IFERROR(E29+AC29,"-")</f>
        <v>11.652403061262774</v>
      </c>
      <c r="AP29" s="38">
        <f t="shared" ref="AP29:AP39" si="23">IFERROR(F29+AD29,"-")</f>
        <v>11.077105801368656</v>
      </c>
      <c r="AQ29" s="38">
        <f t="shared" ref="AQ29:AQ39" si="24">IFERROR(G29+AE29,"-")</f>
        <v>14.883230646022749</v>
      </c>
      <c r="AR29" s="38">
        <f t="shared" ref="AR29:AR39" si="25">IFERROR(H29+AF29,"-")</f>
        <v>14.819176551301227</v>
      </c>
      <c r="AS29" s="38">
        <f t="shared" si="17"/>
        <v>17.646102036866232</v>
      </c>
      <c r="AT29" s="38">
        <f t="shared" si="18"/>
        <v>18.715424771732444</v>
      </c>
      <c r="AU29" s="38">
        <f t="shared" si="19"/>
        <v>14.308593954183147</v>
      </c>
      <c r="AV29" s="38">
        <f t="shared" si="19"/>
        <v>14.67492004669276</v>
      </c>
    </row>
    <row r="30" spans="2:48" s="189" customFormat="1" ht="10.5" customHeight="1" x14ac:dyDescent="0.3">
      <c r="B30" s="135" t="s">
        <v>597</v>
      </c>
      <c r="C30" s="38" t="str">
        <f>ElecSingle_Other_3100kWh!K185</f>
        <v>-</v>
      </c>
      <c r="D30" s="38" t="str">
        <f>ElecSingle_Other_3100kWh!L185</f>
        <v>-</v>
      </c>
      <c r="E30" s="38" t="str">
        <f>ElecSingle_Other_3100kWh!M185</f>
        <v>-</v>
      </c>
      <c r="F30" s="38" t="str">
        <f>ElecSingle_Other_3100kWh!N185</f>
        <v>-</v>
      </c>
      <c r="G30" s="38" t="str">
        <f>ElecSingle_Other_3100kWh!Q185</f>
        <v>-</v>
      </c>
      <c r="H30" s="38" t="str">
        <f>ElecSingle_Other_3100kWh!R185</f>
        <v>-</v>
      </c>
      <c r="I30" s="38" t="str">
        <f>ElecSingle_Other_3100kWh!S185</f>
        <v>-</v>
      </c>
      <c r="J30" s="38">
        <f>ElecSingle_Other_3100kWh!T185</f>
        <v>4.5552674196923926</v>
      </c>
      <c r="K30" s="38">
        <f>ElecSingle_Other_3100kWh!U185</f>
        <v>9.975695096053105</v>
      </c>
      <c r="L30" s="38">
        <f>ElecSingle_Other_3100kWh!V185</f>
        <v>4.43</v>
      </c>
      <c r="M30" s="7"/>
      <c r="N30" s="135" t="s">
        <v>597</v>
      </c>
      <c r="O30" s="38" t="str">
        <f>ElecMulti_Other_4200kWh!K185</f>
        <v>-</v>
      </c>
      <c r="P30" s="38" t="str">
        <f>ElecMulti_Other_4200kWh!L185</f>
        <v>-</v>
      </c>
      <c r="Q30" s="38" t="str">
        <f>ElecMulti_Other_4200kWh!M185</f>
        <v>-</v>
      </c>
      <c r="R30" s="38" t="str">
        <f>ElecMulti_Other_4200kWh!N185</f>
        <v>-</v>
      </c>
      <c r="S30" s="38" t="str">
        <f>ElecMulti_Other_4200kWh!Q185</f>
        <v>-</v>
      </c>
      <c r="T30" s="38" t="str">
        <f>ElecMulti_Other_4200kWh!R185</f>
        <v>-</v>
      </c>
      <c r="U30" s="38" t="str">
        <f>ElecMulti_Other_4200kWh!S185</f>
        <v>-</v>
      </c>
      <c r="V30" s="38">
        <f>ElecMulti_Other_4200kWh!T185</f>
        <v>6.5476579358857476</v>
      </c>
      <c r="W30" s="38">
        <f>ElecMulti_Other_4200kWh!U185</f>
        <v>9.975695096053105</v>
      </c>
      <c r="X30" s="38">
        <f>ElecMulti_Other_4200kWh!V185</f>
        <v>4.43</v>
      </c>
      <c r="Z30" s="135" t="s">
        <v>597</v>
      </c>
      <c r="AA30" s="38" t="str">
        <f>Gas_Other_12000kWh!K185</f>
        <v>-</v>
      </c>
      <c r="AB30" s="38" t="str">
        <f>Gas_Other_12000kWh!L185</f>
        <v>-</v>
      </c>
      <c r="AC30" s="38" t="str">
        <f>Gas_Other_12000kWh!M185</f>
        <v>-</v>
      </c>
      <c r="AD30" s="38" t="str">
        <f>Gas_Other_12000kWh!N185</f>
        <v>-</v>
      </c>
      <c r="AE30" s="38" t="str">
        <f>Gas_Other_12000kWh!Q185</f>
        <v>-</v>
      </c>
      <c r="AF30" s="38" t="str">
        <f>Gas_Other_12000kWh!R185</f>
        <v>-</v>
      </c>
      <c r="AG30" s="38" t="str">
        <f>Gas_Other_12000kWh!S185</f>
        <v>-</v>
      </c>
      <c r="AH30" s="38">
        <f>Gas_Other_12000kWh!T185</f>
        <v>10.705717509101307</v>
      </c>
      <c r="AI30" s="38">
        <f>Gas_Other_12000kWh!U185</f>
        <v>13.71215092385904</v>
      </c>
      <c r="AJ30" s="38">
        <f>Gas_Other_12000kWh!V185</f>
        <v>4.43</v>
      </c>
      <c r="AK30" s="7"/>
      <c r="AL30" s="135" t="s">
        <v>597</v>
      </c>
      <c r="AM30" s="38" t="str">
        <f t="shared" si="20"/>
        <v>-</v>
      </c>
      <c r="AN30" s="38" t="str">
        <f t="shared" si="21"/>
        <v>-</v>
      </c>
      <c r="AO30" s="38" t="str">
        <f t="shared" si="22"/>
        <v>-</v>
      </c>
      <c r="AP30" s="38" t="str">
        <f t="shared" si="23"/>
        <v>-</v>
      </c>
      <c r="AQ30" s="38" t="str">
        <f t="shared" si="24"/>
        <v>-</v>
      </c>
      <c r="AR30" s="38" t="str">
        <f t="shared" si="25"/>
        <v>-</v>
      </c>
      <c r="AS30" s="38" t="str">
        <f t="shared" si="17"/>
        <v>-</v>
      </c>
      <c r="AT30" s="38">
        <f t="shared" si="18"/>
        <v>15.2609849287937</v>
      </c>
      <c r="AU30" s="38">
        <f t="shared" si="19"/>
        <v>23.687846019912143</v>
      </c>
      <c r="AV30" s="38">
        <f t="shared" si="19"/>
        <v>8.86</v>
      </c>
    </row>
    <row r="31" spans="2:48" s="189" customFormat="1" ht="10.5" customHeight="1" x14ac:dyDescent="0.3">
      <c r="B31" s="135" t="s">
        <v>342</v>
      </c>
      <c r="C31" s="38">
        <f>ElecSingle_Other_3100kWh!K186</f>
        <v>97.872125918163235</v>
      </c>
      <c r="D31" s="38">
        <f>ElecSingle_Other_3100kWh!L186</f>
        <v>97.060884386883117</v>
      </c>
      <c r="E31" s="38">
        <f>ElecSingle_Other_3100kWh!M186</f>
        <v>118.32747921691032</v>
      </c>
      <c r="F31" s="38">
        <f>ElecSingle_Other_3100kWh!N186</f>
        <v>116.23082485051968</v>
      </c>
      <c r="G31" s="38">
        <f>ElecSingle_Other_3100kWh!Q186</f>
        <v>129.95702823945112</v>
      </c>
      <c r="H31" s="38">
        <f>ElecSingle_Other_3100kWh!R186</f>
        <v>131.90480608382356</v>
      </c>
      <c r="I31" s="38">
        <f>ElecSingle_Other_3100kWh!S186</f>
        <v>143.86971317294169</v>
      </c>
      <c r="J31" s="38">
        <f>ElecSingle_Other_3100kWh!T186</f>
        <v>146.37460328886968</v>
      </c>
      <c r="K31" s="38">
        <f>ElecSingle_Other_3100kWh!U186</f>
        <v>158.26269332995687</v>
      </c>
      <c r="L31" s="38">
        <f>ElecSingle_Other_3100kWh!V186</f>
        <v>144.08494500767361</v>
      </c>
      <c r="M31" s="7"/>
      <c r="N31" s="135" t="s">
        <v>342</v>
      </c>
      <c r="O31" s="38">
        <f>ElecMulti_Other_4200kWh!K186</f>
        <v>130.55258801843289</v>
      </c>
      <c r="P31" s="38">
        <f>ElecMulti_Other_4200kWh!L186</f>
        <v>129.35238675068516</v>
      </c>
      <c r="Q31" s="38">
        <f>ElecMulti_Other_4200kWh!M186</f>
        <v>157.8318837971301</v>
      </c>
      <c r="R31" s="38">
        <f>ElecMulti_Other_4200kWh!N186</f>
        <v>154.98567213011947</v>
      </c>
      <c r="S31" s="38">
        <f>ElecMulti_Other_4200kWh!Q186</f>
        <v>173.56318588672494</v>
      </c>
      <c r="T31" s="38">
        <f>ElecMulti_Other_4200kWh!R186</f>
        <v>176.27169701252936</v>
      </c>
      <c r="U31" s="38">
        <f>ElecMulti_Other_4200kWh!S186</f>
        <v>192.37787530232828</v>
      </c>
      <c r="V31" s="38">
        <f>ElecMulti_Other_4200kWh!T186</f>
        <v>195.97839369940553</v>
      </c>
      <c r="W31" s="38">
        <f>ElecMulti_Other_4200kWh!U186</f>
        <v>211.89987489542051</v>
      </c>
      <c r="X31" s="38">
        <f>ElecMulti_Other_4200kWh!V186</f>
        <v>192.63374232708631</v>
      </c>
      <c r="Z31" s="135" t="s">
        <v>342</v>
      </c>
      <c r="AA31" s="38">
        <f>Gas_Other_12000kWh!K186</f>
        <v>19.106297226763822</v>
      </c>
      <c r="AB31" s="38">
        <f>Gas_Other_12000kWh!L186</f>
        <v>19.106297226763822</v>
      </c>
      <c r="AC31" s="38">
        <f>Gas_Other_12000kWh!M186</f>
        <v>20.852393125569616</v>
      </c>
      <c r="AD31" s="38">
        <f>Gas_Other_12000kWh!N186</f>
        <v>20.849370287873601</v>
      </c>
      <c r="AE31" s="38">
        <f>Gas_Other_12000kWh!Q186</f>
        <v>21.50319340120604</v>
      </c>
      <c r="AF31" s="38">
        <f>Gas_Other_12000kWh!R186</f>
        <v>21.819481548965165</v>
      </c>
      <c r="AG31" s="38">
        <f>Gas_Other_12000kWh!S186</f>
        <v>25.256715910577434</v>
      </c>
      <c r="AH31" s="38">
        <f>Gas_Other_12000kWh!T186</f>
        <v>24.167303215101221</v>
      </c>
      <c r="AI31" s="38">
        <f>Gas_Other_12000kWh!U186</f>
        <v>23.962512789411697</v>
      </c>
      <c r="AJ31" s="38">
        <f>Gas_Other_12000kWh!V186</f>
        <v>23.858648398084732</v>
      </c>
      <c r="AK31" s="7"/>
      <c r="AL31" s="135" t="s">
        <v>342</v>
      </c>
      <c r="AM31" s="38">
        <f t="shared" si="20"/>
        <v>116.97842314492706</v>
      </c>
      <c r="AN31" s="38">
        <f t="shared" si="21"/>
        <v>116.16718161364693</v>
      </c>
      <c r="AO31" s="38">
        <f t="shared" si="22"/>
        <v>139.17987234247994</v>
      </c>
      <c r="AP31" s="38">
        <f t="shared" si="23"/>
        <v>137.08019513839329</v>
      </c>
      <c r="AQ31" s="38">
        <f t="shared" si="24"/>
        <v>151.46022164065715</v>
      </c>
      <c r="AR31" s="38">
        <f t="shared" si="25"/>
        <v>153.72428763278873</v>
      </c>
      <c r="AS31" s="38">
        <f t="shared" si="17"/>
        <v>169.12642908351913</v>
      </c>
      <c r="AT31" s="38">
        <f t="shared" si="18"/>
        <v>170.54190650397089</v>
      </c>
      <c r="AU31" s="38">
        <f t="shared" si="19"/>
        <v>182.22520611936858</v>
      </c>
      <c r="AV31" s="38">
        <f t="shared" si="19"/>
        <v>167.94359340575835</v>
      </c>
    </row>
    <row r="32" spans="2:48" s="189" customFormat="1" ht="10.5" customHeight="1" x14ac:dyDescent="0.3">
      <c r="B32" s="135" t="s">
        <v>343</v>
      </c>
      <c r="C32" s="38">
        <f>ElecSingle_Other_3100kWh!K187</f>
        <v>134.94626558994401</v>
      </c>
      <c r="D32" s="38">
        <f>ElecSingle_Other_3100kWh!L187</f>
        <v>135.83719089936108</v>
      </c>
      <c r="E32" s="38">
        <f>ElecSingle_Other_3100kWh!M187</f>
        <v>131.67837067324322</v>
      </c>
      <c r="F32" s="38">
        <f>ElecSingle_Other_3100kWh!N187</f>
        <v>131.2842545781717</v>
      </c>
      <c r="G32" s="38">
        <f>ElecSingle_Other_3100kWh!Q187</f>
        <v>138.51639149164146</v>
      </c>
      <c r="H32" s="38">
        <f>ElecSingle_Other_3100kWh!R187</f>
        <v>140.23783389769395</v>
      </c>
      <c r="I32" s="38">
        <f>ElecSingle_Other_3100kWh!S187</f>
        <v>140.5199304149771</v>
      </c>
      <c r="J32" s="38">
        <f>ElecSingle_Other_3100kWh!T187</f>
        <v>144.00471246533911</v>
      </c>
      <c r="K32" s="38">
        <f>ElecSingle_Other_3100kWh!U187</f>
        <v>153.15544286240794</v>
      </c>
      <c r="L32" s="38">
        <f>ElecSingle_Other_3100kWh!V187</f>
        <v>153.27044256757927</v>
      </c>
      <c r="M32" s="7"/>
      <c r="N32" s="135" t="s">
        <v>343</v>
      </c>
      <c r="O32" s="38">
        <f>ElecMulti_Other_4200kWh!K187</f>
        <v>140.67827761874798</v>
      </c>
      <c r="P32" s="38">
        <f>ElecMulti_Other_4200kWh!L187</f>
        <v>141.88362767308908</v>
      </c>
      <c r="Q32" s="38">
        <f>ElecMulti_Other_4200kWh!M187</f>
        <v>146.74643050364855</v>
      </c>
      <c r="R32" s="38">
        <f>ElecMulti_Other_4200kWh!N187</f>
        <v>146.21321809921974</v>
      </c>
      <c r="S32" s="38">
        <f>ElecMulti_Other_4200kWh!Q187</f>
        <v>154.98695474225545</v>
      </c>
      <c r="T32" s="38">
        <f>ElecMulti_Other_4200kWh!R187</f>
        <v>155.91941768584419</v>
      </c>
      <c r="U32" s="38">
        <f>ElecMulti_Other_4200kWh!S187</f>
        <v>156.82128408270361</v>
      </c>
      <c r="V32" s="38">
        <f>ElecMulti_Other_4200kWh!T187</f>
        <v>160.05334295858538</v>
      </c>
      <c r="W32" s="38">
        <f>ElecMulti_Other_4200kWh!U187</f>
        <v>171.05986563571534</v>
      </c>
      <c r="X32" s="38">
        <f>ElecMulti_Other_4200kWh!V187</f>
        <v>170.07802785187067</v>
      </c>
      <c r="Z32" s="135" t="s">
        <v>343</v>
      </c>
      <c r="AA32" s="38">
        <f>Gas_Other_12000kWh!K187</f>
        <v>122.43954491549439</v>
      </c>
      <c r="AB32" s="38">
        <f>Gas_Other_12000kWh!L187</f>
        <v>122.46354491524748</v>
      </c>
      <c r="AC32" s="38">
        <f>Gas_Other_12000kWh!M187</f>
        <v>126.26991866834115</v>
      </c>
      <c r="AD32" s="38">
        <f>Gas_Other_12000kWh!N187</f>
        <v>126.34191866760045</v>
      </c>
      <c r="AE32" s="38">
        <f>Gas_Other_12000kWh!Q187</f>
        <v>131.74472031618731</v>
      </c>
      <c r="AF32" s="38">
        <f>Gas_Other_12000kWh!R187</f>
        <v>131.30072032075481</v>
      </c>
      <c r="AG32" s="38">
        <f>Gas_Other_12000kWh!S187</f>
        <v>132.24553140529321</v>
      </c>
      <c r="AH32" s="38">
        <f>Gas_Other_12000kWh!T187</f>
        <v>129.58153143269809</v>
      </c>
      <c r="AI32" s="38">
        <f>Gas_Other_12000kWh!U187</f>
        <v>123.6783856835283</v>
      </c>
      <c r="AJ32" s="38">
        <f>Gas_Other_12000kWh!V187</f>
        <v>123.24638568797238</v>
      </c>
      <c r="AK32" s="7"/>
      <c r="AL32" s="135" t="s">
        <v>343</v>
      </c>
      <c r="AM32" s="38">
        <f t="shared" si="20"/>
        <v>257.38581050543837</v>
      </c>
      <c r="AN32" s="38">
        <f t="shared" si="21"/>
        <v>258.30073581460857</v>
      </c>
      <c r="AO32" s="38">
        <f t="shared" si="22"/>
        <v>257.94828934158437</v>
      </c>
      <c r="AP32" s="38">
        <f t="shared" si="23"/>
        <v>257.62617324577218</v>
      </c>
      <c r="AQ32" s="38">
        <f t="shared" si="24"/>
        <v>270.2611118078288</v>
      </c>
      <c r="AR32" s="38">
        <f t="shared" si="25"/>
        <v>271.53855421844878</v>
      </c>
      <c r="AS32" s="38">
        <f t="shared" si="17"/>
        <v>272.76546182027027</v>
      </c>
      <c r="AT32" s="38">
        <f t="shared" si="18"/>
        <v>273.5862438980372</v>
      </c>
      <c r="AU32" s="38">
        <f t="shared" si="19"/>
        <v>276.83382854593623</v>
      </c>
      <c r="AV32" s="38">
        <f t="shared" si="19"/>
        <v>276.51682825555167</v>
      </c>
    </row>
    <row r="33" spans="2:49" s="189" customFormat="1" ht="10.5" customHeight="1" x14ac:dyDescent="0.3">
      <c r="B33" s="135" t="s">
        <v>344</v>
      </c>
      <c r="C33" s="38">
        <f>ElecSingle_Other_3100kWh!K188</f>
        <v>78.263999999999996</v>
      </c>
      <c r="D33" s="38">
        <f>ElecSingle_Other_3100kWh!L188</f>
        <v>79.259530332681024</v>
      </c>
      <c r="E33" s="38">
        <f>ElecSingle_Other_3100kWh!M188</f>
        <v>80.408219178082177</v>
      </c>
      <c r="F33" s="38">
        <f>ElecSingle_Other_3100kWh!N188</f>
        <v>81.097432485322898</v>
      </c>
      <c r="G33" s="38">
        <f>ElecSingle_Other_3100kWh!Q188</f>
        <v>82.016383561643821</v>
      </c>
      <c r="H33" s="38">
        <f>ElecSingle_Other_3100kWh!R188</f>
        <v>82.629017612524436</v>
      </c>
      <c r="I33" s="38">
        <f>ElecSingle_Other_3100kWh!S188</f>
        <v>83.088493150684926</v>
      </c>
      <c r="J33" s="38">
        <f>ElecSingle_Other_3100kWh!T188</f>
        <v>83.318230919765156</v>
      </c>
      <c r="K33" s="38">
        <f>ElecSingle_Other_3100kWh!U188</f>
        <v>83.777706457925646</v>
      </c>
      <c r="L33" s="38">
        <f>ElecSingle_Other_3100kWh!V188</f>
        <v>85.309291585127184</v>
      </c>
      <c r="M33" s="7"/>
      <c r="N33" s="135" t="s">
        <v>344</v>
      </c>
      <c r="O33" s="38">
        <f>ElecMulti_Other_4200kWh!K188</f>
        <v>78.263999999999996</v>
      </c>
      <c r="P33" s="38">
        <f>ElecMulti_Other_4200kWh!L188</f>
        <v>79.259530332681024</v>
      </c>
      <c r="Q33" s="38">
        <f>ElecMulti_Other_4200kWh!M188</f>
        <v>80.408219178082177</v>
      </c>
      <c r="R33" s="38">
        <f>ElecMulti_Other_4200kWh!N188</f>
        <v>81.097432485322898</v>
      </c>
      <c r="S33" s="38">
        <f>ElecMulti_Other_4200kWh!Q188</f>
        <v>82.016383561643821</v>
      </c>
      <c r="T33" s="38">
        <f>ElecMulti_Other_4200kWh!R188</f>
        <v>82.629017612524436</v>
      </c>
      <c r="U33" s="38">
        <f>ElecMulti_Other_4200kWh!S188</f>
        <v>83.088493150684926</v>
      </c>
      <c r="V33" s="38">
        <f>ElecMulti_Other_4200kWh!T188</f>
        <v>83.318230919765156</v>
      </c>
      <c r="W33" s="38">
        <f>ElecMulti_Other_4200kWh!U188</f>
        <v>83.777706457925646</v>
      </c>
      <c r="X33" s="38">
        <f>ElecMulti_Other_4200kWh!V188</f>
        <v>85.309291585127184</v>
      </c>
      <c r="Z33" s="135" t="s">
        <v>344</v>
      </c>
      <c r="AA33" s="38">
        <f>Gas_Other_12000kWh!K188</f>
        <v>89.202099999999987</v>
      </c>
      <c r="AB33" s="38">
        <f>Gas_Other_12000kWh!L188</f>
        <v>90.336764677103716</v>
      </c>
      <c r="AC33" s="38">
        <f>Gas_Other_12000kWh!M188</f>
        <v>91.64599315068493</v>
      </c>
      <c r="AD33" s="38">
        <f>Gas_Other_12000kWh!N188</f>
        <v>92.431530234833659</v>
      </c>
      <c r="AE33" s="38">
        <f>Gas_Other_12000kWh!Q188</f>
        <v>93.478913013698644</v>
      </c>
      <c r="AF33" s="38">
        <f>Gas_Other_12000kWh!R188</f>
        <v>94.177168199608587</v>
      </c>
      <c r="AG33" s="38">
        <f>Gas_Other_12000kWh!S188</f>
        <v>94.700859589041102</v>
      </c>
      <c r="AH33" s="38">
        <f>Gas_Other_12000kWh!T188</f>
        <v>94.96270528375733</v>
      </c>
      <c r="AI33" s="38">
        <f>Gas_Other_12000kWh!U188</f>
        <v>95.486396673189816</v>
      </c>
      <c r="AJ33" s="38">
        <f>Gas_Other_12000kWh!V188</f>
        <v>97.232034637964787</v>
      </c>
      <c r="AK33" s="7"/>
      <c r="AL33" s="135" t="s">
        <v>344</v>
      </c>
      <c r="AM33" s="38">
        <f t="shared" si="20"/>
        <v>167.46609999999998</v>
      </c>
      <c r="AN33" s="38">
        <f t="shared" si="21"/>
        <v>169.59629500978474</v>
      </c>
      <c r="AO33" s="38">
        <f t="shared" si="22"/>
        <v>172.05421232876711</v>
      </c>
      <c r="AP33" s="38">
        <f t="shared" si="23"/>
        <v>173.52896272015656</v>
      </c>
      <c r="AQ33" s="38">
        <f t="shared" si="24"/>
        <v>175.49529657534248</v>
      </c>
      <c r="AR33" s="38">
        <f t="shared" si="25"/>
        <v>176.80618581213304</v>
      </c>
      <c r="AS33" s="38">
        <f t="shared" si="17"/>
        <v>177.78935273972604</v>
      </c>
      <c r="AT33" s="38">
        <f t="shared" si="18"/>
        <v>178.28093620352249</v>
      </c>
      <c r="AU33" s="38">
        <f t="shared" si="19"/>
        <v>179.26410313111546</v>
      </c>
      <c r="AV33" s="38">
        <f t="shared" si="19"/>
        <v>182.54132622309197</v>
      </c>
    </row>
    <row r="34" spans="2:49" s="189" customFormat="1" ht="10.5" customHeight="1" x14ac:dyDescent="0.3">
      <c r="B34" s="135" t="s">
        <v>43</v>
      </c>
      <c r="C34" s="38">
        <f>ElecSingle_Other_3100kWh!K189</f>
        <v>0</v>
      </c>
      <c r="D34" s="38">
        <f>ElecSingle_Other_3100kWh!L189</f>
        <v>-0.18995111249132623</v>
      </c>
      <c r="E34" s="38">
        <f>ElecSingle_Other_3100kWh!M189</f>
        <v>2.3898870370752552</v>
      </c>
      <c r="F34" s="38">
        <f>ElecSingle_Other_3100kWh!N189</f>
        <v>11.485481460604179</v>
      </c>
      <c r="G34" s="38">
        <f>ElecSingle_Other_3100kWh!Q189</f>
        <v>13.90509559648177</v>
      </c>
      <c r="H34" s="38">
        <f>ElecSingle_Other_3100kWh!R189</f>
        <v>14.008016342776509</v>
      </c>
      <c r="I34" s="38">
        <f>ElecSingle_Other_3100kWh!S189</f>
        <v>16.592254432324488</v>
      </c>
      <c r="J34" s="38">
        <f>ElecSingle_Other_3100kWh!T189</f>
        <v>16.855736391237038</v>
      </c>
      <c r="K34" s="38">
        <f>ElecSingle_Other_3100kWh!U189</f>
        <v>16.486105842624763</v>
      </c>
      <c r="L34" s="38">
        <f>ElecSingle_Other_3100kWh!V189</f>
        <v>16.529685824397355</v>
      </c>
      <c r="M34" s="7"/>
      <c r="N34" s="135" t="s">
        <v>43</v>
      </c>
      <c r="O34" s="38">
        <f>ElecMulti_Other_4200kWh!K189</f>
        <v>0</v>
      </c>
      <c r="P34" s="38">
        <f>ElecMulti_Other_4200kWh!L189</f>
        <v>-0.18995111249132623</v>
      </c>
      <c r="Q34" s="38">
        <f>ElecMulti_Other_4200kWh!M189</f>
        <v>2.3898870370752552</v>
      </c>
      <c r="R34" s="38">
        <f>ElecMulti_Other_4200kWh!N189</f>
        <v>11.485481460604179</v>
      </c>
      <c r="S34" s="38">
        <f>ElecMulti_Other_4200kWh!Q189</f>
        <v>13.90509559648177</v>
      </c>
      <c r="T34" s="38">
        <f>ElecMulti_Other_4200kWh!R189</f>
        <v>14.008016342776509</v>
      </c>
      <c r="U34" s="38">
        <f>ElecMulti_Other_4200kWh!S189</f>
        <v>16.592254432324488</v>
      </c>
      <c r="V34" s="38">
        <f>ElecMulti_Other_4200kWh!T189</f>
        <v>16.855736391237038</v>
      </c>
      <c r="W34" s="38">
        <f>ElecMulti_Other_4200kWh!U189</f>
        <v>16.486105842624763</v>
      </c>
      <c r="X34" s="38">
        <f>ElecMulti_Other_4200kWh!V189</f>
        <v>16.529685824397355</v>
      </c>
      <c r="Z34" s="135" t="s">
        <v>43</v>
      </c>
      <c r="AA34" s="38">
        <f>Gas_Other_12000kWh!K189</f>
        <v>0</v>
      </c>
      <c r="AB34" s="38">
        <f>Gas_Other_12000kWh!L189</f>
        <v>-0.14839729644435984</v>
      </c>
      <c r="AC34" s="38">
        <f>Gas_Other_12000kWh!M189</f>
        <v>1.899695256253338</v>
      </c>
      <c r="AD34" s="38">
        <f>Gas_Other_12000kWh!N189</f>
        <v>12.665365920990933</v>
      </c>
      <c r="AE34" s="38">
        <f>Gas_Other_12000kWh!Q189</f>
        <v>14.640709693750987</v>
      </c>
      <c r="AF34" s="38">
        <f>Gas_Other_12000kWh!R189</f>
        <v>14.927787132222536</v>
      </c>
      <c r="AG34" s="38">
        <f>Gas_Other_12000kWh!S189</f>
        <v>17.170757060355502</v>
      </c>
      <c r="AH34" s="38">
        <f>Gas_Other_12000kWh!T189</f>
        <v>11.164989866554466</v>
      </c>
      <c r="AI34" s="38">
        <f>Gas_Other_12000kWh!U189</f>
        <v>10.900121345430581</v>
      </c>
      <c r="AJ34" s="38">
        <f>Gas_Other_12000kWh!V189</f>
        <v>7.9767627265742549</v>
      </c>
      <c r="AK34" s="7"/>
      <c r="AL34" s="135" t="s">
        <v>43</v>
      </c>
      <c r="AM34" s="38">
        <f t="shared" si="20"/>
        <v>0</v>
      </c>
      <c r="AN34" s="38">
        <f t="shared" si="21"/>
        <v>-0.33834840893568607</v>
      </c>
      <c r="AO34" s="38">
        <f t="shared" si="22"/>
        <v>4.2895822933285928</v>
      </c>
      <c r="AP34" s="38">
        <f t="shared" si="23"/>
        <v>24.150847381595113</v>
      </c>
      <c r="AQ34" s="38">
        <f t="shared" si="24"/>
        <v>28.545805290232757</v>
      </c>
      <c r="AR34" s="38">
        <f t="shared" si="25"/>
        <v>28.935803474999044</v>
      </c>
      <c r="AS34" s="38">
        <f t="shared" si="17"/>
        <v>33.763011492679993</v>
      </c>
      <c r="AT34" s="38">
        <f t="shared" si="18"/>
        <v>28.020726257791502</v>
      </c>
      <c r="AU34" s="38">
        <f t="shared" si="19"/>
        <v>27.386227188055344</v>
      </c>
      <c r="AV34" s="38">
        <f t="shared" si="19"/>
        <v>24.506448550971609</v>
      </c>
    </row>
    <row r="35" spans="2:49" s="189" customFormat="1" ht="10.5" customHeight="1" x14ac:dyDescent="0.3">
      <c r="B35" s="135" t="s">
        <v>389</v>
      </c>
      <c r="C35" s="38">
        <f>ElecSingle_Other_3100kWh!K190</f>
        <v>3.4230999999999985</v>
      </c>
      <c r="D35" s="38">
        <f>ElecSingle_Other_3100kWh!L190</f>
        <v>3.4666423679060681</v>
      </c>
      <c r="E35" s="38">
        <f>ElecSingle_Other_3100kWh!M190</f>
        <v>3.516883561643835</v>
      </c>
      <c r="F35" s="38">
        <f>ElecSingle_Other_3100kWh!N190</f>
        <v>3.547028277886497</v>
      </c>
      <c r="G35" s="38">
        <f>ElecSingle_Other_3100kWh!Q190</f>
        <v>3.5872212328767126</v>
      </c>
      <c r="H35" s="38">
        <f>ElecSingle_Other_3100kWh!R190</f>
        <v>3.6140165362035224</v>
      </c>
      <c r="I35" s="38">
        <f>ElecSingle_Other_3100kWh!S190</f>
        <v>3.6341130136986304</v>
      </c>
      <c r="J35" s="38">
        <f>ElecSingle_Other_3100kWh!T190</f>
        <v>3.6441612524461822</v>
      </c>
      <c r="K35" s="38">
        <f>ElecSingle_Other_3100kWh!U190</f>
        <v>3.6642577299412911</v>
      </c>
      <c r="L35" s="38">
        <f>ElecSingle_Other_3100kWh!V190</f>
        <v>3.731245988258316</v>
      </c>
      <c r="M35" s="7"/>
      <c r="N35" s="135" t="s">
        <v>389</v>
      </c>
      <c r="O35" s="38">
        <f>ElecMulti_Other_4200kWh!K190</f>
        <v>3.4230999999999985</v>
      </c>
      <c r="P35" s="38">
        <f>ElecMulti_Other_4200kWh!L190</f>
        <v>3.4666423679060681</v>
      </c>
      <c r="Q35" s="38">
        <f>ElecMulti_Other_4200kWh!M190</f>
        <v>3.516883561643835</v>
      </c>
      <c r="R35" s="38">
        <f>ElecMulti_Other_4200kWh!N190</f>
        <v>3.547028277886497</v>
      </c>
      <c r="S35" s="38">
        <f>ElecMulti_Other_4200kWh!Q190</f>
        <v>3.5872212328767126</v>
      </c>
      <c r="T35" s="38">
        <f>ElecMulti_Other_4200kWh!R190</f>
        <v>3.6140165362035224</v>
      </c>
      <c r="U35" s="38">
        <f>ElecMulti_Other_4200kWh!S190</f>
        <v>3.6341130136986304</v>
      </c>
      <c r="V35" s="38">
        <f>ElecMulti_Other_4200kWh!T190</f>
        <v>3.6441612524461822</v>
      </c>
      <c r="W35" s="38">
        <f>ElecMulti_Other_4200kWh!U190</f>
        <v>3.6642577299412911</v>
      </c>
      <c r="X35" s="38">
        <f>ElecMulti_Other_4200kWh!V190</f>
        <v>3.731245988258316</v>
      </c>
      <c r="Z35" s="135" t="s">
        <v>389</v>
      </c>
      <c r="AA35" s="38">
        <f>Gas_Other_12000kWh!K190</f>
        <v>3.1859000000000006</v>
      </c>
      <c r="AB35" s="38">
        <f>Gas_Other_12000kWh!L190</f>
        <v>3.2264251467710374</v>
      </c>
      <c r="AC35" s="38">
        <f>Gas_Other_12000kWh!M190</f>
        <v>3.2731849315068478</v>
      </c>
      <c r="AD35" s="38">
        <f>Gas_Other_12000kWh!N190</f>
        <v>3.3012408023483384</v>
      </c>
      <c r="AE35" s="38">
        <f>Gas_Other_12000kWh!Q190</f>
        <v>3.3386486301369867</v>
      </c>
      <c r="AF35" s="38">
        <f>Gas_Other_12000kWh!R190</f>
        <v>3.3635871819960861</v>
      </c>
      <c r="AG35" s="38">
        <f>Gas_Other_12000kWh!S190</f>
        <v>3.3822910958904111</v>
      </c>
      <c r="AH35" s="38">
        <f>Gas_Other_12000kWh!T190</f>
        <v>3.3916430528375732</v>
      </c>
      <c r="AI35" s="38">
        <f>Gas_Other_12000kWh!U190</f>
        <v>3.4103469667319</v>
      </c>
      <c r="AJ35" s="38">
        <f>Gas_Other_12000kWh!V190</f>
        <v>3.4726933463796494</v>
      </c>
      <c r="AK35" s="7"/>
      <c r="AL35" s="135" t="s">
        <v>389</v>
      </c>
      <c r="AM35" s="38">
        <f t="shared" si="20"/>
        <v>6.6089999999999991</v>
      </c>
      <c r="AN35" s="38">
        <f t="shared" si="21"/>
        <v>6.6930675146771055</v>
      </c>
      <c r="AO35" s="38">
        <f t="shared" si="22"/>
        <v>6.7900684931506827</v>
      </c>
      <c r="AP35" s="38">
        <f t="shared" si="23"/>
        <v>6.8482690802348358</v>
      </c>
      <c r="AQ35" s="38">
        <f t="shared" si="24"/>
        <v>6.9258698630136992</v>
      </c>
      <c r="AR35" s="38">
        <f t="shared" si="25"/>
        <v>6.9776037181996085</v>
      </c>
      <c r="AS35" s="38">
        <f t="shared" si="17"/>
        <v>7.0164041095890415</v>
      </c>
      <c r="AT35" s="38">
        <f t="shared" si="18"/>
        <v>7.0358043052837553</v>
      </c>
      <c r="AU35" s="38">
        <f t="shared" si="19"/>
        <v>7.074604696673191</v>
      </c>
      <c r="AV35" s="38">
        <f t="shared" si="19"/>
        <v>7.2039393346379654</v>
      </c>
    </row>
    <row r="36" spans="2:49" s="189" customFormat="1" ht="10.5" customHeight="1" x14ac:dyDescent="0.3">
      <c r="B36" s="135" t="s">
        <v>404</v>
      </c>
      <c r="C36" s="38">
        <f>ElecSingle_Other_3100kWh!K191</f>
        <v>2.3521692949549258</v>
      </c>
      <c r="D36" s="38">
        <f>ElecSingle_Other_3100kWh!L191</f>
        <v>2.3239731498746568</v>
      </c>
      <c r="E36" s="38">
        <f>ElecSingle_Other_3100kWh!M191</f>
        <v>2.5125003943583812</v>
      </c>
      <c r="F36" s="38">
        <f>ElecSingle_Other_3100kWh!N191</f>
        <v>2.6398448934285423</v>
      </c>
      <c r="G36" s="38">
        <f>ElecSingle_Other_3100kWh!Q191</f>
        <v>2.9321150935856553</v>
      </c>
      <c r="H36" s="38">
        <f>ElecSingle_Other_3100kWh!R191</f>
        <v>2.8358309097415044</v>
      </c>
      <c r="I36" s="38">
        <f>ElecSingle_Other_3100kWh!S191</f>
        <v>2.8440885415855779</v>
      </c>
      <c r="J36" s="38">
        <f>ElecSingle_Other_3100kWh!T191</f>
        <v>2.7577964216288344</v>
      </c>
      <c r="K36" s="38">
        <f>ElecSingle_Other_3100kWh!U191</f>
        <v>3.0102489425433903</v>
      </c>
      <c r="L36" s="38">
        <f>ElecSingle_Other_3100kWh!V191</f>
        <v>3.2646779848370042</v>
      </c>
      <c r="M36" s="7"/>
      <c r="N36" s="135" t="s">
        <v>404</v>
      </c>
      <c r="O36" s="38">
        <f>ElecMulti_Other_4200kWh!K191</f>
        <v>2.7963543959550896</v>
      </c>
      <c r="P36" s="38">
        <f>ElecMulti_Other_4200kWh!L191</f>
        <v>2.7587930477630644</v>
      </c>
      <c r="Q36" s="38">
        <f>ElecMulti_Other_4200kWh!M191</f>
        <v>3.0401406211239839</v>
      </c>
      <c r="R36" s="38">
        <f>ElecMulti_Other_4200kWh!N191</f>
        <v>3.1986539041207651</v>
      </c>
      <c r="S36" s="38">
        <f>ElecMulti_Other_4200kWh!Q191</f>
        <v>3.5686343729912893</v>
      </c>
      <c r="T36" s="38">
        <f>ElecMulti_Other_4200kWh!R191</f>
        <v>3.4336868826230598</v>
      </c>
      <c r="U36" s="38">
        <f>ElecMulti_Other_4200kWh!S191</f>
        <v>3.4365915050256319</v>
      </c>
      <c r="V36" s="38">
        <f>ElecMulti_Other_4200kWh!T191</f>
        <v>3.3078077466669602</v>
      </c>
      <c r="W36" s="38">
        <f>ElecMulti_Other_4200kWh!U191</f>
        <v>3.6282866663052409</v>
      </c>
      <c r="X36" s="38">
        <f>ElecMulti_Other_4200kWh!V191</f>
        <v>3.9795763290418775</v>
      </c>
      <c r="Z36" s="135" t="s">
        <v>404</v>
      </c>
      <c r="AA36" s="38">
        <f>Gas_Other_12000kWh!K191</f>
        <v>1.7842308920366008</v>
      </c>
      <c r="AB36" s="38">
        <f>Gas_Other_12000kWh!L191</f>
        <v>1.7814234075230491</v>
      </c>
      <c r="AC36" s="38">
        <f>Gas_Other_12000kWh!M191</f>
        <v>1.8873755215661026</v>
      </c>
      <c r="AD36" s="38">
        <f>Gas_Other_12000kWh!N191</f>
        <v>2.0494989185093719</v>
      </c>
      <c r="AE36" s="38">
        <f>Gas_Other_12000kWh!Q191</f>
        <v>2.2434230232879573</v>
      </c>
      <c r="AF36" s="38">
        <f>Gas_Other_12000kWh!R191</f>
        <v>2.0385717016879528</v>
      </c>
      <c r="AG36" s="38">
        <f>Gas_Other_12000kWh!S191</f>
        <v>1.966985239314786</v>
      </c>
      <c r="AH36" s="38">
        <f>Gas_Other_12000kWh!T191</f>
        <v>1.7189812984255088</v>
      </c>
      <c r="AI36" s="38">
        <f>Gas_Other_12000kWh!U191</f>
        <v>1.8806221327022947</v>
      </c>
      <c r="AJ36" s="38">
        <f>Gas_Other_12000kWh!V191</f>
        <v>2.2050152562155603</v>
      </c>
      <c r="AK36" s="7"/>
      <c r="AL36" s="135" t="s">
        <v>404</v>
      </c>
      <c r="AM36" s="38">
        <f t="shared" si="20"/>
        <v>4.1364001869915263</v>
      </c>
      <c r="AN36" s="38">
        <f t="shared" si="21"/>
        <v>4.1053965573977056</v>
      </c>
      <c r="AO36" s="38">
        <f t="shared" si="22"/>
        <v>4.3998759159244836</v>
      </c>
      <c r="AP36" s="38">
        <f t="shared" si="23"/>
        <v>4.6893438119379143</v>
      </c>
      <c r="AQ36" s="38">
        <f t="shared" si="24"/>
        <v>5.1755381168736125</v>
      </c>
      <c r="AR36" s="38">
        <f t="shared" si="25"/>
        <v>4.8744026114294572</v>
      </c>
      <c r="AS36" s="38">
        <f t="shared" si="17"/>
        <v>4.8110737809003634</v>
      </c>
      <c r="AT36" s="38">
        <f t="shared" si="18"/>
        <v>4.4767777200543435</v>
      </c>
      <c r="AU36" s="38">
        <f t="shared" si="19"/>
        <v>4.890871075245685</v>
      </c>
      <c r="AV36" s="38">
        <f t="shared" si="19"/>
        <v>5.469693241052564</v>
      </c>
    </row>
    <row r="37" spans="2:49" s="189" customFormat="1" ht="10.5" customHeight="1" x14ac:dyDescent="0.3">
      <c r="B37" s="135" t="s">
        <v>388</v>
      </c>
      <c r="C37" s="38">
        <f>ElecSingle_Other_3100kWh!K192</f>
        <v>9.4972725777745239</v>
      </c>
      <c r="D37" s="38">
        <f>ElecSingle_Other_3100kWh!L192</f>
        <v>9.3850640477703688</v>
      </c>
      <c r="E37" s="38">
        <f>ElecSingle_Other_3100kWh!M192</f>
        <v>10.141933193736559</v>
      </c>
      <c r="F37" s="38">
        <f>ElecSingle_Other_3100kWh!N192</f>
        <v>10.653102163027441</v>
      </c>
      <c r="G37" s="38">
        <f>ElecSingle_Other_3100kWh!Q192</f>
        <v>11.825731922651386</v>
      </c>
      <c r="H37" s="38">
        <f>ElecSingle_Other_3100kWh!R192</f>
        <v>11.440201457008683</v>
      </c>
      <c r="I37" s="38">
        <f>ElecSingle_Other_3100kWh!S192</f>
        <v>11.473699489105003</v>
      </c>
      <c r="J37" s="38">
        <f>ElecSingle_Other_3100kWh!T192</f>
        <v>11.12790763912132</v>
      </c>
      <c r="K37" s="38">
        <f>ElecSingle_Other_3100kWh!U192</f>
        <v>12.140500011524482</v>
      </c>
      <c r="L37" s="38">
        <f>ElecSingle_Other_3100kWh!V192</f>
        <v>13.16192540539206</v>
      </c>
      <c r="M37" s="7"/>
      <c r="N37" s="135" t="s">
        <v>388</v>
      </c>
      <c r="O37" s="38">
        <f>ElecMulti_Other_4200kWh!K192</f>
        <v>11.436754243317163</v>
      </c>
      <c r="P37" s="38">
        <f>ElecMulti_Other_4200kWh!L192</f>
        <v>11.284866700551287</v>
      </c>
      <c r="Q37" s="38">
        <f>ElecMulti_Other_4200kWh!M192</f>
        <v>12.429847165209562</v>
      </c>
      <c r="R37" s="38">
        <f>ElecMulti_Other_4200kWh!N192</f>
        <v>13.074973150397266</v>
      </c>
      <c r="S37" s="38">
        <f>ElecMulti_Other_4200kWh!Q192</f>
        <v>14.580155525727832</v>
      </c>
      <c r="T37" s="38">
        <f>ElecMulti_Other_4200kWh!R192</f>
        <v>14.031954901563305</v>
      </c>
      <c r="U37" s="38">
        <f>ElecMulti_Other_4200kWh!S192</f>
        <v>14.044154822029734</v>
      </c>
      <c r="V37" s="38">
        <f>ElecMulti_Other_4200kWh!T192</f>
        <v>13.520692630151858</v>
      </c>
      <c r="W37" s="38">
        <f>ElecMulti_Other_4200kWh!U192</f>
        <v>14.82420400425428</v>
      </c>
      <c r="X37" s="38">
        <f>ElecMulti_Other_4200kWh!V192</f>
        <v>16.253905333863177</v>
      </c>
      <c r="Z37" s="135" t="s">
        <v>388</v>
      </c>
      <c r="AA37" s="38">
        <f>Gas_Other_12000kWh!K192</f>
        <v>8.4534522851931158</v>
      </c>
      <c r="AB37" s="38">
        <f>Gas_Other_12000kWh!L192</f>
        <v>8.4410327742594014</v>
      </c>
      <c r="AC37" s="38">
        <f>Gas_Other_12000kWh!M192</f>
        <v>8.9402614885896448</v>
      </c>
      <c r="AD37" s="38">
        <f>Gas_Other_12000kWh!N192</f>
        <v>9.7033175413487651</v>
      </c>
      <c r="AE37" s="38">
        <f>Gas_Other_12000kWh!Q192</f>
        <v>10.616122539609689</v>
      </c>
      <c r="AF37" s="38">
        <f>Gas_Other_12000kWh!R192</f>
        <v>9.6531312425922682</v>
      </c>
      <c r="AG37" s="38">
        <f>Gas_Other_12000kWh!S192</f>
        <v>9.3168019098277934</v>
      </c>
      <c r="AH37" s="38">
        <f>Gas_Other_12000kWh!T192</f>
        <v>8.1505496311789774</v>
      </c>
      <c r="AI37" s="38">
        <f>Gas_Other_12000kWh!U192</f>
        <v>8.9111549251110826</v>
      </c>
      <c r="AJ37" s="38">
        <f>Gas_Other_12000kWh!V192</f>
        <v>10.438076013149274</v>
      </c>
      <c r="AK37" s="7"/>
      <c r="AL37" s="135" t="s">
        <v>388</v>
      </c>
      <c r="AM37" s="38">
        <f t="shared" si="20"/>
        <v>17.95072486296764</v>
      </c>
      <c r="AN37" s="38">
        <f t="shared" si="21"/>
        <v>17.826096822029768</v>
      </c>
      <c r="AO37" s="38">
        <f t="shared" si="22"/>
        <v>19.082194682326204</v>
      </c>
      <c r="AP37" s="38">
        <f t="shared" si="23"/>
        <v>20.356419704376208</v>
      </c>
      <c r="AQ37" s="38">
        <f t="shared" si="24"/>
        <v>22.441854462261077</v>
      </c>
      <c r="AR37" s="38">
        <f t="shared" si="25"/>
        <v>21.09333269960095</v>
      </c>
      <c r="AS37" s="38">
        <f t="shared" si="17"/>
        <v>20.790501398932797</v>
      </c>
      <c r="AT37" s="38">
        <f t="shared" si="18"/>
        <v>19.278457270300297</v>
      </c>
      <c r="AU37" s="38">
        <f t="shared" si="19"/>
        <v>21.051654936635565</v>
      </c>
      <c r="AV37" s="38">
        <f t="shared" si="19"/>
        <v>23.600001418541332</v>
      </c>
    </row>
    <row r="38" spans="2:49" s="189" customFormat="1" ht="10.5" customHeight="1" x14ac:dyDescent="0.3">
      <c r="B38" s="183" t="s">
        <v>402</v>
      </c>
      <c r="C38" s="38">
        <f>ElecSingle_Other_3100kWh!K193</f>
        <v>5.3426470084676874</v>
      </c>
      <c r="D38" s="38">
        <f>ElecSingle_Other_3100kWh!L193</f>
        <v>5.2431374757909524</v>
      </c>
      <c r="E38" s="38">
        <f>ElecSingle_Other_3100kWh!M193</f>
        <v>5.8872539516122808</v>
      </c>
      <c r="F38" s="38">
        <f>ElecSingle_Other_3100kWh!N193</f>
        <v>6.2869200889440595</v>
      </c>
      <c r="G38" s="38">
        <f>ElecSingle_Other_3100kWh!Q193</f>
        <v>7.0846378049820826</v>
      </c>
      <c r="H38" s="38">
        <f>ElecSingle_Other_3100kWh!R193</f>
        <v>6.7623526290319669</v>
      </c>
      <c r="I38" s="38">
        <f>ElecSingle_Other_3100kWh!S193</f>
        <v>6.7840353215720501</v>
      </c>
      <c r="J38" s="38">
        <f>ElecSingle_Other_3100kWh!T193</f>
        <v>6.4665548178656183</v>
      </c>
      <c r="K38" s="38">
        <f>ElecSingle_Other_3100kWh!U193</f>
        <v>7.1128610162643051</v>
      </c>
      <c r="L38" s="38">
        <f>ElecSingle_Other_3100kWh!V193</f>
        <v>7.8982658852937382</v>
      </c>
      <c r="M38" s="7"/>
      <c r="N38" s="183" t="s">
        <v>402</v>
      </c>
      <c r="O38" s="38">
        <f>ElecMulti_Other_4200kWh!K193</f>
        <v>6.7532477433114604</v>
      </c>
      <c r="P38" s="38">
        <f>ElecMulti_Other_4200kWh!L193</f>
        <v>6.618558918687163</v>
      </c>
      <c r="Q38" s="38">
        <f>ElecMulti_Other_4200kWh!M193</f>
        <v>7.4296600992234314</v>
      </c>
      <c r="R38" s="38">
        <f>ElecMulti_Other_4200kWh!N193</f>
        <v>7.9345871592857842</v>
      </c>
      <c r="S38" s="38">
        <f>ElecMulti_Other_4200kWh!Q193</f>
        <v>8.965992252391036</v>
      </c>
      <c r="T38" s="38">
        <f>ElecMulti_Other_4200kWh!R193</f>
        <v>8.5299083770050608</v>
      </c>
      <c r="U38" s="38">
        <f>ElecMulti_Other_4200kWh!S193</f>
        <v>8.5261051490765336</v>
      </c>
      <c r="V38" s="38">
        <f>ElecMulti_Other_4200kWh!T193</f>
        <v>8.0754157968828615</v>
      </c>
      <c r="W38" s="38">
        <f>ElecMulti_Other_4200kWh!U193</f>
        <v>8.9187273060115917</v>
      </c>
      <c r="X38" s="38">
        <f>ElecMulti_Other_4200kWh!V193</f>
        <v>10.034799683567156</v>
      </c>
      <c r="Z38" s="183" t="s">
        <v>402</v>
      </c>
      <c r="AA38" s="38">
        <f>Gas_Other_12000kWh!K193</f>
        <v>4.7214122958001941</v>
      </c>
      <c r="AB38" s="38">
        <f>Gas_Other_12000kWh!L193</f>
        <v>4.7114907020946761</v>
      </c>
      <c r="AC38" s="38">
        <f>Gas_Other_12000kWh!M193</f>
        <v>5.0404565622610491</v>
      </c>
      <c r="AD38" s="38">
        <f>Gas_Other_12000kWh!N193</f>
        <v>5.627397097317365</v>
      </c>
      <c r="AE38" s="38">
        <f>Gas_Other_12000kWh!Q193</f>
        <v>6.2516827025566721</v>
      </c>
      <c r="AF38" s="38">
        <f>Gas_Other_12000kWh!R193</f>
        <v>5.5161227930192114</v>
      </c>
      <c r="AG38" s="38">
        <f>Gas_Other_12000kWh!S193</f>
        <v>5.2431216177698161</v>
      </c>
      <c r="AH38" s="38">
        <f>Gas_Other_12000kWh!T193</f>
        <v>4.3834361593272408</v>
      </c>
      <c r="AI38" s="38">
        <f>Gas_Other_12000kWh!U193</f>
        <v>5.055970300909185</v>
      </c>
      <c r="AJ38" s="38">
        <f>Gas_Other_12000kWh!V193</f>
        <v>6.238907971576241</v>
      </c>
      <c r="AK38" s="7"/>
      <c r="AL38" s="183" t="s">
        <v>402</v>
      </c>
      <c r="AM38" s="38">
        <f t="shared" si="20"/>
        <v>10.064059304267882</v>
      </c>
      <c r="AN38" s="38">
        <f t="shared" si="21"/>
        <v>9.9546281778856276</v>
      </c>
      <c r="AO38" s="38">
        <f t="shared" si="22"/>
        <v>10.927710513873329</v>
      </c>
      <c r="AP38" s="38">
        <f t="shared" si="23"/>
        <v>11.914317186261425</v>
      </c>
      <c r="AQ38" s="38">
        <f t="shared" si="24"/>
        <v>13.336320507538755</v>
      </c>
      <c r="AR38" s="38">
        <f t="shared" si="25"/>
        <v>12.278475422051178</v>
      </c>
      <c r="AS38" s="38">
        <f t="shared" si="17"/>
        <v>12.027156939341866</v>
      </c>
      <c r="AT38" s="38">
        <f t="shared" si="18"/>
        <v>10.84999097719286</v>
      </c>
      <c r="AU38" s="38">
        <f t="shared" si="19"/>
        <v>12.16883131717349</v>
      </c>
      <c r="AV38" s="38">
        <f t="shared" si="19"/>
        <v>14.137173856869978</v>
      </c>
    </row>
    <row r="39" spans="2:49" s="189" customFormat="1" ht="10.5" customHeight="1" x14ac:dyDescent="0.3">
      <c r="B39" s="135" t="s">
        <v>373</v>
      </c>
      <c r="C39" s="38">
        <f>ElecSingle_Other_3100kWh!K194</f>
        <v>505.1988920033491</v>
      </c>
      <c r="D39" s="38">
        <f>ElecSingle_Other_3100kWh!L194</f>
        <v>499.19367280455941</v>
      </c>
      <c r="E39" s="38">
        <f>ElecSingle_Other_3100kWh!M194</f>
        <v>539.67299103509254</v>
      </c>
      <c r="F39" s="38">
        <f>ElecSingle_Other_3100kWh!N194</f>
        <v>566.97627602249179</v>
      </c>
      <c r="G39" s="38">
        <f>ElecSingle_Other_3100kWh!Q194</f>
        <v>629.4913240157058</v>
      </c>
      <c r="H39" s="38">
        <f>ElecSingle_Other_3100kWh!R194</f>
        <v>608.87797008194536</v>
      </c>
      <c r="I39" s="38">
        <f>ElecSingle_Other_3100kWh!S194</f>
        <v>610.66270636711056</v>
      </c>
      <c r="J39" s="38">
        <f>ElecSingle_Other_3100kWh!T194</f>
        <v>592.14566232900904</v>
      </c>
      <c r="K39" s="38">
        <f>ElecSingle_Other_3100kWh!U194</f>
        <v>646.08628190369132</v>
      </c>
      <c r="L39" s="38">
        <f>ElecSingle_Other_3100kWh!V194</f>
        <v>700.63089582352654</v>
      </c>
      <c r="M39" s="7"/>
      <c r="N39" s="135" t="s">
        <v>373</v>
      </c>
      <c r="O39" s="38">
        <f>ElecMulti_Other_4200kWh!K194</f>
        <v>608.68743297161222</v>
      </c>
      <c r="P39" s="38">
        <f>ElecMulti_Other_4200kWh!L194</f>
        <v>600.55866625075873</v>
      </c>
      <c r="Q39" s="38">
        <f>ElecMulti_Other_4200kWh!M194</f>
        <v>661.63187225873082</v>
      </c>
      <c r="R39" s="38">
        <f>ElecMulti_Other_4200kWh!N194</f>
        <v>696.09078451441587</v>
      </c>
      <c r="S39" s="38">
        <f>ElecMulti_Other_4200kWh!Q194</f>
        <v>776.34228190285194</v>
      </c>
      <c r="T39" s="38">
        <f>ElecMulti_Other_4200kWh!R194</f>
        <v>747.05354551541825</v>
      </c>
      <c r="U39" s="38">
        <f>ElecMulti_Other_4200kWh!S194</f>
        <v>747.69184309944853</v>
      </c>
      <c r="V39" s="38">
        <f>ElecMulti_Other_4200kWh!T194</f>
        <v>719.69052344933232</v>
      </c>
      <c r="W39" s="38">
        <f>ElecMulti_Other_4200kWh!U194</f>
        <v>789.1396684155053</v>
      </c>
      <c r="X39" s="38">
        <f>ElecMulti_Other_4200kWh!V194</f>
        <v>865.50314811238968</v>
      </c>
      <c r="Z39" s="135" t="s">
        <v>373</v>
      </c>
      <c r="AA39" s="38">
        <f>Gas_Other_12000kWh!K194</f>
        <v>449.63976984705675</v>
      </c>
      <c r="AB39" s="38">
        <f>Gas_Other_12000kWh!L194</f>
        <v>448.9761900531509</v>
      </c>
      <c r="AC39" s="38">
        <f>Gas_Other_12000kWh!M194</f>
        <v>475.58034055134874</v>
      </c>
      <c r="AD39" s="38">
        <f>Gas_Other_12000kWh!N194</f>
        <v>516.32810937992815</v>
      </c>
      <c r="AE39" s="38">
        <f>Gas_Other_12000kWh!Q194</f>
        <v>564.99474347067155</v>
      </c>
      <c r="AF39" s="38">
        <f>Gas_Other_12000kWh!R194</f>
        <v>513.57545202158155</v>
      </c>
      <c r="AG39" s="38">
        <f>Gas_Other_12000kWh!S194</f>
        <v>495.60091432828915</v>
      </c>
      <c r="AH39" s="38">
        <f>Gas_Other_12000kWh!T194</f>
        <v>433.35955534745466</v>
      </c>
      <c r="AI39" s="38">
        <f>Gas_Other_12000kWh!U194</f>
        <v>474.06393052915325</v>
      </c>
      <c r="AJ39" s="38">
        <f>Gas_Other_12000kWh!V194</f>
        <v>555.61110279664592</v>
      </c>
      <c r="AK39" s="7"/>
      <c r="AL39" s="135" t="s">
        <v>373</v>
      </c>
      <c r="AM39" s="38">
        <f t="shared" si="20"/>
        <v>954.83866185040586</v>
      </c>
      <c r="AN39" s="38">
        <f t="shared" si="21"/>
        <v>948.16986285771031</v>
      </c>
      <c r="AO39" s="38">
        <f t="shared" si="22"/>
        <v>1015.2533315864413</v>
      </c>
      <c r="AP39" s="38">
        <f t="shared" si="23"/>
        <v>1083.3043854024199</v>
      </c>
      <c r="AQ39" s="38">
        <f t="shared" si="24"/>
        <v>1194.4860674863774</v>
      </c>
      <c r="AR39" s="38">
        <f t="shared" si="25"/>
        <v>1122.4534221035269</v>
      </c>
      <c r="AS39" s="38">
        <f t="shared" si="17"/>
        <v>1106.2636206953998</v>
      </c>
      <c r="AT39" s="38">
        <f t="shared" si="18"/>
        <v>1025.5052176764636</v>
      </c>
      <c r="AU39" s="38">
        <f t="shared" si="19"/>
        <v>1120.1502124328445</v>
      </c>
      <c r="AV39" s="38">
        <f t="shared" si="19"/>
        <v>1256.2419986201726</v>
      </c>
    </row>
    <row r="40" spans="2:49" s="189" customFormat="1" ht="10.5" customHeight="1" x14ac:dyDescent="0.3">
      <c r="B40"/>
      <c r="C40"/>
      <c r="D40"/>
      <c r="E40"/>
      <c r="F40"/>
      <c r="G40"/>
      <c r="H40"/>
      <c r="I40"/>
      <c r="J40"/>
      <c r="K40"/>
      <c r="L40"/>
      <c r="M40"/>
      <c r="N40"/>
      <c r="O40"/>
      <c r="P40"/>
      <c r="Q40"/>
      <c r="R40"/>
      <c r="S40"/>
      <c r="T40"/>
      <c r="U40"/>
      <c r="V40"/>
      <c r="W40"/>
      <c r="X40"/>
      <c r="Z40"/>
      <c r="AA40"/>
      <c r="AB40"/>
      <c r="AC40"/>
      <c r="AD40"/>
      <c r="AE40"/>
      <c r="AF40"/>
      <c r="AG40"/>
      <c r="AH40"/>
      <c r="AI40"/>
      <c r="AJ40"/>
      <c r="AK40" s="7"/>
      <c r="AL40" s="135" t="s">
        <v>633</v>
      </c>
      <c r="AM40" s="38">
        <f>AM39*1.05</f>
        <v>1002.5805949429262</v>
      </c>
      <c r="AN40" s="38">
        <f t="shared" ref="AN40:AT40" si="26">AN39*1.05</f>
        <v>995.57835600059582</v>
      </c>
      <c r="AO40" s="38">
        <f t="shared" si="26"/>
        <v>1066.0159981657634</v>
      </c>
      <c r="AP40" s="38">
        <f t="shared" si="26"/>
        <v>1137.469604672541</v>
      </c>
      <c r="AQ40" s="38">
        <f t="shared" si="26"/>
        <v>1254.2103708606962</v>
      </c>
      <c r="AR40" s="38">
        <f t="shared" si="26"/>
        <v>1178.5760932087032</v>
      </c>
      <c r="AS40" s="38">
        <f t="shared" si="26"/>
        <v>1161.5768017301698</v>
      </c>
      <c r="AT40" s="38">
        <f t="shared" si="26"/>
        <v>1076.7804785602868</v>
      </c>
      <c r="AU40" s="38">
        <f t="shared" ref="AU40:AV40" si="27">AU39*1.05</f>
        <v>1176.1577230544867</v>
      </c>
      <c r="AV40" s="38">
        <f t="shared" si="27"/>
        <v>1319.0540985511814</v>
      </c>
    </row>
    <row r="41" spans="2:49" s="189" customFormat="1" ht="10.5" customHeight="1" x14ac:dyDescent="0.3">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209"/>
      <c r="AM41" s="210"/>
      <c r="AN41" s="210"/>
      <c r="AO41" s="210"/>
      <c r="AP41" s="207"/>
      <c r="AQ41" s="207"/>
      <c r="AR41" s="207"/>
      <c r="AS41" s="207"/>
      <c r="AT41" s="207"/>
      <c r="AU41" s="207"/>
      <c r="AV41" s="207"/>
      <c r="AW41" s="208"/>
    </row>
    <row r="42" spans="2:49" s="189" customFormat="1" ht="18" customHeight="1" x14ac:dyDescent="0.3">
      <c r="B42" s="196" t="s">
        <v>1</v>
      </c>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3"/>
    </row>
    <row r="43" spans="2:49" s="189" customFormat="1" ht="10.5" customHeight="1" x14ac:dyDescent="0.25">
      <c r="B43" s="190"/>
    </row>
    <row r="44" spans="2:49" s="117" customFormat="1" ht="10.5" customHeight="1" x14ac:dyDescent="0.3">
      <c r="B44" s="199" t="s">
        <v>532</v>
      </c>
      <c r="C44" s="204"/>
      <c r="D44" s="204"/>
      <c r="E44" s="204"/>
      <c r="F44" s="204"/>
      <c r="G44" s="204"/>
      <c r="H44" s="204"/>
      <c r="I44" s="204"/>
      <c r="J44" s="204"/>
      <c r="K44" s="204"/>
      <c r="L44" s="205"/>
      <c r="M44" s="192"/>
      <c r="N44" s="199" t="s">
        <v>533</v>
      </c>
      <c r="O44" s="204"/>
      <c r="P44" s="204"/>
      <c r="Q44" s="204"/>
      <c r="R44" s="204"/>
      <c r="S44" s="204"/>
      <c r="T44" s="204"/>
      <c r="U44" s="204"/>
      <c r="V44" s="204"/>
      <c r="W44" s="204"/>
      <c r="X44" s="205"/>
      <c r="Z44" s="199" t="s">
        <v>33</v>
      </c>
      <c r="AA44" s="204"/>
      <c r="AB44" s="204"/>
      <c r="AC44" s="204"/>
      <c r="AD44" s="204"/>
      <c r="AE44" s="204"/>
      <c r="AF44" s="204"/>
      <c r="AG44" s="204"/>
      <c r="AH44" s="204"/>
      <c r="AI44" s="204"/>
      <c r="AJ44" s="205"/>
      <c r="AK44" s="192"/>
      <c r="AL44" s="199" t="s">
        <v>418</v>
      </c>
      <c r="AM44" s="204"/>
      <c r="AN44" s="204"/>
      <c r="AO44" s="204"/>
      <c r="AP44" s="204"/>
      <c r="AQ44" s="204"/>
      <c r="AR44" s="204"/>
      <c r="AS44" s="204"/>
      <c r="AT44" s="204"/>
      <c r="AU44" s="204"/>
      <c r="AV44" s="205"/>
    </row>
    <row r="45" spans="2:49" s="189" customFormat="1" ht="10.5" customHeight="1" x14ac:dyDescent="0.3">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row>
    <row r="46" spans="2:49" s="189" customFormat="1" ht="38.25" customHeight="1" x14ac:dyDescent="0.3">
      <c r="B46" s="193" t="s">
        <v>42</v>
      </c>
      <c r="C46" s="106" t="s">
        <v>419</v>
      </c>
      <c r="D46" s="106" t="s">
        <v>420</v>
      </c>
      <c r="E46" s="106" t="s">
        <v>421</v>
      </c>
      <c r="F46" s="106" t="s">
        <v>422</v>
      </c>
      <c r="G46" s="106" t="s">
        <v>558</v>
      </c>
      <c r="H46" s="106" t="s">
        <v>566</v>
      </c>
      <c r="I46" s="106" t="s">
        <v>575</v>
      </c>
      <c r="J46" s="106" t="s">
        <v>627</v>
      </c>
      <c r="K46" s="106" t="s">
        <v>637</v>
      </c>
      <c r="L46" s="106" t="s">
        <v>654</v>
      </c>
      <c r="M46" s="7"/>
      <c r="N46" s="193" t="s">
        <v>42</v>
      </c>
      <c r="O46" s="106" t="s">
        <v>419</v>
      </c>
      <c r="P46" s="106" t="s">
        <v>420</v>
      </c>
      <c r="Q46" s="106" t="s">
        <v>421</v>
      </c>
      <c r="R46" s="106" t="s">
        <v>422</v>
      </c>
      <c r="S46" s="106" t="s">
        <v>558</v>
      </c>
      <c r="T46" s="106" t="s">
        <v>566</v>
      </c>
      <c r="U46" s="106" t="s">
        <v>575</v>
      </c>
      <c r="V46" s="106" t="s">
        <v>627</v>
      </c>
      <c r="W46" s="106" t="s">
        <v>637</v>
      </c>
      <c r="X46" s="106" t="s">
        <v>654</v>
      </c>
      <c r="Z46" s="193" t="s">
        <v>42</v>
      </c>
      <c r="AA46" s="106" t="s">
        <v>419</v>
      </c>
      <c r="AB46" s="106" t="s">
        <v>420</v>
      </c>
      <c r="AC46" s="106" t="s">
        <v>421</v>
      </c>
      <c r="AD46" s="106" t="s">
        <v>422</v>
      </c>
      <c r="AE46" s="106" t="s">
        <v>558</v>
      </c>
      <c r="AF46" s="106" t="s">
        <v>566</v>
      </c>
      <c r="AG46" s="106" t="s">
        <v>575</v>
      </c>
      <c r="AH46" s="106" t="s">
        <v>627</v>
      </c>
      <c r="AI46" s="106" t="s">
        <v>637</v>
      </c>
      <c r="AJ46" s="106" t="s">
        <v>654</v>
      </c>
      <c r="AK46" s="7"/>
      <c r="AL46" s="193" t="s">
        <v>42</v>
      </c>
      <c r="AM46" s="106" t="s">
        <v>419</v>
      </c>
      <c r="AN46" s="106" t="s">
        <v>420</v>
      </c>
      <c r="AO46" s="106" t="s">
        <v>421</v>
      </c>
      <c r="AP46" s="106" t="s">
        <v>422</v>
      </c>
      <c r="AQ46" s="106" t="s">
        <v>558</v>
      </c>
      <c r="AR46" s="106" t="s">
        <v>566</v>
      </c>
      <c r="AS46" s="106" t="s">
        <v>575</v>
      </c>
      <c r="AT46" s="106" t="s">
        <v>627</v>
      </c>
      <c r="AU46" s="106" t="s">
        <v>637</v>
      </c>
      <c r="AV46" s="106" t="s">
        <v>654</v>
      </c>
    </row>
    <row r="47" spans="2:49" s="189" customFormat="1" ht="10.5" customHeight="1" x14ac:dyDescent="0.3">
      <c r="B47" s="135" t="s">
        <v>341</v>
      </c>
      <c r="C47" s="38" t="str">
        <f>ElecSingle_SC_Nil!K183</f>
        <v>-</v>
      </c>
      <c r="D47" s="38" t="str">
        <f>ElecSingle_SC_Nil!L183</f>
        <v>-</v>
      </c>
      <c r="E47" s="38" t="str">
        <f>ElecSingle_SC_Nil!M183</f>
        <v>-</v>
      </c>
      <c r="F47" s="38" t="str">
        <f>ElecSingle_SC_Nil!N183</f>
        <v>-</v>
      </c>
      <c r="G47" s="38" t="str">
        <f>ElecSingle_SC_Nil!Q183</f>
        <v>-</v>
      </c>
      <c r="H47" s="38" t="str">
        <f>ElecSingle_SC_Nil!R183</f>
        <v>-</v>
      </c>
      <c r="I47" s="38" t="str">
        <f>ElecSingle_SC_Nil!S183</f>
        <v>-</v>
      </c>
      <c r="J47" s="38" t="str">
        <f>ElecSingle_SC_Nil!T183</f>
        <v>-</v>
      </c>
      <c r="K47" s="38" t="str">
        <f>ElecSingle_SC_Nil!U183</f>
        <v>-</v>
      </c>
      <c r="L47" s="38" t="str">
        <f>ElecSingle_SC_Nil!V183</f>
        <v>-</v>
      </c>
      <c r="M47" s="7"/>
      <c r="N47" s="135" t="s">
        <v>341</v>
      </c>
      <c r="O47" s="38" t="str">
        <f>ElecMulti_SC_Nil!K183</f>
        <v>-</v>
      </c>
      <c r="P47" s="38" t="str">
        <f>ElecMulti_SC_Nil!L183</f>
        <v>-</v>
      </c>
      <c r="Q47" s="38" t="str">
        <f>ElecMulti_SC_Nil!M183</f>
        <v>-</v>
      </c>
      <c r="R47" s="38" t="str">
        <f>ElecMulti_SC_Nil!N183</f>
        <v>-</v>
      </c>
      <c r="S47" s="38" t="str">
        <f>ElecMulti_SC_Nil!Q183</f>
        <v>-</v>
      </c>
      <c r="T47" s="38" t="str">
        <f>ElecMulti_SC_Nil!R183</f>
        <v>-</v>
      </c>
      <c r="U47" s="38" t="str">
        <f>ElecMulti_SC_Nil!S183</f>
        <v>-</v>
      </c>
      <c r="V47" s="38" t="str">
        <f>ElecMulti_SC_Nil!T183</f>
        <v>-</v>
      </c>
      <c r="W47" s="38" t="str">
        <f>ElecMulti_SC_Nil!U183</f>
        <v>-</v>
      </c>
      <c r="X47" s="38" t="str">
        <f>ElecMulti_SC_Nil!V183</f>
        <v>-</v>
      </c>
      <c r="Z47" s="135" t="s">
        <v>341</v>
      </c>
      <c r="AA47" s="38" t="str">
        <f>Gas_SC_Nil!K183</f>
        <v>-</v>
      </c>
      <c r="AB47" s="38" t="str">
        <f>Gas_SC_Nil!L183</f>
        <v>-</v>
      </c>
      <c r="AC47" s="38" t="str">
        <f>Gas_SC_Nil!M183</f>
        <v>-</v>
      </c>
      <c r="AD47" s="38" t="str">
        <f>Gas_SC_Nil!N183</f>
        <v>-</v>
      </c>
      <c r="AE47" s="38" t="str">
        <f>Gas_SC_Nil!Q183</f>
        <v>-</v>
      </c>
      <c r="AF47" s="38" t="str">
        <f>Gas_SC_Nil!R183</f>
        <v>-</v>
      </c>
      <c r="AG47" s="38" t="str">
        <f>Gas_SC_Nil!S183</f>
        <v>-</v>
      </c>
      <c r="AH47" s="38" t="str">
        <f>Gas_SC_Nil!T183</f>
        <v>-</v>
      </c>
      <c r="AI47" s="38" t="str">
        <f>Gas_SC_Nil!U183</f>
        <v>-</v>
      </c>
      <c r="AJ47" s="38" t="str">
        <f>Gas_SC_Nil!V183</f>
        <v>-</v>
      </c>
      <c r="AK47" s="7"/>
      <c r="AL47" s="135" t="s">
        <v>341</v>
      </c>
      <c r="AM47" s="38" t="str">
        <f>IFERROR(C47+AA47,"-")</f>
        <v>-</v>
      </c>
      <c r="AN47" s="38" t="str">
        <f t="shared" ref="AN47" si="28">IFERROR(D47+AB47,"-")</f>
        <v>-</v>
      </c>
      <c r="AO47" s="38" t="str">
        <f t="shared" ref="AO47" si="29">IFERROR(E47+AC47,"-")</f>
        <v>-</v>
      </c>
      <c r="AP47" s="38" t="str">
        <f t="shared" ref="AP47" si="30">IFERROR(F47+AD47,"-")</f>
        <v>-</v>
      </c>
      <c r="AQ47" s="38" t="str">
        <f t="shared" ref="AQ47" si="31">IFERROR(G47+AE47,"-")</f>
        <v>-</v>
      </c>
      <c r="AR47" s="38" t="str">
        <f t="shared" ref="AR47" si="32">IFERROR(H47+AF47,"-")</f>
        <v>-</v>
      </c>
      <c r="AS47" s="38" t="str">
        <f t="shared" ref="AS47:AS58" si="33">IFERROR(I47+AG47,"-")</f>
        <v>-</v>
      </c>
      <c r="AT47" s="38" t="str">
        <f t="shared" ref="AT47:AT58" si="34">IFERROR(J47+AH47,"-")</f>
        <v>-</v>
      </c>
      <c r="AU47" s="38" t="str">
        <f t="shared" ref="AU47:AV58" si="35">IFERROR(K47+AI47,"-")</f>
        <v>-</v>
      </c>
      <c r="AV47" s="38" t="str">
        <f t="shared" si="35"/>
        <v>-</v>
      </c>
    </row>
    <row r="48" spans="2:49" s="189" customFormat="1" ht="10.5" customHeight="1" x14ac:dyDescent="0.3">
      <c r="B48" s="135" t="s">
        <v>300</v>
      </c>
      <c r="C48" s="38" t="str">
        <f>ElecSingle_SC_Nil!K184</f>
        <v>-</v>
      </c>
      <c r="D48" s="38" t="str">
        <f>ElecSingle_SC_Nil!L184</f>
        <v>-</v>
      </c>
      <c r="E48" s="38" t="str">
        <f>ElecSingle_SC_Nil!M184</f>
        <v>-</v>
      </c>
      <c r="F48" s="38" t="str">
        <f>ElecSingle_SC_Nil!N184</f>
        <v>-</v>
      </c>
      <c r="G48" s="38" t="str">
        <f>ElecSingle_SC_Nil!Q184</f>
        <v>-</v>
      </c>
      <c r="H48" s="38" t="str">
        <f>ElecSingle_SC_Nil!R184</f>
        <v>-</v>
      </c>
      <c r="I48" s="38" t="str">
        <f>ElecSingle_SC_Nil!S184</f>
        <v>-</v>
      </c>
      <c r="J48" s="38" t="str">
        <f>ElecSingle_SC_Nil!T184</f>
        <v>-</v>
      </c>
      <c r="K48" s="38" t="str">
        <f>ElecSingle_SC_Nil!U184</f>
        <v>-</v>
      </c>
      <c r="L48" s="38" t="str">
        <f>ElecSingle_SC_Nil!V184</f>
        <v>-</v>
      </c>
      <c r="M48" s="7"/>
      <c r="N48" s="135" t="s">
        <v>300</v>
      </c>
      <c r="O48" s="38" t="str">
        <f>ElecMulti_SC_Nil!K184</f>
        <v>-</v>
      </c>
      <c r="P48" s="38" t="str">
        <f>ElecMulti_SC_Nil!L184</f>
        <v>-</v>
      </c>
      <c r="Q48" s="38" t="str">
        <f>ElecMulti_SC_Nil!M184</f>
        <v>-</v>
      </c>
      <c r="R48" s="38" t="str">
        <f>ElecMulti_SC_Nil!N184</f>
        <v>-</v>
      </c>
      <c r="S48" s="38" t="str">
        <f>ElecMulti_SC_Nil!Q184</f>
        <v>-</v>
      </c>
      <c r="T48" s="38" t="str">
        <f>ElecMulti_SC_Nil!R184</f>
        <v>-</v>
      </c>
      <c r="U48" s="38" t="str">
        <f>ElecMulti_SC_Nil!S184</f>
        <v>-</v>
      </c>
      <c r="V48" s="38" t="str">
        <f>ElecMulti_SC_Nil!T184</f>
        <v>-</v>
      </c>
      <c r="W48" s="38" t="str">
        <f>ElecMulti_SC_Nil!U184</f>
        <v>-</v>
      </c>
      <c r="X48" s="38" t="str">
        <f>ElecMulti_SC_Nil!V184</f>
        <v>-</v>
      </c>
      <c r="Z48" s="135" t="s">
        <v>300</v>
      </c>
      <c r="AA48" s="38"/>
      <c r="AB48" s="38"/>
      <c r="AC48" s="38"/>
      <c r="AD48" s="38"/>
      <c r="AE48" s="38"/>
      <c r="AF48" s="38"/>
      <c r="AG48" s="38"/>
      <c r="AH48" s="38"/>
      <c r="AI48" s="38"/>
      <c r="AJ48" s="38"/>
      <c r="AK48" s="7"/>
      <c r="AL48" s="135" t="s">
        <v>300</v>
      </c>
      <c r="AM48" s="38" t="str">
        <f t="shared" ref="AM48:AM58" si="36">IFERROR(C48+AA48,"-")</f>
        <v>-</v>
      </c>
      <c r="AN48" s="38" t="str">
        <f t="shared" ref="AN48:AN58" si="37">IFERROR(D48+AB48,"-")</f>
        <v>-</v>
      </c>
      <c r="AO48" s="38" t="str">
        <f t="shared" ref="AO48:AO58" si="38">IFERROR(E48+AC48,"-")</f>
        <v>-</v>
      </c>
      <c r="AP48" s="38" t="str">
        <f t="shared" ref="AP48:AP58" si="39">IFERROR(F48+AD48,"-")</f>
        <v>-</v>
      </c>
      <c r="AQ48" s="38" t="str">
        <f t="shared" ref="AQ48:AQ58" si="40">IFERROR(G48+AE48,"-")</f>
        <v>-</v>
      </c>
      <c r="AR48" s="38" t="str">
        <f t="shared" ref="AR48:AR58" si="41">IFERROR(H48+AF48,"-")</f>
        <v>-</v>
      </c>
      <c r="AS48" s="38" t="str">
        <f t="shared" si="33"/>
        <v>-</v>
      </c>
      <c r="AT48" s="38" t="str">
        <f t="shared" si="34"/>
        <v>-</v>
      </c>
      <c r="AU48" s="38" t="str">
        <f t="shared" si="35"/>
        <v>-</v>
      </c>
      <c r="AV48" s="38" t="str">
        <f t="shared" si="35"/>
        <v>-</v>
      </c>
    </row>
    <row r="49" spans="2:48" s="189" customFormat="1" ht="10.5" customHeight="1" x14ac:dyDescent="0.3">
      <c r="B49" s="135" t="s">
        <v>597</v>
      </c>
      <c r="C49" s="38" t="str">
        <f>ElecSingle_SC_Nil!K185</f>
        <v>-</v>
      </c>
      <c r="D49" s="38" t="str">
        <f>ElecSingle_SC_Nil!L185</f>
        <v>-</v>
      </c>
      <c r="E49" s="38" t="str">
        <f>ElecSingle_SC_Nil!M185</f>
        <v>-</v>
      </c>
      <c r="F49" s="38" t="str">
        <f>ElecSingle_SC_Nil!N185</f>
        <v>-</v>
      </c>
      <c r="G49" s="38" t="str">
        <f>ElecSingle_SC_Nil!Q185</f>
        <v>-</v>
      </c>
      <c r="H49" s="38" t="str">
        <f>ElecSingle_SC_Nil!R185</f>
        <v>-</v>
      </c>
      <c r="I49" s="38" t="str">
        <f>ElecSingle_SC_Nil!S185</f>
        <v>-</v>
      </c>
      <c r="J49" s="38">
        <f>ElecSingle_SC_Nil!T185</f>
        <v>0</v>
      </c>
      <c r="K49" s="38">
        <f>ElecSingle_SC_Nil!U185</f>
        <v>1.4870742269298101</v>
      </c>
      <c r="L49" s="38">
        <f>ElecSingle_SC_Nil!V185</f>
        <v>0.70457099735818818</v>
      </c>
      <c r="M49" s="7"/>
      <c r="N49" s="135" t="s">
        <v>597</v>
      </c>
      <c r="O49" s="38" t="str">
        <f>ElecMulti_SC_Nil!K185</f>
        <v>-</v>
      </c>
      <c r="P49" s="38" t="str">
        <f>ElecMulti_SC_Nil!L185</f>
        <v>-</v>
      </c>
      <c r="Q49" s="38" t="str">
        <f>ElecMulti_SC_Nil!M185</f>
        <v>-</v>
      </c>
      <c r="R49" s="38" t="str">
        <f>ElecMulti_SC_Nil!N185</f>
        <v>-</v>
      </c>
      <c r="S49" s="38" t="str">
        <f>ElecMulti_SC_Nil!Q185</f>
        <v>-</v>
      </c>
      <c r="T49" s="38" t="str">
        <f>ElecMulti_SC_Nil!R185</f>
        <v>-</v>
      </c>
      <c r="U49" s="38" t="str">
        <f>ElecMulti_SC_Nil!S185</f>
        <v>-</v>
      </c>
      <c r="V49" s="38">
        <f>ElecMulti_SC_Nil!T185</f>
        <v>0</v>
      </c>
      <c r="W49" s="38">
        <f>ElecMulti_SC_Nil!U185</f>
        <v>1.4870742269298101</v>
      </c>
      <c r="X49" s="38">
        <f>ElecMulti_SC_Nil!V185</f>
        <v>0.70457099735818818</v>
      </c>
      <c r="Z49" s="135" t="s">
        <v>597</v>
      </c>
      <c r="AA49" s="38" t="str">
        <f>Gas_SC_Nil!K185</f>
        <v>-</v>
      </c>
      <c r="AB49" s="38" t="str">
        <f>Gas_SC_Nil!L185</f>
        <v>-</v>
      </c>
      <c r="AC49" s="38" t="str">
        <f>Gas_SC_Nil!M185</f>
        <v>-</v>
      </c>
      <c r="AD49" s="38" t="str">
        <f>Gas_SC_Nil!N185</f>
        <v>-</v>
      </c>
      <c r="AE49" s="38" t="str">
        <f>Gas_SC_Nil!Q185</f>
        <v>-</v>
      </c>
      <c r="AF49" s="38" t="str">
        <f>Gas_SC_Nil!R185</f>
        <v>-</v>
      </c>
      <c r="AG49" s="38" t="str">
        <f>Gas_SC_Nil!S185</f>
        <v>-</v>
      </c>
      <c r="AH49" s="38">
        <f>Gas_SC_Nil!T185</f>
        <v>0</v>
      </c>
      <c r="AI49" s="38">
        <f>Gas_SC_Nil!U185</f>
        <v>1.4870742269298101</v>
      </c>
      <c r="AJ49" s="38">
        <f>Gas_SC_Nil!V185</f>
        <v>0.70457099735818818</v>
      </c>
      <c r="AK49" s="7"/>
      <c r="AL49" s="135" t="s">
        <v>597</v>
      </c>
      <c r="AM49" s="38" t="str">
        <f t="shared" si="36"/>
        <v>-</v>
      </c>
      <c r="AN49" s="38" t="str">
        <f t="shared" si="37"/>
        <v>-</v>
      </c>
      <c r="AO49" s="38" t="str">
        <f t="shared" si="38"/>
        <v>-</v>
      </c>
      <c r="AP49" s="38" t="str">
        <f t="shared" si="39"/>
        <v>-</v>
      </c>
      <c r="AQ49" s="38" t="str">
        <f t="shared" si="40"/>
        <v>-</v>
      </c>
      <c r="AR49" s="38" t="str">
        <f t="shared" si="41"/>
        <v>-</v>
      </c>
      <c r="AS49" s="38" t="str">
        <f t="shared" si="33"/>
        <v>-</v>
      </c>
      <c r="AT49" s="38">
        <f t="shared" si="34"/>
        <v>0</v>
      </c>
      <c r="AU49" s="38">
        <f t="shared" si="35"/>
        <v>2.9741484538596201</v>
      </c>
      <c r="AV49" s="38">
        <f t="shared" si="35"/>
        <v>1.4091419947163764</v>
      </c>
    </row>
    <row r="50" spans="2:48" s="189" customFormat="1" ht="10.5" customHeight="1" x14ac:dyDescent="0.3">
      <c r="B50" s="135" t="s">
        <v>342</v>
      </c>
      <c r="C50" s="38">
        <f>ElecSingle_SC_Nil!K186</f>
        <v>6.6995028867368616</v>
      </c>
      <c r="D50" s="38">
        <f>ElecSingle_SC_Nil!L186</f>
        <v>6.6995028867368616</v>
      </c>
      <c r="E50" s="38">
        <f>ElecSingle_SC_Nil!M186</f>
        <v>7.113121830127354</v>
      </c>
      <c r="F50" s="38">
        <f>ElecSingle_SC_Nil!N186</f>
        <v>7.113121830127354</v>
      </c>
      <c r="G50" s="38">
        <f>ElecSingle_SC_Nil!Q186</f>
        <v>7.2804579515147188</v>
      </c>
      <c r="H50" s="38">
        <f>ElecSingle_SC_Nil!R186</f>
        <v>7.1935840895118579</v>
      </c>
      <c r="I50" s="38">
        <f>ElecSingle_SC_Nil!S186</f>
        <v>7.3593999937099719</v>
      </c>
      <c r="J50" s="38">
        <f>ElecSingle_SC_Nil!T186</f>
        <v>7.0492243060839295</v>
      </c>
      <c r="K50" s="38">
        <f>ElecSingle_SC_Nil!U186</f>
        <v>7.1089669218364691</v>
      </c>
      <c r="L50" s="38">
        <f>ElecSingle_SC_Nil!V186</f>
        <v>6.9829560851947958</v>
      </c>
      <c r="M50" s="7"/>
      <c r="N50" s="135" t="s">
        <v>342</v>
      </c>
      <c r="O50" s="38">
        <f>ElecMulti_SC_Nil!K186</f>
        <v>6.6995028867368616</v>
      </c>
      <c r="P50" s="38">
        <f>ElecMulti_SC_Nil!L186</f>
        <v>6.6995028867368616</v>
      </c>
      <c r="Q50" s="38">
        <f>ElecMulti_SC_Nil!M186</f>
        <v>7.113121830127354</v>
      </c>
      <c r="R50" s="38">
        <f>ElecMulti_SC_Nil!N186</f>
        <v>7.113121830127354</v>
      </c>
      <c r="S50" s="38">
        <f>ElecMulti_SC_Nil!Q186</f>
        <v>7.2804579515147188</v>
      </c>
      <c r="T50" s="38">
        <f>ElecMulti_SC_Nil!R186</f>
        <v>7.1935840895118579</v>
      </c>
      <c r="U50" s="38">
        <f>ElecMulti_SC_Nil!S186</f>
        <v>7.3593999937099719</v>
      </c>
      <c r="V50" s="38">
        <f>ElecMulti_SC_Nil!T186</f>
        <v>7.0492243060839295</v>
      </c>
      <c r="W50" s="38">
        <f>ElecMulti_SC_Nil!U186</f>
        <v>7.1089669218364691</v>
      </c>
      <c r="X50" s="38">
        <f>ElecMulti_SC_Nil!V186</f>
        <v>6.9829560851947958</v>
      </c>
      <c r="Z50" s="135" t="s">
        <v>342</v>
      </c>
      <c r="AA50" s="38">
        <f>Gas_SC_Nil!K186</f>
        <v>6.6995028867368616</v>
      </c>
      <c r="AB50" s="38">
        <f>Gas_SC_Nil!L186</f>
        <v>6.6995028867368616</v>
      </c>
      <c r="AC50" s="38">
        <f>Gas_SC_Nil!M186</f>
        <v>7.113121830127354</v>
      </c>
      <c r="AD50" s="38">
        <f>Gas_SC_Nil!N186</f>
        <v>7.113121830127354</v>
      </c>
      <c r="AE50" s="38">
        <f>Gas_SC_Nil!Q186</f>
        <v>7.2804579515147188</v>
      </c>
      <c r="AF50" s="38">
        <f>Gas_SC_Nil!R186</f>
        <v>7.1935840895118579</v>
      </c>
      <c r="AG50" s="38">
        <f>Gas_SC_Nil!S186</f>
        <v>7.3593999937099719</v>
      </c>
      <c r="AH50" s="38">
        <f>Gas_SC_Nil!T186</f>
        <v>7.0492243060839295</v>
      </c>
      <c r="AI50" s="38">
        <f>Gas_SC_Nil!U186</f>
        <v>7.1089669218364691</v>
      </c>
      <c r="AJ50" s="38">
        <f>Gas_SC_Nil!V186</f>
        <v>6.9829560851947958</v>
      </c>
      <c r="AK50" s="7"/>
      <c r="AL50" s="135" t="s">
        <v>342</v>
      </c>
      <c r="AM50" s="38">
        <f t="shared" si="36"/>
        <v>13.399005773473723</v>
      </c>
      <c r="AN50" s="38">
        <f t="shared" si="37"/>
        <v>13.399005773473723</v>
      </c>
      <c r="AO50" s="38">
        <f t="shared" si="38"/>
        <v>14.226243660254708</v>
      </c>
      <c r="AP50" s="38">
        <f t="shared" si="39"/>
        <v>14.226243660254708</v>
      </c>
      <c r="AQ50" s="38">
        <f t="shared" si="40"/>
        <v>14.560915903029438</v>
      </c>
      <c r="AR50" s="38">
        <f t="shared" si="41"/>
        <v>14.387168179023716</v>
      </c>
      <c r="AS50" s="38">
        <f t="shared" si="33"/>
        <v>14.718799987419944</v>
      </c>
      <c r="AT50" s="38">
        <f t="shared" si="34"/>
        <v>14.098448612167859</v>
      </c>
      <c r="AU50" s="38">
        <f t="shared" si="35"/>
        <v>14.217933843672938</v>
      </c>
      <c r="AV50" s="38">
        <f t="shared" si="35"/>
        <v>13.965912170389592</v>
      </c>
    </row>
    <row r="51" spans="2:48" s="189" customFormat="1" ht="10.5" customHeight="1" x14ac:dyDescent="0.3">
      <c r="B51" s="135" t="s">
        <v>343</v>
      </c>
      <c r="C51" s="38">
        <f>ElecSingle_SC_Nil!K187</f>
        <v>16.43282142857143</v>
      </c>
      <c r="D51" s="38">
        <f>ElecSingle_SC_Nil!L187</f>
        <v>16.43282142857143</v>
      </c>
      <c r="E51" s="38">
        <f>ElecSingle_SC_Nil!M187</f>
        <v>16.727428571428572</v>
      </c>
      <c r="F51" s="38">
        <f>ElecSingle_SC_Nil!N187</f>
        <v>16.727428571428572</v>
      </c>
      <c r="G51" s="38">
        <f>ElecSingle_SC_Nil!Q187</f>
        <v>16.54232142857143</v>
      </c>
      <c r="H51" s="38">
        <f>ElecSingle_SC_Nil!R187</f>
        <v>16.54232142857143</v>
      </c>
      <c r="I51" s="38">
        <f>ElecSingle_SC_Nil!S187</f>
        <v>17.267107142857146</v>
      </c>
      <c r="J51" s="38">
        <f>ElecSingle_SC_Nil!T187</f>
        <v>17.267107142857146</v>
      </c>
      <c r="K51" s="38">
        <f>ElecSingle_SC_Nil!U187</f>
        <v>17.41310714285714</v>
      </c>
      <c r="L51" s="38">
        <f>ElecSingle_SC_Nil!V187</f>
        <v>17.41310714285714</v>
      </c>
      <c r="M51" s="7"/>
      <c r="N51" s="135" t="s">
        <v>343</v>
      </c>
      <c r="O51" s="38">
        <f>ElecMulti_SC_Nil!K187</f>
        <v>16.43282142857143</v>
      </c>
      <c r="P51" s="38">
        <f>ElecMulti_SC_Nil!L187</f>
        <v>16.43282142857143</v>
      </c>
      <c r="Q51" s="38">
        <f>ElecMulti_SC_Nil!M187</f>
        <v>16.727428571428572</v>
      </c>
      <c r="R51" s="38">
        <f>ElecMulti_SC_Nil!N187</f>
        <v>16.727428571428572</v>
      </c>
      <c r="S51" s="38">
        <f>ElecMulti_SC_Nil!Q187</f>
        <v>16.54232142857143</v>
      </c>
      <c r="T51" s="38">
        <f>ElecMulti_SC_Nil!R187</f>
        <v>16.54232142857143</v>
      </c>
      <c r="U51" s="38">
        <f>ElecMulti_SC_Nil!S187</f>
        <v>17.267107142857146</v>
      </c>
      <c r="V51" s="38">
        <f>ElecMulti_SC_Nil!T187</f>
        <v>17.267107142857146</v>
      </c>
      <c r="W51" s="38">
        <f>ElecMulti_SC_Nil!U187</f>
        <v>17.41310714285714</v>
      </c>
      <c r="X51" s="38">
        <f>ElecMulti_SC_Nil!V187</f>
        <v>17.41310714285714</v>
      </c>
      <c r="Z51" s="135" t="s">
        <v>343</v>
      </c>
      <c r="AA51" s="38"/>
      <c r="AB51" s="38"/>
      <c r="AC51" s="38"/>
      <c r="AD51" s="38"/>
      <c r="AE51" s="38"/>
      <c r="AF51" s="38"/>
      <c r="AG51" s="38"/>
      <c r="AH51" s="38"/>
      <c r="AI51" s="38"/>
      <c r="AJ51" s="38"/>
      <c r="AK51" s="7"/>
      <c r="AL51" s="135" t="s">
        <v>343</v>
      </c>
      <c r="AM51" s="38">
        <f t="shared" si="36"/>
        <v>16.43282142857143</v>
      </c>
      <c r="AN51" s="38">
        <f t="shared" si="37"/>
        <v>16.43282142857143</v>
      </c>
      <c r="AO51" s="38">
        <f t="shared" si="38"/>
        <v>16.727428571428572</v>
      </c>
      <c r="AP51" s="38">
        <f t="shared" si="39"/>
        <v>16.727428571428572</v>
      </c>
      <c r="AQ51" s="38">
        <f t="shared" si="40"/>
        <v>16.54232142857143</v>
      </c>
      <c r="AR51" s="38">
        <f t="shared" si="41"/>
        <v>16.54232142857143</v>
      </c>
      <c r="AS51" s="38">
        <f t="shared" si="33"/>
        <v>17.267107142857146</v>
      </c>
      <c r="AT51" s="38">
        <f t="shared" si="34"/>
        <v>17.267107142857146</v>
      </c>
      <c r="AU51" s="38">
        <f t="shared" si="35"/>
        <v>17.41310714285714</v>
      </c>
      <c r="AV51" s="38">
        <f t="shared" si="35"/>
        <v>17.41310714285714</v>
      </c>
    </row>
    <row r="52" spans="2:48" s="189" customFormat="1" ht="10.5" customHeight="1" x14ac:dyDescent="0.3">
      <c r="B52" s="135" t="s">
        <v>344</v>
      </c>
      <c r="C52" s="38">
        <f>ElecSingle_SC_Nil!K188</f>
        <v>39.664800000000007</v>
      </c>
      <c r="D52" s="38">
        <f>ElecSingle_SC_Nil!L188</f>
        <v>40.169342465753417</v>
      </c>
      <c r="E52" s="38">
        <f>ElecSingle_SC_Nil!M188</f>
        <v>40.751506849315078</v>
      </c>
      <c r="F52" s="38">
        <f>ElecSingle_SC_Nil!N188</f>
        <v>41.100805479452056</v>
      </c>
      <c r="G52" s="38">
        <f>ElecSingle_SC_Nil!Q188</f>
        <v>41.566536986301358</v>
      </c>
      <c r="H52" s="38">
        <f>ElecSingle_SC_Nil!R188</f>
        <v>41.87702465753425</v>
      </c>
      <c r="I52" s="38">
        <f>ElecSingle_SC_Nil!S188</f>
        <v>42.109890410958897</v>
      </c>
      <c r="J52" s="38">
        <f>ElecSingle_SC_Nil!T188</f>
        <v>42.226323287671228</v>
      </c>
      <c r="K52" s="38">
        <f>ElecSingle_SC_Nil!U188</f>
        <v>42.45918904109589</v>
      </c>
      <c r="L52" s="38">
        <f>ElecSingle_SC_Nil!V188</f>
        <v>43.235408219178098</v>
      </c>
      <c r="M52" s="7"/>
      <c r="N52" s="135" t="s">
        <v>344</v>
      </c>
      <c r="O52" s="38">
        <f>ElecMulti_SC_Nil!K188</f>
        <v>39.933199999999992</v>
      </c>
      <c r="P52" s="38">
        <f>ElecMulti_SC_Nil!L188</f>
        <v>40.441156555772992</v>
      </c>
      <c r="Q52" s="38">
        <f>ElecMulti_SC_Nil!M188</f>
        <v>41.027260273972608</v>
      </c>
      <c r="R52" s="38">
        <f>ElecMulti_SC_Nil!N188</f>
        <v>41.37892250489238</v>
      </c>
      <c r="S52" s="38">
        <f>ElecMulti_SC_Nil!Q188</f>
        <v>41.847805479452056</v>
      </c>
      <c r="T52" s="38">
        <f>ElecMulti_SC_Nil!R188</f>
        <v>42.160394129158519</v>
      </c>
      <c r="U52" s="38">
        <f>ElecMulti_SC_Nil!S188</f>
        <v>42.39483561643835</v>
      </c>
      <c r="V52" s="38">
        <f>ElecMulti_SC_Nil!T188</f>
        <v>42.51205636007829</v>
      </c>
      <c r="W52" s="38">
        <f>ElecMulti_SC_Nil!U188</f>
        <v>42.746497847358121</v>
      </c>
      <c r="X52" s="38">
        <f>ElecMulti_SC_Nil!V188</f>
        <v>43.527969471624267</v>
      </c>
      <c r="Z52" s="135" t="s">
        <v>344</v>
      </c>
      <c r="AA52" s="38">
        <f>Gas_SC_Nil!K188</f>
        <v>64.944500000000033</v>
      </c>
      <c r="AB52" s="38">
        <f>Gas_SC_Nil!L188</f>
        <v>65.770604207436435</v>
      </c>
      <c r="AC52" s="38">
        <f>Gas_SC_Nil!M188</f>
        <v>66.723801369863025</v>
      </c>
      <c r="AD52" s="38">
        <f>Gas_SC_Nil!N188</f>
        <v>67.295719667318977</v>
      </c>
      <c r="AE52" s="38">
        <f>Gas_SC_Nil!Q188</f>
        <v>68.058277397260298</v>
      </c>
      <c r="AF52" s="38">
        <f>Gas_SC_Nil!R188</f>
        <v>68.566649217221112</v>
      </c>
      <c r="AG52" s="38">
        <f>Gas_SC_Nil!S188</f>
        <v>68.94792808219178</v>
      </c>
      <c r="AH52" s="38">
        <f>Gas_SC_Nil!T188</f>
        <v>69.138567514677106</v>
      </c>
      <c r="AI52" s="38">
        <f>Gas_SC_Nil!U188</f>
        <v>69.519846379647774</v>
      </c>
      <c r="AJ52" s="38">
        <f>Gas_SC_Nil!V188</f>
        <v>70.790775929549909</v>
      </c>
      <c r="AK52" s="7"/>
      <c r="AL52" s="135" t="s">
        <v>344</v>
      </c>
      <c r="AM52" s="38">
        <f t="shared" si="36"/>
        <v>104.60930000000005</v>
      </c>
      <c r="AN52" s="38">
        <f t="shared" si="37"/>
        <v>105.93994667318985</v>
      </c>
      <c r="AO52" s="38">
        <f t="shared" si="38"/>
        <v>107.4753082191781</v>
      </c>
      <c r="AP52" s="38">
        <f t="shared" si="39"/>
        <v>108.39652514677104</v>
      </c>
      <c r="AQ52" s="38">
        <f t="shared" si="40"/>
        <v>109.62481438356166</v>
      </c>
      <c r="AR52" s="38">
        <f t="shared" si="41"/>
        <v>110.44367387475536</v>
      </c>
      <c r="AS52" s="38">
        <f t="shared" si="33"/>
        <v>111.05781849315068</v>
      </c>
      <c r="AT52" s="38">
        <f t="shared" si="34"/>
        <v>111.36489080234833</v>
      </c>
      <c r="AU52" s="38">
        <f t="shared" si="35"/>
        <v>111.97903542074366</v>
      </c>
      <c r="AV52" s="38">
        <f t="shared" si="35"/>
        <v>114.02618414872801</v>
      </c>
    </row>
    <row r="53" spans="2:48" s="189" customFormat="1" ht="10.5" customHeight="1" x14ac:dyDescent="0.3">
      <c r="B53" s="135" t="s">
        <v>43</v>
      </c>
      <c r="C53" s="38">
        <f>ElecSingle_SC_Nil!K189</f>
        <v>0</v>
      </c>
      <c r="D53" s="38">
        <f>ElecSingle_SC_Nil!L189</f>
        <v>-0.1310662676190151</v>
      </c>
      <c r="E53" s="38">
        <f>ElecSingle_SC_Nil!M189</f>
        <v>1.6490220555819268</v>
      </c>
      <c r="F53" s="38">
        <f>ElecSingle_SC_Nil!N189</f>
        <v>7.9249822078168828</v>
      </c>
      <c r="G53" s="38">
        <f>ElecSingle_SC_Nil!Q189</f>
        <v>9.5945159615724229</v>
      </c>
      <c r="H53" s="38">
        <f>ElecSingle_SC_Nil!R189</f>
        <v>9.6655312765157912</v>
      </c>
      <c r="I53" s="38">
        <f>ElecSingle_SC_Nil!S189</f>
        <v>11.448655558303896</v>
      </c>
      <c r="J53" s="38">
        <f>ElecSingle_SC_Nil!T189</f>
        <v>11.630458109953564</v>
      </c>
      <c r="K53" s="38">
        <f>ElecSingle_SC_Nil!U189</f>
        <v>11.375413031411084</v>
      </c>
      <c r="L53" s="38">
        <f>ElecSingle_SC_Nil!V189</f>
        <v>11.405483218834176</v>
      </c>
      <c r="M53" s="7"/>
      <c r="N53" s="135" t="s">
        <v>43</v>
      </c>
      <c r="O53" s="38">
        <f>ElecMulti_SC_Nil!K189</f>
        <v>0</v>
      </c>
      <c r="P53" s="38">
        <f>ElecMulti_SC_Nil!L189</f>
        <v>-0.1310662676190151</v>
      </c>
      <c r="Q53" s="38">
        <f>ElecMulti_SC_Nil!M189</f>
        <v>1.6490220555819268</v>
      </c>
      <c r="R53" s="38">
        <f>ElecMulti_SC_Nil!N189</f>
        <v>7.9249822078168828</v>
      </c>
      <c r="S53" s="38">
        <f>ElecMulti_SC_Nil!Q189</f>
        <v>9.5945159615724229</v>
      </c>
      <c r="T53" s="38">
        <f>ElecMulti_SC_Nil!R189</f>
        <v>9.6655312765157912</v>
      </c>
      <c r="U53" s="38">
        <f>ElecMulti_SC_Nil!S189</f>
        <v>11.448655558303896</v>
      </c>
      <c r="V53" s="38">
        <f>ElecMulti_SC_Nil!T189</f>
        <v>11.630458109953564</v>
      </c>
      <c r="W53" s="38">
        <f>ElecMulti_SC_Nil!U189</f>
        <v>11.375413031411084</v>
      </c>
      <c r="X53" s="38">
        <f>ElecMulti_SC_Nil!V189</f>
        <v>11.405483218834176</v>
      </c>
      <c r="Z53" s="135" t="s">
        <v>43</v>
      </c>
      <c r="AA53" s="38">
        <f>Gas_SC_Nil!K189</f>
        <v>0</v>
      </c>
      <c r="AB53" s="38">
        <f>Gas_SC_Nil!L189</f>
        <v>-0.1023941345466083</v>
      </c>
      <c r="AC53" s="38">
        <f>Gas_SC_Nil!M189</f>
        <v>1.3107897268148034</v>
      </c>
      <c r="AD53" s="38">
        <f>Gas_SC_Nil!N189</f>
        <v>8.7391024854837429</v>
      </c>
      <c r="AE53" s="38">
        <f>Gas_SC_Nil!Q189</f>
        <v>10.102089688688181</v>
      </c>
      <c r="AF53" s="38">
        <f>Gas_SC_Nil!R189</f>
        <v>10.300173121233545</v>
      </c>
      <c r="AG53" s="38">
        <f>Gas_SC_Nil!S189</f>
        <v>11.847822371645295</v>
      </c>
      <c r="AH53" s="38">
        <f>Gas_SC_Nil!T189</f>
        <v>7.7038430079225835</v>
      </c>
      <c r="AI53" s="38">
        <f>Gas_SC_Nil!U189</f>
        <v>7.5210837283470982</v>
      </c>
      <c r="AJ53" s="38">
        <f>Gas_SC_Nil!V189</f>
        <v>5.503966281336238</v>
      </c>
      <c r="AK53" s="7"/>
      <c r="AL53" s="135" t="s">
        <v>43</v>
      </c>
      <c r="AM53" s="38">
        <f t="shared" si="36"/>
        <v>0</v>
      </c>
      <c r="AN53" s="38">
        <f t="shared" si="37"/>
        <v>-0.23346040216562342</v>
      </c>
      <c r="AO53" s="38">
        <f t="shared" si="38"/>
        <v>2.9598117823967303</v>
      </c>
      <c r="AP53" s="38">
        <f t="shared" si="39"/>
        <v>16.664084693300627</v>
      </c>
      <c r="AQ53" s="38">
        <f t="shared" si="40"/>
        <v>19.696605650260604</v>
      </c>
      <c r="AR53" s="38">
        <f t="shared" si="41"/>
        <v>19.965704397749334</v>
      </c>
      <c r="AS53" s="38">
        <f t="shared" si="33"/>
        <v>23.296477929949191</v>
      </c>
      <c r="AT53" s="38">
        <f t="shared" si="34"/>
        <v>19.334301117876148</v>
      </c>
      <c r="AU53" s="38">
        <f t="shared" si="35"/>
        <v>18.896496759758183</v>
      </c>
      <c r="AV53" s="38">
        <f t="shared" si="35"/>
        <v>16.909449500170414</v>
      </c>
    </row>
    <row r="54" spans="2:48" s="189" customFormat="1" ht="10.5" customHeight="1" x14ac:dyDescent="0.3">
      <c r="B54" s="135" t="s">
        <v>389</v>
      </c>
      <c r="C54" s="38">
        <f>ElecSingle_SC_Nil!K190</f>
        <v>13.745800000000001</v>
      </c>
      <c r="D54" s="38">
        <f>ElecSingle_SC_Nil!L190</f>
        <v>13.920648727984345</v>
      </c>
      <c r="E54" s="38">
        <f>ElecSingle_SC_Nil!M190</f>
        <v>14.122397260273971</v>
      </c>
      <c r="F54" s="38">
        <f>ElecSingle_SC_Nil!N190</f>
        <v>14.243446379647756</v>
      </c>
      <c r="G54" s="38">
        <f>ElecSingle_SC_Nil!Q190</f>
        <v>14.404845205479452</v>
      </c>
      <c r="H54" s="38">
        <f>ElecSingle_SC_Nil!R190</f>
        <v>14.512444422700584</v>
      </c>
      <c r="I54" s="38">
        <f>ElecSingle_SC_Nil!S190</f>
        <v>14.593143835616443</v>
      </c>
      <c r="J54" s="38">
        <f>ElecSingle_SC_Nil!T190</f>
        <v>14.633493542074357</v>
      </c>
      <c r="K54" s="38">
        <f>ElecSingle_SC_Nil!U190</f>
        <v>14.714192954990212</v>
      </c>
      <c r="L54" s="38">
        <f>ElecSingle_SC_Nil!V190</f>
        <v>14.983190998043055</v>
      </c>
      <c r="M54" s="7"/>
      <c r="N54" s="135" t="s">
        <v>389</v>
      </c>
      <c r="O54" s="38">
        <f>ElecMulti_SC_Nil!K190</f>
        <v>13.745800000000001</v>
      </c>
      <c r="P54" s="38">
        <f>ElecMulti_SC_Nil!L190</f>
        <v>13.920648727984345</v>
      </c>
      <c r="Q54" s="38">
        <f>ElecMulti_SC_Nil!M190</f>
        <v>14.122397260273971</v>
      </c>
      <c r="R54" s="38">
        <f>ElecMulti_SC_Nil!N190</f>
        <v>14.243446379647756</v>
      </c>
      <c r="S54" s="38">
        <f>ElecMulti_SC_Nil!Q190</f>
        <v>14.404845205479452</v>
      </c>
      <c r="T54" s="38">
        <f>ElecMulti_SC_Nil!R190</f>
        <v>14.512444422700584</v>
      </c>
      <c r="U54" s="38">
        <f>ElecMulti_SC_Nil!S190</f>
        <v>14.593143835616443</v>
      </c>
      <c r="V54" s="38">
        <f>ElecMulti_SC_Nil!T190</f>
        <v>14.633493542074357</v>
      </c>
      <c r="W54" s="38">
        <f>ElecMulti_SC_Nil!U190</f>
        <v>14.714192954990212</v>
      </c>
      <c r="X54" s="38">
        <f>ElecMulti_SC_Nil!V190</f>
        <v>14.983190998043055</v>
      </c>
      <c r="Z54" s="135" t="s">
        <v>389</v>
      </c>
      <c r="AA54" s="38">
        <f>Gas_SC_Nil!K190</f>
        <v>13.440300000000006</v>
      </c>
      <c r="AB54" s="38">
        <f>Gas_SC_Nil!L190</f>
        <v>13.611262720156558</v>
      </c>
      <c r="AC54" s="38">
        <f>Gas_SC_Nil!M190</f>
        <v>13.808527397260272</v>
      </c>
      <c r="AD54" s="38">
        <f>Gas_SC_Nil!N190</f>
        <v>13.926886203522512</v>
      </c>
      <c r="AE54" s="38">
        <f>Gas_SC_Nil!Q190</f>
        <v>14.084697945205479</v>
      </c>
      <c r="AF54" s="38">
        <f>Gas_SC_Nil!R190</f>
        <v>14.189905772994129</v>
      </c>
      <c r="AG54" s="38">
        <f>Gas_SC_Nil!S190</f>
        <v>14.268811643835617</v>
      </c>
      <c r="AH54" s="38">
        <f>Gas_SC_Nil!T190</f>
        <v>14.30826457925636</v>
      </c>
      <c r="AI54" s="38">
        <f>Gas_SC_Nil!U190</f>
        <v>14.387170450097843</v>
      </c>
      <c r="AJ54" s="38">
        <f>Gas_SC_Nil!V190</f>
        <v>14.65019001956947</v>
      </c>
      <c r="AK54" s="7"/>
      <c r="AL54" s="135" t="s">
        <v>389</v>
      </c>
      <c r="AM54" s="38">
        <f t="shared" si="36"/>
        <v>27.186100000000007</v>
      </c>
      <c r="AN54" s="38">
        <f t="shared" si="37"/>
        <v>27.531911448140903</v>
      </c>
      <c r="AO54" s="38">
        <f t="shared" si="38"/>
        <v>27.930924657534241</v>
      </c>
      <c r="AP54" s="38">
        <f t="shared" si="39"/>
        <v>28.170332583170268</v>
      </c>
      <c r="AQ54" s="38">
        <f t="shared" si="40"/>
        <v>28.489543150684931</v>
      </c>
      <c r="AR54" s="38">
        <f t="shared" si="41"/>
        <v>28.702350195694713</v>
      </c>
      <c r="AS54" s="38">
        <f t="shared" si="33"/>
        <v>28.86195547945206</v>
      </c>
      <c r="AT54" s="38">
        <f t="shared" si="34"/>
        <v>28.941758121330714</v>
      </c>
      <c r="AU54" s="38">
        <f t="shared" si="35"/>
        <v>29.101363405088055</v>
      </c>
      <c r="AV54" s="38">
        <f t="shared" si="35"/>
        <v>29.633381017612525</v>
      </c>
    </row>
    <row r="55" spans="2:48" s="189" customFormat="1" ht="10.5" customHeight="1" x14ac:dyDescent="0.3">
      <c r="B55" s="135" t="s">
        <v>404</v>
      </c>
      <c r="C55" s="38">
        <f>ElecSingle_SC_Nil!K191</f>
        <v>3.6622026958201492</v>
      </c>
      <c r="D55" s="38">
        <f>ElecSingle_SC_Nil!L191</f>
        <v>3.6839830807429519</v>
      </c>
      <c r="E55" s="38">
        <f>ElecSingle_SC_Nil!M191</f>
        <v>3.8630472629937209</v>
      </c>
      <c r="F55" s="38">
        <f>ElecSingle_SC_Nil!N191</f>
        <v>4.2494191046640877</v>
      </c>
      <c r="G55" s="38">
        <f>ElecSingle_SC_Nil!Q191</f>
        <v>4.3729071337019674</v>
      </c>
      <c r="H55" s="38">
        <f>ElecSingle_SC_Nil!R191</f>
        <v>4.3900893149655102</v>
      </c>
      <c r="I55" s="38">
        <f>ElecSingle_SC_Nil!S191</f>
        <v>4.5595959270257893</v>
      </c>
      <c r="J55" s="38">
        <f>ElecSingle_SC_Nil!T191</f>
        <v>4.5588995949860287</v>
      </c>
      <c r="K55" s="38">
        <f>ElecSingle_SC_Nil!U191</f>
        <v>4.6563278337353564</v>
      </c>
      <c r="L55" s="38">
        <f>ElecSingle_SC_Nil!V191</f>
        <v>4.6503662936394656</v>
      </c>
      <c r="M55" s="7"/>
      <c r="N55" s="135" t="s">
        <v>404</v>
      </c>
      <c r="O55" s="38">
        <f>ElecMulti_SC_Nil!K191</f>
        <v>3.6517461199536108</v>
      </c>
      <c r="P55" s="38">
        <f>ElecMulti_SC_Nil!L191</f>
        <v>3.6735695751988793</v>
      </c>
      <c r="Q55" s="38">
        <f>ElecMulti_SC_Nil!M191</f>
        <v>3.8515906824622195</v>
      </c>
      <c r="R55" s="38">
        <f>ElecMulti_SC_Nil!N191</f>
        <v>4.2353565289364106</v>
      </c>
      <c r="S55" s="38">
        <f>ElecMulti_SC_Nil!Q191</f>
        <v>4.3581503979455896</v>
      </c>
      <c r="T55" s="38">
        <f>ElecMulti_SC_Nil!R191</f>
        <v>4.3753322578092595</v>
      </c>
      <c r="U55" s="38">
        <f>ElecMulti_SC_Nil!S191</f>
        <v>4.5437267822180569</v>
      </c>
      <c r="V55" s="38">
        <f>ElecMulti_SC_Nil!T191</f>
        <v>4.5430810140922073</v>
      </c>
      <c r="W55" s="38">
        <f>ElecMulti_SC_Nil!U191</f>
        <v>4.6399088502024153</v>
      </c>
      <c r="X55" s="38">
        <f>ElecMulti_SC_Nil!V191</f>
        <v>4.6342937687764527</v>
      </c>
      <c r="Z55" s="135" t="s">
        <v>404</v>
      </c>
      <c r="AA55" s="38">
        <f>Gas_SC_Nil!K191</f>
        <v>4.1213929100624256</v>
      </c>
      <c r="AB55" s="38">
        <f>Gas_SC_Nil!L191</f>
        <v>4.1630250557154813</v>
      </c>
      <c r="AC55" s="38">
        <f>Gas_SC_Nil!M191</f>
        <v>4.3229473338273943</v>
      </c>
      <c r="AD55" s="38">
        <f>Gas_SC_Nil!N191</f>
        <v>4.7831686255620358</v>
      </c>
      <c r="AE55" s="38">
        <f>Gas_SC_Nil!Q191</f>
        <v>4.9150689011051076</v>
      </c>
      <c r="AF55" s="38">
        <f>Gas_SC_Nil!R191</f>
        <v>4.9507109401752043</v>
      </c>
      <c r="AG55" s="38">
        <f>Gas_SC_Nil!S191</f>
        <v>5.0712131846455923</v>
      </c>
      <c r="AH55" s="38">
        <f>Gas_SC_Nil!T191</f>
        <v>4.825950185154853</v>
      </c>
      <c r="AI55" s="38">
        <f>Gas_SC_Nil!U191</f>
        <v>4.9263524085164416</v>
      </c>
      <c r="AJ55" s="38">
        <f>Gas_SC_Nil!V191</f>
        <v>4.8311640233743782</v>
      </c>
      <c r="AK55" s="7"/>
      <c r="AL55" s="135" t="s">
        <v>404</v>
      </c>
      <c r="AM55" s="38">
        <f t="shared" si="36"/>
        <v>7.7835956058825744</v>
      </c>
      <c r="AN55" s="38">
        <f t="shared" si="37"/>
        <v>7.8470081364584328</v>
      </c>
      <c r="AO55" s="38">
        <f t="shared" si="38"/>
        <v>8.1859945968211143</v>
      </c>
      <c r="AP55" s="38">
        <f t="shared" si="39"/>
        <v>9.0325877302261226</v>
      </c>
      <c r="AQ55" s="38">
        <f t="shared" si="40"/>
        <v>9.287976034807075</v>
      </c>
      <c r="AR55" s="38">
        <f t="shared" si="41"/>
        <v>9.3408002551407137</v>
      </c>
      <c r="AS55" s="38">
        <f t="shared" si="33"/>
        <v>9.6308091116713825</v>
      </c>
      <c r="AT55" s="38">
        <f t="shared" si="34"/>
        <v>9.3848497801408826</v>
      </c>
      <c r="AU55" s="38">
        <f t="shared" si="35"/>
        <v>9.5826802422517972</v>
      </c>
      <c r="AV55" s="38">
        <f t="shared" si="35"/>
        <v>9.4815303170138439</v>
      </c>
    </row>
    <row r="56" spans="2:48" s="189" customFormat="1" ht="10.5" customHeight="1" x14ac:dyDescent="0.3">
      <c r="B56" s="135" t="s">
        <v>388</v>
      </c>
      <c r="C56" s="38">
        <f>ElecSingle_SC_Nil!K192</f>
        <v>1.5534128999515358</v>
      </c>
      <c r="D56" s="38">
        <f>ElecSingle_SC_Nil!L192</f>
        <v>1.5644546996157886</v>
      </c>
      <c r="E56" s="38">
        <f>ElecSingle_SC_Nil!M192</f>
        <v>1.6312993135340288</v>
      </c>
      <c r="F56" s="38">
        <f>ElecSingle_SC_Nil!N192</f>
        <v>1.7694450548045115</v>
      </c>
      <c r="G56" s="38">
        <f>ElecSingle_SC_Nil!Q192</f>
        <v>1.8159743718331935</v>
      </c>
      <c r="H56" s="38">
        <f>ElecSingle_SC_Nil!R192</f>
        <v>1.8240975148360354</v>
      </c>
      <c r="I56" s="38">
        <f>ElecSingle_SC_Nil!S192</f>
        <v>1.8852383722765682</v>
      </c>
      <c r="J56" s="38">
        <f>ElecSingle_SC_Nil!T192</f>
        <v>1.8857751198908732</v>
      </c>
      <c r="K56" s="38">
        <f>ElecSingle_SC_Nil!U192</f>
        <v>1.9215820036885145</v>
      </c>
      <c r="L56" s="38">
        <f>ElecSingle_SC_Nil!V192</f>
        <v>1.9246966066744722</v>
      </c>
      <c r="M56" s="7"/>
      <c r="N56" s="135" t="s">
        <v>388</v>
      </c>
      <c r="O56" s="38">
        <f>ElecMulti_SC_Nil!K192</f>
        <v>1.5584087481901527</v>
      </c>
      <c r="P56" s="38">
        <f>ElecMulti_SC_Nil!L192</f>
        <v>1.5695175061359099</v>
      </c>
      <c r="Q56" s="38">
        <f>ElecMulti_SC_Nil!M192</f>
        <v>1.6364182148110618</v>
      </c>
      <c r="R56" s="38">
        <f>ElecMulti_SC_Nil!N192</f>
        <v>1.774559261386546</v>
      </c>
      <c r="S56" s="38">
        <f>ElecMulti_SC_Nil!Q192</f>
        <v>1.8211361715504066</v>
      </c>
      <c r="T56" s="38">
        <f>ElecMulti_SC_Nil!R192</f>
        <v>1.8293000000794521</v>
      </c>
      <c r="U56" s="38">
        <f>ElecMulti_SC_Nil!S192</f>
        <v>1.8904498374196581</v>
      </c>
      <c r="V56" s="38">
        <f>ElecMulti_SC_Nil!T192</f>
        <v>1.8910028237625016</v>
      </c>
      <c r="W56" s="38">
        <f>ElecMulti_SC_Nil!U192</f>
        <v>1.9268285977751352</v>
      </c>
      <c r="X56" s="38">
        <f>ElecMulti_SC_Nil!V192</f>
        <v>1.9300516403503027</v>
      </c>
      <c r="Z56" s="135" t="s">
        <v>388</v>
      </c>
      <c r="AA56" s="38">
        <f>Gas_SC_Nil!K192</f>
        <v>1.7277359161924084</v>
      </c>
      <c r="AB56" s="38">
        <f>Gas_SC_Nil!L192</f>
        <v>1.7458702702451385</v>
      </c>
      <c r="AC56" s="38">
        <f>Gas_SC_Nil!M192</f>
        <v>1.8066313065580684</v>
      </c>
      <c r="AD56" s="38">
        <f>Gas_SC_Nil!N192</f>
        <v>1.9727857209910991</v>
      </c>
      <c r="AE56" s="38">
        <f>Gas_SC_Nil!Q192</f>
        <v>2.0228053836049296</v>
      </c>
      <c r="AF56" s="38">
        <f>Gas_SC_Nil!R192</f>
        <v>2.0375334161975194</v>
      </c>
      <c r="AG56" s="38">
        <f>Gas_SC_Nil!S192</f>
        <v>2.0819665547461161</v>
      </c>
      <c r="AH56" s="38">
        <f>Gas_SC_Nil!T192</f>
        <v>1.9954046549190603</v>
      </c>
      <c r="AI56" s="38">
        <f>Gas_SC_Nil!U192</f>
        <v>2.0326811700265917</v>
      </c>
      <c r="AJ56" s="38">
        <f>Gas_SC_Nil!V192</f>
        <v>2.0038834567790653</v>
      </c>
      <c r="AK56" s="7"/>
      <c r="AL56" s="135" t="s">
        <v>388</v>
      </c>
      <c r="AM56" s="38">
        <f t="shared" si="36"/>
        <v>3.2811488161439444</v>
      </c>
      <c r="AN56" s="38">
        <f t="shared" si="37"/>
        <v>3.3103249698609272</v>
      </c>
      <c r="AO56" s="38">
        <f t="shared" si="38"/>
        <v>3.4379306200920974</v>
      </c>
      <c r="AP56" s="38">
        <f t="shared" si="39"/>
        <v>3.7422307757956106</v>
      </c>
      <c r="AQ56" s="38">
        <f t="shared" si="40"/>
        <v>3.8387797554381233</v>
      </c>
      <c r="AR56" s="38">
        <f t="shared" si="41"/>
        <v>3.861630931033555</v>
      </c>
      <c r="AS56" s="38">
        <f t="shared" si="33"/>
        <v>3.9672049270226841</v>
      </c>
      <c r="AT56" s="38">
        <f t="shared" si="34"/>
        <v>3.8811797748099335</v>
      </c>
      <c r="AU56" s="38">
        <f t="shared" si="35"/>
        <v>3.9542631737151064</v>
      </c>
      <c r="AV56" s="38">
        <f t="shared" si="35"/>
        <v>3.9285800634535377</v>
      </c>
    </row>
    <row r="57" spans="2:48" s="189" customFormat="1" ht="10.5" customHeight="1" x14ac:dyDescent="0.3">
      <c r="B57" s="183" t="s">
        <v>402</v>
      </c>
      <c r="C57" s="38">
        <f>ElecSingle_SC_Nil!K193</f>
        <v>0.95643384430240752</v>
      </c>
      <c r="D57" s="38">
        <f>ElecSingle_SC_Nil!L193</f>
        <v>0.96494241915025136</v>
      </c>
      <c r="E57" s="38">
        <f>ElecSingle_SC_Nil!M193</f>
        <v>1.0121381069261055</v>
      </c>
      <c r="F57" s="38">
        <f>ElecSingle_SC_Nil!N193</f>
        <v>1.1185902628474014</v>
      </c>
      <c r="G57" s="38">
        <f>ElecSingle_SC_Nil!Q193</f>
        <v>1.1571549138539119</v>
      </c>
      <c r="H57" s="38">
        <f>ElecSingle_SC_Nil!R193</f>
        <v>1.1634144342528536</v>
      </c>
      <c r="I57" s="38">
        <f>ElecSingle_SC_Nil!S193</f>
        <v>1.1999166847172302</v>
      </c>
      <c r="J57" s="38">
        <f>ElecSingle_SC_Nil!T193</f>
        <v>1.2003302909580229</v>
      </c>
      <c r="K57" s="38">
        <f>ElecSingle_SC_Nil!U193</f>
        <v>1.225784724386396</v>
      </c>
      <c r="L57" s="38">
        <f>ElecSingle_SC_Nil!V193</f>
        <v>1.2281847708854403</v>
      </c>
      <c r="M57" s="7"/>
      <c r="N57" s="183" t="s">
        <v>402</v>
      </c>
      <c r="O57" s="38">
        <f>ElecMulti_SC_Nil!K193</f>
        <v>0.9602835381892072</v>
      </c>
      <c r="P57" s="38">
        <f>ElecMulti_SC_Nil!L193</f>
        <v>0.9688437096578183</v>
      </c>
      <c r="Q57" s="38">
        <f>ElecMulti_SC_Nil!M193</f>
        <v>1.0160826228545514</v>
      </c>
      <c r="R57" s="38">
        <f>ElecMulti_SC_Nil!N193</f>
        <v>1.1225311611442117</v>
      </c>
      <c r="S57" s="38">
        <f>ElecMulti_SC_Nil!Q193</f>
        <v>1.1611324864035819</v>
      </c>
      <c r="T57" s="38">
        <f>ElecMulti_SC_Nil!R193</f>
        <v>1.1674233581995286</v>
      </c>
      <c r="U57" s="38">
        <f>ElecMulti_SC_Nil!S193</f>
        <v>1.2039325283826847</v>
      </c>
      <c r="V57" s="38">
        <f>ElecMulti_SC_Nil!T193</f>
        <v>1.2043586478406527</v>
      </c>
      <c r="W57" s="38">
        <f>ElecMulti_SC_Nil!U193</f>
        <v>1.2298276376649981</v>
      </c>
      <c r="X57" s="38">
        <f>ElecMulti_SC_Nil!V193</f>
        <v>1.2323112453940335</v>
      </c>
      <c r="Z57" s="183" t="s">
        <v>402</v>
      </c>
      <c r="AA57" s="38">
        <f>Gas_SC_Nil!K193</f>
        <v>1.3313563737099119</v>
      </c>
      <c r="AB57" s="38">
        <f>Gas_SC_Nil!L193</f>
        <v>1.3453303193950956</v>
      </c>
      <c r="AC57" s="38">
        <f>Gas_SC_Nil!M193</f>
        <v>1.3921514754585258</v>
      </c>
      <c r="AD57" s="38">
        <f>Gas_SC_Nil!N193</f>
        <v>1.5201865163477373</v>
      </c>
      <c r="AE57" s="38">
        <f>Gas_SC_Nil!Q193</f>
        <v>1.5587305993916909</v>
      </c>
      <c r="AF57" s="38">
        <f>Gas_SC_Nil!R193</f>
        <v>1.570079706555918</v>
      </c>
      <c r="AG57" s="38">
        <f>Gas_SC_Nil!S193</f>
        <v>1.6043189335443675</v>
      </c>
      <c r="AH57" s="38">
        <f>Gas_SC_Nil!T193</f>
        <v>1.5376161834451714</v>
      </c>
      <c r="AI57" s="38">
        <f>Gas_SC_Nil!U193</f>
        <v>1.5663406693535709</v>
      </c>
      <c r="AJ57" s="38">
        <f>Gas_SC_Nil!V193</f>
        <v>1.5441497669586857</v>
      </c>
      <c r="AK57" s="7"/>
      <c r="AL57" s="183" t="s">
        <v>402</v>
      </c>
      <c r="AM57" s="38">
        <f t="shared" si="36"/>
        <v>2.2877902180123195</v>
      </c>
      <c r="AN57" s="38">
        <f t="shared" si="37"/>
        <v>2.310272738545347</v>
      </c>
      <c r="AO57" s="38">
        <f t="shared" si="38"/>
        <v>2.4042895823846315</v>
      </c>
      <c r="AP57" s="38">
        <f t="shared" si="39"/>
        <v>2.6387767791951386</v>
      </c>
      <c r="AQ57" s="38">
        <f t="shared" si="40"/>
        <v>2.7158855132456026</v>
      </c>
      <c r="AR57" s="38">
        <f t="shared" si="41"/>
        <v>2.7334941408087716</v>
      </c>
      <c r="AS57" s="38">
        <f t="shared" si="33"/>
        <v>2.8042356182615977</v>
      </c>
      <c r="AT57" s="38">
        <f t="shared" si="34"/>
        <v>2.7379464744031941</v>
      </c>
      <c r="AU57" s="38">
        <f t="shared" si="35"/>
        <v>2.7921253937399668</v>
      </c>
      <c r="AV57" s="38">
        <f t="shared" si="35"/>
        <v>2.772334537844126</v>
      </c>
    </row>
    <row r="58" spans="2:48" s="189" customFormat="1" ht="10.5" customHeight="1" x14ac:dyDescent="0.3">
      <c r="B58" s="135" t="s">
        <v>373</v>
      </c>
      <c r="C58" s="38">
        <f>ElecSingle_SC_Nil!K194</f>
        <v>82.714973755382402</v>
      </c>
      <c r="D58" s="38">
        <f>ElecSingle_SC_Nil!L194</f>
        <v>83.30462944093604</v>
      </c>
      <c r="E58" s="38">
        <f>ElecSingle_SC_Nil!M194</f>
        <v>86.869961250180737</v>
      </c>
      <c r="F58" s="38">
        <f>ElecSingle_SC_Nil!N194</f>
        <v>94.247238890788609</v>
      </c>
      <c r="G58" s="38">
        <f>ElecSingle_SC_Nil!Q194</f>
        <v>96.734713952828457</v>
      </c>
      <c r="H58" s="38">
        <f>ElecSingle_SC_Nil!R194</f>
        <v>97.168507138888316</v>
      </c>
      <c r="I58" s="38">
        <f>ElecSingle_SC_Nil!S194</f>
        <v>100.42294792546593</v>
      </c>
      <c r="J58" s="38">
        <f>ElecSingle_SC_Nil!T194</f>
        <v>100.45161139447517</v>
      </c>
      <c r="K58" s="38">
        <f>ElecSingle_SC_Nil!U194</f>
        <v>102.36163788093087</v>
      </c>
      <c r="L58" s="38">
        <f>ElecSingle_SC_Nil!V194</f>
        <v>102.52796433266482</v>
      </c>
      <c r="M58" s="7"/>
      <c r="N58" s="135" t="s">
        <v>373</v>
      </c>
      <c r="O58" s="38">
        <f>ElecMulti_SC_Nil!K194</f>
        <v>82.98176272164126</v>
      </c>
      <c r="P58" s="38">
        <f>ElecMulti_SC_Nil!L194</f>
        <v>83.574994122439222</v>
      </c>
      <c r="Q58" s="38">
        <f>ElecMulti_SC_Nil!M194</f>
        <v>87.143321511512255</v>
      </c>
      <c r="R58" s="38">
        <f>ElecMulti_SC_Nil!N194</f>
        <v>94.520348445380094</v>
      </c>
      <c r="S58" s="38">
        <f>ElecMulti_SC_Nil!Q194</f>
        <v>97.010365082489656</v>
      </c>
      <c r="T58" s="38">
        <f>ElecMulti_SC_Nil!R194</f>
        <v>97.446330962546412</v>
      </c>
      <c r="U58" s="38">
        <f>ElecMulti_SC_Nil!S194</f>
        <v>100.70125129494622</v>
      </c>
      <c r="V58" s="38">
        <f>ElecMulti_SC_Nil!T194</f>
        <v>100.73078194674262</v>
      </c>
      <c r="W58" s="38">
        <f>ElecMulti_SC_Nil!U194</f>
        <v>102.64181721102538</v>
      </c>
      <c r="X58" s="38">
        <f>ElecMulti_SC_Nil!V194</f>
        <v>102.8139345684324</v>
      </c>
      <c r="Z58" s="135" t="s">
        <v>373</v>
      </c>
      <c r="AA58" s="38">
        <f>Gas_SC_Nil!K194</f>
        <v>92.264788086701628</v>
      </c>
      <c r="AB58" s="38">
        <f>Gas_SC_Nil!L194</f>
        <v>93.233201325138921</v>
      </c>
      <c r="AC58" s="38">
        <f>Gas_SC_Nil!M194</f>
        <v>96.477970439909456</v>
      </c>
      <c r="AD58" s="38">
        <f>Gas_SC_Nil!N194</f>
        <v>105.3509710493535</v>
      </c>
      <c r="AE58" s="38">
        <f>Gas_SC_Nil!Q194</f>
        <v>108.02212786677039</v>
      </c>
      <c r="AF58" s="38">
        <f>Gas_SC_Nil!R194</f>
        <v>108.80863626388928</v>
      </c>
      <c r="AG58" s="38">
        <f>Gas_SC_Nil!S194</f>
        <v>111.18146076431874</v>
      </c>
      <c r="AH58" s="38">
        <f>Gas_SC_Nil!T194</f>
        <v>106.55887043145906</v>
      </c>
      <c r="AI58" s="38">
        <f>Gas_SC_Nil!U194</f>
        <v>108.54951595475562</v>
      </c>
      <c r="AJ58" s="38">
        <f>Gas_SC_Nil!V194</f>
        <v>107.01165656012073</v>
      </c>
      <c r="AK58" s="7"/>
      <c r="AL58" s="135" t="s">
        <v>373</v>
      </c>
      <c r="AM58" s="38">
        <f t="shared" si="36"/>
        <v>174.97976184208403</v>
      </c>
      <c r="AN58" s="38">
        <f t="shared" si="37"/>
        <v>176.53783076607496</v>
      </c>
      <c r="AO58" s="38">
        <f t="shared" si="38"/>
        <v>183.34793169009021</v>
      </c>
      <c r="AP58" s="38">
        <f t="shared" si="39"/>
        <v>199.59820994014211</v>
      </c>
      <c r="AQ58" s="38">
        <f t="shared" si="40"/>
        <v>204.75684181959883</v>
      </c>
      <c r="AR58" s="38">
        <f t="shared" si="41"/>
        <v>205.97714340277759</v>
      </c>
      <c r="AS58" s="38">
        <f t="shared" si="33"/>
        <v>211.60440868978469</v>
      </c>
      <c r="AT58" s="38">
        <f t="shared" si="34"/>
        <v>207.01048182593422</v>
      </c>
      <c r="AU58" s="38">
        <f t="shared" si="35"/>
        <v>210.91115383568649</v>
      </c>
      <c r="AV58" s="38">
        <f t="shared" si="35"/>
        <v>209.53962089278554</v>
      </c>
    </row>
    <row r="59" spans="2:48" s="189" customFormat="1" ht="10.5" customHeight="1" x14ac:dyDescent="0.3">
      <c r="B59" s="78"/>
      <c r="C59" s="78"/>
      <c r="D59" s="78"/>
      <c r="E59" s="78"/>
      <c r="F59" s="78"/>
      <c r="G59" s="78"/>
      <c r="H59" s="78"/>
      <c r="I59" s="78"/>
      <c r="J59" s="78"/>
      <c r="K59" s="78"/>
      <c r="L59" s="78"/>
      <c r="M59" s="206"/>
      <c r="N59" s="78"/>
      <c r="O59" s="78"/>
      <c r="P59" s="78"/>
      <c r="Q59" s="78"/>
      <c r="R59" s="78"/>
      <c r="S59" s="78"/>
      <c r="T59" s="78"/>
      <c r="U59" s="78"/>
      <c r="V59" s="78"/>
      <c r="W59" s="78"/>
      <c r="X59" s="78"/>
      <c r="Z59" s="78"/>
      <c r="AA59" s="78"/>
      <c r="AB59" s="78"/>
      <c r="AC59" s="78"/>
      <c r="AD59" s="78"/>
      <c r="AE59" s="78"/>
      <c r="AF59" s="78"/>
      <c r="AG59" s="78"/>
      <c r="AH59" s="78"/>
      <c r="AI59" s="78"/>
      <c r="AJ59" s="78"/>
      <c r="AK59" s="206"/>
      <c r="AL59" s="135" t="s">
        <v>633</v>
      </c>
      <c r="AM59" s="38">
        <f>AM58*1.05</f>
        <v>183.72874993418824</v>
      </c>
      <c r="AN59" s="38">
        <f t="shared" ref="AN59:AT59" si="42">AN58*1.05</f>
        <v>185.36472230437872</v>
      </c>
      <c r="AO59" s="38">
        <f t="shared" si="42"/>
        <v>192.51532827459474</v>
      </c>
      <c r="AP59" s="38">
        <f t="shared" si="42"/>
        <v>209.57812043714924</v>
      </c>
      <c r="AQ59" s="38">
        <f t="shared" si="42"/>
        <v>214.99468391057877</v>
      </c>
      <c r="AR59" s="38">
        <f t="shared" si="42"/>
        <v>216.27600057291647</v>
      </c>
      <c r="AS59" s="38">
        <f t="shared" si="42"/>
        <v>222.18462912427393</v>
      </c>
      <c r="AT59" s="38">
        <f t="shared" si="42"/>
        <v>217.36100591723095</v>
      </c>
      <c r="AU59" s="38">
        <f t="shared" ref="AU59:AV59" si="43">AU58*1.05</f>
        <v>221.45671152747082</v>
      </c>
      <c r="AV59" s="38">
        <f t="shared" si="43"/>
        <v>220.01660193742481</v>
      </c>
    </row>
    <row r="60" spans="2:48" s="194" customFormat="1" ht="10.5" customHeight="1" x14ac:dyDescent="0.3">
      <c r="B60" s="195"/>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c r="AT60" s="195"/>
      <c r="AU60" s="195"/>
      <c r="AV60" s="195"/>
    </row>
    <row r="61" spans="2:48" s="189" customFormat="1" ht="38.25" customHeight="1" x14ac:dyDescent="0.3">
      <c r="B61" s="193" t="s">
        <v>403</v>
      </c>
      <c r="C61" s="106" t="s">
        <v>419</v>
      </c>
      <c r="D61" s="106" t="s">
        <v>420</v>
      </c>
      <c r="E61" s="106" t="s">
        <v>421</v>
      </c>
      <c r="F61" s="106" t="s">
        <v>422</v>
      </c>
      <c r="G61" s="106" t="s">
        <v>558</v>
      </c>
      <c r="H61" s="106" t="s">
        <v>566</v>
      </c>
      <c r="I61" s="106" t="s">
        <v>575</v>
      </c>
      <c r="J61" s="106" t="s">
        <v>627</v>
      </c>
      <c r="K61" s="106" t="s">
        <v>637</v>
      </c>
      <c r="L61" s="106" t="s">
        <v>654</v>
      </c>
      <c r="M61" s="7"/>
      <c r="N61" s="193" t="s">
        <v>403</v>
      </c>
      <c r="O61" s="106" t="s">
        <v>419</v>
      </c>
      <c r="P61" s="106" t="s">
        <v>420</v>
      </c>
      <c r="Q61" s="106" t="s">
        <v>421</v>
      </c>
      <c r="R61" s="106" t="s">
        <v>422</v>
      </c>
      <c r="S61" s="106" t="s">
        <v>558</v>
      </c>
      <c r="T61" s="106" t="s">
        <v>566</v>
      </c>
      <c r="U61" s="106" t="s">
        <v>575</v>
      </c>
      <c r="V61" s="106" t="s">
        <v>627</v>
      </c>
      <c r="W61" s="106" t="s">
        <v>637</v>
      </c>
      <c r="X61" s="106" t="s">
        <v>654</v>
      </c>
      <c r="Z61" s="193" t="s">
        <v>403</v>
      </c>
      <c r="AA61" s="106" t="s">
        <v>419</v>
      </c>
      <c r="AB61" s="106" t="s">
        <v>420</v>
      </c>
      <c r="AC61" s="106" t="s">
        <v>421</v>
      </c>
      <c r="AD61" s="106" t="s">
        <v>422</v>
      </c>
      <c r="AE61" s="106" t="s">
        <v>558</v>
      </c>
      <c r="AF61" s="106" t="s">
        <v>566</v>
      </c>
      <c r="AG61" s="106" t="s">
        <v>575</v>
      </c>
      <c r="AH61" s="106" t="s">
        <v>627</v>
      </c>
      <c r="AI61" s="106" t="s">
        <v>637</v>
      </c>
      <c r="AJ61" s="106" t="s">
        <v>654</v>
      </c>
      <c r="AK61" s="7"/>
      <c r="AL61" s="193" t="s">
        <v>403</v>
      </c>
      <c r="AM61" s="106" t="s">
        <v>419</v>
      </c>
      <c r="AN61" s="106" t="s">
        <v>420</v>
      </c>
      <c r="AO61" s="106" t="s">
        <v>421</v>
      </c>
      <c r="AP61" s="106" t="s">
        <v>422</v>
      </c>
      <c r="AQ61" s="106" t="s">
        <v>558</v>
      </c>
      <c r="AR61" s="106" t="s">
        <v>566</v>
      </c>
      <c r="AS61" s="106" t="s">
        <v>575</v>
      </c>
      <c r="AT61" s="106" t="s">
        <v>627</v>
      </c>
      <c r="AU61" s="106" t="s">
        <v>637</v>
      </c>
      <c r="AV61" s="106" t="s">
        <v>654</v>
      </c>
    </row>
    <row r="62" spans="2:48" s="189" customFormat="1" ht="10.5" customHeight="1" x14ac:dyDescent="0.3">
      <c r="B62" s="135" t="s">
        <v>341</v>
      </c>
      <c r="C62" s="38">
        <f>ElecSingle_SC_3100kWh!K183</f>
        <v>170.03642726367752</v>
      </c>
      <c r="D62" s="38">
        <f>ElecSingle_SC_3100kWh!L183</f>
        <v>163.44591331709927</v>
      </c>
      <c r="E62" s="38">
        <f>ElecSingle_SC_3100kWh!M183</f>
        <v>173.1580607671678</v>
      </c>
      <c r="F62" s="38">
        <f>ElecSingle_SC_3100kWh!N183</f>
        <v>192.6742814232181</v>
      </c>
      <c r="G62" s="38">
        <f>ElecSingle_SC_3100kWh!Q183</f>
        <v>224.78348842636913</v>
      </c>
      <c r="H62" s="38">
        <f>ElecSingle_SC_3100kWh!R183</f>
        <v>200.62671806184008</v>
      </c>
      <c r="I62" s="38">
        <f>ElecSingle_SC_3100kWh!S183</f>
        <v>184.21027679335489</v>
      </c>
      <c r="J62" s="38">
        <f>ElecSingle_SC_3100kWh!T183</f>
        <v>154.3252669413111</v>
      </c>
      <c r="K62" s="38">
        <f>ElecSingle_SC_3100kWh!U183</f>
        <v>184.19217666026648</v>
      </c>
      <c r="L62" s="38">
        <f>ElecSingle_SC_3100kWh!V183</f>
        <v>254.27549552827523</v>
      </c>
      <c r="M62" s="7"/>
      <c r="N62" s="135" t="s">
        <v>341</v>
      </c>
      <c r="O62" s="38">
        <f>ElecMulti_SC_4200kWh!K183</f>
        <v>231.08727248304805</v>
      </c>
      <c r="P62" s="38">
        <f>ElecMulti_SC_4200kWh!L183</f>
        <v>222.53887479985914</v>
      </c>
      <c r="Q62" s="38">
        <f>ElecMulti_SC_4200kWh!M183</f>
        <v>235.40981965465372</v>
      </c>
      <c r="R62" s="38">
        <f>ElecMulti_SC_4200kWh!N183</f>
        <v>262.73828123377126</v>
      </c>
      <c r="S62" s="38">
        <f>ElecMulti_SC_4200kWh!Q183</f>
        <v>305.29338052765604</v>
      </c>
      <c r="T62" s="38">
        <f>ElecMulti_SC_4200kWh!R183</f>
        <v>273.36331230494829</v>
      </c>
      <c r="U62" s="38">
        <f>ElecMulti_SC_4200kWh!S183</f>
        <v>251.00887731830213</v>
      </c>
      <c r="V62" s="38">
        <f>ElecMulti_SC_4200kWh!T183</f>
        <v>209.87327464862173</v>
      </c>
      <c r="W62" s="38">
        <f>ElecMulti_SC_4200kWh!U183</f>
        <v>250.74896464121289</v>
      </c>
      <c r="X62" s="38">
        <f>ElecMulti_SC_4200kWh!V183</f>
        <v>348.2135735451489</v>
      </c>
      <c r="Z62" s="135" t="s">
        <v>341</v>
      </c>
      <c r="AA62" s="38">
        <f>Gas_SC_12000kWh!K183</f>
        <v>200.74683223176862</v>
      </c>
      <c r="AB62" s="38">
        <f>Gas_SC_12000kWh!L183</f>
        <v>199.05760849983216</v>
      </c>
      <c r="AC62" s="38">
        <f>Gas_SC_12000kWh!M183</f>
        <v>215.77106184657609</v>
      </c>
      <c r="AD62" s="38">
        <f>Gas_SC_12000kWh!N183</f>
        <v>243.35846990910571</v>
      </c>
      <c r="AE62" s="38">
        <f>Gas_SC_12000kWh!Q183</f>
        <v>281.17733015023748</v>
      </c>
      <c r="AF62" s="38">
        <f>Gas_SC_12000kWh!R183</f>
        <v>230.77888190073506</v>
      </c>
      <c r="AG62" s="38">
        <f>Gas_SC_12000kWh!S183</f>
        <v>206.31785050021912</v>
      </c>
      <c r="AH62" s="38">
        <f>Gas_SC_12000kWh!T183</f>
        <v>145.13269789847294</v>
      </c>
      <c r="AI62" s="38">
        <f>Gas_SC_12000kWh!U183</f>
        <v>187.0662687882795</v>
      </c>
      <c r="AJ62" s="38">
        <f>Gas_SC_12000kWh!V183</f>
        <v>276.51257875872903</v>
      </c>
      <c r="AK62" s="7"/>
      <c r="AL62" s="135" t="s">
        <v>341</v>
      </c>
      <c r="AM62" s="38">
        <f>IFERROR(C62+AA62,"-")</f>
        <v>370.78325949544615</v>
      </c>
      <c r="AN62" s="38">
        <f t="shared" ref="AN62" si="44">IFERROR(D62+AB62,"-")</f>
        <v>362.50352181693142</v>
      </c>
      <c r="AO62" s="38">
        <f t="shared" ref="AO62" si="45">IFERROR(E62+AC62,"-")</f>
        <v>388.92912261374386</v>
      </c>
      <c r="AP62" s="38">
        <f t="shared" ref="AP62" si="46">IFERROR(F62+AD62,"-")</f>
        <v>436.03275133232381</v>
      </c>
      <c r="AQ62" s="38">
        <f t="shared" ref="AQ62" si="47">IFERROR(G62+AE62,"-")</f>
        <v>505.96081857660658</v>
      </c>
      <c r="AR62" s="38">
        <f t="shared" ref="AR62" si="48">IFERROR(H62+AF62,"-")</f>
        <v>431.40559996257514</v>
      </c>
      <c r="AS62" s="38">
        <f t="shared" ref="AS62:AS73" si="49">IFERROR(I62+AG62,"-")</f>
        <v>390.52812729357402</v>
      </c>
      <c r="AT62" s="38">
        <f t="shared" ref="AT62:AT73" si="50">IFERROR(J62+AH62,"-")</f>
        <v>299.45796483978404</v>
      </c>
      <c r="AU62" s="38">
        <f t="shared" ref="AU62:AV73" si="51">IFERROR(K62+AI62,"-")</f>
        <v>371.25844544854601</v>
      </c>
      <c r="AV62" s="38">
        <f t="shared" si="51"/>
        <v>530.78807428700429</v>
      </c>
    </row>
    <row r="63" spans="2:48" s="189" customFormat="1" ht="10.5" customHeight="1" x14ac:dyDescent="0.3">
      <c r="B63" s="135" t="s">
        <v>300</v>
      </c>
      <c r="C63" s="38">
        <f>ElecSingle_SC_3100kWh!K184</f>
        <v>3.4648843503671367</v>
      </c>
      <c r="D63" s="38">
        <f>ElecSingle_SC_3100kWh!L184</f>
        <v>3.3612879396840958</v>
      </c>
      <c r="E63" s="38">
        <f>ElecSingle_SC_3100kWh!M184</f>
        <v>11.652403061262774</v>
      </c>
      <c r="F63" s="38">
        <f>ElecSingle_SC_3100kWh!N184</f>
        <v>11.077105801368656</v>
      </c>
      <c r="G63" s="38">
        <f>ElecSingle_SC_3100kWh!Q184</f>
        <v>14.883230646022749</v>
      </c>
      <c r="H63" s="38">
        <f>ElecSingle_SC_3100kWh!R184</f>
        <v>14.819176551301227</v>
      </c>
      <c r="I63" s="38">
        <f>ElecSingle_SC_3100kWh!S184</f>
        <v>17.646102036866232</v>
      </c>
      <c r="J63" s="38">
        <f>ElecSingle_SC_3100kWh!T184</f>
        <v>18.715424771732444</v>
      </c>
      <c r="K63" s="38">
        <f>ElecSingle_SC_3100kWh!U184</f>
        <v>14.308593954183147</v>
      </c>
      <c r="L63" s="38">
        <f>ElecSingle_SC_3100kWh!V184</f>
        <v>14.67492004669276</v>
      </c>
      <c r="M63" s="7"/>
      <c r="N63" s="135" t="s">
        <v>300</v>
      </c>
      <c r="O63" s="38">
        <f>ElecMulti_SC_4200kWh!K184</f>
        <v>3.695838468799503</v>
      </c>
      <c r="P63" s="38">
        <f>ElecMulti_SC_4200kWh!L184</f>
        <v>3.5853367720281919</v>
      </c>
      <c r="Q63" s="38">
        <f>ElecMulti_SC_4200kWh!M184</f>
        <v>12.42910064094038</v>
      </c>
      <c r="R63" s="38">
        <f>ElecMulti_SC_4200kWh!N184</f>
        <v>11.815456613688003</v>
      </c>
      <c r="S63" s="38">
        <f>ElecMulti_SC_4200kWh!Q184</f>
        <v>15.875278204103214</v>
      </c>
      <c r="T63" s="38">
        <f>ElecMulti_SC_4200kWh!R184</f>
        <v>15.252517859400495</v>
      </c>
      <c r="U63" s="38">
        <f>ElecMulti_SC_4200kWh!S184</f>
        <v>18.162094323274683</v>
      </c>
      <c r="V63" s="38">
        <f>ElecMulti_SC_4200kWh!T184</f>
        <v>18.515809469683656</v>
      </c>
      <c r="W63" s="38">
        <f>ElecMulti_SC_4200kWh!U184</f>
        <v>14.155980140040841</v>
      </c>
      <c r="X63" s="38">
        <f>ElecMulti_SC_4200kWh!V184</f>
        <v>14.309299644028929</v>
      </c>
      <c r="Z63" s="135" t="s">
        <v>300</v>
      </c>
      <c r="AA63" s="38"/>
      <c r="AB63" s="38"/>
      <c r="AC63" s="38"/>
      <c r="AD63" s="38"/>
      <c r="AE63" s="38"/>
      <c r="AF63" s="38"/>
      <c r="AG63" s="38"/>
      <c r="AH63" s="38"/>
      <c r="AI63" s="38"/>
      <c r="AJ63" s="38"/>
      <c r="AK63" s="7"/>
      <c r="AL63" s="135" t="s">
        <v>300</v>
      </c>
      <c r="AM63" s="38">
        <f t="shared" ref="AM63:AM73" si="52">IFERROR(C63+AA63,"-")</f>
        <v>3.4648843503671367</v>
      </c>
      <c r="AN63" s="38">
        <f t="shared" ref="AN63:AN73" si="53">IFERROR(D63+AB63,"-")</f>
        <v>3.3612879396840958</v>
      </c>
      <c r="AO63" s="38">
        <f t="shared" ref="AO63:AO73" si="54">IFERROR(E63+AC63,"-")</f>
        <v>11.652403061262774</v>
      </c>
      <c r="AP63" s="38">
        <f t="shared" ref="AP63:AP73" si="55">IFERROR(F63+AD63,"-")</f>
        <v>11.077105801368656</v>
      </c>
      <c r="AQ63" s="38">
        <f t="shared" ref="AQ63:AQ73" si="56">IFERROR(G63+AE63,"-")</f>
        <v>14.883230646022749</v>
      </c>
      <c r="AR63" s="38">
        <f t="shared" ref="AR63:AR73" si="57">IFERROR(H63+AF63,"-")</f>
        <v>14.819176551301227</v>
      </c>
      <c r="AS63" s="38">
        <f t="shared" si="49"/>
        <v>17.646102036866232</v>
      </c>
      <c r="AT63" s="38">
        <f t="shared" si="50"/>
        <v>18.715424771732444</v>
      </c>
      <c r="AU63" s="38">
        <f t="shared" si="51"/>
        <v>14.308593954183147</v>
      </c>
      <c r="AV63" s="38">
        <f t="shared" si="51"/>
        <v>14.67492004669276</v>
      </c>
    </row>
    <row r="64" spans="2:48" s="189" customFormat="1" ht="10.5" customHeight="1" x14ac:dyDescent="0.3">
      <c r="B64" s="135" t="s">
        <v>597</v>
      </c>
      <c r="C64" s="38" t="str">
        <f>ElecSingle_SC_3100kWh!K185</f>
        <v>-</v>
      </c>
      <c r="D64" s="38" t="str">
        <f>ElecSingle_SC_3100kWh!L185</f>
        <v>-</v>
      </c>
      <c r="E64" s="38" t="str">
        <f>ElecSingle_SC_3100kWh!M185</f>
        <v>-</v>
      </c>
      <c r="F64" s="38" t="str">
        <f>ElecSingle_SC_3100kWh!N185</f>
        <v>-</v>
      </c>
      <c r="G64" s="38" t="str">
        <f>ElecSingle_SC_3100kWh!Q185</f>
        <v>-</v>
      </c>
      <c r="H64" s="38" t="str">
        <f>ElecSingle_SC_3100kWh!R185</f>
        <v>-</v>
      </c>
      <c r="I64" s="38" t="str">
        <f>ElecSingle_SC_3100kWh!S185</f>
        <v>-</v>
      </c>
      <c r="J64" s="38">
        <f>ElecSingle_SC_3100kWh!T185</f>
        <v>4.5552674196923926</v>
      </c>
      <c r="K64" s="38">
        <f>ElecSingle_SC_3100kWh!U185</f>
        <v>9.975695096053105</v>
      </c>
      <c r="L64" s="38">
        <f>ElecSingle_SC_3100kWh!V185</f>
        <v>4.43</v>
      </c>
      <c r="M64" s="7"/>
      <c r="N64" s="135" t="s">
        <v>597</v>
      </c>
      <c r="O64" s="38" t="str">
        <f>ElecMulti_SC_4200kWh!K185</f>
        <v>-</v>
      </c>
      <c r="P64" s="38" t="str">
        <f>ElecMulti_SC_4200kWh!L185</f>
        <v>-</v>
      </c>
      <c r="Q64" s="38" t="str">
        <f>ElecMulti_SC_4200kWh!M185</f>
        <v>-</v>
      </c>
      <c r="R64" s="38" t="str">
        <f>ElecMulti_SC_4200kWh!N185</f>
        <v>-</v>
      </c>
      <c r="S64" s="38" t="str">
        <f>ElecMulti_SC_4200kWh!Q185</f>
        <v>-</v>
      </c>
      <c r="T64" s="38" t="str">
        <f>ElecMulti_SC_4200kWh!R185</f>
        <v>-</v>
      </c>
      <c r="U64" s="38" t="str">
        <f>ElecMulti_SC_4200kWh!S185</f>
        <v>-</v>
      </c>
      <c r="V64" s="38">
        <f>ElecMulti_SC_4200kWh!T185</f>
        <v>6.5476579358857476</v>
      </c>
      <c r="W64" s="38">
        <f>ElecMulti_SC_4200kWh!U185</f>
        <v>9.975695096053105</v>
      </c>
      <c r="X64" s="38">
        <f>ElecMulti_SC_4200kWh!V185</f>
        <v>4.43</v>
      </c>
      <c r="Z64" s="135" t="s">
        <v>597</v>
      </c>
      <c r="AA64" s="38" t="str">
        <f>Gas_SC_12000kWh!K185</f>
        <v>-</v>
      </c>
      <c r="AB64" s="38" t="str">
        <f>Gas_SC_12000kWh!L185</f>
        <v>-</v>
      </c>
      <c r="AC64" s="38" t="str">
        <f>Gas_SC_12000kWh!M185</f>
        <v>-</v>
      </c>
      <c r="AD64" s="38" t="str">
        <f>Gas_SC_12000kWh!N185</f>
        <v>-</v>
      </c>
      <c r="AE64" s="38" t="str">
        <f>Gas_SC_12000kWh!Q185</f>
        <v>-</v>
      </c>
      <c r="AF64" s="38" t="str">
        <f>Gas_SC_12000kWh!R185</f>
        <v>-</v>
      </c>
      <c r="AG64" s="38" t="str">
        <f>Gas_SC_12000kWh!S185</f>
        <v>-</v>
      </c>
      <c r="AH64" s="38">
        <f>Gas_SC_12000kWh!T185</f>
        <v>10.705717509101307</v>
      </c>
      <c r="AI64" s="38">
        <f>Gas_SC_12000kWh!U185</f>
        <v>13.71215092385904</v>
      </c>
      <c r="AJ64" s="38">
        <f>Gas_SC_12000kWh!V185</f>
        <v>4.43</v>
      </c>
      <c r="AK64" s="7"/>
      <c r="AL64" s="135" t="s">
        <v>597</v>
      </c>
      <c r="AM64" s="38" t="str">
        <f t="shared" si="52"/>
        <v>-</v>
      </c>
      <c r="AN64" s="38" t="str">
        <f t="shared" si="53"/>
        <v>-</v>
      </c>
      <c r="AO64" s="38" t="str">
        <f t="shared" si="54"/>
        <v>-</v>
      </c>
      <c r="AP64" s="38" t="str">
        <f t="shared" si="55"/>
        <v>-</v>
      </c>
      <c r="AQ64" s="38" t="str">
        <f t="shared" si="56"/>
        <v>-</v>
      </c>
      <c r="AR64" s="38" t="str">
        <f t="shared" si="57"/>
        <v>-</v>
      </c>
      <c r="AS64" s="38" t="str">
        <f t="shared" si="49"/>
        <v>-</v>
      </c>
      <c r="AT64" s="38">
        <f t="shared" si="50"/>
        <v>15.2609849287937</v>
      </c>
      <c r="AU64" s="38">
        <f t="shared" si="51"/>
        <v>23.687846019912143</v>
      </c>
      <c r="AV64" s="38">
        <f t="shared" si="51"/>
        <v>8.86</v>
      </c>
    </row>
    <row r="65" spans="2:48" s="189" customFormat="1" ht="10.5" customHeight="1" x14ac:dyDescent="0.3">
      <c r="B65" s="135" t="s">
        <v>342</v>
      </c>
      <c r="C65" s="38">
        <f>ElecSingle_SC_3100kWh!K186</f>
        <v>97.872125918163235</v>
      </c>
      <c r="D65" s="38">
        <f>ElecSingle_SC_3100kWh!L186</f>
        <v>97.060884386883117</v>
      </c>
      <c r="E65" s="38">
        <f>ElecSingle_SC_3100kWh!M186</f>
        <v>118.32747921691032</v>
      </c>
      <c r="F65" s="38">
        <f>ElecSingle_SC_3100kWh!N186</f>
        <v>116.23082485051968</v>
      </c>
      <c r="G65" s="38">
        <f>ElecSingle_SC_3100kWh!Q186</f>
        <v>129.95702823945112</v>
      </c>
      <c r="H65" s="38">
        <f>ElecSingle_SC_3100kWh!R186</f>
        <v>131.90480608382356</v>
      </c>
      <c r="I65" s="38">
        <f>ElecSingle_SC_3100kWh!S186</f>
        <v>143.86971317294169</v>
      </c>
      <c r="J65" s="38">
        <f>ElecSingle_SC_3100kWh!T186</f>
        <v>146.37460328886968</v>
      </c>
      <c r="K65" s="38">
        <f>ElecSingle_SC_3100kWh!U186</f>
        <v>158.26269332995687</v>
      </c>
      <c r="L65" s="38">
        <f>ElecSingle_SC_3100kWh!V186</f>
        <v>144.08494500767361</v>
      </c>
      <c r="M65" s="7"/>
      <c r="N65" s="135" t="s">
        <v>342</v>
      </c>
      <c r="O65" s="38">
        <f>ElecMulti_SC_4200kWh!K186</f>
        <v>130.55258801843289</v>
      </c>
      <c r="P65" s="38">
        <f>ElecMulti_SC_4200kWh!L186</f>
        <v>129.35238675068516</v>
      </c>
      <c r="Q65" s="38">
        <f>ElecMulti_SC_4200kWh!M186</f>
        <v>157.8318837971301</v>
      </c>
      <c r="R65" s="38">
        <f>ElecMulti_SC_4200kWh!N186</f>
        <v>154.98567213011947</v>
      </c>
      <c r="S65" s="38">
        <f>ElecMulti_SC_4200kWh!Q186</f>
        <v>173.56318588672494</v>
      </c>
      <c r="T65" s="38">
        <f>ElecMulti_SC_4200kWh!R186</f>
        <v>176.27169701252936</v>
      </c>
      <c r="U65" s="38">
        <f>ElecMulti_SC_4200kWh!S186</f>
        <v>192.37787530232828</v>
      </c>
      <c r="V65" s="38">
        <f>ElecMulti_SC_4200kWh!T186</f>
        <v>195.97839369940553</v>
      </c>
      <c r="W65" s="38">
        <f>ElecMulti_SC_4200kWh!U186</f>
        <v>211.89987489542051</v>
      </c>
      <c r="X65" s="38">
        <f>ElecMulti_SC_4200kWh!V186</f>
        <v>192.63374232708631</v>
      </c>
      <c r="Z65" s="135" t="s">
        <v>342</v>
      </c>
      <c r="AA65" s="38">
        <f>Gas_SC_12000kWh!K186</f>
        <v>19.106297226763822</v>
      </c>
      <c r="AB65" s="38">
        <f>Gas_SC_12000kWh!L186</f>
        <v>19.106297226763822</v>
      </c>
      <c r="AC65" s="38">
        <f>Gas_SC_12000kWh!M186</f>
        <v>20.852393125569616</v>
      </c>
      <c r="AD65" s="38">
        <f>Gas_SC_12000kWh!N186</f>
        <v>20.849370287873601</v>
      </c>
      <c r="AE65" s="38">
        <f>Gas_SC_12000kWh!Q186</f>
        <v>21.50319340120604</v>
      </c>
      <c r="AF65" s="38">
        <f>Gas_SC_12000kWh!R186</f>
        <v>21.819481548965165</v>
      </c>
      <c r="AG65" s="38">
        <f>Gas_SC_12000kWh!S186</f>
        <v>25.256715910577434</v>
      </c>
      <c r="AH65" s="38">
        <f>Gas_SC_12000kWh!T186</f>
        <v>24.167303215101221</v>
      </c>
      <c r="AI65" s="38">
        <f>Gas_SC_12000kWh!U186</f>
        <v>23.962512789411697</v>
      </c>
      <c r="AJ65" s="38">
        <f>Gas_SC_12000kWh!V186</f>
        <v>23.858648398084732</v>
      </c>
      <c r="AK65" s="7"/>
      <c r="AL65" s="135" t="s">
        <v>342</v>
      </c>
      <c r="AM65" s="38">
        <f t="shared" si="52"/>
        <v>116.97842314492706</v>
      </c>
      <c r="AN65" s="38">
        <f t="shared" si="53"/>
        <v>116.16718161364693</v>
      </c>
      <c r="AO65" s="38">
        <f t="shared" si="54"/>
        <v>139.17987234247994</v>
      </c>
      <c r="AP65" s="38">
        <f t="shared" si="55"/>
        <v>137.08019513839329</v>
      </c>
      <c r="AQ65" s="38">
        <f t="shared" si="56"/>
        <v>151.46022164065715</v>
      </c>
      <c r="AR65" s="38">
        <f t="shared" si="57"/>
        <v>153.72428763278873</v>
      </c>
      <c r="AS65" s="38">
        <f t="shared" si="49"/>
        <v>169.12642908351913</v>
      </c>
      <c r="AT65" s="38">
        <f t="shared" si="50"/>
        <v>170.54190650397089</v>
      </c>
      <c r="AU65" s="38">
        <f t="shared" si="51"/>
        <v>182.22520611936858</v>
      </c>
      <c r="AV65" s="38">
        <f t="shared" si="51"/>
        <v>167.94359340575835</v>
      </c>
    </row>
    <row r="66" spans="2:48" s="189" customFormat="1" ht="10.5" customHeight="1" x14ac:dyDescent="0.3">
      <c r="B66" s="135" t="s">
        <v>343</v>
      </c>
      <c r="C66" s="38">
        <f>ElecSingle_SC_3100kWh!K187</f>
        <v>134.94626558994401</v>
      </c>
      <c r="D66" s="38">
        <f>ElecSingle_SC_3100kWh!L187</f>
        <v>135.83719089936108</v>
      </c>
      <c r="E66" s="38">
        <f>ElecSingle_SC_3100kWh!M187</f>
        <v>131.67837067324322</v>
      </c>
      <c r="F66" s="38">
        <f>ElecSingle_SC_3100kWh!N187</f>
        <v>131.2842545781717</v>
      </c>
      <c r="G66" s="38">
        <f>ElecSingle_SC_3100kWh!Q187</f>
        <v>138.51639149164146</v>
      </c>
      <c r="H66" s="38">
        <f>ElecSingle_SC_3100kWh!R187</f>
        <v>140.23783389769395</v>
      </c>
      <c r="I66" s="38">
        <f>ElecSingle_SC_3100kWh!S187</f>
        <v>140.5199304149771</v>
      </c>
      <c r="J66" s="38">
        <f>ElecSingle_SC_3100kWh!T187</f>
        <v>144.00471246533911</v>
      </c>
      <c r="K66" s="38">
        <f>ElecSingle_SC_3100kWh!U187</f>
        <v>153.15544286240794</v>
      </c>
      <c r="L66" s="38">
        <f>ElecSingle_SC_3100kWh!V187</f>
        <v>153.27044256757927</v>
      </c>
      <c r="M66" s="7"/>
      <c r="N66" s="135" t="s">
        <v>343</v>
      </c>
      <c r="O66" s="38">
        <f>ElecMulti_SC_4200kWh!K187</f>
        <v>140.67827761874798</v>
      </c>
      <c r="P66" s="38">
        <f>ElecMulti_SC_4200kWh!L187</f>
        <v>141.88362767308908</v>
      </c>
      <c r="Q66" s="38">
        <f>ElecMulti_SC_4200kWh!M187</f>
        <v>146.74643050364855</v>
      </c>
      <c r="R66" s="38">
        <f>ElecMulti_SC_4200kWh!N187</f>
        <v>146.21321809921974</v>
      </c>
      <c r="S66" s="38">
        <f>ElecMulti_SC_4200kWh!Q187</f>
        <v>154.98695474225545</v>
      </c>
      <c r="T66" s="38">
        <f>ElecMulti_SC_4200kWh!R187</f>
        <v>155.91941768584419</v>
      </c>
      <c r="U66" s="38">
        <f>ElecMulti_SC_4200kWh!S187</f>
        <v>156.82128408270361</v>
      </c>
      <c r="V66" s="38">
        <f>ElecMulti_SC_4200kWh!T187</f>
        <v>160.05334295858538</v>
      </c>
      <c r="W66" s="38">
        <f>ElecMulti_SC_4200kWh!U187</f>
        <v>171.05986563571534</v>
      </c>
      <c r="X66" s="38">
        <f>ElecMulti_SC_4200kWh!V187</f>
        <v>170.07802785187067</v>
      </c>
      <c r="Z66" s="135" t="s">
        <v>343</v>
      </c>
      <c r="AA66" s="38">
        <f>Gas_SC_12000kWh!K187</f>
        <v>122.43954491549439</v>
      </c>
      <c r="AB66" s="38">
        <f>Gas_SC_12000kWh!L187</f>
        <v>122.46354491524748</v>
      </c>
      <c r="AC66" s="38">
        <f>Gas_SC_12000kWh!M187</f>
        <v>126.26991866834115</v>
      </c>
      <c r="AD66" s="38">
        <f>Gas_SC_12000kWh!N187</f>
        <v>126.34191866760045</v>
      </c>
      <c r="AE66" s="38">
        <f>Gas_SC_12000kWh!Q187</f>
        <v>131.74472031618731</v>
      </c>
      <c r="AF66" s="38">
        <f>Gas_SC_12000kWh!R187</f>
        <v>131.30072032075481</v>
      </c>
      <c r="AG66" s="38">
        <f>Gas_SC_12000kWh!S187</f>
        <v>132.24553140529321</v>
      </c>
      <c r="AH66" s="38">
        <f>Gas_SC_12000kWh!T187</f>
        <v>129.58153143269809</v>
      </c>
      <c r="AI66" s="38">
        <f>Gas_SC_12000kWh!U187</f>
        <v>123.6783856835283</v>
      </c>
      <c r="AJ66" s="38">
        <f>Gas_SC_12000kWh!V187</f>
        <v>123.24638568797238</v>
      </c>
      <c r="AK66" s="7"/>
      <c r="AL66" s="135" t="s">
        <v>343</v>
      </c>
      <c r="AM66" s="38">
        <f t="shared" si="52"/>
        <v>257.38581050543837</v>
      </c>
      <c r="AN66" s="38">
        <f t="shared" si="53"/>
        <v>258.30073581460857</v>
      </c>
      <c r="AO66" s="38">
        <f t="shared" si="54"/>
        <v>257.94828934158437</v>
      </c>
      <c r="AP66" s="38">
        <f t="shared" si="55"/>
        <v>257.62617324577218</v>
      </c>
      <c r="AQ66" s="38">
        <f t="shared" si="56"/>
        <v>270.2611118078288</v>
      </c>
      <c r="AR66" s="38">
        <f t="shared" si="57"/>
        <v>271.53855421844878</v>
      </c>
      <c r="AS66" s="38">
        <f t="shared" si="49"/>
        <v>272.76546182027027</v>
      </c>
      <c r="AT66" s="38">
        <f t="shared" si="50"/>
        <v>273.5862438980372</v>
      </c>
      <c r="AU66" s="38">
        <f t="shared" si="51"/>
        <v>276.83382854593623</v>
      </c>
      <c r="AV66" s="38">
        <f t="shared" si="51"/>
        <v>276.51682825555167</v>
      </c>
    </row>
    <row r="67" spans="2:48" s="189" customFormat="1" ht="10.5" customHeight="1" x14ac:dyDescent="0.3">
      <c r="B67" s="135" t="s">
        <v>344</v>
      </c>
      <c r="C67" s="38">
        <f>ElecSingle_SC_3100kWh!K188</f>
        <v>78.263999999999996</v>
      </c>
      <c r="D67" s="38">
        <f>ElecSingle_SC_3100kWh!L188</f>
        <v>79.259530332681024</v>
      </c>
      <c r="E67" s="38">
        <f>ElecSingle_SC_3100kWh!M188</f>
        <v>80.408219178082177</v>
      </c>
      <c r="F67" s="38">
        <f>ElecSingle_SC_3100kWh!N188</f>
        <v>81.097432485322898</v>
      </c>
      <c r="G67" s="38">
        <f>ElecSingle_SC_3100kWh!Q188</f>
        <v>82.016383561643821</v>
      </c>
      <c r="H67" s="38">
        <f>ElecSingle_SC_3100kWh!R188</f>
        <v>82.629017612524436</v>
      </c>
      <c r="I67" s="38">
        <f>ElecSingle_SC_3100kWh!S188</f>
        <v>83.088493150684926</v>
      </c>
      <c r="J67" s="38">
        <f>ElecSingle_SC_3100kWh!T188</f>
        <v>83.318230919765156</v>
      </c>
      <c r="K67" s="38">
        <f>ElecSingle_SC_3100kWh!U188</f>
        <v>83.777706457925646</v>
      </c>
      <c r="L67" s="38">
        <f>ElecSingle_SC_3100kWh!V188</f>
        <v>85.309291585127184</v>
      </c>
      <c r="M67" s="7"/>
      <c r="N67" s="135" t="s">
        <v>344</v>
      </c>
      <c r="O67" s="38">
        <f>ElecMulti_SC_4200kWh!K188</f>
        <v>78.263999999999996</v>
      </c>
      <c r="P67" s="38">
        <f>ElecMulti_SC_4200kWh!L188</f>
        <v>79.259530332681024</v>
      </c>
      <c r="Q67" s="38">
        <f>ElecMulti_SC_4200kWh!M188</f>
        <v>80.408219178082177</v>
      </c>
      <c r="R67" s="38">
        <f>ElecMulti_SC_4200kWh!N188</f>
        <v>81.097432485322898</v>
      </c>
      <c r="S67" s="38">
        <f>ElecMulti_SC_4200kWh!Q188</f>
        <v>82.016383561643821</v>
      </c>
      <c r="T67" s="38">
        <f>ElecMulti_SC_4200kWh!R188</f>
        <v>82.629017612524436</v>
      </c>
      <c r="U67" s="38">
        <f>ElecMulti_SC_4200kWh!S188</f>
        <v>83.088493150684926</v>
      </c>
      <c r="V67" s="38">
        <f>ElecMulti_SC_4200kWh!T188</f>
        <v>83.318230919765156</v>
      </c>
      <c r="W67" s="38">
        <f>ElecMulti_SC_4200kWh!U188</f>
        <v>83.777706457925646</v>
      </c>
      <c r="X67" s="38">
        <f>ElecMulti_SC_4200kWh!V188</f>
        <v>85.309291585127184</v>
      </c>
      <c r="Z67" s="135" t="s">
        <v>344</v>
      </c>
      <c r="AA67" s="38">
        <f>Gas_SC_12000kWh!K188</f>
        <v>89.202099999999987</v>
      </c>
      <c r="AB67" s="38">
        <f>Gas_SC_12000kWh!L188</f>
        <v>90.336764677103716</v>
      </c>
      <c r="AC67" s="38">
        <f>Gas_SC_12000kWh!M188</f>
        <v>91.64599315068493</v>
      </c>
      <c r="AD67" s="38">
        <f>Gas_SC_12000kWh!N188</f>
        <v>92.431530234833659</v>
      </c>
      <c r="AE67" s="38">
        <f>Gas_SC_12000kWh!Q188</f>
        <v>93.478913013698644</v>
      </c>
      <c r="AF67" s="38">
        <f>Gas_SC_12000kWh!R188</f>
        <v>94.177168199608587</v>
      </c>
      <c r="AG67" s="38">
        <f>Gas_SC_12000kWh!S188</f>
        <v>94.700859589041102</v>
      </c>
      <c r="AH67" s="38">
        <f>Gas_SC_12000kWh!T188</f>
        <v>94.96270528375733</v>
      </c>
      <c r="AI67" s="38">
        <f>Gas_SC_12000kWh!U188</f>
        <v>95.486396673189816</v>
      </c>
      <c r="AJ67" s="38">
        <f>Gas_SC_12000kWh!V188</f>
        <v>97.232034637964787</v>
      </c>
      <c r="AK67" s="7"/>
      <c r="AL67" s="135" t="s">
        <v>344</v>
      </c>
      <c r="AM67" s="38">
        <f t="shared" si="52"/>
        <v>167.46609999999998</v>
      </c>
      <c r="AN67" s="38">
        <f t="shared" si="53"/>
        <v>169.59629500978474</v>
      </c>
      <c r="AO67" s="38">
        <f t="shared" si="54"/>
        <v>172.05421232876711</v>
      </c>
      <c r="AP67" s="38">
        <f t="shared" si="55"/>
        <v>173.52896272015656</v>
      </c>
      <c r="AQ67" s="38">
        <f t="shared" si="56"/>
        <v>175.49529657534248</v>
      </c>
      <c r="AR67" s="38">
        <f t="shared" si="57"/>
        <v>176.80618581213304</v>
      </c>
      <c r="AS67" s="38">
        <f t="shared" si="49"/>
        <v>177.78935273972604</v>
      </c>
      <c r="AT67" s="38">
        <f t="shared" si="50"/>
        <v>178.28093620352249</v>
      </c>
      <c r="AU67" s="38">
        <f t="shared" si="51"/>
        <v>179.26410313111546</v>
      </c>
      <c r="AV67" s="38">
        <f t="shared" si="51"/>
        <v>182.54132622309197</v>
      </c>
    </row>
    <row r="68" spans="2:48" s="189" customFormat="1" ht="10.5" customHeight="1" x14ac:dyDescent="0.3">
      <c r="B68" s="135" t="s">
        <v>43</v>
      </c>
      <c r="C68" s="38">
        <f>ElecSingle_SC_3100kWh!K189</f>
        <v>0</v>
      </c>
      <c r="D68" s="38">
        <f>ElecSingle_SC_3100kWh!L189</f>
        <v>-0.18995111249132623</v>
      </c>
      <c r="E68" s="38">
        <f>ElecSingle_SC_3100kWh!M189</f>
        <v>2.3898870370752552</v>
      </c>
      <c r="F68" s="38">
        <f>ElecSingle_SC_3100kWh!N189</f>
        <v>11.485481460604179</v>
      </c>
      <c r="G68" s="38">
        <f>ElecSingle_SC_3100kWh!Q189</f>
        <v>13.90509559648177</v>
      </c>
      <c r="H68" s="38">
        <f>ElecSingle_SC_3100kWh!R189</f>
        <v>14.008016342776509</v>
      </c>
      <c r="I68" s="38">
        <f>ElecSingle_SC_3100kWh!S189</f>
        <v>16.592254432324488</v>
      </c>
      <c r="J68" s="38">
        <f>ElecSingle_SC_3100kWh!T189</f>
        <v>16.855736391237038</v>
      </c>
      <c r="K68" s="38">
        <f>ElecSingle_SC_3100kWh!U189</f>
        <v>16.486105842624763</v>
      </c>
      <c r="L68" s="38">
        <f>ElecSingle_SC_3100kWh!V189</f>
        <v>16.529685824397355</v>
      </c>
      <c r="M68" s="7"/>
      <c r="N68" s="135" t="s">
        <v>43</v>
      </c>
      <c r="O68" s="38">
        <f>ElecMulti_SC_4200kWh!K189</f>
        <v>0</v>
      </c>
      <c r="P68" s="38">
        <f>ElecMulti_SC_4200kWh!L189</f>
        <v>-0.18995111249132623</v>
      </c>
      <c r="Q68" s="38">
        <f>ElecMulti_SC_4200kWh!M189</f>
        <v>2.3898870370752552</v>
      </c>
      <c r="R68" s="38">
        <f>ElecMulti_SC_4200kWh!N189</f>
        <v>11.485481460604179</v>
      </c>
      <c r="S68" s="38">
        <f>ElecMulti_SC_4200kWh!Q189</f>
        <v>13.90509559648177</v>
      </c>
      <c r="T68" s="38">
        <f>ElecMulti_SC_4200kWh!R189</f>
        <v>14.008016342776509</v>
      </c>
      <c r="U68" s="38">
        <f>ElecMulti_SC_4200kWh!S189</f>
        <v>16.592254432324488</v>
      </c>
      <c r="V68" s="38">
        <f>ElecMulti_SC_4200kWh!T189</f>
        <v>16.855736391237038</v>
      </c>
      <c r="W68" s="38">
        <f>ElecMulti_SC_4200kWh!U189</f>
        <v>16.486105842624763</v>
      </c>
      <c r="X68" s="38">
        <f>ElecMulti_SC_4200kWh!V189</f>
        <v>16.529685824397355</v>
      </c>
      <c r="Z68" s="135" t="s">
        <v>43</v>
      </c>
      <c r="AA68" s="38">
        <f>Gas_SC_12000kWh!K189</f>
        <v>0</v>
      </c>
      <c r="AB68" s="38">
        <f>Gas_SC_12000kWh!L189</f>
        <v>-0.14839729644435984</v>
      </c>
      <c r="AC68" s="38">
        <f>Gas_SC_12000kWh!M189</f>
        <v>1.899695256253338</v>
      </c>
      <c r="AD68" s="38">
        <f>Gas_SC_12000kWh!N189</f>
        <v>12.665365920990933</v>
      </c>
      <c r="AE68" s="38">
        <f>Gas_SC_12000kWh!Q189</f>
        <v>14.640709693750987</v>
      </c>
      <c r="AF68" s="38">
        <f>Gas_SC_12000kWh!R189</f>
        <v>14.927787132222536</v>
      </c>
      <c r="AG68" s="38">
        <f>Gas_SC_12000kWh!S189</f>
        <v>17.170757060355502</v>
      </c>
      <c r="AH68" s="38">
        <f>Gas_SC_12000kWh!T189</f>
        <v>11.164989866554466</v>
      </c>
      <c r="AI68" s="38">
        <f>Gas_SC_12000kWh!U189</f>
        <v>10.900121345430581</v>
      </c>
      <c r="AJ68" s="38">
        <f>Gas_SC_12000kWh!V189</f>
        <v>7.9767627265742549</v>
      </c>
      <c r="AK68" s="7"/>
      <c r="AL68" s="135" t="s">
        <v>43</v>
      </c>
      <c r="AM68" s="38">
        <f t="shared" si="52"/>
        <v>0</v>
      </c>
      <c r="AN68" s="38">
        <f t="shared" si="53"/>
        <v>-0.33834840893568607</v>
      </c>
      <c r="AO68" s="38">
        <f t="shared" si="54"/>
        <v>4.2895822933285928</v>
      </c>
      <c r="AP68" s="38">
        <f t="shared" si="55"/>
        <v>24.150847381595113</v>
      </c>
      <c r="AQ68" s="38">
        <f t="shared" si="56"/>
        <v>28.545805290232757</v>
      </c>
      <c r="AR68" s="38">
        <f t="shared" si="57"/>
        <v>28.935803474999044</v>
      </c>
      <c r="AS68" s="38">
        <f t="shared" si="49"/>
        <v>33.763011492679993</v>
      </c>
      <c r="AT68" s="38">
        <f t="shared" si="50"/>
        <v>28.020726257791502</v>
      </c>
      <c r="AU68" s="38">
        <f t="shared" si="51"/>
        <v>27.386227188055344</v>
      </c>
      <c r="AV68" s="38">
        <f t="shared" si="51"/>
        <v>24.506448550971609</v>
      </c>
    </row>
    <row r="69" spans="2:48" s="189" customFormat="1" ht="10.5" customHeight="1" x14ac:dyDescent="0.3">
      <c r="B69" s="135" t="s">
        <v>389</v>
      </c>
      <c r="C69" s="38">
        <f>ElecSingle_SC_3100kWh!K190</f>
        <v>13.745800000000001</v>
      </c>
      <c r="D69" s="38">
        <f>ElecSingle_SC_3100kWh!L190</f>
        <v>13.920648727984345</v>
      </c>
      <c r="E69" s="38">
        <f>ElecSingle_SC_3100kWh!M190</f>
        <v>14.122397260273971</v>
      </c>
      <c r="F69" s="38">
        <f>ElecSingle_SC_3100kWh!N190</f>
        <v>14.243446379647756</v>
      </c>
      <c r="G69" s="38">
        <f>ElecSingle_SC_3100kWh!Q190</f>
        <v>14.404845205479452</v>
      </c>
      <c r="H69" s="38">
        <f>ElecSingle_SC_3100kWh!R190</f>
        <v>14.512444422700584</v>
      </c>
      <c r="I69" s="38">
        <f>ElecSingle_SC_3100kWh!S190</f>
        <v>14.593143835616443</v>
      </c>
      <c r="J69" s="38">
        <f>ElecSingle_SC_3100kWh!T190</f>
        <v>14.633493542074357</v>
      </c>
      <c r="K69" s="38">
        <f>ElecSingle_SC_3100kWh!U190</f>
        <v>14.714192954990212</v>
      </c>
      <c r="L69" s="38">
        <f>ElecSingle_SC_3100kWh!V190</f>
        <v>14.983190998043055</v>
      </c>
      <c r="M69" s="7"/>
      <c r="N69" s="135" t="s">
        <v>389</v>
      </c>
      <c r="O69" s="38">
        <f>ElecMulti_SC_4200kWh!K190</f>
        <v>13.745800000000001</v>
      </c>
      <c r="P69" s="38">
        <f>ElecMulti_SC_4200kWh!L190</f>
        <v>13.920648727984345</v>
      </c>
      <c r="Q69" s="38">
        <f>ElecMulti_SC_4200kWh!M190</f>
        <v>14.122397260273971</v>
      </c>
      <c r="R69" s="38">
        <f>ElecMulti_SC_4200kWh!N190</f>
        <v>14.243446379647756</v>
      </c>
      <c r="S69" s="38">
        <f>ElecMulti_SC_4200kWh!Q190</f>
        <v>14.404845205479452</v>
      </c>
      <c r="T69" s="38">
        <f>ElecMulti_SC_4200kWh!R190</f>
        <v>14.512444422700584</v>
      </c>
      <c r="U69" s="38">
        <f>ElecMulti_SC_4200kWh!S190</f>
        <v>14.593143835616443</v>
      </c>
      <c r="V69" s="38">
        <f>ElecMulti_SC_4200kWh!T190</f>
        <v>14.633493542074357</v>
      </c>
      <c r="W69" s="38">
        <f>ElecMulti_SC_4200kWh!U190</f>
        <v>14.714192954990212</v>
      </c>
      <c r="X69" s="38">
        <f>ElecMulti_SC_4200kWh!V190</f>
        <v>14.983190998043055</v>
      </c>
      <c r="Z69" s="135" t="s">
        <v>389</v>
      </c>
      <c r="AA69" s="38">
        <f>Gas_SC_12000kWh!K190</f>
        <v>13.440300000000006</v>
      </c>
      <c r="AB69" s="38">
        <f>Gas_SC_12000kWh!L190</f>
        <v>13.611262720156558</v>
      </c>
      <c r="AC69" s="38">
        <f>Gas_SC_12000kWh!M190</f>
        <v>13.808527397260272</v>
      </c>
      <c r="AD69" s="38">
        <f>Gas_SC_12000kWh!N190</f>
        <v>13.926886203522512</v>
      </c>
      <c r="AE69" s="38">
        <f>Gas_SC_12000kWh!Q190</f>
        <v>14.084697945205479</v>
      </c>
      <c r="AF69" s="38">
        <f>Gas_SC_12000kWh!R190</f>
        <v>14.189905772994129</v>
      </c>
      <c r="AG69" s="38">
        <f>Gas_SC_12000kWh!S190</f>
        <v>14.268811643835617</v>
      </c>
      <c r="AH69" s="38">
        <f>Gas_SC_12000kWh!T190</f>
        <v>14.30826457925636</v>
      </c>
      <c r="AI69" s="38">
        <f>Gas_SC_12000kWh!U190</f>
        <v>14.387170450097843</v>
      </c>
      <c r="AJ69" s="38">
        <f>Gas_SC_12000kWh!V190</f>
        <v>14.65019001956947</v>
      </c>
      <c r="AK69" s="7"/>
      <c r="AL69" s="135" t="s">
        <v>389</v>
      </c>
      <c r="AM69" s="38">
        <f t="shared" si="52"/>
        <v>27.186100000000007</v>
      </c>
      <c r="AN69" s="38">
        <f t="shared" si="53"/>
        <v>27.531911448140903</v>
      </c>
      <c r="AO69" s="38">
        <f t="shared" si="54"/>
        <v>27.930924657534241</v>
      </c>
      <c r="AP69" s="38">
        <f t="shared" si="55"/>
        <v>28.170332583170268</v>
      </c>
      <c r="AQ69" s="38">
        <f t="shared" si="56"/>
        <v>28.489543150684931</v>
      </c>
      <c r="AR69" s="38">
        <f t="shared" si="57"/>
        <v>28.702350195694713</v>
      </c>
      <c r="AS69" s="38">
        <f t="shared" si="49"/>
        <v>28.86195547945206</v>
      </c>
      <c r="AT69" s="38">
        <f t="shared" si="50"/>
        <v>28.941758121330714</v>
      </c>
      <c r="AU69" s="38">
        <f t="shared" si="51"/>
        <v>29.101363405088055</v>
      </c>
      <c r="AV69" s="38">
        <f t="shared" si="51"/>
        <v>29.633381017612525</v>
      </c>
    </row>
    <row r="70" spans="2:48" s="189" customFormat="1" ht="10.5" customHeight="1" x14ac:dyDescent="0.3">
      <c r="B70" s="135" t="s">
        <v>404</v>
      </c>
      <c r="C70" s="38">
        <f>ElecSingle_SC_3100kWh!K191</f>
        <v>28.259952398677655</v>
      </c>
      <c r="D70" s="38">
        <f>ElecSingle_SC_3100kWh!L191</f>
        <v>27.921192038399308</v>
      </c>
      <c r="E70" s="38">
        <f>ElecSingle_SC_3100kWh!M191</f>
        <v>30.18623774169594</v>
      </c>
      <c r="F70" s="38">
        <f>ElecSingle_SC_3100kWh!N191</f>
        <v>31.716208177784459</v>
      </c>
      <c r="G70" s="38">
        <f>ElecSingle_SC_3100kWh!Q191</f>
        <v>35.227665436285172</v>
      </c>
      <c r="H70" s="38">
        <f>ElecSingle_SC_3100kWh!R191</f>
        <v>34.070866706696556</v>
      </c>
      <c r="I70" s="38">
        <f>ElecSingle_SC_3100kWh!S191</f>
        <v>34.170077372927025</v>
      </c>
      <c r="J70" s="38">
        <f>ElecSingle_SC_3100kWh!T191</f>
        <v>33.133327506499874</v>
      </c>
      <c r="K70" s="38">
        <f>ElecSingle_SC_3100kWh!U191</f>
        <v>36.166398399514932</v>
      </c>
      <c r="L70" s="38">
        <f>ElecSingle_SC_3100kWh!V191</f>
        <v>39.223216052683235</v>
      </c>
      <c r="M70" s="7"/>
      <c r="N70" s="135" t="s">
        <v>404</v>
      </c>
      <c r="O70" s="38">
        <f>ElecMulti_SC_4200kWh!K191</f>
        <v>33.8320319564111</v>
      </c>
      <c r="P70" s="38">
        <f>ElecMulti_SC_4200kWh!L191</f>
        <v>33.377591441218648</v>
      </c>
      <c r="Q70" s="38">
        <f>ElecMulti_SC_4200kWh!M191</f>
        <v>36.781509094350838</v>
      </c>
      <c r="R70" s="38">
        <f>ElecMulti_SC_4200kWh!N191</f>
        <v>38.699301225283897</v>
      </c>
      <c r="S70" s="38">
        <f>ElecMulti_SC_4200kWh!Q191</f>
        <v>43.17555468735636</v>
      </c>
      <c r="T70" s="38">
        <f>ElecMulti_SC_4200kWh!R191</f>
        <v>41.542876149478822</v>
      </c>
      <c r="U70" s="38">
        <f>ElecMulti_SC_4200kWh!S191</f>
        <v>41.578018075011315</v>
      </c>
      <c r="V70" s="38">
        <f>ElecMulti_SC_4200kWh!T191</f>
        <v>40.019912194526462</v>
      </c>
      <c r="W70" s="38">
        <f>ElecMulti_SC_4200kWh!U191</f>
        <v>43.897265174621531</v>
      </c>
      <c r="X70" s="38">
        <f>ElecMulti_SC_4200kWh!V191</f>
        <v>48.147385657509588</v>
      </c>
      <c r="Z70" s="135" t="s">
        <v>404</v>
      </c>
      <c r="AA70" s="38">
        <f>Gas_SC_12000kWh!K191</f>
        <v>24.822168390640268</v>
      </c>
      <c r="AB70" s="38">
        <f>Gas_SC_12000kWh!L191</f>
        <v>24.7831107475625</v>
      </c>
      <c r="AC70" s="38">
        <f>Gas_SC_12000kWh!M191</f>
        <v>26.257113483340181</v>
      </c>
      <c r="AD70" s="38">
        <f>Gas_SC_12000kWh!N191</f>
        <v>28.512569476703785</v>
      </c>
      <c r="AE70" s="38">
        <f>Gas_SC_12000kWh!Q191</f>
        <v>31.210435994598072</v>
      </c>
      <c r="AF70" s="38">
        <f>Gas_SC_12000kWh!R191</f>
        <v>28.360550353398107</v>
      </c>
      <c r="AG70" s="38">
        <f>Gas_SC_12000kWh!S191</f>
        <v>27.364641566341572</v>
      </c>
      <c r="AH70" s="38">
        <f>Gas_SC_12000kWh!T191</f>
        <v>23.91441793790225</v>
      </c>
      <c r="AI70" s="38">
        <f>Gas_SC_12000kWh!U191</f>
        <v>26.163160533453983</v>
      </c>
      <c r="AJ70" s="38">
        <f>Gas_SC_12000kWh!V191</f>
        <v>30.676108253701649</v>
      </c>
      <c r="AK70" s="7"/>
      <c r="AL70" s="135" t="s">
        <v>404</v>
      </c>
      <c r="AM70" s="38">
        <f t="shared" si="52"/>
        <v>53.082120789317926</v>
      </c>
      <c r="AN70" s="38">
        <f t="shared" si="53"/>
        <v>52.704302785961808</v>
      </c>
      <c r="AO70" s="38">
        <f t="shared" si="54"/>
        <v>56.443351225036125</v>
      </c>
      <c r="AP70" s="38">
        <f t="shared" si="55"/>
        <v>60.228777654488241</v>
      </c>
      <c r="AQ70" s="38">
        <f t="shared" si="56"/>
        <v>66.43810143088325</v>
      </c>
      <c r="AR70" s="38">
        <f t="shared" si="57"/>
        <v>62.43141706009466</v>
      </c>
      <c r="AS70" s="38">
        <f t="shared" si="49"/>
        <v>61.5347189392686</v>
      </c>
      <c r="AT70" s="38">
        <f t="shared" si="50"/>
        <v>57.047745444402125</v>
      </c>
      <c r="AU70" s="38">
        <f t="shared" si="51"/>
        <v>62.329558932968915</v>
      </c>
      <c r="AV70" s="38">
        <f t="shared" si="51"/>
        <v>69.899324306384884</v>
      </c>
    </row>
    <row r="71" spans="2:48" s="189" customFormat="1" ht="10.5" customHeight="1" x14ac:dyDescent="0.3">
      <c r="B71" s="135" t="s">
        <v>388</v>
      </c>
      <c r="C71" s="38">
        <f>ElecSingle_SC_3100kWh!K192</f>
        <v>10.198984574527428</v>
      </c>
      <c r="D71" s="38">
        <f>ElecSingle_SC_3100kWh!L192</f>
        <v>10.08330417838531</v>
      </c>
      <c r="E71" s="38">
        <f>ElecSingle_SC_3100kWh!M192</f>
        <v>10.88332572799486</v>
      </c>
      <c r="F71" s="38">
        <f>ElecSingle_SC_3100kWh!N192</f>
        <v>11.423421392913754</v>
      </c>
      <c r="G71" s="38">
        <f>ElecSingle_SC_3100kWh!Q192</f>
        <v>12.66074788279016</v>
      </c>
      <c r="H71" s="38">
        <f>ElecSingle_SC_3100kWh!R192</f>
        <v>12.256242381629784</v>
      </c>
      <c r="I71" s="38">
        <f>ElecSingle_SC_3100kWh!S192</f>
        <v>12.29267574974933</v>
      </c>
      <c r="J71" s="38">
        <f>ElecSingle_SC_3100kWh!T192</f>
        <v>11.929062312958623</v>
      </c>
      <c r="K71" s="38">
        <f>ElecSingle_SC_3100kWh!U192</f>
        <v>12.99668345964586</v>
      </c>
      <c r="L71" s="38">
        <f>ElecSingle_SC_3100kWh!V192</f>
        <v>14.076298041639616</v>
      </c>
      <c r="M71" s="7"/>
      <c r="N71" s="135" t="s">
        <v>388</v>
      </c>
      <c r="O71" s="38">
        <f>ElecMulti_SC_4200kWh!K192</f>
        <v>12.237783299908074</v>
      </c>
      <c r="P71" s="38">
        <f>ElecMulti_SC_4200kWh!L192</f>
        <v>12.08036478301773</v>
      </c>
      <c r="Q71" s="38">
        <f>ElecMulti_SC_4200kWh!M192</f>
        <v>13.288757579114089</v>
      </c>
      <c r="R71" s="38">
        <f>ElecMulti_SC_4200kWh!N192</f>
        <v>13.969717913508465</v>
      </c>
      <c r="S71" s="38">
        <f>ElecMulti_SC_4200kWh!Q192</f>
        <v>15.556778099477823</v>
      </c>
      <c r="T71" s="38">
        <f>ElecMulti_SC_4200kWh!R192</f>
        <v>14.981134430589444</v>
      </c>
      <c r="U71" s="38">
        <f>ElecMulti_SC_4200kWh!S192</f>
        <v>14.995132480796119</v>
      </c>
      <c r="V71" s="38">
        <f>ElecMulti_SC_4200kWh!T192</f>
        <v>14.444574056883519</v>
      </c>
      <c r="W71" s="38">
        <f>ElecMulti_SC_4200kWh!U192</f>
        <v>15.8181487254421</v>
      </c>
      <c r="X71" s="38">
        <f>ElecMulti_SC_4200kWh!V192</f>
        <v>17.327275135886449</v>
      </c>
      <c r="Z71" s="135" t="s">
        <v>388</v>
      </c>
      <c r="AA71" s="38">
        <f>Gas_SC_12000kWh!K192</f>
        <v>9.098258277866071</v>
      </c>
      <c r="AB71" s="38">
        <f>Gas_SC_12000kWh!L192</f>
        <v>9.0876629887826166</v>
      </c>
      <c r="AC71" s="38">
        <f>Gas_SC_12000kWh!M192</f>
        <v>9.6163030863099976</v>
      </c>
      <c r="AD71" s="38">
        <f>Gas_SC_12000kWh!N192</f>
        <v>10.421651792049815</v>
      </c>
      <c r="AE71" s="38">
        <f>Gas_SC_12000kWh!Q192</f>
        <v>11.385285129972273</v>
      </c>
      <c r="AF71" s="38">
        <f>Gas_SC_12000kWh!R192</f>
        <v>10.372619463589043</v>
      </c>
      <c r="AG71" s="38">
        <f>Gas_SC_12000kWh!S192</f>
        <v>10.019553847542252</v>
      </c>
      <c r="AH71" s="38">
        <f>Gas_SC_12000kWh!T192</f>
        <v>8.7918639737360404</v>
      </c>
      <c r="AI71" s="38">
        <f>Gas_SC_12000kWh!U192</f>
        <v>9.5940582460826764</v>
      </c>
      <c r="AJ71" s="38">
        <f>Gas_SC_12000kWh!V192</f>
        <v>11.205989897890928</v>
      </c>
      <c r="AK71" s="7"/>
      <c r="AL71" s="135" t="s">
        <v>388</v>
      </c>
      <c r="AM71" s="38">
        <f t="shared" si="52"/>
        <v>19.297242852393499</v>
      </c>
      <c r="AN71" s="38">
        <f t="shared" si="53"/>
        <v>19.170967167167927</v>
      </c>
      <c r="AO71" s="38">
        <f t="shared" si="54"/>
        <v>20.499628814304856</v>
      </c>
      <c r="AP71" s="38">
        <f t="shared" si="55"/>
        <v>21.845073184963567</v>
      </c>
      <c r="AQ71" s="38">
        <f t="shared" si="56"/>
        <v>24.046033012762432</v>
      </c>
      <c r="AR71" s="38">
        <f t="shared" si="57"/>
        <v>22.628861845218829</v>
      </c>
      <c r="AS71" s="38">
        <f t="shared" si="49"/>
        <v>22.312229597291584</v>
      </c>
      <c r="AT71" s="38">
        <f t="shared" si="50"/>
        <v>20.720926286694663</v>
      </c>
      <c r="AU71" s="38">
        <f t="shared" si="51"/>
        <v>22.590741705728536</v>
      </c>
      <c r="AV71" s="38">
        <f t="shared" si="51"/>
        <v>25.282287939530544</v>
      </c>
    </row>
    <row r="72" spans="2:48" s="189" customFormat="1" ht="10.5" customHeight="1" x14ac:dyDescent="0.3">
      <c r="B72" s="183" t="s">
        <v>402</v>
      </c>
      <c r="C72" s="38">
        <f>ElecSingle_SC_3100kWh!K193</f>
        <v>5.8833712769337527</v>
      </c>
      <c r="D72" s="38">
        <f>ElecSingle_SC_3100kWh!L193</f>
        <v>5.7811863984080816</v>
      </c>
      <c r="E72" s="38">
        <f>ElecSingle_SC_3100kWh!M193</f>
        <v>6.4585551942703701</v>
      </c>
      <c r="F72" s="38">
        <f>ElecSingle_SC_3100kWh!N193</f>
        <v>6.880511625062967</v>
      </c>
      <c r="G72" s="38">
        <f>ElecSingle_SC_3100kWh!Q193</f>
        <v>7.7280832588048156</v>
      </c>
      <c r="H72" s="38">
        <f>ElecSingle_SC_3100kWh!R193</f>
        <v>7.3911763259987664</v>
      </c>
      <c r="I72" s="38">
        <f>ElecSingle_SC_3100kWh!S193</f>
        <v>7.4151209257475106</v>
      </c>
      <c r="J72" s="38">
        <f>ElecSingle_SC_3100kWh!T193</f>
        <v>7.0839074881113131</v>
      </c>
      <c r="K72" s="38">
        <f>ElecSingle_SC_3100kWh!U193</f>
        <v>7.7726176839577104</v>
      </c>
      <c r="L72" s="38">
        <f>ElecSingle_SC_3100kWh!V193</f>
        <v>8.6028618978006346</v>
      </c>
      <c r="M72" s="7"/>
      <c r="N72" s="183" t="s">
        <v>402</v>
      </c>
      <c r="O72" s="38">
        <f>ElecMulti_SC_4200kWh!K193</f>
        <v>7.3705036155916455</v>
      </c>
      <c r="P72" s="38">
        <f>ElecMulti_SC_4200kWh!L193</f>
        <v>7.2315527405090458</v>
      </c>
      <c r="Q72" s="38">
        <f>ElecMulti_SC_4200kWh!M193</f>
        <v>8.0915181084715631</v>
      </c>
      <c r="R72" s="38">
        <f>ElecMulti_SC_4200kWh!N193</f>
        <v>8.6240583522195298</v>
      </c>
      <c r="S72" s="38">
        <f>ElecMulti_SC_4200kWh!Q193</f>
        <v>9.7185567363988064</v>
      </c>
      <c r="T72" s="38">
        <f>ElecMulti_SC_4200kWh!R193</f>
        <v>9.2613258372317713</v>
      </c>
      <c r="U72" s="38">
        <f>ElecMulti_SC_4200kWh!S193</f>
        <v>9.2589082096533932</v>
      </c>
      <c r="V72" s="38">
        <f>ElecMulti_SC_4200kWh!T193</f>
        <v>8.7873390801251965</v>
      </c>
      <c r="W72" s="38">
        <f>ElecMulti_SC_4200kWh!U193</f>
        <v>9.6846398666447016</v>
      </c>
      <c r="X72" s="38">
        <f>ElecMulti_SC_4200kWh!V193</f>
        <v>10.861915514104931</v>
      </c>
      <c r="Z72" s="183" t="s">
        <v>402</v>
      </c>
      <c r="AA72" s="38">
        <f>Gas_SC_12000kWh!K193</f>
        <v>5.2182860136559741</v>
      </c>
      <c r="AB72" s="38">
        <f>Gas_SC_12000kWh!L193</f>
        <v>5.2097701263229661</v>
      </c>
      <c r="AC72" s="38">
        <f>Gas_SC_12000kWh!M193</f>
        <v>5.5613997698327031</v>
      </c>
      <c r="AD72" s="38">
        <f>Gas_SC_12000kWh!N193</f>
        <v>6.180930119442996</v>
      </c>
      <c r="AE72" s="38">
        <f>Gas_SC_12000kWh!Q193</f>
        <v>6.8443829569770429</v>
      </c>
      <c r="AF72" s="38">
        <f>Gas_SC_12000kWh!R193</f>
        <v>6.0705450399933136</v>
      </c>
      <c r="AG72" s="38">
        <f>Gas_SC_12000kWh!S193</f>
        <v>5.7846472425163586</v>
      </c>
      <c r="AH72" s="38">
        <f>Gas_SC_12000kWh!T193</f>
        <v>4.8776192862234939</v>
      </c>
      <c r="AI72" s="38">
        <f>Gas_SC_12000kWh!U193</f>
        <v>5.5822010057768976</v>
      </c>
      <c r="AJ72" s="38">
        <f>Gas_SC_12000kWh!V193</f>
        <v>6.8306460001311109</v>
      </c>
      <c r="AK72" s="7"/>
      <c r="AL72" s="183" t="s">
        <v>402</v>
      </c>
      <c r="AM72" s="38">
        <f t="shared" si="52"/>
        <v>11.101657290589728</v>
      </c>
      <c r="AN72" s="38">
        <f t="shared" si="53"/>
        <v>10.990956524731047</v>
      </c>
      <c r="AO72" s="38">
        <f t="shared" si="54"/>
        <v>12.019954964103073</v>
      </c>
      <c r="AP72" s="38">
        <f t="shared" si="55"/>
        <v>13.061441744505963</v>
      </c>
      <c r="AQ72" s="38">
        <f t="shared" si="56"/>
        <v>14.572466215781859</v>
      </c>
      <c r="AR72" s="38">
        <f t="shared" si="57"/>
        <v>13.46172136599208</v>
      </c>
      <c r="AS72" s="38">
        <f t="shared" si="49"/>
        <v>13.199768168263869</v>
      </c>
      <c r="AT72" s="38">
        <f t="shared" si="50"/>
        <v>11.961526774334807</v>
      </c>
      <c r="AU72" s="38">
        <f t="shared" si="51"/>
        <v>13.354818689734607</v>
      </c>
      <c r="AV72" s="38">
        <f t="shared" si="51"/>
        <v>15.433507897931745</v>
      </c>
    </row>
    <row r="73" spans="2:48" s="189" customFormat="1" ht="10.5" customHeight="1" x14ac:dyDescent="0.3">
      <c r="B73" s="135" t="s">
        <v>373</v>
      </c>
      <c r="C73" s="38">
        <f>ElecSingle_SC_3100kWh!K194</f>
        <v>542.67181137229068</v>
      </c>
      <c r="D73" s="38">
        <f>ElecSingle_SC_3100kWh!L194</f>
        <v>536.48118710639437</v>
      </c>
      <c r="E73" s="38">
        <f>ElecSingle_SC_3100kWh!M194</f>
        <v>579.26493585797664</v>
      </c>
      <c r="F73" s="38">
        <f>ElecSingle_SC_3100kWh!N194</f>
        <v>608.11296817461414</v>
      </c>
      <c r="G73" s="38">
        <f>ElecSingle_SC_3100kWh!Q194</f>
        <v>674.08295974496946</v>
      </c>
      <c r="H73" s="38">
        <f>ElecSingle_SC_3100kWh!R194</f>
        <v>652.45629838698551</v>
      </c>
      <c r="I73" s="38">
        <f>ElecSingle_SC_3100kWh!S194</f>
        <v>654.39778788518959</v>
      </c>
      <c r="J73" s="38">
        <f>ElecSingle_SC_3100kWh!T194</f>
        <v>634.92903304759125</v>
      </c>
      <c r="K73" s="38">
        <f>ElecSingle_SC_3100kWh!U194</f>
        <v>691.80830670152659</v>
      </c>
      <c r="L73" s="38">
        <f>ElecSingle_SC_3100kWh!V194</f>
        <v>749.46034754991194</v>
      </c>
      <c r="M73" s="7"/>
      <c r="N73" s="135" t="s">
        <v>373</v>
      </c>
      <c r="O73" s="38">
        <f>ElecMulti_SC_4200kWh!K194</f>
        <v>651.46409546093935</v>
      </c>
      <c r="P73" s="38">
        <f>ElecMulti_SC_4200kWh!L194</f>
        <v>643.03996290858083</v>
      </c>
      <c r="Q73" s="38">
        <f>ElecMulti_SC_4200kWh!M194</f>
        <v>707.49952285374036</v>
      </c>
      <c r="R73" s="38">
        <f>ElecMulti_SC_4200kWh!N194</f>
        <v>743.87206589338518</v>
      </c>
      <c r="S73" s="38">
        <f>ElecMulti_SC_4200kWh!Q194</f>
        <v>828.49601324757771</v>
      </c>
      <c r="T73" s="38">
        <f>ElecMulti_SC_4200kWh!R194</f>
        <v>797.74175965802385</v>
      </c>
      <c r="U73" s="38">
        <f>ElecMulti_SC_4200kWh!S194</f>
        <v>798.47608121069538</v>
      </c>
      <c r="V73" s="38">
        <f>ElecMulti_SC_4200kWh!T194</f>
        <v>769.02776489679388</v>
      </c>
      <c r="W73" s="38">
        <f>ElecMulti_SC_4200kWh!U194</f>
        <v>842.21843943069155</v>
      </c>
      <c r="X73" s="38">
        <f>ElecMulti_SC_4200kWh!V194</f>
        <v>922.82338808320344</v>
      </c>
      <c r="Z73" s="135" t="s">
        <v>373</v>
      </c>
      <c r="AA73" s="38">
        <f>Gas_SC_12000kWh!K194</f>
        <v>484.07378705618913</v>
      </c>
      <c r="AB73" s="38">
        <f>Gas_SC_12000kWh!L194</f>
        <v>483.50762460532735</v>
      </c>
      <c r="AC73" s="38">
        <f>Gas_SC_12000kWh!M194</f>
        <v>511.68240578416817</v>
      </c>
      <c r="AD73" s="38">
        <f>Gas_SC_12000kWh!N194</f>
        <v>554.68869261212342</v>
      </c>
      <c r="AE73" s="38">
        <f>Gas_SC_12000kWh!Q194</f>
        <v>606.06966860183309</v>
      </c>
      <c r="AF73" s="38">
        <f>Gas_SC_12000kWh!R194</f>
        <v>551.99765973226056</v>
      </c>
      <c r="AG73" s="38">
        <f>Gas_SC_12000kWh!S194</f>
        <v>533.12936876572223</v>
      </c>
      <c r="AH73" s="38">
        <f>Gas_SC_12000kWh!T194</f>
        <v>467.60711098280353</v>
      </c>
      <c r="AI73" s="38">
        <f>Gas_SC_12000kWh!U194</f>
        <v>510.53242643911034</v>
      </c>
      <c r="AJ73" s="38">
        <f>Gas_SC_12000kWh!V194</f>
        <v>596.61934438061837</v>
      </c>
      <c r="AK73" s="7"/>
      <c r="AL73" s="135" t="s">
        <v>373</v>
      </c>
      <c r="AM73" s="38">
        <f t="shared" si="52"/>
        <v>1026.7455984284798</v>
      </c>
      <c r="AN73" s="38">
        <f t="shared" si="53"/>
        <v>1019.9888117117217</v>
      </c>
      <c r="AO73" s="38">
        <f t="shared" si="54"/>
        <v>1090.9473416421447</v>
      </c>
      <c r="AP73" s="38">
        <f t="shared" si="55"/>
        <v>1162.8016607867376</v>
      </c>
      <c r="AQ73" s="38">
        <f t="shared" si="56"/>
        <v>1280.1526283468024</v>
      </c>
      <c r="AR73" s="38">
        <f t="shared" si="57"/>
        <v>1204.4539581192462</v>
      </c>
      <c r="AS73" s="38">
        <f t="shared" si="49"/>
        <v>1187.5271566509118</v>
      </c>
      <c r="AT73" s="38">
        <f t="shared" si="50"/>
        <v>1102.5361440303948</v>
      </c>
      <c r="AU73" s="38">
        <f t="shared" si="51"/>
        <v>1202.340733140637</v>
      </c>
      <c r="AV73" s="38">
        <f t="shared" si="51"/>
        <v>1346.0796919305303</v>
      </c>
    </row>
    <row r="74" spans="2:48" s="189" customFormat="1" ht="10.5" customHeight="1" x14ac:dyDescent="0.3">
      <c r="B74"/>
      <c r="C74"/>
      <c r="D74"/>
      <c r="E74"/>
      <c r="F74"/>
      <c r="G74"/>
      <c r="H74"/>
      <c r="I74"/>
      <c r="J74"/>
      <c r="K74"/>
      <c r="L74"/>
      <c r="M74" s="7"/>
      <c r="N74"/>
      <c r="O74"/>
      <c r="P74"/>
      <c r="Q74"/>
      <c r="R74"/>
      <c r="S74"/>
      <c r="T74"/>
      <c r="U74"/>
      <c r="V74"/>
      <c r="W74"/>
      <c r="X74"/>
      <c r="Z74"/>
      <c r="AA74"/>
      <c r="AB74"/>
      <c r="AC74"/>
      <c r="AD74"/>
      <c r="AE74"/>
      <c r="AF74"/>
      <c r="AG74"/>
      <c r="AH74"/>
      <c r="AI74"/>
      <c r="AJ74"/>
      <c r="AK74" s="7"/>
      <c r="AL74" s="135" t="s">
        <v>633</v>
      </c>
      <c r="AM74" s="38">
        <f>AM73*1.05</f>
        <v>1078.0828783499037</v>
      </c>
      <c r="AN74" s="38">
        <f t="shared" ref="AN74:AT74" si="58">AN73*1.05</f>
        <v>1070.9882522973078</v>
      </c>
      <c r="AO74" s="38">
        <f t="shared" si="58"/>
        <v>1145.494708724252</v>
      </c>
      <c r="AP74" s="38">
        <f t="shared" si="58"/>
        <v>1220.9417438260746</v>
      </c>
      <c r="AQ74" s="38">
        <f t="shared" si="58"/>
        <v>1344.1602597641427</v>
      </c>
      <c r="AR74" s="38">
        <f t="shared" si="58"/>
        <v>1264.6766560252086</v>
      </c>
      <c r="AS74" s="38">
        <f t="shared" si="58"/>
        <v>1246.9035144834575</v>
      </c>
      <c r="AT74" s="38">
        <f t="shared" si="58"/>
        <v>1157.6629512319146</v>
      </c>
      <c r="AU74" s="38">
        <f t="shared" ref="AU74:AV74" si="59">AU73*1.05</f>
        <v>1262.4577697976688</v>
      </c>
      <c r="AV74" s="38">
        <f t="shared" si="59"/>
        <v>1413.3836765270569</v>
      </c>
    </row>
    <row r="75" spans="2:48" s="189" customFormat="1" ht="18" customHeight="1" x14ac:dyDescent="0.3">
      <c r="B75" s="196" t="s">
        <v>581</v>
      </c>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3"/>
    </row>
    <row r="76" spans="2:48" s="194" customFormat="1" ht="10.5" customHeight="1" x14ac:dyDescent="0.25">
      <c r="B76" s="422"/>
    </row>
    <row r="77" spans="2:48" s="117" customFormat="1" ht="10.5" customHeight="1" x14ac:dyDescent="0.3">
      <c r="B77" s="199" t="s">
        <v>532</v>
      </c>
      <c r="C77" s="204"/>
      <c r="D77" s="204"/>
      <c r="E77" s="204"/>
      <c r="F77" s="204"/>
      <c r="G77" s="204"/>
      <c r="H77" s="204"/>
      <c r="I77" s="204"/>
      <c r="J77" s="204"/>
      <c r="K77" s="204"/>
      <c r="L77" s="205"/>
      <c r="M77" s="192"/>
      <c r="N77" s="199" t="s">
        <v>533</v>
      </c>
      <c r="O77" s="204"/>
      <c r="P77" s="204"/>
      <c r="Q77" s="204"/>
      <c r="R77" s="204"/>
      <c r="S77" s="204"/>
      <c r="T77" s="204"/>
      <c r="U77" s="204"/>
      <c r="V77" s="204"/>
      <c r="W77" s="204"/>
      <c r="X77" s="205"/>
      <c r="Z77" s="199" t="s">
        <v>33</v>
      </c>
      <c r="AA77" s="204"/>
      <c r="AB77" s="204"/>
      <c r="AC77" s="204"/>
      <c r="AD77" s="204"/>
      <c r="AE77" s="204"/>
      <c r="AF77" s="204"/>
      <c r="AG77" s="204"/>
      <c r="AH77" s="204"/>
      <c r="AI77" s="204"/>
      <c r="AJ77" s="205"/>
      <c r="AK77" s="192"/>
      <c r="AL77" s="199" t="s">
        <v>418</v>
      </c>
      <c r="AM77" s="204"/>
      <c r="AN77" s="204"/>
      <c r="AO77" s="204"/>
      <c r="AP77" s="204"/>
      <c r="AQ77" s="204"/>
      <c r="AR77" s="204"/>
      <c r="AS77" s="204"/>
      <c r="AT77" s="204"/>
      <c r="AU77" s="204"/>
      <c r="AV77" s="205"/>
    </row>
    <row r="78" spans="2:48" s="189" customFormat="1" ht="10.5" customHeight="1" x14ac:dyDescent="0.3">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row>
    <row r="79" spans="2:48" s="189" customFormat="1" ht="38.25" customHeight="1" x14ac:dyDescent="0.3">
      <c r="B79" s="193" t="s">
        <v>42</v>
      </c>
      <c r="C79" s="106" t="s">
        <v>419</v>
      </c>
      <c r="D79" s="106" t="s">
        <v>420</v>
      </c>
      <c r="E79" s="106" t="s">
        <v>421</v>
      </c>
      <c r="F79" s="106" t="s">
        <v>422</v>
      </c>
      <c r="G79" s="106" t="s">
        <v>558</v>
      </c>
      <c r="H79" s="106" t="s">
        <v>566</v>
      </c>
      <c r="I79" s="106" t="s">
        <v>575</v>
      </c>
      <c r="J79" s="106" t="s">
        <v>627</v>
      </c>
      <c r="K79" s="106" t="s">
        <v>637</v>
      </c>
      <c r="L79" s="106" t="s">
        <v>654</v>
      </c>
      <c r="M79" s="7"/>
      <c r="N79" s="193" t="s">
        <v>42</v>
      </c>
      <c r="O79" s="106" t="s">
        <v>419</v>
      </c>
      <c r="P79" s="106" t="s">
        <v>420</v>
      </c>
      <c r="Q79" s="106" t="s">
        <v>421</v>
      </c>
      <c r="R79" s="106" t="s">
        <v>422</v>
      </c>
      <c r="S79" s="106" t="s">
        <v>558</v>
      </c>
      <c r="T79" s="106" t="s">
        <v>566</v>
      </c>
      <c r="U79" s="106" t="s">
        <v>575</v>
      </c>
      <c r="V79" s="106" t="s">
        <v>627</v>
      </c>
      <c r="W79" s="106" t="s">
        <v>637</v>
      </c>
      <c r="X79" s="106" t="s">
        <v>654</v>
      </c>
      <c r="Z79" s="193" t="s">
        <v>42</v>
      </c>
      <c r="AA79" s="106" t="s">
        <v>419</v>
      </c>
      <c r="AB79" s="106" t="s">
        <v>420</v>
      </c>
      <c r="AC79" s="106" t="s">
        <v>421</v>
      </c>
      <c r="AD79" s="106" t="s">
        <v>422</v>
      </c>
      <c r="AE79" s="106" t="s">
        <v>558</v>
      </c>
      <c r="AF79" s="106" t="s">
        <v>566</v>
      </c>
      <c r="AG79" s="106" t="s">
        <v>575</v>
      </c>
      <c r="AH79" s="106" t="s">
        <v>627</v>
      </c>
      <c r="AI79" s="106" t="s">
        <v>637</v>
      </c>
      <c r="AJ79" s="106" t="s">
        <v>654</v>
      </c>
      <c r="AK79" s="7"/>
      <c r="AL79" s="193" t="s">
        <v>42</v>
      </c>
      <c r="AM79" s="106" t="s">
        <v>419</v>
      </c>
      <c r="AN79" s="106" t="s">
        <v>420</v>
      </c>
      <c r="AO79" s="106" t="s">
        <v>421</v>
      </c>
      <c r="AP79" s="106" t="s">
        <v>422</v>
      </c>
      <c r="AQ79" s="106" t="s">
        <v>558</v>
      </c>
      <c r="AR79" s="106" t="s">
        <v>566</v>
      </c>
      <c r="AS79" s="106" t="s">
        <v>575</v>
      </c>
      <c r="AT79" s="106" t="s">
        <v>627</v>
      </c>
      <c r="AU79" s="106" t="s">
        <v>637</v>
      </c>
      <c r="AV79" s="106" t="s">
        <v>654</v>
      </c>
    </row>
    <row r="80" spans="2:48" s="189" customFormat="1" ht="10.5" customHeight="1" x14ac:dyDescent="0.3">
      <c r="B80" s="135" t="s">
        <v>341</v>
      </c>
      <c r="C80" s="38" t="str">
        <f>ElecSingle_PPM_Nil!K183</f>
        <v>-</v>
      </c>
      <c r="D80" s="38" t="str">
        <f>ElecSingle_PPM_Nil!L183</f>
        <v>-</v>
      </c>
      <c r="E80" s="38" t="str">
        <f>ElecSingle_PPM_Nil!M183</f>
        <v>-</v>
      </c>
      <c r="F80" s="38" t="str">
        <f>ElecSingle_PPM_Nil!N183</f>
        <v>-</v>
      </c>
      <c r="G80" s="38" t="str">
        <f>ElecSingle_PPM_Nil!Q183</f>
        <v>-</v>
      </c>
      <c r="H80" s="38" t="str">
        <f>ElecSingle_PPM_Nil!R183</f>
        <v>-</v>
      </c>
      <c r="I80" s="38" t="str">
        <f>ElecSingle_PPM_Nil!S183</f>
        <v>-</v>
      </c>
      <c r="J80" s="38" t="str">
        <f>ElecSingle_PPM_Nil!T183</f>
        <v>-</v>
      </c>
      <c r="K80" s="38" t="str">
        <f>ElecSingle_PPM_Nil!U183</f>
        <v>-</v>
      </c>
      <c r="L80" s="38" t="str">
        <f>ElecSingle_PPM_Nil!V183</f>
        <v>-</v>
      </c>
      <c r="M80" s="7"/>
      <c r="N80" s="135" t="s">
        <v>341</v>
      </c>
      <c r="O80" s="38" t="str">
        <f>ElecMulti_PPM_Nil!K183</f>
        <v>-</v>
      </c>
      <c r="P80" s="38" t="str">
        <f>ElecMulti_PPM_Nil!L183</f>
        <v>-</v>
      </c>
      <c r="Q80" s="38" t="str">
        <f>ElecMulti_PPM_Nil!M183</f>
        <v>-</v>
      </c>
      <c r="R80" s="38" t="str">
        <f>ElecMulti_PPM_Nil!N183</f>
        <v>-</v>
      </c>
      <c r="S80" s="38" t="str">
        <f>ElecMulti_PPM_Nil!Q183</f>
        <v>-</v>
      </c>
      <c r="T80" s="38" t="str">
        <f>ElecMulti_PPM_Nil!R183</f>
        <v>-</v>
      </c>
      <c r="U80" s="38" t="str">
        <f>ElecMulti_PPM_Nil!S183</f>
        <v>-</v>
      </c>
      <c r="V80" s="38" t="str">
        <f>ElecMulti_PPM_Nil!T183</f>
        <v>-</v>
      </c>
      <c r="W80" s="38" t="str">
        <f>ElecMulti_PPM_Nil!U183</f>
        <v>-</v>
      </c>
      <c r="X80" s="38" t="str">
        <f>ElecMulti_PPM_Nil!V183</f>
        <v>-</v>
      </c>
      <c r="Z80" s="135" t="s">
        <v>341</v>
      </c>
      <c r="AA80" s="38" t="str">
        <f>Gas_PPM_Nil!K183</f>
        <v>-</v>
      </c>
      <c r="AB80" s="38" t="str">
        <f>Gas_PPM_Nil!L183</f>
        <v>-</v>
      </c>
      <c r="AC80" s="38" t="str">
        <f>Gas_PPM_Nil!M183</f>
        <v>-</v>
      </c>
      <c r="AD80" s="38" t="str">
        <f>Gas_PPM_Nil!N183</f>
        <v>-</v>
      </c>
      <c r="AE80" s="38" t="str">
        <f>Gas_PPM_Nil!Q183</f>
        <v>-</v>
      </c>
      <c r="AF80" s="38" t="str">
        <f>Gas_PPM_Nil!R183</f>
        <v>-</v>
      </c>
      <c r="AG80" s="38" t="str">
        <f>Gas_PPM_Nil!S183</f>
        <v>-</v>
      </c>
      <c r="AH80" s="38" t="str">
        <f>Gas_PPM_Nil!T183</f>
        <v>-</v>
      </c>
      <c r="AI80" s="38" t="str">
        <f>Gas_PPM_Nil!U183</f>
        <v>-</v>
      </c>
      <c r="AJ80" s="38" t="str">
        <f>Gas_PPM_Nil!V183</f>
        <v>-</v>
      </c>
      <c r="AK80" s="7"/>
      <c r="AL80" s="135" t="s">
        <v>341</v>
      </c>
      <c r="AM80" s="38" t="str">
        <f>IFERROR(C80+AA80,"-")</f>
        <v>-</v>
      </c>
      <c r="AN80" s="38" t="str">
        <f t="shared" ref="AN80" si="60">IFERROR(D80+AB80,"-")</f>
        <v>-</v>
      </c>
      <c r="AO80" s="38" t="str">
        <f t="shared" ref="AO80" si="61">IFERROR(E80+AC80,"-")</f>
        <v>-</v>
      </c>
      <c r="AP80" s="38" t="str">
        <f t="shared" ref="AP80" si="62">IFERROR(F80+AD80,"-")</f>
        <v>-</v>
      </c>
      <c r="AQ80" s="38" t="str">
        <f t="shared" ref="AQ80" si="63">IFERROR(G80+AE80,"-")</f>
        <v>-</v>
      </c>
      <c r="AR80" s="38" t="str">
        <f t="shared" ref="AR80" si="64">IFERROR(H80+AF80,"-")</f>
        <v>-</v>
      </c>
      <c r="AS80" s="38" t="str">
        <f t="shared" ref="AS80:AV81" si="65">IFERROR(I80+AG80,"-")</f>
        <v>-</v>
      </c>
      <c r="AT80" s="38" t="str">
        <f t="shared" si="65"/>
        <v>-</v>
      </c>
      <c r="AU80" s="38" t="str">
        <f t="shared" si="65"/>
        <v>-</v>
      </c>
      <c r="AV80" s="38" t="str">
        <f t="shared" si="65"/>
        <v>-</v>
      </c>
    </row>
    <row r="81" spans="2:48" s="189" customFormat="1" ht="10.5" customHeight="1" x14ac:dyDescent="0.3">
      <c r="B81" s="135" t="s">
        <v>300</v>
      </c>
      <c r="C81" s="38" t="str">
        <f>ElecSingle_PPM_Nil!K184</f>
        <v>-</v>
      </c>
      <c r="D81" s="38" t="str">
        <f>ElecSingle_PPM_Nil!L184</f>
        <v>-</v>
      </c>
      <c r="E81" s="38" t="str">
        <f>ElecSingle_PPM_Nil!M184</f>
        <v>-</v>
      </c>
      <c r="F81" s="38" t="str">
        <f>ElecSingle_PPM_Nil!N184</f>
        <v>-</v>
      </c>
      <c r="G81" s="38" t="str">
        <f>ElecSingle_PPM_Nil!Q184</f>
        <v>-</v>
      </c>
      <c r="H81" s="38" t="str">
        <f>ElecSingle_PPM_Nil!R184</f>
        <v>-</v>
      </c>
      <c r="I81" s="38" t="str">
        <f>ElecSingle_PPM_Nil!S184</f>
        <v>-</v>
      </c>
      <c r="J81" s="38" t="str">
        <f>ElecSingle_PPM_Nil!T184</f>
        <v>-</v>
      </c>
      <c r="K81" s="38" t="str">
        <f>ElecSingle_PPM_Nil!U184</f>
        <v>-</v>
      </c>
      <c r="L81" s="38" t="str">
        <f>ElecSingle_PPM_Nil!V184</f>
        <v>-</v>
      </c>
      <c r="M81" s="7"/>
      <c r="N81" s="135" t="s">
        <v>300</v>
      </c>
      <c r="O81" s="38" t="str">
        <f>ElecMulti_PPM_Nil!K184</f>
        <v>-</v>
      </c>
      <c r="P81" s="38" t="str">
        <f>ElecMulti_PPM_Nil!L184</f>
        <v>-</v>
      </c>
      <c r="Q81" s="38" t="str">
        <f>ElecMulti_PPM_Nil!M184</f>
        <v>-</v>
      </c>
      <c r="R81" s="38" t="str">
        <f>ElecMulti_PPM_Nil!N184</f>
        <v>-</v>
      </c>
      <c r="S81" s="38" t="str">
        <f>ElecMulti_PPM_Nil!Q184</f>
        <v>-</v>
      </c>
      <c r="T81" s="38" t="str">
        <f>ElecMulti_PPM_Nil!R184</f>
        <v>-</v>
      </c>
      <c r="U81" s="38" t="str">
        <f>ElecMulti_PPM_Nil!S184</f>
        <v>-</v>
      </c>
      <c r="V81" s="38" t="str">
        <f>ElecMulti_PPM_Nil!T184</f>
        <v>-</v>
      </c>
      <c r="W81" s="38" t="str">
        <f>ElecMulti_PPM_Nil!U184</f>
        <v>-</v>
      </c>
      <c r="X81" s="38" t="str">
        <f>ElecMulti_PPM_Nil!V184</f>
        <v>-</v>
      </c>
      <c r="Z81" s="135" t="s">
        <v>300</v>
      </c>
      <c r="AA81" s="38"/>
      <c r="AB81" s="38"/>
      <c r="AC81" s="38"/>
      <c r="AD81" s="38"/>
      <c r="AE81" s="38"/>
      <c r="AF81" s="38"/>
      <c r="AG81" s="38"/>
      <c r="AH81" s="38"/>
      <c r="AI81" s="38"/>
      <c r="AJ81" s="38"/>
      <c r="AK81" s="7"/>
      <c r="AL81" s="135" t="s">
        <v>300</v>
      </c>
      <c r="AM81" s="38" t="str">
        <f t="shared" ref="AM81:AM91" si="66">IFERROR(C81+AA81,"-")</f>
        <v>-</v>
      </c>
      <c r="AN81" s="38" t="str">
        <f t="shared" ref="AN81:AN91" si="67">IFERROR(D81+AB81,"-")</f>
        <v>-</v>
      </c>
      <c r="AO81" s="38" t="str">
        <f t="shared" ref="AO81:AO91" si="68">IFERROR(E81+AC81,"-")</f>
        <v>-</v>
      </c>
      <c r="AP81" s="38" t="str">
        <f t="shared" ref="AP81:AP91" si="69">IFERROR(F81+AD81,"-")</f>
        <v>-</v>
      </c>
      <c r="AQ81" s="38" t="str">
        <f t="shared" ref="AQ81:AQ91" si="70">IFERROR(G81+AE81,"-")</f>
        <v>-</v>
      </c>
      <c r="AR81" s="38" t="str">
        <f t="shared" ref="AR81:AR91" si="71">IFERROR(H81+AF81,"-")</f>
        <v>-</v>
      </c>
      <c r="AS81" s="38" t="str">
        <f t="shared" si="65"/>
        <v>-</v>
      </c>
      <c r="AT81" s="38" t="str">
        <f t="shared" si="65"/>
        <v>-</v>
      </c>
      <c r="AU81" s="38" t="str">
        <f t="shared" si="65"/>
        <v>-</v>
      </c>
      <c r="AV81" s="38" t="str">
        <f t="shared" si="65"/>
        <v>-</v>
      </c>
    </row>
    <row r="82" spans="2:48" s="189" customFormat="1" ht="10.5" customHeight="1" x14ac:dyDescent="0.3">
      <c r="B82" s="135" t="s">
        <v>597</v>
      </c>
      <c r="C82" s="38" t="str">
        <f>ElecSingle_PPM_Nil!K185</f>
        <v>-</v>
      </c>
      <c r="D82" s="38" t="str">
        <f>ElecSingle_PPM_Nil!L185</f>
        <v>-</v>
      </c>
      <c r="E82" s="38" t="str">
        <f>ElecSingle_PPM_Nil!M185</f>
        <v>-</v>
      </c>
      <c r="F82" s="38" t="str">
        <f>ElecSingle_PPM_Nil!N185</f>
        <v>-</v>
      </c>
      <c r="G82" s="38" t="str">
        <f>ElecSingle_PPM_Nil!Q185</f>
        <v>-</v>
      </c>
      <c r="H82" s="38" t="str">
        <f>ElecSingle_PPM_Nil!R185</f>
        <v>-</v>
      </c>
      <c r="I82" s="38" t="str">
        <f>ElecSingle_PPM_Nil!S185</f>
        <v>-</v>
      </c>
      <c r="J82" s="38">
        <f>ElecSingle_PPM_Nil!T185</f>
        <v>0</v>
      </c>
      <c r="K82" s="38">
        <f>ElecSingle_PPM_Nil!U185</f>
        <v>0</v>
      </c>
      <c r="L82" s="38">
        <f>ElecSingle_PPM_Nil!V185</f>
        <v>0</v>
      </c>
      <c r="M82" s="7"/>
      <c r="N82" s="135" t="s">
        <v>597</v>
      </c>
      <c r="O82" s="38" t="str">
        <f>ElecMulti_PPM_Nil!K185</f>
        <v>-</v>
      </c>
      <c r="P82" s="38" t="str">
        <f>ElecMulti_PPM_Nil!L185</f>
        <v>-</v>
      </c>
      <c r="Q82" s="38" t="str">
        <f>ElecMulti_PPM_Nil!M185</f>
        <v>-</v>
      </c>
      <c r="R82" s="38" t="str">
        <f>ElecMulti_PPM_Nil!N185</f>
        <v>-</v>
      </c>
      <c r="S82" s="38" t="str">
        <f>ElecMulti_PPM_Nil!Q185</f>
        <v>-</v>
      </c>
      <c r="T82" s="38" t="str">
        <f>ElecMulti_PPM_Nil!R185</f>
        <v>-</v>
      </c>
      <c r="U82" s="38" t="str">
        <f>ElecMulti_PPM_Nil!S185</f>
        <v>-</v>
      </c>
      <c r="V82" s="38">
        <f>ElecMulti_PPM_Nil!T185</f>
        <v>0</v>
      </c>
      <c r="W82" s="38">
        <f>ElecMulti_PPM_Nil!U185</f>
        <v>0</v>
      </c>
      <c r="X82" s="38">
        <f>ElecMulti_PPM_Nil!V185</f>
        <v>0</v>
      </c>
      <c r="Z82" s="135" t="s">
        <v>597</v>
      </c>
      <c r="AA82" s="38" t="str">
        <f>Gas_PPM_Nil!K185</f>
        <v>-</v>
      </c>
      <c r="AB82" s="38" t="str">
        <f>Gas_PPM_Nil!L185</f>
        <v>-</v>
      </c>
      <c r="AC82" s="38" t="str">
        <f>Gas_PPM_Nil!M185</f>
        <v>-</v>
      </c>
      <c r="AD82" s="38" t="str">
        <f>Gas_PPM_Nil!N185</f>
        <v>-</v>
      </c>
      <c r="AE82" s="38" t="str">
        <f>Gas_PPM_Nil!Q185</f>
        <v>-</v>
      </c>
      <c r="AF82" s="38" t="str">
        <f>Gas_PPM_Nil!R185</f>
        <v>-</v>
      </c>
      <c r="AG82" s="38" t="str">
        <f>Gas_PPM_Nil!S185</f>
        <v>-</v>
      </c>
      <c r="AH82" s="38">
        <f>Gas_PPM_Nil!T185</f>
        <v>0</v>
      </c>
      <c r="AI82" s="38">
        <f>Gas_PPM_Nil!U185</f>
        <v>0</v>
      </c>
      <c r="AJ82" s="38">
        <f>Gas_PPM_Nil!V185</f>
        <v>0</v>
      </c>
      <c r="AK82" s="7"/>
      <c r="AL82" s="135" t="s">
        <v>597</v>
      </c>
      <c r="AM82" s="38"/>
      <c r="AN82" s="38"/>
      <c r="AO82" s="38"/>
      <c r="AP82" s="38"/>
      <c r="AQ82" s="38"/>
      <c r="AR82" s="38"/>
      <c r="AS82" s="38"/>
      <c r="AT82" s="38"/>
      <c r="AU82" s="38"/>
      <c r="AV82" s="38"/>
    </row>
    <row r="83" spans="2:48" s="189" customFormat="1" ht="10.5" customHeight="1" x14ac:dyDescent="0.3">
      <c r="B83" s="135" t="s">
        <v>342</v>
      </c>
      <c r="C83" s="38">
        <f>ElecSingle_PPM_Nil!K186</f>
        <v>6.6995028867368616</v>
      </c>
      <c r="D83" s="38">
        <f>ElecSingle_PPM_Nil!L186</f>
        <v>6.6995028867368616</v>
      </c>
      <c r="E83" s="38">
        <f>ElecSingle_PPM_Nil!M186</f>
        <v>7.113121830127354</v>
      </c>
      <c r="F83" s="38">
        <f>ElecSingle_PPM_Nil!N186</f>
        <v>7.113121830127354</v>
      </c>
      <c r="G83" s="38">
        <f>ElecSingle_PPM_Nil!Q186</f>
        <v>7.2804579515147188</v>
      </c>
      <c r="H83" s="38">
        <f>ElecSingle_PPM_Nil!R186</f>
        <v>7.1935840895118579</v>
      </c>
      <c r="I83" s="38">
        <f>ElecSingle_PPM_Nil!S186</f>
        <v>7.3593999937099719</v>
      </c>
      <c r="J83" s="38">
        <f>ElecSingle_PPM_Nil!T186</f>
        <v>7.0492243060839295</v>
      </c>
      <c r="K83" s="38">
        <f>ElecSingle_PPM_Nil!U186</f>
        <v>7.1089669218364691</v>
      </c>
      <c r="L83" s="38">
        <f>ElecSingle_PPM_Nil!V186</f>
        <v>6.9829560851947958</v>
      </c>
      <c r="M83" s="7"/>
      <c r="N83" s="135" t="s">
        <v>342</v>
      </c>
      <c r="O83" s="38">
        <f>ElecMulti_PPM_Nil!K186</f>
        <v>6.6995028867368616</v>
      </c>
      <c r="P83" s="38">
        <f>ElecMulti_PPM_Nil!L186</f>
        <v>6.6995028867368616</v>
      </c>
      <c r="Q83" s="38">
        <f>ElecMulti_PPM_Nil!M186</f>
        <v>7.113121830127354</v>
      </c>
      <c r="R83" s="38">
        <f>ElecMulti_PPM_Nil!N186</f>
        <v>7.113121830127354</v>
      </c>
      <c r="S83" s="38">
        <f>ElecMulti_PPM_Nil!Q186</f>
        <v>7.2804579515147188</v>
      </c>
      <c r="T83" s="38">
        <f>ElecMulti_PPM_Nil!R186</f>
        <v>7.1935840895118579</v>
      </c>
      <c r="U83" s="38">
        <f>ElecMulti_PPM_Nil!S186</f>
        <v>7.3593999937099719</v>
      </c>
      <c r="V83" s="38">
        <f>ElecMulti_PPM_Nil!T186</f>
        <v>7.0492243060839295</v>
      </c>
      <c r="W83" s="38">
        <f>ElecMulti_PPM_Nil!U186</f>
        <v>7.1089669218364691</v>
      </c>
      <c r="X83" s="38">
        <f>ElecMulti_PPM_Nil!V186</f>
        <v>6.9829560851947958</v>
      </c>
      <c r="Z83" s="135" t="s">
        <v>342</v>
      </c>
      <c r="AA83" s="38">
        <f>Gas_PPM_Nil!K186</f>
        <v>6.6995028867368616</v>
      </c>
      <c r="AB83" s="38">
        <f>Gas_PPM_Nil!L186</f>
        <v>6.6995028867368616</v>
      </c>
      <c r="AC83" s="38">
        <f>Gas_PPM_Nil!M186</f>
        <v>7.113121830127354</v>
      </c>
      <c r="AD83" s="38">
        <f>Gas_PPM_Nil!N186</f>
        <v>7.113121830127354</v>
      </c>
      <c r="AE83" s="38">
        <f>Gas_PPM_Nil!Q186</f>
        <v>7.2804579515147188</v>
      </c>
      <c r="AF83" s="38">
        <f>Gas_PPM_Nil!R186</f>
        <v>7.1935840895118579</v>
      </c>
      <c r="AG83" s="38">
        <f>Gas_PPM_Nil!S186</f>
        <v>7.3593999937099719</v>
      </c>
      <c r="AH83" s="38">
        <f>Gas_PPM_Nil!T186</f>
        <v>7.0492243060839295</v>
      </c>
      <c r="AI83" s="38">
        <f>Gas_PPM_Nil!U186</f>
        <v>7.1089669218364691</v>
      </c>
      <c r="AJ83" s="38">
        <f>Gas_PPM_Nil!V186</f>
        <v>6.9829560851947958</v>
      </c>
      <c r="AK83" s="7"/>
      <c r="AL83" s="135" t="s">
        <v>342</v>
      </c>
      <c r="AM83" s="38">
        <f t="shared" si="66"/>
        <v>13.399005773473723</v>
      </c>
      <c r="AN83" s="38">
        <f t="shared" si="67"/>
        <v>13.399005773473723</v>
      </c>
      <c r="AO83" s="38">
        <f t="shared" si="68"/>
        <v>14.226243660254708</v>
      </c>
      <c r="AP83" s="38">
        <f t="shared" si="69"/>
        <v>14.226243660254708</v>
      </c>
      <c r="AQ83" s="38">
        <f t="shared" si="70"/>
        <v>14.560915903029438</v>
      </c>
      <c r="AR83" s="38">
        <f t="shared" si="71"/>
        <v>14.387168179023716</v>
      </c>
      <c r="AS83" s="38">
        <f t="shared" ref="AS83:AS91" si="72">IFERROR(I83+AG83,"-")</f>
        <v>14.718799987419944</v>
      </c>
      <c r="AT83" s="38">
        <f t="shared" ref="AT83:AT91" si="73">IFERROR(J83+AH83,"-")</f>
        <v>14.098448612167859</v>
      </c>
      <c r="AU83" s="38">
        <f t="shared" ref="AU83:AV91" si="74">IFERROR(K83+AI83,"-")</f>
        <v>14.217933843672938</v>
      </c>
      <c r="AV83" s="38">
        <f t="shared" si="74"/>
        <v>13.965912170389592</v>
      </c>
    </row>
    <row r="84" spans="2:48" s="189" customFormat="1" ht="10.5" customHeight="1" x14ac:dyDescent="0.3">
      <c r="B84" s="135" t="s">
        <v>343</v>
      </c>
      <c r="C84" s="38">
        <f>ElecSingle_PPM_Nil!K187</f>
        <v>16.43282142857143</v>
      </c>
      <c r="D84" s="38">
        <f>ElecSingle_PPM_Nil!L187</f>
        <v>16.43282142857143</v>
      </c>
      <c r="E84" s="38">
        <f>ElecSingle_PPM_Nil!M187</f>
        <v>16.727428571428572</v>
      </c>
      <c r="F84" s="38">
        <f>ElecSingle_PPM_Nil!N187</f>
        <v>16.727428571428572</v>
      </c>
      <c r="G84" s="38">
        <f>ElecSingle_PPM_Nil!Q187</f>
        <v>16.54232142857143</v>
      </c>
      <c r="H84" s="38">
        <f>ElecSingle_PPM_Nil!R187</f>
        <v>16.54232142857143</v>
      </c>
      <c r="I84" s="38">
        <f>ElecSingle_PPM_Nil!S187</f>
        <v>17.267107142857146</v>
      </c>
      <c r="J84" s="38">
        <f>ElecSingle_PPM_Nil!T187</f>
        <v>17.267107142857146</v>
      </c>
      <c r="K84" s="38">
        <f>ElecSingle_PPM_Nil!U187</f>
        <v>17.41310714285714</v>
      </c>
      <c r="L84" s="38">
        <f>ElecSingle_PPM_Nil!V187</f>
        <v>17.41310714285714</v>
      </c>
      <c r="M84" s="7"/>
      <c r="N84" s="135" t="s">
        <v>343</v>
      </c>
      <c r="O84" s="38">
        <f>ElecMulti_PPM_Nil!K187</f>
        <v>16.43282142857143</v>
      </c>
      <c r="P84" s="38">
        <f>ElecMulti_PPM_Nil!L187</f>
        <v>16.43282142857143</v>
      </c>
      <c r="Q84" s="38">
        <f>ElecMulti_PPM_Nil!M187</f>
        <v>16.727428571428572</v>
      </c>
      <c r="R84" s="38">
        <f>ElecMulti_PPM_Nil!N187</f>
        <v>16.727428571428572</v>
      </c>
      <c r="S84" s="38">
        <f>ElecMulti_PPM_Nil!Q187</f>
        <v>16.54232142857143</v>
      </c>
      <c r="T84" s="38">
        <f>ElecMulti_PPM_Nil!R187</f>
        <v>16.54232142857143</v>
      </c>
      <c r="U84" s="38">
        <f>ElecMulti_PPM_Nil!S187</f>
        <v>17.267107142857146</v>
      </c>
      <c r="V84" s="38">
        <f>ElecMulti_PPM_Nil!T187</f>
        <v>17.267107142857146</v>
      </c>
      <c r="W84" s="38">
        <f>ElecMulti_PPM_Nil!U187</f>
        <v>17.41310714285714</v>
      </c>
      <c r="X84" s="38">
        <f>ElecMulti_PPM_Nil!V187</f>
        <v>17.41310714285714</v>
      </c>
      <c r="Z84" s="135" t="s">
        <v>343</v>
      </c>
      <c r="AA84" s="38"/>
      <c r="AB84" s="38"/>
      <c r="AC84" s="38"/>
      <c r="AD84" s="38"/>
      <c r="AE84" s="38"/>
      <c r="AF84" s="38"/>
      <c r="AG84" s="38"/>
      <c r="AH84" s="38"/>
      <c r="AI84" s="38"/>
      <c r="AJ84" s="38"/>
      <c r="AK84" s="7"/>
      <c r="AL84" s="135" t="s">
        <v>343</v>
      </c>
      <c r="AM84" s="38">
        <f t="shared" si="66"/>
        <v>16.43282142857143</v>
      </c>
      <c r="AN84" s="38">
        <f t="shared" si="67"/>
        <v>16.43282142857143</v>
      </c>
      <c r="AO84" s="38">
        <f t="shared" si="68"/>
        <v>16.727428571428572</v>
      </c>
      <c r="AP84" s="38">
        <f t="shared" si="69"/>
        <v>16.727428571428572</v>
      </c>
      <c r="AQ84" s="38">
        <f t="shared" si="70"/>
        <v>16.54232142857143</v>
      </c>
      <c r="AR84" s="38">
        <f t="shared" si="71"/>
        <v>16.54232142857143</v>
      </c>
      <c r="AS84" s="38">
        <f t="shared" si="72"/>
        <v>17.267107142857146</v>
      </c>
      <c r="AT84" s="38">
        <f t="shared" si="73"/>
        <v>17.267107142857146</v>
      </c>
      <c r="AU84" s="38">
        <f t="shared" si="74"/>
        <v>17.41310714285714</v>
      </c>
      <c r="AV84" s="38">
        <f t="shared" si="74"/>
        <v>17.41310714285714</v>
      </c>
    </row>
    <row r="85" spans="2:48" s="189" customFormat="1" ht="10.5" customHeight="1" x14ac:dyDescent="0.3">
      <c r="B85" s="135" t="s">
        <v>344</v>
      </c>
      <c r="C85" s="38">
        <f>ElecSingle_PPM_Nil!K188</f>
        <v>39.664800000000007</v>
      </c>
      <c r="D85" s="38">
        <f>ElecSingle_PPM_Nil!L188</f>
        <v>40.169342465753417</v>
      </c>
      <c r="E85" s="38">
        <f>ElecSingle_PPM_Nil!M188</f>
        <v>40.751506849315078</v>
      </c>
      <c r="F85" s="38">
        <f>ElecSingle_PPM_Nil!N188</f>
        <v>41.100805479452056</v>
      </c>
      <c r="G85" s="38">
        <f>ElecSingle_PPM_Nil!Q188</f>
        <v>41.566536986301358</v>
      </c>
      <c r="H85" s="38">
        <f>ElecSingle_PPM_Nil!R188</f>
        <v>41.87702465753425</v>
      </c>
      <c r="I85" s="38">
        <f>ElecSingle_PPM_Nil!S188</f>
        <v>42.109890410958897</v>
      </c>
      <c r="J85" s="38">
        <f>ElecSingle_PPM_Nil!T188</f>
        <v>42.226323287671228</v>
      </c>
      <c r="K85" s="38">
        <f>ElecSingle_PPM_Nil!U188</f>
        <v>42.45918904109589</v>
      </c>
      <c r="L85" s="38">
        <f>ElecSingle_PPM_Nil!V188</f>
        <v>43.235408219178098</v>
      </c>
      <c r="M85" s="7"/>
      <c r="N85" s="135" t="s">
        <v>344</v>
      </c>
      <c r="O85" s="38">
        <f>ElecMulti_PPM_Nil!K188</f>
        <v>39.933199999999992</v>
      </c>
      <c r="P85" s="38">
        <f>ElecMulti_PPM_Nil!L188</f>
        <v>40.441156555772992</v>
      </c>
      <c r="Q85" s="38">
        <f>ElecMulti_PPM_Nil!M188</f>
        <v>41.027260273972608</v>
      </c>
      <c r="R85" s="38">
        <f>ElecMulti_PPM_Nil!N188</f>
        <v>41.37892250489238</v>
      </c>
      <c r="S85" s="38">
        <f>ElecMulti_PPM_Nil!Q188</f>
        <v>41.847805479452056</v>
      </c>
      <c r="T85" s="38">
        <f>ElecMulti_PPM_Nil!R188</f>
        <v>42.160394129158519</v>
      </c>
      <c r="U85" s="38">
        <f>ElecMulti_PPM_Nil!S188</f>
        <v>42.39483561643835</v>
      </c>
      <c r="V85" s="38">
        <f>ElecMulti_PPM_Nil!T188</f>
        <v>42.51205636007829</v>
      </c>
      <c r="W85" s="38">
        <f>ElecMulti_PPM_Nil!U188</f>
        <v>42.746497847358121</v>
      </c>
      <c r="X85" s="38">
        <f>ElecMulti_PPM_Nil!V188</f>
        <v>43.527969471624267</v>
      </c>
      <c r="Z85" s="135" t="s">
        <v>344</v>
      </c>
      <c r="AA85" s="38">
        <f>Gas_PPM_Nil!K188</f>
        <v>64.944500000000033</v>
      </c>
      <c r="AB85" s="38">
        <f>Gas_PPM_Nil!L188</f>
        <v>65.770604207436435</v>
      </c>
      <c r="AC85" s="38">
        <f>Gas_PPM_Nil!M188</f>
        <v>66.723801369863025</v>
      </c>
      <c r="AD85" s="38">
        <f>Gas_PPM_Nil!N188</f>
        <v>67.295719667318977</v>
      </c>
      <c r="AE85" s="38">
        <f>Gas_PPM_Nil!Q188</f>
        <v>68.058277397260298</v>
      </c>
      <c r="AF85" s="38">
        <f>Gas_PPM_Nil!R188</f>
        <v>68.566649217221112</v>
      </c>
      <c r="AG85" s="38">
        <f>Gas_PPM_Nil!S188</f>
        <v>68.94792808219178</v>
      </c>
      <c r="AH85" s="38">
        <f>Gas_PPM_Nil!T188</f>
        <v>69.138567514677106</v>
      </c>
      <c r="AI85" s="38">
        <f>Gas_PPM_Nil!U188</f>
        <v>69.519846379647774</v>
      </c>
      <c r="AJ85" s="38">
        <f>Gas_PPM_Nil!V188</f>
        <v>70.790775929549909</v>
      </c>
      <c r="AK85" s="7"/>
      <c r="AL85" s="135" t="s">
        <v>344</v>
      </c>
      <c r="AM85" s="38">
        <f t="shared" si="66"/>
        <v>104.60930000000005</v>
      </c>
      <c r="AN85" s="38">
        <f t="shared" si="67"/>
        <v>105.93994667318985</v>
      </c>
      <c r="AO85" s="38">
        <f t="shared" si="68"/>
        <v>107.4753082191781</v>
      </c>
      <c r="AP85" s="38">
        <f t="shared" si="69"/>
        <v>108.39652514677104</v>
      </c>
      <c r="AQ85" s="38">
        <f t="shared" si="70"/>
        <v>109.62481438356166</v>
      </c>
      <c r="AR85" s="38">
        <f t="shared" si="71"/>
        <v>110.44367387475536</v>
      </c>
      <c r="AS85" s="38">
        <f t="shared" si="72"/>
        <v>111.05781849315068</v>
      </c>
      <c r="AT85" s="38">
        <f t="shared" si="73"/>
        <v>111.36489080234833</v>
      </c>
      <c r="AU85" s="38">
        <f t="shared" si="74"/>
        <v>111.97903542074366</v>
      </c>
      <c r="AV85" s="38">
        <f t="shared" si="74"/>
        <v>114.02618414872801</v>
      </c>
    </row>
    <row r="86" spans="2:48" s="189" customFormat="1" ht="10.5" customHeight="1" x14ac:dyDescent="0.3">
      <c r="B86" s="135" t="s">
        <v>43</v>
      </c>
      <c r="C86" s="38">
        <f>ElecSingle_PPM_Nil!K189</f>
        <v>0</v>
      </c>
      <c r="D86" s="38">
        <f>ElecSingle_PPM_Nil!L189</f>
        <v>-0.1310662676190151</v>
      </c>
      <c r="E86" s="38">
        <f>ElecSingle_PPM_Nil!M189</f>
        <v>1.6490220555819268</v>
      </c>
      <c r="F86" s="38">
        <f>ElecSingle_PPM_Nil!N189</f>
        <v>1.7011822078168848</v>
      </c>
      <c r="G86" s="38">
        <f>ElecSingle_PPM_Nil!Q189</f>
        <v>3.37071596157242</v>
      </c>
      <c r="H86" s="38">
        <f>ElecSingle_PPM_Nil!R189</f>
        <v>3.2761312765157915</v>
      </c>
      <c r="I86" s="38">
        <f>ElecSingle_PPM_Nil!S189</f>
        <v>4.8946129781636989</v>
      </c>
      <c r="J86" s="38">
        <f>ElecSingle_PPM_Nil!T189</f>
        <v>4.2887571563853459</v>
      </c>
      <c r="K86" s="38">
        <f>ElecSingle_PPM_Nil!U189</f>
        <v>4.0337120778428703</v>
      </c>
      <c r="L86" s="38">
        <f>ElecSingle_PPM_Nil!V189</f>
        <v>4.3260832188341771</v>
      </c>
      <c r="M86" s="7"/>
      <c r="N86" s="135" t="s">
        <v>43</v>
      </c>
      <c r="O86" s="38">
        <f>ElecMulti_PPM_Nil!K189</f>
        <v>0</v>
      </c>
      <c r="P86" s="38">
        <f>ElecMulti_PPM_Nil!L189</f>
        <v>-0.1310662676190151</v>
      </c>
      <c r="Q86" s="38">
        <f>ElecMulti_PPM_Nil!M189</f>
        <v>1.6490220555819268</v>
      </c>
      <c r="R86" s="38">
        <f>ElecMulti_PPM_Nil!N189</f>
        <v>1.7011822078168848</v>
      </c>
      <c r="S86" s="38">
        <f>ElecMulti_PPM_Nil!Q189</f>
        <v>3.37071596157242</v>
      </c>
      <c r="T86" s="38">
        <f>ElecMulti_PPM_Nil!R189</f>
        <v>3.2761312765157915</v>
      </c>
      <c r="U86" s="38">
        <f>ElecMulti_PPM_Nil!S189</f>
        <v>4.8946129781636989</v>
      </c>
      <c r="V86" s="38">
        <f>ElecMulti_PPM_Nil!T189</f>
        <v>4.2887571563853459</v>
      </c>
      <c r="W86" s="38">
        <f>ElecMulti_PPM_Nil!U189</f>
        <v>4.0337120778428703</v>
      </c>
      <c r="X86" s="38">
        <f>ElecMulti_PPM_Nil!V189</f>
        <v>4.3260832188341771</v>
      </c>
      <c r="Z86" s="135" t="s">
        <v>43</v>
      </c>
      <c r="AA86" s="38">
        <f>Gas_PPM_Nil!K189</f>
        <v>0</v>
      </c>
      <c r="AB86" s="38">
        <f>Gas_PPM_Nil!L189</f>
        <v>-0.1023941345466083</v>
      </c>
      <c r="AC86" s="38">
        <f>Gas_PPM_Nil!M189</f>
        <v>1.3107897268148034</v>
      </c>
      <c r="AD86" s="38">
        <f>Gas_PPM_Nil!N189</f>
        <v>1.3561024854837453</v>
      </c>
      <c r="AE86" s="38">
        <f>Gas_PPM_Nil!Q189</f>
        <v>2.7190896886881832</v>
      </c>
      <c r="AF86" s="38">
        <f>Gas_PPM_Nil!R189</f>
        <v>2.5445731212335483</v>
      </c>
      <c r="AG86" s="38">
        <f>Gas_PPM_Nil!S189</f>
        <v>3.7238675166956505</v>
      </c>
      <c r="AH86" s="38">
        <f>Gas_PPM_Nil!T189</f>
        <v>3.2317970151566944</v>
      </c>
      <c r="AI86" s="38">
        <f>Gas_PPM_Nil!U189</f>
        <v>3.0490377355812108</v>
      </c>
      <c r="AJ86" s="38">
        <f>Gas_PPM_Nil!V189</f>
        <v>-2.875592827402639</v>
      </c>
      <c r="AK86" s="7"/>
      <c r="AL86" s="135" t="s">
        <v>43</v>
      </c>
      <c r="AM86" s="38">
        <f t="shared" si="66"/>
        <v>0</v>
      </c>
      <c r="AN86" s="38">
        <f t="shared" si="67"/>
        <v>-0.23346040216562342</v>
      </c>
      <c r="AO86" s="38">
        <f t="shared" si="68"/>
        <v>2.9598117823967303</v>
      </c>
      <c r="AP86" s="38">
        <f t="shared" si="69"/>
        <v>3.0572846933006304</v>
      </c>
      <c r="AQ86" s="38">
        <f t="shared" si="70"/>
        <v>6.0898056502606028</v>
      </c>
      <c r="AR86" s="38">
        <f t="shared" si="71"/>
        <v>5.8207043977493402</v>
      </c>
      <c r="AS86" s="38">
        <f t="shared" si="72"/>
        <v>8.6184804948593499</v>
      </c>
      <c r="AT86" s="38">
        <f t="shared" si="73"/>
        <v>7.5205541715420399</v>
      </c>
      <c r="AU86" s="38">
        <f t="shared" si="74"/>
        <v>7.0827498134240816</v>
      </c>
      <c r="AV86" s="38">
        <f t="shared" si="74"/>
        <v>1.4504903914315381</v>
      </c>
    </row>
    <row r="87" spans="2:48" s="189" customFormat="1" ht="10.5" customHeight="1" x14ac:dyDescent="0.3">
      <c r="B87" s="135" t="s">
        <v>389</v>
      </c>
      <c r="C87" s="38">
        <f>ElecSingle_PPM_Nil!K190</f>
        <v>24.407199999999992</v>
      </c>
      <c r="D87" s="38">
        <f>ElecSingle_PPM_Nil!L190</f>
        <v>24.717663405088064</v>
      </c>
      <c r="E87" s="38">
        <f>ElecSingle_PPM_Nil!M190</f>
        <v>25.075890410958895</v>
      </c>
      <c r="F87" s="38">
        <f>ElecSingle_PPM_Nil!N190</f>
        <v>25.290826614481411</v>
      </c>
      <c r="G87" s="38">
        <f>ElecSingle_PPM_Nil!Q190</f>
        <v>25.577408219178089</v>
      </c>
      <c r="H87" s="38">
        <f>ElecSingle_PPM_Nil!R190</f>
        <v>25.76846262230919</v>
      </c>
      <c r="I87" s="38">
        <f>ElecSingle_PPM_Nil!S190</f>
        <v>25.911753424657544</v>
      </c>
      <c r="J87" s="38">
        <f>ElecSingle_PPM_Nil!T190</f>
        <v>25.983398825831703</v>
      </c>
      <c r="K87" s="38">
        <f>ElecSingle_PPM_Nil!U190</f>
        <v>26.126689628180035</v>
      </c>
      <c r="L87" s="38">
        <f>ElecSingle_PPM_Nil!V190</f>
        <v>26.60432563600784</v>
      </c>
      <c r="M87" s="7"/>
      <c r="N87" s="135" t="s">
        <v>389</v>
      </c>
      <c r="O87" s="38">
        <f>ElecMulti_PPM_Nil!K190</f>
        <v>24.407199999999992</v>
      </c>
      <c r="P87" s="38">
        <f>ElecMulti_PPM_Nil!L190</f>
        <v>24.717663405088064</v>
      </c>
      <c r="Q87" s="38">
        <f>ElecMulti_PPM_Nil!M190</f>
        <v>25.075890410958895</v>
      </c>
      <c r="R87" s="38">
        <f>ElecMulti_PPM_Nil!N190</f>
        <v>25.290826614481411</v>
      </c>
      <c r="S87" s="38">
        <f>ElecMulti_PPM_Nil!Q190</f>
        <v>25.577408219178089</v>
      </c>
      <c r="T87" s="38">
        <f>ElecMulti_PPM_Nil!R190</f>
        <v>25.76846262230919</v>
      </c>
      <c r="U87" s="38">
        <f>ElecMulti_PPM_Nil!S190</f>
        <v>25.911753424657544</v>
      </c>
      <c r="V87" s="38">
        <f>ElecMulti_PPM_Nil!T190</f>
        <v>25.983398825831703</v>
      </c>
      <c r="W87" s="38">
        <f>ElecMulti_PPM_Nil!U190</f>
        <v>26.126689628180035</v>
      </c>
      <c r="X87" s="38">
        <f>ElecMulti_PPM_Nil!V190</f>
        <v>26.60432563600784</v>
      </c>
      <c r="Z87" s="135" t="s">
        <v>389</v>
      </c>
      <c r="AA87" s="38">
        <f>Gas_PPM_Nil!K190</f>
        <v>39.661700000000003</v>
      </c>
      <c r="AB87" s="38">
        <f>Gas_PPM_Nil!L190</f>
        <v>40.166203033268111</v>
      </c>
      <c r="AC87" s="38">
        <f>Gas_PPM_Nil!M190</f>
        <v>40.748321917808212</v>
      </c>
      <c r="AD87" s="38">
        <f>Gas_PPM_Nil!N190</f>
        <v>41.097593248532299</v>
      </c>
      <c r="AE87" s="38">
        <f>Gas_PPM_Nil!Q190</f>
        <v>41.563288356164385</v>
      </c>
      <c r="AF87" s="38">
        <f>Gas_PPM_Nil!R190</f>
        <v>41.873751761252443</v>
      </c>
      <c r="AG87" s="38">
        <f>Gas_PPM_Nil!S190</f>
        <v>42.106599315068493</v>
      </c>
      <c r="AH87" s="38">
        <f>Gas_PPM_Nil!T190</f>
        <v>42.223023091976522</v>
      </c>
      <c r="AI87" s="38">
        <f>Gas_PPM_Nil!U190</f>
        <v>42.455870645792565</v>
      </c>
      <c r="AJ87" s="38">
        <f>Gas_PPM_Nil!V190</f>
        <v>43.232029158512731</v>
      </c>
      <c r="AK87" s="7"/>
      <c r="AL87" s="135" t="s">
        <v>389</v>
      </c>
      <c r="AM87" s="38">
        <f t="shared" si="66"/>
        <v>64.068899999999999</v>
      </c>
      <c r="AN87" s="38">
        <f t="shared" si="67"/>
        <v>64.883866438356179</v>
      </c>
      <c r="AO87" s="38">
        <f t="shared" si="68"/>
        <v>65.824212328767103</v>
      </c>
      <c r="AP87" s="38">
        <f t="shared" si="69"/>
        <v>66.388419863013709</v>
      </c>
      <c r="AQ87" s="38">
        <f t="shared" si="70"/>
        <v>67.140696575342474</v>
      </c>
      <c r="AR87" s="38">
        <f t="shared" si="71"/>
        <v>67.642214383561637</v>
      </c>
      <c r="AS87" s="38">
        <f t="shared" si="72"/>
        <v>68.018352739726041</v>
      </c>
      <c r="AT87" s="38">
        <f t="shared" si="73"/>
        <v>68.206421917808228</v>
      </c>
      <c r="AU87" s="38">
        <f t="shared" si="74"/>
        <v>68.582560273972604</v>
      </c>
      <c r="AV87" s="38">
        <f t="shared" si="74"/>
        <v>69.836354794520574</v>
      </c>
    </row>
    <row r="88" spans="2:48" s="189" customFormat="1" ht="10.5" customHeight="1" x14ac:dyDescent="0.3">
      <c r="B88" s="135" t="s">
        <v>404</v>
      </c>
      <c r="C88" s="38">
        <f>ElecSingle_PPM_Nil!K191</f>
        <v>0</v>
      </c>
      <c r="D88" s="38">
        <f>ElecSingle_PPM_Nil!L191</f>
        <v>0</v>
      </c>
      <c r="E88" s="38">
        <f>ElecSingle_PPM_Nil!M191</f>
        <v>0</v>
      </c>
      <c r="F88" s="38">
        <f>ElecSingle_PPM_Nil!N191</f>
        <v>0</v>
      </c>
      <c r="G88" s="38">
        <f>ElecSingle_PPM_Nil!Q191</f>
        <v>0</v>
      </c>
      <c r="H88" s="38">
        <f>ElecSingle_PPM_Nil!R191</f>
        <v>0</v>
      </c>
      <c r="I88" s="38">
        <f>ElecSingle_PPM_Nil!S191</f>
        <v>0</v>
      </c>
      <c r="J88" s="38">
        <f>ElecSingle_PPM_Nil!T191</f>
        <v>0</v>
      </c>
      <c r="K88" s="38">
        <f>ElecSingle_PPM_Nil!U191</f>
        <v>0</v>
      </c>
      <c r="L88" s="38">
        <f>ElecSingle_PPM_Nil!V191</f>
        <v>0</v>
      </c>
      <c r="M88" s="7"/>
      <c r="N88" s="135" t="s">
        <v>404</v>
      </c>
      <c r="O88" s="38">
        <f>ElecMulti_PPM_Nil!K191</f>
        <v>0</v>
      </c>
      <c r="P88" s="38">
        <f>ElecMulti_PPM_Nil!L191</f>
        <v>0</v>
      </c>
      <c r="Q88" s="38">
        <f>ElecMulti_PPM_Nil!M191</f>
        <v>0</v>
      </c>
      <c r="R88" s="38">
        <f>ElecMulti_PPM_Nil!N191</f>
        <v>0</v>
      </c>
      <c r="S88" s="38">
        <f>ElecMulti_PPM_Nil!Q191</f>
        <v>0</v>
      </c>
      <c r="T88" s="38">
        <f>ElecMulti_PPM_Nil!R191</f>
        <v>0</v>
      </c>
      <c r="U88" s="38">
        <f>ElecMulti_PPM_Nil!S191</f>
        <v>0</v>
      </c>
      <c r="V88" s="38">
        <f>ElecMulti_PPM_Nil!T191</f>
        <v>0</v>
      </c>
      <c r="W88" s="38">
        <f>ElecMulti_PPM_Nil!U191</f>
        <v>0</v>
      </c>
      <c r="X88" s="38">
        <f>ElecMulti_PPM_Nil!V191</f>
        <v>0</v>
      </c>
      <c r="Z88" s="135" t="s">
        <v>404</v>
      </c>
      <c r="AA88" s="38">
        <f>Gas_PPM_Nil!K191</f>
        <v>0</v>
      </c>
      <c r="AB88" s="38">
        <f>Gas_PPM_Nil!L191</f>
        <v>0</v>
      </c>
      <c r="AC88" s="38">
        <f>Gas_PPM_Nil!M191</f>
        <v>0</v>
      </c>
      <c r="AD88" s="38">
        <f>Gas_PPM_Nil!N191</f>
        <v>0</v>
      </c>
      <c r="AE88" s="38">
        <f>Gas_PPM_Nil!Q191</f>
        <v>0</v>
      </c>
      <c r="AF88" s="38">
        <f>Gas_PPM_Nil!R191</f>
        <v>0</v>
      </c>
      <c r="AG88" s="38">
        <f>Gas_PPM_Nil!S191</f>
        <v>0</v>
      </c>
      <c r="AH88" s="38">
        <f>Gas_PPM_Nil!T191</f>
        <v>0</v>
      </c>
      <c r="AI88" s="38">
        <f>Gas_PPM_Nil!U191</f>
        <v>0</v>
      </c>
      <c r="AJ88" s="38">
        <f>Gas_PPM_Nil!V191</f>
        <v>0</v>
      </c>
      <c r="AK88" s="7"/>
      <c r="AL88" s="135" t="s">
        <v>404</v>
      </c>
      <c r="AM88" s="38">
        <f t="shared" si="66"/>
        <v>0</v>
      </c>
      <c r="AN88" s="38">
        <f t="shared" si="67"/>
        <v>0</v>
      </c>
      <c r="AO88" s="38">
        <f t="shared" si="68"/>
        <v>0</v>
      </c>
      <c r="AP88" s="38">
        <f t="shared" si="69"/>
        <v>0</v>
      </c>
      <c r="AQ88" s="38">
        <f t="shared" si="70"/>
        <v>0</v>
      </c>
      <c r="AR88" s="38">
        <f t="shared" si="71"/>
        <v>0</v>
      </c>
      <c r="AS88" s="38">
        <f t="shared" si="72"/>
        <v>0</v>
      </c>
      <c r="AT88" s="38">
        <f t="shared" si="73"/>
        <v>0</v>
      </c>
      <c r="AU88" s="38">
        <f t="shared" si="74"/>
        <v>0</v>
      </c>
      <c r="AV88" s="38">
        <f t="shared" si="74"/>
        <v>0</v>
      </c>
    </row>
    <row r="89" spans="2:48" s="189" customFormat="1" ht="10.5" customHeight="1" x14ac:dyDescent="0.3">
      <c r="B89" s="135" t="s">
        <v>388</v>
      </c>
      <c r="C89" s="38">
        <f>ElecSingle_PPM_Nil!K192</f>
        <v>1.6889733533388911</v>
      </c>
      <c r="D89" s="38">
        <f>ElecSingle_PPM_Nil!L192</f>
        <v>1.7022198955741037</v>
      </c>
      <c r="E89" s="38">
        <f>ElecSingle_PPM_Nil!M192</f>
        <v>1.768627069486832</v>
      </c>
      <c r="F89" s="38">
        <f>ElecSingle_PPM_Nil!N192</f>
        <v>1.7805654075736359</v>
      </c>
      <c r="G89" s="38">
        <f>ElecSingle_PPM_Nil!Q192</f>
        <v>1.8271275485169689</v>
      </c>
      <c r="H89" s="38">
        <f>ElecSingle_PPM_Nil!R192</f>
        <v>1.8333269262738028</v>
      </c>
      <c r="I89" s="38">
        <f>ElecSingle_PPM_Nil!S192</f>
        <v>1.8892082521903257</v>
      </c>
      <c r="J89" s="38">
        <f>ElecSingle_PPM_Nil!T192</f>
        <v>1.8751092540022867</v>
      </c>
      <c r="K89" s="38">
        <f>ElecSingle_PPM_Nil!U192</f>
        <v>1.8814397640751825</v>
      </c>
      <c r="L89" s="38">
        <f>ElecSingle_PPM_Nil!V192</f>
        <v>1.908946497690531</v>
      </c>
      <c r="M89" s="7"/>
      <c r="N89" s="135" t="s">
        <v>388</v>
      </c>
      <c r="O89" s="38">
        <f>ElecMulti_PPM_Nil!K192</f>
        <v>1.6941717245388905</v>
      </c>
      <c r="P89" s="38">
        <f>ElecMulti_PPM_Nil!L192</f>
        <v>1.7074843908696027</v>
      </c>
      <c r="Q89" s="38">
        <f>ElecMulti_PPM_Nil!M192</f>
        <v>1.773967861815599</v>
      </c>
      <c r="R89" s="38">
        <f>ElecMulti_PPM_Nil!N192</f>
        <v>1.7859519781223645</v>
      </c>
      <c r="S89" s="38">
        <f>ElecMulti_PPM_Nil!Q192</f>
        <v>1.8325751566923116</v>
      </c>
      <c r="T89" s="38">
        <f>ElecMulti_PPM_Nil!R192</f>
        <v>1.838815226200222</v>
      </c>
      <c r="U89" s="38">
        <f>ElecMulti_PPM_Nil!S192</f>
        <v>1.8947270709300512</v>
      </c>
      <c r="V89" s="38">
        <f>ElecMulti_PPM_Nil!T192</f>
        <v>1.8806433321486664</v>
      </c>
      <c r="W89" s="38">
        <f>ElecMulti_PPM_Nil!U192</f>
        <v>1.8870043610348692</v>
      </c>
      <c r="X89" s="38">
        <f>ElecMulti_PPM_Nil!V192</f>
        <v>1.9146128240279083</v>
      </c>
      <c r="Z89" s="135" t="s">
        <v>388</v>
      </c>
      <c r="AA89" s="38">
        <f>Gas_PPM_Nil!K192</f>
        <v>2.1557688535103199</v>
      </c>
      <c r="AB89" s="38">
        <f>Gas_PPM_Nil!L192</f>
        <v>2.1795568849503861</v>
      </c>
      <c r="AC89" s="38">
        <f>Gas_PPM_Nil!M192</f>
        <v>2.2446744028704724</v>
      </c>
      <c r="AD89" s="38">
        <f>Gas_PPM_Nil!N192</f>
        <v>2.2633936210989636</v>
      </c>
      <c r="AE89" s="38">
        <f>Gas_PPM_Nil!Q192</f>
        <v>2.3168217242077782</v>
      </c>
      <c r="AF89" s="38">
        <f>Gas_PPM_Nil!R192</f>
        <v>2.3276183150087926</v>
      </c>
      <c r="AG89" s="38">
        <f>Gas_PPM_Nil!S192</f>
        <v>2.3655648117716734</v>
      </c>
      <c r="AH89" s="38">
        <f>Gas_PPM_Nil!T192</f>
        <v>2.3559741078194558</v>
      </c>
      <c r="AI89" s="38">
        <f>Gas_PPM_Nil!U192</f>
        <v>2.3654859215535931</v>
      </c>
      <c r="AJ89" s="38">
        <f>Gas_PPM_Nil!V192</f>
        <v>2.2879451005225162</v>
      </c>
      <c r="AK89" s="7"/>
      <c r="AL89" s="135" t="s">
        <v>388</v>
      </c>
      <c r="AM89" s="38">
        <f t="shared" si="66"/>
        <v>3.8447422068492108</v>
      </c>
      <c r="AN89" s="38">
        <f t="shared" si="67"/>
        <v>3.8817767805244898</v>
      </c>
      <c r="AO89" s="38">
        <f t="shared" si="68"/>
        <v>4.0133014723573046</v>
      </c>
      <c r="AP89" s="38">
        <f t="shared" si="69"/>
        <v>4.0439590286725995</v>
      </c>
      <c r="AQ89" s="38">
        <f t="shared" si="70"/>
        <v>4.1439492727247469</v>
      </c>
      <c r="AR89" s="38">
        <f t="shared" si="71"/>
        <v>4.1609452412825956</v>
      </c>
      <c r="AS89" s="38">
        <f t="shared" si="72"/>
        <v>4.2547730639619994</v>
      </c>
      <c r="AT89" s="38">
        <f t="shared" si="73"/>
        <v>4.2310833618217423</v>
      </c>
      <c r="AU89" s="38">
        <f t="shared" si="74"/>
        <v>4.246925685628776</v>
      </c>
      <c r="AV89" s="38">
        <f t="shared" si="74"/>
        <v>4.196891598213047</v>
      </c>
    </row>
    <row r="90" spans="2:48" s="189" customFormat="1" ht="10.5" customHeight="1" x14ac:dyDescent="0.3">
      <c r="B90" s="183" t="s">
        <v>402</v>
      </c>
      <c r="C90" s="38">
        <f>ElecSingle_PPM_Nil!K193</f>
        <v>1.0608938326309489</v>
      </c>
      <c r="D90" s="38">
        <f>ElecSingle_PPM_Nil!L193</f>
        <v>1.071101334986595</v>
      </c>
      <c r="E90" s="38">
        <f>ElecSingle_PPM_Nil!M193</f>
        <v>1.1179599408426975</v>
      </c>
      <c r="F90" s="38">
        <f>ElecSingle_PPM_Nil!N193</f>
        <v>1.1271593690391071</v>
      </c>
      <c r="G90" s="38">
        <f>ElecSingle_PPM_Nil!Q193</f>
        <v>1.1657493134527706</v>
      </c>
      <c r="H90" s="38">
        <f>ElecSingle_PPM_Nil!R193</f>
        <v>1.1705264214657733</v>
      </c>
      <c r="I90" s="38">
        <f>ElecSingle_PPM_Nil!S193</f>
        <v>1.2029757893387811</v>
      </c>
      <c r="J90" s="38">
        <f>ElecSingle_PPM_Nil!T193</f>
        <v>1.1921114026436563</v>
      </c>
      <c r="K90" s="38">
        <f>ElecSingle_PPM_Nil!U193</f>
        <v>1.1948519724169988</v>
      </c>
      <c r="L90" s="38">
        <f>ElecSingle_PPM_Nil!V193</f>
        <v>1.216048073496752</v>
      </c>
      <c r="M90" s="7"/>
      <c r="N90" s="183" t="s">
        <v>402</v>
      </c>
      <c r="O90" s="38">
        <f>ElecMulti_PPM_Nil!K193</f>
        <v>1.0648995863836881</v>
      </c>
      <c r="P90" s="38">
        <f>ElecMulti_PPM_Nil!L193</f>
        <v>1.0751580425541933</v>
      </c>
      <c r="Q90" s="38">
        <f>ElecMulti_PPM_Nil!M193</f>
        <v>1.122075441273594</v>
      </c>
      <c r="R90" s="38">
        <f>ElecMulti_PPM_Nil!N193</f>
        <v>1.1313101451879828</v>
      </c>
      <c r="S90" s="38">
        <f>ElecMulti_PPM_Nil!Q193</f>
        <v>1.1699471238922847</v>
      </c>
      <c r="T90" s="38">
        <f>ElecMulti_PPM_Nil!R193</f>
        <v>1.1747555880990472</v>
      </c>
      <c r="U90" s="38">
        <f>ElecMulti_PPM_Nil!S193</f>
        <v>1.2072284731173739</v>
      </c>
      <c r="V90" s="38">
        <f>ElecMulti_PPM_Nil!T193</f>
        <v>1.1963758449949091</v>
      </c>
      <c r="W90" s="38">
        <f>ElecMulti_PPM_Nil!U193</f>
        <v>1.1991399319135709</v>
      </c>
      <c r="X90" s="38">
        <f>ElecMulti_PPM_Nil!V193</f>
        <v>1.2204144234777223</v>
      </c>
      <c r="Z90" s="183" t="s">
        <v>402</v>
      </c>
      <c r="AA90" s="38">
        <f>Gas_PPM_Nil!K193</f>
        <v>1.6611894077489591</v>
      </c>
      <c r="AB90" s="38">
        <f>Gas_PPM_Nil!L193</f>
        <v>1.6795199564045309</v>
      </c>
      <c r="AC90" s="38">
        <f>Gas_PPM_Nil!M193</f>
        <v>1.7296981240924116</v>
      </c>
      <c r="AD90" s="38">
        <f>Gas_PPM_Nil!N193</f>
        <v>1.7441227536123509</v>
      </c>
      <c r="AE90" s="38">
        <f>Gas_PPM_Nil!Q193</f>
        <v>1.785293308060228</v>
      </c>
      <c r="AF90" s="38">
        <f>Gas_PPM_Nil!R193</f>
        <v>1.7936129301983994</v>
      </c>
      <c r="AG90" s="38">
        <f>Gas_PPM_Nil!S193</f>
        <v>1.8228536896522851</v>
      </c>
      <c r="AH90" s="38">
        <f>Gas_PPM_Nil!T193</f>
        <v>1.8154632981488843</v>
      </c>
      <c r="AI90" s="38">
        <f>Gas_PPM_Nil!U193</f>
        <v>1.8227928985361899</v>
      </c>
      <c r="AJ90" s="38">
        <f>Gas_PPM_Nil!V193</f>
        <v>1.7630415989684103</v>
      </c>
      <c r="AK90" s="7"/>
      <c r="AL90" s="183" t="s">
        <v>402</v>
      </c>
      <c r="AM90" s="38">
        <f t="shared" si="66"/>
        <v>2.722083240379908</v>
      </c>
      <c r="AN90" s="38">
        <f t="shared" si="67"/>
        <v>2.7506212913911261</v>
      </c>
      <c r="AO90" s="38">
        <f t="shared" si="68"/>
        <v>2.8476580649351089</v>
      </c>
      <c r="AP90" s="38">
        <f t="shared" si="69"/>
        <v>2.8712821226514578</v>
      </c>
      <c r="AQ90" s="38">
        <f t="shared" si="70"/>
        <v>2.9510426215129986</v>
      </c>
      <c r="AR90" s="38">
        <f t="shared" si="71"/>
        <v>2.9641393516641728</v>
      </c>
      <c r="AS90" s="38">
        <f t="shared" si="72"/>
        <v>3.0258294789910662</v>
      </c>
      <c r="AT90" s="38">
        <f t="shared" si="73"/>
        <v>3.0075747007925404</v>
      </c>
      <c r="AU90" s="38">
        <f t="shared" si="74"/>
        <v>3.0176448709531885</v>
      </c>
      <c r="AV90" s="38">
        <f t="shared" si="74"/>
        <v>2.9790896724651623</v>
      </c>
    </row>
    <row r="91" spans="2:48" s="189" customFormat="1" ht="10.5" customHeight="1" x14ac:dyDescent="0.3">
      <c r="B91" s="135" t="s">
        <v>373</v>
      </c>
      <c r="C91" s="38">
        <f>ElecSingle_PPM_Nil!K194</f>
        <v>89.954191501278132</v>
      </c>
      <c r="D91" s="38">
        <f>ElecSingle_PPM_Nil!L194</f>
        <v>90.661585149091465</v>
      </c>
      <c r="E91" s="38">
        <f>ElecSingle_PPM_Nil!M194</f>
        <v>94.203556727741358</v>
      </c>
      <c r="F91" s="38">
        <f>ElecSingle_PPM_Nil!N194</f>
        <v>94.841089479919006</v>
      </c>
      <c r="G91" s="38">
        <f>ElecSingle_PPM_Nil!Q194</f>
        <v>97.330317409107764</v>
      </c>
      <c r="H91" s="38">
        <f>ElecSingle_PPM_Nil!R194</f>
        <v>97.661377422182099</v>
      </c>
      <c r="I91" s="38">
        <f>ElecSingle_PPM_Nil!S194</f>
        <v>100.63494799187637</v>
      </c>
      <c r="J91" s="38">
        <f>ElecSingle_PPM_Nil!T194</f>
        <v>99.882031375475293</v>
      </c>
      <c r="K91" s="38">
        <f>ElecSingle_PPM_Nil!U194</f>
        <v>100.21795654830457</v>
      </c>
      <c r="L91" s="38">
        <f>ElecSingle_PPM_Nil!V194</f>
        <v>101.68687487325928</v>
      </c>
      <c r="M91" s="7"/>
      <c r="N91" s="135" t="s">
        <v>373</v>
      </c>
      <c r="O91" s="38">
        <f>ElecMulti_PPM_Nil!K194</f>
        <v>90.231795626230877</v>
      </c>
      <c r="P91" s="38">
        <f>ElecMulti_PPM_Nil!L194</f>
        <v>90.942720441974146</v>
      </c>
      <c r="Q91" s="38">
        <f>ElecMulti_PPM_Nil!M194</f>
        <v>94.488766445158518</v>
      </c>
      <c r="R91" s="38">
        <f>ElecMulti_PPM_Nil!N194</f>
        <v>95.128743852056928</v>
      </c>
      <c r="S91" s="38">
        <f>ElecMulti_PPM_Nil!Q194</f>
        <v>97.621231320873292</v>
      </c>
      <c r="T91" s="38">
        <f>ElecMulti_PPM_Nil!R194</f>
        <v>97.95446436036606</v>
      </c>
      <c r="U91" s="38">
        <f>ElecMulti_PPM_Nil!S194</f>
        <v>100.92966469987412</v>
      </c>
      <c r="V91" s="38">
        <f>ElecMulti_PPM_Nil!T194</f>
        <v>100.17756296837999</v>
      </c>
      <c r="W91" s="38">
        <f>ElecMulti_PPM_Nil!U194</f>
        <v>100.51511791102307</v>
      </c>
      <c r="X91" s="38">
        <f>ElecMulti_PPM_Nil!V194</f>
        <v>101.98946880202382</v>
      </c>
      <c r="Z91" s="135" t="s">
        <v>373</v>
      </c>
      <c r="AA91" s="38">
        <f>Gas_PPM_Nil!K194</f>
        <v>115.12266114799611</v>
      </c>
      <c r="AB91" s="38">
        <f>Gas_PPM_Nil!L194</f>
        <v>116.39299283424974</v>
      </c>
      <c r="AC91" s="38">
        <f>Gas_PPM_Nil!M194</f>
        <v>119.87040737157623</v>
      </c>
      <c r="AD91" s="38">
        <f>Gas_PPM_Nil!N194</f>
        <v>120.87005360617376</v>
      </c>
      <c r="AE91" s="38">
        <f>Gas_PPM_Nil!Q194</f>
        <v>123.72322842589558</v>
      </c>
      <c r="AF91" s="38">
        <f>Gas_PPM_Nil!R194</f>
        <v>124.29978943442619</v>
      </c>
      <c r="AG91" s="38">
        <f>Gas_PPM_Nil!S194</f>
        <v>126.32621340908987</v>
      </c>
      <c r="AH91" s="38">
        <f>Gas_PPM_Nil!T194</f>
        <v>125.8140493338626</v>
      </c>
      <c r="AI91" s="38">
        <f>Gas_PPM_Nil!U194</f>
        <v>126.32200050294777</v>
      </c>
      <c r="AJ91" s="38">
        <f>Gas_PPM_Nil!V194</f>
        <v>122.18115504534576</v>
      </c>
      <c r="AK91" s="7"/>
      <c r="AL91" s="135" t="s">
        <v>373</v>
      </c>
      <c r="AM91" s="38">
        <f t="shared" si="66"/>
        <v>205.07685264927426</v>
      </c>
      <c r="AN91" s="38">
        <f t="shared" si="67"/>
        <v>207.0545779833412</v>
      </c>
      <c r="AO91" s="38">
        <f t="shared" si="68"/>
        <v>214.07396409931761</v>
      </c>
      <c r="AP91" s="38">
        <f t="shared" si="69"/>
        <v>215.71114308609276</v>
      </c>
      <c r="AQ91" s="38">
        <f t="shared" si="70"/>
        <v>221.05354583500335</v>
      </c>
      <c r="AR91" s="38">
        <f t="shared" si="71"/>
        <v>221.96116685660829</v>
      </c>
      <c r="AS91" s="38">
        <f t="shared" si="72"/>
        <v>226.96116140096626</v>
      </c>
      <c r="AT91" s="38">
        <f t="shared" si="73"/>
        <v>225.69608070933788</v>
      </c>
      <c r="AU91" s="38">
        <f t="shared" si="74"/>
        <v>226.53995705125234</v>
      </c>
      <c r="AV91" s="38">
        <f t="shared" si="74"/>
        <v>223.86802991860503</v>
      </c>
    </row>
    <row r="92" spans="2:48" s="189" customFormat="1" ht="10.5" customHeight="1" x14ac:dyDescent="0.3">
      <c r="B92" s="78"/>
      <c r="C92" s="78"/>
      <c r="D92" s="78"/>
      <c r="E92" s="78"/>
      <c r="F92" s="78"/>
      <c r="G92" s="78"/>
      <c r="H92" s="78"/>
      <c r="I92" s="78"/>
      <c r="J92" s="78"/>
      <c r="K92" s="78"/>
      <c r="L92" s="78"/>
      <c r="M92" s="206"/>
      <c r="N92" s="78"/>
      <c r="O92" s="78"/>
      <c r="P92" s="78"/>
      <c r="Q92" s="78"/>
      <c r="R92" s="78"/>
      <c r="S92" s="78"/>
      <c r="T92" s="78"/>
      <c r="U92" s="78"/>
      <c r="V92" s="78"/>
      <c r="W92" s="78"/>
      <c r="X92" s="78"/>
      <c r="Z92" s="78"/>
      <c r="AA92" s="78"/>
      <c r="AB92" s="78"/>
      <c r="AC92" s="78"/>
      <c r="AD92" s="78"/>
      <c r="AE92" s="78"/>
      <c r="AF92" s="78"/>
      <c r="AG92" s="78"/>
      <c r="AH92" s="78"/>
      <c r="AI92" s="78"/>
      <c r="AJ92" s="78"/>
      <c r="AK92" s="206"/>
      <c r="AL92" s="135" t="s">
        <v>633</v>
      </c>
      <c r="AM92" s="38">
        <f>AM91*1.05</f>
        <v>215.33069528173797</v>
      </c>
      <c r="AN92" s="38">
        <f t="shared" ref="AN92:AT92" si="75">AN91*1.05</f>
        <v>217.40730688250827</v>
      </c>
      <c r="AO92" s="38">
        <f t="shared" si="75"/>
        <v>224.7776623042835</v>
      </c>
      <c r="AP92" s="38">
        <f t="shared" si="75"/>
        <v>226.49670024039742</v>
      </c>
      <c r="AQ92" s="38">
        <f t="shared" si="75"/>
        <v>232.10622312675352</v>
      </c>
      <c r="AR92" s="38">
        <f t="shared" si="75"/>
        <v>233.05922519943871</v>
      </c>
      <c r="AS92" s="38">
        <f t="shared" si="75"/>
        <v>238.30921947101459</v>
      </c>
      <c r="AT92" s="38">
        <f t="shared" si="75"/>
        <v>236.98088474480477</v>
      </c>
      <c r="AU92" s="38">
        <f t="shared" ref="AU92:AV92" si="76">AU91*1.05</f>
        <v>237.86695490381499</v>
      </c>
      <c r="AV92" s="38">
        <f t="shared" si="76"/>
        <v>235.06143141453529</v>
      </c>
    </row>
    <row r="93" spans="2:48" s="194" customFormat="1" ht="10.5" customHeight="1" x14ac:dyDescent="0.3">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row>
    <row r="94" spans="2:48" s="189" customFormat="1" ht="38.25" customHeight="1" x14ac:dyDescent="0.3">
      <c r="B94" s="193" t="s">
        <v>403</v>
      </c>
      <c r="C94" s="106" t="s">
        <v>419</v>
      </c>
      <c r="D94" s="106" t="s">
        <v>420</v>
      </c>
      <c r="E94" s="106" t="s">
        <v>421</v>
      </c>
      <c r="F94" s="106" t="s">
        <v>422</v>
      </c>
      <c r="G94" s="106" t="s">
        <v>558</v>
      </c>
      <c r="H94" s="106" t="s">
        <v>566</v>
      </c>
      <c r="I94" s="106" t="s">
        <v>575</v>
      </c>
      <c r="J94" s="106" t="s">
        <v>627</v>
      </c>
      <c r="K94" s="106" t="s">
        <v>637</v>
      </c>
      <c r="L94" s="106" t="s">
        <v>654</v>
      </c>
      <c r="M94" s="7"/>
      <c r="N94" s="193" t="s">
        <v>403</v>
      </c>
      <c r="O94" s="106" t="s">
        <v>419</v>
      </c>
      <c r="P94" s="106" t="s">
        <v>420</v>
      </c>
      <c r="Q94" s="106" t="s">
        <v>421</v>
      </c>
      <c r="R94" s="106" t="s">
        <v>422</v>
      </c>
      <c r="S94" s="106" t="s">
        <v>558</v>
      </c>
      <c r="T94" s="106" t="s">
        <v>566</v>
      </c>
      <c r="U94" s="106" t="s">
        <v>575</v>
      </c>
      <c r="V94" s="106" t="s">
        <v>627</v>
      </c>
      <c r="W94" s="106" t="s">
        <v>637</v>
      </c>
      <c r="X94" s="106" t="s">
        <v>654</v>
      </c>
      <c r="Z94" s="193" t="s">
        <v>403</v>
      </c>
      <c r="AA94" s="106" t="s">
        <v>419</v>
      </c>
      <c r="AB94" s="106" t="s">
        <v>420</v>
      </c>
      <c r="AC94" s="106" t="s">
        <v>421</v>
      </c>
      <c r="AD94" s="106" t="s">
        <v>422</v>
      </c>
      <c r="AE94" s="106" t="s">
        <v>558</v>
      </c>
      <c r="AF94" s="106" t="s">
        <v>566</v>
      </c>
      <c r="AG94" s="106" t="s">
        <v>575</v>
      </c>
      <c r="AH94" s="106" t="s">
        <v>627</v>
      </c>
      <c r="AI94" s="106" t="s">
        <v>637</v>
      </c>
      <c r="AJ94" s="106" t="s">
        <v>654</v>
      </c>
      <c r="AK94" s="7"/>
      <c r="AL94" s="193" t="s">
        <v>403</v>
      </c>
      <c r="AM94" s="106" t="s">
        <v>419</v>
      </c>
      <c r="AN94" s="106" t="s">
        <v>420</v>
      </c>
      <c r="AO94" s="106" t="s">
        <v>421</v>
      </c>
      <c r="AP94" s="106" t="s">
        <v>422</v>
      </c>
      <c r="AQ94" s="106" t="s">
        <v>558</v>
      </c>
      <c r="AR94" s="106" t="s">
        <v>566</v>
      </c>
      <c r="AS94" s="106" t="s">
        <v>575</v>
      </c>
      <c r="AT94" s="106" t="s">
        <v>627</v>
      </c>
      <c r="AU94" s="106" t="s">
        <v>637</v>
      </c>
      <c r="AV94" s="106" t="s">
        <v>654</v>
      </c>
    </row>
    <row r="95" spans="2:48" s="189" customFormat="1" ht="10.5" customHeight="1" x14ac:dyDescent="0.3">
      <c r="B95" s="135" t="s">
        <v>341</v>
      </c>
      <c r="C95" s="38">
        <f>ElecSingle_PPM_3100kWh!K183</f>
        <v>170.03642726367752</v>
      </c>
      <c r="D95" s="38">
        <f>ElecSingle_PPM_3100kWh!L183</f>
        <v>163.44591331709927</v>
      </c>
      <c r="E95" s="38">
        <f>ElecSingle_PPM_3100kWh!M183</f>
        <v>173.1580607671678</v>
      </c>
      <c r="F95" s="38">
        <f>ElecSingle_PPM_3100kWh!N183</f>
        <v>192.6742814232181</v>
      </c>
      <c r="G95" s="38">
        <f>ElecSingle_PPM_3100kWh!Q183</f>
        <v>224.78348842636913</v>
      </c>
      <c r="H95" s="38">
        <f>ElecSingle_PPM_3100kWh!R183</f>
        <v>200.62671806184008</v>
      </c>
      <c r="I95" s="38">
        <f>ElecSingle_PPM_3100kWh!S183</f>
        <v>184.21027679335489</v>
      </c>
      <c r="J95" s="38">
        <f>ElecSingle_PPM_3100kWh!T183</f>
        <v>154.3252669413111</v>
      </c>
      <c r="K95" s="38">
        <f>ElecSingle_PPM_3100kWh!U183</f>
        <v>184.19217666026648</v>
      </c>
      <c r="L95" s="38">
        <f>ElecSingle_PPM_3100kWh!V183</f>
        <v>254.27549552827523</v>
      </c>
      <c r="M95" s="7"/>
      <c r="N95" s="135" t="s">
        <v>341</v>
      </c>
      <c r="O95" s="38">
        <f>ElecMulti_PPM_4200kWh!K183</f>
        <v>231.08727248304805</v>
      </c>
      <c r="P95" s="38">
        <f>ElecMulti_PPM_4200kWh!L183</f>
        <v>222.53887479985914</v>
      </c>
      <c r="Q95" s="38">
        <f>ElecMulti_PPM_4200kWh!M183</f>
        <v>235.40981965465372</v>
      </c>
      <c r="R95" s="38">
        <f>ElecMulti_PPM_4200kWh!N183</f>
        <v>262.73828123377126</v>
      </c>
      <c r="S95" s="38">
        <f>ElecMulti_PPM_4200kWh!Q183</f>
        <v>305.29338052765604</v>
      </c>
      <c r="T95" s="38">
        <f>ElecMulti_PPM_4200kWh!R183</f>
        <v>273.36331230494829</v>
      </c>
      <c r="U95" s="38">
        <f>ElecMulti_PPM_4200kWh!S183</f>
        <v>251.00887731830213</v>
      </c>
      <c r="V95" s="38">
        <f>ElecMulti_PPM_4200kWh!T183</f>
        <v>209.87327464862173</v>
      </c>
      <c r="W95" s="38">
        <f>ElecMulti_PPM_4200kWh!U183</f>
        <v>250.74896464121289</v>
      </c>
      <c r="X95" s="38">
        <f>ElecMulti_PPM_4200kWh!V183</f>
        <v>348.2135735451489</v>
      </c>
      <c r="Z95" s="135" t="s">
        <v>341</v>
      </c>
      <c r="AA95" s="38">
        <f>Gas_PPM_12000kWh!K183</f>
        <v>200.74683223176862</v>
      </c>
      <c r="AB95" s="38">
        <f>Gas_PPM_12000kWh!L183</f>
        <v>199.05760849983216</v>
      </c>
      <c r="AC95" s="38">
        <f>Gas_PPM_12000kWh!M183</f>
        <v>215.77106184657609</v>
      </c>
      <c r="AD95" s="38">
        <f>Gas_PPM_12000kWh!N183</f>
        <v>243.35846990910571</v>
      </c>
      <c r="AE95" s="38">
        <f>Gas_PPM_12000kWh!Q183</f>
        <v>281.17733015023748</v>
      </c>
      <c r="AF95" s="38">
        <f>Gas_PPM_12000kWh!R183</f>
        <v>230.77888190073506</v>
      </c>
      <c r="AG95" s="38">
        <f>Gas_PPM_12000kWh!S183</f>
        <v>206.31785050021912</v>
      </c>
      <c r="AH95" s="38">
        <f>Gas_PPM_12000kWh!T183</f>
        <v>145.13269789847294</v>
      </c>
      <c r="AI95" s="38">
        <f>Gas_PPM_12000kWh!U183</f>
        <v>187.0662687882795</v>
      </c>
      <c r="AJ95" s="38">
        <f>Gas_PPM_12000kWh!V183</f>
        <v>276.51257875872903</v>
      </c>
      <c r="AK95" s="7"/>
      <c r="AL95" s="135" t="s">
        <v>341</v>
      </c>
      <c r="AM95" s="38">
        <f>IFERROR(C95+AA95,"-")</f>
        <v>370.78325949544615</v>
      </c>
      <c r="AN95" s="38">
        <f t="shared" ref="AN95" si="77">IFERROR(D95+AB95,"-")</f>
        <v>362.50352181693142</v>
      </c>
      <c r="AO95" s="38">
        <f t="shared" ref="AO95" si="78">IFERROR(E95+AC95,"-")</f>
        <v>388.92912261374386</v>
      </c>
      <c r="AP95" s="38">
        <f t="shared" ref="AP95" si="79">IFERROR(F95+AD95,"-")</f>
        <v>436.03275133232381</v>
      </c>
      <c r="AQ95" s="38">
        <f t="shared" ref="AQ95" si="80">IFERROR(G95+AE95,"-")</f>
        <v>505.96081857660658</v>
      </c>
      <c r="AR95" s="38">
        <f t="shared" ref="AR95" si="81">IFERROR(H95+AF95,"-")</f>
        <v>431.40559996257514</v>
      </c>
      <c r="AS95" s="38">
        <f t="shared" ref="AS95:AS106" si="82">IFERROR(I95+AG95,"-")</f>
        <v>390.52812729357402</v>
      </c>
      <c r="AT95" s="38">
        <f t="shared" ref="AT95:AT106" si="83">IFERROR(J95+AH95,"-")</f>
        <v>299.45796483978404</v>
      </c>
      <c r="AU95" s="38">
        <f t="shared" ref="AU95:AV106" si="84">IFERROR(K95+AI95,"-")</f>
        <v>371.25844544854601</v>
      </c>
      <c r="AV95" s="38">
        <f t="shared" si="84"/>
        <v>530.78807428700429</v>
      </c>
    </row>
    <row r="96" spans="2:48" s="189" customFormat="1" ht="10.5" customHeight="1" x14ac:dyDescent="0.3">
      <c r="B96" s="135" t="s">
        <v>300</v>
      </c>
      <c r="C96" s="38">
        <f>ElecSingle_PPM_3100kWh!K184</f>
        <v>3.4648843503671367</v>
      </c>
      <c r="D96" s="38">
        <f>ElecSingle_PPM_3100kWh!L184</f>
        <v>3.3612879396840958</v>
      </c>
      <c r="E96" s="38">
        <f>ElecSingle_PPM_3100kWh!M184</f>
        <v>11.652403061262774</v>
      </c>
      <c r="F96" s="38">
        <f>ElecSingle_PPM_3100kWh!N184</f>
        <v>11.077105801368656</v>
      </c>
      <c r="G96" s="38">
        <f>ElecSingle_PPM_3100kWh!Q184</f>
        <v>14.883230646022749</v>
      </c>
      <c r="H96" s="38">
        <f>ElecSingle_PPM_3100kWh!R184</f>
        <v>14.819176551301227</v>
      </c>
      <c r="I96" s="38">
        <f>ElecSingle_PPM_3100kWh!S184</f>
        <v>17.646102036866232</v>
      </c>
      <c r="J96" s="38">
        <f>ElecSingle_PPM_3100kWh!T184</f>
        <v>18.715424771732444</v>
      </c>
      <c r="K96" s="38">
        <f>ElecSingle_PPM_3100kWh!U184</f>
        <v>14.308593954183147</v>
      </c>
      <c r="L96" s="38">
        <f>ElecSingle_PPM_3100kWh!V184</f>
        <v>14.67492004669276</v>
      </c>
      <c r="M96" s="7"/>
      <c r="N96" s="135" t="s">
        <v>300</v>
      </c>
      <c r="O96" s="38">
        <f>ElecMulti_PPM_4200kWh!K184</f>
        <v>3.695838468799503</v>
      </c>
      <c r="P96" s="38">
        <f>ElecMulti_PPM_4200kWh!L184</f>
        <v>3.5853367720281919</v>
      </c>
      <c r="Q96" s="38">
        <f>ElecMulti_PPM_4200kWh!M184</f>
        <v>12.42910064094038</v>
      </c>
      <c r="R96" s="38">
        <f>ElecMulti_PPM_4200kWh!N184</f>
        <v>11.815456613688003</v>
      </c>
      <c r="S96" s="38">
        <f>ElecMulti_PPM_4200kWh!Q184</f>
        <v>15.875278204103214</v>
      </c>
      <c r="T96" s="38">
        <f>ElecMulti_PPM_4200kWh!R184</f>
        <v>15.252517859400495</v>
      </c>
      <c r="U96" s="38">
        <f>ElecMulti_PPM_4200kWh!S184</f>
        <v>18.162094323274683</v>
      </c>
      <c r="V96" s="38">
        <f>ElecMulti_PPM_4200kWh!T184</f>
        <v>18.515809469683656</v>
      </c>
      <c r="W96" s="38">
        <f>ElecMulti_PPM_4200kWh!U184</f>
        <v>14.155980140040841</v>
      </c>
      <c r="X96" s="38">
        <f>ElecMulti_PPM_4200kWh!V184</f>
        <v>14.309299644028929</v>
      </c>
      <c r="Z96" s="135" t="s">
        <v>300</v>
      </c>
      <c r="AA96" s="38"/>
      <c r="AB96" s="38"/>
      <c r="AC96" s="38"/>
      <c r="AD96" s="38"/>
      <c r="AE96" s="38"/>
      <c r="AF96" s="38"/>
      <c r="AG96" s="38"/>
      <c r="AH96" s="38"/>
      <c r="AI96" s="38"/>
      <c r="AJ96" s="38"/>
      <c r="AK96" s="7"/>
      <c r="AL96" s="135" t="s">
        <v>300</v>
      </c>
      <c r="AM96" s="38">
        <f t="shared" ref="AM96:AM106" si="85">IFERROR(C96+AA96,"-")</f>
        <v>3.4648843503671367</v>
      </c>
      <c r="AN96" s="38">
        <f t="shared" ref="AN96:AN106" si="86">IFERROR(D96+AB96,"-")</f>
        <v>3.3612879396840958</v>
      </c>
      <c r="AO96" s="38">
        <f t="shared" ref="AO96:AO106" si="87">IFERROR(E96+AC96,"-")</f>
        <v>11.652403061262774</v>
      </c>
      <c r="AP96" s="38">
        <f t="shared" ref="AP96:AP106" si="88">IFERROR(F96+AD96,"-")</f>
        <v>11.077105801368656</v>
      </c>
      <c r="AQ96" s="38">
        <f t="shared" ref="AQ96:AQ106" si="89">IFERROR(G96+AE96,"-")</f>
        <v>14.883230646022749</v>
      </c>
      <c r="AR96" s="38">
        <f t="shared" ref="AR96:AR106" si="90">IFERROR(H96+AF96,"-")</f>
        <v>14.819176551301227</v>
      </c>
      <c r="AS96" s="38">
        <f t="shared" si="82"/>
        <v>17.646102036866232</v>
      </c>
      <c r="AT96" s="38">
        <f t="shared" si="83"/>
        <v>18.715424771732444</v>
      </c>
      <c r="AU96" s="38">
        <f t="shared" si="84"/>
        <v>14.308593954183147</v>
      </c>
      <c r="AV96" s="38">
        <f t="shared" si="84"/>
        <v>14.67492004669276</v>
      </c>
    </row>
    <row r="97" spans="2:48" s="189" customFormat="1" ht="10.5" customHeight="1" x14ac:dyDescent="0.3">
      <c r="B97" s="135" t="s">
        <v>597</v>
      </c>
      <c r="C97" s="38" t="str">
        <f>ElecSingle_PPM_3100kWh!K185</f>
        <v>-</v>
      </c>
      <c r="D97" s="38" t="str">
        <f>ElecSingle_PPM_3100kWh!L185</f>
        <v>-</v>
      </c>
      <c r="E97" s="38" t="str">
        <f>ElecSingle_PPM_3100kWh!M185</f>
        <v>-</v>
      </c>
      <c r="F97" s="38" t="str">
        <f>ElecSingle_PPM_3100kWh!N185</f>
        <v>-</v>
      </c>
      <c r="G97" s="38" t="str">
        <f>ElecSingle_PPM_3100kWh!Q185</f>
        <v>-</v>
      </c>
      <c r="H97" s="38" t="str">
        <f>ElecSingle_PPM_3100kWh!R185</f>
        <v>-</v>
      </c>
      <c r="I97" s="38" t="str">
        <f>ElecSingle_PPM_3100kWh!S185</f>
        <v>-</v>
      </c>
      <c r="J97" s="38">
        <f>ElecSingle_PPM_3100kWh!T185</f>
        <v>0</v>
      </c>
      <c r="K97" s="38">
        <f>ElecSingle_PPM_3100kWh!U185</f>
        <v>0</v>
      </c>
      <c r="L97" s="38">
        <f>ElecSingle_PPM_3100kWh!V185</f>
        <v>0</v>
      </c>
      <c r="M97" s="7"/>
      <c r="N97" s="135" t="s">
        <v>597</v>
      </c>
      <c r="O97" s="38" t="str">
        <f>ElecMulti_PPM_4200kWh!K185</f>
        <v>-</v>
      </c>
      <c r="P97" s="38" t="str">
        <f>ElecMulti_PPM_4200kWh!L185</f>
        <v>-</v>
      </c>
      <c r="Q97" s="38" t="str">
        <f>ElecMulti_PPM_4200kWh!M185</f>
        <v>-</v>
      </c>
      <c r="R97" s="38" t="str">
        <f>ElecMulti_PPM_4200kWh!N185</f>
        <v>-</v>
      </c>
      <c r="S97" s="38" t="str">
        <f>ElecMulti_PPM_4200kWh!Q185</f>
        <v>-</v>
      </c>
      <c r="T97" s="38" t="str">
        <f>ElecMulti_PPM_4200kWh!R185</f>
        <v>-</v>
      </c>
      <c r="U97" s="38" t="str">
        <f>ElecMulti_PPM_4200kWh!S185</f>
        <v>-</v>
      </c>
      <c r="V97" s="38">
        <f>ElecMulti_PPM_4200kWh!T185</f>
        <v>0</v>
      </c>
      <c r="W97" s="38">
        <f>ElecMulti_PPM_4200kWh!U185</f>
        <v>0</v>
      </c>
      <c r="X97" s="38">
        <f>ElecMulti_PPM_4200kWh!V185</f>
        <v>0</v>
      </c>
      <c r="Z97" s="135" t="s">
        <v>597</v>
      </c>
      <c r="AA97" s="38" t="str">
        <f>Gas_PPM_12000kWh!K185</f>
        <v>-</v>
      </c>
      <c r="AB97" s="38" t="str">
        <f>Gas_PPM_12000kWh!L185</f>
        <v>-</v>
      </c>
      <c r="AC97" s="38" t="str">
        <f>Gas_PPM_12000kWh!M185</f>
        <v>-</v>
      </c>
      <c r="AD97" s="38" t="str">
        <f>Gas_PPM_12000kWh!N185</f>
        <v>-</v>
      </c>
      <c r="AE97" s="38" t="str">
        <f>Gas_PPM_12000kWh!Q185</f>
        <v>-</v>
      </c>
      <c r="AF97" s="38" t="str">
        <f>Gas_PPM_12000kWh!R185</f>
        <v>-</v>
      </c>
      <c r="AG97" s="38" t="str">
        <f>Gas_PPM_12000kWh!S185</f>
        <v>-</v>
      </c>
      <c r="AH97" s="38">
        <f>Gas_PPM_12000kWh!T185</f>
        <v>0</v>
      </c>
      <c r="AI97" s="38">
        <f>Gas_PPM_12000kWh!U185</f>
        <v>0</v>
      </c>
      <c r="AJ97" s="38">
        <f>Gas_PPM_12000kWh!V185</f>
        <v>0</v>
      </c>
      <c r="AK97" s="7"/>
      <c r="AL97" s="135" t="s">
        <v>597</v>
      </c>
      <c r="AM97" s="38" t="str">
        <f t="shared" si="85"/>
        <v>-</v>
      </c>
      <c r="AN97" s="38" t="str">
        <f t="shared" si="86"/>
        <v>-</v>
      </c>
      <c r="AO97" s="38" t="str">
        <f t="shared" si="87"/>
        <v>-</v>
      </c>
      <c r="AP97" s="38" t="str">
        <f t="shared" si="88"/>
        <v>-</v>
      </c>
      <c r="AQ97" s="38" t="str">
        <f t="shared" si="89"/>
        <v>-</v>
      </c>
      <c r="AR97" s="38" t="str">
        <f t="shared" si="90"/>
        <v>-</v>
      </c>
      <c r="AS97" s="38" t="str">
        <f t="shared" si="82"/>
        <v>-</v>
      </c>
      <c r="AT97" s="38">
        <f t="shared" si="83"/>
        <v>0</v>
      </c>
      <c r="AU97" s="38">
        <f t="shared" si="84"/>
        <v>0</v>
      </c>
      <c r="AV97" s="38">
        <f t="shared" si="84"/>
        <v>0</v>
      </c>
    </row>
    <row r="98" spans="2:48" s="189" customFormat="1" ht="10.5" customHeight="1" x14ac:dyDescent="0.3">
      <c r="B98" s="135" t="s">
        <v>342</v>
      </c>
      <c r="C98" s="38">
        <f>ElecSingle_PPM_3100kWh!K186</f>
        <v>97.872125918163235</v>
      </c>
      <c r="D98" s="38">
        <f>ElecSingle_PPM_3100kWh!L186</f>
        <v>97.060884386883117</v>
      </c>
      <c r="E98" s="38">
        <f>ElecSingle_PPM_3100kWh!M186</f>
        <v>118.32747921691032</v>
      </c>
      <c r="F98" s="38">
        <f>ElecSingle_PPM_3100kWh!N186</f>
        <v>116.23082485051968</v>
      </c>
      <c r="G98" s="38">
        <f>ElecSingle_PPM_3100kWh!Q186</f>
        <v>129.95702823945112</v>
      </c>
      <c r="H98" s="38">
        <f>ElecSingle_PPM_3100kWh!R186</f>
        <v>131.90480608382356</v>
      </c>
      <c r="I98" s="38">
        <f>ElecSingle_PPM_3100kWh!S186</f>
        <v>143.86971317294169</v>
      </c>
      <c r="J98" s="38">
        <f>ElecSingle_PPM_3100kWh!T186</f>
        <v>146.37460328886968</v>
      </c>
      <c r="K98" s="38">
        <f>ElecSingle_PPM_3100kWh!U186</f>
        <v>158.26269332995687</v>
      </c>
      <c r="L98" s="38">
        <f>ElecSingle_PPM_3100kWh!V186</f>
        <v>144.08494500767361</v>
      </c>
      <c r="M98" s="7"/>
      <c r="N98" s="135" t="s">
        <v>342</v>
      </c>
      <c r="O98" s="38">
        <f>ElecMulti_PPM_4200kWh!K186</f>
        <v>130.55258801843289</v>
      </c>
      <c r="P98" s="38">
        <f>ElecMulti_PPM_4200kWh!L186</f>
        <v>129.35238675068516</v>
      </c>
      <c r="Q98" s="38">
        <f>ElecMulti_PPM_4200kWh!M186</f>
        <v>157.8318837971301</v>
      </c>
      <c r="R98" s="38">
        <f>ElecMulti_PPM_4200kWh!N186</f>
        <v>154.98567213011947</v>
      </c>
      <c r="S98" s="38">
        <f>ElecMulti_PPM_4200kWh!Q186</f>
        <v>173.56318588672494</v>
      </c>
      <c r="T98" s="38">
        <f>ElecMulti_PPM_4200kWh!R186</f>
        <v>176.27169701252936</v>
      </c>
      <c r="U98" s="38">
        <f>ElecMulti_PPM_4200kWh!S186</f>
        <v>192.37787530232828</v>
      </c>
      <c r="V98" s="38">
        <f>ElecMulti_PPM_4200kWh!T186</f>
        <v>195.97839369940553</v>
      </c>
      <c r="W98" s="38">
        <f>ElecMulti_PPM_4200kWh!U186</f>
        <v>211.89987489542051</v>
      </c>
      <c r="X98" s="38">
        <f>ElecMulti_PPM_4200kWh!V186</f>
        <v>192.63374232708631</v>
      </c>
      <c r="Z98" s="135" t="s">
        <v>342</v>
      </c>
      <c r="AA98" s="38">
        <f>Gas_PPM_12000kWh!K186</f>
        <v>19.106297226763822</v>
      </c>
      <c r="AB98" s="38">
        <f>Gas_PPM_12000kWh!L186</f>
        <v>19.106297226763822</v>
      </c>
      <c r="AC98" s="38">
        <f>Gas_PPM_12000kWh!M186</f>
        <v>20.852393125569616</v>
      </c>
      <c r="AD98" s="38">
        <f>Gas_PPM_12000kWh!N186</f>
        <v>20.849370287873601</v>
      </c>
      <c r="AE98" s="38">
        <f>Gas_PPM_12000kWh!Q186</f>
        <v>21.50319340120604</v>
      </c>
      <c r="AF98" s="38">
        <f>Gas_PPM_12000kWh!R186</f>
        <v>21.819481548965165</v>
      </c>
      <c r="AG98" s="38">
        <f>Gas_PPM_12000kWh!S186</f>
        <v>25.256715910577434</v>
      </c>
      <c r="AH98" s="38">
        <f>Gas_PPM_12000kWh!T186</f>
        <v>24.167303215101221</v>
      </c>
      <c r="AI98" s="38">
        <f>Gas_PPM_12000kWh!U186</f>
        <v>23.962512789411697</v>
      </c>
      <c r="AJ98" s="38">
        <f>Gas_PPM_12000kWh!V186</f>
        <v>23.858648398084732</v>
      </c>
      <c r="AK98" s="7"/>
      <c r="AL98" s="135" t="s">
        <v>342</v>
      </c>
      <c r="AM98" s="38">
        <f t="shared" si="85"/>
        <v>116.97842314492706</v>
      </c>
      <c r="AN98" s="38">
        <f t="shared" si="86"/>
        <v>116.16718161364693</v>
      </c>
      <c r="AO98" s="38">
        <f t="shared" si="87"/>
        <v>139.17987234247994</v>
      </c>
      <c r="AP98" s="38">
        <f t="shared" si="88"/>
        <v>137.08019513839329</v>
      </c>
      <c r="AQ98" s="38">
        <f t="shared" si="89"/>
        <v>151.46022164065715</v>
      </c>
      <c r="AR98" s="38">
        <f t="shared" si="90"/>
        <v>153.72428763278873</v>
      </c>
      <c r="AS98" s="38">
        <f t="shared" si="82"/>
        <v>169.12642908351913</v>
      </c>
      <c r="AT98" s="38">
        <f t="shared" si="83"/>
        <v>170.54190650397089</v>
      </c>
      <c r="AU98" s="38">
        <f t="shared" si="84"/>
        <v>182.22520611936858</v>
      </c>
      <c r="AV98" s="38">
        <f t="shared" si="84"/>
        <v>167.94359340575835</v>
      </c>
    </row>
    <row r="99" spans="2:48" s="189" customFormat="1" ht="10.5" customHeight="1" x14ac:dyDescent="0.3">
      <c r="B99" s="135" t="s">
        <v>343</v>
      </c>
      <c r="C99" s="38">
        <f>ElecSingle_PPM_3100kWh!K187</f>
        <v>134.94626558994401</v>
      </c>
      <c r="D99" s="38">
        <f>ElecSingle_PPM_3100kWh!L187</f>
        <v>135.83719089936108</v>
      </c>
      <c r="E99" s="38">
        <f>ElecSingle_PPM_3100kWh!M187</f>
        <v>131.67837067324322</v>
      </c>
      <c r="F99" s="38">
        <f>ElecSingle_PPM_3100kWh!N187</f>
        <v>131.2842545781717</v>
      </c>
      <c r="G99" s="38">
        <f>ElecSingle_PPM_3100kWh!Q187</f>
        <v>138.51639149164146</v>
      </c>
      <c r="H99" s="38">
        <f>ElecSingle_PPM_3100kWh!R187</f>
        <v>140.23783389769395</v>
      </c>
      <c r="I99" s="38">
        <f>ElecSingle_PPM_3100kWh!S187</f>
        <v>140.5199304149771</v>
      </c>
      <c r="J99" s="38">
        <f>ElecSingle_PPM_3100kWh!T187</f>
        <v>144.00471246533911</v>
      </c>
      <c r="K99" s="38">
        <f>ElecSingle_PPM_3100kWh!U187</f>
        <v>153.15544286240794</v>
      </c>
      <c r="L99" s="38">
        <f>ElecSingle_PPM_3100kWh!V187</f>
        <v>153.27044256757927</v>
      </c>
      <c r="M99" s="7"/>
      <c r="N99" s="135" t="s">
        <v>343</v>
      </c>
      <c r="O99" s="38">
        <f>ElecMulti_PPM_4200kWh!K187</f>
        <v>140.67827761874798</v>
      </c>
      <c r="P99" s="38">
        <f>ElecMulti_PPM_4200kWh!L187</f>
        <v>141.88362767308908</v>
      </c>
      <c r="Q99" s="38">
        <f>ElecMulti_PPM_4200kWh!M187</f>
        <v>146.74643050364855</v>
      </c>
      <c r="R99" s="38">
        <f>ElecMulti_PPM_4200kWh!N187</f>
        <v>146.21321809921974</v>
      </c>
      <c r="S99" s="38">
        <f>ElecMulti_PPM_4200kWh!Q187</f>
        <v>154.98695474225545</v>
      </c>
      <c r="T99" s="38">
        <f>ElecMulti_PPM_4200kWh!R187</f>
        <v>155.91941768584419</v>
      </c>
      <c r="U99" s="38">
        <f>ElecMulti_PPM_4200kWh!S187</f>
        <v>156.82128408270361</v>
      </c>
      <c r="V99" s="38">
        <f>ElecMulti_PPM_4200kWh!T187</f>
        <v>160.05334295858538</v>
      </c>
      <c r="W99" s="38">
        <f>ElecMulti_PPM_4200kWh!U187</f>
        <v>171.05986563571534</v>
      </c>
      <c r="X99" s="38">
        <f>ElecMulti_PPM_4200kWh!V187</f>
        <v>170.07802785187067</v>
      </c>
      <c r="Z99" s="135" t="s">
        <v>343</v>
      </c>
      <c r="AA99" s="38">
        <f>Gas_PPM_12000kWh!K187</f>
        <v>122.43954491549439</v>
      </c>
      <c r="AB99" s="38">
        <f>Gas_PPM_12000kWh!L187</f>
        <v>122.46354491524748</v>
      </c>
      <c r="AC99" s="38">
        <f>Gas_PPM_12000kWh!M187</f>
        <v>126.26991866834115</v>
      </c>
      <c r="AD99" s="38">
        <f>Gas_PPM_12000kWh!N187</f>
        <v>126.34191866760045</v>
      </c>
      <c r="AE99" s="38">
        <f>Gas_PPM_12000kWh!Q187</f>
        <v>131.74472031618731</v>
      </c>
      <c r="AF99" s="38">
        <f>Gas_PPM_12000kWh!R187</f>
        <v>131.30072032075481</v>
      </c>
      <c r="AG99" s="38">
        <f>Gas_PPM_12000kWh!S187</f>
        <v>132.24553140529321</v>
      </c>
      <c r="AH99" s="38">
        <f>Gas_PPM_12000kWh!T187</f>
        <v>129.58153143269809</v>
      </c>
      <c r="AI99" s="38">
        <f>Gas_PPM_12000kWh!U187</f>
        <v>123.6783856835283</v>
      </c>
      <c r="AJ99" s="38">
        <f>Gas_PPM_12000kWh!V187</f>
        <v>123.24638568797238</v>
      </c>
      <c r="AK99" s="7"/>
      <c r="AL99" s="135" t="s">
        <v>343</v>
      </c>
      <c r="AM99" s="38">
        <f t="shared" si="85"/>
        <v>257.38581050543837</v>
      </c>
      <c r="AN99" s="38">
        <f t="shared" si="86"/>
        <v>258.30073581460857</v>
      </c>
      <c r="AO99" s="38">
        <f t="shared" si="87"/>
        <v>257.94828934158437</v>
      </c>
      <c r="AP99" s="38">
        <f t="shared" si="88"/>
        <v>257.62617324577218</v>
      </c>
      <c r="AQ99" s="38">
        <f t="shared" si="89"/>
        <v>270.2611118078288</v>
      </c>
      <c r="AR99" s="38">
        <f t="shared" si="90"/>
        <v>271.53855421844878</v>
      </c>
      <c r="AS99" s="38">
        <f t="shared" si="82"/>
        <v>272.76546182027027</v>
      </c>
      <c r="AT99" s="38">
        <f t="shared" si="83"/>
        <v>273.5862438980372</v>
      </c>
      <c r="AU99" s="38">
        <f t="shared" si="84"/>
        <v>276.83382854593623</v>
      </c>
      <c r="AV99" s="38">
        <f t="shared" si="84"/>
        <v>276.51682825555167</v>
      </c>
    </row>
    <row r="100" spans="2:48" s="189" customFormat="1" ht="10.5" customHeight="1" x14ac:dyDescent="0.3">
      <c r="B100" s="135" t="s">
        <v>344</v>
      </c>
      <c r="C100" s="38">
        <f>ElecSingle_PPM_3100kWh!K188</f>
        <v>78.263999999999996</v>
      </c>
      <c r="D100" s="38">
        <f>ElecSingle_PPM_3100kWh!L188</f>
        <v>79.259530332681024</v>
      </c>
      <c r="E100" s="38">
        <f>ElecSingle_PPM_3100kWh!M188</f>
        <v>80.408219178082177</v>
      </c>
      <c r="F100" s="38">
        <f>ElecSingle_PPM_3100kWh!N188</f>
        <v>81.097432485322898</v>
      </c>
      <c r="G100" s="38">
        <f>ElecSingle_PPM_3100kWh!Q188</f>
        <v>82.016383561643821</v>
      </c>
      <c r="H100" s="38">
        <f>ElecSingle_PPM_3100kWh!R188</f>
        <v>82.629017612524436</v>
      </c>
      <c r="I100" s="38">
        <f>ElecSingle_PPM_3100kWh!S188</f>
        <v>83.088493150684926</v>
      </c>
      <c r="J100" s="38">
        <f>ElecSingle_PPM_3100kWh!T188</f>
        <v>83.318230919765156</v>
      </c>
      <c r="K100" s="38">
        <f>ElecSingle_PPM_3100kWh!U188</f>
        <v>83.777706457925646</v>
      </c>
      <c r="L100" s="38">
        <f>ElecSingle_PPM_3100kWh!V188</f>
        <v>85.309291585127184</v>
      </c>
      <c r="M100" s="7"/>
      <c r="N100" s="135" t="s">
        <v>344</v>
      </c>
      <c r="O100" s="38">
        <f>ElecMulti_PPM_4200kWh!K188</f>
        <v>78.263999999999996</v>
      </c>
      <c r="P100" s="38">
        <f>ElecMulti_PPM_4200kWh!L188</f>
        <v>79.259530332681024</v>
      </c>
      <c r="Q100" s="38">
        <f>ElecMulti_PPM_4200kWh!M188</f>
        <v>80.408219178082177</v>
      </c>
      <c r="R100" s="38">
        <f>ElecMulti_PPM_4200kWh!N188</f>
        <v>81.097432485322898</v>
      </c>
      <c r="S100" s="38">
        <f>ElecMulti_PPM_4200kWh!Q188</f>
        <v>82.016383561643821</v>
      </c>
      <c r="T100" s="38">
        <f>ElecMulti_PPM_4200kWh!R188</f>
        <v>82.629017612524436</v>
      </c>
      <c r="U100" s="38">
        <f>ElecMulti_PPM_4200kWh!S188</f>
        <v>83.088493150684926</v>
      </c>
      <c r="V100" s="38">
        <f>ElecMulti_PPM_4200kWh!T188</f>
        <v>83.318230919765156</v>
      </c>
      <c r="W100" s="38">
        <f>ElecMulti_PPM_4200kWh!U188</f>
        <v>83.777706457925646</v>
      </c>
      <c r="X100" s="38">
        <f>ElecMulti_PPM_4200kWh!V188</f>
        <v>85.309291585127184</v>
      </c>
      <c r="Z100" s="135" t="s">
        <v>344</v>
      </c>
      <c r="AA100" s="38">
        <f>Gas_PPM_12000kWh!K188</f>
        <v>89.202099999999987</v>
      </c>
      <c r="AB100" s="38">
        <f>Gas_PPM_12000kWh!L188</f>
        <v>90.336764677103716</v>
      </c>
      <c r="AC100" s="38">
        <f>Gas_PPM_12000kWh!M188</f>
        <v>91.64599315068493</v>
      </c>
      <c r="AD100" s="38">
        <f>Gas_PPM_12000kWh!N188</f>
        <v>92.431530234833659</v>
      </c>
      <c r="AE100" s="38">
        <f>Gas_PPM_12000kWh!Q188</f>
        <v>93.478913013698644</v>
      </c>
      <c r="AF100" s="38">
        <f>Gas_PPM_12000kWh!R188</f>
        <v>94.177168199608587</v>
      </c>
      <c r="AG100" s="38">
        <f>Gas_PPM_12000kWh!S188</f>
        <v>94.700859589041102</v>
      </c>
      <c r="AH100" s="38">
        <f>Gas_PPM_12000kWh!T188</f>
        <v>94.96270528375733</v>
      </c>
      <c r="AI100" s="38">
        <f>Gas_PPM_12000kWh!U188</f>
        <v>95.486396673189816</v>
      </c>
      <c r="AJ100" s="38">
        <f>Gas_PPM_12000kWh!V188</f>
        <v>97.232034637964787</v>
      </c>
      <c r="AK100" s="7"/>
      <c r="AL100" s="135" t="s">
        <v>344</v>
      </c>
      <c r="AM100" s="38">
        <f t="shared" si="85"/>
        <v>167.46609999999998</v>
      </c>
      <c r="AN100" s="38">
        <f t="shared" si="86"/>
        <v>169.59629500978474</v>
      </c>
      <c r="AO100" s="38">
        <f t="shared" si="87"/>
        <v>172.05421232876711</v>
      </c>
      <c r="AP100" s="38">
        <f t="shared" si="88"/>
        <v>173.52896272015656</v>
      </c>
      <c r="AQ100" s="38">
        <f t="shared" si="89"/>
        <v>175.49529657534248</v>
      </c>
      <c r="AR100" s="38">
        <f t="shared" si="90"/>
        <v>176.80618581213304</v>
      </c>
      <c r="AS100" s="38">
        <f t="shared" si="82"/>
        <v>177.78935273972604</v>
      </c>
      <c r="AT100" s="38">
        <f t="shared" si="83"/>
        <v>178.28093620352249</v>
      </c>
      <c r="AU100" s="38">
        <f t="shared" si="84"/>
        <v>179.26410313111546</v>
      </c>
      <c r="AV100" s="38">
        <f t="shared" si="84"/>
        <v>182.54132622309197</v>
      </c>
    </row>
    <row r="101" spans="2:48" s="189" customFormat="1" ht="10.5" customHeight="1" x14ac:dyDescent="0.3">
      <c r="B101" s="135" t="s">
        <v>43</v>
      </c>
      <c r="C101" s="38">
        <f>ElecSingle_PPM_3100kWh!K189</f>
        <v>0</v>
      </c>
      <c r="D101" s="38">
        <f>ElecSingle_PPM_3100kWh!L189</f>
        <v>-0.18995111249132623</v>
      </c>
      <c r="E101" s="38">
        <f>ElecSingle_PPM_3100kWh!M189</f>
        <v>2.3898870370752552</v>
      </c>
      <c r="F101" s="38">
        <f>ElecSingle_PPM_3100kWh!N189</f>
        <v>2.4654814606041811</v>
      </c>
      <c r="G101" s="38">
        <f>ElecSingle_PPM_3100kWh!Q189</f>
        <v>4.8850955964817686</v>
      </c>
      <c r="H101" s="38">
        <f>ElecSingle_PPM_3100kWh!R189</f>
        <v>4.7480163427765101</v>
      </c>
      <c r="I101" s="38">
        <f>ElecSingle_PPM_3100kWh!S189</f>
        <v>7.0936419973386942</v>
      </c>
      <c r="J101" s="38">
        <f>ElecSingle_PPM_3100kWh!T189</f>
        <v>6.2155900817178926</v>
      </c>
      <c r="K101" s="38">
        <f>ElecSingle_PPM_3100kWh!U189</f>
        <v>5.8459595331056082</v>
      </c>
      <c r="L101" s="38">
        <f>ElecSingle_PPM_3100kWh!V189</f>
        <v>6.2696858243973574</v>
      </c>
      <c r="M101" s="7"/>
      <c r="N101" s="135" t="s">
        <v>43</v>
      </c>
      <c r="O101" s="38">
        <f>ElecMulti_PPM_4200kWh!K189</f>
        <v>0</v>
      </c>
      <c r="P101" s="38">
        <f>ElecMulti_PPM_4200kWh!L189</f>
        <v>-0.18995111249132623</v>
      </c>
      <c r="Q101" s="38">
        <f>ElecMulti_PPM_4200kWh!M189</f>
        <v>2.3898870370752552</v>
      </c>
      <c r="R101" s="38">
        <f>ElecMulti_PPM_4200kWh!N189</f>
        <v>2.4654814606041811</v>
      </c>
      <c r="S101" s="38">
        <f>ElecMulti_PPM_4200kWh!Q189</f>
        <v>4.8850955964817686</v>
      </c>
      <c r="T101" s="38">
        <f>ElecMulti_PPM_4200kWh!R189</f>
        <v>4.7480163427765101</v>
      </c>
      <c r="U101" s="38">
        <f>ElecMulti_PPM_4200kWh!S189</f>
        <v>7.0936419973386942</v>
      </c>
      <c r="V101" s="38">
        <f>ElecMulti_PPM_4200kWh!T189</f>
        <v>6.2155900817178926</v>
      </c>
      <c r="W101" s="38">
        <f>ElecMulti_PPM_4200kWh!U189</f>
        <v>5.8459595331056082</v>
      </c>
      <c r="X101" s="38">
        <f>ElecMulti_PPM_4200kWh!V189</f>
        <v>6.2696858243973574</v>
      </c>
      <c r="Z101" s="135" t="s">
        <v>43</v>
      </c>
      <c r="AA101" s="38">
        <f>Gas_PPM_12000kWh!K189</f>
        <v>0</v>
      </c>
      <c r="AB101" s="38">
        <f>Gas_PPM_12000kWh!L189</f>
        <v>-0.14839729644435984</v>
      </c>
      <c r="AC101" s="38">
        <f>Gas_PPM_12000kWh!M189</f>
        <v>1.899695256253338</v>
      </c>
      <c r="AD101" s="38">
        <f>Gas_PPM_12000kWh!N189</f>
        <v>1.9653659209909347</v>
      </c>
      <c r="AE101" s="38">
        <f>Gas_PPM_12000kWh!Q189</f>
        <v>3.9407096937509896</v>
      </c>
      <c r="AF101" s="38">
        <f>Gas_PPM_12000kWh!R189</f>
        <v>3.6877871322225366</v>
      </c>
      <c r="AG101" s="38">
        <f>Gas_PPM_12000kWh!S189</f>
        <v>5.3969094444864529</v>
      </c>
      <c r="AH101" s="38">
        <f>Gas_PPM_12000kWh!T189</f>
        <v>4.6837637900821667</v>
      </c>
      <c r="AI101" s="38">
        <f>Gas_PPM_12000kWh!U189</f>
        <v>4.4188952689582788</v>
      </c>
      <c r="AJ101" s="38">
        <f>Gas_PPM_12000kWh!V189</f>
        <v>-1.4350963821646192</v>
      </c>
      <c r="AK101" s="7"/>
      <c r="AL101" s="135" t="s">
        <v>43</v>
      </c>
      <c r="AM101" s="38">
        <f t="shared" si="85"/>
        <v>0</v>
      </c>
      <c r="AN101" s="38">
        <f t="shared" si="86"/>
        <v>-0.33834840893568607</v>
      </c>
      <c r="AO101" s="38">
        <f t="shared" si="87"/>
        <v>4.2895822933285928</v>
      </c>
      <c r="AP101" s="38">
        <f t="shared" si="88"/>
        <v>4.4308473815951155</v>
      </c>
      <c r="AQ101" s="38">
        <f t="shared" si="89"/>
        <v>8.8258052902327577</v>
      </c>
      <c r="AR101" s="38">
        <f t="shared" si="90"/>
        <v>8.4358034749990463</v>
      </c>
      <c r="AS101" s="38">
        <f t="shared" si="82"/>
        <v>12.490551441825147</v>
      </c>
      <c r="AT101" s="38">
        <f t="shared" si="83"/>
        <v>10.899353871800059</v>
      </c>
      <c r="AU101" s="38">
        <f t="shared" si="84"/>
        <v>10.264854802063887</v>
      </c>
      <c r="AV101" s="38">
        <f t="shared" si="84"/>
        <v>4.8345894422327387</v>
      </c>
    </row>
    <row r="102" spans="2:48" s="189" customFormat="1" ht="10.5" customHeight="1" x14ac:dyDescent="0.3">
      <c r="B102" s="135" t="s">
        <v>389</v>
      </c>
      <c r="C102" s="38">
        <f>ElecSingle_PPM_3100kWh!K190</f>
        <v>24.407199999999992</v>
      </c>
      <c r="D102" s="38">
        <f>ElecSingle_PPM_3100kWh!L190</f>
        <v>24.717663405088064</v>
      </c>
      <c r="E102" s="38">
        <f>ElecSingle_PPM_3100kWh!M190</f>
        <v>25.075890410958895</v>
      </c>
      <c r="F102" s="38">
        <f>ElecSingle_PPM_3100kWh!N190</f>
        <v>25.290826614481411</v>
      </c>
      <c r="G102" s="38">
        <f>ElecSingle_PPM_3100kWh!Q190</f>
        <v>25.577408219178089</v>
      </c>
      <c r="H102" s="38">
        <f>ElecSingle_PPM_3100kWh!R190</f>
        <v>25.76846262230919</v>
      </c>
      <c r="I102" s="38">
        <f>ElecSingle_PPM_3100kWh!S190</f>
        <v>25.911753424657544</v>
      </c>
      <c r="J102" s="38">
        <f>ElecSingle_PPM_3100kWh!T190</f>
        <v>25.983398825831703</v>
      </c>
      <c r="K102" s="38">
        <f>ElecSingle_PPM_3100kWh!U190</f>
        <v>26.126689628180035</v>
      </c>
      <c r="L102" s="38">
        <f>ElecSingle_PPM_3100kWh!V190</f>
        <v>26.60432563600784</v>
      </c>
      <c r="M102" s="7"/>
      <c r="N102" s="135" t="s">
        <v>389</v>
      </c>
      <c r="O102" s="38">
        <f>ElecMulti_PPM_4200kWh!K190</f>
        <v>24.407199999999992</v>
      </c>
      <c r="P102" s="38">
        <f>ElecMulti_PPM_4200kWh!L190</f>
        <v>24.717663405088064</v>
      </c>
      <c r="Q102" s="38">
        <f>ElecMulti_PPM_4200kWh!M190</f>
        <v>25.075890410958895</v>
      </c>
      <c r="R102" s="38">
        <f>ElecMulti_PPM_4200kWh!N190</f>
        <v>25.290826614481411</v>
      </c>
      <c r="S102" s="38">
        <f>ElecMulti_PPM_4200kWh!Q190</f>
        <v>25.577408219178089</v>
      </c>
      <c r="T102" s="38">
        <f>ElecMulti_PPM_4200kWh!R190</f>
        <v>25.76846262230919</v>
      </c>
      <c r="U102" s="38">
        <f>ElecMulti_PPM_4200kWh!S190</f>
        <v>25.911753424657544</v>
      </c>
      <c r="V102" s="38">
        <f>ElecMulti_PPM_4200kWh!T190</f>
        <v>25.983398825831703</v>
      </c>
      <c r="W102" s="38">
        <f>ElecMulti_PPM_4200kWh!U190</f>
        <v>26.126689628180035</v>
      </c>
      <c r="X102" s="38">
        <f>ElecMulti_PPM_4200kWh!V190</f>
        <v>26.60432563600784</v>
      </c>
      <c r="Z102" s="135" t="s">
        <v>389</v>
      </c>
      <c r="AA102" s="38">
        <f>Gas_PPM_12000kWh!K190</f>
        <v>39.661700000000003</v>
      </c>
      <c r="AB102" s="38">
        <f>Gas_PPM_12000kWh!L190</f>
        <v>40.166203033268111</v>
      </c>
      <c r="AC102" s="38">
        <f>Gas_PPM_12000kWh!M190</f>
        <v>40.748321917808212</v>
      </c>
      <c r="AD102" s="38">
        <f>Gas_PPM_12000kWh!N190</f>
        <v>41.097593248532299</v>
      </c>
      <c r="AE102" s="38">
        <f>Gas_PPM_12000kWh!Q190</f>
        <v>41.563288356164385</v>
      </c>
      <c r="AF102" s="38">
        <f>Gas_PPM_12000kWh!R190</f>
        <v>41.873751761252443</v>
      </c>
      <c r="AG102" s="38">
        <f>Gas_PPM_12000kWh!S190</f>
        <v>42.106599315068493</v>
      </c>
      <c r="AH102" s="38">
        <f>Gas_PPM_12000kWh!T190</f>
        <v>42.223023091976522</v>
      </c>
      <c r="AI102" s="38">
        <f>Gas_PPM_12000kWh!U190</f>
        <v>42.455870645792565</v>
      </c>
      <c r="AJ102" s="38">
        <f>Gas_PPM_12000kWh!V190</f>
        <v>43.232029158512731</v>
      </c>
      <c r="AK102" s="7"/>
      <c r="AL102" s="135" t="s">
        <v>389</v>
      </c>
      <c r="AM102" s="38">
        <f t="shared" si="85"/>
        <v>64.068899999999999</v>
      </c>
      <c r="AN102" s="38">
        <f t="shared" si="86"/>
        <v>64.883866438356179</v>
      </c>
      <c r="AO102" s="38">
        <f t="shared" si="87"/>
        <v>65.824212328767103</v>
      </c>
      <c r="AP102" s="38">
        <f t="shared" si="88"/>
        <v>66.388419863013709</v>
      </c>
      <c r="AQ102" s="38">
        <f t="shared" si="89"/>
        <v>67.140696575342474</v>
      </c>
      <c r="AR102" s="38">
        <f t="shared" si="90"/>
        <v>67.642214383561637</v>
      </c>
      <c r="AS102" s="38">
        <f t="shared" si="82"/>
        <v>68.018352739726041</v>
      </c>
      <c r="AT102" s="38">
        <f t="shared" si="83"/>
        <v>68.206421917808228</v>
      </c>
      <c r="AU102" s="38">
        <f t="shared" si="84"/>
        <v>68.582560273972604</v>
      </c>
      <c r="AV102" s="38">
        <f t="shared" si="84"/>
        <v>69.836354794520574</v>
      </c>
    </row>
    <row r="103" spans="2:48" s="189" customFormat="1" ht="10.5" customHeight="1" x14ac:dyDescent="0.3">
      <c r="B103" s="135" t="s">
        <v>404</v>
      </c>
      <c r="C103" s="38">
        <f>ElecSingle_PPM_3100kWh!K191</f>
        <v>0</v>
      </c>
      <c r="D103" s="38">
        <f>ElecSingle_PPM_3100kWh!L191</f>
        <v>0</v>
      </c>
      <c r="E103" s="38">
        <f>ElecSingle_PPM_3100kWh!M191</f>
        <v>0</v>
      </c>
      <c r="F103" s="38">
        <f>ElecSingle_PPM_3100kWh!N191</f>
        <v>0</v>
      </c>
      <c r="G103" s="38">
        <f>ElecSingle_PPM_3100kWh!Q191</f>
        <v>0</v>
      </c>
      <c r="H103" s="38">
        <f>ElecSingle_PPM_3100kWh!R191</f>
        <v>0</v>
      </c>
      <c r="I103" s="38">
        <f>ElecSingle_PPM_3100kWh!S191</f>
        <v>0</v>
      </c>
      <c r="J103" s="38">
        <f>ElecSingle_PPM_3100kWh!T191</f>
        <v>0</v>
      </c>
      <c r="K103" s="38">
        <f>ElecSingle_PPM_3100kWh!U191</f>
        <v>0</v>
      </c>
      <c r="L103" s="38">
        <f>ElecSingle_PPM_3100kWh!V191</f>
        <v>0</v>
      </c>
      <c r="M103" s="7"/>
      <c r="N103" s="135" t="s">
        <v>404</v>
      </c>
      <c r="O103" s="38">
        <f>ElecMulti_PPM_4200kWh!K191</f>
        <v>0</v>
      </c>
      <c r="P103" s="38">
        <f>ElecMulti_PPM_4200kWh!L191</f>
        <v>0</v>
      </c>
      <c r="Q103" s="38">
        <f>ElecMulti_PPM_4200kWh!M191</f>
        <v>0</v>
      </c>
      <c r="R103" s="38">
        <f>ElecMulti_PPM_4200kWh!N191</f>
        <v>0</v>
      </c>
      <c r="S103" s="38">
        <f>ElecMulti_PPM_4200kWh!Q191</f>
        <v>0</v>
      </c>
      <c r="T103" s="38">
        <f>ElecMulti_PPM_4200kWh!R191</f>
        <v>0</v>
      </c>
      <c r="U103" s="38">
        <f>ElecMulti_PPM_4200kWh!S191</f>
        <v>0</v>
      </c>
      <c r="V103" s="38">
        <f>ElecMulti_PPM_4200kWh!T191</f>
        <v>0</v>
      </c>
      <c r="W103" s="38">
        <f>ElecMulti_PPM_4200kWh!U191</f>
        <v>0</v>
      </c>
      <c r="X103" s="38">
        <f>ElecMulti_PPM_4200kWh!V191</f>
        <v>0</v>
      </c>
      <c r="Z103" s="135" t="s">
        <v>404</v>
      </c>
      <c r="AA103" s="38">
        <f>Gas_PPM_12000kWh!K191</f>
        <v>0</v>
      </c>
      <c r="AB103" s="38">
        <f>Gas_PPM_12000kWh!L191</f>
        <v>0</v>
      </c>
      <c r="AC103" s="38">
        <f>Gas_PPM_12000kWh!M191</f>
        <v>0</v>
      </c>
      <c r="AD103" s="38">
        <f>Gas_PPM_12000kWh!N191</f>
        <v>0</v>
      </c>
      <c r="AE103" s="38">
        <f>Gas_PPM_12000kWh!Q191</f>
        <v>0</v>
      </c>
      <c r="AF103" s="38">
        <f>Gas_PPM_12000kWh!R191</f>
        <v>0</v>
      </c>
      <c r="AG103" s="38">
        <f>Gas_PPM_12000kWh!S191</f>
        <v>0</v>
      </c>
      <c r="AH103" s="38">
        <f>Gas_PPM_12000kWh!T191</f>
        <v>0</v>
      </c>
      <c r="AI103" s="38">
        <f>Gas_PPM_12000kWh!U191</f>
        <v>0</v>
      </c>
      <c r="AJ103" s="38">
        <f>Gas_PPM_12000kWh!V191</f>
        <v>0</v>
      </c>
      <c r="AK103" s="7"/>
      <c r="AL103" s="135" t="s">
        <v>404</v>
      </c>
      <c r="AM103" s="38">
        <f t="shared" si="85"/>
        <v>0</v>
      </c>
      <c r="AN103" s="38">
        <f t="shared" si="86"/>
        <v>0</v>
      </c>
      <c r="AO103" s="38">
        <f t="shared" si="87"/>
        <v>0</v>
      </c>
      <c r="AP103" s="38">
        <f t="shared" si="88"/>
        <v>0</v>
      </c>
      <c r="AQ103" s="38">
        <f t="shared" si="89"/>
        <v>0</v>
      </c>
      <c r="AR103" s="38">
        <f t="shared" si="90"/>
        <v>0</v>
      </c>
      <c r="AS103" s="38">
        <f t="shared" si="82"/>
        <v>0</v>
      </c>
      <c r="AT103" s="38">
        <f t="shared" si="83"/>
        <v>0</v>
      </c>
      <c r="AU103" s="38">
        <f t="shared" si="84"/>
        <v>0</v>
      </c>
      <c r="AV103" s="38">
        <f t="shared" si="84"/>
        <v>0</v>
      </c>
    </row>
    <row r="104" spans="2:48" s="189" customFormat="1" ht="10.5" customHeight="1" x14ac:dyDescent="0.3">
      <c r="B104" s="135" t="s">
        <v>388</v>
      </c>
      <c r="C104" s="38">
        <f>ElecSingle_PPM_3100kWh!K192</f>
        <v>9.8581358116698379</v>
      </c>
      <c r="D104" s="38">
        <f>ElecSingle_PPM_3100kWh!L192</f>
        <v>9.7516431112517381</v>
      </c>
      <c r="E104" s="38">
        <f>ElecSingle_PPM_3100kWh!M192</f>
        <v>10.510825930756157</v>
      </c>
      <c r="F104" s="38">
        <f>ElecSingle_PPM_3100kWh!N192</f>
        <v>10.848408173314684</v>
      </c>
      <c r="G104" s="38">
        <f>ElecSingle_PPM_3100kWh!Q192</f>
        <v>12.020149299069502</v>
      </c>
      <c r="H104" s="38">
        <f>ElecSingle_PPM_3100kWh!R192</f>
        <v>11.635016715744504</v>
      </c>
      <c r="I104" s="38">
        <f>ElecSingle_PPM_3100kWh!S192</f>
        <v>11.66611939607022</v>
      </c>
      <c r="J104" s="38">
        <f>ElecSingle_PPM_3100kWh!T192</f>
        <v>11.212856218241175</v>
      </c>
      <c r="K104" s="38">
        <f>ElecSingle_PPM_3100kWh!U192</f>
        <v>12.117962274667267</v>
      </c>
      <c r="L104" s="38">
        <f>ElecSingle_PPM_3100kWh!V192</f>
        <v>13.25718500879935</v>
      </c>
      <c r="M104" s="7"/>
      <c r="N104" s="135" t="s">
        <v>388</v>
      </c>
      <c r="O104" s="38">
        <f>ElecMulti_PPM_4200kWh!K192</f>
        <v>11.789014500176306</v>
      </c>
      <c r="P104" s="38">
        <f>ElecMulti_PPM_4200kWh!L192</f>
        <v>11.643024172250351</v>
      </c>
      <c r="Q104" s="38">
        <f>ElecMulti_PPM_4200kWh!M192</f>
        <v>12.788520566317166</v>
      </c>
      <c r="R104" s="38">
        <f>ElecMulti_PPM_4200kWh!N192</f>
        <v>13.259456147765428</v>
      </c>
      <c r="S104" s="38">
        <f>ElecMulti_PPM_4200kWh!Q192</f>
        <v>14.76224479674242</v>
      </c>
      <c r="T104" s="38">
        <f>ElecMulti_PPM_4200kWh!R192</f>
        <v>14.21519088581636</v>
      </c>
      <c r="U104" s="38">
        <f>ElecMulti_PPM_4200kWh!S192</f>
        <v>14.225099131599046</v>
      </c>
      <c r="V104" s="38">
        <f>ElecMulti_PPM_4200kWh!T192</f>
        <v>13.556399970410739</v>
      </c>
      <c r="W104" s="38">
        <f>ElecMulti_PPM_4200kWh!U192</f>
        <v>14.789696112763247</v>
      </c>
      <c r="X104" s="38">
        <f>ElecMulti_PPM_4200kWh!V192</f>
        <v>16.335318786139904</v>
      </c>
      <c r="Z104" s="135" t="s">
        <v>388</v>
      </c>
      <c r="AA104" s="38">
        <f>Gas_PPM_12000kWh!K192</f>
        <v>9.1253585956761523</v>
      </c>
      <c r="AB104" s="38">
        <f>Gas_PPM_12000kWh!L192</f>
        <v>9.1219797838081735</v>
      </c>
      <c r="AC104" s="38">
        <f>Gas_PPM_12000kWh!M192</f>
        <v>9.6295252526386381</v>
      </c>
      <c r="AD104" s="38">
        <f>Gas_PPM_12000kWh!N192</f>
        <v>10.188425000472765</v>
      </c>
      <c r="AE104" s="38">
        <f>Gas_PPM_12000kWh!Q192</f>
        <v>11.105769144708351</v>
      </c>
      <c r="AF104" s="38">
        <f>Gas_PPM_12000kWh!R192</f>
        <v>10.141816733445014</v>
      </c>
      <c r="AG104" s="38">
        <f>Gas_PPM_12000kWh!S192</f>
        <v>9.8006818606776367</v>
      </c>
      <c r="AH104" s="38">
        <f>Gas_PPM_12000kWh!T192</f>
        <v>8.5364658466237238</v>
      </c>
      <c r="AI104" s="38">
        <f>Gas_PPM_12000kWh!U192</f>
        <v>9.2398594125185358</v>
      </c>
      <c r="AJ104" s="38">
        <f>Gas_PPM_12000kWh!V192</f>
        <v>10.897338966458234</v>
      </c>
      <c r="AK104" s="7"/>
      <c r="AL104" s="135" t="s">
        <v>388</v>
      </c>
      <c r="AM104" s="38">
        <f t="shared" si="85"/>
        <v>18.98349440734599</v>
      </c>
      <c r="AN104" s="38">
        <f t="shared" si="86"/>
        <v>18.87362289505991</v>
      </c>
      <c r="AO104" s="38">
        <f t="shared" si="87"/>
        <v>20.140351183394795</v>
      </c>
      <c r="AP104" s="38">
        <f t="shared" si="88"/>
        <v>21.03683317378745</v>
      </c>
      <c r="AQ104" s="38">
        <f t="shared" si="89"/>
        <v>23.125918443777852</v>
      </c>
      <c r="AR104" s="38">
        <f t="shared" si="90"/>
        <v>21.776833449189517</v>
      </c>
      <c r="AS104" s="38">
        <f t="shared" si="82"/>
        <v>21.466801256747857</v>
      </c>
      <c r="AT104" s="38">
        <f t="shared" si="83"/>
        <v>19.749322064864899</v>
      </c>
      <c r="AU104" s="38">
        <f t="shared" si="84"/>
        <v>21.357821687185805</v>
      </c>
      <c r="AV104" s="38">
        <f t="shared" si="84"/>
        <v>24.154523975257582</v>
      </c>
    </row>
    <row r="105" spans="2:48" s="189" customFormat="1" ht="10.5" customHeight="1" x14ac:dyDescent="0.3">
      <c r="B105" s="183" t="s">
        <v>402</v>
      </c>
      <c r="C105" s="38">
        <f>ElecSingle_PPM_3100kWh!K193</f>
        <v>5.6207205045277151</v>
      </c>
      <c r="D105" s="38">
        <f>ElecSingle_PPM_3100kWh!L193</f>
        <v>5.5256154679774498</v>
      </c>
      <c r="E105" s="38">
        <f>ElecSingle_PPM_3100kWh!M193</f>
        <v>6.1715148111820071</v>
      </c>
      <c r="F105" s="38">
        <f>ElecSingle_PPM_3100kWh!N193</f>
        <v>6.4374187266020755</v>
      </c>
      <c r="G105" s="38">
        <f>ElecSingle_PPM_3100kWh!Q193</f>
        <v>7.2344516803714729</v>
      </c>
      <c r="H105" s="38">
        <f>ElecSingle_PPM_3100kWh!R193</f>
        <v>6.9124731040322684</v>
      </c>
      <c r="I105" s="38">
        <f>ElecSingle_PPM_3100kWh!S193</f>
        <v>6.9323099896887967</v>
      </c>
      <c r="J105" s="38">
        <f>ElecSingle_PPM_3100kWh!T193</f>
        <v>6.5320143775059956</v>
      </c>
      <c r="K105" s="38">
        <f>ElecSingle_PPM_3100kWh!U193</f>
        <v>7.0954939178943306</v>
      </c>
      <c r="L105" s="38">
        <f>ElecSingle_PPM_3100kWh!V193</f>
        <v>7.9716708998939252</v>
      </c>
      <c r="M105" s="7"/>
      <c r="N105" s="183" t="s">
        <v>402</v>
      </c>
      <c r="O105" s="38">
        <f>ElecMulti_PPM_4200kWh!K193</f>
        <v>7.0246919691209575</v>
      </c>
      <c r="P105" s="38">
        <f>ElecMulti_PPM_4200kWh!L193</f>
        <v>6.8945474122233934</v>
      </c>
      <c r="Q105" s="38">
        <f>ElecMulti_PPM_4200kWh!M193</f>
        <v>7.7060461569359928</v>
      </c>
      <c r="R105" s="38">
        <f>ElecMulti_PPM_4200kWh!N193</f>
        <v>8.0767458144861042</v>
      </c>
      <c r="S105" s="38">
        <f>ElecMulti_PPM_4200kWh!Q193</f>
        <v>9.1063063532194342</v>
      </c>
      <c r="T105" s="38">
        <f>ElecMulti_PPM_4200kWh!R193</f>
        <v>8.6711061105487008</v>
      </c>
      <c r="U105" s="38">
        <f>ElecMulti_PPM_4200kWh!S193</f>
        <v>8.6655369670840816</v>
      </c>
      <c r="V105" s="38">
        <f>ElecMulti_PPM_4200kWh!T193</f>
        <v>8.1029311101876029</v>
      </c>
      <c r="W105" s="38">
        <f>ElecMulti_PPM_4200kWh!U193</f>
        <v>8.8921362622940272</v>
      </c>
      <c r="X105" s="38">
        <f>ElecMulti_PPM_4200kWh!V193</f>
        <v>10.097535150011135</v>
      </c>
      <c r="Z105" s="183" t="s">
        <v>402</v>
      </c>
      <c r="AA105" s="38">
        <f>Gas_PPM_12000kWh!K193</f>
        <v>5.2391689394016678</v>
      </c>
      <c r="AB105" s="38">
        <f>Gas_PPM_12000kWh!L193</f>
        <v>5.2362139151881379</v>
      </c>
      <c r="AC105" s="38">
        <f>Gas_PPM_12000kWh!M193</f>
        <v>5.5715884886356779</v>
      </c>
      <c r="AD105" s="38">
        <f>Gas_PPM_12000kWh!N193</f>
        <v>6.0012105381250853</v>
      </c>
      <c r="AE105" s="38">
        <f>Gas_PPM_12000kWh!Q193</f>
        <v>6.6289939122467301</v>
      </c>
      <c r="AF105" s="38">
        <f>Gas_PPM_12000kWh!R193</f>
        <v>5.8926933886112653</v>
      </c>
      <c r="AG105" s="38">
        <f>Gas_PPM_12000kWh!S193</f>
        <v>5.6159891669344466</v>
      </c>
      <c r="AH105" s="38">
        <f>Gas_PPM_12000kWh!T193</f>
        <v>4.6808149475639684</v>
      </c>
      <c r="AI105" s="38">
        <f>Gas_PPM_12000kWh!U193</f>
        <v>5.3092629541876999</v>
      </c>
      <c r="AJ105" s="38">
        <f>Gas_PPM_12000kWh!V193</f>
        <v>6.5928061885237801</v>
      </c>
      <c r="AK105" s="7"/>
      <c r="AL105" s="183" t="s">
        <v>402</v>
      </c>
      <c r="AM105" s="38">
        <f t="shared" si="85"/>
        <v>10.859889443929383</v>
      </c>
      <c r="AN105" s="38">
        <f t="shared" si="86"/>
        <v>10.761829383165587</v>
      </c>
      <c r="AO105" s="38">
        <f t="shared" si="87"/>
        <v>11.743103299817685</v>
      </c>
      <c r="AP105" s="38">
        <f t="shared" si="88"/>
        <v>12.438629264727162</v>
      </c>
      <c r="AQ105" s="38">
        <f t="shared" si="89"/>
        <v>13.863445592618202</v>
      </c>
      <c r="AR105" s="38">
        <f t="shared" si="90"/>
        <v>12.805166492643533</v>
      </c>
      <c r="AS105" s="38">
        <f t="shared" si="82"/>
        <v>12.548299156623244</v>
      </c>
      <c r="AT105" s="38">
        <f t="shared" si="83"/>
        <v>11.212829325069965</v>
      </c>
      <c r="AU105" s="38">
        <f t="shared" si="84"/>
        <v>12.40475687208203</v>
      </c>
      <c r="AV105" s="38">
        <f t="shared" si="84"/>
        <v>14.564477088417705</v>
      </c>
    </row>
    <row r="106" spans="2:48" s="189" customFormat="1" ht="10.5" customHeight="1" x14ac:dyDescent="0.3">
      <c r="B106" s="135" t="s">
        <v>373</v>
      </c>
      <c r="C106" s="38">
        <f>ElecSingle_PPM_3100kWh!K194</f>
        <v>524.46975943834934</v>
      </c>
      <c r="D106" s="38">
        <f>ElecSingle_PPM_3100kWh!L194</f>
        <v>518.76977774753448</v>
      </c>
      <c r="E106" s="38">
        <f>ElecSingle_PPM_3100kWh!M194</f>
        <v>559.37265108663848</v>
      </c>
      <c r="F106" s="38">
        <f>ElecSingle_PPM_3100kWh!N194</f>
        <v>577.40603411360348</v>
      </c>
      <c r="G106" s="38">
        <f>ElecSingle_PPM_3100kWh!Q194</f>
        <v>639.87362716022903</v>
      </c>
      <c r="H106" s="38">
        <f>ElecSingle_PPM_3100kWh!R194</f>
        <v>619.28152099204578</v>
      </c>
      <c r="I106" s="38">
        <f>ElecSingle_PPM_3100kWh!S194</f>
        <v>620.93834037658019</v>
      </c>
      <c r="J106" s="38">
        <f>ElecSingle_PPM_3100kWh!T194</f>
        <v>596.68209789031425</v>
      </c>
      <c r="K106" s="38">
        <f>ElecSingle_PPM_3100kWh!U194</f>
        <v>644.88271861858743</v>
      </c>
      <c r="L106" s="38">
        <f>ElecSingle_PPM_3100kWh!V194</f>
        <v>705.71796210444666</v>
      </c>
      <c r="M106" s="7"/>
      <c r="N106" s="135" t="s">
        <v>373</v>
      </c>
      <c r="O106" s="38">
        <f>ElecMulti_PPM_4200kWh!K194</f>
        <v>627.49888305832553</v>
      </c>
      <c r="P106" s="38">
        <f>ElecMulti_PPM_4200kWh!L194</f>
        <v>619.68504020541309</v>
      </c>
      <c r="Q106" s="38">
        <f>ElecMulti_PPM_4200kWh!M194</f>
        <v>680.78579794574216</v>
      </c>
      <c r="R106" s="38">
        <f>ElecMulti_PPM_4200kWh!N194</f>
        <v>705.94257059945846</v>
      </c>
      <c r="S106" s="38">
        <f>ElecMulti_PPM_4200kWh!Q194</f>
        <v>786.06623788800505</v>
      </c>
      <c r="T106" s="38">
        <f>ElecMulti_PPM_4200kWh!R194</f>
        <v>756.83873843669755</v>
      </c>
      <c r="U106" s="38">
        <f>ElecMulti_PPM_4200kWh!S194</f>
        <v>757.35465569797304</v>
      </c>
      <c r="V106" s="38">
        <f>ElecMulti_PPM_4200kWh!T194</f>
        <v>721.59737168420929</v>
      </c>
      <c r="W106" s="38">
        <f>ElecMulti_PPM_4200kWh!U194</f>
        <v>787.29687330665831</v>
      </c>
      <c r="X106" s="38">
        <f>ElecMulti_PPM_4200kWh!V194</f>
        <v>869.8508003498182</v>
      </c>
      <c r="Z106" s="135" t="s">
        <v>373</v>
      </c>
      <c r="AA106" s="38">
        <f>Gas_PPM_12000kWh!K194</f>
        <v>485.52100190910471</v>
      </c>
      <c r="AB106" s="38">
        <f>Gas_PPM_12000kWh!L194</f>
        <v>485.34021475476726</v>
      </c>
      <c r="AC106" s="38">
        <f>Gas_PPM_12000kWh!M194</f>
        <v>512.38849770650756</v>
      </c>
      <c r="AD106" s="38">
        <f>Gas_PPM_12000kWh!N194</f>
        <v>542.23388380753465</v>
      </c>
      <c r="AE106" s="38">
        <f>Gas_PPM_12000kWh!Q194</f>
        <v>591.1429179882</v>
      </c>
      <c r="AF106" s="38">
        <f>Gas_PPM_12000kWh!R194</f>
        <v>539.6723009855948</v>
      </c>
      <c r="AG106" s="38">
        <f>Gas_PPM_12000kWh!S194</f>
        <v>521.44113719229779</v>
      </c>
      <c r="AH106" s="38">
        <f>Gas_PPM_12000kWh!T194</f>
        <v>453.96830550627595</v>
      </c>
      <c r="AI106" s="38">
        <f>Gas_PPM_12000kWh!U194</f>
        <v>491.61745221586636</v>
      </c>
      <c r="AJ106" s="38">
        <f>Gas_PPM_12000kWh!V194</f>
        <v>580.13672541408118</v>
      </c>
      <c r="AK106" s="7"/>
      <c r="AL106" s="135" t="s">
        <v>373</v>
      </c>
      <c r="AM106" s="38">
        <f t="shared" si="85"/>
        <v>1009.9907613474541</v>
      </c>
      <c r="AN106" s="38">
        <f t="shared" si="86"/>
        <v>1004.1099925023018</v>
      </c>
      <c r="AO106" s="38">
        <f t="shared" si="87"/>
        <v>1071.761148793146</v>
      </c>
      <c r="AP106" s="38">
        <f t="shared" si="88"/>
        <v>1119.639917921138</v>
      </c>
      <c r="AQ106" s="38">
        <f t="shared" si="89"/>
        <v>1231.016545148429</v>
      </c>
      <c r="AR106" s="38">
        <f t="shared" si="90"/>
        <v>1158.9538219776405</v>
      </c>
      <c r="AS106" s="38">
        <f t="shared" si="82"/>
        <v>1142.379477568878</v>
      </c>
      <c r="AT106" s="38">
        <f t="shared" si="83"/>
        <v>1050.6504033965903</v>
      </c>
      <c r="AU106" s="38">
        <f t="shared" si="84"/>
        <v>1136.5001708344539</v>
      </c>
      <c r="AV106" s="38">
        <f t="shared" si="84"/>
        <v>1285.854687518528</v>
      </c>
    </row>
    <row r="107" spans="2:48" s="421" customFormat="1" ht="10.5" customHeight="1" x14ac:dyDescent="0.3">
      <c r="B107" s="1"/>
      <c r="C107" s="1"/>
      <c r="D107" s="1"/>
      <c r="E107" s="1"/>
      <c r="F107" s="1"/>
      <c r="G107" s="1"/>
      <c r="H107" s="1"/>
      <c r="I107" s="1"/>
      <c r="J107" s="1"/>
      <c r="K107" s="1"/>
      <c r="L107" s="1"/>
      <c r="M107" s="1"/>
      <c r="N107" s="1"/>
      <c r="O107" s="1"/>
      <c r="P107" s="1"/>
      <c r="Q107" s="1"/>
      <c r="R107" s="1"/>
      <c r="S107" s="1"/>
      <c r="T107" s="1"/>
      <c r="U107" s="1"/>
      <c r="V107" s="1"/>
      <c r="W107" s="1"/>
      <c r="X107" s="1"/>
      <c r="Z107" s="1"/>
      <c r="AA107" s="1"/>
      <c r="AB107" s="1"/>
      <c r="AC107" s="1"/>
      <c r="AD107" s="1"/>
      <c r="AE107" s="1"/>
      <c r="AF107" s="1"/>
      <c r="AG107" s="1"/>
      <c r="AH107" s="1"/>
      <c r="AI107" s="1"/>
      <c r="AJ107" s="1"/>
      <c r="AK107" s="1"/>
      <c r="AL107" s="135" t="s">
        <v>633</v>
      </c>
      <c r="AM107" s="38">
        <f>AM106*1.05</f>
        <v>1060.4902994148267</v>
      </c>
      <c r="AN107" s="38">
        <f t="shared" ref="AN107:AT107" si="91">AN106*1.05</f>
        <v>1054.315492127417</v>
      </c>
      <c r="AO107" s="38">
        <f t="shared" si="91"/>
        <v>1125.3492062328035</v>
      </c>
      <c r="AP107" s="38">
        <f t="shared" si="91"/>
        <v>1175.621913817195</v>
      </c>
      <c r="AQ107" s="38">
        <f t="shared" si="91"/>
        <v>1292.5673724058506</v>
      </c>
      <c r="AR107" s="38">
        <f t="shared" si="91"/>
        <v>1216.9015130765226</v>
      </c>
      <c r="AS107" s="38">
        <f t="shared" si="91"/>
        <v>1199.4984514473219</v>
      </c>
      <c r="AT107" s="38">
        <f t="shared" si="91"/>
        <v>1103.1829235664197</v>
      </c>
      <c r="AU107" s="38">
        <f t="shared" ref="AU107:AV107" si="92">AU106*1.05</f>
        <v>1193.3251793761767</v>
      </c>
      <c r="AV107" s="38">
        <f t="shared" si="92"/>
        <v>1350.1474218944545</v>
      </c>
    </row>
    <row r="108" spans="2:48" x14ac:dyDescent="0.25">
      <c r="AP108" s="105"/>
      <c r="AQ108" s="105"/>
      <c r="AR108" s="105"/>
      <c r="AS108" s="105"/>
      <c r="AT108" s="105"/>
      <c r="AU108" s="105"/>
      <c r="AV108" s="105"/>
    </row>
    <row r="109" spans="2:48" s="185" customFormat="1" ht="10.5" customHeight="1" x14ac:dyDescent="0.25">
      <c r="B109" s="186" t="s">
        <v>423</v>
      </c>
    </row>
    <row r="110" spans="2:48" x14ac:dyDescent="0.25">
      <c r="B110" s="90"/>
    </row>
    <row r="111" spans="2:48" x14ac:dyDescent="0.25">
      <c r="B111" s="159" t="s">
        <v>453</v>
      </c>
      <c r="AM111" s="361"/>
      <c r="AN111" s="361"/>
      <c r="AO111" s="361"/>
      <c r="AP111" s="361"/>
      <c r="AQ111" s="361"/>
      <c r="AR111" s="361"/>
      <c r="AS111" s="361"/>
      <c r="AT111" s="361"/>
      <c r="AU111" s="361"/>
      <c r="AV111" s="361"/>
    </row>
    <row r="112" spans="2:48" x14ac:dyDescent="0.25">
      <c r="AM112" s="187"/>
      <c r="AN112" s="187"/>
      <c r="AO112" s="187"/>
      <c r="AP112" s="187"/>
      <c r="AQ112" s="187"/>
      <c r="AR112" s="187"/>
      <c r="AS112" s="187"/>
      <c r="AT112" s="187"/>
      <c r="AU112" s="187"/>
      <c r="AV112" s="187"/>
    </row>
    <row r="113" spans="2:48" x14ac:dyDescent="0.25">
      <c r="B113" s="493" t="s">
        <v>505</v>
      </c>
      <c r="C113" s="493"/>
      <c r="D113" s="137" t="s">
        <v>330</v>
      </c>
      <c r="E113" s="137" t="s">
        <v>331</v>
      </c>
      <c r="AM113" s="360"/>
      <c r="AN113" s="360"/>
      <c r="AO113" s="360"/>
      <c r="AP113" s="360"/>
      <c r="AQ113" s="360"/>
      <c r="AR113" s="360"/>
      <c r="AS113" s="360"/>
      <c r="AT113" s="360"/>
      <c r="AU113" s="360"/>
      <c r="AV113" s="360"/>
    </row>
    <row r="114" spans="2:48" x14ac:dyDescent="0.25">
      <c r="B114" s="494" t="s">
        <v>479</v>
      </c>
      <c r="C114" s="494"/>
      <c r="D114" s="138">
        <v>0.43239827522563951</v>
      </c>
      <c r="E114" s="138">
        <v>0.56760172477436055</v>
      </c>
    </row>
    <row r="115" spans="2:48" x14ac:dyDescent="0.25">
      <c r="B115" s="494" t="s">
        <v>480</v>
      </c>
      <c r="C115" s="494"/>
      <c r="D115" s="138">
        <v>0.39487128143182382</v>
      </c>
      <c r="E115" s="138">
        <v>0.60512871856817618</v>
      </c>
    </row>
    <row r="116" spans="2:48" x14ac:dyDescent="0.25">
      <c r="B116" s="502" t="s">
        <v>33</v>
      </c>
      <c r="C116" s="502"/>
      <c r="D116" s="138">
        <v>0.24711723243957096</v>
      </c>
      <c r="E116" s="138">
        <v>0.75288276692031531</v>
      </c>
    </row>
    <row r="117" spans="2:48" s="187" customFormat="1" x14ac:dyDescent="0.25">
      <c r="B117" s="118"/>
      <c r="C117" s="188"/>
      <c r="D117" s="188"/>
    </row>
    <row r="118" spans="2:48" s="187" customFormat="1" ht="12" thickBot="1" x14ac:dyDescent="0.3">
      <c r="B118" s="118"/>
      <c r="C118" s="188"/>
      <c r="D118" s="188"/>
    </row>
    <row r="119" spans="2:48" ht="12.4" customHeight="1" x14ac:dyDescent="0.25">
      <c r="B119" s="495"/>
      <c r="C119" s="496"/>
      <c r="D119" s="496"/>
      <c r="E119" s="490" t="s">
        <v>42</v>
      </c>
      <c r="F119" s="491"/>
      <c r="G119" s="491"/>
      <c r="H119" s="501"/>
      <c r="I119" s="490" t="s">
        <v>403</v>
      </c>
      <c r="J119" s="491"/>
      <c r="K119" s="491"/>
      <c r="L119" s="492"/>
      <c r="N119" s="243"/>
      <c r="O119" s="243"/>
      <c r="P119" s="243"/>
      <c r="Q119" s="243"/>
      <c r="R119" s="243"/>
      <c r="S119" s="244"/>
      <c r="T119" s="244"/>
      <c r="U119" s="244"/>
      <c r="V119" s="244"/>
      <c r="W119" s="244"/>
      <c r="X119" s="244"/>
      <c r="Y119" s="244"/>
      <c r="Z119" s="244"/>
      <c r="AA119" s="244"/>
      <c r="AB119" s="244"/>
      <c r="AC119" s="244"/>
      <c r="AD119" s="244"/>
      <c r="AE119" s="244"/>
      <c r="AF119" s="244"/>
      <c r="AG119" s="244"/>
      <c r="AH119" s="244"/>
      <c r="AI119" s="244"/>
      <c r="AJ119" s="244"/>
      <c r="AK119" s="187"/>
    </row>
    <row r="120" spans="2:48" ht="12.4" customHeight="1" x14ac:dyDescent="0.25">
      <c r="B120" s="497"/>
      <c r="C120" s="498"/>
      <c r="D120" s="498"/>
      <c r="E120" s="507" t="s">
        <v>32</v>
      </c>
      <c r="F120" s="508"/>
      <c r="G120" s="503" t="s">
        <v>33</v>
      </c>
      <c r="H120" s="503" t="s">
        <v>541</v>
      </c>
      <c r="I120" s="507" t="s">
        <v>32</v>
      </c>
      <c r="J120" s="508"/>
      <c r="K120" s="503" t="s">
        <v>33</v>
      </c>
      <c r="L120" s="505" t="s">
        <v>541</v>
      </c>
      <c r="N120" s="243"/>
      <c r="O120" s="243"/>
      <c r="P120" s="243"/>
      <c r="Q120" s="243"/>
      <c r="R120" s="243"/>
      <c r="S120" s="244"/>
      <c r="T120" s="244"/>
      <c r="U120" s="244"/>
      <c r="V120" s="244"/>
      <c r="W120" s="244"/>
      <c r="X120" s="244"/>
      <c r="Y120" s="243"/>
      <c r="Z120" s="243"/>
      <c r="AA120" s="244"/>
      <c r="AB120" s="244"/>
      <c r="AC120" s="244"/>
      <c r="AD120" s="244"/>
      <c r="AE120" s="243"/>
      <c r="AF120" s="243"/>
      <c r="AG120" s="243"/>
      <c r="AH120" s="243"/>
      <c r="AI120" s="243"/>
      <c r="AJ120" s="243"/>
      <c r="AK120" s="187"/>
    </row>
    <row r="121" spans="2:48" ht="12" thickBot="1" x14ac:dyDescent="0.3">
      <c r="B121" s="499"/>
      <c r="C121" s="500"/>
      <c r="D121" s="500"/>
      <c r="E121" s="225" t="s">
        <v>506</v>
      </c>
      <c r="F121" s="225" t="s">
        <v>507</v>
      </c>
      <c r="G121" s="504"/>
      <c r="H121" s="504"/>
      <c r="I121" s="225" t="s">
        <v>506</v>
      </c>
      <c r="J121" s="225" t="s">
        <v>507</v>
      </c>
      <c r="K121" s="504"/>
      <c r="L121" s="506"/>
      <c r="N121" s="243"/>
      <c r="O121" s="243"/>
      <c r="P121" s="243"/>
      <c r="Q121" s="243"/>
      <c r="R121" s="243"/>
      <c r="S121" s="245"/>
      <c r="T121" s="245"/>
      <c r="U121" s="245"/>
      <c r="V121" s="245"/>
      <c r="W121" s="245"/>
      <c r="X121" s="245"/>
      <c r="Y121" s="243"/>
      <c r="Z121" s="243"/>
      <c r="AA121" s="245"/>
      <c r="AB121" s="245"/>
      <c r="AC121" s="245"/>
      <c r="AD121" s="245"/>
      <c r="AE121" s="243"/>
      <c r="AF121" s="243"/>
      <c r="AG121" s="243"/>
      <c r="AH121" s="243"/>
      <c r="AI121" s="243"/>
      <c r="AJ121" s="243"/>
      <c r="AK121" s="187"/>
    </row>
    <row r="122" spans="2:48" ht="12.4" customHeight="1" x14ac:dyDescent="0.25">
      <c r="B122" s="468" t="s">
        <v>433</v>
      </c>
      <c r="C122" s="469"/>
      <c r="D122" s="469"/>
      <c r="E122" s="469"/>
      <c r="F122" s="469"/>
      <c r="G122" s="469"/>
      <c r="H122" s="469"/>
      <c r="I122" s="469"/>
      <c r="J122" s="469"/>
      <c r="K122" s="469"/>
      <c r="L122" s="470"/>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187"/>
    </row>
    <row r="123" spans="2:48" ht="11.25" customHeight="1" x14ac:dyDescent="0.25">
      <c r="B123" s="484" t="s">
        <v>350</v>
      </c>
      <c r="C123" s="487" t="s">
        <v>417</v>
      </c>
      <c r="D123" s="487"/>
      <c r="E123" s="307"/>
      <c r="F123" s="307"/>
      <c r="G123" s="307"/>
      <c r="H123" s="307"/>
      <c r="I123" s="307">
        <f>'3a DF'!J47</f>
        <v>166.29564018045022</v>
      </c>
      <c r="J123" s="307">
        <f>'3a DF'!J48</f>
        <v>225.91439154720877</v>
      </c>
      <c r="K123" s="307">
        <f>'3a DF'!J49</f>
        <v>199.47504466602001</v>
      </c>
      <c r="L123" s="308">
        <f t="shared" ref="L123:L134" si="93">I123+K123</f>
        <v>365.7706848464702</v>
      </c>
      <c r="N123" s="238"/>
      <c r="O123" s="239"/>
      <c r="P123" s="239"/>
      <c r="Q123" s="239"/>
      <c r="R123" s="239"/>
      <c r="S123" s="240"/>
      <c r="T123" s="240"/>
      <c r="U123" s="240"/>
      <c r="V123" s="240"/>
      <c r="W123" s="240"/>
      <c r="X123" s="240"/>
      <c r="Y123" s="240"/>
      <c r="Z123" s="240"/>
      <c r="AA123" s="240"/>
      <c r="AB123" s="240"/>
      <c r="AC123" s="240"/>
      <c r="AD123" s="240"/>
      <c r="AE123" s="240"/>
      <c r="AF123" s="240"/>
      <c r="AG123" s="240"/>
      <c r="AH123" s="240"/>
      <c r="AI123" s="240"/>
      <c r="AJ123" s="240"/>
      <c r="AK123" s="187"/>
    </row>
    <row r="124" spans="2:48" x14ac:dyDescent="0.25">
      <c r="B124" s="485"/>
      <c r="C124" s="486" t="s">
        <v>300</v>
      </c>
      <c r="D124" s="486"/>
      <c r="E124" s="309"/>
      <c r="F124" s="309"/>
      <c r="G124" s="309"/>
      <c r="H124" s="309"/>
      <c r="I124" s="309">
        <f>'3b CM'!I47</f>
        <v>3.4060828489830097</v>
      </c>
      <c r="J124" s="309">
        <f>'3b CM'!I48</f>
        <v>3.6289707186326705</v>
      </c>
      <c r="K124" s="309"/>
      <c r="L124" s="310">
        <f t="shared" si="93"/>
        <v>3.4060828489830097</v>
      </c>
      <c r="N124" s="238"/>
      <c r="O124" s="239"/>
      <c r="P124" s="239"/>
      <c r="Q124" s="239"/>
      <c r="R124" s="239"/>
      <c r="S124" s="240"/>
      <c r="T124" s="240"/>
      <c r="U124" s="240"/>
      <c r="V124" s="240"/>
      <c r="W124" s="240"/>
      <c r="X124" s="240"/>
      <c r="Y124" s="240"/>
      <c r="Z124" s="240"/>
      <c r="AA124" s="240"/>
      <c r="AB124" s="240"/>
      <c r="AC124" s="240"/>
      <c r="AD124" s="240"/>
      <c r="AE124" s="240"/>
      <c r="AF124" s="240"/>
      <c r="AG124" s="240"/>
      <c r="AH124" s="240"/>
      <c r="AI124" s="240"/>
      <c r="AJ124" s="240"/>
      <c r="AK124" s="187"/>
    </row>
    <row r="125" spans="2:48" x14ac:dyDescent="0.25">
      <c r="B125" s="483" t="s">
        <v>353</v>
      </c>
      <c r="C125" s="486" t="s">
        <v>354</v>
      </c>
      <c r="D125" s="486"/>
      <c r="E125" s="309"/>
      <c r="F125" s="309"/>
      <c r="G125" s="309"/>
      <c r="H125" s="309"/>
      <c r="I125" s="309">
        <f>'3d PC'!I71</f>
        <v>57.788612295619139</v>
      </c>
      <c r="J125" s="309">
        <f>'3d PC'!I78</f>
        <v>78.294515797066808</v>
      </c>
      <c r="K125" s="309"/>
      <c r="L125" s="310">
        <f t="shared" si="93"/>
        <v>57.788612295619139</v>
      </c>
      <c r="N125" s="238"/>
      <c r="O125" s="239"/>
      <c r="P125" s="239"/>
      <c r="Q125" s="239"/>
      <c r="R125" s="239"/>
      <c r="S125" s="240"/>
      <c r="T125" s="240"/>
      <c r="U125" s="240"/>
      <c r="V125" s="240"/>
      <c r="W125" s="240"/>
      <c r="X125" s="240"/>
      <c r="Y125" s="240"/>
      <c r="Z125" s="240"/>
      <c r="AA125" s="240"/>
      <c r="AB125" s="240"/>
      <c r="AC125" s="240"/>
      <c r="AD125" s="240"/>
      <c r="AE125" s="240"/>
      <c r="AF125" s="240"/>
      <c r="AG125" s="240"/>
      <c r="AH125" s="240"/>
      <c r="AI125" s="240"/>
      <c r="AJ125" s="240"/>
      <c r="AK125" s="187"/>
    </row>
    <row r="126" spans="2:48" x14ac:dyDescent="0.25">
      <c r="B126" s="484"/>
      <c r="C126" s="486" t="s">
        <v>355</v>
      </c>
      <c r="D126" s="486"/>
      <c r="E126" s="309"/>
      <c r="F126" s="309"/>
      <c r="G126" s="309"/>
      <c r="H126" s="309"/>
      <c r="I126" s="309">
        <f>'3d PC'!I72</f>
        <v>8.3250055785085859</v>
      </c>
      <c r="J126" s="309">
        <f>'3d PC'!I79</f>
        <v>11.483420533355106</v>
      </c>
      <c r="K126" s="309"/>
      <c r="L126" s="310">
        <f t="shared" si="93"/>
        <v>8.3250055785085859</v>
      </c>
      <c r="N126" s="238"/>
      <c r="O126" s="239"/>
      <c r="P126" s="239"/>
      <c r="Q126" s="239"/>
      <c r="R126" s="239"/>
      <c r="S126" s="240"/>
      <c r="T126" s="240"/>
      <c r="U126" s="240"/>
      <c r="V126" s="240"/>
      <c r="W126" s="240"/>
      <c r="X126" s="240"/>
      <c r="Y126" s="240"/>
      <c r="Z126" s="240"/>
      <c r="AA126" s="240"/>
      <c r="AB126" s="240"/>
      <c r="AC126" s="240"/>
      <c r="AD126" s="240"/>
      <c r="AE126" s="240"/>
      <c r="AF126" s="240"/>
      <c r="AG126" s="240"/>
      <c r="AH126" s="240"/>
      <c r="AI126" s="240"/>
      <c r="AJ126" s="240"/>
      <c r="AK126" s="187"/>
    </row>
    <row r="127" spans="2:48" x14ac:dyDescent="0.25">
      <c r="B127" s="484"/>
      <c r="C127" s="486" t="s">
        <v>358</v>
      </c>
      <c r="D127" s="486"/>
      <c r="E127" s="309"/>
      <c r="F127" s="309"/>
      <c r="G127" s="309"/>
      <c r="H127" s="309"/>
      <c r="I127" s="309">
        <f>'3d PC'!I73</f>
        <v>14.38921237332776</v>
      </c>
      <c r="J127" s="309">
        <f>'3d PC'!I80</f>
        <v>19.511538854455289</v>
      </c>
      <c r="K127" s="309"/>
      <c r="L127" s="310">
        <f t="shared" si="93"/>
        <v>14.38921237332776</v>
      </c>
      <c r="N127" s="238"/>
      <c r="O127" s="239"/>
      <c r="P127" s="239"/>
      <c r="Q127" s="239"/>
      <c r="R127" s="239"/>
      <c r="S127" s="240"/>
      <c r="T127" s="240"/>
      <c r="U127" s="240"/>
      <c r="V127" s="240"/>
      <c r="W127" s="240"/>
      <c r="X127" s="240"/>
      <c r="Y127" s="240"/>
      <c r="Z127" s="240"/>
      <c r="AA127" s="240"/>
      <c r="AB127" s="240"/>
      <c r="AC127" s="240"/>
      <c r="AD127" s="240"/>
      <c r="AE127" s="240"/>
      <c r="AF127" s="240"/>
      <c r="AG127" s="240"/>
      <c r="AH127" s="240"/>
      <c r="AI127" s="240"/>
      <c r="AJ127" s="240"/>
      <c r="AK127" s="187"/>
    </row>
    <row r="128" spans="2:48" x14ac:dyDescent="0.25">
      <c r="B128" s="484"/>
      <c r="C128" s="486" t="s">
        <v>356</v>
      </c>
      <c r="D128" s="486"/>
      <c r="E128" s="309"/>
      <c r="F128" s="309"/>
      <c r="G128" s="309"/>
      <c r="H128" s="309"/>
      <c r="I128" s="309">
        <f>'3d PC'!I74</f>
        <v>9.4283615533623824</v>
      </c>
      <c r="J128" s="309">
        <f>'3d PC'!I81</f>
        <v>12.77390920132968</v>
      </c>
      <c r="K128" s="309">
        <f>'3d PC'!I85</f>
        <v>12.406794332085205</v>
      </c>
      <c r="L128" s="310">
        <f t="shared" si="93"/>
        <v>21.835155885447588</v>
      </c>
      <c r="N128" s="238"/>
      <c r="O128" s="239"/>
      <c r="P128" s="239"/>
      <c r="Q128" s="239"/>
      <c r="R128" s="239"/>
      <c r="S128" s="240"/>
      <c r="T128" s="240"/>
      <c r="U128" s="240"/>
      <c r="V128" s="240"/>
      <c r="W128" s="240"/>
      <c r="X128" s="240"/>
      <c r="Y128" s="240"/>
      <c r="Z128" s="240"/>
      <c r="AA128" s="240"/>
      <c r="AB128" s="240"/>
      <c r="AC128" s="240"/>
      <c r="AD128" s="240"/>
      <c r="AE128" s="240"/>
      <c r="AF128" s="240"/>
      <c r="AG128" s="240"/>
      <c r="AH128" s="240"/>
      <c r="AI128" s="240"/>
      <c r="AJ128" s="240"/>
      <c r="AK128" s="187"/>
    </row>
    <row r="129" spans="2:37" x14ac:dyDescent="0.25">
      <c r="B129" s="484"/>
      <c r="C129" s="486" t="s">
        <v>357</v>
      </c>
      <c r="D129" s="486"/>
      <c r="E129" s="309">
        <f>'3d PC'!I75</f>
        <v>6.6995028867368625</v>
      </c>
      <c r="F129" s="309">
        <f>'3d PC'!I82</f>
        <v>6.6995028867368607</v>
      </c>
      <c r="G129" s="309">
        <f>'3d PC'!I86</f>
        <v>6.6995028824484173</v>
      </c>
      <c r="H129" s="309">
        <f>E129+G129</f>
        <v>13.39900576918528</v>
      </c>
      <c r="I129" s="309">
        <f>'3d PC'!I75</f>
        <v>6.6995028867368625</v>
      </c>
      <c r="J129" s="309">
        <f>'3d PC'!I82</f>
        <v>6.6995028867368607</v>
      </c>
      <c r="K129" s="309">
        <f>'3d PC'!I86</f>
        <v>6.6995028824484173</v>
      </c>
      <c r="L129" s="310">
        <f t="shared" si="93"/>
        <v>13.39900576918528</v>
      </c>
      <c r="N129" s="238"/>
      <c r="O129" s="239"/>
      <c r="P129" s="239"/>
      <c r="Q129" s="239"/>
      <c r="R129" s="239"/>
      <c r="S129" s="240"/>
      <c r="T129" s="240"/>
      <c r="U129" s="240"/>
      <c r="V129" s="240"/>
      <c r="W129" s="240"/>
      <c r="X129" s="240"/>
      <c r="Y129" s="240"/>
      <c r="Z129" s="240"/>
      <c r="AA129" s="240"/>
      <c r="AB129" s="240"/>
      <c r="AC129" s="240"/>
      <c r="AD129" s="240"/>
      <c r="AE129" s="240"/>
      <c r="AF129" s="240"/>
      <c r="AG129" s="240"/>
      <c r="AH129" s="240"/>
      <c r="AI129" s="240"/>
      <c r="AJ129" s="240"/>
      <c r="AK129" s="187"/>
    </row>
    <row r="130" spans="2:37" x14ac:dyDescent="0.25">
      <c r="B130" s="485"/>
      <c r="C130" s="486" t="s">
        <v>359</v>
      </c>
      <c r="D130" s="486"/>
      <c r="E130" s="309"/>
      <c r="F130" s="309"/>
      <c r="G130" s="309"/>
      <c r="H130" s="309"/>
      <c r="I130" s="309">
        <f>'3d PC'!I76</f>
        <v>0.78096913824533987</v>
      </c>
      <c r="J130" s="309">
        <f>'3d PC'!I83</f>
        <v>1.0558090067924109</v>
      </c>
      <c r="K130" s="309"/>
      <c r="L130" s="310">
        <f t="shared" si="93"/>
        <v>0.78096913824533987</v>
      </c>
      <c r="N130" s="238"/>
      <c r="O130" s="239"/>
      <c r="P130" s="239"/>
      <c r="Q130" s="239"/>
      <c r="R130" s="239"/>
      <c r="S130" s="240"/>
      <c r="T130" s="240"/>
      <c r="U130" s="240"/>
      <c r="V130" s="240"/>
      <c r="W130" s="240"/>
      <c r="X130" s="240"/>
      <c r="Y130" s="240"/>
      <c r="Z130" s="240"/>
      <c r="AA130" s="240"/>
      <c r="AB130" s="240"/>
      <c r="AC130" s="240"/>
      <c r="AD130" s="240"/>
      <c r="AE130" s="240"/>
      <c r="AF130" s="240"/>
      <c r="AG130" s="240"/>
      <c r="AH130" s="240"/>
      <c r="AI130" s="240"/>
      <c r="AJ130" s="240"/>
      <c r="AK130" s="187"/>
    </row>
    <row r="131" spans="2:37" x14ac:dyDescent="0.25">
      <c r="B131" s="483" t="s">
        <v>364</v>
      </c>
      <c r="C131" s="486" t="s">
        <v>360</v>
      </c>
      <c r="D131" s="486"/>
      <c r="E131" s="309"/>
      <c r="F131" s="309"/>
      <c r="G131" s="309"/>
      <c r="H131" s="309"/>
      <c r="I131" s="309">
        <f>'3e NC-Elec'!J76</f>
        <v>37.266776894086618</v>
      </c>
      <c r="J131" s="309">
        <f>'3e NC-Elec'!J80</f>
        <v>40.076480384526562</v>
      </c>
      <c r="K131" s="309">
        <f>'3f NC-Gas'!I64</f>
        <v>8.8078470890364855</v>
      </c>
      <c r="L131" s="310">
        <f t="shared" si="93"/>
        <v>46.074623983123104</v>
      </c>
      <c r="N131" s="238"/>
      <c r="O131" s="239"/>
      <c r="P131" s="239"/>
      <c r="Q131" s="239"/>
      <c r="R131" s="239"/>
      <c r="S131" s="240"/>
      <c r="T131" s="240"/>
      <c r="U131" s="240"/>
      <c r="V131" s="240"/>
      <c r="W131" s="240"/>
      <c r="X131" s="240"/>
      <c r="Y131" s="240"/>
      <c r="Z131" s="240"/>
      <c r="AA131" s="240"/>
      <c r="AB131" s="240"/>
      <c r="AC131" s="240"/>
      <c r="AD131" s="240"/>
      <c r="AE131" s="240"/>
      <c r="AF131" s="240"/>
      <c r="AG131" s="240"/>
      <c r="AH131" s="240"/>
      <c r="AI131" s="240"/>
      <c r="AJ131" s="240"/>
      <c r="AK131" s="187"/>
    </row>
    <row r="132" spans="2:37" x14ac:dyDescent="0.25">
      <c r="B132" s="484"/>
      <c r="C132" s="486" t="s">
        <v>361</v>
      </c>
      <c r="D132" s="486"/>
      <c r="E132" s="309">
        <f>AVERAGE('3e NC-Elec'!L14:L27)*D114+AVERAGE('3e NC-Elec'!M14:M27)*E114</f>
        <v>16.43282142857143</v>
      </c>
      <c r="F132" s="309">
        <f>AVERAGE('3e NC-Elec'!L42:L55)*D115+AVERAGE('3e NC-Elec'!M42:M55)*E115</f>
        <v>16.43282142857143</v>
      </c>
      <c r="G132" s="309"/>
      <c r="H132" s="309">
        <f>E132+G132</f>
        <v>16.43282142857143</v>
      </c>
      <c r="I132" s="309">
        <f>'3e NC-Elec'!J77</f>
        <v>89.836392857142869</v>
      </c>
      <c r="J132" s="309">
        <f>'3e NC-Elec'!J81</f>
        <v>89.990721428571433</v>
      </c>
      <c r="K132" s="309">
        <f>'3f NC-Gas'!I65</f>
        <v>113.64976693430289</v>
      </c>
      <c r="L132" s="310">
        <f t="shared" si="93"/>
        <v>203.48615979144574</v>
      </c>
      <c r="N132" s="238"/>
      <c r="O132" s="239"/>
      <c r="P132" s="239"/>
      <c r="Q132" s="239"/>
      <c r="R132" s="239"/>
      <c r="S132" s="240"/>
      <c r="T132" s="240"/>
      <c r="U132" s="240"/>
      <c r="V132" s="240"/>
      <c r="W132" s="240"/>
      <c r="X132" s="240"/>
      <c r="Y132" s="240"/>
      <c r="Z132" s="240"/>
      <c r="AA132" s="240"/>
      <c r="AB132" s="240"/>
      <c r="AC132" s="240"/>
      <c r="AD132" s="240"/>
      <c r="AE132" s="240"/>
      <c r="AF132" s="240"/>
      <c r="AG132" s="240"/>
      <c r="AH132" s="240"/>
      <c r="AI132" s="240"/>
      <c r="AJ132" s="240"/>
      <c r="AK132" s="187"/>
    </row>
    <row r="133" spans="2:37" x14ac:dyDescent="0.25">
      <c r="B133" s="485"/>
      <c r="C133" s="486" t="s">
        <v>362</v>
      </c>
      <c r="D133" s="486"/>
      <c r="E133" s="309"/>
      <c r="F133" s="309"/>
      <c r="G133" s="309"/>
      <c r="H133" s="309"/>
      <c r="I133" s="309">
        <f>'3e NC-Elec'!J78</f>
        <v>8.3487865809847772</v>
      </c>
      <c r="J133" s="309">
        <f>'3e NC-Elec'!J82</f>
        <v>11.340467739459509</v>
      </c>
      <c r="K133" s="309"/>
      <c r="L133" s="310">
        <f t="shared" si="93"/>
        <v>8.3487865809847772</v>
      </c>
      <c r="N133" s="238"/>
      <c r="O133" s="239"/>
      <c r="P133" s="239"/>
      <c r="Q133" s="239"/>
      <c r="R133" s="239"/>
      <c r="S133" s="240"/>
      <c r="T133" s="240"/>
      <c r="U133" s="240"/>
      <c r="V133" s="240"/>
      <c r="W133" s="240"/>
      <c r="X133" s="240"/>
      <c r="Y133" s="240"/>
      <c r="Z133" s="240"/>
      <c r="AA133" s="240"/>
      <c r="AB133" s="240"/>
      <c r="AC133" s="240"/>
      <c r="AD133" s="240"/>
      <c r="AE133" s="240"/>
      <c r="AF133" s="240"/>
      <c r="AG133" s="240"/>
      <c r="AH133" s="240"/>
      <c r="AI133" s="240"/>
      <c r="AJ133" s="240"/>
      <c r="AK133" s="187"/>
    </row>
    <row r="134" spans="2:37" ht="12" thickBot="1" x14ac:dyDescent="0.3">
      <c r="B134" s="488" t="s">
        <v>349</v>
      </c>
      <c r="C134" s="489"/>
      <c r="D134" s="489"/>
      <c r="E134" s="311">
        <f>ElecSingle_Other_Nil!K188*$D$114+ElecSingle_Other_Nil!L188*$E$114+ElecSingle_Other_Nil!K189*$D$114+ElecSingle_Other_Nil!L189*$E$114</f>
        <v>39.876785734223262</v>
      </c>
      <c r="F134" s="311">
        <f>ElecMulti_Other_Nil!K188*$D$115+ElecMulti_Other_Nil!L188*$E$115+ElecMulti_Other_Nil!K189*$D$115+ElecMulti_Other_Nil!L189*$E$115</f>
        <v>40.161267137111402</v>
      </c>
      <c r="G134" s="311">
        <f>Gas_Other_Nil!K188*$D$116+Gas_Other_Nil!L188*$E$116+Gas_Other_Nil!K189*$D$116+Gas_Other_Nil!L189*$E$116</f>
        <v>65.489368800553549</v>
      </c>
      <c r="H134" s="311">
        <f>E134+G134</f>
        <v>105.36615453477681</v>
      </c>
      <c r="I134" s="311">
        <f>ElecSingle_Other_3100kWh!K188*$D$114+ElecSingle_Other_3100kWh!L188*$E$114+ElecSingle_Other_3100kWh!K189*$D$114+ElecSingle_Other_3100kWh!L189*$E$114</f>
        <v>78.72124815482205</v>
      </c>
      <c r="J134" s="311">
        <f>ElecMulti_Other_4200kWh!K188*$D$115+ElecMulti_Other_4200kWh!L188*$E$115+ElecMulti_Other_4200kWh!K189*$D$115+ElecMulti_Other_4200kWh!L189*$E$115</f>
        <v>78.751479121218537</v>
      </c>
      <c r="K134" s="311">
        <f>Gas_Other_12000kWh!K188*$D$116+Gas_Other_12000kWh!L188*$E$116+Gas_Other_12000kWh!K189*$D$116+Gas_Other_12000kWh!L189*$E$116</f>
        <v>89.944643657374584</v>
      </c>
      <c r="L134" s="312">
        <f t="shared" si="93"/>
        <v>168.66589181219663</v>
      </c>
      <c r="N134" s="238"/>
      <c r="O134" s="238"/>
      <c r="P134" s="238"/>
      <c r="Q134" s="238"/>
      <c r="R134" s="238"/>
      <c r="S134" s="240"/>
      <c r="T134" s="240"/>
      <c r="U134" s="240"/>
      <c r="V134" s="240"/>
      <c r="W134" s="240"/>
      <c r="X134" s="240"/>
      <c r="Y134" s="240"/>
      <c r="Z134" s="240"/>
      <c r="AA134" s="240"/>
      <c r="AB134" s="240"/>
      <c r="AC134" s="240"/>
      <c r="AD134" s="240"/>
      <c r="AE134" s="240"/>
      <c r="AF134" s="240"/>
      <c r="AG134" s="240"/>
      <c r="AH134" s="240"/>
      <c r="AI134" s="240"/>
      <c r="AJ134" s="240"/>
      <c r="AK134" s="187"/>
    </row>
    <row r="135" spans="2:37" ht="12.75" customHeight="1" x14ac:dyDescent="0.25">
      <c r="B135" s="468" t="s">
        <v>617</v>
      </c>
      <c r="C135" s="469"/>
      <c r="D135" s="469"/>
      <c r="E135" s="469"/>
      <c r="F135" s="469"/>
      <c r="G135" s="469"/>
      <c r="H135" s="469"/>
      <c r="I135" s="469"/>
      <c r="J135" s="469"/>
      <c r="K135" s="469"/>
      <c r="L135" s="470"/>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187"/>
    </row>
    <row r="136" spans="2:37" ht="11.25" customHeight="1" x14ac:dyDescent="0.25">
      <c r="B136" s="480" t="s">
        <v>393</v>
      </c>
      <c r="C136" s="481"/>
      <c r="D136" s="482"/>
      <c r="E136" s="307">
        <f>ElecSingle_Other_Nil!G190*$D$114+ElecSingle_Other_Nil!H190*$E$114+ElecSingle_Other_Nil!G191*$D$114+ElecSingle_Other_Nil!H191*$E$114</f>
        <v>3.6578766542176977</v>
      </c>
      <c r="F136" s="307">
        <f>ElecMulti_Other_Nil!G190*$D$115+ElecMulti_Other_Nil!H190*$E$115+ElecMulti_Other_Nil!G191*$D$115+ElecMulti_Other_Nil!H191*$E$115</f>
        <v>3.6575722829234905</v>
      </c>
      <c r="G136" s="307">
        <f>Gas_Other_Nil!G190*$D$116+Gas_Other_Nil!H190*$E$116+Gas_Other_Nil!G191*$D$116+Gas_Other_Nil!H191*$E$116</f>
        <v>3.4089053923558823</v>
      </c>
      <c r="H136" s="307">
        <f t="shared" ref="H136:H142" si="94">E136+G136</f>
        <v>7.0667820465735804</v>
      </c>
      <c r="I136" s="307">
        <f>ElecSingle_Other_3100kWh!K190*$D$114+ElecSingle_Other_3100kWh!L190*$E$114+ElecSingle_Other_3100kWh!K191*$D$114+ElecSingle_Other_3100kWh!L191*$E$114</f>
        <v>5.7839798374996203</v>
      </c>
      <c r="J136" s="307">
        <f>ElecMulti_Other_4200kWh!K190*$D$115+ElecMulti_Other_4200kWh!L190*$E$115+ElecMulti_Other_4200kWh!K191*$D$115+ElecMulti_Other_4200kWh!L191*$E$115</f>
        <v>6.2230736827503783</v>
      </c>
      <c r="K136" s="307">
        <f>Gas_Other_12000kWh!K190*$D$116+Gas_Other_12000kWh!L190*$E$116+Gas_Other_12000kWh!K191*$D$116+Gas_Other_12000kWh!L191*$E$116</f>
        <v>4.9985278667773336</v>
      </c>
      <c r="L136" s="308">
        <f t="shared" ref="L136:L142" si="95">I136+K136</f>
        <v>10.782507704276954</v>
      </c>
      <c r="N136" s="238"/>
      <c r="O136" s="238"/>
      <c r="P136" s="238"/>
      <c r="Q136" s="238"/>
      <c r="R136" s="238"/>
      <c r="S136" s="240"/>
      <c r="T136" s="240"/>
      <c r="U136" s="240"/>
      <c r="V136" s="240"/>
      <c r="W136" s="240"/>
      <c r="X136" s="240"/>
      <c r="Y136" s="240"/>
      <c r="Z136" s="240"/>
      <c r="AA136" s="240"/>
      <c r="AB136" s="240"/>
      <c r="AC136" s="240"/>
      <c r="AD136" s="240"/>
      <c r="AE136" s="240"/>
      <c r="AF136" s="240"/>
      <c r="AG136" s="240"/>
      <c r="AH136" s="240"/>
      <c r="AI136" s="240"/>
      <c r="AJ136" s="240"/>
      <c r="AK136" s="187"/>
    </row>
    <row r="137" spans="2:37" ht="11.25" customHeight="1" x14ac:dyDescent="0.25">
      <c r="B137" s="474" t="s">
        <v>363</v>
      </c>
      <c r="C137" s="475"/>
      <c r="D137" s="476"/>
      <c r="E137" s="309">
        <f>ElecSingle_Other_Nil!G192*$D$114+ElecSingle_Other_Nil!H192*$E$114</f>
        <v>1.2998434566571573</v>
      </c>
      <c r="F137" s="309">
        <f>ElecMulti_Other_Nil!G192*$D$115+ElecMulti_Other_Nil!H192*$E$115</f>
        <v>1.3150502488129661</v>
      </c>
      <c r="G137" s="309">
        <f>Gas_Other_Nil!G192*$D$116+Gas_Other_Nil!H192*$E$116</f>
        <v>1.4244056406140153</v>
      </c>
      <c r="H137" s="309">
        <f t="shared" si="94"/>
        <v>2.7242490972711728</v>
      </c>
      <c r="I137" s="309">
        <f>ElecSingle_Other_3100kWh!K192*$D$114+ElecSingle_Other_3100kWh!L192*$E$114</f>
        <v>9.43358282260977</v>
      </c>
      <c r="J137" s="309">
        <f>ElecMulti_Other_4200kWh!K192*$D$115+ElecMulti_Other_4200kWh!L192*$E$115</f>
        <v>11.344842729196779</v>
      </c>
      <c r="K137" s="309">
        <f>Gas_Other_12000kWh!K192*$D$116+Gas_Other_12000kWh!L192*$E$116</f>
        <v>8.444101844026374</v>
      </c>
      <c r="L137" s="310">
        <f t="shared" si="95"/>
        <v>17.877684666636142</v>
      </c>
      <c r="N137" s="239"/>
      <c r="O137" s="239"/>
      <c r="P137" s="239"/>
      <c r="Q137" s="239"/>
      <c r="R137" s="239"/>
      <c r="S137" s="240"/>
      <c r="T137" s="240"/>
      <c r="U137" s="240"/>
      <c r="V137" s="240"/>
      <c r="W137" s="240"/>
      <c r="X137" s="240"/>
      <c r="Y137" s="240"/>
      <c r="Z137" s="240"/>
      <c r="AA137" s="240"/>
      <c r="AB137" s="240"/>
      <c r="AC137" s="240"/>
      <c r="AD137" s="240"/>
      <c r="AE137" s="240"/>
      <c r="AF137" s="240"/>
      <c r="AG137" s="240"/>
      <c r="AH137" s="240"/>
      <c r="AI137" s="240"/>
      <c r="AJ137" s="240"/>
      <c r="AK137" s="187"/>
    </row>
    <row r="138" spans="2:37" ht="12.4" customHeight="1" x14ac:dyDescent="0.25">
      <c r="B138" s="474" t="s">
        <v>432</v>
      </c>
      <c r="C138" s="475"/>
      <c r="D138" s="476"/>
      <c r="E138" s="309">
        <f>SUM(E123:E137)*0.05</f>
        <v>3.3983415080203212</v>
      </c>
      <c r="F138" s="309">
        <f>SUM(F123:F137)*0.05</f>
        <v>3.4133106992078077</v>
      </c>
      <c r="G138" s="309">
        <f>SUM(G123:G137)*0.05</f>
        <v>3.8511091357985929</v>
      </c>
      <c r="H138" s="309">
        <f t="shared" si="94"/>
        <v>7.2494506438189141</v>
      </c>
      <c r="I138" s="309">
        <f>SUM(I123:I137)*0.05</f>
        <v>24.825207700118948</v>
      </c>
      <c r="J138" s="309">
        <f>SUM(J123:J137)*0.05</f>
        <v>29.854456181565041</v>
      </c>
      <c r="K138" s="309">
        <f>SUM(K123:K137)*0.05</f>
        <v>22.221311463603566</v>
      </c>
      <c r="L138" s="310">
        <f t="shared" si="95"/>
        <v>47.046519163722515</v>
      </c>
      <c r="N138" s="239"/>
      <c r="O138" s="239"/>
      <c r="P138" s="239"/>
      <c r="Q138" s="239"/>
      <c r="R138" s="239"/>
      <c r="S138" s="240"/>
      <c r="T138" s="240"/>
      <c r="U138" s="240"/>
      <c r="V138" s="240"/>
      <c r="W138" s="240"/>
      <c r="X138" s="240"/>
      <c r="Y138" s="240"/>
      <c r="Z138" s="240"/>
      <c r="AA138" s="240"/>
      <c r="AB138" s="240"/>
      <c r="AC138" s="240"/>
      <c r="AD138" s="240"/>
      <c r="AE138" s="240"/>
      <c r="AF138" s="240"/>
      <c r="AG138" s="240"/>
      <c r="AH138" s="240"/>
      <c r="AI138" s="240"/>
      <c r="AJ138" s="240"/>
      <c r="AK138" s="187"/>
    </row>
    <row r="139" spans="2:37" ht="13.5" customHeight="1" x14ac:dyDescent="0.25">
      <c r="B139" s="477" t="s">
        <v>542</v>
      </c>
      <c r="C139" s="478"/>
      <c r="D139" s="479"/>
      <c r="E139" s="313">
        <f>SUM(E123:E138)</f>
        <v>71.36517166842674</v>
      </c>
      <c r="F139" s="313">
        <f>SUM(F123:F138)</f>
        <v>71.679524683363965</v>
      </c>
      <c r="G139" s="313">
        <f>SUM(G123:G138)</f>
        <v>80.873291851770446</v>
      </c>
      <c r="H139" s="313">
        <f t="shared" si="94"/>
        <v>152.23846352019717</v>
      </c>
      <c r="I139" s="313">
        <f>SUM(I123:I138)</f>
        <v>521.32936170249786</v>
      </c>
      <c r="J139" s="313">
        <f>SUM(J123:J138)</f>
        <v>626.94357981286589</v>
      </c>
      <c r="K139" s="313">
        <f>SUM(K123:K138)</f>
        <v>466.64754073567485</v>
      </c>
      <c r="L139" s="314">
        <f t="shared" si="95"/>
        <v>987.97690243817271</v>
      </c>
      <c r="N139" s="241"/>
      <c r="O139" s="241"/>
      <c r="P139" s="241"/>
      <c r="Q139" s="241"/>
      <c r="R139" s="241"/>
      <c r="S139" s="242"/>
      <c r="T139" s="242"/>
      <c r="U139" s="242"/>
      <c r="V139" s="242"/>
      <c r="W139" s="242"/>
      <c r="X139" s="242"/>
      <c r="Y139" s="242"/>
      <c r="Z139" s="242"/>
      <c r="AA139" s="242"/>
      <c r="AB139" s="242"/>
      <c r="AC139" s="242"/>
      <c r="AD139" s="242"/>
      <c r="AE139" s="242"/>
      <c r="AF139" s="242"/>
      <c r="AG139" s="242"/>
      <c r="AH139" s="242"/>
      <c r="AI139" s="242"/>
      <c r="AJ139" s="242"/>
      <c r="AK139" s="187"/>
    </row>
    <row r="140" spans="2:37" ht="13.15" customHeight="1" x14ac:dyDescent="0.25">
      <c r="B140" s="474" t="s">
        <v>543</v>
      </c>
      <c r="C140" s="475"/>
      <c r="D140" s="476"/>
      <c r="E140" s="309">
        <f>ElecSingle_Other_Nil!G193*$D$114+ElecSingle_Other_Nil!H193*$E$114</f>
        <v>0.73689156274804168</v>
      </c>
      <c r="F140" s="309">
        <f>ElecMulti_Other_Nil!G193*$D$115+ElecMulti_Other_Nil!H193*$E$115</f>
        <v>0.74099825879300962</v>
      </c>
      <c r="G140" s="309">
        <f>Gas_Other_Nil!G193*$D$116+Gas_Other_Nil!H193*$E$116</f>
        <v>1.0976165457965905</v>
      </c>
      <c r="H140" s="309">
        <f t="shared" si="94"/>
        <v>1.8345081085446322</v>
      </c>
      <c r="I140" s="309">
        <f>ElecSingle_Other_3100kWh!K193*$D$114+ElecSingle_Other_3100kWh!L193*$E$114</f>
        <v>5.2861652260888823</v>
      </c>
      <c r="J140" s="309">
        <f>ElecMulti_Other_4200kWh!K193*$D$115+ElecMulti_Other_4200kWh!L193*$E$115</f>
        <v>6.6717436674611061</v>
      </c>
      <c r="K140" s="309">
        <f>Gas_Other_12000kWh!K193*$D$116+Gas_Other_12000kWh!L193*$E$116</f>
        <v>4.7139424958566831</v>
      </c>
      <c r="L140" s="310">
        <f t="shared" si="95"/>
        <v>10.000107721945565</v>
      </c>
      <c r="N140" s="239"/>
      <c r="O140" s="239"/>
      <c r="P140" s="239"/>
      <c r="Q140" s="239"/>
      <c r="R140" s="239"/>
      <c r="S140" s="240"/>
      <c r="T140" s="240"/>
      <c r="U140" s="240"/>
      <c r="V140" s="240"/>
      <c r="W140" s="240"/>
      <c r="X140" s="240"/>
      <c r="Y140" s="240"/>
      <c r="Z140" s="240"/>
      <c r="AA140" s="240"/>
      <c r="AB140" s="240"/>
      <c r="AC140" s="240"/>
      <c r="AD140" s="240"/>
      <c r="AE140" s="240"/>
      <c r="AF140" s="240"/>
      <c r="AG140" s="240"/>
      <c r="AH140" s="240"/>
      <c r="AI140" s="240"/>
      <c r="AJ140" s="240"/>
      <c r="AK140" s="187"/>
    </row>
    <row r="141" spans="2:37" ht="13.15" customHeight="1" x14ac:dyDescent="0.25">
      <c r="B141" s="474" t="s">
        <v>432</v>
      </c>
      <c r="C141" s="475"/>
      <c r="D141" s="476"/>
      <c r="E141" s="309">
        <f>E140*0.05</f>
        <v>3.6844578137402086E-2</v>
      </c>
      <c r="F141" s="309">
        <f>F140*0.05</f>
        <v>3.704991293965048E-2</v>
      </c>
      <c r="G141" s="309">
        <f>G140*0.05</f>
        <v>5.4880827289829529E-2</v>
      </c>
      <c r="H141" s="309">
        <f t="shared" si="94"/>
        <v>9.1725405427231621E-2</v>
      </c>
      <c r="I141" s="309">
        <f>I140*0.05</f>
        <v>0.26430826130444413</v>
      </c>
      <c r="J141" s="309">
        <f>J140*0.05</f>
        <v>0.33358718337305532</v>
      </c>
      <c r="K141" s="309">
        <f>K140*0.05</f>
        <v>0.23569712479283417</v>
      </c>
      <c r="L141" s="310">
        <f t="shared" si="95"/>
        <v>0.50000538609727829</v>
      </c>
      <c r="N141" s="239"/>
      <c r="O141" s="239"/>
      <c r="P141" s="239"/>
      <c r="Q141" s="239"/>
      <c r="R141" s="239"/>
      <c r="S141" s="240"/>
      <c r="T141" s="240"/>
      <c r="U141" s="240"/>
      <c r="V141" s="240"/>
      <c r="W141" s="240"/>
      <c r="X141" s="240"/>
      <c r="Y141" s="240"/>
      <c r="Z141" s="240"/>
      <c r="AA141" s="240"/>
      <c r="AB141" s="240"/>
      <c r="AC141" s="240"/>
      <c r="AD141" s="240"/>
      <c r="AE141" s="240"/>
      <c r="AF141" s="240"/>
      <c r="AG141" s="240"/>
      <c r="AH141" s="240"/>
      <c r="AI141" s="240"/>
      <c r="AJ141" s="240"/>
      <c r="AK141" s="187"/>
    </row>
    <row r="142" spans="2:37" ht="13.5" customHeight="1" thickBot="1" x14ac:dyDescent="0.3">
      <c r="B142" s="471" t="s">
        <v>544</v>
      </c>
      <c r="C142" s="472"/>
      <c r="D142" s="473"/>
      <c r="E142" s="315">
        <f>SUM(E139:E141)</f>
        <v>72.138907809312187</v>
      </c>
      <c r="F142" s="315">
        <f>SUM(F139:F141)</f>
        <v>72.457572855096629</v>
      </c>
      <c r="G142" s="315">
        <f>SUM(G139:G141)</f>
        <v>82.025789224856865</v>
      </c>
      <c r="H142" s="315">
        <f t="shared" si="94"/>
        <v>154.16469703416905</v>
      </c>
      <c r="I142" s="315">
        <f>SUM(I139,I140,I141)</f>
        <v>526.8798351898912</v>
      </c>
      <c r="J142" s="315">
        <f>SUM(J139,J140,J141)</f>
        <v>633.94891066370008</v>
      </c>
      <c r="K142" s="315">
        <f>SUM(K139,K140,K141)</f>
        <v>471.59718035632432</v>
      </c>
      <c r="L142" s="316">
        <f t="shared" si="95"/>
        <v>998.47701554621551</v>
      </c>
      <c r="N142" s="241"/>
      <c r="O142" s="241"/>
      <c r="P142" s="241"/>
      <c r="Q142" s="241"/>
      <c r="R142" s="241"/>
      <c r="S142" s="242"/>
      <c r="T142" s="242"/>
      <c r="U142" s="242"/>
      <c r="V142" s="242"/>
      <c r="W142" s="242"/>
      <c r="X142" s="242"/>
      <c r="Y142" s="242"/>
      <c r="Z142" s="242"/>
      <c r="AA142" s="242"/>
      <c r="AB142" s="242"/>
      <c r="AC142" s="242"/>
      <c r="AD142" s="242"/>
      <c r="AE142" s="242"/>
      <c r="AF142" s="242"/>
      <c r="AG142" s="242"/>
      <c r="AH142" s="242"/>
      <c r="AI142" s="242"/>
      <c r="AJ142" s="242"/>
      <c r="AK142" s="187"/>
    </row>
    <row r="143" spans="2:37" ht="12.75" customHeight="1" x14ac:dyDescent="0.25">
      <c r="B143" s="468" t="s">
        <v>545</v>
      </c>
      <c r="C143" s="469"/>
      <c r="D143" s="469"/>
      <c r="E143" s="469"/>
      <c r="F143" s="469"/>
      <c r="G143" s="469"/>
      <c r="H143" s="469"/>
      <c r="I143" s="469"/>
      <c r="J143" s="469"/>
      <c r="K143" s="469"/>
      <c r="L143" s="470"/>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187"/>
    </row>
    <row r="144" spans="2:37" ht="11.25" customHeight="1" x14ac:dyDescent="0.25">
      <c r="B144" s="480" t="s">
        <v>393</v>
      </c>
      <c r="C144" s="481"/>
      <c r="D144" s="482"/>
      <c r="E144" s="307">
        <f>ElecSingle_SC_Nil!G190*$D$114+ElecSingle_SC_Nil!H190*$E$114+ElecSingle_SC_Nil!G191*$D$114+ElecSingle_SC_Nil!H191*$E$114</f>
        <v>17.152293114603626</v>
      </c>
      <c r="F144" s="307">
        <f>ElecMulti_SC_Nil!G190*$D$115+ElecMulti_SC_Nil!H190*$E$115+ElecMulti_SC_Nil!G191*$D$115+ElecMulti_SC_Nil!H191*$E$115</f>
        <v>17.172513157136184</v>
      </c>
      <c r="G144" s="307">
        <f>Gas_SC_Nil!G190*$D$116+Gas_SC_Nil!H190*$E$116+Gas_SC_Nil!G191*$D$116+Gas_SC_Nil!H191*$E$116</f>
        <v>17.192237412457903</v>
      </c>
      <c r="H144" s="307">
        <f t="shared" ref="H144:H153" si="96">E144+G144</f>
        <v>34.344530527061529</v>
      </c>
      <c r="I144" s="307">
        <f>ElecSingle_SC_3100kWh!K190*$D$114+ElecSingle_SC_3100kWh!L190*$E$114+ElecSingle_SC_3100kWh!K191*$D$114+ElecSingle_SC_3100kWh!L191*$E$114</f>
        <v>41.912715873476998</v>
      </c>
      <c r="J144" s="307">
        <f>ElecMulti_SC_4200kWh!K190*$D$115+ElecMulti_SC_4200kWh!L190*$E$115+ElecMulti_SC_4200kWh!K191*$D$115+ElecMulti_SC_4200kWh!L191*$E$115</f>
        <v>47.408642936495674</v>
      </c>
      <c r="K144" s="307">
        <f>Gas_SC_12000kWh!K190*$D$116+Gas_SC_12000kWh!L190*$E$116+Gas_SC_12000kWh!K191*$D$116+Gas_SC_12000kWh!L191*$E$116</f>
        <v>38.36177742554986</v>
      </c>
      <c r="L144" s="308">
        <f t="shared" ref="L144:L150" si="97">I144+K144</f>
        <v>80.274493299026858</v>
      </c>
      <c r="N144" s="238"/>
      <c r="O144" s="238"/>
      <c r="P144" s="238"/>
      <c r="Q144" s="238"/>
      <c r="R144" s="238"/>
      <c r="S144" s="240"/>
      <c r="T144" s="240"/>
      <c r="U144" s="240"/>
      <c r="V144" s="240"/>
      <c r="W144" s="240"/>
      <c r="X144" s="240"/>
      <c r="Y144" s="240"/>
      <c r="Z144" s="240"/>
      <c r="AA144" s="240"/>
      <c r="AB144" s="240"/>
      <c r="AC144" s="240"/>
      <c r="AD144" s="240"/>
      <c r="AE144" s="240"/>
      <c r="AF144" s="240"/>
      <c r="AG144" s="240"/>
      <c r="AH144" s="240"/>
      <c r="AI144" s="240"/>
      <c r="AJ144" s="240"/>
      <c r="AK144" s="187"/>
    </row>
    <row r="145" spans="2:49" ht="11.25" customHeight="1" x14ac:dyDescent="0.25">
      <c r="B145" s="474" t="s">
        <v>363</v>
      </c>
      <c r="C145" s="475"/>
      <c r="D145" s="476"/>
      <c r="E145" s="309">
        <f>ElecSingle_SC_Nil!G192*$D$114+ElecSingle_SC_Nil!H192*$E$114</f>
        <v>1.5612033146619118</v>
      </c>
      <c r="F145" s="309">
        <f>ElecMulti_SC_Nil!G192*$D$115+ElecMulti_SC_Nil!H192*$E$115</f>
        <v>1.5768076236647175</v>
      </c>
      <c r="G145" s="309">
        <f>Gas_SC_Nil!G192*$D$116+Gas_SC_Nil!H192*$E$116</f>
        <v>1.6913612151793513</v>
      </c>
      <c r="H145" s="309">
        <f t="shared" si="96"/>
        <v>3.2525645298412629</v>
      </c>
      <c r="I145" s="309">
        <f>ElecSingle_SC_3100kWh!K192*$D$114+ElecSingle_SC_3100kWh!L192*$E$114</f>
        <v>10.133324182154581</v>
      </c>
      <c r="J145" s="309">
        <f>ElecMulti_SC_4200kWh!K192*$D$115+ElecMulti_SC_4200kWh!L192*$E$115</f>
        <v>12.142524834503318</v>
      </c>
      <c r="K145" s="309">
        <f>Gas_SC_12000kWh!K192*$D$116+Gas_SC_12000kWh!L192*$E$116</f>
        <v>9.0902812614806798</v>
      </c>
      <c r="L145" s="310">
        <f t="shared" si="97"/>
        <v>19.223605443635261</v>
      </c>
      <c r="N145" s="239"/>
      <c r="O145" s="239"/>
      <c r="P145" s="239"/>
      <c r="Q145" s="239"/>
      <c r="R145" s="239"/>
      <c r="S145" s="240"/>
      <c r="T145" s="240"/>
      <c r="U145" s="240"/>
      <c r="V145" s="240"/>
      <c r="W145" s="240"/>
      <c r="X145" s="240"/>
      <c r="Y145" s="240"/>
      <c r="Z145" s="240"/>
      <c r="AA145" s="240"/>
      <c r="AB145" s="240"/>
      <c r="AC145" s="240"/>
      <c r="AD145" s="240"/>
      <c r="AE145" s="240"/>
      <c r="AF145" s="240"/>
      <c r="AG145" s="240"/>
      <c r="AH145" s="240"/>
      <c r="AI145" s="240"/>
      <c r="AJ145" s="240"/>
      <c r="AK145" s="187"/>
    </row>
    <row r="146" spans="2:49" ht="13.5" customHeight="1" x14ac:dyDescent="0.25">
      <c r="B146" s="474" t="s">
        <v>432</v>
      </c>
      <c r="C146" s="475"/>
      <c r="D146" s="476"/>
      <c r="E146" s="309">
        <f>SUM(E123:E134,E144,E145)*0.05</f>
        <v>4.0861303239398543</v>
      </c>
      <c r="F146" s="309">
        <f>SUM(F123:F134,F144,F145)*0.05</f>
        <v>4.1021456116610295</v>
      </c>
      <c r="G146" s="309">
        <f>SUM(G123:G134,G144,G145)*0.05</f>
        <v>4.5536235155319611</v>
      </c>
      <c r="H146" s="309">
        <f t="shared" si="96"/>
        <v>8.6397538394718154</v>
      </c>
      <c r="I146" s="309">
        <f>SUM(I123:I134,I144,I145)*0.05</f>
        <v>26.66663156989506</v>
      </c>
      <c r="J146" s="309">
        <f>SUM(J123:J134,J144,J145)*0.05</f>
        <v>31.953618749517631</v>
      </c>
      <c r="K146" s="309">
        <f>SUM(K123:K134,K144,K145)*0.05</f>
        <v>23.921782912414908</v>
      </c>
      <c r="L146" s="310">
        <f t="shared" si="97"/>
        <v>50.588414482309972</v>
      </c>
      <c r="N146" s="239"/>
      <c r="O146" s="239"/>
      <c r="P146" s="239"/>
      <c r="Q146" s="239"/>
      <c r="R146" s="239"/>
      <c r="S146" s="240"/>
      <c r="T146" s="240"/>
      <c r="U146" s="240"/>
      <c r="V146" s="240"/>
      <c r="W146" s="240"/>
      <c r="X146" s="240"/>
      <c r="Y146" s="240"/>
      <c r="Z146" s="240"/>
      <c r="AA146" s="240"/>
      <c r="AB146" s="240"/>
      <c r="AC146" s="240"/>
      <c r="AD146" s="240"/>
      <c r="AE146" s="240"/>
      <c r="AF146" s="240"/>
      <c r="AG146" s="240"/>
      <c r="AH146" s="240"/>
      <c r="AI146" s="240"/>
      <c r="AJ146" s="240"/>
      <c r="AK146" s="187"/>
    </row>
    <row r="147" spans="2:49" ht="11.25" customHeight="1" x14ac:dyDescent="0.25">
      <c r="B147" s="477" t="s">
        <v>542</v>
      </c>
      <c r="C147" s="478"/>
      <c r="D147" s="479"/>
      <c r="E147" s="313">
        <f>SUM(E123:E134,E144,E145,E146)</f>
        <v>85.808736802736945</v>
      </c>
      <c r="F147" s="313">
        <f>SUM(F123:F134,F144,F145,F146)</f>
        <v>86.14505784488162</v>
      </c>
      <c r="G147" s="313">
        <f>SUM(G123:G134,G144,G145,G146)</f>
        <v>95.626093826171186</v>
      </c>
      <c r="H147" s="313">
        <f t="shared" si="96"/>
        <v>181.43483062890812</v>
      </c>
      <c r="I147" s="313">
        <f>SUM(I123:I134,I144:I146)</f>
        <v>559.99926296779631</v>
      </c>
      <c r="J147" s="313">
        <f>SUM(J123:J134,J144:J146)</f>
        <v>671.02599373987027</v>
      </c>
      <c r="K147" s="313">
        <f>SUM(K123:K134,K144:K146)</f>
        <v>502.35744116071305</v>
      </c>
      <c r="L147" s="314">
        <f t="shared" si="97"/>
        <v>1062.3567041285094</v>
      </c>
      <c r="U147" s="242"/>
      <c r="V147" s="242"/>
      <c r="W147" s="242"/>
      <c r="X147" s="242"/>
      <c r="Y147" s="242"/>
      <c r="Z147" s="242"/>
      <c r="AA147" s="242"/>
      <c r="AB147" s="242"/>
      <c r="AC147" s="242"/>
      <c r="AD147" s="242"/>
      <c r="AE147" s="242"/>
      <c r="AF147" s="242"/>
      <c r="AG147" s="242"/>
      <c r="AH147" s="242"/>
      <c r="AI147" s="242"/>
      <c r="AJ147" s="242"/>
      <c r="AK147" s="187"/>
    </row>
    <row r="148" spans="2:49" ht="11.65" customHeight="1" x14ac:dyDescent="0.25">
      <c r="B148" s="474" t="s">
        <v>416</v>
      </c>
      <c r="C148" s="475"/>
      <c r="D148" s="476"/>
      <c r="E148" s="309">
        <f>ElecSingle_SC_Nil!G193*$D$114+ElecSingle_SC_Nil!H193*$E$114</f>
        <v>0.93828988382559964</v>
      </c>
      <c r="F148" s="309">
        <f>ElecMulti_SC_Nil!H193*$D$114+ElecMulti_SC_Nil!I193*$E$114</f>
        <v>0.94546362914355164</v>
      </c>
      <c r="G148" s="309">
        <f>Gas_SC_Nil!I193*$D$114+Gas_SC_Nil!J193*$E$114</f>
        <v>1.312595311855512</v>
      </c>
      <c r="H148" s="309">
        <f t="shared" si="96"/>
        <v>2.2508851956811116</v>
      </c>
      <c r="I148" s="309">
        <f>ElecSingle_SC_3100kWh!K193*$D$114+ElecSingle_SC_3100kWh!L193*$E$114</f>
        <v>5.8253709636367237</v>
      </c>
      <c r="J148" s="309">
        <f>ElecMulti_SC_4200kWh!K193*$D$115+ElecMulti_SC_4200kWh!L193*$E$115</f>
        <v>7.2864204506089845</v>
      </c>
      <c r="K148" s="309">
        <f>Gas_SC_12000kWh!K193*$D$116+Gas_SC_12000kWh!L193*$E$116</f>
        <v>5.2118745454976203</v>
      </c>
      <c r="L148" s="310">
        <f t="shared" si="97"/>
        <v>11.037245509134344</v>
      </c>
      <c r="N148" s="304"/>
      <c r="O148" s="239"/>
      <c r="P148" s="239"/>
      <c r="Q148" s="239"/>
      <c r="R148" s="239"/>
      <c r="S148" s="240"/>
      <c r="T148" s="240"/>
      <c r="U148" s="240"/>
      <c r="V148" s="240"/>
      <c r="W148" s="240"/>
      <c r="X148" s="240"/>
      <c r="Y148" s="240"/>
      <c r="Z148" s="240"/>
      <c r="AA148" s="240"/>
      <c r="AB148" s="240"/>
      <c r="AC148" s="240"/>
      <c r="AD148" s="240"/>
      <c r="AE148" s="240"/>
      <c r="AF148" s="240"/>
      <c r="AG148" s="240"/>
      <c r="AH148" s="240"/>
      <c r="AI148" s="240"/>
      <c r="AJ148" s="240"/>
      <c r="AK148" s="187"/>
    </row>
    <row r="149" spans="2:49" ht="10.15" customHeight="1" x14ac:dyDescent="0.25">
      <c r="B149" s="474" t="s">
        <v>432</v>
      </c>
      <c r="C149" s="475"/>
      <c r="D149" s="476"/>
      <c r="E149" s="309">
        <f>E148*0.05</f>
        <v>4.6914494191279986E-2</v>
      </c>
      <c r="F149" s="309">
        <f>F148*0.05</f>
        <v>4.7273181457177585E-2</v>
      </c>
      <c r="G149" s="309">
        <f>G148*0.05</f>
        <v>6.5629765592775599E-2</v>
      </c>
      <c r="H149" s="309">
        <f t="shared" si="96"/>
        <v>0.11254425978405558</v>
      </c>
      <c r="I149" s="309">
        <f>I148*0.05</f>
        <v>0.29126854818183617</v>
      </c>
      <c r="J149" s="309">
        <f>J148*0.05</f>
        <v>0.36432102253044923</v>
      </c>
      <c r="K149" s="309">
        <f>K148*0.05</f>
        <v>0.260593727274881</v>
      </c>
      <c r="L149" s="310">
        <f t="shared" si="97"/>
        <v>0.55186227545671718</v>
      </c>
      <c r="N149" s="239"/>
      <c r="O149" s="239"/>
      <c r="P149" s="239"/>
      <c r="Q149" s="239"/>
      <c r="R149" s="239"/>
      <c r="S149" s="240"/>
      <c r="T149" s="240"/>
      <c r="U149" s="240"/>
      <c r="V149" s="240"/>
      <c r="W149" s="240"/>
      <c r="X149" s="240"/>
      <c r="Y149" s="240"/>
      <c r="Z149" s="240"/>
      <c r="AA149" s="240"/>
      <c r="AB149" s="240"/>
      <c r="AC149" s="240"/>
      <c r="AD149" s="240"/>
      <c r="AE149" s="240"/>
      <c r="AF149" s="240"/>
      <c r="AG149" s="240"/>
      <c r="AH149" s="240"/>
      <c r="AI149" s="240"/>
      <c r="AJ149" s="240"/>
      <c r="AK149" s="187"/>
    </row>
    <row r="150" spans="2:49" ht="11.25" customHeight="1" thickBot="1" x14ac:dyDescent="0.3">
      <c r="B150" s="471" t="s">
        <v>544</v>
      </c>
      <c r="C150" s="472"/>
      <c r="D150" s="473"/>
      <c r="E150" s="315">
        <f>SUM(E147:E149)</f>
        <v>86.793941180753833</v>
      </c>
      <c r="F150" s="315">
        <f>SUM(F147:F149)</f>
        <v>87.137794655482338</v>
      </c>
      <c r="G150" s="315">
        <f>SUM(G147:G149)</f>
        <v>97.004318903619478</v>
      </c>
      <c r="H150" s="315">
        <f t="shared" si="96"/>
        <v>183.79826008437331</v>
      </c>
      <c r="I150" s="315">
        <f>SUM(I147:I149)</f>
        <v>566.11590247961487</v>
      </c>
      <c r="J150" s="315">
        <f>SUM(J147:J149)</f>
        <v>678.67673521300969</v>
      </c>
      <c r="K150" s="315">
        <f>SUM(K147:K149)</f>
        <v>507.82990943348557</v>
      </c>
      <c r="L150" s="316">
        <f t="shared" si="97"/>
        <v>1073.9458119131004</v>
      </c>
      <c r="N150" s="241"/>
      <c r="O150" s="241"/>
      <c r="P150" s="241"/>
      <c r="Q150" s="241"/>
      <c r="R150" s="241"/>
      <c r="S150" s="242"/>
      <c r="T150" s="242"/>
      <c r="U150" s="242"/>
      <c r="V150" s="242"/>
      <c r="W150" s="242"/>
      <c r="X150" s="242"/>
      <c r="Y150" s="242"/>
      <c r="Z150" s="242"/>
      <c r="AA150" s="242"/>
      <c r="AB150" s="242"/>
      <c r="AC150" s="242"/>
      <c r="AD150" s="242"/>
      <c r="AE150" s="242"/>
      <c r="AF150" s="242"/>
      <c r="AG150" s="242"/>
      <c r="AH150" s="242"/>
      <c r="AI150" s="242"/>
      <c r="AJ150" s="242"/>
      <c r="AK150" s="187"/>
    </row>
    <row r="151" spans="2:49" ht="12.75" customHeight="1" x14ac:dyDescent="0.25">
      <c r="B151" s="468" t="s">
        <v>589</v>
      </c>
      <c r="C151" s="469"/>
      <c r="D151" s="469"/>
      <c r="E151" s="469"/>
      <c r="F151" s="469"/>
      <c r="G151" s="469"/>
      <c r="H151" s="469"/>
      <c r="I151" s="469"/>
      <c r="J151" s="469"/>
      <c r="K151" s="469"/>
      <c r="L151" s="470"/>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187"/>
    </row>
    <row r="152" spans="2:49" ht="11.25" customHeight="1" x14ac:dyDescent="0.25">
      <c r="B152" s="515" t="s">
        <v>393</v>
      </c>
      <c r="C152" s="516"/>
      <c r="D152" s="517"/>
      <c r="E152" s="307">
        <f>ElecSingle_PPM_Nil!G190*$D$114+ElecSingle_PPM_Nil!H190*$E$114+ElecSingle_PPM_Nil!G191*$D$114+ElecSingle_PPM_Nil!H191*$E$114</f>
        <v>23.885029293183784</v>
      </c>
      <c r="F152" s="307">
        <f>ElecMulti_PPM_Nil!G190*$D$115+ElecMulti_PPM_Nil!H190*$E$115+ElecMulti_PPM_Nil!G191*$D$115+ElecMulti_PPM_Nil!H191*$E$115</f>
        <v>23.886821717533927</v>
      </c>
      <c r="G152" s="307">
        <f>Gas_PPM_Nil!G190*$D$116+Gas_PPM_Nil!H190*$E$116+Gas_PPM_Nil!G191*$D$116+Gas_PPM_Nil!H191*$E$116</f>
        <v>38.827553322417721</v>
      </c>
      <c r="H152" s="307">
        <f t="shared" si="96"/>
        <v>62.712582615601505</v>
      </c>
      <c r="I152" s="307">
        <f>ElecSingle_PPM_3100kWh!K190*$D$114+ElecSingle_PPM_3100kWh!L190*$E$114+ElecSingle_PPM_3100kWh!K191*$D$114+ElecSingle_PPM_3100kWh!L191*$E$114</f>
        <v>24.583419564207304</v>
      </c>
      <c r="J152" s="307">
        <f>ElecMulti_PPM_4200kWh!K190*$D$115+ElecMulti_PPM_4200kWh!L190*$E$115+ElecMulti_PPM_4200kWh!K191*$D$115+ElecMulti_PPM_4200kWh!L191*$E$115</f>
        <v>24.595070322483252</v>
      </c>
      <c r="K152" s="307">
        <f>Gas_PPM_12000kWh!K190*$D$116+Gas_PPM_12000kWh!L190*$E$116+Gas_PPM_12000kWh!K191*$D$116+Gas_PPM_12000kWh!L191*$E$116</f>
        <v>40.041531614218592</v>
      </c>
      <c r="L152" s="308">
        <f>I152+K152</f>
        <v>64.624951178425903</v>
      </c>
      <c r="N152" s="238"/>
      <c r="O152" s="238"/>
      <c r="P152" s="238"/>
      <c r="Q152" s="238"/>
      <c r="R152" s="238"/>
      <c r="S152" s="240"/>
      <c r="T152" s="240"/>
      <c r="U152" s="240"/>
      <c r="V152" s="240"/>
      <c r="W152" s="240"/>
      <c r="X152" s="240"/>
      <c r="Y152" s="240"/>
      <c r="Z152" s="240"/>
      <c r="AA152" s="240"/>
      <c r="AB152" s="240"/>
      <c r="AC152" s="240"/>
      <c r="AD152" s="240"/>
      <c r="AE152" s="240"/>
      <c r="AF152" s="240"/>
      <c r="AG152" s="240"/>
      <c r="AH152" s="240"/>
      <c r="AI152" s="240"/>
      <c r="AJ152" s="240"/>
      <c r="AK152" s="187"/>
    </row>
    <row r="153" spans="2:49" ht="11.25" customHeight="1" x14ac:dyDescent="0.25">
      <c r="B153" s="509" t="s">
        <v>363</v>
      </c>
      <c r="C153" s="510"/>
      <c r="D153" s="511"/>
      <c r="E153" s="309">
        <f>ElecSingle_PPM_Nil!G192*$D$114+ElecSingle_PPM_Nil!H192*$E$114</f>
        <v>1.6916029489686522</v>
      </c>
      <c r="F153" s="309">
        <f>ElecMulti_PPM_Nil!G192*$D$115+ElecMulti_PPM_Nil!H192*$E$115</f>
        <v>1.7068503518625009</v>
      </c>
      <c r="G153" s="309">
        <f>Gas_PPM_Nil!G192*$D$116+Gas_PPM_Nil!H192*$E$116</f>
        <v>2.1103940137234538</v>
      </c>
      <c r="H153" s="309">
        <f t="shared" si="96"/>
        <v>3.801996962692106</v>
      </c>
      <c r="I153" s="309">
        <f>ElecSingle_PPM_3100kWh!K192*$D$114+ElecSingle_PPM_3100kWh!L192*$E$114</f>
        <v>9.7976903712366461</v>
      </c>
      <c r="J153" s="309">
        <f>ElecMulti_PPM_4200kWh!K192*$D$115+ElecMulti_PPM_4200kWh!L192*$E$115</f>
        <v>11.700671560115126</v>
      </c>
      <c r="K153" s="309">
        <f>Gas_PPM_12000kWh!K192*$D$116+Gas_PPM_12000kWh!L192*$E$116</f>
        <v>9.1228147406068185</v>
      </c>
      <c r="L153" s="310">
        <f>I153+K153</f>
        <v>18.920505111843465</v>
      </c>
      <c r="N153" s="239"/>
      <c r="O153" s="239"/>
      <c r="P153" s="239"/>
      <c r="Q153" s="239"/>
      <c r="R153" s="239"/>
      <c r="S153" s="240"/>
      <c r="T153" s="240"/>
      <c r="U153" s="240"/>
      <c r="V153" s="240"/>
      <c r="W153" s="240"/>
      <c r="X153" s="240"/>
      <c r="Y153" s="240"/>
      <c r="Z153" s="240"/>
      <c r="AA153" s="240"/>
      <c r="AB153" s="240"/>
      <c r="AC153" s="240"/>
      <c r="AD153" s="240"/>
      <c r="AE153" s="240"/>
      <c r="AF153" s="240"/>
      <c r="AG153" s="240"/>
      <c r="AH153" s="240"/>
      <c r="AI153" s="240"/>
      <c r="AJ153" s="240"/>
      <c r="AK153" s="187"/>
    </row>
    <row r="154" spans="2:49" ht="13.5" customHeight="1" x14ac:dyDescent="0.25">
      <c r="B154" s="509" t="s">
        <v>432</v>
      </c>
      <c r="C154" s="510"/>
      <c r="D154" s="511"/>
      <c r="E154" s="309">
        <f>SUM(E123:E134,E152,E153)*0.05</f>
        <v>4.4292871145841994</v>
      </c>
      <c r="F154" s="309">
        <f t="shared" ref="F154:I154" si="98">SUM(F123:F134,F152,F153)*0.05</f>
        <v>4.444363176090806</v>
      </c>
      <c r="G154" s="309">
        <f t="shared" si="98"/>
        <v>5.6563409509571567</v>
      </c>
      <c r="H154" s="309">
        <f t="shared" ref="H154:H158" si="99">E154+G154</f>
        <v>10.085628065541357</v>
      </c>
      <c r="I154" s="309">
        <f t="shared" si="98"/>
        <v>25.783385063885675</v>
      </c>
      <c r="J154" s="309">
        <f t="shared" ref="J154" si="100">SUM(J123:J134,J152,J153)*0.05</f>
        <v>30.790847455097602</v>
      </c>
      <c r="K154" s="309">
        <f t="shared" ref="K154" si="101">SUM(K123:K134,K152,K153)*0.05</f>
        <v>24.007397295804651</v>
      </c>
      <c r="L154" s="310">
        <f>I154+K154</f>
        <v>49.790782359690326</v>
      </c>
      <c r="N154" s="239"/>
      <c r="O154" s="239"/>
      <c r="P154" s="239"/>
      <c r="Q154" s="239"/>
      <c r="R154" s="239"/>
      <c r="S154" s="240"/>
      <c r="T154" s="240"/>
      <c r="U154" s="240"/>
      <c r="V154" s="240"/>
      <c r="W154" s="240"/>
      <c r="X154" s="240"/>
      <c r="Y154" s="240"/>
      <c r="Z154" s="240"/>
      <c r="AA154" s="240"/>
      <c r="AB154" s="240"/>
      <c r="AC154" s="240"/>
      <c r="AD154" s="240"/>
      <c r="AE154" s="240"/>
      <c r="AF154" s="240"/>
      <c r="AG154" s="240"/>
      <c r="AH154" s="240"/>
      <c r="AI154" s="240"/>
      <c r="AJ154" s="240"/>
      <c r="AK154" s="187"/>
    </row>
    <row r="155" spans="2:49" ht="11.25" customHeight="1" x14ac:dyDescent="0.25">
      <c r="B155" s="518" t="s">
        <v>542</v>
      </c>
      <c r="C155" s="519"/>
      <c r="D155" s="520"/>
      <c r="E155" s="313">
        <f>SUM(E123:E134,E152,E153,E154)</f>
        <v>93.015029406268184</v>
      </c>
      <c r="F155" s="313">
        <f t="shared" ref="F155:L155" si="102">SUM(F123:F134,F152,F153,F154)</f>
        <v>93.331626697906927</v>
      </c>
      <c r="G155" s="313">
        <f t="shared" si="102"/>
        <v>118.78315997010029</v>
      </c>
      <c r="H155" s="313">
        <f t="shared" si="102"/>
        <v>211.7981893763685</v>
      </c>
      <c r="I155" s="313">
        <f t="shared" si="102"/>
        <v>541.45108634159919</v>
      </c>
      <c r="J155" s="313">
        <f t="shared" si="102"/>
        <v>646.6077965570496</v>
      </c>
      <c r="K155" s="313">
        <f t="shared" si="102"/>
        <v>504.15534321189762</v>
      </c>
      <c r="L155" s="313">
        <f t="shared" si="102"/>
        <v>1045.606429553497</v>
      </c>
      <c r="U155" s="242"/>
      <c r="V155" s="242"/>
      <c r="W155" s="242"/>
      <c r="X155" s="242"/>
      <c r="Y155" s="242"/>
      <c r="Z155" s="242"/>
      <c r="AA155" s="242"/>
      <c r="AB155" s="242"/>
      <c r="AC155" s="242"/>
      <c r="AD155" s="242"/>
      <c r="AE155" s="242"/>
      <c r="AF155" s="242"/>
      <c r="AG155" s="242"/>
      <c r="AH155" s="242"/>
      <c r="AI155" s="242"/>
      <c r="AJ155" s="242"/>
      <c r="AK155" s="187"/>
    </row>
    <row r="156" spans="2:49" ht="11.65" customHeight="1" x14ac:dyDescent="0.25">
      <c r="B156" s="509" t="s">
        <v>416</v>
      </c>
      <c r="C156" s="510"/>
      <c r="D156" s="511"/>
      <c r="E156" s="309">
        <f>ElecSingle_PPM_Nil!G193*$D$114+ElecSingle_PPM_Nil!H193*$E$114</f>
        <v>1.0387730552620766</v>
      </c>
      <c r="F156" s="309">
        <f>ElecMulti_PPM_Nil!H193*$D$114+ElecMulti_PPM_Nil!I193*$E$114</f>
        <v>1.0458255990136112</v>
      </c>
      <c r="G156" s="309">
        <f>Gas_PPM_Nil!I193*$D$114+Gas_PPM_Nil!J193*$E$114</f>
        <v>1.6377046021185873</v>
      </c>
      <c r="H156" s="309">
        <f t="shared" si="99"/>
        <v>2.6764776573806639</v>
      </c>
      <c r="I156" s="309">
        <f>ElecSingle_PPM_3100kWh!K193*$D$114+ElecSingle_PPM_3100kWh!L193*$E$114</f>
        <v>5.5667387217470559</v>
      </c>
      <c r="J156" s="309">
        <f>ElecMulti_PPM_4200kWh!K193*$D$115+ElecMulti_PPM_4200kWh!L193*$E$115</f>
        <v>6.9459377601769106</v>
      </c>
      <c r="K156" s="309">
        <f>Gas_PPM_12000kWh!K193*$D$116+Gas_PPM_12000kWh!L193*$E$116</f>
        <v>5.236944149241805</v>
      </c>
      <c r="L156" s="310">
        <f>I156+K156</f>
        <v>10.803682870988862</v>
      </c>
      <c r="N156" s="304"/>
      <c r="O156" s="239"/>
      <c r="P156" s="239"/>
      <c r="Q156" s="239"/>
      <c r="R156" s="239"/>
      <c r="S156" s="240"/>
      <c r="T156" s="240"/>
      <c r="U156" s="240"/>
      <c r="V156" s="240"/>
      <c r="W156" s="240"/>
      <c r="X156" s="240"/>
      <c r="Y156" s="240"/>
      <c r="Z156" s="240"/>
      <c r="AA156" s="240"/>
      <c r="AB156" s="240"/>
      <c r="AC156" s="240"/>
      <c r="AD156" s="240"/>
      <c r="AE156" s="240"/>
      <c r="AF156" s="240"/>
      <c r="AG156" s="240"/>
      <c r="AH156" s="240"/>
      <c r="AI156" s="240"/>
      <c r="AJ156" s="240"/>
      <c r="AK156" s="187"/>
    </row>
    <row r="157" spans="2:49" ht="10.15" customHeight="1" x14ac:dyDescent="0.25">
      <c r="B157" s="509" t="s">
        <v>432</v>
      </c>
      <c r="C157" s="510"/>
      <c r="D157" s="511"/>
      <c r="E157" s="309">
        <f>E156*0.05</f>
        <v>5.1938652763103832E-2</v>
      </c>
      <c r="F157" s="309">
        <f>F156*0.05</f>
        <v>5.2291279950680558E-2</v>
      </c>
      <c r="G157" s="309">
        <f>G156*0.05</f>
        <v>8.1885230105929366E-2</v>
      </c>
      <c r="H157" s="309">
        <f t="shared" si="99"/>
        <v>0.13382388286903318</v>
      </c>
      <c r="I157" s="309">
        <f>I156*0.05</f>
        <v>0.27833693608735283</v>
      </c>
      <c r="J157" s="309">
        <f>J156*0.05</f>
        <v>0.34729688800884556</v>
      </c>
      <c r="K157" s="309">
        <f>K156*0.05</f>
        <v>0.26184720746209028</v>
      </c>
      <c r="L157" s="310">
        <f>I157+K157</f>
        <v>0.54018414354944311</v>
      </c>
      <c r="N157" s="239"/>
      <c r="O157" s="239"/>
      <c r="P157" s="239"/>
      <c r="Q157" s="239"/>
      <c r="R157" s="239"/>
      <c r="S157" s="240"/>
      <c r="T157" s="240"/>
      <c r="U157" s="240"/>
      <c r="V157" s="240"/>
      <c r="W157" s="240"/>
      <c r="X157" s="240"/>
      <c r="Y157" s="240"/>
      <c r="Z157" s="240"/>
      <c r="AA157" s="240"/>
      <c r="AB157" s="240"/>
      <c r="AC157" s="240"/>
      <c r="AD157" s="240"/>
      <c r="AE157" s="240"/>
      <c r="AF157" s="240"/>
      <c r="AG157" s="240"/>
      <c r="AH157" s="240"/>
      <c r="AI157" s="240"/>
      <c r="AJ157" s="240"/>
      <c r="AK157" s="187"/>
    </row>
    <row r="158" spans="2:49" ht="11.25" customHeight="1" thickBot="1" x14ac:dyDescent="0.3">
      <c r="B158" s="512" t="s">
        <v>544</v>
      </c>
      <c r="C158" s="513"/>
      <c r="D158" s="514"/>
      <c r="E158" s="315">
        <f>SUM(E155:E157)</f>
        <v>94.105741114293366</v>
      </c>
      <c r="F158" s="315">
        <f>SUM(F155:F157)</f>
        <v>94.429743576871218</v>
      </c>
      <c r="G158" s="315">
        <f>SUM(G155:G157)</f>
        <v>120.5027498023248</v>
      </c>
      <c r="H158" s="315">
        <f t="shared" si="99"/>
        <v>214.60849091661817</v>
      </c>
      <c r="I158" s="315">
        <f>SUM(I155:I157)</f>
        <v>547.29616199943359</v>
      </c>
      <c r="J158" s="315">
        <f>SUM(J155:J157)</f>
        <v>653.90103120523531</v>
      </c>
      <c r="K158" s="315">
        <f>SUM(K155:K157)</f>
        <v>509.65413456860153</v>
      </c>
      <c r="L158" s="316">
        <f>I158+K158</f>
        <v>1056.9502965680351</v>
      </c>
      <c r="N158" s="241"/>
      <c r="O158" s="241"/>
      <c r="P158" s="241"/>
      <c r="Q158" s="241"/>
      <c r="R158" s="241"/>
      <c r="S158" s="242"/>
      <c r="T158" s="242"/>
      <c r="U158" s="242"/>
      <c r="V158" s="242"/>
      <c r="W158" s="242"/>
      <c r="X158" s="242"/>
      <c r="Y158" s="242"/>
      <c r="Z158" s="242"/>
      <c r="AA158" s="242"/>
      <c r="AB158" s="242"/>
      <c r="AC158" s="242"/>
      <c r="AD158" s="242"/>
      <c r="AE158" s="242"/>
      <c r="AF158" s="242"/>
      <c r="AG158" s="242"/>
      <c r="AH158" s="242"/>
      <c r="AI158" s="242"/>
      <c r="AJ158" s="242"/>
      <c r="AK158" s="187"/>
    </row>
    <row r="159" spans="2:49" x14ac:dyDescent="0.25">
      <c r="R159" s="105"/>
      <c r="S159" s="105"/>
      <c r="T159" s="105"/>
      <c r="U159" s="105"/>
      <c r="V159" s="105"/>
      <c r="W159" s="105"/>
      <c r="X159" s="105"/>
      <c r="Z159" s="187"/>
      <c r="AA159" s="187"/>
      <c r="AB159" s="187"/>
      <c r="AC159" s="187"/>
      <c r="AD159" s="187"/>
      <c r="AE159" s="187"/>
      <c r="AF159" s="187"/>
      <c r="AG159" s="187"/>
      <c r="AH159" s="187"/>
      <c r="AI159" s="187"/>
      <c r="AJ159" s="187"/>
      <c r="AK159" s="187"/>
      <c r="AL159" s="187"/>
      <c r="AM159" s="187"/>
      <c r="AN159" s="187"/>
      <c r="AO159" s="187"/>
      <c r="AP159" s="187"/>
      <c r="AQ159" s="187"/>
      <c r="AR159" s="187"/>
      <c r="AS159" s="187"/>
      <c r="AT159" s="187"/>
      <c r="AU159" s="187"/>
      <c r="AV159" s="187"/>
      <c r="AW159" s="187"/>
    </row>
    <row r="160" spans="2:49" x14ac:dyDescent="0.25">
      <c r="D160" s="105"/>
      <c r="M160" s="105"/>
      <c r="Z160" s="187"/>
      <c r="AA160" s="187"/>
      <c r="AB160" s="187"/>
      <c r="AC160" s="187"/>
      <c r="AD160" s="187"/>
      <c r="AE160" s="187"/>
      <c r="AF160" s="187"/>
      <c r="AG160" s="187"/>
      <c r="AH160" s="187"/>
      <c r="AI160" s="187"/>
      <c r="AJ160" s="187"/>
      <c r="AK160" s="187"/>
      <c r="AL160" s="187"/>
      <c r="AM160" s="187"/>
      <c r="AN160" s="187"/>
      <c r="AO160" s="187"/>
      <c r="AP160" s="187"/>
      <c r="AQ160" s="187"/>
      <c r="AR160" s="187"/>
      <c r="AS160" s="187"/>
      <c r="AT160" s="187"/>
      <c r="AU160" s="187"/>
      <c r="AV160" s="187"/>
      <c r="AW160" s="187"/>
    </row>
    <row r="257" x14ac:dyDescent="0.25"/>
    <row r="258" x14ac:dyDescent="0.25"/>
    <row r="259" x14ac:dyDescent="0.25"/>
    <row r="260" x14ac:dyDescent="0.25"/>
  </sheetData>
  <mergeCells count="54">
    <mergeCell ref="B137:D137"/>
    <mergeCell ref="B136:D136"/>
    <mergeCell ref="B156:D156"/>
    <mergeCell ref="B157:D157"/>
    <mergeCell ref="B158:D158"/>
    <mergeCell ref="B152:D152"/>
    <mergeCell ref="B153:D153"/>
    <mergeCell ref="B154:D154"/>
    <mergeCell ref="B155:D155"/>
    <mergeCell ref="B151:L151"/>
    <mergeCell ref="I119:L119"/>
    <mergeCell ref="B122:L122"/>
    <mergeCell ref="B113:C113"/>
    <mergeCell ref="B114:C114"/>
    <mergeCell ref="B119:D121"/>
    <mergeCell ref="E119:H119"/>
    <mergeCell ref="B116:C116"/>
    <mergeCell ref="B115:C115"/>
    <mergeCell ref="H120:H121"/>
    <mergeCell ref="L120:L121"/>
    <mergeCell ref="K120:K121"/>
    <mergeCell ref="I120:J120"/>
    <mergeCell ref="E120:F120"/>
    <mergeCell ref="G120:G121"/>
    <mergeCell ref="C124:D124"/>
    <mergeCell ref="C123:D123"/>
    <mergeCell ref="B134:D134"/>
    <mergeCell ref="B123:B124"/>
    <mergeCell ref="B125:B130"/>
    <mergeCell ref="C128:D128"/>
    <mergeCell ref="C127:D127"/>
    <mergeCell ref="C126:D126"/>
    <mergeCell ref="C125:D125"/>
    <mergeCell ref="C133:D133"/>
    <mergeCell ref="C132:D132"/>
    <mergeCell ref="C131:D131"/>
    <mergeCell ref="C130:D130"/>
    <mergeCell ref="C129:D129"/>
    <mergeCell ref="B135:L135"/>
    <mergeCell ref="B143:L143"/>
    <mergeCell ref="B3:N3"/>
    <mergeCell ref="B150:D150"/>
    <mergeCell ref="B149:D149"/>
    <mergeCell ref="B148:D148"/>
    <mergeCell ref="B147:D147"/>
    <mergeCell ref="B146:D146"/>
    <mergeCell ref="B145:D145"/>
    <mergeCell ref="B144:D144"/>
    <mergeCell ref="B131:B133"/>
    <mergeCell ref="B142:D142"/>
    <mergeCell ref="B141:D141"/>
    <mergeCell ref="B140:D140"/>
    <mergeCell ref="B139:D139"/>
    <mergeCell ref="B138:D138"/>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sheetPr>
  <dimension ref="A1"/>
  <sheetViews>
    <sheetView workbookViewId="0"/>
  </sheetViews>
  <sheetFormatPr defaultRowHeight="13.5" x14ac:dyDescent="0.3"/>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512</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DF'!H13="-","-",'3a DF'!H13)</f>
        <v>191.97091994295369</v>
      </c>
      <c r="H15" s="38">
        <f>'3a DF'!I13</f>
        <v>171.96724629284955</v>
      </c>
      <c r="I15" s="38">
        <f>'3a DF'!J13</f>
        <v>154.90765893492028</v>
      </c>
      <c r="J15" s="38">
        <f>'3a DF'!K13</f>
        <v>147.21109766394588</v>
      </c>
      <c r="K15" s="38">
        <f>'3a DF'!L13</f>
        <v>172.21254857880399</v>
      </c>
      <c r="L15" s="38">
        <f>'3a DF'!M13</f>
        <v>165.53768942392196</v>
      </c>
      <c r="M15" s="38">
        <f>'3a DF'!N13</f>
        <v>174.32210247101548</v>
      </c>
      <c r="N15" s="38">
        <f>'3a DF'!O13</f>
        <v>193.96951941469163</v>
      </c>
      <c r="O15" s="30"/>
      <c r="P15" s="38">
        <f>'3a DF'!Q13</f>
        <v>193.96951941469163</v>
      </c>
      <c r="Q15" s="38">
        <f>'3a DF'!R13</f>
        <v>227.10500288338588</v>
      </c>
      <c r="R15" s="38">
        <f>'3a DF'!S13</f>
        <v>202.69800409075677</v>
      </c>
      <c r="S15" s="38">
        <f>'3a DF'!T13</f>
        <v>185.70165658710286</v>
      </c>
      <c r="T15" s="38">
        <f>'3a DF'!U13</f>
        <v>155.44826033483892</v>
      </c>
      <c r="U15" s="38">
        <f>'3a DF'!V13</f>
        <v>185.46726998859293</v>
      </c>
      <c r="V15" s="38">
        <f>'3a DF'!W13</f>
        <v>255.96655321724327</v>
      </c>
      <c r="W15" s="38" t="str">
        <f>'3a DF'!X13</f>
        <v>-</v>
      </c>
      <c r="X15" s="38" t="str">
        <f>'3a DF'!Y13</f>
        <v>-</v>
      </c>
      <c r="Y15" s="38" t="str">
        <f>'3a DF'!Z13</f>
        <v>-</v>
      </c>
      <c r="Z15" s="38" t="str">
        <f>'3a DF'!AA13</f>
        <v>-</v>
      </c>
      <c r="AA15" s="28"/>
    </row>
    <row r="16" spans="1:27" s="29" customFormat="1" ht="11.25" customHeight="1" x14ac:dyDescent="0.25">
      <c r="A16" s="256"/>
      <c r="B16" s="135" t="s">
        <v>350</v>
      </c>
      <c r="C16" s="135" t="s">
        <v>300</v>
      </c>
      <c r="D16" s="127" t="s">
        <v>315</v>
      </c>
      <c r="E16" s="128"/>
      <c r="F16" s="30"/>
      <c r="G16" s="38">
        <f>IF('3b CM'!G13="-","-",'3b CM'!G13)</f>
        <v>5.7199162492486987E-2</v>
      </c>
      <c r="H16" s="38">
        <f>'3b CM'!H13</f>
        <v>8.5798743738730476E-2</v>
      </c>
      <c r="I16" s="38">
        <f>'3b CM'!I13</f>
        <v>0.27017091694487855</v>
      </c>
      <c r="J16" s="38">
        <f>'3b CM'!J13</f>
        <v>0.2747503666693672</v>
      </c>
      <c r="K16" s="38">
        <f>'3b CM'!K13</f>
        <v>3.5288369919445137</v>
      </c>
      <c r="L16" s="38">
        <f>'3b CM'!L13</f>
        <v>3.4233284643042605</v>
      </c>
      <c r="M16" s="38">
        <f>'3b CM'!M13</f>
        <v>11.820075926151441</v>
      </c>
      <c r="N16" s="38">
        <f>'3b CM'!N13</f>
        <v>11.23650039616815</v>
      </c>
      <c r="O16" s="30"/>
      <c r="P16" s="38">
        <f>'3b CM'!P13</f>
        <v>11.23650039616815</v>
      </c>
      <c r="Q16" s="38">
        <f>'3b CM'!Q13</f>
        <v>15.217885194859468</v>
      </c>
      <c r="R16" s="38">
        <f>'3b CM'!R13</f>
        <v>15.148042252053873</v>
      </c>
      <c r="S16" s="38">
        <f>'3b CM'!S13</f>
        <v>17.904770251104306</v>
      </c>
      <c r="T16" s="38">
        <f>'3b CM'!T13</f>
        <v>18.9798419743104</v>
      </c>
      <c r="U16" s="38">
        <f>'3b CM'!U13</f>
        <v>14.504523269083327</v>
      </c>
      <c r="V16" s="38">
        <f>'3b CM'!V13</f>
        <v>14.876163475786743</v>
      </c>
      <c r="W16" s="38" t="str">
        <f>'3b CM'!W13</f>
        <v>-</v>
      </c>
      <c r="X16" s="38" t="str">
        <f>'3b CM'!X13</f>
        <v>-</v>
      </c>
      <c r="Y16" s="38" t="str">
        <f>'3b CM'!Y13</f>
        <v>-</v>
      </c>
      <c r="Z16" s="38" t="str">
        <f>'3b CM'!Z13</f>
        <v>-</v>
      </c>
      <c r="AA16" s="28"/>
    </row>
    <row r="17" spans="1:27" s="29" customFormat="1" ht="11.25" customHeight="1" x14ac:dyDescent="0.25">
      <c r="A17" s="256"/>
      <c r="B17" s="135" t="s">
        <v>596</v>
      </c>
      <c r="C17" s="135" t="s">
        <v>597</v>
      </c>
      <c r="D17" s="127" t="s">
        <v>315</v>
      </c>
      <c r="E17" s="128"/>
      <c r="F17" s="30"/>
      <c r="G17" s="38" t="str">
        <f>IF('3c AA'!J55="-","-",'3c AA'!J55)</f>
        <v>-</v>
      </c>
      <c r="H17" s="38" t="str">
        <f>IF('3c AA'!K55="-","-",'3c AA'!K55)</f>
        <v>-</v>
      </c>
      <c r="I17" s="38" t="str">
        <f>IF('3c AA'!L55="-","-",'3c AA'!L55)</f>
        <v>-</v>
      </c>
      <c r="J17" s="38" t="str">
        <f>IF('3c AA'!M55="-","-",'3c AA'!M55)</f>
        <v>-</v>
      </c>
      <c r="K17" s="38" t="str">
        <f>IF('3c AA'!N55="-","-",'3c AA'!N55)</f>
        <v>-</v>
      </c>
      <c r="L17" s="38" t="str">
        <f>IF('3c AA'!O55="-","-",'3c AA'!O55)</f>
        <v>-</v>
      </c>
      <c r="M17" s="38" t="str">
        <f>IF('3c AA'!P55="-","-",'3c AA'!P55)</f>
        <v>-</v>
      </c>
      <c r="N17" s="38" t="str">
        <f>IF('3c AA'!Q55="-","-",'3c AA'!Q55)</f>
        <v>-</v>
      </c>
      <c r="O17" s="30"/>
      <c r="P17" s="38" t="str">
        <f>IF('3c AA'!S55="-","-",'3c AA'!S55)</f>
        <v>-</v>
      </c>
      <c r="Q17" s="38" t="str">
        <f>IF('3c AA'!T55="-","-",'3c AA'!T55)</f>
        <v>-</v>
      </c>
      <c r="R17" s="38" t="str">
        <f>IF('3c AA'!U55="-","-",'3c AA'!U55)</f>
        <v>-</v>
      </c>
      <c r="S17" s="38" t="str">
        <f>IF('3c AA'!V55="-","-",'3c AA'!V55)</f>
        <v>-</v>
      </c>
      <c r="T17" s="38">
        <f>IF('3c AA'!W55="-","-",'3c AA'!W55)</f>
        <v>4.5858898534688404</v>
      </c>
      <c r="U17" s="38">
        <f>IF('3c AA'!X55="-","-",'3c AA'!X55)</f>
        <v>9.9756950960531068</v>
      </c>
      <c r="V17" s="38">
        <f>IF('3c AA'!Y55="-","-",'3c AA'!Y55)</f>
        <v>4.43</v>
      </c>
      <c r="W17" s="38" t="str">
        <f>IF('3c AA'!Z55="-","-",'3c AA'!Z55)</f>
        <v>-</v>
      </c>
      <c r="X17" s="38" t="str">
        <f>IF('3c AA'!AA55="-","-",'3c AA'!AA55)</f>
        <v>-</v>
      </c>
      <c r="Y17" s="38" t="str">
        <f>IF('3c AA'!AB55="-","-",'3c AA'!AB55)</f>
        <v>-</v>
      </c>
      <c r="Z17" s="38" t="str">
        <f>IF('3c AA'!AC55="-","-",'3c AA'!AC55)</f>
        <v>-</v>
      </c>
      <c r="AA17" s="28"/>
    </row>
    <row r="18" spans="1:27" s="29" customFormat="1" ht="11.25" customHeight="1" x14ac:dyDescent="0.25">
      <c r="A18" s="256"/>
      <c r="B18" s="135" t="s">
        <v>2</v>
      </c>
      <c r="C18" s="135" t="s">
        <v>342</v>
      </c>
      <c r="D18" s="127" t="s">
        <v>315</v>
      </c>
      <c r="E18" s="128"/>
      <c r="F18" s="30"/>
      <c r="G18" s="38">
        <f>IF('3d PC'!G14="-","-",'3d PC'!G14)</f>
        <v>68.702166793238945</v>
      </c>
      <c r="H18" s="38">
        <f>'3d PC'!H14</f>
        <v>68.681919333337049</v>
      </c>
      <c r="I18" s="38">
        <f>'3d PC'!I14</f>
        <v>86.659614008099624</v>
      </c>
      <c r="J18" s="38">
        <f>'3d PC'!J14</f>
        <v>85.649243705648431</v>
      </c>
      <c r="K18" s="38">
        <f>'3d PC'!K14</f>
        <v>97.996949103895901</v>
      </c>
      <c r="L18" s="38">
        <f>'3d PC'!L14</f>
        <v>97.17111065327714</v>
      </c>
      <c r="M18" s="38">
        <f>'3d PC'!M14</f>
        <v>118.43145127194565</v>
      </c>
      <c r="N18" s="38">
        <f>'3d PC'!N14</f>
        <v>116.32028588097357</v>
      </c>
      <c r="O18" s="30"/>
      <c r="P18" s="38">
        <f>'3d PC'!P14</f>
        <v>116.32028588097357</v>
      </c>
      <c r="Q18" s="38">
        <f>'3d PC'!Q14</f>
        <v>130.16555083702036</v>
      </c>
      <c r="R18" s="38">
        <f>'3d PC'!R14</f>
        <v>132.12008341140648</v>
      </c>
      <c r="S18" s="38">
        <f>'3d PC'!S14</f>
        <v>144.10927049452181</v>
      </c>
      <c r="T18" s="38">
        <f>'3d PC'!T14</f>
        <v>146.61193934738992</v>
      </c>
      <c r="U18" s="38">
        <f>'3d PC'!U14</f>
        <v>158.52666903835529</v>
      </c>
      <c r="V18" s="38">
        <f>'3d PC'!V14</f>
        <v>144.24760146410816</v>
      </c>
      <c r="W18" s="38" t="str">
        <f>'3d PC'!W14</f>
        <v>-</v>
      </c>
      <c r="X18" s="38" t="str">
        <f>'3d PC'!X14</f>
        <v>-</v>
      </c>
      <c r="Y18" s="38" t="str">
        <f>'3d PC'!Y14</f>
        <v>-</v>
      </c>
      <c r="Z18" s="38" t="str">
        <f>'3d PC'!Z14</f>
        <v>-</v>
      </c>
      <c r="AA18" s="28"/>
    </row>
    <row r="19" spans="1:27" s="29" customFormat="1" ht="11.25" customHeight="1" x14ac:dyDescent="0.25">
      <c r="A19" s="256"/>
      <c r="B19" s="135" t="s">
        <v>352</v>
      </c>
      <c r="C19" s="135" t="s">
        <v>343</v>
      </c>
      <c r="D19" s="127" t="s">
        <v>315</v>
      </c>
      <c r="E19" s="128"/>
      <c r="F19" s="30"/>
      <c r="G19" s="38">
        <f>IF('3e NC-Elec'!H28="-","-",'3e NC-Elec'!H28)</f>
        <v>115.97143199632869</v>
      </c>
      <c r="H19" s="38">
        <f>'3e NC-Elec'!I28</f>
        <v>116.72411529476335</v>
      </c>
      <c r="I19" s="38">
        <f>'3e NC-Elec'!J28</f>
        <v>124.54757237832575</v>
      </c>
      <c r="J19" s="38">
        <f>'3e NC-Elec'!K28</f>
        <v>123.98145305026669</v>
      </c>
      <c r="K19" s="38">
        <f>'3e NC-Elec'!L28</f>
        <v>129.7556311380325</v>
      </c>
      <c r="L19" s="38">
        <f>'3e NC-Elec'!M28</f>
        <v>130.657958483985</v>
      </c>
      <c r="M19" s="38">
        <f>'3e NC-Elec'!N28</f>
        <v>128.76541027017333</v>
      </c>
      <c r="N19" s="38">
        <f>'3e NC-Elec'!O28</f>
        <v>128.36864476005991</v>
      </c>
      <c r="O19" s="30"/>
      <c r="P19" s="38">
        <f>'3e NC-Elec'!Q28</f>
        <v>128.36864476005991</v>
      </c>
      <c r="Q19" s="38">
        <f>'3e NC-Elec'!R28</f>
        <v>137.40795696361235</v>
      </c>
      <c r="R19" s="38">
        <f>'3e NC-Elec'!S28</f>
        <v>139.21047793705696</v>
      </c>
      <c r="S19" s="38">
        <f>'3e NC-Elec'!T28</f>
        <v>138.56313107721894</v>
      </c>
      <c r="T19" s="38">
        <f>'3e NC-Elec'!U28</f>
        <v>142.15743278235834</v>
      </c>
      <c r="U19" s="38">
        <f>'3e NC-Elec'!V28</f>
        <v>149.869602580774</v>
      </c>
      <c r="V19" s="38">
        <f>'3e NC-Elec'!W28</f>
        <v>150.25954150038646</v>
      </c>
      <c r="W19" s="38" t="str">
        <f>'3e NC-Elec'!X28</f>
        <v>-</v>
      </c>
      <c r="X19" s="38" t="str">
        <f>'3e NC-Elec'!Y28</f>
        <v>-</v>
      </c>
      <c r="Y19" s="38" t="str">
        <f>'3e NC-Elec'!Z28</f>
        <v>-</v>
      </c>
      <c r="Z19" s="38" t="str">
        <f>'3e NC-Elec'!AA28</f>
        <v>-</v>
      </c>
      <c r="AA19" s="28"/>
    </row>
    <row r="20" spans="1:27" s="29" customFormat="1" ht="11.25" customHeight="1" x14ac:dyDescent="0.25">
      <c r="A20" s="256"/>
      <c r="B20" s="135" t="s">
        <v>349</v>
      </c>
      <c r="C20" s="135" t="s">
        <v>344</v>
      </c>
      <c r="D20" s="127" t="s">
        <v>315</v>
      </c>
      <c r="E20" s="128"/>
      <c r="F20" s="30"/>
      <c r="G20" s="38">
        <f>IF('3g CPIH'!C$16="-","-",'3h OC '!$E$8*('3g CPIH'!C$16/'3g CPIH'!$G$16))</f>
        <v>76.502677103718199</v>
      </c>
      <c r="H20" s="38">
        <f>IF('3g CPIH'!D$16="-","-",'3h OC '!$E$8*('3g CPIH'!D$16/'3g CPIH'!$G$16))</f>
        <v>76.655835616438353</v>
      </c>
      <c r="I20" s="38">
        <f>IF('3g CPIH'!E$16="-","-",'3h OC '!$E$8*('3g CPIH'!E$16/'3g CPIH'!$G$16))</f>
        <v>76.885573385518597</v>
      </c>
      <c r="J20" s="38">
        <f>IF('3g CPIH'!F$16="-","-",'3h OC '!$E$8*('3g CPIH'!F$16/'3g CPIH'!$G$16))</f>
        <v>77.345048923679059</v>
      </c>
      <c r="K20" s="38">
        <f>IF('3g CPIH'!G$16="-","-",'3h OC '!$E$8*('3g CPIH'!G$16/'3g CPIH'!$G$16))</f>
        <v>78.263999999999996</v>
      </c>
      <c r="L20" s="38">
        <f>IF('3g CPIH'!H$16="-","-",'3h OC '!$E$8*('3g CPIH'!H$16/'3g CPIH'!$G$16))</f>
        <v>79.259530332681024</v>
      </c>
      <c r="M20" s="38">
        <f>IF('3g CPIH'!I$16="-","-",'3h OC '!$E$8*('3g CPIH'!I$16/'3g CPIH'!$G$16))</f>
        <v>80.408219178082177</v>
      </c>
      <c r="N20" s="38">
        <f>IF('3g CPIH'!J$16="-","-",'3h OC '!$E$8*('3g CPIH'!J$16/'3g CPIH'!$G$16))</f>
        <v>81.097432485322898</v>
      </c>
      <c r="O20" s="30"/>
      <c r="P20" s="38">
        <f>IF('3g CPIH'!L$16="-","-",'3h OC '!$E$8*('3g CPIH'!L$16/'3g CPIH'!$G$16))</f>
        <v>81.097432485322898</v>
      </c>
      <c r="Q20" s="38">
        <f>IF('3g CPIH'!M$16="-","-",'3h OC '!$E$8*('3g CPIH'!M$16/'3g CPIH'!$G$16))</f>
        <v>82.016383561643835</v>
      </c>
      <c r="R20" s="38">
        <f>IF('3g CPIH'!N$16="-","-",'3h OC '!$E$8*('3g CPIH'!N$16/'3g CPIH'!$G$16))</f>
        <v>82.62901761252445</v>
      </c>
      <c r="S20" s="38">
        <f>IF('3g CPIH'!O$16="-","-",'3h OC '!$E$8*('3g CPIH'!O$16/'3g CPIH'!$G$16))</f>
        <v>83.088493150684926</v>
      </c>
      <c r="T20" s="38">
        <f>IF('3g CPIH'!P$16="-","-",'3h OC '!$E$8*('3g CPIH'!P$16/'3g CPIH'!$G$16))</f>
        <v>83.318230919765156</v>
      </c>
      <c r="U20" s="38">
        <f>IF('3g CPIH'!Q$16="-","-",'3h OC '!$E$8*('3g CPIH'!Q$16/'3g CPIH'!$G$16))</f>
        <v>83.777706457925632</v>
      </c>
      <c r="V20" s="38">
        <f>IF('3g CPIH'!R$16="-","-",'3h OC '!$E$8*('3g CPIH'!R$16/'3g CPIH'!$G$16))</f>
        <v>85.309291585127198</v>
      </c>
      <c r="W20" s="38" t="str">
        <f>IF('3g CPIH'!S$16="-","-",'3h OC '!$E$8*('3g CPIH'!S$16/'3g CPIH'!$G$16))</f>
        <v>-</v>
      </c>
      <c r="X20" s="38" t="str">
        <f>IF('3g CPIH'!T$16="-","-",'3h OC '!$E$8*('3g CPIH'!T$16/'3g CPIH'!$G$16))</f>
        <v>-</v>
      </c>
      <c r="Y20" s="38" t="str">
        <f>IF('3g CPIH'!U$16="-","-",'3h OC '!$E$8*('3g CPIH'!U$16/'3g CPIH'!$G$16))</f>
        <v>-</v>
      </c>
      <c r="Z20" s="38" t="str">
        <f>IF('3g CPIH'!V$16="-","-",'3h OC '!$E$8*('3g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SMNCC'!G$46)</f>
        <v>0</v>
      </c>
      <c r="L21" s="38">
        <f>IF('3i SMNCC'!H$46="-","-",'3i SMNCC'!H$46)</f>
        <v>-0.18995111249132623</v>
      </c>
      <c r="M21" s="38">
        <f>IF('3i SMNCC'!I$46="-","-",'3i SMNCC'!I$46)</f>
        <v>2.3898870370752556</v>
      </c>
      <c r="N21" s="38">
        <f>IF('3i SMNCC'!J$46="-","-",'3i SMNCC'!J$46)</f>
        <v>11.485481460604181</v>
      </c>
      <c r="O21" s="30"/>
      <c r="P21" s="38">
        <f>IF('3i SMNCC'!L$46="-","-",'3i SMNCC'!L$46)</f>
        <v>11.485481460604181</v>
      </c>
      <c r="Q21" s="38">
        <f>IF('3i SMNCC'!M$46="-","-",'3i SMNCC'!M$46)</f>
        <v>13.905095596481768</v>
      </c>
      <c r="R21" s="38">
        <f>IF('3i SMNCC'!N$46="-","-",'3i SMNCC'!N$46)</f>
        <v>14.008016342776511</v>
      </c>
      <c r="S21" s="38">
        <f>IF('3i SMNCC'!O$46="-","-",'3i SMNCC'!O$46)</f>
        <v>16.592254432324484</v>
      </c>
      <c r="T21" s="38">
        <f>IF('3i SMNCC'!P$46="-","-",'3i SMNCC'!P$46)</f>
        <v>16.855736391237045</v>
      </c>
      <c r="U21" s="38">
        <f>IF('3i SMNCC'!Q$46="-","-",'3i SMNCC'!Q$46)</f>
        <v>16.48610584262476</v>
      </c>
      <c r="V21" s="38">
        <f>IF('3i SMNCC'!R$46="-","-",'3i SMNCC'!R$46)</f>
        <v>16.529685824397358</v>
      </c>
      <c r="W21" s="38" t="str">
        <f>IF('3i SMNCC'!S$46="-","-",'3i SMNCC'!S$46)</f>
        <v>-</v>
      </c>
      <c r="X21" s="38" t="str">
        <f>IF('3i SMNCC'!T$46="-","-",'3i SMNCC'!T$46)</f>
        <v>-</v>
      </c>
      <c r="Y21" s="38" t="str">
        <f>IF('3i SMNCC'!U$46="-","-",'3i SMNCC'!U$46)</f>
        <v>-</v>
      </c>
      <c r="Z21" s="38" t="str">
        <f>IF('3i SMNCC'!V$46="-","-",'3i SMNCC'!V$46)</f>
        <v>-</v>
      </c>
      <c r="AA21" s="28"/>
    </row>
    <row r="22" spans="1:27" s="29" customFormat="1" ht="11.25" customHeight="1" x14ac:dyDescent="0.25">
      <c r="A22" s="256"/>
      <c r="B22" s="135" t="s">
        <v>349</v>
      </c>
      <c r="C22" s="135" t="s">
        <v>389</v>
      </c>
      <c r="D22" s="127" t="s">
        <v>315</v>
      </c>
      <c r="E22" s="128"/>
      <c r="F22" s="30"/>
      <c r="G22" s="38">
        <f>IF('3g CPIH'!C$16="-","-",'3j PAAC PAP'!$G$10*('3g CPIH'!C$16/'3g CPIH'!$G$16))</f>
        <v>3.3460635029354204</v>
      </c>
      <c r="H22" s="38">
        <f>IF('3g CPIH'!D$16="-","-",'3j PAAC PAP'!$G$10*('3g CPIH'!D$16/'3g CPIH'!$G$16))</f>
        <v>3.3527623287671227</v>
      </c>
      <c r="I22" s="38">
        <f>IF('3g CPIH'!E$16="-","-",'3j PAAC PAP'!$G$10*('3g CPIH'!E$16/'3g CPIH'!$G$16))</f>
        <v>3.3628105675146771</v>
      </c>
      <c r="J22" s="38">
        <f>IF('3g CPIH'!F$16="-","-",'3j PAAC PAP'!$G$10*('3g CPIH'!F$16/'3g CPIH'!$G$16))</f>
        <v>3.3829070450097847</v>
      </c>
      <c r="K22" s="38">
        <f>IF('3g CPIH'!G$16="-","-",'3j PAAC PAP'!$G$10*('3g CPIH'!G$16/'3g CPIH'!$G$16))</f>
        <v>3.4230999999999998</v>
      </c>
      <c r="L22" s="38">
        <f>IF('3g CPIH'!H$16="-","-",'3j PAAC PAP'!$G$10*('3g CPIH'!H$16/'3g CPIH'!$G$16))</f>
        <v>3.4666423679060667</v>
      </c>
      <c r="M22" s="38">
        <f>IF('3g CPIH'!I$16="-","-",'3j PAAC PAP'!$G$10*('3g CPIH'!I$16/'3g CPIH'!$G$16))</f>
        <v>3.516883561643835</v>
      </c>
      <c r="N22" s="38">
        <f>IF('3g CPIH'!J$16="-","-",'3j PAAC PAP'!$G$10*('3g CPIH'!J$16/'3g CPIH'!$G$16))</f>
        <v>3.547028277886497</v>
      </c>
      <c r="O22" s="30"/>
      <c r="P22" s="38">
        <f>IF('3g CPIH'!L$16="-","-",'3j PAAC PAP'!$G$10*('3g CPIH'!L$16/'3g CPIH'!$G$16))</f>
        <v>3.547028277886497</v>
      </c>
      <c r="Q22" s="38">
        <f>IF('3g CPIH'!M$16="-","-",'3j PAAC PAP'!$G$10*('3g CPIH'!M$16/'3g CPIH'!$G$16))</f>
        <v>3.5872212328767121</v>
      </c>
      <c r="R22" s="38">
        <f>IF('3g CPIH'!N$16="-","-",'3j PAAC PAP'!$G$10*('3g CPIH'!N$16/'3g CPIH'!$G$16))</f>
        <v>3.6140165362035224</v>
      </c>
      <c r="S22" s="38">
        <f>IF('3g CPIH'!O$16="-","-",'3j PAAC PAP'!$G$10*('3g CPIH'!O$16/'3g CPIH'!$G$16))</f>
        <v>3.6341130136986299</v>
      </c>
      <c r="T22" s="38">
        <f>IF('3g CPIH'!P$16="-","-",'3j PAAC PAP'!$G$10*('3g CPIH'!P$16/'3g CPIH'!$G$16))</f>
        <v>3.6441612524461835</v>
      </c>
      <c r="U22" s="38">
        <f>IF('3g CPIH'!Q$16="-","-",'3j PAAC PAP'!$G$10*('3g CPIH'!Q$16/'3g CPIH'!$G$16))</f>
        <v>3.6642577299412915</v>
      </c>
      <c r="V22" s="38">
        <f>IF('3g CPIH'!R$16="-","-",'3j PAAC PAP'!$G$10*('3g CPIH'!R$16/'3g CPIH'!$G$16))</f>
        <v>3.7312459882583173</v>
      </c>
      <c r="W22" s="38" t="str">
        <f>IF('3g CPIH'!S$16="-","-",'3j PAAC PAP'!$G$10*('3g CPIH'!S$16/'3g CPIH'!$G$16))</f>
        <v>-</v>
      </c>
      <c r="X22" s="38" t="str">
        <f>IF('3g CPIH'!T$16="-","-",'3j PAAC PAP'!$G$10*('3g CPIH'!T$16/'3g CPIH'!$G$16))</f>
        <v>-</v>
      </c>
      <c r="Y22" s="38" t="str">
        <f>IF('3g CPIH'!U$16="-","-",'3j PAAC PAP'!$G$10*('3g CPIH'!U$16/'3g CPIH'!$G$16))</f>
        <v>-</v>
      </c>
      <c r="Z22" s="38" t="str">
        <f>IF('3g CPIH'!V$16="-","-",'3j PAAC PAP'!$G$10*('3g CPIH'!V$16/'3g CPIH'!$G$16))</f>
        <v>-</v>
      </c>
      <c r="AA22" s="28"/>
    </row>
    <row r="23" spans="1:27" s="29" customFormat="1" ht="11.5" x14ac:dyDescent="0.25">
      <c r="A23" s="256"/>
      <c r="B23" s="135" t="s">
        <v>349</v>
      </c>
      <c r="C23" s="135" t="s">
        <v>404</v>
      </c>
      <c r="D23" s="127" t="s">
        <v>315</v>
      </c>
      <c r="E23" s="128"/>
      <c r="F23" s="30"/>
      <c r="G23" s="38">
        <f>IF(G15="-","-",SUM(G15:G21)*'3j PAAC PAP'!$G$28)</f>
        <v>2.1998541333238451</v>
      </c>
      <c r="H23" s="38">
        <f>IF(H15="-","-",SUM(H15:H21)*'3j PAAC PAP'!$G$28)</f>
        <v>2.1071937987745906</v>
      </c>
      <c r="I23" s="38">
        <f>IF(I15="-","-",SUM(I15:I21)*'3j PAAC PAP'!$G$28)</f>
        <v>2.1516354420339692</v>
      </c>
      <c r="J23" s="38">
        <f>IF(J15="-","-",SUM(J15:J21)*'3j PAAC PAP'!$G$28)</f>
        <v>2.1088765758693562</v>
      </c>
      <c r="K23" s="38">
        <f>IF(K15="-","-",SUM(K15:K21)*'3j PAAC PAP'!$G$28)</f>
        <v>2.3384531660547339</v>
      </c>
      <c r="L23" s="38">
        <f>IF(L15="-","-",SUM(L15:L21)*'3j PAAC PAP'!$G$28)</f>
        <v>2.3098228199565214</v>
      </c>
      <c r="M23" s="38">
        <f>IF(M15="-","-",SUM(M15:M21)*'3j PAAC PAP'!$G$28)</f>
        <v>2.5053297074336682</v>
      </c>
      <c r="N23" s="38">
        <f>IF(N15="-","-",SUM(N15:N21)*'3j PAAC PAP'!$G$28)</f>
        <v>2.6331875537870197</v>
      </c>
      <c r="O23" s="30"/>
      <c r="P23" s="38">
        <f>IF(P15="-","-",SUM(P15:P21)*'3j PAAC PAP'!$G$28)</f>
        <v>2.6331875537870197</v>
      </c>
      <c r="Q23" s="38">
        <f>IF(Q15="-","-",SUM(Q15:Q21)*'3j PAAC PAP'!$G$28)</f>
        <v>2.9406399654296149</v>
      </c>
      <c r="R23" s="38">
        <f>IF(R15="-","-",SUM(R15:R21)*'3j PAAC PAP'!$G$28)</f>
        <v>2.8435394165524754</v>
      </c>
      <c r="S23" s="38">
        <f>IF(S15="-","-",SUM(S15:S21)*'3j PAAC PAP'!$G$28)</f>
        <v>2.8442477818698144</v>
      </c>
      <c r="T23" s="38">
        <f>IF(T15="-","-",SUM(T15:T21)*'3j PAAC PAP'!$G$28)</f>
        <v>2.7568648876027511</v>
      </c>
      <c r="U23" s="38">
        <f>IF(U15="-","-",SUM(U15:U21)*'3j PAAC PAP'!$G$28)</f>
        <v>3.0027211558151272</v>
      </c>
      <c r="V23" s="38">
        <f>IF(V15="-","-",SUM(V15:V21)*'3j PAAC PAP'!$G$28)</f>
        <v>3.2600378351234567</v>
      </c>
      <c r="W23" s="38" t="str">
        <f>IF(W15="-","-",SUM(W15:W21)*'3j PAAC PAP'!$G$28)</f>
        <v>-</v>
      </c>
      <c r="X23" s="38" t="str">
        <f>IF(X15="-","-",SUM(X15:X21)*'3j PAAC PAP'!$G$28)</f>
        <v>-</v>
      </c>
      <c r="Y23" s="38" t="str">
        <f>IF(Y15="-","-",SUM(Y15:Y21)*'3j PAAC PAP'!$G$28)</f>
        <v>-</v>
      </c>
      <c r="Z23" s="38" t="str">
        <f>IF(Z15="-","-",SUM(Z15:Z21)*'3j PAAC PAP'!$G$28)</f>
        <v>-</v>
      </c>
      <c r="AA23" s="28"/>
    </row>
    <row r="24" spans="1:27" s="29" customFormat="1" ht="11.5" x14ac:dyDescent="0.25">
      <c r="A24" s="256"/>
      <c r="B24" s="135" t="s">
        <v>388</v>
      </c>
      <c r="C24" s="135" t="s">
        <v>515</v>
      </c>
      <c r="D24" s="127" t="s">
        <v>315</v>
      </c>
      <c r="E24" s="128"/>
      <c r="F24" s="30"/>
      <c r="G24" s="38">
        <f>IF(G15="-","-",SUM(G15:G23)*'3k EBIT'!$E$8)</f>
        <v>8.8850760551145118</v>
      </c>
      <c r="H24" s="38">
        <f>IF(H15="-","-",SUM(H15:H23)*'3k EBIT'!$E$8)</f>
        <v>8.513686109443098</v>
      </c>
      <c r="I24" s="38">
        <f>IF(I15="-","-",SUM(I15:I23)*'3k EBIT'!$E$8)</f>
        <v>8.6920685701468727</v>
      </c>
      <c r="J24" s="38">
        <f>IF(J15="-","-",SUM(J15:J23)*'3k EBIT'!$E$8)</f>
        <v>8.5210170121485227</v>
      </c>
      <c r="K24" s="38">
        <f>IF(K15="-","-",SUM(K15:K23)*'3k EBIT'!$E$8)</f>
        <v>9.4422780435800746</v>
      </c>
      <c r="L24" s="38">
        <f>IF(L15="-","-",SUM(L15:L23)*'3k EBIT'!$E$8)</f>
        <v>9.3283285936048141</v>
      </c>
      <c r="M24" s="38">
        <f>IF(M15="-","-",SUM(M15:M23)*'3k EBIT'!$E$8)</f>
        <v>10.113182473314753</v>
      </c>
      <c r="N24" s="38">
        <f>IF(N15="-","-",SUM(N15:N23)*'3k EBIT'!$E$8)</f>
        <v>10.626409697884837</v>
      </c>
      <c r="O24" s="30"/>
      <c r="P24" s="38">
        <f>IF(P15="-","-",SUM(P15:P23)*'3k EBIT'!$E$8)</f>
        <v>10.626409697884837</v>
      </c>
      <c r="Q24" s="38">
        <f>IF(Q15="-","-",SUM(Q15:Q23)*'3k EBIT'!$E$8)</f>
        <v>11.85991221940548</v>
      </c>
      <c r="R24" s="38">
        <f>IF(R15="-","-",SUM(R15:R23)*'3k EBIT'!$E$8)</f>
        <v>11.471108555103845</v>
      </c>
      <c r="S24" s="38">
        <f>IF(S15="-","-",SUM(S15:S23)*'3k EBIT'!$E$8)</f>
        <v>11.474337959720168</v>
      </c>
      <c r="T24" s="38">
        <f>IF(T15="-","-",SUM(T15:T23)*'3k EBIT'!$E$8)</f>
        <v>11.124172672774513</v>
      </c>
      <c r="U24" s="38">
        <f>IF(U15="-","-",SUM(U15:U23)*'3k EBIT'!$E$8)</f>
        <v>12.110317506850716</v>
      </c>
      <c r="V24" s="38">
        <f>IF(V15="-","-",SUM(V15:V23)*'3k EBIT'!$E$8)</f>
        <v>13.143320821405869</v>
      </c>
      <c r="W24" s="38" t="str">
        <f>IF(W15="-","-",SUM(W15:W23)*'3k EBIT'!$E$8)</f>
        <v>-</v>
      </c>
      <c r="X24" s="38" t="str">
        <f>IF(X15="-","-",SUM(X15:X23)*'3k EBIT'!$E$8)</f>
        <v>-</v>
      </c>
      <c r="Y24" s="38" t="str">
        <f>IF(Y15="-","-",SUM(Y15:Y23)*'3k EBIT'!$E$8)</f>
        <v>-</v>
      </c>
      <c r="Z24" s="38" t="str">
        <f>IF(Z15="-","-",SUM(Z15:Z23)*'3k EBIT'!$E$8)</f>
        <v>-</v>
      </c>
      <c r="AA24" s="28"/>
    </row>
    <row r="25" spans="1:27" s="29" customFormat="1" ht="11.5" x14ac:dyDescent="0.25">
      <c r="A25" s="256"/>
      <c r="B25" s="135" t="s">
        <v>292</v>
      </c>
      <c r="C25" s="179" t="s">
        <v>516</v>
      </c>
      <c r="D25" s="127" t="s">
        <v>315</v>
      </c>
      <c r="E25" s="127"/>
      <c r="F25" s="30"/>
      <c r="G25" s="38">
        <f>IF(G15="-","-",SUM(G15:G18,G20:G24)*'3l HAP'!$E$9)</f>
        <v>5.1487119899535907</v>
      </c>
      <c r="H25" s="38">
        <f>IF(H15="-","-",SUM(H15:H18,H20:H24)*'3l HAP'!$E$9)</f>
        <v>4.8515067985920446</v>
      </c>
      <c r="I25" s="38">
        <f>IF(I15="-","-",SUM(I15:I18,I20:I24)*'3l HAP'!$E$9)</f>
        <v>4.8744212754524439</v>
      </c>
      <c r="J25" s="38">
        <f>IF(J15="-","-",SUM(J15:J18,J20:J24)*'3l HAP'!$E$9)</f>
        <v>4.7509011534703811</v>
      </c>
      <c r="K25" s="38">
        <f>IF(K15="-","-",SUM(K15:K18,K20:K24)*'3l HAP'!$E$9)</f>
        <v>5.3762654747117313</v>
      </c>
      <c r="L25" s="38">
        <f>IF(L15="-","-",SUM(L15:L18,L20:L24)*'3l HAP'!$E$9)</f>
        <v>5.2752474890934113</v>
      </c>
      <c r="M25" s="38">
        <f>IF(M15="-","-",SUM(M15:M18,M20:M24)*'3l HAP'!$E$9)</f>
        <v>5.9077479141459612</v>
      </c>
      <c r="N25" s="38">
        <f>IF(N15="-","-",SUM(N15:N18,N20:N24)*'3l HAP'!$E$9)</f>
        <v>6.3090388890947136</v>
      </c>
      <c r="O25" s="30"/>
      <c r="P25" s="38">
        <f>IF(P15="-","-",SUM(P15:P18,P20:P24)*'3l HAP'!$E$9)</f>
        <v>6.3090388890947136</v>
      </c>
      <c r="Q25" s="38">
        <f>IF(Q15="-","-",SUM(Q15:Q18,Q20:Q24)*'3l HAP'!$E$9)</f>
        <v>7.1272050011212409</v>
      </c>
      <c r="R25" s="38">
        <f>IF(R15="-","-",SUM(R15:R18,R20:R24)*'3l HAP'!$E$9)</f>
        <v>6.8012104969306293</v>
      </c>
      <c r="S25" s="38">
        <f>IF(S15="-","-",SUM(S15:S18,S20:S24)*'3l HAP'!$E$9)</f>
        <v>6.8131768124875061</v>
      </c>
      <c r="T25" s="38">
        <f>IF(T15="-","-",SUM(T15:T18,T20:T24)*'3l HAP'!$E$9)</f>
        <v>6.490722754456959</v>
      </c>
      <c r="U25" s="38">
        <f>IF(U15="-","-",SUM(U15:U18,U20:U24)*'3l HAP'!$E$9)</f>
        <v>7.1377110107540309</v>
      </c>
      <c r="V25" s="38">
        <f>IF(V15="-","-",SUM(V15:V18,V20:V24)*'3l HAP'!$E$9)</f>
        <v>7.9280121929958449</v>
      </c>
      <c r="W25" s="38" t="str">
        <f>IF(W15="-","-",SUM(W15:W18,W20:W24)*'3l HAP'!$E$9)</f>
        <v>-</v>
      </c>
      <c r="X25" s="38" t="str">
        <f>IF(X15="-","-",SUM(X15:X18,X20:X24)*'3l HAP'!$E$9)</f>
        <v>-</v>
      </c>
      <c r="Y25" s="38" t="str">
        <f>IF(Y15="-","-",SUM(Y15:Y18,Y20:Y24)*'3l HAP'!$E$9)</f>
        <v>-</v>
      </c>
      <c r="Z25" s="38" t="str">
        <f>IF(Z15="-","-",SUM(Z15:Z18,Z20:Z24)*'3l HAP'!$E$9)</f>
        <v>-</v>
      </c>
      <c r="AA25" s="28"/>
    </row>
    <row r="26" spans="1:27" s="29" customFormat="1" ht="11.25" customHeight="1" x14ac:dyDescent="0.25">
      <c r="A26" s="256"/>
      <c r="B26" s="135" t="s">
        <v>44</v>
      </c>
      <c r="C26" s="135" t="str">
        <f>B26&amp;"_"&amp;D26</f>
        <v>Total_Eastern</v>
      </c>
      <c r="D26" s="127" t="s">
        <v>315</v>
      </c>
      <c r="E26" s="128"/>
      <c r="F26" s="30"/>
      <c r="G26" s="38">
        <f t="shared" ref="G26:N26" si="0">IF(G15="-","-",SUM(G15:G25))</f>
        <v>472.7841006800594</v>
      </c>
      <c r="H26" s="38">
        <f t="shared" si="0"/>
        <v>452.94006431670391</v>
      </c>
      <c r="I26" s="38">
        <f t="shared" si="0"/>
        <v>462.35152547895706</v>
      </c>
      <c r="J26" s="38">
        <f t="shared" si="0"/>
        <v>453.22529549670753</v>
      </c>
      <c r="K26" s="38">
        <f t="shared" si="0"/>
        <v>502.33806249702343</v>
      </c>
      <c r="L26" s="38">
        <f t="shared" si="0"/>
        <v>496.23970751623887</v>
      </c>
      <c r="M26" s="38">
        <f t="shared" si="0"/>
        <v>538.18028981098155</v>
      </c>
      <c r="N26" s="38">
        <f t="shared" si="0"/>
        <v>565.59352881647339</v>
      </c>
      <c r="O26" s="30"/>
      <c r="P26" s="38">
        <f t="shared" ref="P26:Z26" si="1">IF(P15="-","-",SUM(P15:P25))</f>
        <v>565.59352881647339</v>
      </c>
      <c r="Q26" s="38">
        <f t="shared" si="1"/>
        <v>631.33285345583658</v>
      </c>
      <c r="R26" s="38">
        <f t="shared" si="1"/>
        <v>610.54351665136551</v>
      </c>
      <c r="S26" s="38">
        <f t="shared" si="1"/>
        <v>610.72545156073352</v>
      </c>
      <c r="T26" s="38">
        <f t="shared" si="1"/>
        <v>591.97325317064917</v>
      </c>
      <c r="U26" s="38">
        <f t="shared" si="1"/>
        <v>644.52257967677019</v>
      </c>
      <c r="V26" s="38">
        <f t="shared" si="1"/>
        <v>699.68145390483278</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DF'!H14="-","-",'3a DF'!H14)</f>
        <v>187.73122808241266</v>
      </c>
      <c r="H27" s="129">
        <f>'3a DF'!I14</f>
        <v>168.16933703344657</v>
      </c>
      <c r="I27" s="129">
        <f>'3a DF'!J14</f>
        <v>151.48651191475173</v>
      </c>
      <c r="J27" s="129">
        <f>'3a DF'!K14</f>
        <v>143.95992976449207</v>
      </c>
      <c r="K27" s="129">
        <f>'3a DF'!L14</f>
        <v>168.40922180040678</v>
      </c>
      <c r="L27" s="129">
        <f>'3a DF'!M14</f>
        <v>161.88177739999705</v>
      </c>
      <c r="M27" s="129">
        <f>'3a DF'!N14</f>
        <v>172.14662653320042</v>
      </c>
      <c r="N27" s="129">
        <f>'3a DF'!O14</f>
        <v>191.54885091554721</v>
      </c>
      <c r="O27" s="30"/>
      <c r="P27" s="129">
        <f>'3a DF'!Q14</f>
        <v>191.54885091554721</v>
      </c>
      <c r="Q27" s="129">
        <f>'3a DF'!R14</f>
        <v>222.70710980886139</v>
      </c>
      <c r="R27" s="129">
        <f>'3a DF'!S14</f>
        <v>198.77353090117069</v>
      </c>
      <c r="S27" s="129">
        <f>'3a DF'!T14</f>
        <v>182.62300518042201</v>
      </c>
      <c r="T27" s="129">
        <f>'3a DF'!U14</f>
        <v>152.86587087032703</v>
      </c>
      <c r="U27" s="129">
        <f>'3a DF'!V14</f>
        <v>182.30661617406102</v>
      </c>
      <c r="V27" s="129">
        <f>'3a DF'!W14</f>
        <v>251.60256754784342</v>
      </c>
      <c r="W27" s="129" t="str">
        <f>'3a DF'!X14</f>
        <v>-</v>
      </c>
      <c r="X27" s="129" t="str">
        <f>'3a DF'!Y14</f>
        <v>-</v>
      </c>
      <c r="Y27" s="129" t="str">
        <f>'3a DF'!Z14</f>
        <v>-</v>
      </c>
      <c r="Z27" s="129" t="str">
        <f>'3a DF'!AA14</f>
        <v>-</v>
      </c>
      <c r="AA27" s="28"/>
    </row>
    <row r="28" spans="1:27" s="29" customFormat="1" ht="11.25" customHeight="1" x14ac:dyDescent="0.25">
      <c r="A28" s="256"/>
      <c r="B28" s="132" t="s">
        <v>350</v>
      </c>
      <c r="C28" s="132" t="s">
        <v>300</v>
      </c>
      <c r="D28" s="130" t="s">
        <v>317</v>
      </c>
      <c r="E28" s="131"/>
      <c r="F28" s="30"/>
      <c r="G28" s="129">
        <f>IF('3b CM'!G14="-","-",'3b CM'!G14)</f>
        <v>5.5304472239826249E-2</v>
      </c>
      <c r="H28" s="129">
        <f>'3b CM'!H14</f>
        <v>8.2956708359739381E-2</v>
      </c>
      <c r="I28" s="129">
        <f>'3b CM'!I14</f>
        <v>0.26122165649101947</v>
      </c>
      <c r="J28" s="129">
        <f>'3b CM'!J14</f>
        <v>0.26564941450574442</v>
      </c>
      <c r="K28" s="129">
        <f>'3b CM'!K14</f>
        <v>3.4119462410922781</v>
      </c>
      <c r="L28" s="129">
        <f>'3b CM'!L14</f>
        <v>3.3099326243944498</v>
      </c>
      <c r="M28" s="129">
        <f>'3b CM'!M14</f>
        <v>11.513796865231745</v>
      </c>
      <c r="N28" s="129">
        <f>'3b CM'!N14</f>
        <v>10.945342808783455</v>
      </c>
      <c r="O28" s="30"/>
      <c r="P28" s="129">
        <f>'3b CM'!P14</f>
        <v>10.945342808783455</v>
      </c>
      <c r="Q28" s="129">
        <f>'3b CM'!Q14</f>
        <v>14.665239004197298</v>
      </c>
      <c r="R28" s="129">
        <f>'3b CM'!R14</f>
        <v>14.597846166128626</v>
      </c>
      <c r="S28" s="129">
        <f>'3b CM'!S14</f>
        <v>17.390021956752758</v>
      </c>
      <c r="T28" s="129">
        <f>'3b CM'!T14</f>
        <v>18.433863840816127</v>
      </c>
      <c r="U28" s="129">
        <f>'3b CM'!U14</f>
        <v>14.100647761151276</v>
      </c>
      <c r="V28" s="129">
        <f>'3b CM'!V14</f>
        <v>14.461983176944335</v>
      </c>
      <c r="W28" s="129" t="str">
        <f>'3b CM'!W14</f>
        <v>-</v>
      </c>
      <c r="X28" s="129" t="str">
        <f>'3b CM'!X14</f>
        <v>-</v>
      </c>
      <c r="Y28" s="129" t="str">
        <f>'3b CM'!Y14</f>
        <v>-</v>
      </c>
      <c r="Z28" s="129" t="str">
        <f>'3b CM'!Z14</f>
        <v>-</v>
      </c>
      <c r="AA28" s="28"/>
    </row>
    <row r="29" spans="1:27" s="29" customFormat="1" ht="12.4" customHeight="1" x14ac:dyDescent="0.25">
      <c r="A29" s="256"/>
      <c r="B29" s="132" t="s">
        <v>596</v>
      </c>
      <c r="C29" s="132" t="s">
        <v>597</v>
      </c>
      <c r="D29" s="130" t="s">
        <v>317</v>
      </c>
      <c r="E29" s="131"/>
      <c r="F29" s="30"/>
      <c r="G29" s="129" t="str">
        <f>IF('3c AA'!J56="-","-",'3c AA'!J56)</f>
        <v>-</v>
      </c>
      <c r="H29" s="129" t="str">
        <f>IF('3c AA'!K56="-","-",'3c AA'!K56)</f>
        <v>-</v>
      </c>
      <c r="I29" s="129" t="str">
        <f>IF('3c AA'!L56="-","-",'3c AA'!L56)</f>
        <v>-</v>
      </c>
      <c r="J29" s="129" t="str">
        <f>IF('3c AA'!M56="-","-",'3c AA'!M56)</f>
        <v>-</v>
      </c>
      <c r="K29" s="129" t="str">
        <f>IF('3c AA'!N56="-","-",'3c AA'!N56)</f>
        <v>-</v>
      </c>
      <c r="L29" s="129" t="str">
        <f>IF('3c AA'!O56="-","-",'3c AA'!O56)</f>
        <v>-</v>
      </c>
      <c r="M29" s="129" t="str">
        <f>IF('3c AA'!P56="-","-",'3c AA'!P56)</f>
        <v>-</v>
      </c>
      <c r="N29" s="129" t="str">
        <f>IF('3c AA'!Q56="-","-",'3c AA'!Q56)</f>
        <v>-</v>
      </c>
      <c r="O29" s="30"/>
      <c r="P29" s="129" t="str">
        <f>IF('3c AA'!S56="-","-",'3c AA'!S56)</f>
        <v>-</v>
      </c>
      <c r="Q29" s="129" t="str">
        <f>IF('3c AA'!T56="-","-",'3c AA'!T56)</f>
        <v>-</v>
      </c>
      <c r="R29" s="129" t="str">
        <f>IF('3c AA'!U56="-","-",'3c AA'!U56)</f>
        <v>-</v>
      </c>
      <c r="S29" s="129" t="str">
        <f>IF('3c AA'!V56="-","-",'3c AA'!V56)</f>
        <v>-</v>
      </c>
      <c r="T29" s="129">
        <f>IF('3c AA'!W56="-","-",'3c AA'!W56)</f>
        <v>4.5286596291411447</v>
      </c>
      <c r="U29" s="129">
        <f>IF('3c AA'!X56="-","-",'3c AA'!X56)</f>
        <v>9.9756950960531068</v>
      </c>
      <c r="V29" s="129">
        <f>IF('3c AA'!Y56="-","-",'3c AA'!Y56)</f>
        <v>4.43</v>
      </c>
      <c r="W29" s="129" t="str">
        <f>IF('3c AA'!Z56="-","-",'3c AA'!Z56)</f>
        <v>-</v>
      </c>
      <c r="X29" s="129" t="str">
        <f>IF('3c AA'!AA56="-","-",'3c AA'!AA56)</f>
        <v>-</v>
      </c>
      <c r="Y29" s="129" t="str">
        <f>IF('3c AA'!AB56="-","-",'3c AA'!AB56)</f>
        <v>-</v>
      </c>
      <c r="Z29" s="129" t="str">
        <f>IF('3c AA'!AC56="-","-",'3c AA'!AC56)</f>
        <v>-</v>
      </c>
      <c r="AA29" s="28"/>
    </row>
    <row r="30" spans="1:27" s="29" customFormat="1" ht="12.4" customHeight="1" x14ac:dyDescent="0.25">
      <c r="A30" s="256"/>
      <c r="B30" s="132" t="s">
        <v>2</v>
      </c>
      <c r="C30" s="132" t="s">
        <v>342</v>
      </c>
      <c r="D30" s="130" t="s">
        <v>317</v>
      </c>
      <c r="E30" s="131"/>
      <c r="F30" s="30"/>
      <c r="G30" s="129">
        <f>IF('3d PC'!G15="-","-",'3d PC'!G15)</f>
        <v>68.68266085677898</v>
      </c>
      <c r="H30" s="129">
        <f>'3d PC'!H15</f>
        <v>68.662677895270846</v>
      </c>
      <c r="I30" s="129">
        <f>'3d PC'!I15</f>
        <v>86.575750300526337</v>
      </c>
      <c r="J30" s="129">
        <f>'3d PC'!J15</f>
        <v>85.585277115439624</v>
      </c>
      <c r="K30" s="129">
        <f>'3d PC'!K15</f>
        <v>97.778789138865818</v>
      </c>
      <c r="L30" s="129">
        <f>'3d PC'!L15</f>
        <v>96.978462519301218</v>
      </c>
      <c r="M30" s="129">
        <f>'3d PC'!M15</f>
        <v>118.23185463682731</v>
      </c>
      <c r="N30" s="129">
        <f>'3d PC'!N15</f>
        <v>116.14769270493946</v>
      </c>
      <c r="O30" s="30"/>
      <c r="P30" s="129">
        <f>'3d PC'!P15</f>
        <v>116.14769270493946</v>
      </c>
      <c r="Q30" s="129">
        <f>'3d PC'!Q15</f>
        <v>129.76616503451402</v>
      </c>
      <c r="R30" s="129">
        <f>'3d PC'!R15</f>
        <v>131.70771861921571</v>
      </c>
      <c r="S30" s="129">
        <f>'3d PC'!S15</f>
        <v>143.60871675438014</v>
      </c>
      <c r="T30" s="129">
        <f>'3d PC'!T15</f>
        <v>146.058702944131</v>
      </c>
      <c r="U30" s="129">
        <f>'3d PC'!U15</f>
        <v>157.86237279805943</v>
      </c>
      <c r="V30" s="129">
        <f>'3d PC'!V15</f>
        <v>143.81812999295829</v>
      </c>
      <c r="W30" s="129" t="str">
        <f>'3d PC'!W15</f>
        <v>-</v>
      </c>
      <c r="X30" s="129" t="str">
        <f>'3d PC'!X15</f>
        <v>-</v>
      </c>
      <c r="Y30" s="129" t="str">
        <f>'3d PC'!Y15</f>
        <v>-</v>
      </c>
      <c r="Z30" s="129" t="str">
        <f>'3d PC'!Z15</f>
        <v>-</v>
      </c>
      <c r="AA30" s="28"/>
    </row>
    <row r="31" spans="1:27" s="29" customFormat="1" ht="11.25" customHeight="1" x14ac:dyDescent="0.25">
      <c r="A31" s="256"/>
      <c r="B31" s="132" t="s">
        <v>352</v>
      </c>
      <c r="C31" s="132" t="s">
        <v>343</v>
      </c>
      <c r="D31" s="130" t="s">
        <v>317</v>
      </c>
      <c r="E31" s="131"/>
      <c r="F31" s="30"/>
      <c r="G31" s="129">
        <f>IF('3e NC-Elec'!H29="-","-",'3e NC-Elec'!H29)</f>
        <v>112.65171748942137</v>
      </c>
      <c r="H31" s="129">
        <f>'3e NC-Elec'!I29</f>
        <v>113.38777772195164</v>
      </c>
      <c r="I31" s="129">
        <f>'3e NC-Elec'!J29</f>
        <v>127.49543556558233</v>
      </c>
      <c r="J31" s="129">
        <f>'3e NC-Elec'!K29</f>
        <v>126.94181902444527</v>
      </c>
      <c r="K31" s="129">
        <f>'3e NC-Elec'!L29</f>
        <v>119.9753223983208</v>
      </c>
      <c r="L31" s="129">
        <f>'3e NC-Elec'!M29</f>
        <v>120.85772177859329</v>
      </c>
      <c r="M31" s="129">
        <f>'3e NC-Elec'!N29</f>
        <v>118.12031929224496</v>
      </c>
      <c r="N31" s="129">
        <f>'3e NC-Elec'!O29</f>
        <v>117.72850527025595</v>
      </c>
      <c r="O31" s="30"/>
      <c r="P31" s="129">
        <f>'3e NC-Elec'!Q29</f>
        <v>117.72850527025595</v>
      </c>
      <c r="Q31" s="129">
        <f>'3e NC-Elec'!R29</f>
        <v>123.41143106422412</v>
      </c>
      <c r="R31" s="129">
        <f>'3e NC-Elec'!S29</f>
        <v>125.13398866587869</v>
      </c>
      <c r="S31" s="129">
        <f>'3e NC-Elec'!T29</f>
        <v>124.45269245974913</v>
      </c>
      <c r="T31" s="129">
        <f>'3e NC-Elec'!U29</f>
        <v>127.91473960342842</v>
      </c>
      <c r="U31" s="129">
        <f>'3e NC-Elec'!V29</f>
        <v>138.6644529456243</v>
      </c>
      <c r="V31" s="129">
        <f>'3e NC-Elec'!W29</f>
        <v>138.73666814258939</v>
      </c>
      <c r="W31" s="129" t="str">
        <f>'3e NC-Elec'!X29</f>
        <v>-</v>
      </c>
      <c r="X31" s="129" t="str">
        <f>'3e NC-Elec'!Y29</f>
        <v>-</v>
      </c>
      <c r="Y31" s="129" t="str">
        <f>'3e NC-Elec'!Z29</f>
        <v>-</v>
      </c>
      <c r="Z31" s="129" t="str">
        <f>'3e NC-Elec'!AA29</f>
        <v>-</v>
      </c>
      <c r="AA31" s="28"/>
    </row>
    <row r="32" spans="1:27" s="29" customFormat="1" ht="11.25" customHeight="1" x14ac:dyDescent="0.25">
      <c r="A32" s="256"/>
      <c r="B32" s="132" t="s">
        <v>349</v>
      </c>
      <c r="C32" s="132" t="s">
        <v>344</v>
      </c>
      <c r="D32" s="130" t="s">
        <v>317</v>
      </c>
      <c r="E32" s="131"/>
      <c r="F32" s="30"/>
      <c r="G32" s="129">
        <f>IF('3g CPIH'!C$16="-","-",'3h OC '!$E$8*('3g CPIH'!C$16/'3g CPIH'!$G$16))</f>
        <v>76.502677103718199</v>
      </c>
      <c r="H32" s="129">
        <f>IF('3g CPIH'!D$16="-","-",'3h OC '!$E$8*('3g CPIH'!D$16/'3g CPIH'!$G$16))</f>
        <v>76.655835616438353</v>
      </c>
      <c r="I32" s="129">
        <f>IF('3g CPIH'!E$16="-","-",'3h OC '!$E$8*('3g CPIH'!E$16/'3g CPIH'!$G$16))</f>
        <v>76.885573385518597</v>
      </c>
      <c r="J32" s="129">
        <f>IF('3g CPIH'!F$16="-","-",'3h OC '!$E$8*('3g CPIH'!F$16/'3g CPIH'!$G$16))</f>
        <v>77.345048923679059</v>
      </c>
      <c r="K32" s="129">
        <f>IF('3g CPIH'!G$16="-","-",'3h OC '!$E$8*('3g CPIH'!G$16/'3g CPIH'!$G$16))</f>
        <v>78.263999999999996</v>
      </c>
      <c r="L32" s="129">
        <f>IF('3g CPIH'!H$16="-","-",'3h OC '!$E$8*('3g CPIH'!H$16/'3g CPIH'!$G$16))</f>
        <v>79.259530332681024</v>
      </c>
      <c r="M32" s="129">
        <f>IF('3g CPIH'!I$16="-","-",'3h OC '!$E$8*('3g CPIH'!I$16/'3g CPIH'!$G$16))</f>
        <v>80.408219178082177</v>
      </c>
      <c r="N32" s="129">
        <f>IF('3g CPIH'!J$16="-","-",'3h OC '!$E$8*('3g CPIH'!J$16/'3g CPIH'!$G$16))</f>
        <v>81.097432485322898</v>
      </c>
      <c r="O32" s="30"/>
      <c r="P32" s="129">
        <f>IF('3g CPIH'!L$16="-","-",'3h OC '!$E$8*('3g CPIH'!L$16/'3g CPIH'!$G$16))</f>
        <v>81.097432485322898</v>
      </c>
      <c r="Q32" s="129">
        <f>IF('3g CPIH'!M$16="-","-",'3h OC '!$E$8*('3g CPIH'!M$16/'3g CPIH'!$G$16))</f>
        <v>82.016383561643835</v>
      </c>
      <c r="R32" s="129">
        <f>IF('3g CPIH'!N$16="-","-",'3h OC '!$E$8*('3g CPIH'!N$16/'3g CPIH'!$G$16))</f>
        <v>82.62901761252445</v>
      </c>
      <c r="S32" s="129">
        <f>IF('3g CPIH'!O$16="-","-",'3h OC '!$E$8*('3g CPIH'!O$16/'3g CPIH'!$G$16))</f>
        <v>83.088493150684926</v>
      </c>
      <c r="T32" s="129">
        <f>IF('3g CPIH'!P$16="-","-",'3h OC '!$E$8*('3g CPIH'!P$16/'3g CPIH'!$G$16))</f>
        <v>83.318230919765156</v>
      </c>
      <c r="U32" s="129">
        <f>IF('3g CPIH'!Q$16="-","-",'3h OC '!$E$8*('3g CPIH'!Q$16/'3g CPIH'!$G$16))</f>
        <v>83.777706457925632</v>
      </c>
      <c r="V32" s="129">
        <f>IF('3g CPIH'!R$16="-","-",'3h OC '!$E$8*('3g CPIH'!R$16/'3g CPIH'!$G$16))</f>
        <v>85.309291585127198</v>
      </c>
      <c r="W32" s="129" t="str">
        <f>IF('3g CPIH'!S$16="-","-",'3h OC '!$E$8*('3g CPIH'!S$16/'3g CPIH'!$G$16))</f>
        <v>-</v>
      </c>
      <c r="X32" s="129" t="str">
        <f>IF('3g CPIH'!T$16="-","-",'3h OC '!$E$8*('3g CPIH'!T$16/'3g CPIH'!$G$16))</f>
        <v>-</v>
      </c>
      <c r="Y32" s="129" t="str">
        <f>IF('3g CPIH'!U$16="-","-",'3h OC '!$E$8*('3g CPIH'!U$16/'3g CPIH'!$G$16))</f>
        <v>-</v>
      </c>
      <c r="Z32" s="129" t="str">
        <f>IF('3g CPIH'!V$16="-","-",'3h OC '!$E$8*('3g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SMNCC'!G$46)</f>
        <v>0</v>
      </c>
      <c r="L33" s="129">
        <f>IF('3i SMNCC'!H$46="-","-",'3i SMNCC'!H$46)</f>
        <v>-0.18995111249132623</v>
      </c>
      <c r="M33" s="129">
        <f>IF('3i SMNCC'!I$46="-","-",'3i SMNCC'!I$46)</f>
        <v>2.3898870370752556</v>
      </c>
      <c r="N33" s="129">
        <f>IF('3i SMNCC'!J$46="-","-",'3i SMNCC'!J$46)</f>
        <v>11.485481460604181</v>
      </c>
      <c r="O33" s="30"/>
      <c r="P33" s="129">
        <f>IF('3i SMNCC'!L$46="-","-",'3i SMNCC'!L$46)</f>
        <v>11.485481460604181</v>
      </c>
      <c r="Q33" s="129">
        <f>IF('3i SMNCC'!M$46="-","-",'3i SMNCC'!M$46)</f>
        <v>13.905095596481768</v>
      </c>
      <c r="R33" s="129">
        <f>IF('3i SMNCC'!N$46="-","-",'3i SMNCC'!N$46)</f>
        <v>14.008016342776511</v>
      </c>
      <c r="S33" s="129">
        <f>IF('3i SMNCC'!O$46="-","-",'3i SMNCC'!O$46)</f>
        <v>16.592254432324484</v>
      </c>
      <c r="T33" s="129">
        <f>IF('3i SMNCC'!P$46="-","-",'3i SMNCC'!P$46)</f>
        <v>16.855736391237045</v>
      </c>
      <c r="U33" s="129">
        <f>IF('3i SMNCC'!Q$46="-","-",'3i SMNCC'!Q$46)</f>
        <v>16.48610584262476</v>
      </c>
      <c r="V33" s="129">
        <f>IF('3i SMNCC'!R$46="-","-",'3i SMNCC'!R$46)</f>
        <v>16.529685824397358</v>
      </c>
      <c r="W33" s="129" t="str">
        <f>IF('3i SMNCC'!S$46="-","-",'3i SMNCC'!S$46)</f>
        <v>-</v>
      </c>
      <c r="X33" s="129" t="str">
        <f>IF('3i SMNCC'!T$46="-","-",'3i SMNCC'!T$46)</f>
        <v>-</v>
      </c>
      <c r="Y33" s="129" t="str">
        <f>IF('3i SMNCC'!U$46="-","-",'3i SMNCC'!U$46)</f>
        <v>-</v>
      </c>
      <c r="Z33" s="129" t="str">
        <f>IF('3i SMNCC'!V$46="-","-",'3i SMNCC'!V$46)</f>
        <v>-</v>
      </c>
      <c r="AA33" s="28"/>
    </row>
    <row r="34" spans="1:27" s="29" customFormat="1" ht="11.5" x14ac:dyDescent="0.25">
      <c r="A34" s="256"/>
      <c r="B34" s="132" t="s">
        <v>349</v>
      </c>
      <c r="C34" s="132" t="s">
        <v>389</v>
      </c>
      <c r="D34" s="130" t="s">
        <v>317</v>
      </c>
      <c r="E34" s="131"/>
      <c r="F34" s="30"/>
      <c r="G34" s="129">
        <f>IF('3g CPIH'!C$16="-","-",'3j PAAC PAP'!$G$10*('3g CPIH'!C$16/'3g CPIH'!$G$16))</f>
        <v>3.3460635029354204</v>
      </c>
      <c r="H34" s="129">
        <f>IF('3g CPIH'!D$16="-","-",'3j PAAC PAP'!$G$10*('3g CPIH'!D$16/'3g CPIH'!$G$16))</f>
        <v>3.3527623287671227</v>
      </c>
      <c r="I34" s="129">
        <f>IF('3g CPIH'!E$16="-","-",'3j PAAC PAP'!$G$10*('3g CPIH'!E$16/'3g CPIH'!$G$16))</f>
        <v>3.3628105675146771</v>
      </c>
      <c r="J34" s="129">
        <f>IF('3g CPIH'!F$16="-","-",'3j PAAC PAP'!$G$10*('3g CPIH'!F$16/'3g CPIH'!$G$16))</f>
        <v>3.3829070450097847</v>
      </c>
      <c r="K34" s="129">
        <f>IF('3g CPIH'!G$16="-","-",'3j PAAC PAP'!$G$10*('3g CPIH'!G$16/'3g CPIH'!$G$16))</f>
        <v>3.4230999999999998</v>
      </c>
      <c r="L34" s="129">
        <f>IF('3g CPIH'!H$16="-","-",'3j PAAC PAP'!$G$10*('3g CPIH'!H$16/'3g CPIH'!$G$16))</f>
        <v>3.4666423679060667</v>
      </c>
      <c r="M34" s="129">
        <f>IF('3g CPIH'!I$16="-","-",'3j PAAC PAP'!$G$10*('3g CPIH'!I$16/'3g CPIH'!$G$16))</f>
        <v>3.516883561643835</v>
      </c>
      <c r="N34" s="129">
        <f>IF('3g CPIH'!J$16="-","-",'3j PAAC PAP'!$G$10*('3g CPIH'!J$16/'3g CPIH'!$G$16))</f>
        <v>3.547028277886497</v>
      </c>
      <c r="O34" s="30"/>
      <c r="P34" s="129">
        <f>IF('3g CPIH'!L$16="-","-",'3j PAAC PAP'!$G$10*('3g CPIH'!L$16/'3g CPIH'!$G$16))</f>
        <v>3.547028277886497</v>
      </c>
      <c r="Q34" s="129">
        <f>IF('3g CPIH'!M$16="-","-",'3j PAAC PAP'!$G$10*('3g CPIH'!M$16/'3g CPIH'!$G$16))</f>
        <v>3.5872212328767121</v>
      </c>
      <c r="R34" s="129">
        <f>IF('3g CPIH'!N$16="-","-",'3j PAAC PAP'!$G$10*('3g CPIH'!N$16/'3g CPIH'!$G$16))</f>
        <v>3.6140165362035224</v>
      </c>
      <c r="S34" s="129">
        <f>IF('3g CPIH'!O$16="-","-",'3j PAAC PAP'!$G$10*('3g CPIH'!O$16/'3g CPIH'!$G$16))</f>
        <v>3.6341130136986299</v>
      </c>
      <c r="T34" s="129">
        <f>IF('3g CPIH'!P$16="-","-",'3j PAAC PAP'!$G$10*('3g CPIH'!P$16/'3g CPIH'!$G$16))</f>
        <v>3.6441612524461835</v>
      </c>
      <c r="U34" s="129">
        <f>IF('3g CPIH'!Q$16="-","-",'3j PAAC PAP'!$G$10*('3g CPIH'!Q$16/'3g CPIH'!$G$16))</f>
        <v>3.6642577299412915</v>
      </c>
      <c r="V34" s="129">
        <f>IF('3g CPIH'!R$16="-","-",'3j PAAC PAP'!$G$10*('3g CPIH'!R$16/'3g CPIH'!$G$16))</f>
        <v>3.7312459882583173</v>
      </c>
      <c r="W34" s="129" t="str">
        <f>IF('3g CPIH'!S$16="-","-",'3j PAAC PAP'!$G$10*('3g CPIH'!S$16/'3g CPIH'!$G$16))</f>
        <v>-</v>
      </c>
      <c r="X34" s="129" t="str">
        <f>IF('3g CPIH'!T$16="-","-",'3j PAAC PAP'!$G$10*('3g CPIH'!T$16/'3g CPIH'!$G$16))</f>
        <v>-</v>
      </c>
      <c r="Y34" s="129" t="str">
        <f>IF('3g CPIH'!U$16="-","-",'3j PAAC PAP'!$G$10*('3g CPIH'!U$16/'3g CPIH'!$G$16))</f>
        <v>-</v>
      </c>
      <c r="Z34" s="129" t="str">
        <f>IF('3g CPIH'!V$16="-","-",'3j PAAC PAP'!$G$10*('3g CPIH'!V$16/'3g CPIH'!$G$16))</f>
        <v>-</v>
      </c>
      <c r="AA34" s="28"/>
    </row>
    <row r="35" spans="1:27" s="29" customFormat="1" ht="11.5" x14ac:dyDescent="0.25">
      <c r="A35" s="256"/>
      <c r="B35" s="132" t="s">
        <v>349</v>
      </c>
      <c r="C35" s="132" t="s">
        <v>404</v>
      </c>
      <c r="D35" s="130" t="s">
        <v>317</v>
      </c>
      <c r="E35" s="131"/>
      <c r="F35" s="30"/>
      <c r="G35" s="129">
        <f>IF(G27="-","-",SUM(G27:G33)*'3j PAAC PAP'!$G$28)</f>
        <v>2.1630568961741878</v>
      </c>
      <c r="H35" s="129">
        <f>IF(H27="-","-",SUM(H27:H33)*'3j PAAC PAP'!$G$28)</f>
        <v>2.0724569714709173</v>
      </c>
      <c r="I35" s="129">
        <f>IF(I27="-","-",SUM(I27:I33)*'3j PAAC PAP'!$G$28)</f>
        <v>2.148887608162211</v>
      </c>
      <c r="J35" s="129">
        <f>IF(J27="-","-",SUM(J27:J33)*'3j PAAC PAP'!$G$28)</f>
        <v>2.1071103534733946</v>
      </c>
      <c r="K35" s="129">
        <f>IF(K27="-","-",SUM(K27:K33)*'3j PAAC PAP'!$G$28)</f>
        <v>2.2708918630749402</v>
      </c>
      <c r="L35" s="129">
        <f>IF(L27="-","-",SUM(L27:L33)*'3j PAAC PAP'!$G$28)</f>
        <v>2.2430211365751771</v>
      </c>
      <c r="M35" s="129">
        <f>IF(M27="-","-",SUM(M27:M33)*'3j PAAC PAP'!$G$28)</f>
        <v>2.4406431549960805</v>
      </c>
      <c r="N35" s="129">
        <f>IF(N27="-","-",SUM(N27:N33)*'3j PAAC PAP'!$G$28)</f>
        <v>2.5675393456030293</v>
      </c>
      <c r="O35" s="30"/>
      <c r="P35" s="129">
        <f>IF(P27="-","-",SUM(P27:P33)*'3j PAAC PAP'!$G$28)</f>
        <v>2.5675393456030293</v>
      </c>
      <c r="Q35" s="129">
        <f>IF(Q27="-","-",SUM(Q27:Q33)*'3j PAAC PAP'!$G$28)</f>
        <v>2.8467322924354028</v>
      </c>
      <c r="R35" s="129">
        <f>IF(R27="-","-",SUM(R27:R33)*'3j PAAC PAP'!$G$28)</f>
        <v>2.7514904742655495</v>
      </c>
      <c r="S35" s="129">
        <f>IF(S27="-","-",SUM(S27:S33)*'3j PAAC PAP'!$G$28)</f>
        <v>2.7558836628171575</v>
      </c>
      <c r="T35" s="129">
        <f>IF(T27="-","-",SUM(T27:T33)*'3j PAAC PAP'!$G$28)</f>
        <v>2.6695825535811979</v>
      </c>
      <c r="U35" s="129">
        <f>IF(U27="-","-",SUM(U27:U33)*'3j PAAC PAP'!$G$28)</f>
        <v>2.9278046402044744</v>
      </c>
      <c r="V35" s="129">
        <f>IF(V27="-","-",SUM(V27:V33)*'3j PAAC PAP'!$G$28)</f>
        <v>3.1788279357138998</v>
      </c>
      <c r="W35" s="129" t="str">
        <f>IF(W27="-","-",SUM(W27:W33)*'3j PAAC PAP'!$G$28)</f>
        <v>-</v>
      </c>
      <c r="X35" s="129" t="str">
        <f>IF(X27="-","-",SUM(X27:X33)*'3j PAAC PAP'!$G$28)</f>
        <v>-</v>
      </c>
      <c r="Y35" s="129" t="str">
        <f>IF(Y27="-","-",SUM(Y27:Y33)*'3j PAAC PAP'!$G$28)</f>
        <v>-</v>
      </c>
      <c r="Z35" s="129" t="str">
        <f>IF(Z27="-","-",SUM(Z27:Z33)*'3j PAAC PAP'!$G$28)</f>
        <v>-</v>
      </c>
      <c r="AA35" s="28"/>
    </row>
    <row r="36" spans="1:27" s="29" customFormat="1" ht="11.5" x14ac:dyDescent="0.25">
      <c r="A36" s="256"/>
      <c r="B36" s="132" t="s">
        <v>388</v>
      </c>
      <c r="C36" s="132" t="s">
        <v>515</v>
      </c>
      <c r="D36" s="130" t="s">
        <v>317</v>
      </c>
      <c r="E36" s="131"/>
      <c r="F36" s="30"/>
      <c r="G36" s="129">
        <f>IF(G27="-","-",SUM(G27:G35)*'3k EBIT'!$E$8)</f>
        <v>8.7375382963624872</v>
      </c>
      <c r="H36" s="129">
        <f>IF(H27="-","-",SUM(H27:H35)*'3k EBIT'!$E$8)</f>
        <v>8.3744095212118577</v>
      </c>
      <c r="I36" s="129">
        <f>IF(I27="-","-",SUM(I27:I35)*'3k EBIT'!$E$8)</f>
        <v>8.6810511872598575</v>
      </c>
      <c r="J36" s="129">
        <f>IF(J27="-","-",SUM(J27:J35)*'3k EBIT'!$E$8)</f>
        <v>8.5139353801037583</v>
      </c>
      <c r="K36" s="129">
        <f>IF(K27="-","-",SUM(K27:K35)*'3k EBIT'!$E$8)</f>
        <v>9.1713924012840202</v>
      </c>
      <c r="L36" s="129">
        <f>IF(L27="-","-",SUM(L27:L35)*'3k EBIT'!$E$8)</f>
        <v>9.0604886303254624</v>
      </c>
      <c r="M36" s="129">
        <f>IF(M27="-","-",SUM(M27:M35)*'3k EBIT'!$E$8)</f>
        <v>9.8538230836621565</v>
      </c>
      <c r="N36" s="129">
        <f>IF(N27="-","-",SUM(N27:N35)*'3k EBIT'!$E$8)</f>
        <v>10.363194569472881</v>
      </c>
      <c r="O36" s="30"/>
      <c r="P36" s="129">
        <f>IF(P27="-","-",SUM(P27:P35)*'3k EBIT'!$E$8)</f>
        <v>10.363194569472881</v>
      </c>
      <c r="Q36" s="129">
        <f>IF(Q27="-","-",SUM(Q27:Q35)*'3k EBIT'!$E$8)</f>
        <v>11.4833913532645</v>
      </c>
      <c r="R36" s="129">
        <f>IF(R27="-","-",SUM(R27:R35)*'3k EBIT'!$E$8)</f>
        <v>11.102040231162194</v>
      </c>
      <c r="S36" s="129">
        <f>IF(S27="-","-",SUM(S27:S35)*'3k EBIT'!$E$8)</f>
        <v>11.12004385807054</v>
      </c>
      <c r="T36" s="129">
        <f>IF(T27="-","-",SUM(T27:T35)*'3k EBIT'!$E$8)</f>
        <v>10.774215965758387</v>
      </c>
      <c r="U36" s="129">
        <f>IF(U27="-","-",SUM(U27:U35)*'3k EBIT'!$E$8)</f>
        <v>11.809941292143257</v>
      </c>
      <c r="V36" s="129">
        <f>IF(V27="-","-",SUM(V27:V35)*'3k EBIT'!$E$8)</f>
        <v>12.817711414954141</v>
      </c>
      <c r="W36" s="129" t="str">
        <f>IF(W27="-","-",SUM(W27:W35)*'3k EBIT'!$E$8)</f>
        <v>-</v>
      </c>
      <c r="X36" s="129" t="str">
        <f>IF(X27="-","-",SUM(X27:X35)*'3k EBIT'!$E$8)</f>
        <v>-</v>
      </c>
      <c r="Y36" s="129" t="str">
        <f>IF(Y27="-","-",SUM(Y27:Y35)*'3k EBIT'!$E$8)</f>
        <v>-</v>
      </c>
      <c r="Z36" s="129" t="str">
        <f>IF(Z27="-","-",SUM(Z27:Z35)*'3k EBIT'!$E$8)</f>
        <v>-</v>
      </c>
      <c r="AA36" s="28"/>
    </row>
    <row r="37" spans="1:27" s="29" customFormat="1" ht="11.25" customHeight="1" x14ac:dyDescent="0.25">
      <c r="A37" s="256"/>
      <c r="B37" s="132" t="s">
        <v>292</v>
      </c>
      <c r="C37" s="177" t="s">
        <v>516</v>
      </c>
      <c r="D37" s="130" t="s">
        <v>317</v>
      </c>
      <c r="E37" s="130"/>
      <c r="F37" s="30"/>
      <c r="G37" s="129">
        <f>IF(G27="-","-",SUM(G27:G30,G32:G36)*'3l HAP'!$E$9)</f>
        <v>5.0836264861727134</v>
      </c>
      <c r="H37" s="129">
        <f>IF(H27="-","-",SUM(H27:H30,H32:H36)*'3l HAP'!$E$9)</f>
        <v>4.7930305545735683</v>
      </c>
      <c r="I37" s="129">
        <f>IF(I27="-","-",SUM(I27:I30,I32:I36)*'3l HAP'!$E$9)</f>
        <v>4.8227718507267054</v>
      </c>
      <c r="J37" s="129">
        <f>IF(J27="-","-",SUM(J27:J30,J32:J36)*'3l HAP'!$E$9)</f>
        <v>4.7021014809297341</v>
      </c>
      <c r="K37" s="129">
        <f>IF(K27="-","-",SUM(K27:K30,K32:K36)*'3l HAP'!$E$9)</f>
        <v>5.3107202880922015</v>
      </c>
      <c r="L37" s="129">
        <f>IF(L27="-","-",SUM(L27:L30,L32:L36)*'3l HAP'!$E$9)</f>
        <v>5.2123410029807076</v>
      </c>
      <c r="M37" s="129">
        <f>IF(M27="-","-",SUM(M27:M30,M32:M36)*'3l HAP'!$E$9)</f>
        <v>5.8637458882365756</v>
      </c>
      <c r="N37" s="129">
        <f>IF(N27="-","-",SUM(N27:N30,N32:N36)*'3l HAP'!$E$9)</f>
        <v>6.2619932185604261</v>
      </c>
      <c r="O37" s="30"/>
      <c r="P37" s="129">
        <f>IF(P27="-","-",SUM(P27:P30,P32:P36)*'3l HAP'!$E$9)</f>
        <v>6.2619932185604261</v>
      </c>
      <c r="Q37" s="129">
        <f>IF(Q27="-","-",SUM(Q27:Q30,Q32:Q36)*'3l HAP'!$E$9)</f>
        <v>7.0419892039636682</v>
      </c>
      <c r="R37" s="129">
        <f>IF(R27="-","-",SUM(R27:R30,R32:R36)*'3l HAP'!$E$9)</f>
        <v>6.7229082132505518</v>
      </c>
      <c r="S37" s="129">
        <f>IF(S27="-","-",SUM(S27:S30,S32:S36)*'3l HAP'!$E$9)</f>
        <v>6.7467562811459745</v>
      </c>
      <c r="T37" s="129">
        <f>IF(T27="-","-",SUM(T27:T30,T32:T36)*'3l HAP'!$E$9)</f>
        <v>6.4295808657602223</v>
      </c>
      <c r="U37" s="129">
        <f>IF(U27="-","-",SUM(U27:U30,U32:U36)*'3l HAP'!$E$9)</f>
        <v>7.0703021148250764</v>
      </c>
      <c r="V37" s="129">
        <f>IF(V27="-","-",SUM(V27:V30,V32:V36)*'3l HAP'!$E$9)</f>
        <v>7.8458109317885905</v>
      </c>
      <c r="W37" s="129" t="str">
        <f>IF(W27="-","-",SUM(W27:W30,W32:W36)*'3l HAP'!$E$9)</f>
        <v>-</v>
      </c>
      <c r="X37" s="129" t="str">
        <f>IF(X27="-","-",SUM(X27:X30,X32:X36)*'3l HAP'!$E$9)</f>
        <v>-</v>
      </c>
      <c r="Y37" s="129" t="str">
        <f>IF(Y27="-","-",SUM(Y27:Y30,Y32:Y36)*'3l HAP'!$E$9)</f>
        <v>-</v>
      </c>
      <c r="Z37" s="129" t="str">
        <f>IF(Z27="-","-",SUM(Z27:Z30,Z32:Z36)*'3l HAP'!$E$9)</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464.95387318621584</v>
      </c>
      <c r="H38" s="129">
        <f t="shared" si="2"/>
        <v>445.55124435149065</v>
      </c>
      <c r="I38" s="129">
        <f t="shared" si="2"/>
        <v>461.72001403653354</v>
      </c>
      <c r="J38" s="129">
        <f t="shared" si="2"/>
        <v>452.80377850207844</v>
      </c>
      <c r="K38" s="129">
        <f t="shared" si="2"/>
        <v>488.0153841311369</v>
      </c>
      <c r="L38" s="129">
        <f t="shared" si="2"/>
        <v>482.07996668026306</v>
      </c>
      <c r="M38" s="129">
        <f t="shared" si="2"/>
        <v>524.48579923120053</v>
      </c>
      <c r="N38" s="129">
        <f t="shared" si="2"/>
        <v>551.69306105697592</v>
      </c>
      <c r="O38" s="30"/>
      <c r="P38" s="129">
        <f t="shared" ref="P38:Z38" si="3">IF(P27="-","-",SUM(P27:P37))</f>
        <v>551.69306105697592</v>
      </c>
      <c r="Q38" s="129">
        <f t="shared" si="3"/>
        <v>611.43075815246266</v>
      </c>
      <c r="R38" s="129">
        <f t="shared" si="3"/>
        <v>591.0405737625764</v>
      </c>
      <c r="S38" s="129">
        <f t="shared" si="3"/>
        <v>592.01198075004572</v>
      </c>
      <c r="T38" s="129">
        <f t="shared" si="3"/>
        <v>573.493344836392</v>
      </c>
      <c r="U38" s="129">
        <f t="shared" si="3"/>
        <v>628.64590285261352</v>
      </c>
      <c r="V38" s="129">
        <f t="shared" si="3"/>
        <v>682.46192254057496</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DF'!H15="-","-",'3a DF'!H15)</f>
        <v>189.65040724187483</v>
      </c>
      <c r="H39" s="38">
        <f>'3a DF'!I15</f>
        <v>169.8885346874111</v>
      </c>
      <c r="I39" s="38">
        <f>'3a DF'!J15</f>
        <v>153.03516079739146</v>
      </c>
      <c r="J39" s="38">
        <f>'3a DF'!K15</f>
        <v>145.43163428495879</v>
      </c>
      <c r="K39" s="38">
        <f>'3a DF'!L15</f>
        <v>170.13087179994068</v>
      </c>
      <c r="L39" s="38">
        <f>'3a DF'!M15</f>
        <v>163.53669723755536</v>
      </c>
      <c r="M39" s="38">
        <f>'3a DF'!N15</f>
        <v>175.81856626263644</v>
      </c>
      <c r="N39" s="38">
        <f>'3a DF'!O15</f>
        <v>195.63464597275654</v>
      </c>
      <c r="O39" s="30"/>
      <c r="P39" s="38">
        <f>'3a DF'!Q15</f>
        <v>195.63464597275654</v>
      </c>
      <c r="Q39" s="38">
        <f>'3a DF'!R15</f>
        <v>228.27326184711356</v>
      </c>
      <c r="R39" s="38">
        <f>'3a DF'!S15</f>
        <v>203.74044657158009</v>
      </c>
      <c r="S39" s="38">
        <f>'3a DF'!T15</f>
        <v>187.24162712489229</v>
      </c>
      <c r="T39" s="38">
        <f>'3a DF'!U15</f>
        <v>156.73737830101803</v>
      </c>
      <c r="U39" s="38">
        <f>'3a DF'!V15</f>
        <v>187.35796350833712</v>
      </c>
      <c r="V39" s="38">
        <f>'3a DF'!W15</f>
        <v>258.57949681621557</v>
      </c>
      <c r="W39" s="38" t="str">
        <f>'3a DF'!X15</f>
        <v>-</v>
      </c>
      <c r="X39" s="38" t="str">
        <f>'3a DF'!Y15</f>
        <v>-</v>
      </c>
      <c r="Y39" s="38" t="str">
        <f>'3a DF'!Z15</f>
        <v>-</v>
      </c>
      <c r="Z39" s="38" t="str">
        <f>'3a DF'!AA15</f>
        <v>-</v>
      </c>
      <c r="AA39" s="28"/>
    </row>
    <row r="40" spans="1:27" s="29" customFormat="1" ht="11.25" customHeight="1" x14ac:dyDescent="0.25">
      <c r="A40" s="256"/>
      <c r="B40" s="135" t="s">
        <v>350</v>
      </c>
      <c r="C40" s="135" t="s">
        <v>300</v>
      </c>
      <c r="D40" s="127" t="s">
        <v>318</v>
      </c>
      <c r="E40" s="128"/>
      <c r="F40" s="30"/>
      <c r="G40" s="38">
        <f>IF('3b CM'!G15="-","-",'3b CM'!G15)</f>
        <v>5.6226213443823357E-2</v>
      </c>
      <c r="H40" s="38">
        <f>'3b CM'!H15</f>
        <v>8.4339320165735032E-2</v>
      </c>
      <c r="I40" s="38">
        <f>'3b CM'!I15</f>
        <v>0.2655753507658698</v>
      </c>
      <c r="J40" s="38">
        <f>'3b CM'!J15</f>
        <v>0.27007690474750684</v>
      </c>
      <c r="K40" s="38">
        <f>'3b CM'!K15</f>
        <v>3.4688120117771488</v>
      </c>
      <c r="L40" s="38">
        <f>'3b CM'!L15</f>
        <v>3.3650981681343572</v>
      </c>
      <c r="M40" s="38">
        <f>'3b CM'!M15</f>
        <v>11.907204039153976</v>
      </c>
      <c r="N40" s="38">
        <f>'3b CM'!N15</f>
        <v>11.319326858738016</v>
      </c>
      <c r="O40" s="30"/>
      <c r="P40" s="38">
        <f>'3b CM'!P15</f>
        <v>11.319326858738016</v>
      </c>
      <c r="Q40" s="38">
        <f>'3b CM'!Q15</f>
        <v>15.232508313769655</v>
      </c>
      <c r="R40" s="38">
        <f>'3b CM'!R15</f>
        <v>15.162636096084153</v>
      </c>
      <c r="S40" s="38">
        <f>'3b CM'!S15</f>
        <v>18.010418613276087</v>
      </c>
      <c r="T40" s="38">
        <f>'3b CM'!T15</f>
        <v>19.09184860369589</v>
      </c>
      <c r="U40" s="38">
        <f>'3b CM'!U15</f>
        <v>14.668754236620025</v>
      </c>
      <c r="V40" s="38">
        <f>'3b CM'!V15</f>
        <v>15.044426820005809</v>
      </c>
      <c r="W40" s="38" t="str">
        <f>'3b CM'!W15</f>
        <v>-</v>
      </c>
      <c r="X40" s="38" t="str">
        <f>'3b CM'!X15</f>
        <v>-</v>
      </c>
      <c r="Y40" s="38" t="str">
        <f>'3b CM'!Y15</f>
        <v>-</v>
      </c>
      <c r="Z40" s="38" t="str">
        <f>'3b CM'!Z15</f>
        <v>-</v>
      </c>
      <c r="AA40" s="28"/>
    </row>
    <row r="41" spans="1:27" s="29" customFormat="1" ht="11.25" customHeight="1" x14ac:dyDescent="0.25">
      <c r="A41" s="256"/>
      <c r="B41" s="135" t="s">
        <v>596</v>
      </c>
      <c r="C41" s="135" t="s">
        <v>597</v>
      </c>
      <c r="D41" s="127" t="s">
        <v>318</v>
      </c>
      <c r="E41" s="128"/>
      <c r="F41" s="30"/>
      <c r="G41" s="38" t="str">
        <f>IF('3c AA'!J57="-","-",'3c AA'!J57)</f>
        <v>-</v>
      </c>
      <c r="H41" s="38" t="str">
        <f>IF('3c AA'!K57="-","-",'3c AA'!K57)</f>
        <v>-</v>
      </c>
      <c r="I41" s="38" t="str">
        <f>IF('3c AA'!L57="-","-",'3c AA'!L57)</f>
        <v>-</v>
      </c>
      <c r="J41" s="38" t="str">
        <f>IF('3c AA'!M57="-","-",'3c AA'!M57)</f>
        <v>-</v>
      </c>
      <c r="K41" s="38" t="str">
        <f>IF('3c AA'!N57="-","-",'3c AA'!N57)</f>
        <v>-</v>
      </c>
      <c r="L41" s="38" t="str">
        <f>IF('3c AA'!O57="-","-",'3c AA'!O57)</f>
        <v>-</v>
      </c>
      <c r="M41" s="38" t="str">
        <f>IF('3c AA'!P57="-","-",'3c AA'!P57)</f>
        <v>-</v>
      </c>
      <c r="N41" s="38" t="str">
        <f>IF('3c AA'!Q57="-","-",'3c AA'!Q57)</f>
        <v>-</v>
      </c>
      <c r="O41" s="30"/>
      <c r="P41" s="38" t="str">
        <f>IF('3c AA'!S57="-","-",'3c AA'!S57)</f>
        <v>-</v>
      </c>
      <c r="Q41" s="38" t="str">
        <f>IF('3c AA'!T57="-","-",'3c AA'!T57)</f>
        <v>-</v>
      </c>
      <c r="R41" s="38" t="str">
        <f>IF('3c AA'!U57="-","-",'3c AA'!U57)</f>
        <v>-</v>
      </c>
      <c r="S41" s="38" t="str">
        <f>IF('3c AA'!V57="-","-",'3c AA'!V57)</f>
        <v>-</v>
      </c>
      <c r="T41" s="38">
        <f>IF('3c AA'!W57="-","-",'3c AA'!W57)</f>
        <v>4.6252573118737148</v>
      </c>
      <c r="U41" s="38">
        <f>IF('3c AA'!X57="-","-",'3c AA'!X57)</f>
        <v>9.9756950960531068</v>
      </c>
      <c r="V41" s="38">
        <f>IF('3c AA'!Y57="-","-",'3c AA'!Y57)</f>
        <v>4.43</v>
      </c>
      <c r="W41" s="38" t="str">
        <f>IF('3c AA'!Z57="-","-",'3c AA'!Z57)</f>
        <v>-</v>
      </c>
      <c r="X41" s="38" t="str">
        <f>IF('3c AA'!AA57="-","-",'3c AA'!AA57)</f>
        <v>-</v>
      </c>
      <c r="Y41" s="38" t="str">
        <f>IF('3c AA'!AB57="-","-",'3c AA'!AB57)</f>
        <v>-</v>
      </c>
      <c r="Z41" s="38" t="str">
        <f>IF('3c AA'!AC57="-","-",'3c AA'!AC57)</f>
        <v>-</v>
      </c>
      <c r="AA41" s="28"/>
    </row>
    <row r="42" spans="1:27" s="29" customFormat="1" ht="11.25" customHeight="1" x14ac:dyDescent="0.25">
      <c r="A42" s="256"/>
      <c r="B42" s="135" t="s">
        <v>2</v>
      </c>
      <c r="C42" s="135" t="s">
        <v>342</v>
      </c>
      <c r="D42" s="127" t="s">
        <v>318</v>
      </c>
      <c r="E42" s="128"/>
      <c r="F42" s="30"/>
      <c r="G42" s="38">
        <f>IF('3d PC'!G16="-","-",'3d PC'!G16)</f>
        <v>68.691489961573978</v>
      </c>
      <c r="H42" s="38">
        <f>'3d PC'!H16</f>
        <v>68.67138727993634</v>
      </c>
      <c r="I42" s="38">
        <f>'3d PC'!I16</f>
        <v>86.613712200026143</v>
      </c>
      <c r="J42" s="38">
        <f>'3d PC'!J16</f>
        <v>85.614232169105591</v>
      </c>
      <c r="K42" s="38">
        <f>'3d PC'!K16</f>
        <v>97.877542817071387</v>
      </c>
      <c r="L42" s="38">
        <f>'3d PC'!L16</f>
        <v>97.06566778235171</v>
      </c>
      <c r="M42" s="38">
        <f>'3d PC'!M16</f>
        <v>118.56217933957592</v>
      </c>
      <c r="N42" s="38">
        <f>'3d PC'!N16</f>
        <v>116.43229437115814</v>
      </c>
      <c r="O42" s="30"/>
      <c r="P42" s="38">
        <f>'3d PC'!P16</f>
        <v>116.43229437115814</v>
      </c>
      <c r="Q42" s="38">
        <f>'3d PC'!Q16</f>
        <v>130.26226917667123</v>
      </c>
      <c r="R42" s="38">
        <f>'3d PC'!R16</f>
        <v>132.21990716682578</v>
      </c>
      <c r="S42" s="38">
        <f>'3d PC'!S16</f>
        <v>144.34605575986936</v>
      </c>
      <c r="T42" s="38">
        <f>'3d PC'!T16</f>
        <v>146.87279216995896</v>
      </c>
      <c r="U42" s="38">
        <f>'3d PC'!U16</f>
        <v>158.90199602603437</v>
      </c>
      <c r="V42" s="38">
        <f>'3d PC'!V16</f>
        <v>144.48419885965129</v>
      </c>
      <c r="W42" s="38" t="str">
        <f>'3d PC'!W16</f>
        <v>-</v>
      </c>
      <c r="X42" s="38" t="str">
        <f>'3d PC'!X16</f>
        <v>-</v>
      </c>
      <c r="Y42" s="38" t="str">
        <f>'3d PC'!Y16</f>
        <v>-</v>
      </c>
      <c r="Z42" s="38" t="str">
        <f>'3d PC'!Z16</f>
        <v>-</v>
      </c>
      <c r="AA42" s="28"/>
    </row>
    <row r="43" spans="1:27" s="29" customFormat="1" ht="11.25" customHeight="1" x14ac:dyDescent="0.25">
      <c r="A43" s="256"/>
      <c r="B43" s="135" t="s">
        <v>352</v>
      </c>
      <c r="C43" s="135" t="s">
        <v>343</v>
      </c>
      <c r="D43" s="127" t="s">
        <v>318</v>
      </c>
      <c r="E43" s="128"/>
      <c r="F43" s="30"/>
      <c r="G43" s="38">
        <f>IF('3e NC-Elec'!H30="-","-",'3e NC-Elec'!H30)</f>
        <v>107.6690008178043</v>
      </c>
      <c r="H43" s="38">
        <f>'3e NC-Elec'!I30</f>
        <v>108.41258580512795</v>
      </c>
      <c r="I43" s="38">
        <f>'3e NC-Elec'!J30</f>
        <v>121.65288893089296</v>
      </c>
      <c r="J43" s="38">
        <f>'3e NC-Elec'!K30</f>
        <v>121.09361275955513</v>
      </c>
      <c r="K43" s="38">
        <f>'3e NC-Elec'!L30</f>
        <v>107.46045132117443</v>
      </c>
      <c r="L43" s="38">
        <f>'3e NC-Elec'!M30</f>
        <v>108.35187148354184</v>
      </c>
      <c r="M43" s="38">
        <f>'3e NC-Elec'!N30</f>
        <v>111.26268585112042</v>
      </c>
      <c r="N43" s="38">
        <f>'3e NC-Elec'!O30</f>
        <v>110.86251431726572</v>
      </c>
      <c r="O43" s="30"/>
      <c r="P43" s="38">
        <f>'3e NC-Elec'!Q30</f>
        <v>110.86251431726572</v>
      </c>
      <c r="Q43" s="38">
        <f>'3e NC-Elec'!R30</f>
        <v>121.7067934726884</v>
      </c>
      <c r="R43" s="38">
        <f>'3e NC-Elec'!S30</f>
        <v>123.44226602651445</v>
      </c>
      <c r="S43" s="38">
        <f>'3e NC-Elec'!T30</f>
        <v>128.32608261340272</v>
      </c>
      <c r="T43" s="38">
        <f>'3e NC-Elec'!U30</f>
        <v>131.82639419492421</v>
      </c>
      <c r="U43" s="38">
        <f>'3e NC-Elec'!V30</f>
        <v>142.17493957196669</v>
      </c>
      <c r="V43" s="38">
        <f>'3e NC-Elec'!W30</f>
        <v>141.95871332546301</v>
      </c>
      <c r="W43" s="38" t="str">
        <f>'3e NC-Elec'!X30</f>
        <v>-</v>
      </c>
      <c r="X43" s="38" t="str">
        <f>'3e NC-Elec'!Y30</f>
        <v>-</v>
      </c>
      <c r="Y43" s="38" t="str">
        <f>'3e NC-Elec'!Z30</f>
        <v>-</v>
      </c>
      <c r="Z43" s="38" t="str">
        <f>'3e NC-Elec'!AA30</f>
        <v>-</v>
      </c>
      <c r="AA43" s="28"/>
    </row>
    <row r="44" spans="1:27" s="29" customFormat="1" ht="12.4" customHeight="1" x14ac:dyDescent="0.25">
      <c r="A44" s="256"/>
      <c r="B44" s="135" t="s">
        <v>349</v>
      </c>
      <c r="C44" s="135" t="s">
        <v>344</v>
      </c>
      <c r="D44" s="127" t="s">
        <v>318</v>
      </c>
      <c r="E44" s="128"/>
      <c r="F44" s="30"/>
      <c r="G44" s="38">
        <f>IF('3g CPIH'!C$16="-","-",'3h OC '!$E$8*('3g CPIH'!C$16/'3g CPIH'!$G$16))</f>
        <v>76.502677103718199</v>
      </c>
      <c r="H44" s="38">
        <f>IF('3g CPIH'!D$16="-","-",'3h OC '!$E$8*('3g CPIH'!D$16/'3g CPIH'!$G$16))</f>
        <v>76.655835616438353</v>
      </c>
      <c r="I44" s="38">
        <f>IF('3g CPIH'!E$16="-","-",'3h OC '!$E$8*('3g CPIH'!E$16/'3g CPIH'!$G$16))</f>
        <v>76.885573385518597</v>
      </c>
      <c r="J44" s="38">
        <f>IF('3g CPIH'!F$16="-","-",'3h OC '!$E$8*('3g CPIH'!F$16/'3g CPIH'!$G$16))</f>
        <v>77.345048923679059</v>
      </c>
      <c r="K44" s="38">
        <f>IF('3g CPIH'!G$16="-","-",'3h OC '!$E$8*('3g CPIH'!G$16/'3g CPIH'!$G$16))</f>
        <v>78.263999999999996</v>
      </c>
      <c r="L44" s="38">
        <f>IF('3g CPIH'!H$16="-","-",'3h OC '!$E$8*('3g CPIH'!H$16/'3g CPIH'!$G$16))</f>
        <v>79.259530332681024</v>
      </c>
      <c r="M44" s="38">
        <f>IF('3g CPIH'!I$16="-","-",'3h OC '!$E$8*('3g CPIH'!I$16/'3g CPIH'!$G$16))</f>
        <v>80.408219178082177</v>
      </c>
      <c r="N44" s="38">
        <f>IF('3g CPIH'!J$16="-","-",'3h OC '!$E$8*('3g CPIH'!J$16/'3g CPIH'!$G$16))</f>
        <v>81.097432485322898</v>
      </c>
      <c r="O44" s="30"/>
      <c r="P44" s="38">
        <f>IF('3g CPIH'!L$16="-","-",'3h OC '!$E$8*('3g CPIH'!L$16/'3g CPIH'!$G$16))</f>
        <v>81.097432485322898</v>
      </c>
      <c r="Q44" s="38">
        <f>IF('3g CPIH'!M$16="-","-",'3h OC '!$E$8*('3g CPIH'!M$16/'3g CPIH'!$G$16))</f>
        <v>82.016383561643835</v>
      </c>
      <c r="R44" s="38">
        <f>IF('3g CPIH'!N$16="-","-",'3h OC '!$E$8*('3g CPIH'!N$16/'3g CPIH'!$G$16))</f>
        <v>82.62901761252445</v>
      </c>
      <c r="S44" s="38">
        <f>IF('3g CPIH'!O$16="-","-",'3h OC '!$E$8*('3g CPIH'!O$16/'3g CPIH'!$G$16))</f>
        <v>83.088493150684926</v>
      </c>
      <c r="T44" s="38">
        <f>IF('3g CPIH'!P$16="-","-",'3h OC '!$E$8*('3g CPIH'!P$16/'3g CPIH'!$G$16))</f>
        <v>83.318230919765156</v>
      </c>
      <c r="U44" s="38">
        <f>IF('3g CPIH'!Q$16="-","-",'3h OC '!$E$8*('3g CPIH'!Q$16/'3g CPIH'!$G$16))</f>
        <v>83.777706457925632</v>
      </c>
      <c r="V44" s="38">
        <f>IF('3g CPIH'!R$16="-","-",'3h OC '!$E$8*('3g CPIH'!R$16/'3g CPIH'!$G$16))</f>
        <v>85.309291585127198</v>
      </c>
      <c r="W44" s="38" t="str">
        <f>IF('3g CPIH'!S$16="-","-",'3h OC '!$E$8*('3g CPIH'!S$16/'3g CPIH'!$G$16))</f>
        <v>-</v>
      </c>
      <c r="X44" s="38" t="str">
        <f>IF('3g CPIH'!T$16="-","-",'3h OC '!$E$8*('3g CPIH'!T$16/'3g CPIH'!$G$16))</f>
        <v>-</v>
      </c>
      <c r="Y44" s="38" t="str">
        <f>IF('3g CPIH'!U$16="-","-",'3h OC '!$E$8*('3g CPIH'!U$16/'3g CPIH'!$G$16))</f>
        <v>-</v>
      </c>
      <c r="Z44" s="38" t="str">
        <f>IF('3g CPIH'!V$16="-","-",'3h OC '!$E$8*('3g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SMNCC'!G$46)</f>
        <v>0</v>
      </c>
      <c r="L45" s="38">
        <f>IF('3i SMNCC'!H$46="-","-",'3i SMNCC'!H$46)</f>
        <v>-0.18995111249132623</v>
      </c>
      <c r="M45" s="38">
        <f>IF('3i SMNCC'!I$46="-","-",'3i SMNCC'!I$46)</f>
        <v>2.3898870370752556</v>
      </c>
      <c r="N45" s="38">
        <f>IF('3i SMNCC'!J$46="-","-",'3i SMNCC'!J$46)</f>
        <v>11.485481460604181</v>
      </c>
      <c r="O45" s="30"/>
      <c r="P45" s="38">
        <f>IF('3i SMNCC'!L$46="-","-",'3i SMNCC'!L$46)</f>
        <v>11.485481460604181</v>
      </c>
      <c r="Q45" s="38">
        <f>IF('3i SMNCC'!M$46="-","-",'3i SMNCC'!M$46)</f>
        <v>13.905095596481768</v>
      </c>
      <c r="R45" s="38">
        <f>IF('3i SMNCC'!N$46="-","-",'3i SMNCC'!N$46)</f>
        <v>14.008016342776511</v>
      </c>
      <c r="S45" s="38">
        <f>IF('3i SMNCC'!O$46="-","-",'3i SMNCC'!O$46)</f>
        <v>16.592254432324484</v>
      </c>
      <c r="T45" s="38">
        <f>IF('3i SMNCC'!P$46="-","-",'3i SMNCC'!P$46)</f>
        <v>16.855736391237045</v>
      </c>
      <c r="U45" s="38">
        <f>IF('3i SMNCC'!Q$46="-","-",'3i SMNCC'!Q$46)</f>
        <v>16.48610584262476</v>
      </c>
      <c r="V45" s="38">
        <f>IF('3i SMNCC'!R$46="-","-",'3i SMNCC'!R$46)</f>
        <v>16.529685824397358</v>
      </c>
      <c r="W45" s="38" t="str">
        <f>IF('3i SMNCC'!S$46="-","-",'3i SMNCC'!S$46)</f>
        <v>-</v>
      </c>
      <c r="X45" s="38" t="str">
        <f>IF('3i SMNCC'!T$46="-","-",'3i SMNCC'!T$46)</f>
        <v>-</v>
      </c>
      <c r="Y45" s="38" t="str">
        <f>IF('3i SMNCC'!U$46="-","-",'3i SMNCC'!U$46)</f>
        <v>-</v>
      </c>
      <c r="Z45" s="38" t="str">
        <f>IF('3i SMNCC'!V$46="-","-",'3i SMNCC'!V$46)</f>
        <v>-</v>
      </c>
      <c r="AA45" s="28"/>
    </row>
    <row r="46" spans="1:27" s="29" customFormat="1" ht="11.5" x14ac:dyDescent="0.25">
      <c r="A46" s="256"/>
      <c r="B46" s="135" t="s">
        <v>349</v>
      </c>
      <c r="C46" s="135" t="s">
        <v>389</v>
      </c>
      <c r="D46" s="127" t="s">
        <v>318</v>
      </c>
      <c r="E46" s="128"/>
      <c r="F46" s="30"/>
      <c r="G46" s="38">
        <f>IF('3g CPIH'!C$16="-","-",'3j PAAC PAP'!$G$10*('3g CPIH'!C$16/'3g CPIH'!$G$16))</f>
        <v>3.3460635029354204</v>
      </c>
      <c r="H46" s="38">
        <f>IF('3g CPIH'!D$16="-","-",'3j PAAC PAP'!$G$10*('3g CPIH'!D$16/'3g CPIH'!$G$16))</f>
        <v>3.3527623287671227</v>
      </c>
      <c r="I46" s="38">
        <f>IF('3g CPIH'!E$16="-","-",'3j PAAC PAP'!$G$10*('3g CPIH'!E$16/'3g CPIH'!$G$16))</f>
        <v>3.3628105675146771</v>
      </c>
      <c r="J46" s="38">
        <f>IF('3g CPIH'!F$16="-","-",'3j PAAC PAP'!$G$10*('3g CPIH'!F$16/'3g CPIH'!$G$16))</f>
        <v>3.3829070450097847</v>
      </c>
      <c r="K46" s="38">
        <f>IF('3g CPIH'!G$16="-","-",'3j PAAC PAP'!$G$10*('3g CPIH'!G$16/'3g CPIH'!$G$16))</f>
        <v>3.4230999999999998</v>
      </c>
      <c r="L46" s="38">
        <f>IF('3g CPIH'!H$16="-","-",'3j PAAC PAP'!$G$10*('3g CPIH'!H$16/'3g CPIH'!$G$16))</f>
        <v>3.4666423679060667</v>
      </c>
      <c r="M46" s="38">
        <f>IF('3g CPIH'!I$16="-","-",'3j PAAC PAP'!$G$10*('3g CPIH'!I$16/'3g CPIH'!$G$16))</f>
        <v>3.516883561643835</v>
      </c>
      <c r="N46" s="38">
        <f>IF('3g CPIH'!J$16="-","-",'3j PAAC PAP'!$G$10*('3g CPIH'!J$16/'3g CPIH'!$G$16))</f>
        <v>3.547028277886497</v>
      </c>
      <c r="O46" s="30"/>
      <c r="P46" s="38">
        <f>IF('3g CPIH'!L$16="-","-",'3j PAAC PAP'!$G$10*('3g CPIH'!L$16/'3g CPIH'!$G$16))</f>
        <v>3.547028277886497</v>
      </c>
      <c r="Q46" s="38">
        <f>IF('3g CPIH'!M$16="-","-",'3j PAAC PAP'!$G$10*('3g CPIH'!M$16/'3g CPIH'!$G$16))</f>
        <v>3.5872212328767121</v>
      </c>
      <c r="R46" s="38">
        <f>IF('3g CPIH'!N$16="-","-",'3j PAAC PAP'!$G$10*('3g CPIH'!N$16/'3g CPIH'!$G$16))</f>
        <v>3.6140165362035224</v>
      </c>
      <c r="S46" s="38">
        <f>IF('3g CPIH'!O$16="-","-",'3j PAAC PAP'!$G$10*('3g CPIH'!O$16/'3g CPIH'!$G$16))</f>
        <v>3.6341130136986299</v>
      </c>
      <c r="T46" s="38">
        <f>IF('3g CPIH'!P$16="-","-",'3j PAAC PAP'!$G$10*('3g CPIH'!P$16/'3g CPIH'!$G$16))</f>
        <v>3.6441612524461835</v>
      </c>
      <c r="U46" s="38">
        <f>IF('3g CPIH'!Q$16="-","-",'3j PAAC PAP'!$G$10*('3g CPIH'!Q$16/'3g CPIH'!$G$16))</f>
        <v>3.6642577299412915</v>
      </c>
      <c r="V46" s="38">
        <f>IF('3g CPIH'!R$16="-","-",'3j PAAC PAP'!$G$10*('3g CPIH'!R$16/'3g CPIH'!$G$16))</f>
        <v>3.7312459882583173</v>
      </c>
      <c r="W46" s="38" t="str">
        <f>IF('3g CPIH'!S$16="-","-",'3j PAAC PAP'!$G$10*('3g CPIH'!S$16/'3g CPIH'!$G$16))</f>
        <v>-</v>
      </c>
      <c r="X46" s="38" t="str">
        <f>IF('3g CPIH'!T$16="-","-",'3j PAAC PAP'!$G$10*('3g CPIH'!T$16/'3g CPIH'!$G$16))</f>
        <v>-</v>
      </c>
      <c r="Y46" s="38" t="str">
        <f>IF('3g CPIH'!U$16="-","-",'3j PAAC PAP'!$G$10*('3g CPIH'!U$16/'3g CPIH'!$G$16))</f>
        <v>-</v>
      </c>
      <c r="Z46" s="38" t="str">
        <f>IF('3g CPIH'!V$16="-","-",'3j PAAC PAP'!$G$10*('3g CPIH'!V$16/'3g CPIH'!$G$16))</f>
        <v>-</v>
      </c>
      <c r="AA46" s="28"/>
    </row>
    <row r="47" spans="1:27" s="29" customFormat="1" ht="11.5" x14ac:dyDescent="0.25">
      <c r="A47" s="256"/>
      <c r="B47" s="135" t="s">
        <v>349</v>
      </c>
      <c r="C47" s="135" t="s">
        <v>404</v>
      </c>
      <c r="D47" s="127" t="s">
        <v>318</v>
      </c>
      <c r="E47" s="128"/>
      <c r="F47" s="30"/>
      <c r="G47" s="38">
        <f>IF(G39="-","-",SUM(G39:G45)*'3j PAAC PAP'!$G$28)</f>
        <v>2.1482338156966674</v>
      </c>
      <c r="H47" s="38">
        <f>IF(H39="-","-",SUM(H39:H45)*'3j PAAC PAP'!$G$28)</f>
        <v>2.0567013618698717</v>
      </c>
      <c r="I47" s="38">
        <f>IF(I39="-","-",SUM(I39:I45)*'3j PAAC PAP'!$G$28)</f>
        <v>2.128250428365944</v>
      </c>
      <c r="J47" s="38">
        <f>IF(J39="-","-",SUM(J39:J45)*'3j PAAC PAP'!$G$28)</f>
        <v>2.0860288528740911</v>
      </c>
      <c r="K47" s="38">
        <f>IF(K39="-","-",SUM(K39:K45)*'3j PAAC PAP'!$G$28)</f>
        <v>2.2192569447691235</v>
      </c>
      <c r="L47" s="38">
        <f>IF(L39="-","-",SUM(L39:L45)*'3j PAAC PAP'!$G$28)</f>
        <v>2.1910417880306658</v>
      </c>
      <c r="M47" s="38">
        <f>IF(M39="-","-",SUM(M39:M45)*'3j PAAC PAP'!$G$28)</f>
        <v>2.428692792248905</v>
      </c>
      <c r="N47" s="38">
        <f>IF(N39="-","-",SUM(N39:N45)*'3j PAAC PAP'!$G$28)</f>
        <v>2.5572410497912141</v>
      </c>
      <c r="O47" s="30"/>
      <c r="P47" s="38">
        <f>IF(P39="-","-",SUM(P39:P45)*'3j PAAC PAP'!$G$28)</f>
        <v>2.5572410497912141</v>
      </c>
      <c r="Q47" s="38">
        <f>IF(Q39="-","-",SUM(Q39:Q45)*'3j PAAC PAP'!$G$28)</f>
        <v>2.8706376982944604</v>
      </c>
      <c r="R47" s="38">
        <f>IF(R39="-","-",SUM(R39:R45)*'3j PAAC PAP'!$G$28)</f>
        <v>2.7726159147683465</v>
      </c>
      <c r="S47" s="38">
        <f>IF(S39="-","-",SUM(S39:S45)*'3j PAAC PAP'!$G$28)</f>
        <v>2.8036943384448594</v>
      </c>
      <c r="T47" s="38">
        <f>IF(T39="-","-",SUM(T39:T45)*'3j PAAC PAP'!$G$28)</f>
        <v>2.714976354330064</v>
      </c>
      <c r="U47" s="38">
        <f>IF(U39="-","-",SUM(U39:U45)*'3j PAAC PAP'!$G$28)</f>
        <v>2.9771677022298322</v>
      </c>
      <c r="V47" s="38">
        <f>IF(V39="-","-",SUM(V39:V45)*'3j PAAC PAP'!$G$28)</f>
        <v>3.2343940374225957</v>
      </c>
      <c r="W47" s="38" t="str">
        <f>IF(W39="-","-",SUM(W39:W45)*'3j PAAC PAP'!$G$28)</f>
        <v>-</v>
      </c>
      <c r="X47" s="38" t="str">
        <f>IF(X39="-","-",SUM(X39:X45)*'3j PAAC PAP'!$G$28)</f>
        <v>-</v>
      </c>
      <c r="Y47" s="38" t="str">
        <f>IF(Y39="-","-",SUM(Y39:Y45)*'3j PAAC PAP'!$G$28)</f>
        <v>-</v>
      </c>
      <c r="Z47" s="38" t="str">
        <f>IF(Z39="-","-",SUM(Z39:Z45)*'3j PAAC PAP'!$G$28)</f>
        <v>-</v>
      </c>
      <c r="AA47" s="28"/>
    </row>
    <row r="48" spans="1:27" s="29" customFormat="1" ht="11.25" customHeight="1" x14ac:dyDescent="0.25">
      <c r="A48" s="256"/>
      <c r="B48" s="135" t="s">
        <v>388</v>
      </c>
      <c r="C48" s="135" t="s">
        <v>515</v>
      </c>
      <c r="D48" s="133" t="s">
        <v>318</v>
      </c>
      <c r="E48" s="128"/>
      <c r="F48" s="30"/>
      <c r="G48" s="38">
        <f>IF(G39="-","-",SUM(G39:G47)*'3k EBIT'!$E$8)</f>
        <v>8.6781054627896914</v>
      </c>
      <c r="H48" s="38">
        <f>IF(H39="-","-",SUM(H39:H47)*'3k EBIT'!$E$8)</f>
        <v>8.3112377314697081</v>
      </c>
      <c r="I48" s="38">
        <f>IF(I39="-","-",SUM(I39:I47)*'3k EBIT'!$E$8)</f>
        <v>8.598306843120092</v>
      </c>
      <c r="J48" s="38">
        <f>IF(J39="-","-",SUM(J39:J47)*'3k EBIT'!$E$8)</f>
        <v>8.4294095409245635</v>
      </c>
      <c r="K48" s="38">
        <f>IF(K39="-","-",SUM(K39:K47)*'3k EBIT'!$E$8)</f>
        <v>8.9643632678411844</v>
      </c>
      <c r="L48" s="38">
        <f>IF(L39="-","-",SUM(L39:L47)*'3k EBIT'!$E$8)</f>
        <v>8.85207851098804</v>
      </c>
      <c r="M48" s="38">
        <f>IF(M39="-","-",SUM(M39:M47)*'3k EBIT'!$E$8)</f>
        <v>9.8059083522158481</v>
      </c>
      <c r="N48" s="38">
        <f>IF(N39="-","-",SUM(N39:N47)*'3k EBIT'!$E$8)</f>
        <v>10.321903766120958</v>
      </c>
      <c r="O48" s="30"/>
      <c r="P48" s="38">
        <f>IF(P39="-","-",SUM(P39:P47)*'3k EBIT'!$E$8)</f>
        <v>10.321903766120958</v>
      </c>
      <c r="Q48" s="38">
        <f>IF(Q39="-","-",SUM(Q39:Q47)*'3k EBIT'!$E$8)</f>
        <v>11.579239581982282</v>
      </c>
      <c r="R48" s="38">
        <f>IF(R39="-","-",SUM(R39:R47)*'3k EBIT'!$E$8)</f>
        <v>11.186742246472628</v>
      </c>
      <c r="S48" s="38">
        <f>IF(S39="-","-",SUM(S39:S47)*'3k EBIT'!$E$8)</f>
        <v>11.311739769854421</v>
      </c>
      <c r="T48" s="38">
        <f>IF(T39="-","-",SUM(T39:T47)*'3k EBIT'!$E$8)</f>
        <v>10.95622146786946</v>
      </c>
      <c r="U48" s="38">
        <f>IF(U39="-","-",SUM(U39:U47)*'3k EBIT'!$E$8)</f>
        <v>12.00786146497412</v>
      </c>
      <c r="V48" s="38">
        <f>IF(V39="-","-",SUM(V39:V47)*'3k EBIT'!$E$8)</f>
        <v>13.040502546672689</v>
      </c>
      <c r="W48" s="38" t="str">
        <f>IF(W39="-","-",SUM(W39:W47)*'3k EBIT'!$E$8)</f>
        <v>-</v>
      </c>
      <c r="X48" s="38" t="str">
        <f>IF(X39="-","-",SUM(X39:X47)*'3k EBIT'!$E$8)</f>
        <v>-</v>
      </c>
      <c r="Y48" s="38" t="str">
        <f>IF(Y39="-","-",SUM(Y39:Y47)*'3k EBIT'!$E$8)</f>
        <v>-</v>
      </c>
      <c r="Z48" s="38" t="str">
        <f>IF(Z39="-","-",SUM(Z39:Z47)*'3k EBIT'!$E$8)</f>
        <v>-</v>
      </c>
      <c r="AA48" s="28"/>
    </row>
    <row r="49" spans="1:27" s="29" customFormat="1" ht="11.25" customHeight="1" x14ac:dyDescent="0.25">
      <c r="A49" s="256"/>
      <c r="B49" s="135" t="s">
        <v>292</v>
      </c>
      <c r="C49" s="179" t="s">
        <v>516</v>
      </c>
      <c r="D49" s="133" t="s">
        <v>318</v>
      </c>
      <c r="E49" s="127"/>
      <c r="F49" s="30"/>
      <c r="G49" s="38">
        <f>IF(G39="-","-",SUM(G39:G42,G44:G48)*'3l HAP'!$E$9)</f>
        <v>5.1107807695450589</v>
      </c>
      <c r="H49" s="38">
        <f>IF(H39="-","-",SUM(H39:H42,H44:H48)*'3l HAP'!$E$9)</f>
        <v>4.8171935082918189</v>
      </c>
      <c r="I49" s="38">
        <f>IF(I39="-","-",SUM(I39:I42,I44:I48)*'3l HAP'!$E$9)</f>
        <v>4.8445515527339404</v>
      </c>
      <c r="J49" s="38">
        <f>IF(J39="-","-",SUM(J39:J42,J44:J48)*'3l HAP'!$E$9)</f>
        <v>4.7225912635775442</v>
      </c>
      <c r="K49" s="38">
        <f>IF(K39="-","-",SUM(K39:K42,K44:K48)*'3l HAP'!$E$9)</f>
        <v>5.3344182897049297</v>
      </c>
      <c r="L49" s="38">
        <f>IF(L39="-","-",SUM(L39:L42,L44:L48)*'3l HAP'!$E$9)</f>
        <v>5.2348427731053571</v>
      </c>
      <c r="M49" s="38">
        <f>IF(M39="-","-",SUM(M39:M42,M44:M48)*'3l HAP'!$E$9)</f>
        <v>5.9272264313775009</v>
      </c>
      <c r="N49" s="38">
        <f>IF(N39="-","-",SUM(N39:N42,N44:N48)*'3l HAP'!$E$9)</f>
        <v>6.3307003814626626</v>
      </c>
      <c r="O49" s="30"/>
      <c r="P49" s="38">
        <f>IF(P39="-","-",SUM(P39:P42,P44:P48)*'3l HAP'!$E$9)</f>
        <v>6.3307003814626626</v>
      </c>
      <c r="Q49" s="38">
        <f>IF(Q39="-","-",SUM(Q39:Q42,Q44:Q48)*'3l HAP'!$E$9)</f>
        <v>7.1408053996263305</v>
      </c>
      <c r="R49" s="38">
        <f>IF(R39="-","-",SUM(R39:R42,R44:R48)*'3l HAP'!$E$9)</f>
        <v>6.8129462872516129</v>
      </c>
      <c r="S49" s="38">
        <f>IF(S39="-","-",SUM(S39:S42,S44:S48)*'3l HAP'!$E$9)</f>
        <v>6.8377627488087827</v>
      </c>
      <c r="T49" s="38">
        <f>IF(T39="-","-",SUM(T39:T42,T44:T48)*'3l HAP'!$E$9)</f>
        <v>6.5125598811876992</v>
      </c>
      <c r="U49" s="38">
        <f>IF(U39="-","-",SUM(U39:U42,U44:U48)*'3l HAP'!$E$9)</f>
        <v>7.1714181355758617</v>
      </c>
      <c r="V49" s="38">
        <f>IF(V39="-","-",SUM(V39:V42,V44:V48)*'3l HAP'!$E$9)</f>
        <v>7.9703150531167504</v>
      </c>
      <c r="W49" s="38" t="str">
        <f>IF(W39="-","-",SUM(W39:W42,W44:W48)*'3l HAP'!$E$9)</f>
        <v>-</v>
      </c>
      <c r="X49" s="38" t="str">
        <f>IF(X39="-","-",SUM(X39:X42,X44:X48)*'3l HAP'!$E$9)</f>
        <v>-</v>
      </c>
      <c r="Y49" s="38" t="str">
        <f>IF(Y39="-","-",SUM(Y39:Y42,Y44:Y48)*'3l HAP'!$E$9)</f>
        <v>-</v>
      </c>
      <c r="Z49" s="38" t="str">
        <f>IF(Z39="-","-",SUM(Z39:Z42,Z44:Z48)*'3l HAP'!$E$9)</f>
        <v>-</v>
      </c>
      <c r="AA49" s="28"/>
    </row>
    <row r="50" spans="1:27" s="29" customFormat="1" ht="11.25" customHeight="1" x14ac:dyDescent="0.25">
      <c r="A50" s="256"/>
      <c r="B50" s="135" t="s">
        <v>44</v>
      </c>
      <c r="C50" s="135" t="str">
        <f>B50&amp;"_"&amp;D50</f>
        <v>Total_London</v>
      </c>
      <c r="D50" s="133" t="s">
        <v>318</v>
      </c>
      <c r="E50" s="128"/>
      <c r="F50" s="30"/>
      <c r="G50" s="38">
        <f t="shared" ref="G50:N50" si="4">IF(G39="-","-",SUM(G39:G49))</f>
        <v>461.85298488938196</v>
      </c>
      <c r="H50" s="38">
        <f t="shared" si="4"/>
        <v>442.25057763947802</v>
      </c>
      <c r="I50" s="38">
        <f t="shared" si="4"/>
        <v>457.3868300563297</v>
      </c>
      <c r="J50" s="38">
        <f t="shared" si="4"/>
        <v>448.37554174443204</v>
      </c>
      <c r="K50" s="38">
        <f t="shared" si="4"/>
        <v>477.14281645227891</v>
      </c>
      <c r="L50" s="38">
        <f t="shared" si="4"/>
        <v>471.13351933180309</v>
      </c>
      <c r="M50" s="38">
        <f t="shared" si="4"/>
        <v>522.02745284513026</v>
      </c>
      <c r="N50" s="38">
        <f t="shared" si="4"/>
        <v>549.58856894110681</v>
      </c>
      <c r="O50" s="30"/>
      <c r="P50" s="38">
        <f t="shared" ref="P50:Z50" si="5">IF(P39="-","-",SUM(P39:P49))</f>
        <v>549.58856894110681</v>
      </c>
      <c r="Q50" s="38">
        <f t="shared" si="5"/>
        <v>616.57421588114812</v>
      </c>
      <c r="R50" s="38">
        <f t="shared" si="5"/>
        <v>595.58861080100155</v>
      </c>
      <c r="S50" s="38">
        <f t="shared" si="5"/>
        <v>602.19224156525661</v>
      </c>
      <c r="T50" s="38">
        <f t="shared" si="5"/>
        <v>583.15555684830645</v>
      </c>
      <c r="U50" s="38">
        <f t="shared" si="5"/>
        <v>639.16386577228275</v>
      </c>
      <c r="V50" s="38">
        <f t="shared" si="5"/>
        <v>694.31227085633066</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DF'!H16="-","-",'3a DF'!H16)</f>
        <v>191.96482988995277</v>
      </c>
      <c r="H51" s="129">
        <f>'3a DF'!I16</f>
        <v>171.96179083300876</v>
      </c>
      <c r="I51" s="129">
        <f>'3a DF'!J16</f>
        <v>154.90274467054394</v>
      </c>
      <c r="J51" s="129">
        <f>'3a DF'!K16</f>
        <v>147.2064275639778</v>
      </c>
      <c r="K51" s="129">
        <f>'3a DF'!L16</f>
        <v>172.20708533703495</v>
      </c>
      <c r="L51" s="129">
        <f>'3a DF'!M16</f>
        <v>165.53243793425602</v>
      </c>
      <c r="M51" s="129">
        <f>'3a DF'!N16</f>
        <v>177.09463188341488</v>
      </c>
      <c r="N51" s="129">
        <f>'3a DF'!O16</f>
        <v>197.05453382229163</v>
      </c>
      <c r="O51" s="30"/>
      <c r="P51" s="129">
        <f>'3a DF'!Q16</f>
        <v>197.05453382229163</v>
      </c>
      <c r="Q51" s="129">
        <f>'3a DF'!R16</f>
        <v>229.99728029828802</v>
      </c>
      <c r="R51" s="129">
        <f>'3a DF'!S16</f>
        <v>205.28957699618584</v>
      </c>
      <c r="S51" s="129">
        <f>'3a DF'!T16</f>
        <v>188.95690139324483</v>
      </c>
      <c r="T51" s="129">
        <f>'3a DF'!U16</f>
        <v>158.17441796161296</v>
      </c>
      <c r="U51" s="129">
        <f>'3a DF'!V16</f>
        <v>188.54405943162521</v>
      </c>
      <c r="V51" s="129">
        <f>'3a DF'!W16</f>
        <v>260.19675437060499</v>
      </c>
      <c r="W51" s="129" t="str">
        <f>'3a DF'!X16</f>
        <v>-</v>
      </c>
      <c r="X51" s="129" t="str">
        <f>'3a DF'!Y16</f>
        <v>-</v>
      </c>
      <c r="Y51" s="129" t="str">
        <f>'3a DF'!Z16</f>
        <v>-</v>
      </c>
      <c r="Z51" s="129" t="str">
        <f>'3a DF'!AA16</f>
        <v>-</v>
      </c>
      <c r="AA51" s="28"/>
    </row>
    <row r="52" spans="1:27" s="29" customFormat="1" ht="11.25" customHeight="1" x14ac:dyDescent="0.25">
      <c r="A52" s="256"/>
      <c r="B52" s="132" t="s">
        <v>350</v>
      </c>
      <c r="C52" s="132" t="s">
        <v>300</v>
      </c>
      <c r="D52" s="134" t="s">
        <v>319</v>
      </c>
      <c r="E52" s="131"/>
      <c r="F52" s="30"/>
      <c r="G52" s="129">
        <f>IF('3b CM'!G16="-","-",'3b CM'!G16)</f>
        <v>5.7506409560486027E-2</v>
      </c>
      <c r="H52" s="129">
        <f>'3b CM'!H16</f>
        <v>8.6259614340729041E-2</v>
      </c>
      <c r="I52" s="129">
        <f>'3b CM'!I16</f>
        <v>0.27162214836982868</v>
      </c>
      <c r="J52" s="129">
        <f>'3b CM'!J16</f>
        <v>0.27622619674995474</v>
      </c>
      <c r="K52" s="129">
        <f>'3b CM'!K16</f>
        <v>3.547792248839472</v>
      </c>
      <c r="L52" s="129">
        <f>'3b CM'!L16</f>
        <v>3.4417169788842301</v>
      </c>
      <c r="M52" s="129">
        <f>'3b CM'!M16</f>
        <v>12.060640597709659</v>
      </c>
      <c r="N52" s="129">
        <f>'3b CM'!N16</f>
        <v>11.465188015787197</v>
      </c>
      <c r="O52" s="30"/>
      <c r="P52" s="129">
        <f>'3b CM'!P16</f>
        <v>11.465188015787197</v>
      </c>
      <c r="Q52" s="129">
        <f>'3b CM'!Q16</f>
        <v>15.382265186051335</v>
      </c>
      <c r="R52" s="129">
        <f>'3b CM'!R16</f>
        <v>15.311437840011674</v>
      </c>
      <c r="S52" s="129">
        <f>'3b CM'!S16</f>
        <v>18.362914083511907</v>
      </c>
      <c r="T52" s="129">
        <f>'3b CM'!T16</f>
        <v>19.465037159322346</v>
      </c>
      <c r="U52" s="129">
        <f>'3b CM'!U16</f>
        <v>14.847761612022696</v>
      </c>
      <c r="V52" s="129">
        <f>'3b CM'!V16</f>
        <v>15.228461879286145</v>
      </c>
      <c r="W52" s="129" t="str">
        <f>'3b CM'!W16</f>
        <v>-</v>
      </c>
      <c r="X52" s="129" t="str">
        <f>'3b CM'!X16</f>
        <v>-</v>
      </c>
      <c r="Y52" s="129" t="str">
        <f>'3b CM'!Y16</f>
        <v>-</v>
      </c>
      <c r="Z52" s="129" t="str">
        <f>'3b CM'!Z16</f>
        <v>-</v>
      </c>
      <c r="AA52" s="28"/>
    </row>
    <row r="53" spans="1:27" s="29" customFormat="1" ht="11.25" customHeight="1" x14ac:dyDescent="0.25">
      <c r="A53" s="256"/>
      <c r="B53" s="132" t="s">
        <v>596</v>
      </c>
      <c r="C53" s="132" t="s">
        <v>597</v>
      </c>
      <c r="D53" s="134" t="s">
        <v>319</v>
      </c>
      <c r="E53" s="131"/>
      <c r="F53" s="30"/>
      <c r="G53" s="129" t="str">
        <f>IF('3c AA'!J58="-","-",'3c AA'!J58)</f>
        <v>-</v>
      </c>
      <c r="H53" s="129" t="str">
        <f>IF('3c AA'!K58="-","-",'3c AA'!K58)</f>
        <v>-</v>
      </c>
      <c r="I53" s="129" t="str">
        <f>IF('3c AA'!L58="-","-",'3c AA'!L58)</f>
        <v>-</v>
      </c>
      <c r="J53" s="129" t="str">
        <f>IF('3c AA'!M58="-","-",'3c AA'!M58)</f>
        <v>-</v>
      </c>
      <c r="K53" s="129" t="str">
        <f>IF('3c AA'!N58="-","-",'3c AA'!N58)</f>
        <v>-</v>
      </c>
      <c r="L53" s="129" t="str">
        <f>IF('3c AA'!O58="-","-",'3c AA'!O58)</f>
        <v>-</v>
      </c>
      <c r="M53" s="129" t="str">
        <f>IF('3c AA'!P58="-","-",'3c AA'!P58)</f>
        <v>-</v>
      </c>
      <c r="N53" s="129" t="str">
        <f>IF('3c AA'!Q58="-","-",'3c AA'!Q58)</f>
        <v>-</v>
      </c>
      <c r="O53" s="30"/>
      <c r="P53" s="129" t="str">
        <f>IF('3c AA'!S58="-","-",'3c AA'!S58)</f>
        <v>-</v>
      </c>
      <c r="Q53" s="129" t="str">
        <f>IF('3c AA'!T58="-","-",'3c AA'!T58)</f>
        <v>-</v>
      </c>
      <c r="R53" s="129" t="str">
        <f>IF('3c AA'!U58="-","-",'3c AA'!U58)</f>
        <v>-</v>
      </c>
      <c r="S53" s="129" t="str">
        <f>IF('3c AA'!V58="-","-",'3c AA'!V58)</f>
        <v>-</v>
      </c>
      <c r="T53" s="129">
        <f>IF('3c AA'!W58="-","-",'3c AA'!W58)</f>
        <v>4.6588267577428137</v>
      </c>
      <c r="U53" s="129">
        <f>IF('3c AA'!X58="-","-",'3c AA'!X58)</f>
        <v>9.9756950960531068</v>
      </c>
      <c r="V53" s="129">
        <f>IF('3c AA'!Y58="-","-",'3c AA'!Y58)</f>
        <v>4.43</v>
      </c>
      <c r="W53" s="129" t="str">
        <f>IF('3c AA'!Z58="-","-",'3c AA'!Z58)</f>
        <v>-</v>
      </c>
      <c r="X53" s="129" t="str">
        <f>IF('3c AA'!AA58="-","-",'3c AA'!AA58)</f>
        <v>-</v>
      </c>
      <c r="Y53" s="129" t="str">
        <f>IF('3c AA'!AB58="-","-",'3c AA'!AB58)</f>
        <v>-</v>
      </c>
      <c r="Z53" s="129" t="str">
        <f>IF('3c AA'!AC58="-","-",'3c AA'!AC58)</f>
        <v>-</v>
      </c>
      <c r="AA53" s="28"/>
    </row>
    <row r="54" spans="1:27" s="29" customFormat="1" ht="11.25" customHeight="1" x14ac:dyDescent="0.25">
      <c r="A54" s="256"/>
      <c r="B54" s="132" t="s">
        <v>2</v>
      </c>
      <c r="C54" s="132" t="s">
        <v>342</v>
      </c>
      <c r="D54" s="134" t="s">
        <v>319</v>
      </c>
      <c r="E54" s="131"/>
      <c r="F54" s="30"/>
      <c r="G54" s="129">
        <f>IF('3d PC'!G17="-","-",'3d PC'!G17)</f>
        <v>68.702138276297916</v>
      </c>
      <c r="H54" s="129">
        <f>'3d PC'!H17</f>
        <v>68.681891204315647</v>
      </c>
      <c r="I54" s="129">
        <f>'3d PC'!I17</f>
        <v>86.659493041459967</v>
      </c>
      <c r="J54" s="129">
        <f>'3d PC'!J17</f>
        <v>85.649151298243794</v>
      </c>
      <c r="K54" s="129">
        <f>'3d PC'!K17</f>
        <v>97.996635197901782</v>
      </c>
      <c r="L54" s="129">
        <f>'3d PC'!L17</f>
        <v>97.170833403152713</v>
      </c>
      <c r="M54" s="129">
        <f>'3d PC'!M17</f>
        <v>118.68818431066661</v>
      </c>
      <c r="N54" s="129">
        <f>'3d PC'!N17</f>
        <v>116.54265627588583</v>
      </c>
      <c r="O54" s="30"/>
      <c r="P54" s="129">
        <f>'3d PC'!P17</f>
        <v>116.54265627588583</v>
      </c>
      <c r="Q54" s="129">
        <f>'3d PC'!Q17</f>
        <v>130.42967406328486</v>
      </c>
      <c r="R54" s="129">
        <f>'3d PC'!R17</f>
        <v>132.39388107904591</v>
      </c>
      <c r="S54" s="129">
        <f>'3d PC'!S17</f>
        <v>144.64163247079003</v>
      </c>
      <c r="T54" s="129">
        <f>'3d PC'!T17</f>
        <v>147.19945802166285</v>
      </c>
      <c r="U54" s="129">
        <f>'3d PC'!U17</f>
        <v>159.17747794100336</v>
      </c>
      <c r="V54" s="129">
        <f>'3d PC'!V17</f>
        <v>144.66776677192237</v>
      </c>
      <c r="W54" s="129" t="str">
        <f>'3d PC'!W17</f>
        <v>-</v>
      </c>
      <c r="X54" s="129" t="str">
        <f>'3d PC'!X17</f>
        <v>-</v>
      </c>
      <c r="Y54" s="129" t="str">
        <f>'3d PC'!Y17</f>
        <v>-</v>
      </c>
      <c r="Z54" s="129" t="str">
        <f>'3d PC'!Z17</f>
        <v>-</v>
      </c>
      <c r="AA54" s="28"/>
    </row>
    <row r="55" spans="1:27" s="29" customFormat="1" ht="11.25" customHeight="1" x14ac:dyDescent="0.25">
      <c r="A55" s="256"/>
      <c r="B55" s="132" t="s">
        <v>352</v>
      </c>
      <c r="C55" s="132" t="s">
        <v>343</v>
      </c>
      <c r="D55" s="134" t="s">
        <v>319</v>
      </c>
      <c r="E55" s="131"/>
      <c r="F55" s="30"/>
      <c r="G55" s="129">
        <f>IF('3e NC-Elec'!H31="-","-",'3e NC-Elec'!H31)</f>
        <v>161.57721102085605</v>
      </c>
      <c r="H55" s="129">
        <f>'3e NC-Elec'!I31</f>
        <v>162.32987044129305</v>
      </c>
      <c r="I55" s="129">
        <f>'3e NC-Elec'!J31</f>
        <v>154.84449600166258</v>
      </c>
      <c r="J55" s="129">
        <f>'3e NC-Elec'!K31</f>
        <v>154.27839463307734</v>
      </c>
      <c r="K55" s="129">
        <f>'3e NC-Elec'!L31</f>
        <v>151.73200363701548</v>
      </c>
      <c r="L55" s="129">
        <f>'3e NC-Elec'!M31</f>
        <v>152.63430235768783</v>
      </c>
      <c r="M55" s="129">
        <f>'3e NC-Elec'!N31</f>
        <v>146.06936183262013</v>
      </c>
      <c r="N55" s="129">
        <f>'3e NC-Elec'!O31</f>
        <v>145.6662859118874</v>
      </c>
      <c r="O55" s="30"/>
      <c r="P55" s="129">
        <f>'3e NC-Elec'!Q31</f>
        <v>145.6662859118874</v>
      </c>
      <c r="Q55" s="129">
        <f>'3e NC-Elec'!R31</f>
        <v>164.45778617802256</v>
      </c>
      <c r="R55" s="129">
        <f>'3e NC-Elec'!S31</f>
        <v>166.20889591530698</v>
      </c>
      <c r="S55" s="129">
        <f>'3e NC-Elec'!T31</f>
        <v>167.84962473614425</v>
      </c>
      <c r="T55" s="129">
        <f>'3e NC-Elec'!U31</f>
        <v>171.39474956613472</v>
      </c>
      <c r="U55" s="129">
        <f>'3e NC-Elec'!V31</f>
        <v>175.72271606821317</v>
      </c>
      <c r="V55" s="129">
        <f>'3e NC-Elec'!W31</f>
        <v>175.84932890318342</v>
      </c>
      <c r="W55" s="129" t="str">
        <f>'3e NC-Elec'!X31</f>
        <v>-</v>
      </c>
      <c r="X55" s="129" t="str">
        <f>'3e NC-Elec'!Y31</f>
        <v>-</v>
      </c>
      <c r="Y55" s="129" t="str">
        <f>'3e NC-Elec'!Z31</f>
        <v>-</v>
      </c>
      <c r="Z55" s="129" t="str">
        <f>'3e NC-Elec'!AA31</f>
        <v>-</v>
      </c>
      <c r="AA55" s="28"/>
    </row>
    <row r="56" spans="1:27" s="29" customFormat="1" ht="11.5" x14ac:dyDescent="0.25">
      <c r="A56" s="256"/>
      <c r="B56" s="132" t="s">
        <v>349</v>
      </c>
      <c r="C56" s="132" t="s">
        <v>344</v>
      </c>
      <c r="D56" s="134" t="s">
        <v>319</v>
      </c>
      <c r="E56" s="131"/>
      <c r="F56" s="30"/>
      <c r="G56" s="129">
        <f>IF('3g CPIH'!C$16="-","-",'3h OC '!$E$8*('3g CPIH'!C$16/'3g CPIH'!$G$16))</f>
        <v>76.502677103718199</v>
      </c>
      <c r="H56" s="129">
        <f>IF('3g CPIH'!D$16="-","-",'3h OC '!$E$8*('3g CPIH'!D$16/'3g CPIH'!$G$16))</f>
        <v>76.655835616438353</v>
      </c>
      <c r="I56" s="129">
        <f>IF('3g CPIH'!E$16="-","-",'3h OC '!$E$8*('3g CPIH'!E$16/'3g CPIH'!$G$16))</f>
        <v>76.885573385518597</v>
      </c>
      <c r="J56" s="129">
        <f>IF('3g CPIH'!F$16="-","-",'3h OC '!$E$8*('3g CPIH'!F$16/'3g CPIH'!$G$16))</f>
        <v>77.345048923679059</v>
      </c>
      <c r="K56" s="129">
        <f>IF('3g CPIH'!G$16="-","-",'3h OC '!$E$8*('3g CPIH'!G$16/'3g CPIH'!$G$16))</f>
        <v>78.263999999999996</v>
      </c>
      <c r="L56" s="129">
        <f>IF('3g CPIH'!H$16="-","-",'3h OC '!$E$8*('3g CPIH'!H$16/'3g CPIH'!$G$16))</f>
        <v>79.259530332681024</v>
      </c>
      <c r="M56" s="129">
        <f>IF('3g CPIH'!I$16="-","-",'3h OC '!$E$8*('3g CPIH'!I$16/'3g CPIH'!$G$16))</f>
        <v>80.408219178082177</v>
      </c>
      <c r="N56" s="129">
        <f>IF('3g CPIH'!J$16="-","-",'3h OC '!$E$8*('3g CPIH'!J$16/'3g CPIH'!$G$16))</f>
        <v>81.097432485322898</v>
      </c>
      <c r="O56" s="30"/>
      <c r="P56" s="129">
        <f>IF('3g CPIH'!L$16="-","-",'3h OC '!$E$8*('3g CPIH'!L$16/'3g CPIH'!$G$16))</f>
        <v>81.097432485322898</v>
      </c>
      <c r="Q56" s="129">
        <f>IF('3g CPIH'!M$16="-","-",'3h OC '!$E$8*('3g CPIH'!M$16/'3g CPIH'!$G$16))</f>
        <v>82.016383561643835</v>
      </c>
      <c r="R56" s="129">
        <f>IF('3g CPIH'!N$16="-","-",'3h OC '!$E$8*('3g CPIH'!N$16/'3g CPIH'!$G$16))</f>
        <v>82.62901761252445</v>
      </c>
      <c r="S56" s="129">
        <f>IF('3g CPIH'!O$16="-","-",'3h OC '!$E$8*('3g CPIH'!O$16/'3g CPIH'!$G$16))</f>
        <v>83.088493150684926</v>
      </c>
      <c r="T56" s="129">
        <f>IF('3g CPIH'!P$16="-","-",'3h OC '!$E$8*('3g CPIH'!P$16/'3g CPIH'!$G$16))</f>
        <v>83.318230919765156</v>
      </c>
      <c r="U56" s="129">
        <f>IF('3g CPIH'!Q$16="-","-",'3h OC '!$E$8*('3g CPIH'!Q$16/'3g CPIH'!$G$16))</f>
        <v>83.777706457925632</v>
      </c>
      <c r="V56" s="129">
        <f>IF('3g CPIH'!R$16="-","-",'3h OC '!$E$8*('3g CPIH'!R$16/'3g CPIH'!$G$16))</f>
        <v>85.309291585127198</v>
      </c>
      <c r="W56" s="129" t="str">
        <f>IF('3g CPIH'!S$16="-","-",'3h OC '!$E$8*('3g CPIH'!S$16/'3g CPIH'!$G$16))</f>
        <v>-</v>
      </c>
      <c r="X56" s="129" t="str">
        <f>IF('3g CPIH'!T$16="-","-",'3h OC '!$E$8*('3g CPIH'!T$16/'3g CPIH'!$G$16))</f>
        <v>-</v>
      </c>
      <c r="Y56" s="129" t="str">
        <f>IF('3g CPIH'!U$16="-","-",'3h OC '!$E$8*('3g CPIH'!U$16/'3g CPIH'!$G$16))</f>
        <v>-</v>
      </c>
      <c r="Z56" s="129" t="str">
        <f>IF('3g CPIH'!V$16="-","-",'3h OC '!$E$8*('3g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SMNCC'!G$46)</f>
        <v>0</v>
      </c>
      <c r="L57" s="129">
        <f>IF('3i SMNCC'!H$46="-","-",'3i SMNCC'!H$46)</f>
        <v>-0.18995111249132623</v>
      </c>
      <c r="M57" s="129">
        <f>IF('3i SMNCC'!I$46="-","-",'3i SMNCC'!I$46)</f>
        <v>2.3898870370752556</v>
      </c>
      <c r="N57" s="129">
        <f>IF('3i SMNCC'!J$46="-","-",'3i SMNCC'!J$46)</f>
        <v>11.485481460604181</v>
      </c>
      <c r="O57" s="30"/>
      <c r="P57" s="129">
        <f>IF('3i SMNCC'!L$46="-","-",'3i SMNCC'!L$46)</f>
        <v>11.485481460604181</v>
      </c>
      <c r="Q57" s="129">
        <f>IF('3i SMNCC'!M$46="-","-",'3i SMNCC'!M$46)</f>
        <v>13.905095596481768</v>
      </c>
      <c r="R57" s="129">
        <f>IF('3i SMNCC'!N$46="-","-",'3i SMNCC'!N$46)</f>
        <v>14.008016342776511</v>
      </c>
      <c r="S57" s="129">
        <f>IF('3i SMNCC'!O$46="-","-",'3i SMNCC'!O$46)</f>
        <v>16.592254432324484</v>
      </c>
      <c r="T57" s="129">
        <f>IF('3i SMNCC'!P$46="-","-",'3i SMNCC'!P$46)</f>
        <v>16.855736391237045</v>
      </c>
      <c r="U57" s="129">
        <f>IF('3i SMNCC'!Q$46="-","-",'3i SMNCC'!Q$46)</f>
        <v>16.48610584262476</v>
      </c>
      <c r="V57" s="129">
        <f>IF('3i SMNCC'!R$46="-","-",'3i SMNCC'!R$46)</f>
        <v>16.529685824397358</v>
      </c>
      <c r="W57" s="129" t="str">
        <f>IF('3i SMNCC'!S$46="-","-",'3i SMNCC'!S$46)</f>
        <v>-</v>
      </c>
      <c r="X57" s="129" t="str">
        <f>IF('3i SMNCC'!T$46="-","-",'3i SMNCC'!T$46)</f>
        <v>-</v>
      </c>
      <c r="Y57" s="129" t="str">
        <f>IF('3i SMNCC'!U$46="-","-",'3i SMNCC'!U$46)</f>
        <v>-</v>
      </c>
      <c r="Z57" s="129" t="str">
        <f>IF('3i SMNCC'!V$46="-","-",'3i SMNCC'!V$46)</f>
        <v>-</v>
      </c>
      <c r="AA57" s="28"/>
    </row>
    <row r="58" spans="1:27" s="29" customFormat="1" ht="12.4" customHeight="1" x14ac:dyDescent="0.25">
      <c r="A58" s="256"/>
      <c r="B58" s="132" t="s">
        <v>349</v>
      </c>
      <c r="C58" s="132" t="s">
        <v>389</v>
      </c>
      <c r="D58" s="134" t="s">
        <v>319</v>
      </c>
      <c r="E58" s="131"/>
      <c r="F58" s="30"/>
      <c r="G58" s="129">
        <f>IF('3g CPIH'!C$16="-","-",'3j PAAC PAP'!$G$10*('3g CPIH'!C$16/'3g CPIH'!$G$16))</f>
        <v>3.3460635029354204</v>
      </c>
      <c r="H58" s="129">
        <f>IF('3g CPIH'!D$16="-","-",'3j PAAC PAP'!$G$10*('3g CPIH'!D$16/'3g CPIH'!$G$16))</f>
        <v>3.3527623287671227</v>
      </c>
      <c r="I58" s="129">
        <f>IF('3g CPIH'!E$16="-","-",'3j PAAC PAP'!$G$10*('3g CPIH'!E$16/'3g CPIH'!$G$16))</f>
        <v>3.3628105675146771</v>
      </c>
      <c r="J58" s="129">
        <f>IF('3g CPIH'!F$16="-","-",'3j PAAC PAP'!$G$10*('3g CPIH'!F$16/'3g CPIH'!$G$16))</f>
        <v>3.3829070450097847</v>
      </c>
      <c r="K58" s="129">
        <f>IF('3g CPIH'!G$16="-","-",'3j PAAC PAP'!$G$10*('3g CPIH'!G$16/'3g CPIH'!$G$16))</f>
        <v>3.4230999999999998</v>
      </c>
      <c r="L58" s="129">
        <f>IF('3g CPIH'!H$16="-","-",'3j PAAC PAP'!$G$10*('3g CPIH'!H$16/'3g CPIH'!$G$16))</f>
        <v>3.4666423679060667</v>
      </c>
      <c r="M58" s="129">
        <f>IF('3g CPIH'!I$16="-","-",'3j PAAC PAP'!$G$10*('3g CPIH'!I$16/'3g CPIH'!$G$16))</f>
        <v>3.516883561643835</v>
      </c>
      <c r="N58" s="129">
        <f>IF('3g CPIH'!J$16="-","-",'3j PAAC PAP'!$G$10*('3g CPIH'!J$16/'3g CPIH'!$G$16))</f>
        <v>3.547028277886497</v>
      </c>
      <c r="O58" s="30"/>
      <c r="P58" s="129">
        <f>IF('3g CPIH'!L$16="-","-",'3j PAAC PAP'!$G$10*('3g CPIH'!L$16/'3g CPIH'!$G$16))</f>
        <v>3.547028277886497</v>
      </c>
      <c r="Q58" s="129">
        <f>IF('3g CPIH'!M$16="-","-",'3j PAAC PAP'!$G$10*('3g CPIH'!M$16/'3g CPIH'!$G$16))</f>
        <v>3.5872212328767121</v>
      </c>
      <c r="R58" s="129">
        <f>IF('3g CPIH'!N$16="-","-",'3j PAAC PAP'!$G$10*('3g CPIH'!N$16/'3g CPIH'!$G$16))</f>
        <v>3.6140165362035224</v>
      </c>
      <c r="S58" s="129">
        <f>IF('3g CPIH'!O$16="-","-",'3j PAAC PAP'!$G$10*('3g CPIH'!O$16/'3g CPIH'!$G$16))</f>
        <v>3.6341130136986299</v>
      </c>
      <c r="T58" s="129">
        <f>IF('3g CPIH'!P$16="-","-",'3j PAAC PAP'!$G$10*('3g CPIH'!P$16/'3g CPIH'!$G$16))</f>
        <v>3.6441612524461835</v>
      </c>
      <c r="U58" s="129">
        <f>IF('3g CPIH'!Q$16="-","-",'3j PAAC PAP'!$G$10*('3g CPIH'!Q$16/'3g CPIH'!$G$16))</f>
        <v>3.6642577299412915</v>
      </c>
      <c r="V58" s="129">
        <f>IF('3g CPIH'!R$16="-","-",'3j PAAC PAP'!$G$10*('3g CPIH'!R$16/'3g CPIH'!$G$16))</f>
        <v>3.7312459882583173</v>
      </c>
      <c r="W58" s="129" t="str">
        <f>IF('3g CPIH'!S$16="-","-",'3j PAAC PAP'!$G$10*('3g CPIH'!S$16/'3g CPIH'!$G$16))</f>
        <v>-</v>
      </c>
      <c r="X58" s="129" t="str">
        <f>IF('3g CPIH'!T$16="-","-",'3j PAAC PAP'!$G$10*('3g CPIH'!T$16/'3g CPIH'!$G$16))</f>
        <v>-</v>
      </c>
      <c r="Y58" s="129" t="str">
        <f>IF('3g CPIH'!U$16="-","-",'3j PAAC PAP'!$G$10*('3g CPIH'!U$16/'3g CPIH'!$G$16))</f>
        <v>-</v>
      </c>
      <c r="Z58" s="129" t="str">
        <f>IF('3g CPIH'!V$16="-","-",'3j PAAC PAP'!$G$10*('3g CPIH'!V$16/'3g CPIH'!$G$16))</f>
        <v>-</v>
      </c>
      <c r="AA58" s="28"/>
    </row>
    <row r="59" spans="1:27" s="29" customFormat="1" ht="11.5" x14ac:dyDescent="0.25">
      <c r="A59" s="256"/>
      <c r="B59" s="132" t="s">
        <v>349</v>
      </c>
      <c r="C59" s="132" t="s">
        <v>404</v>
      </c>
      <c r="D59" s="134" t="s">
        <v>319</v>
      </c>
      <c r="E59" s="131"/>
      <c r="F59" s="30"/>
      <c r="G59" s="129">
        <f>IF(G51="-","-",SUM(G51:G57)*'3j PAAC PAP'!$G$28)</f>
        <v>2.4211963765476709</v>
      </c>
      <c r="H59" s="129">
        <f>IF(H51="-","-",SUM(H51:H57)*'3j PAAC PAP'!$G$28)</f>
        <v>2.3285397539814108</v>
      </c>
      <c r="I59" s="129">
        <f>IF(I51="-","-",SUM(I51:I57)*'3j PAAC PAP'!$G$28)</f>
        <v>2.2986793125676317</v>
      </c>
      <c r="J59" s="129">
        <f>IF(J51="-","-",SUM(J51:J57)*'3j PAAC PAP'!$G$28)</f>
        <v>2.2559219767807432</v>
      </c>
      <c r="K59" s="129">
        <f>IF(K51="-","-",SUM(K51:K57)*'3j PAAC PAP'!$G$28)</f>
        <v>2.4451904447065229</v>
      </c>
      <c r="L59" s="129">
        <f>IF(L51="-","-",SUM(L51:L57)*'3j PAAC PAP'!$G$28)</f>
        <v>2.4165584144663033</v>
      </c>
      <c r="M59" s="129">
        <f>IF(M51="-","-",SUM(M51:M57)*'3j PAAC PAP'!$G$28)</f>
        <v>2.6051948291712668</v>
      </c>
      <c r="N59" s="129">
        <f>IF(N51="-","-",SUM(N51:N57)*'3j PAAC PAP'!$G$28)</f>
        <v>2.7343143994750156</v>
      </c>
      <c r="O59" s="30"/>
      <c r="P59" s="129">
        <f>IF(P51="-","-",SUM(P51:P57)*'3j PAAC PAP'!$G$28)</f>
        <v>2.7343143994750156</v>
      </c>
      <c r="Q59" s="129">
        <f>IF(Q51="-","-",SUM(Q51:Q57)*'3j PAAC PAP'!$G$28)</f>
        <v>3.088058905625831</v>
      </c>
      <c r="R59" s="129">
        <f>IF(R51="-","-",SUM(R51:R57)*'3j PAAC PAP'!$G$28)</f>
        <v>2.9892913683645226</v>
      </c>
      <c r="S59" s="129">
        <f>IF(S51="-","-",SUM(S51:S57)*'3j PAAC PAP'!$G$28)</f>
        <v>3.0070132955745636</v>
      </c>
      <c r="T59" s="129">
        <f>IF(T51="-","-",SUM(T51:T57)*'3j PAAC PAP'!$G$28)</f>
        <v>2.9175765811978778</v>
      </c>
      <c r="U59" s="129">
        <f>IF(U51="-","-",SUM(U51:U57)*'3j PAAC PAP'!$G$28)</f>
        <v>3.1479720099697173</v>
      </c>
      <c r="V59" s="129">
        <f>IF(V51="-","-",SUM(V51:V57)*'3j PAAC PAP'!$G$28)</f>
        <v>3.4085335984297669</v>
      </c>
      <c r="W59" s="129" t="str">
        <f>IF(W51="-","-",SUM(W51:W57)*'3j PAAC PAP'!$G$28)</f>
        <v>-</v>
      </c>
      <c r="X59" s="129" t="str">
        <f>IF(X51="-","-",SUM(X51:X57)*'3j PAAC PAP'!$G$28)</f>
        <v>-</v>
      </c>
      <c r="Y59" s="129" t="str">
        <f>IF(Y51="-","-",SUM(Y51:Y57)*'3j PAAC PAP'!$G$28)</f>
        <v>-</v>
      </c>
      <c r="Z59" s="129" t="str">
        <f>IF(Z51="-","-",SUM(Z51:Z57)*'3j PAAC PAP'!$G$28)</f>
        <v>-</v>
      </c>
      <c r="AA59" s="28"/>
    </row>
    <row r="60" spans="1:27" s="29" customFormat="1" ht="11.25" customHeight="1" x14ac:dyDescent="0.25">
      <c r="A60" s="256"/>
      <c r="B60" s="132" t="s">
        <v>388</v>
      </c>
      <c r="C60" s="132" t="s">
        <v>515</v>
      </c>
      <c r="D60" s="134" t="s">
        <v>319</v>
      </c>
      <c r="E60" s="131"/>
      <c r="F60" s="30"/>
      <c r="G60" s="129">
        <f>IF(G51="-","-",SUM(G51:G59)*'3k EBIT'!$E$8)</f>
        <v>9.7725431861268941</v>
      </c>
      <c r="H60" s="129">
        <f>IF(H51="-","-",SUM(H51:H59)*'3k EBIT'!$E$8)</f>
        <v>9.4011681235742657</v>
      </c>
      <c r="I60" s="129">
        <f>IF(I51="-","-",SUM(I51:I59)*'3k EBIT'!$E$8)</f>
        <v>9.281637917664078</v>
      </c>
      <c r="J60" s="129">
        <f>IF(J51="-","-",SUM(J51:J59)*'3k EBIT'!$E$8)</f>
        <v>9.1105924956834592</v>
      </c>
      <c r="K60" s="129">
        <f>IF(K51="-","-",SUM(K51:K59)*'3k EBIT'!$E$8)</f>
        <v>9.8702389473709697</v>
      </c>
      <c r="L60" s="129">
        <f>IF(L51="-","-",SUM(L51:L59)*'3k EBIT'!$E$8)</f>
        <v>9.756282744863281</v>
      </c>
      <c r="M60" s="129">
        <f>IF(M51="-","-",SUM(M51:M59)*'3k EBIT'!$E$8)</f>
        <v>10.513589606566073</v>
      </c>
      <c r="N60" s="129">
        <f>IF(N51="-","-",SUM(N51:N59)*'3k EBIT'!$E$8)</f>
        <v>11.031875687132557</v>
      </c>
      <c r="O60" s="30"/>
      <c r="P60" s="129">
        <f>IF(P51="-","-",SUM(P51:P59)*'3k EBIT'!$E$8)</f>
        <v>11.031875687132557</v>
      </c>
      <c r="Q60" s="129">
        <f>IF(Q51="-","-",SUM(Q51:Q59)*'3k EBIT'!$E$8)</f>
        <v>12.450985400951421</v>
      </c>
      <c r="R60" s="129">
        <f>IF(R51="-","-",SUM(R51:R59)*'3k EBIT'!$E$8)</f>
        <v>12.055497981316044</v>
      </c>
      <c r="S60" s="129">
        <f>IF(S51="-","-",SUM(S51:S59)*'3k EBIT'!$E$8)</f>
        <v>12.126942909283457</v>
      </c>
      <c r="T60" s="129">
        <f>IF(T51="-","-",SUM(T51:T59)*'3k EBIT'!$E$8)</f>
        <v>11.768542873228212</v>
      </c>
      <c r="U60" s="129">
        <f>IF(U51="-","-",SUM(U51:U59)*'3k EBIT'!$E$8)</f>
        <v>12.692697792403891</v>
      </c>
      <c r="V60" s="129">
        <f>IF(V51="-","-",SUM(V51:V59)*'3k EBIT'!$E$8)</f>
        <v>13.738711502865987</v>
      </c>
      <c r="W60" s="129" t="str">
        <f>IF(W51="-","-",SUM(W51:W59)*'3k EBIT'!$E$8)</f>
        <v>-</v>
      </c>
      <c r="X60" s="129" t="str">
        <f>IF(X51="-","-",SUM(X51:X59)*'3k EBIT'!$E$8)</f>
        <v>-</v>
      </c>
      <c r="Y60" s="129" t="str">
        <f>IF(Y51="-","-",SUM(Y51:Y59)*'3k EBIT'!$E$8)</f>
        <v>-</v>
      </c>
      <c r="Z60" s="129" t="str">
        <f>IF(Z51="-","-",SUM(Z51:Z59)*'3k EBIT'!$E$8)</f>
        <v>-</v>
      </c>
      <c r="AA60" s="28"/>
    </row>
    <row r="61" spans="1:27" s="29" customFormat="1" ht="11.25" customHeight="1" x14ac:dyDescent="0.25">
      <c r="A61" s="256"/>
      <c r="B61" s="132" t="s">
        <v>292</v>
      </c>
      <c r="C61" s="177" t="s">
        <v>516</v>
      </c>
      <c r="D61" s="134" t="s">
        <v>319</v>
      </c>
      <c r="E61" s="130"/>
      <c r="F61" s="30"/>
      <c r="G61" s="129">
        <f>IF(G51="-","-",SUM(G51:G54,G56:G60)*'3l HAP'!$E$9)</f>
        <v>5.1648609844235862</v>
      </c>
      <c r="H61" s="129">
        <f>IF(H51="-","-",SUM(H51:H54,H56:H60)*'3l HAP'!$E$9)</f>
        <v>4.8676676112730757</v>
      </c>
      <c r="I61" s="129">
        <f>IF(I51="-","-",SUM(I51:I54,I56:I60)*'3l HAP'!$E$9)</f>
        <v>4.8851535562399135</v>
      </c>
      <c r="J61" s="129">
        <f>IF(J51="-","-",SUM(J51:J54,J56:J60)*'3l HAP'!$E$9)</f>
        <v>4.761637899597325</v>
      </c>
      <c r="K61" s="129">
        <f>IF(K51="-","-",SUM(K51:K54,K56:K60)*'3l HAP'!$E$9)</f>
        <v>5.384286931496673</v>
      </c>
      <c r="L61" s="129">
        <f>IF(L51="-","-",SUM(L51:L54,L56:L60)*'3l HAP'!$E$9)</f>
        <v>5.2832641616238991</v>
      </c>
      <c r="M61" s="129">
        <f>IF(M51="-","-",SUM(M51:M54,M56:M60)*'3l HAP'!$E$9)</f>
        <v>5.9629459391343911</v>
      </c>
      <c r="N61" s="129">
        <f>IF(N51="-","-",SUM(N51:N54,N56:N60)*'3l HAP'!$E$9)</f>
        <v>6.3682275511234332</v>
      </c>
      <c r="O61" s="30"/>
      <c r="P61" s="129">
        <f>IF(P51="-","-",SUM(P51:P54,P56:P60)*'3l HAP'!$E$9)</f>
        <v>6.3682275511234332</v>
      </c>
      <c r="Q61" s="129">
        <f>IF(Q51="-","-",SUM(Q51:Q54,Q56:Q60)*'3l HAP'!$E$9)</f>
        <v>7.1866368135140277</v>
      </c>
      <c r="R61" s="129">
        <f>IF(R51="-","-",SUM(R51:R54,R56:R60)*'3l HAP'!$E$9)</f>
        <v>6.8562446622098685</v>
      </c>
      <c r="S61" s="129">
        <f>IF(S51="-","-",SUM(S51:S54,S56:S60)*'3l HAP'!$E$9)</f>
        <v>6.8872766861917603</v>
      </c>
      <c r="T61" s="129">
        <f>IF(T51="-","-",SUM(T51:T54,T56:T60)*'3l HAP'!$E$9)</f>
        <v>6.5591971051105915</v>
      </c>
      <c r="U61" s="129">
        <f>IF(U51="-","-",SUM(U51:U54,U56:U60)*'3l HAP'!$E$9)</f>
        <v>7.2079653782285726</v>
      </c>
      <c r="V61" s="129">
        <f>IF(V51="-","-",SUM(V51:V54,V56:V60)*'3l HAP'!$E$9)</f>
        <v>8.0121474507173822</v>
      </c>
      <c r="W61" s="129" t="str">
        <f>IF(W51="-","-",SUM(W51:W54,W56:W60)*'3l HAP'!$E$9)</f>
        <v>-</v>
      </c>
      <c r="X61" s="129" t="str">
        <f>IF(X51="-","-",SUM(X51:X54,X56:X60)*'3l HAP'!$E$9)</f>
        <v>-</v>
      </c>
      <c r="Y61" s="129" t="str">
        <f>IF(Y51="-","-",SUM(Y51:Y54,Y56:Y60)*'3l HAP'!$E$9)</f>
        <v>-</v>
      </c>
      <c r="Z61" s="129" t="str">
        <f>IF(Z51="-","-",SUM(Z51:Z54,Z56:Z60)*'3l HAP'!$E$9)</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519.50902675041914</v>
      </c>
      <c r="H62" s="129">
        <f t="shared" si="6"/>
        <v>499.66578552699247</v>
      </c>
      <c r="I62" s="129">
        <f t="shared" si="6"/>
        <v>493.39221060154119</v>
      </c>
      <c r="J62" s="129">
        <f t="shared" si="6"/>
        <v>484.26630803279932</v>
      </c>
      <c r="K62" s="129">
        <f t="shared" si="6"/>
        <v>524.8703327443659</v>
      </c>
      <c r="L62" s="129">
        <f t="shared" si="6"/>
        <v>518.77161758303009</v>
      </c>
      <c r="M62" s="129">
        <f t="shared" si="6"/>
        <v>559.30953877608431</v>
      </c>
      <c r="N62" s="129">
        <f t="shared" si="6"/>
        <v>586.9930238873967</v>
      </c>
      <c r="O62" s="30"/>
      <c r="P62" s="129">
        <f t="shared" ref="P62:Z62" si="7">IF(P51="-","-",SUM(P51:P61))</f>
        <v>586.9930238873967</v>
      </c>
      <c r="Q62" s="129">
        <f t="shared" si="7"/>
        <v>662.50138723674036</v>
      </c>
      <c r="R62" s="129">
        <f t="shared" si="7"/>
        <v>641.35587633394539</v>
      </c>
      <c r="S62" s="129">
        <f t="shared" si="7"/>
        <v>645.14716617144882</v>
      </c>
      <c r="T62" s="129">
        <f t="shared" si="7"/>
        <v>625.95593458946075</v>
      </c>
      <c r="U62" s="129">
        <f t="shared" si="7"/>
        <v>675.24441536001143</v>
      </c>
      <c r="V62" s="129">
        <f t="shared" si="7"/>
        <v>731.10192787479298</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DF'!H17="-","-",'3a DF'!H17)</f>
        <v>188.12599832717561</v>
      </c>
      <c r="H63" s="38">
        <f>'3a DF'!I17</f>
        <v>168.52297159398529</v>
      </c>
      <c r="I63" s="38">
        <f>'3a DF'!J17</f>
        <v>151.80506502921077</v>
      </c>
      <c r="J63" s="38">
        <f>'3a DF'!K17</f>
        <v>144.26265562043884</v>
      </c>
      <c r="K63" s="38">
        <f>'3a DF'!L17</f>
        <v>168.76336080215719</v>
      </c>
      <c r="L63" s="38">
        <f>'3a DF'!M17</f>
        <v>162.22219017809277</v>
      </c>
      <c r="M63" s="38">
        <f>'3a DF'!N17</f>
        <v>173.40253709408012</v>
      </c>
      <c r="N63" s="38">
        <f>'3a DF'!O17</f>
        <v>192.94631207777806</v>
      </c>
      <c r="O63" s="30"/>
      <c r="P63" s="38">
        <f>'3a DF'!Q17</f>
        <v>192.94631207777806</v>
      </c>
      <c r="Q63" s="38">
        <f>'3a DF'!R17</f>
        <v>225.20086846576584</v>
      </c>
      <c r="R63" s="38">
        <f>'3a DF'!S17</f>
        <v>200.99960965019901</v>
      </c>
      <c r="S63" s="38">
        <f>'3a DF'!T17</f>
        <v>185.56690578166118</v>
      </c>
      <c r="T63" s="38">
        <f>'3a DF'!U17</f>
        <v>155.33102693624872</v>
      </c>
      <c r="U63" s="38">
        <f>'3a DF'!V17</f>
        <v>185.61395124194081</v>
      </c>
      <c r="V63" s="38">
        <f>'3a DF'!W17</f>
        <v>256.16306888496325</v>
      </c>
      <c r="W63" s="38" t="str">
        <f>'3a DF'!X17</f>
        <v>-</v>
      </c>
      <c r="X63" s="38" t="str">
        <f>'3a DF'!Y17</f>
        <v>-</v>
      </c>
      <c r="Y63" s="38" t="str">
        <f>'3a DF'!Z17</f>
        <v>-</v>
      </c>
      <c r="Z63" s="38" t="str">
        <f>'3a DF'!AA17</f>
        <v>-</v>
      </c>
      <c r="AA63" s="28"/>
    </row>
    <row r="64" spans="1:27" s="29" customFormat="1" ht="11.25" customHeight="1" x14ac:dyDescent="0.25">
      <c r="A64" s="256"/>
      <c r="B64" s="135" t="s">
        <v>350</v>
      </c>
      <c r="C64" s="135" t="s">
        <v>300</v>
      </c>
      <c r="D64" s="133" t="s">
        <v>320</v>
      </c>
      <c r="E64" s="128"/>
      <c r="F64" s="30"/>
      <c r="G64" s="38">
        <f>IF('3b CM'!G17="-","-",'3b CM'!G17)</f>
        <v>5.5662927152491819E-2</v>
      </c>
      <c r="H64" s="38">
        <f>'3b CM'!H17</f>
        <v>8.3494390728737725E-2</v>
      </c>
      <c r="I64" s="38">
        <f>'3b CM'!I17</f>
        <v>0.26291475982012807</v>
      </c>
      <c r="J64" s="38">
        <f>'3b CM'!J17</f>
        <v>0.2673712162664299</v>
      </c>
      <c r="K64" s="38">
        <f>'3b CM'!K17</f>
        <v>3.4340607074697291</v>
      </c>
      <c r="L64" s="38">
        <f>'3b CM'!L17</f>
        <v>3.3313858914044152</v>
      </c>
      <c r="M64" s="38">
        <f>'3b CM'!M17</f>
        <v>11.64388002361488</v>
      </c>
      <c r="N64" s="38">
        <f>'3b CM'!N17</f>
        <v>11.069003559343694</v>
      </c>
      <c r="O64" s="30"/>
      <c r="P64" s="38">
        <f>'3b CM'!P17</f>
        <v>11.069003559343694</v>
      </c>
      <c r="Q64" s="38">
        <f>'3b CM'!Q17</f>
        <v>14.865594162418741</v>
      </c>
      <c r="R64" s="38">
        <f>'3b CM'!R17</f>
        <v>14.797332801348015</v>
      </c>
      <c r="S64" s="38">
        <f>'3b CM'!S17</f>
        <v>17.741474539120862</v>
      </c>
      <c r="T64" s="38">
        <f>'3b CM'!T17</f>
        <v>18.806674713475257</v>
      </c>
      <c r="U64" s="38">
        <f>'3b CM'!U17</f>
        <v>14.448829132318501</v>
      </c>
      <c r="V64" s="38">
        <f>'3b CM'!V17</f>
        <v>14.819034712264759</v>
      </c>
      <c r="W64" s="38" t="str">
        <f>'3b CM'!W17</f>
        <v>-</v>
      </c>
      <c r="X64" s="38" t="str">
        <f>'3b CM'!X17</f>
        <v>-</v>
      </c>
      <c r="Y64" s="38" t="str">
        <f>'3b CM'!Y17</f>
        <v>-</v>
      </c>
      <c r="Z64" s="38" t="str">
        <f>'3b CM'!Z17</f>
        <v>-</v>
      </c>
      <c r="AA64" s="28"/>
    </row>
    <row r="65" spans="1:27" s="29" customFormat="1" ht="11.25" customHeight="1" x14ac:dyDescent="0.25">
      <c r="A65" s="256"/>
      <c r="B65" s="135" t="s">
        <v>596</v>
      </c>
      <c r="C65" s="135" t="s">
        <v>597</v>
      </c>
      <c r="D65" s="133" t="s">
        <v>320</v>
      </c>
      <c r="E65" s="128"/>
      <c r="F65" s="30"/>
      <c r="G65" s="38" t="str">
        <f>IF('3c AA'!J59="-","-",'3c AA'!J59)</f>
        <v>-</v>
      </c>
      <c r="H65" s="38" t="str">
        <f>IF('3c AA'!K59="-","-",'3c AA'!K59)</f>
        <v>-</v>
      </c>
      <c r="I65" s="38" t="str">
        <f>IF('3c AA'!L59="-","-",'3c AA'!L59)</f>
        <v>-</v>
      </c>
      <c r="J65" s="38" t="str">
        <f>IF('3c AA'!M59="-","-",'3c AA'!M59)</f>
        <v>-</v>
      </c>
      <c r="K65" s="38" t="str">
        <f>IF('3c AA'!N59="-","-",'3c AA'!N59)</f>
        <v>-</v>
      </c>
      <c r="L65" s="38" t="str">
        <f>IF('3c AA'!O59="-","-",'3c AA'!O59)</f>
        <v>-</v>
      </c>
      <c r="M65" s="38" t="str">
        <f>IF('3c AA'!P59="-","-",'3c AA'!P59)</f>
        <v>-</v>
      </c>
      <c r="N65" s="38" t="str">
        <f>IF('3c AA'!Q59="-","-",'3c AA'!Q59)</f>
        <v>-</v>
      </c>
      <c r="O65" s="30"/>
      <c r="P65" s="38" t="str">
        <f>IF('3c AA'!S59="-","-",'3c AA'!S59)</f>
        <v>-</v>
      </c>
      <c r="Q65" s="38" t="str">
        <f>IF('3c AA'!T59="-","-",'3c AA'!T59)</f>
        <v>-</v>
      </c>
      <c r="R65" s="38" t="str">
        <f>IF('3c AA'!U59="-","-",'3c AA'!U59)</f>
        <v>-</v>
      </c>
      <c r="S65" s="38" t="str">
        <f>IF('3c AA'!V59="-","-",'3c AA'!V59)</f>
        <v>-</v>
      </c>
      <c r="T65" s="38">
        <f>IF('3c AA'!W59="-","-",'3c AA'!W59)</f>
        <v>4.5616988560456058</v>
      </c>
      <c r="U65" s="38">
        <f>IF('3c AA'!X59="-","-",'3c AA'!X59)</f>
        <v>9.9756950960531068</v>
      </c>
      <c r="V65" s="38">
        <f>IF('3c AA'!Y59="-","-",'3c AA'!Y59)</f>
        <v>4.43</v>
      </c>
      <c r="W65" s="38" t="str">
        <f>IF('3c AA'!Z59="-","-",'3c AA'!Z59)</f>
        <v>-</v>
      </c>
      <c r="X65" s="38" t="str">
        <f>IF('3c AA'!AA59="-","-",'3c AA'!AA59)</f>
        <v>-</v>
      </c>
      <c r="Y65" s="38" t="str">
        <f>IF('3c AA'!AB59="-","-",'3c AA'!AB59)</f>
        <v>-</v>
      </c>
      <c r="Z65" s="38" t="str">
        <f>IF('3c AA'!AC59="-","-",'3c AA'!AC59)</f>
        <v>-</v>
      </c>
      <c r="AA65" s="28"/>
    </row>
    <row r="66" spans="1:27" s="29" customFormat="1" ht="11.25" customHeight="1" x14ac:dyDescent="0.25">
      <c r="A66" s="256"/>
      <c r="B66" s="135" t="s">
        <v>2</v>
      </c>
      <c r="C66" s="135" t="s">
        <v>342</v>
      </c>
      <c r="D66" s="133" t="s">
        <v>320</v>
      </c>
      <c r="E66" s="128"/>
      <c r="F66" s="30"/>
      <c r="G66" s="38">
        <f>IF('3d PC'!G18="-","-",'3d PC'!G18)</f>
        <v>68.684476774518345</v>
      </c>
      <c r="H66" s="38">
        <f>'3d PC'!H18</f>
        <v>68.664469190197863</v>
      </c>
      <c r="I66" s="38">
        <f>'3d PC'!I18</f>
        <v>86.583558758063532</v>
      </c>
      <c r="J66" s="38">
        <f>'3d PC'!J18</f>
        <v>85.591232878808256</v>
      </c>
      <c r="K66" s="38">
        <f>'3d PC'!K18</f>
        <v>97.799102296882751</v>
      </c>
      <c r="L66" s="38">
        <f>'3d PC'!L18</f>
        <v>96.996400201886203</v>
      </c>
      <c r="M66" s="38">
        <f>'3d PC'!M18</f>
        <v>118.34158282603606</v>
      </c>
      <c r="N66" s="38">
        <f>'3d PC'!N18</f>
        <v>116.24171076313387</v>
      </c>
      <c r="O66" s="30"/>
      <c r="P66" s="38">
        <f>'3d PC'!P18</f>
        <v>116.24171076313387</v>
      </c>
      <c r="Q66" s="38">
        <f>'3d PC'!Q18</f>
        <v>129.98539137079723</v>
      </c>
      <c r="R66" s="38">
        <f>'3d PC'!R18</f>
        <v>131.93412031396682</v>
      </c>
      <c r="S66" s="38">
        <f>'3d PC'!S18</f>
        <v>144.07852972114327</v>
      </c>
      <c r="T66" s="38">
        <f>'3d PC'!T18</f>
        <v>146.5768770384301</v>
      </c>
      <c r="U66" s="38">
        <f>'3d PC'!U18</f>
        <v>158.5431442902717</v>
      </c>
      <c r="V66" s="38">
        <f>'3d PC'!V18</f>
        <v>144.25356871533509</v>
      </c>
      <c r="W66" s="38" t="str">
        <f>'3d PC'!W18</f>
        <v>-</v>
      </c>
      <c r="X66" s="38" t="str">
        <f>'3d PC'!X18</f>
        <v>-</v>
      </c>
      <c r="Y66" s="38" t="str">
        <f>'3d PC'!Y18</f>
        <v>-</v>
      </c>
      <c r="Z66" s="38" t="str">
        <f>'3d PC'!Z18</f>
        <v>-</v>
      </c>
      <c r="AA66" s="28"/>
    </row>
    <row r="67" spans="1:27" s="29" customFormat="1" ht="11.5" x14ac:dyDescent="0.25">
      <c r="A67" s="256"/>
      <c r="B67" s="135" t="s">
        <v>352</v>
      </c>
      <c r="C67" s="135" t="s">
        <v>343</v>
      </c>
      <c r="D67" s="133" t="s">
        <v>320</v>
      </c>
      <c r="E67" s="128"/>
      <c r="F67" s="30"/>
      <c r="G67" s="38">
        <f>IF('3e NC-Elec'!H32="-","-",'3e NC-Elec'!H32)</f>
        <v>118.14897952531841</v>
      </c>
      <c r="H67" s="38">
        <f>'3e NC-Elec'!I32</f>
        <v>118.88658758066497</v>
      </c>
      <c r="I67" s="38">
        <f>'3e NC-Elec'!J32</f>
        <v>137.4367438636757</v>
      </c>
      <c r="J67" s="38">
        <f>'3e NC-Elec'!K32</f>
        <v>136.88196315108098</v>
      </c>
      <c r="K67" s="38">
        <f>'3e NC-Elec'!L32</f>
        <v>128.90158599060413</v>
      </c>
      <c r="L67" s="38">
        <f>'3e NC-Elec'!M32</f>
        <v>129.78584092268272</v>
      </c>
      <c r="M67" s="38">
        <f>'3e NC-Elec'!N32</f>
        <v>129.922768407202</v>
      </c>
      <c r="N67" s="38">
        <f>'3e NC-Elec'!O32</f>
        <v>129.52809587222305</v>
      </c>
      <c r="O67" s="30"/>
      <c r="P67" s="38">
        <f>'3e NC-Elec'!Q32</f>
        <v>129.52809587222305</v>
      </c>
      <c r="Q67" s="38">
        <f>'3e NC-Elec'!R32</f>
        <v>133.31285824859731</v>
      </c>
      <c r="R67" s="38">
        <f>'3e NC-Elec'!S32</f>
        <v>135.06553441241385</v>
      </c>
      <c r="S67" s="38">
        <f>'3e NC-Elec'!T32</f>
        <v>129.52711479681824</v>
      </c>
      <c r="T67" s="38">
        <f>'3e NC-Elec'!U32</f>
        <v>133.0641900856418</v>
      </c>
      <c r="U67" s="38">
        <f>'3e NC-Elec'!V32</f>
        <v>145.66747692290497</v>
      </c>
      <c r="V67" s="38">
        <f>'3e NC-Elec'!W32</f>
        <v>145.71924219086378</v>
      </c>
      <c r="W67" s="38" t="str">
        <f>'3e NC-Elec'!X32</f>
        <v>-</v>
      </c>
      <c r="X67" s="38" t="str">
        <f>'3e NC-Elec'!Y32</f>
        <v>-</v>
      </c>
      <c r="Y67" s="38" t="str">
        <f>'3e NC-Elec'!Z32</f>
        <v>-</v>
      </c>
      <c r="Z67" s="38" t="str">
        <f>'3e NC-Elec'!AA32</f>
        <v>-</v>
      </c>
      <c r="AA67" s="28"/>
    </row>
    <row r="68" spans="1:27" s="29" customFormat="1" ht="11.5" x14ac:dyDescent="0.25">
      <c r="A68" s="256"/>
      <c r="B68" s="135" t="s">
        <v>349</v>
      </c>
      <c r="C68" s="135" t="s">
        <v>344</v>
      </c>
      <c r="D68" s="133" t="s">
        <v>320</v>
      </c>
      <c r="E68" s="128"/>
      <c r="F68" s="30"/>
      <c r="G68" s="38">
        <f>IF('3g CPIH'!C$16="-","-",'3h OC '!$E$8*('3g CPIH'!C$16/'3g CPIH'!$G$16))</f>
        <v>76.502677103718199</v>
      </c>
      <c r="H68" s="38">
        <f>IF('3g CPIH'!D$16="-","-",'3h OC '!$E$8*('3g CPIH'!D$16/'3g CPIH'!$G$16))</f>
        <v>76.655835616438353</v>
      </c>
      <c r="I68" s="38">
        <f>IF('3g CPIH'!E$16="-","-",'3h OC '!$E$8*('3g CPIH'!E$16/'3g CPIH'!$G$16))</f>
        <v>76.885573385518597</v>
      </c>
      <c r="J68" s="38">
        <f>IF('3g CPIH'!F$16="-","-",'3h OC '!$E$8*('3g CPIH'!F$16/'3g CPIH'!$G$16))</f>
        <v>77.345048923679059</v>
      </c>
      <c r="K68" s="38">
        <f>IF('3g CPIH'!G$16="-","-",'3h OC '!$E$8*('3g CPIH'!G$16/'3g CPIH'!$G$16))</f>
        <v>78.263999999999996</v>
      </c>
      <c r="L68" s="38">
        <f>IF('3g CPIH'!H$16="-","-",'3h OC '!$E$8*('3g CPIH'!H$16/'3g CPIH'!$G$16))</f>
        <v>79.259530332681024</v>
      </c>
      <c r="M68" s="38">
        <f>IF('3g CPIH'!I$16="-","-",'3h OC '!$E$8*('3g CPIH'!I$16/'3g CPIH'!$G$16))</f>
        <v>80.408219178082177</v>
      </c>
      <c r="N68" s="38">
        <f>IF('3g CPIH'!J$16="-","-",'3h OC '!$E$8*('3g CPIH'!J$16/'3g CPIH'!$G$16))</f>
        <v>81.097432485322898</v>
      </c>
      <c r="O68" s="30"/>
      <c r="P68" s="38">
        <f>IF('3g CPIH'!L$16="-","-",'3h OC '!$E$8*('3g CPIH'!L$16/'3g CPIH'!$G$16))</f>
        <v>81.097432485322898</v>
      </c>
      <c r="Q68" s="38">
        <f>IF('3g CPIH'!M$16="-","-",'3h OC '!$E$8*('3g CPIH'!M$16/'3g CPIH'!$G$16))</f>
        <v>82.016383561643835</v>
      </c>
      <c r="R68" s="38">
        <f>IF('3g CPIH'!N$16="-","-",'3h OC '!$E$8*('3g CPIH'!N$16/'3g CPIH'!$G$16))</f>
        <v>82.62901761252445</v>
      </c>
      <c r="S68" s="38">
        <f>IF('3g CPIH'!O$16="-","-",'3h OC '!$E$8*('3g CPIH'!O$16/'3g CPIH'!$G$16))</f>
        <v>83.088493150684926</v>
      </c>
      <c r="T68" s="38">
        <f>IF('3g CPIH'!P$16="-","-",'3h OC '!$E$8*('3g CPIH'!P$16/'3g CPIH'!$G$16))</f>
        <v>83.318230919765156</v>
      </c>
      <c r="U68" s="38">
        <f>IF('3g CPIH'!Q$16="-","-",'3h OC '!$E$8*('3g CPIH'!Q$16/'3g CPIH'!$G$16))</f>
        <v>83.777706457925632</v>
      </c>
      <c r="V68" s="38">
        <f>IF('3g CPIH'!R$16="-","-",'3h OC '!$E$8*('3g CPIH'!R$16/'3g CPIH'!$G$16))</f>
        <v>85.309291585127198</v>
      </c>
      <c r="W68" s="38" t="str">
        <f>IF('3g CPIH'!S$16="-","-",'3h OC '!$E$8*('3g CPIH'!S$16/'3g CPIH'!$G$16))</f>
        <v>-</v>
      </c>
      <c r="X68" s="38" t="str">
        <f>IF('3g CPIH'!T$16="-","-",'3h OC '!$E$8*('3g CPIH'!T$16/'3g CPIH'!$G$16))</f>
        <v>-</v>
      </c>
      <c r="Y68" s="38" t="str">
        <f>IF('3g CPIH'!U$16="-","-",'3h OC '!$E$8*('3g CPIH'!U$16/'3g CPIH'!$G$16))</f>
        <v>-</v>
      </c>
      <c r="Z68" s="38" t="str">
        <f>IF('3g CPIH'!V$16="-","-",'3h OC '!$E$8*('3g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SMNCC'!G$46)</f>
        <v>0</v>
      </c>
      <c r="L69" s="38">
        <f>IF('3i SMNCC'!H$46="-","-",'3i SMNCC'!H$46)</f>
        <v>-0.18995111249132623</v>
      </c>
      <c r="M69" s="38">
        <f>IF('3i SMNCC'!I$46="-","-",'3i SMNCC'!I$46)</f>
        <v>2.3898870370752556</v>
      </c>
      <c r="N69" s="38">
        <f>IF('3i SMNCC'!J$46="-","-",'3i SMNCC'!J$46)</f>
        <v>11.485481460604181</v>
      </c>
      <c r="O69" s="30"/>
      <c r="P69" s="38">
        <f>IF('3i SMNCC'!L$46="-","-",'3i SMNCC'!L$46)</f>
        <v>11.485481460604181</v>
      </c>
      <c r="Q69" s="38">
        <f>IF('3i SMNCC'!M$46="-","-",'3i SMNCC'!M$46)</f>
        <v>13.905095596481768</v>
      </c>
      <c r="R69" s="38">
        <f>IF('3i SMNCC'!N$46="-","-",'3i SMNCC'!N$46)</f>
        <v>14.008016342776511</v>
      </c>
      <c r="S69" s="38">
        <f>IF('3i SMNCC'!O$46="-","-",'3i SMNCC'!O$46)</f>
        <v>16.592254432324484</v>
      </c>
      <c r="T69" s="38">
        <f>IF('3i SMNCC'!P$46="-","-",'3i SMNCC'!P$46)</f>
        <v>16.855736391237045</v>
      </c>
      <c r="U69" s="38">
        <f>IF('3i SMNCC'!Q$46="-","-",'3i SMNCC'!Q$46)</f>
        <v>16.48610584262476</v>
      </c>
      <c r="V69" s="38">
        <f>IF('3i SMNCC'!R$46="-","-",'3i SMNCC'!R$46)</f>
        <v>16.529685824397358</v>
      </c>
      <c r="W69" s="38" t="str">
        <f>IF('3i SMNCC'!S$46="-","-",'3i SMNCC'!S$46)</f>
        <v>-</v>
      </c>
      <c r="X69" s="38" t="str">
        <f>IF('3i SMNCC'!T$46="-","-",'3i SMNCC'!T$46)</f>
        <v>-</v>
      </c>
      <c r="Y69" s="38" t="str">
        <f>IF('3i SMNCC'!U$46="-","-",'3i SMNCC'!U$46)</f>
        <v>-</v>
      </c>
      <c r="Z69" s="38" t="str">
        <f>IF('3i SMNCC'!V$46="-","-",'3i SMNCC'!V$46)</f>
        <v>-</v>
      </c>
      <c r="AA69" s="28"/>
    </row>
    <row r="70" spans="1:27" s="29" customFormat="1" ht="11.5" x14ac:dyDescent="0.25">
      <c r="A70" s="256"/>
      <c r="B70" s="135" t="s">
        <v>349</v>
      </c>
      <c r="C70" s="135" t="s">
        <v>389</v>
      </c>
      <c r="D70" s="133" t="s">
        <v>320</v>
      </c>
      <c r="E70" s="128"/>
      <c r="F70" s="30"/>
      <c r="G70" s="38">
        <f>IF('3g CPIH'!C$16="-","-",'3j PAAC PAP'!$G$10*('3g CPIH'!C$16/'3g CPIH'!$G$16))</f>
        <v>3.3460635029354204</v>
      </c>
      <c r="H70" s="38">
        <f>IF('3g CPIH'!D$16="-","-",'3j PAAC PAP'!$G$10*('3g CPIH'!D$16/'3g CPIH'!$G$16))</f>
        <v>3.3527623287671227</v>
      </c>
      <c r="I70" s="38">
        <f>IF('3g CPIH'!E$16="-","-",'3j PAAC PAP'!$G$10*('3g CPIH'!E$16/'3g CPIH'!$G$16))</f>
        <v>3.3628105675146771</v>
      </c>
      <c r="J70" s="38">
        <f>IF('3g CPIH'!F$16="-","-",'3j PAAC PAP'!$G$10*('3g CPIH'!F$16/'3g CPIH'!$G$16))</f>
        <v>3.3829070450097847</v>
      </c>
      <c r="K70" s="38">
        <f>IF('3g CPIH'!G$16="-","-",'3j PAAC PAP'!$G$10*('3g CPIH'!G$16/'3g CPIH'!$G$16))</f>
        <v>3.4230999999999998</v>
      </c>
      <c r="L70" s="38">
        <f>IF('3g CPIH'!H$16="-","-",'3j PAAC PAP'!$G$10*('3g CPIH'!H$16/'3g CPIH'!$G$16))</f>
        <v>3.4666423679060667</v>
      </c>
      <c r="M70" s="38">
        <f>IF('3g CPIH'!I$16="-","-",'3j PAAC PAP'!$G$10*('3g CPIH'!I$16/'3g CPIH'!$G$16))</f>
        <v>3.516883561643835</v>
      </c>
      <c r="N70" s="38">
        <f>IF('3g CPIH'!J$16="-","-",'3j PAAC PAP'!$G$10*('3g CPIH'!J$16/'3g CPIH'!$G$16))</f>
        <v>3.547028277886497</v>
      </c>
      <c r="O70" s="30"/>
      <c r="P70" s="38">
        <f>IF('3g CPIH'!L$16="-","-",'3j PAAC PAP'!$G$10*('3g CPIH'!L$16/'3g CPIH'!$G$16))</f>
        <v>3.547028277886497</v>
      </c>
      <c r="Q70" s="38">
        <f>IF('3g CPIH'!M$16="-","-",'3j PAAC PAP'!$G$10*('3g CPIH'!M$16/'3g CPIH'!$G$16))</f>
        <v>3.5872212328767121</v>
      </c>
      <c r="R70" s="38">
        <f>IF('3g CPIH'!N$16="-","-",'3j PAAC PAP'!$G$10*('3g CPIH'!N$16/'3g CPIH'!$G$16))</f>
        <v>3.6140165362035224</v>
      </c>
      <c r="S70" s="38">
        <f>IF('3g CPIH'!O$16="-","-",'3j PAAC PAP'!$G$10*('3g CPIH'!O$16/'3g CPIH'!$G$16))</f>
        <v>3.6341130136986299</v>
      </c>
      <c r="T70" s="38">
        <f>IF('3g CPIH'!P$16="-","-",'3j PAAC PAP'!$G$10*('3g CPIH'!P$16/'3g CPIH'!$G$16))</f>
        <v>3.6441612524461835</v>
      </c>
      <c r="U70" s="38">
        <f>IF('3g CPIH'!Q$16="-","-",'3j PAAC PAP'!$G$10*('3g CPIH'!Q$16/'3g CPIH'!$G$16))</f>
        <v>3.6642577299412915</v>
      </c>
      <c r="V70" s="38">
        <f>IF('3g CPIH'!R$16="-","-",'3j PAAC PAP'!$G$10*('3g CPIH'!R$16/'3g CPIH'!$G$16))</f>
        <v>3.7312459882583173</v>
      </c>
      <c r="W70" s="38" t="str">
        <f>IF('3g CPIH'!S$16="-","-",'3j PAAC PAP'!$G$10*('3g CPIH'!S$16/'3g CPIH'!$G$16))</f>
        <v>-</v>
      </c>
      <c r="X70" s="38" t="str">
        <f>IF('3g CPIH'!T$16="-","-",'3j PAAC PAP'!$G$10*('3g CPIH'!T$16/'3g CPIH'!$G$16))</f>
        <v>-</v>
      </c>
      <c r="Y70" s="38" t="str">
        <f>IF('3g CPIH'!U$16="-","-",'3j PAAC PAP'!$G$10*('3g CPIH'!U$16/'3g CPIH'!$G$16))</f>
        <v>-</v>
      </c>
      <c r="Z70" s="38" t="str">
        <f>IF('3g CPIH'!V$16="-","-",'3j PAAC PAP'!$G$10*('3g CPIH'!V$16/'3g CPIH'!$G$16))</f>
        <v>-</v>
      </c>
      <c r="AA70" s="28"/>
    </row>
    <row r="71" spans="1:27" s="29" customFormat="1" ht="11.25" customHeight="1" x14ac:dyDescent="0.25">
      <c r="A71" s="256"/>
      <c r="B71" s="135" t="s">
        <v>349</v>
      </c>
      <c r="C71" s="135" t="s">
        <v>404</v>
      </c>
      <c r="D71" s="133" t="s">
        <v>320</v>
      </c>
      <c r="E71" s="128"/>
      <c r="F71" s="30"/>
      <c r="G71" s="38">
        <f>IF(G63="-","-",SUM(G63:G69)*'3j PAAC PAP'!$G$28)</f>
        <v>2.1916673752693643</v>
      </c>
      <c r="H71" s="38">
        <f>IF(H63="-","-",SUM(H63:H69)*'3j PAAC PAP'!$G$28)</f>
        <v>2.1008760415377616</v>
      </c>
      <c r="I71" s="38">
        <f>IF(I63="-","-",SUM(I63:I69)*'3j PAAC PAP'!$G$28)</f>
        <v>2.1987350960351852</v>
      </c>
      <c r="J71" s="38">
        <f>IF(J63="-","-",SUM(J63:J69)*'3j PAAC PAP'!$G$28)</f>
        <v>2.1568665112699876</v>
      </c>
      <c r="K71" s="38">
        <f>IF(K63="-","-",SUM(K63:K69)*'3j PAAC PAP'!$G$28)</f>
        <v>2.3161448809551906</v>
      </c>
      <c r="L71" s="38">
        <f>IF(L63="-","-",SUM(L63:L69)*'3j PAAC PAP'!$G$28)</f>
        <v>2.2882017941947979</v>
      </c>
      <c r="M71" s="38">
        <f>IF(M63="-","-",SUM(M63:M69)*'3j PAAC PAP'!$G$28)</f>
        <v>2.5051924771438032</v>
      </c>
      <c r="N71" s="38">
        <f>IF(N63="-","-",SUM(N63:N69)*'3j PAAC PAP'!$G$28)</f>
        <v>2.6326544478041418</v>
      </c>
      <c r="O71" s="30"/>
      <c r="P71" s="38">
        <f>IF(P63="-","-",SUM(P63:P69)*'3j PAAC PAP'!$G$28)</f>
        <v>2.6326544478041418</v>
      </c>
      <c r="Q71" s="38">
        <f>IF(Q63="-","-",SUM(Q63:Q69)*'3j PAAC PAP'!$G$28)</f>
        <v>2.9089351730832904</v>
      </c>
      <c r="R71" s="38">
        <f>IF(R63="-","-",SUM(R63:R69)*'3j PAAC PAP'!$G$28)</f>
        <v>2.8125708455206913</v>
      </c>
      <c r="S71" s="38">
        <f>IF(S63="-","-",SUM(S63:S69)*'3j PAAC PAP'!$G$28)</f>
        <v>2.7987910253351886</v>
      </c>
      <c r="T71" s="38">
        <f>IF(T63="-","-",SUM(T63:T69)*'3j PAAC PAP'!$G$28)</f>
        <v>2.7110290672028552</v>
      </c>
      <c r="U71" s="38">
        <f>IF(U63="-","-",SUM(U63:U69)*'3j PAAC PAP'!$G$28)</f>
        <v>2.9828456602085271</v>
      </c>
      <c r="V71" s="38">
        <f>IF(V63="-","-",SUM(V63:V69)*'3j PAAC PAP'!$G$28)</f>
        <v>3.238704771345466</v>
      </c>
      <c r="W71" s="38" t="str">
        <f>IF(W63="-","-",SUM(W63:W69)*'3j PAAC PAP'!$G$28)</f>
        <v>-</v>
      </c>
      <c r="X71" s="38" t="str">
        <f>IF(X63="-","-",SUM(X63:X69)*'3j PAAC PAP'!$G$28)</f>
        <v>-</v>
      </c>
      <c r="Y71" s="38" t="str">
        <f>IF(Y63="-","-",SUM(Y63:Y69)*'3j PAAC PAP'!$G$28)</f>
        <v>-</v>
      </c>
      <c r="Z71" s="38" t="str">
        <f>IF(Z63="-","-",SUM(Z63:Z69)*'3j PAAC PAP'!$G$28)</f>
        <v>-</v>
      </c>
      <c r="AA71" s="28"/>
    </row>
    <row r="72" spans="1:27" s="29" customFormat="1" ht="11.25" customHeight="1" x14ac:dyDescent="0.25">
      <c r="A72" s="256"/>
      <c r="B72" s="135" t="s">
        <v>388</v>
      </c>
      <c r="C72" s="135" t="s">
        <v>515</v>
      </c>
      <c r="D72" s="133" t="s">
        <v>320</v>
      </c>
      <c r="E72" s="128"/>
      <c r="F72" s="30"/>
      <c r="G72" s="38">
        <f>IF(G63="-","-",SUM(G63:G71)*'3k EBIT'!$E$8)</f>
        <v>8.8522514185829486</v>
      </c>
      <c r="H72" s="38">
        <f>IF(H63="-","-",SUM(H63:H71)*'3k EBIT'!$E$8)</f>
        <v>8.4883551929052565</v>
      </c>
      <c r="I72" s="38">
        <f>IF(I63="-","-",SUM(I63:I71)*'3k EBIT'!$E$8)</f>
        <v>8.8809136554741528</v>
      </c>
      <c r="J72" s="38">
        <f>IF(J63="-","-",SUM(J63:J71)*'3k EBIT'!$E$8)</f>
        <v>8.7134316622720451</v>
      </c>
      <c r="K72" s="38">
        <f>IF(K63="-","-",SUM(K63:K71)*'3k EBIT'!$E$8)</f>
        <v>9.3528334374048399</v>
      </c>
      <c r="L72" s="38">
        <f>IF(L63="-","-",SUM(L63:L71)*'3k EBIT'!$E$8)</f>
        <v>9.2416395394828754</v>
      </c>
      <c r="M72" s="38">
        <f>IF(M63="-","-",SUM(M63:M71)*'3k EBIT'!$E$8)</f>
        <v>10.112632251315281</v>
      </c>
      <c r="N72" s="38">
        <f>IF(N63="-","-",SUM(N63:N71)*'3k EBIT'!$E$8)</f>
        <v>10.62427222050926</v>
      </c>
      <c r="O72" s="30"/>
      <c r="P72" s="38">
        <f>IF(P63="-","-",SUM(P63:P71)*'3k EBIT'!$E$8)</f>
        <v>10.62427222050926</v>
      </c>
      <c r="Q72" s="38">
        <f>IF(Q63="-","-",SUM(Q63:Q71)*'3k EBIT'!$E$8)</f>
        <v>11.732792512416321</v>
      </c>
      <c r="R72" s="38">
        <f>IF(R63="-","-",SUM(R63:R71)*'3k EBIT'!$E$8)</f>
        <v>11.346940712197604</v>
      </c>
      <c r="S72" s="38">
        <f>IF(S63="-","-",SUM(S63:S71)*'3k EBIT'!$E$8)</f>
        <v>11.292080037692518</v>
      </c>
      <c r="T72" s="38">
        <f>IF(T63="-","-",SUM(T63:T71)*'3k EBIT'!$E$8)</f>
        <v>10.940394902045224</v>
      </c>
      <c r="U72" s="38">
        <f>IF(U63="-","-",SUM(U63:U71)*'3k EBIT'!$E$8)</f>
        <v>12.030627119663297</v>
      </c>
      <c r="V72" s="38">
        <f>IF(V63="-","-",SUM(V63:V71)*'3k EBIT'!$E$8)</f>
        <v>13.057786344882052</v>
      </c>
      <c r="W72" s="38" t="str">
        <f>IF(W63="-","-",SUM(W63:W71)*'3k EBIT'!$E$8)</f>
        <v>-</v>
      </c>
      <c r="X72" s="38" t="str">
        <f>IF(X63="-","-",SUM(X63:X71)*'3k EBIT'!$E$8)</f>
        <v>-</v>
      </c>
      <c r="Y72" s="38" t="str">
        <f>IF(Y63="-","-",SUM(Y63:Y71)*'3k EBIT'!$E$8)</f>
        <v>-</v>
      </c>
      <c r="Z72" s="38" t="str">
        <f>IF(Z63="-","-",SUM(Z63:Z71)*'3k EBIT'!$E$8)</f>
        <v>-</v>
      </c>
      <c r="AA72" s="28"/>
    </row>
    <row r="73" spans="1:27" s="29" customFormat="1" ht="11.25" customHeight="1" x14ac:dyDescent="0.25">
      <c r="A73" s="256"/>
      <c r="B73" s="135" t="s">
        <v>292</v>
      </c>
      <c r="C73" s="179" t="s">
        <v>516</v>
      </c>
      <c r="D73" s="133" t="s">
        <v>320</v>
      </c>
      <c r="E73" s="127"/>
      <c r="F73" s="30"/>
      <c r="G73" s="38">
        <f>IF(G63="-","-",SUM(G63:G66,G68:G72)*'3l HAP'!$E$9)</f>
        <v>5.0915365531631487</v>
      </c>
      <c r="H73" s="38">
        <f>IF(H63="-","-",SUM(H63:H66,H68:H72)*'3l HAP'!$E$9)</f>
        <v>4.8003265789151186</v>
      </c>
      <c r="I73" s="38">
        <f>IF(I63="-","-",SUM(I63:I66,I68:I72)*'3l HAP'!$E$9)</f>
        <v>4.8312309026952178</v>
      </c>
      <c r="J73" s="38">
        <f>IF(J63="-","-",SUM(J63:J66,J68:J72)*'3l HAP'!$E$9)</f>
        <v>4.7102954023912353</v>
      </c>
      <c r="K73" s="38">
        <f>IF(K63="-","-",SUM(K63:K66,K68:K72)*'3l HAP'!$E$9)</f>
        <v>5.3198454477102173</v>
      </c>
      <c r="L73" s="38">
        <f>IF(L63="-","-",SUM(L63:L66,L68:L72)*'3l HAP'!$E$9)</f>
        <v>5.2212154298270095</v>
      </c>
      <c r="M73" s="38">
        <f>IF(M63="-","-",SUM(M63:M66,M68:M72)*'3l HAP'!$E$9)</f>
        <v>5.8903790443476831</v>
      </c>
      <c r="N73" s="38">
        <f>IF(N63="-","-",SUM(N63:N66,N68:N72)*'3l HAP'!$E$9)</f>
        <v>6.2904162709757738</v>
      </c>
      <c r="O73" s="30"/>
      <c r="P73" s="38">
        <f>IF(P63="-","-",SUM(P63:P66,P68:P72)*'3l HAP'!$E$9)</f>
        <v>6.2904162709757738</v>
      </c>
      <c r="Q73" s="38">
        <f>IF(Q63="-","-",SUM(Q63:Q66,Q68:Q72)*'3l HAP'!$E$9)</f>
        <v>7.0892056118671576</v>
      </c>
      <c r="R73" s="38">
        <f>IF(R63="-","-",SUM(R63:R66,R68:R72)*'3l HAP'!$E$9)</f>
        <v>6.7662155289125563</v>
      </c>
      <c r="S73" s="38">
        <f>IF(S63="-","-",SUM(S63:S66,S68:S72)*'3l HAP'!$E$9)</f>
        <v>6.8050290671540195</v>
      </c>
      <c r="T73" s="38">
        <f>IF(T63="-","-",SUM(T63:T66,T68:T72)*'3l HAP'!$E$9)</f>
        <v>6.4822416981558355</v>
      </c>
      <c r="U73" s="38">
        <f>IF(U63="-","-",SUM(U63:U66,U68:U72)*'3l HAP'!$E$9)</f>
        <v>7.1378266232012431</v>
      </c>
      <c r="V73" s="38">
        <f>IF(V63="-","-",SUM(V63:V66,V68:V72)*'3l HAP'!$E$9)</f>
        <v>7.9285756755278634</v>
      </c>
      <c r="W73" s="38" t="str">
        <f>IF(W63="-","-",SUM(W63:W66,W68:W72)*'3l HAP'!$E$9)</f>
        <v>-</v>
      </c>
      <c r="X73" s="38" t="str">
        <f>IF(X63="-","-",SUM(X63:X66,X68:X72)*'3l HAP'!$E$9)</f>
        <v>-</v>
      </c>
      <c r="Y73" s="38" t="str">
        <f>IF(Y63="-","-",SUM(Y63:Y66,Y68:Y72)*'3l HAP'!$E$9)</f>
        <v>-</v>
      </c>
      <c r="Z73" s="38" t="str">
        <f>IF(Z63="-","-",SUM(Z63:Z66,Z68:Z72)*'3l HAP'!$E$9)</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470.99931350783396</v>
      </c>
      <c r="H74" s="38">
        <f t="shared" si="8"/>
        <v>451.55567851414054</v>
      </c>
      <c r="I74" s="38">
        <f t="shared" si="8"/>
        <v>472.24754601800794</v>
      </c>
      <c r="J74" s="38">
        <f t="shared" si="8"/>
        <v>463.31177241121662</v>
      </c>
      <c r="K74" s="38">
        <f t="shared" si="8"/>
        <v>497.57403356318406</v>
      </c>
      <c r="L74" s="38">
        <f t="shared" si="8"/>
        <v>491.62309554566656</v>
      </c>
      <c r="M74" s="38">
        <f t="shared" si="8"/>
        <v>538.13396190054118</v>
      </c>
      <c r="N74" s="38">
        <f t="shared" si="8"/>
        <v>565.46240743558155</v>
      </c>
      <c r="O74" s="30"/>
      <c r="P74" s="38">
        <f t="shared" ref="P74:Z74" si="9">IF(P63="-","-",SUM(P63:P73))</f>
        <v>565.46240743558155</v>
      </c>
      <c r="Q74" s="38">
        <f t="shared" si="9"/>
        <v>624.604345935948</v>
      </c>
      <c r="R74" s="38">
        <f t="shared" si="9"/>
        <v>603.97337475606287</v>
      </c>
      <c r="S74" s="38">
        <f t="shared" si="9"/>
        <v>601.12478556563326</v>
      </c>
      <c r="T74" s="38">
        <f t="shared" si="9"/>
        <v>582.29226186069377</v>
      </c>
      <c r="U74" s="38">
        <f t="shared" si="9"/>
        <v>640.32846611705384</v>
      </c>
      <c r="V74" s="38">
        <f t="shared" si="9"/>
        <v>695.18020469296528</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DF'!H18="-","-",'3a DF'!H18)</f>
        <v>189.64587973832505</v>
      </c>
      <c r="H75" s="129">
        <f>'3a DF'!I18</f>
        <v>169.88447895689592</v>
      </c>
      <c r="I75" s="129">
        <f>'3a DF'!J18</f>
        <v>153.03150740563856</v>
      </c>
      <c r="J75" s="129">
        <f>'3a DF'!K18</f>
        <v>145.42816241136751</v>
      </c>
      <c r="K75" s="129">
        <f>'3a DF'!L18</f>
        <v>170.12681028413797</v>
      </c>
      <c r="L75" s="129">
        <f>'3a DF'!M18</f>
        <v>163.53279314376493</v>
      </c>
      <c r="M75" s="129">
        <f>'3a DF'!N18</f>
        <v>171.31098466799796</v>
      </c>
      <c r="N75" s="129">
        <f>'3a DF'!O18</f>
        <v>190.61902590369556</v>
      </c>
      <c r="O75" s="30"/>
      <c r="P75" s="129">
        <f>'3a DF'!Q18</f>
        <v>190.61902590369556</v>
      </c>
      <c r="Q75" s="129">
        <f>'3a DF'!R18</f>
        <v>221.00726263088399</v>
      </c>
      <c r="R75" s="129">
        <f>'3a DF'!S18</f>
        <v>197.25878268272322</v>
      </c>
      <c r="S75" s="129">
        <f>'3a DF'!T18</f>
        <v>180.46473705907127</v>
      </c>
      <c r="T75" s="129">
        <f>'3a DF'!U18</f>
        <v>151.05885388385178</v>
      </c>
      <c r="U75" s="129">
        <f>'3a DF'!V18</f>
        <v>179.50252039949856</v>
      </c>
      <c r="V75" s="129">
        <f>'3a DF'!W18</f>
        <v>247.72816571888947</v>
      </c>
      <c r="W75" s="129" t="str">
        <f>'3a DF'!X18</f>
        <v>-</v>
      </c>
      <c r="X75" s="129" t="str">
        <f>'3a DF'!Y18</f>
        <v>-</v>
      </c>
      <c r="Y75" s="129" t="str">
        <f>'3a DF'!Z18</f>
        <v>-</v>
      </c>
      <c r="Z75" s="129" t="str">
        <f>'3a DF'!AA18</f>
        <v>-</v>
      </c>
      <c r="AA75" s="28"/>
    </row>
    <row r="76" spans="1:27" s="29" customFormat="1" ht="11.25" customHeight="1" x14ac:dyDescent="0.25">
      <c r="A76" s="256"/>
      <c r="B76" s="132" t="s">
        <v>350</v>
      </c>
      <c r="C76" s="132" t="s">
        <v>300</v>
      </c>
      <c r="D76" s="134" t="s">
        <v>321</v>
      </c>
      <c r="E76" s="131"/>
      <c r="F76" s="30"/>
      <c r="G76" s="129">
        <f>IF('3b CM'!G18="-","-",'3b CM'!G18)</f>
        <v>5.6256662357449895E-2</v>
      </c>
      <c r="H76" s="129">
        <f>'3b CM'!H18</f>
        <v>8.4384993536174846E-2</v>
      </c>
      <c r="I76" s="129">
        <f>'3b CM'!I18</f>
        <v>0.26571917124428224</v>
      </c>
      <c r="J76" s="129">
        <f>'3b CM'!J18</f>
        <v>0.2702231630110728</v>
      </c>
      <c r="K76" s="129">
        <f>'3b CM'!K18</f>
        <v>3.4706905227218496</v>
      </c>
      <c r="L76" s="129">
        <f>'3b CM'!L18</f>
        <v>3.3669205135705971</v>
      </c>
      <c r="M76" s="129">
        <f>'3b CM'!M18</f>
        <v>11.48998299740572</v>
      </c>
      <c r="N76" s="129">
        <f>'3b CM'!N18</f>
        <v>10.922704668645167</v>
      </c>
      <c r="O76" s="30"/>
      <c r="P76" s="129">
        <f>'3b CM'!P18</f>
        <v>10.922704668645167</v>
      </c>
      <c r="Q76" s="129">
        <f>'3b CM'!Q18</f>
        <v>14.558987946385416</v>
      </c>
      <c r="R76" s="129">
        <f>'3b CM'!R18</f>
        <v>14.492465736914953</v>
      </c>
      <c r="S76" s="129">
        <f>'3b CM'!S18</f>
        <v>17.181194828314531</v>
      </c>
      <c r="T76" s="129">
        <f>'3b CM'!T18</f>
        <v>18.214025568489518</v>
      </c>
      <c r="U76" s="129">
        <f>'3b CM'!U18</f>
        <v>13.849815370689248</v>
      </c>
      <c r="V76" s="129">
        <f>'3b CM'!V18</f>
        <v>14.205043940538802</v>
      </c>
      <c r="W76" s="129" t="str">
        <f>'3b CM'!W18</f>
        <v>-</v>
      </c>
      <c r="X76" s="129" t="str">
        <f>'3b CM'!X18</f>
        <v>-</v>
      </c>
      <c r="Y76" s="129" t="str">
        <f>'3b CM'!Y18</f>
        <v>-</v>
      </c>
      <c r="Z76" s="129" t="str">
        <f>'3b CM'!Z18</f>
        <v>-</v>
      </c>
      <c r="AA76" s="28"/>
    </row>
    <row r="77" spans="1:27" s="29" customFormat="1" ht="11.5" x14ac:dyDescent="0.25">
      <c r="A77" s="256"/>
      <c r="B77" s="132" t="s">
        <v>596</v>
      </c>
      <c r="C77" s="132" t="s">
        <v>597</v>
      </c>
      <c r="D77" s="134" t="s">
        <v>321</v>
      </c>
      <c r="E77" s="131"/>
      <c r="F77" s="30"/>
      <c r="G77" s="129" t="str">
        <f>IF('3c AA'!J60="-","-",'3c AA'!J60)</f>
        <v>-</v>
      </c>
      <c r="H77" s="129" t="str">
        <f>IF('3c AA'!K60="-","-",'3c AA'!K60)</f>
        <v>-</v>
      </c>
      <c r="I77" s="129" t="str">
        <f>IF('3c AA'!L60="-","-",'3c AA'!L60)</f>
        <v>-</v>
      </c>
      <c r="J77" s="129" t="str">
        <f>IF('3c AA'!M60="-","-",'3c AA'!M60)</f>
        <v>-</v>
      </c>
      <c r="K77" s="129" t="str">
        <f>IF('3c AA'!N60="-","-",'3c AA'!N60)</f>
        <v>-</v>
      </c>
      <c r="L77" s="129" t="str">
        <f>IF('3c AA'!O60="-","-",'3c AA'!O60)</f>
        <v>-</v>
      </c>
      <c r="M77" s="129" t="str">
        <f>IF('3c AA'!P60="-","-",'3c AA'!P60)</f>
        <v>-</v>
      </c>
      <c r="N77" s="129" t="str">
        <f>IF('3c AA'!Q60="-","-",'3c AA'!Q60)</f>
        <v>-</v>
      </c>
      <c r="O77" s="30"/>
      <c r="P77" s="129" t="str">
        <f>IF('3c AA'!S60="-","-",'3c AA'!S60)</f>
        <v>-</v>
      </c>
      <c r="Q77" s="129" t="str">
        <f>IF('3c AA'!T60="-","-",'3c AA'!T60)</f>
        <v>-</v>
      </c>
      <c r="R77" s="129" t="str">
        <f>IF('3c AA'!U60="-","-",'3c AA'!U60)</f>
        <v>-</v>
      </c>
      <c r="S77" s="129" t="str">
        <f>IF('3c AA'!V60="-","-",'3c AA'!V60)</f>
        <v>-</v>
      </c>
      <c r="T77" s="129">
        <f>IF('3c AA'!W60="-","-",'3c AA'!W60)</f>
        <v>4.5066764067244529</v>
      </c>
      <c r="U77" s="129">
        <f>IF('3c AA'!X60="-","-",'3c AA'!X60)</f>
        <v>9.9756950960531068</v>
      </c>
      <c r="V77" s="129">
        <f>IF('3c AA'!Y60="-","-",'3c AA'!Y60)</f>
        <v>4.43</v>
      </c>
      <c r="W77" s="129" t="str">
        <f>IF('3c AA'!Z60="-","-",'3c AA'!Z60)</f>
        <v>-</v>
      </c>
      <c r="X77" s="129" t="str">
        <f>IF('3c AA'!AA60="-","-",'3c AA'!AA60)</f>
        <v>-</v>
      </c>
      <c r="Y77" s="129" t="str">
        <f>IF('3c AA'!AB60="-","-",'3c AA'!AB60)</f>
        <v>-</v>
      </c>
      <c r="Z77" s="129" t="str">
        <f>IF('3c AA'!AC60="-","-",'3c AA'!AC60)</f>
        <v>-</v>
      </c>
      <c r="AA77" s="28"/>
    </row>
    <row r="78" spans="1:27" s="29" customFormat="1" ht="11.5" x14ac:dyDescent="0.25">
      <c r="A78" s="256"/>
      <c r="B78" s="132" t="s">
        <v>2</v>
      </c>
      <c r="C78" s="132" t="s">
        <v>342</v>
      </c>
      <c r="D78" s="134" t="s">
        <v>321</v>
      </c>
      <c r="E78" s="131"/>
      <c r="F78" s="30"/>
      <c r="G78" s="129">
        <f>IF('3d PC'!G19="-","-",'3d PC'!G19)</f>
        <v>68.691469332493085</v>
      </c>
      <c r="H78" s="129">
        <f>'3d PC'!H19</f>
        <v>68.671366930085739</v>
      </c>
      <c r="I78" s="129">
        <f>'3d PC'!I19</f>
        <v>86.613622845767168</v>
      </c>
      <c r="J78" s="129">
        <f>'3d PC'!J19</f>
        <v>85.614164071455562</v>
      </c>
      <c r="K78" s="129">
        <f>'3d PC'!K19</f>
        <v>97.877310062425408</v>
      </c>
      <c r="L78" s="129">
        <f>'3d PC'!L19</f>
        <v>97.06546226748624</v>
      </c>
      <c r="M78" s="129">
        <f>'3d PC'!M19</f>
        <v>118.16325327325271</v>
      </c>
      <c r="N78" s="129">
        <f>'3d PC'!N19</f>
        <v>116.08964127940474</v>
      </c>
      <c r="O78" s="30"/>
      <c r="P78" s="129">
        <f>'3d PC'!P19</f>
        <v>116.08964127940474</v>
      </c>
      <c r="Q78" s="129">
        <f>'3d PC'!Q19</f>
        <v>129.62064120818005</v>
      </c>
      <c r="R78" s="129">
        <f>'3d PC'!R19</f>
        <v>131.55771258692727</v>
      </c>
      <c r="S78" s="129">
        <f>'3d PC'!S19</f>
        <v>143.2691911660786</v>
      </c>
      <c r="T78" s="129">
        <f>'3d PC'!T19</f>
        <v>145.68440318623078</v>
      </c>
      <c r="U78" s="129">
        <f>'3d PC'!U19</f>
        <v>157.29692401839924</v>
      </c>
      <c r="V78" s="129">
        <f>'3d PC'!V19</f>
        <v>143.45912402947334</v>
      </c>
      <c r="W78" s="129" t="str">
        <f>'3d PC'!W19</f>
        <v>-</v>
      </c>
      <c r="X78" s="129" t="str">
        <f>'3d PC'!X19</f>
        <v>-</v>
      </c>
      <c r="Y78" s="129" t="str">
        <f>'3d PC'!Y19</f>
        <v>-</v>
      </c>
      <c r="Z78" s="129" t="str">
        <f>'3d PC'!Z19</f>
        <v>-</v>
      </c>
      <c r="AA78" s="28"/>
    </row>
    <row r="79" spans="1:27" s="29" customFormat="1" ht="11.5" x14ac:dyDescent="0.25">
      <c r="A79" s="256"/>
      <c r="B79" s="132" t="s">
        <v>352</v>
      </c>
      <c r="C79" s="132" t="s">
        <v>343</v>
      </c>
      <c r="D79" s="134" t="s">
        <v>321</v>
      </c>
      <c r="E79" s="131"/>
      <c r="F79" s="30"/>
      <c r="G79" s="129">
        <f>IF('3e NC-Elec'!H33="-","-",'3e NC-Elec'!H33)</f>
        <v>129.24659664648567</v>
      </c>
      <c r="H79" s="129">
        <f>'3e NC-Elec'!I33</f>
        <v>129.99016388228577</v>
      </c>
      <c r="I79" s="129">
        <f>'3e NC-Elec'!J33</f>
        <v>144.63173392265401</v>
      </c>
      <c r="J79" s="129">
        <f>'3e NC-Elec'!K33</f>
        <v>144.07247110285542</v>
      </c>
      <c r="K79" s="129">
        <f>'3e NC-Elec'!L33</f>
        <v>133.80344450903061</v>
      </c>
      <c r="L79" s="129">
        <f>'3e NC-Elec'!M33</f>
        <v>134.6948433906214</v>
      </c>
      <c r="M79" s="129">
        <f>'3e NC-Elec'!N33</f>
        <v>125.52748304179777</v>
      </c>
      <c r="N79" s="129">
        <f>'3e NC-Elec'!O33</f>
        <v>125.13757098098418</v>
      </c>
      <c r="O79" s="30"/>
      <c r="P79" s="129">
        <f>'3e NC-Elec'!Q33</f>
        <v>125.13757098098418</v>
      </c>
      <c r="Q79" s="129">
        <f>'3e NC-Elec'!R33</f>
        <v>132.64000379353573</v>
      </c>
      <c r="R79" s="129">
        <f>'3e NC-Elec'!S33</f>
        <v>134.26488530239789</v>
      </c>
      <c r="S79" s="129">
        <f>'3e NC-Elec'!T33</f>
        <v>138.11137129961392</v>
      </c>
      <c r="T79" s="129">
        <f>'3e NC-Elec'!U33</f>
        <v>141.39593788625712</v>
      </c>
      <c r="U79" s="129">
        <f>'3e NC-Elec'!V33</f>
        <v>149.2381412376856</v>
      </c>
      <c r="V79" s="129">
        <f>'3e NC-Elec'!W33</f>
        <v>149.27322576471568</v>
      </c>
      <c r="W79" s="129" t="str">
        <f>'3e NC-Elec'!X33</f>
        <v>-</v>
      </c>
      <c r="X79" s="129" t="str">
        <f>'3e NC-Elec'!Y33</f>
        <v>-</v>
      </c>
      <c r="Y79" s="129" t="str">
        <f>'3e NC-Elec'!Z33</f>
        <v>-</v>
      </c>
      <c r="Z79" s="129" t="str">
        <f>'3e NC-Elec'!AA33</f>
        <v>-</v>
      </c>
      <c r="AA79" s="28"/>
    </row>
    <row r="80" spans="1:27" s="29" customFormat="1" ht="11.5" x14ac:dyDescent="0.25">
      <c r="A80" s="256"/>
      <c r="B80" s="132" t="s">
        <v>349</v>
      </c>
      <c r="C80" s="132" t="s">
        <v>344</v>
      </c>
      <c r="D80" s="134" t="s">
        <v>321</v>
      </c>
      <c r="E80" s="131"/>
      <c r="F80" s="30"/>
      <c r="G80" s="129">
        <f>IF('3g CPIH'!C$16="-","-",'3h OC '!$E$8*('3g CPIH'!C$16/'3g CPIH'!$G$16))</f>
        <v>76.502677103718199</v>
      </c>
      <c r="H80" s="129">
        <f>IF('3g CPIH'!D$16="-","-",'3h OC '!$E$8*('3g CPIH'!D$16/'3g CPIH'!$G$16))</f>
        <v>76.655835616438353</v>
      </c>
      <c r="I80" s="129">
        <f>IF('3g CPIH'!E$16="-","-",'3h OC '!$E$8*('3g CPIH'!E$16/'3g CPIH'!$G$16))</f>
        <v>76.885573385518597</v>
      </c>
      <c r="J80" s="129">
        <f>IF('3g CPIH'!F$16="-","-",'3h OC '!$E$8*('3g CPIH'!F$16/'3g CPIH'!$G$16))</f>
        <v>77.345048923679059</v>
      </c>
      <c r="K80" s="129">
        <f>IF('3g CPIH'!G$16="-","-",'3h OC '!$E$8*('3g CPIH'!G$16/'3g CPIH'!$G$16))</f>
        <v>78.263999999999996</v>
      </c>
      <c r="L80" s="129">
        <f>IF('3g CPIH'!H$16="-","-",'3h OC '!$E$8*('3g CPIH'!H$16/'3g CPIH'!$G$16))</f>
        <v>79.259530332681024</v>
      </c>
      <c r="M80" s="129">
        <f>IF('3g CPIH'!I$16="-","-",'3h OC '!$E$8*('3g CPIH'!I$16/'3g CPIH'!$G$16))</f>
        <v>80.408219178082177</v>
      </c>
      <c r="N80" s="129">
        <f>IF('3g CPIH'!J$16="-","-",'3h OC '!$E$8*('3g CPIH'!J$16/'3g CPIH'!$G$16))</f>
        <v>81.097432485322898</v>
      </c>
      <c r="O80" s="30"/>
      <c r="P80" s="129">
        <f>IF('3g CPIH'!L$16="-","-",'3h OC '!$E$8*('3g CPIH'!L$16/'3g CPIH'!$G$16))</f>
        <v>81.097432485322898</v>
      </c>
      <c r="Q80" s="129">
        <f>IF('3g CPIH'!M$16="-","-",'3h OC '!$E$8*('3g CPIH'!M$16/'3g CPIH'!$G$16))</f>
        <v>82.016383561643835</v>
      </c>
      <c r="R80" s="129">
        <f>IF('3g CPIH'!N$16="-","-",'3h OC '!$E$8*('3g CPIH'!N$16/'3g CPIH'!$G$16))</f>
        <v>82.62901761252445</v>
      </c>
      <c r="S80" s="129">
        <f>IF('3g CPIH'!O$16="-","-",'3h OC '!$E$8*('3g CPIH'!O$16/'3g CPIH'!$G$16))</f>
        <v>83.088493150684926</v>
      </c>
      <c r="T80" s="129">
        <f>IF('3g CPIH'!P$16="-","-",'3h OC '!$E$8*('3g CPIH'!P$16/'3g CPIH'!$G$16))</f>
        <v>83.318230919765156</v>
      </c>
      <c r="U80" s="129">
        <f>IF('3g CPIH'!Q$16="-","-",'3h OC '!$E$8*('3g CPIH'!Q$16/'3g CPIH'!$G$16))</f>
        <v>83.777706457925632</v>
      </c>
      <c r="V80" s="129">
        <f>IF('3g CPIH'!R$16="-","-",'3h OC '!$E$8*('3g CPIH'!R$16/'3g CPIH'!$G$16))</f>
        <v>85.309291585127198</v>
      </c>
      <c r="W80" s="129" t="str">
        <f>IF('3g CPIH'!S$16="-","-",'3h OC '!$E$8*('3g CPIH'!S$16/'3g CPIH'!$G$16))</f>
        <v>-</v>
      </c>
      <c r="X80" s="129" t="str">
        <f>IF('3g CPIH'!T$16="-","-",'3h OC '!$E$8*('3g CPIH'!T$16/'3g CPIH'!$G$16))</f>
        <v>-</v>
      </c>
      <c r="Y80" s="129" t="str">
        <f>IF('3g CPIH'!U$16="-","-",'3h OC '!$E$8*('3g CPIH'!U$16/'3g CPIH'!$G$16))</f>
        <v>-</v>
      </c>
      <c r="Z80" s="129" t="str">
        <f>IF('3g CPIH'!V$16="-","-",'3h OC '!$E$8*('3g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SMNCC'!G$46)</f>
        <v>0</v>
      </c>
      <c r="L81" s="129">
        <f>IF('3i SMNCC'!H$46="-","-",'3i SMNCC'!H$46)</f>
        <v>-0.18995111249132623</v>
      </c>
      <c r="M81" s="129">
        <f>IF('3i SMNCC'!I$46="-","-",'3i SMNCC'!I$46)</f>
        <v>2.3898870370752556</v>
      </c>
      <c r="N81" s="129">
        <f>IF('3i SMNCC'!J$46="-","-",'3i SMNCC'!J$46)</f>
        <v>11.485481460604181</v>
      </c>
      <c r="O81" s="30"/>
      <c r="P81" s="129">
        <f>IF('3i SMNCC'!L$46="-","-",'3i SMNCC'!L$46)</f>
        <v>11.485481460604181</v>
      </c>
      <c r="Q81" s="129">
        <f>IF('3i SMNCC'!M$46="-","-",'3i SMNCC'!M$46)</f>
        <v>13.905095596481768</v>
      </c>
      <c r="R81" s="129">
        <f>IF('3i SMNCC'!N$46="-","-",'3i SMNCC'!N$46)</f>
        <v>14.008016342776511</v>
      </c>
      <c r="S81" s="129">
        <f>IF('3i SMNCC'!O$46="-","-",'3i SMNCC'!O$46)</f>
        <v>16.592254432324484</v>
      </c>
      <c r="T81" s="129">
        <f>IF('3i SMNCC'!P$46="-","-",'3i SMNCC'!P$46)</f>
        <v>16.855736391237045</v>
      </c>
      <c r="U81" s="129">
        <f>IF('3i SMNCC'!Q$46="-","-",'3i SMNCC'!Q$46)</f>
        <v>16.48610584262476</v>
      </c>
      <c r="V81" s="129">
        <f>IF('3i SMNCC'!R$46="-","-",'3i SMNCC'!R$46)</f>
        <v>16.529685824397358</v>
      </c>
      <c r="W81" s="129" t="str">
        <f>IF('3i SMNCC'!S$46="-","-",'3i SMNCC'!S$46)</f>
        <v>-</v>
      </c>
      <c r="X81" s="129" t="str">
        <f>IF('3i SMNCC'!T$46="-","-",'3i SMNCC'!T$46)</f>
        <v>-</v>
      </c>
      <c r="Y81" s="129" t="str">
        <f>IF('3i SMNCC'!U$46="-","-",'3i SMNCC'!U$46)</f>
        <v>-</v>
      </c>
      <c r="Z81" s="129" t="str">
        <f>IF('3i SMNCC'!V$46="-","-",'3i SMNCC'!V$46)</f>
        <v>-</v>
      </c>
      <c r="AA81" s="28"/>
    </row>
    <row r="82" spans="1:27" s="29" customFormat="1" ht="11.25" customHeight="1" x14ac:dyDescent="0.25">
      <c r="A82" s="256"/>
      <c r="B82" s="132" t="s">
        <v>349</v>
      </c>
      <c r="C82" s="132" t="s">
        <v>389</v>
      </c>
      <c r="D82" s="134" t="s">
        <v>321</v>
      </c>
      <c r="E82" s="131"/>
      <c r="F82" s="30"/>
      <c r="G82" s="129">
        <f>IF('3g CPIH'!C$16="-","-",'3j PAAC PAP'!$G$10*('3g CPIH'!C$16/'3g CPIH'!$G$16))</f>
        <v>3.3460635029354204</v>
      </c>
      <c r="H82" s="129">
        <f>IF('3g CPIH'!D$16="-","-",'3j PAAC PAP'!$G$10*('3g CPIH'!D$16/'3g CPIH'!$G$16))</f>
        <v>3.3527623287671227</v>
      </c>
      <c r="I82" s="129">
        <f>IF('3g CPIH'!E$16="-","-",'3j PAAC PAP'!$G$10*('3g CPIH'!E$16/'3g CPIH'!$G$16))</f>
        <v>3.3628105675146771</v>
      </c>
      <c r="J82" s="129">
        <f>IF('3g CPIH'!F$16="-","-",'3j PAAC PAP'!$G$10*('3g CPIH'!F$16/'3g CPIH'!$G$16))</f>
        <v>3.3829070450097847</v>
      </c>
      <c r="K82" s="129">
        <f>IF('3g CPIH'!G$16="-","-",'3j PAAC PAP'!$G$10*('3g CPIH'!G$16/'3g CPIH'!$G$16))</f>
        <v>3.4230999999999998</v>
      </c>
      <c r="L82" s="129">
        <f>IF('3g CPIH'!H$16="-","-",'3j PAAC PAP'!$G$10*('3g CPIH'!H$16/'3g CPIH'!$G$16))</f>
        <v>3.4666423679060667</v>
      </c>
      <c r="M82" s="129">
        <f>IF('3g CPIH'!I$16="-","-",'3j PAAC PAP'!$G$10*('3g CPIH'!I$16/'3g CPIH'!$G$16))</f>
        <v>3.516883561643835</v>
      </c>
      <c r="N82" s="129">
        <f>IF('3g CPIH'!J$16="-","-",'3j PAAC PAP'!$G$10*('3g CPIH'!J$16/'3g CPIH'!$G$16))</f>
        <v>3.547028277886497</v>
      </c>
      <c r="O82" s="30"/>
      <c r="P82" s="129">
        <f>IF('3g CPIH'!L$16="-","-",'3j PAAC PAP'!$G$10*('3g CPIH'!L$16/'3g CPIH'!$G$16))</f>
        <v>3.547028277886497</v>
      </c>
      <c r="Q82" s="129">
        <f>IF('3g CPIH'!M$16="-","-",'3j PAAC PAP'!$G$10*('3g CPIH'!M$16/'3g CPIH'!$G$16))</f>
        <v>3.5872212328767121</v>
      </c>
      <c r="R82" s="129">
        <f>IF('3g CPIH'!N$16="-","-",'3j PAAC PAP'!$G$10*('3g CPIH'!N$16/'3g CPIH'!$G$16))</f>
        <v>3.6140165362035224</v>
      </c>
      <c r="S82" s="129">
        <f>IF('3g CPIH'!O$16="-","-",'3j PAAC PAP'!$G$10*('3g CPIH'!O$16/'3g CPIH'!$G$16))</f>
        <v>3.6341130136986299</v>
      </c>
      <c r="T82" s="129">
        <f>IF('3g CPIH'!P$16="-","-",'3j PAAC PAP'!$G$10*('3g CPIH'!P$16/'3g CPIH'!$G$16))</f>
        <v>3.6441612524461835</v>
      </c>
      <c r="U82" s="129">
        <f>IF('3g CPIH'!Q$16="-","-",'3j PAAC PAP'!$G$10*('3g CPIH'!Q$16/'3g CPIH'!$G$16))</f>
        <v>3.6642577299412915</v>
      </c>
      <c r="V82" s="129">
        <f>IF('3g CPIH'!R$16="-","-",'3j PAAC PAP'!$G$10*('3g CPIH'!R$16/'3g CPIH'!$G$16))</f>
        <v>3.7312459882583173</v>
      </c>
      <c r="W82" s="129" t="str">
        <f>IF('3g CPIH'!S$16="-","-",'3j PAAC PAP'!$G$10*('3g CPIH'!S$16/'3g CPIH'!$G$16))</f>
        <v>-</v>
      </c>
      <c r="X82" s="129" t="str">
        <f>IF('3g CPIH'!T$16="-","-",'3j PAAC PAP'!$G$10*('3g CPIH'!T$16/'3g CPIH'!$G$16))</f>
        <v>-</v>
      </c>
      <c r="Y82" s="129" t="str">
        <f>IF('3g CPIH'!U$16="-","-",'3j PAAC PAP'!$G$10*('3g CPIH'!U$16/'3g CPIH'!$G$16))</f>
        <v>-</v>
      </c>
      <c r="Z82" s="129" t="str">
        <f>IF('3g CPIH'!V$16="-","-",'3j PAAC PAP'!$G$10*('3g CPIH'!V$16/'3g CPIH'!$G$16))</f>
        <v>-</v>
      </c>
      <c r="AA82" s="28"/>
    </row>
    <row r="83" spans="1:27" s="29" customFormat="1" ht="11.25" customHeight="1" x14ac:dyDescent="0.25">
      <c r="A83" s="256"/>
      <c r="B83" s="132" t="s">
        <v>349</v>
      </c>
      <c r="C83" s="132" t="s">
        <v>404</v>
      </c>
      <c r="D83" s="134" t="s">
        <v>321</v>
      </c>
      <c r="E83" s="131"/>
      <c r="F83" s="30"/>
      <c r="G83" s="129">
        <f>IF(G75="-","-",SUM(G75:G81)*'3j PAAC PAP'!$G$28)</f>
        <v>2.252949537012324</v>
      </c>
      <c r="H83" s="129">
        <f>IF(H75="-","-",SUM(H75:H81)*'3j PAAC PAP'!$G$28)</f>
        <v>2.1614193622608404</v>
      </c>
      <c r="I83" s="129">
        <f>IF(I75="-","-",SUM(I75:I81)*'3j PAAC PAP'!$G$28)</f>
        <v>2.2397722727714129</v>
      </c>
      <c r="J83" s="129">
        <f>IF(J75="-","-",SUM(J75:J81)*'3j PAAC PAP'!$G$28)</f>
        <v>2.1975517581896775</v>
      </c>
      <c r="K83" s="129">
        <f>IF(K75="-","-",SUM(K75:K81)*'3j PAAC PAP'!$G$28)</f>
        <v>2.3471141076063451</v>
      </c>
      <c r="L83" s="129">
        <f>IF(L75="-","-",SUM(L75:L81)*'3j PAAC PAP'!$G$28)</f>
        <v>2.3188994712919619</v>
      </c>
      <c r="M83" s="129">
        <f>IF(M75="-","-",SUM(M75:M81)*'3j PAAC PAP'!$G$28)</f>
        <v>2.4720927386894984</v>
      </c>
      <c r="N83" s="129">
        <f>IF(N75="-","-",SUM(N75:N81)*'3j PAAC PAP'!$G$28)</f>
        <v>2.5985979128035996</v>
      </c>
      <c r="O83" s="30"/>
      <c r="P83" s="129">
        <f>IF(P75="-","-",SUM(P75:P81)*'3j PAAC PAP'!$G$28)</f>
        <v>2.5985979128035996</v>
      </c>
      <c r="Q83" s="129">
        <f>IF(Q75="-","-",SUM(Q75:Q81)*'3j PAAC PAP'!$G$28)</f>
        <v>2.8820546109739351</v>
      </c>
      <c r="R83" s="129">
        <f>IF(R75="-","-",SUM(R75:R81)*'3j PAAC PAP'!$G$28)</f>
        <v>2.7872196128027391</v>
      </c>
      <c r="S83" s="129">
        <f>IF(S75="-","-",SUM(S75:S81)*'3j PAAC PAP'!$G$28)</f>
        <v>2.8090449523577696</v>
      </c>
      <c r="T83" s="129">
        <f>IF(T75="-","-",SUM(T75:T81)*'3j PAAC PAP'!$G$28)</f>
        <v>2.7232583770333663</v>
      </c>
      <c r="U83" s="129">
        <f>IF(U75="-","-",SUM(U75:U81)*'3j PAAC PAP'!$G$28)</f>
        <v>2.9615560134846404</v>
      </c>
      <c r="V83" s="129">
        <f>IF(V75="-","-",SUM(V75:V81)*'3j PAAC PAP'!$G$28)</f>
        <v>3.2081762419336903</v>
      </c>
      <c r="W83" s="129" t="str">
        <f>IF(W75="-","-",SUM(W75:W81)*'3j PAAC PAP'!$G$28)</f>
        <v>-</v>
      </c>
      <c r="X83" s="129" t="str">
        <f>IF(X75="-","-",SUM(X75:X81)*'3j PAAC PAP'!$G$28)</f>
        <v>-</v>
      </c>
      <c r="Y83" s="129" t="str">
        <f>IF(Y75="-","-",SUM(Y75:Y81)*'3j PAAC PAP'!$G$28)</f>
        <v>-</v>
      </c>
      <c r="Z83" s="129" t="str">
        <f>IF(Z75="-","-",SUM(Z75:Z81)*'3j PAAC PAP'!$G$28)</f>
        <v>-</v>
      </c>
      <c r="AA83" s="28"/>
    </row>
    <row r="84" spans="1:27" s="29" customFormat="1" ht="11.25" customHeight="1" x14ac:dyDescent="0.25">
      <c r="A84" s="256"/>
      <c r="B84" s="132" t="s">
        <v>388</v>
      </c>
      <c r="C84" s="132" t="s">
        <v>515</v>
      </c>
      <c r="D84" s="134" t="s">
        <v>321</v>
      </c>
      <c r="E84" s="131"/>
      <c r="F84" s="30"/>
      <c r="G84" s="129">
        <f>IF(G75="-","-",SUM(G75:G83)*'3k EBIT'!$E$8)</f>
        <v>9.0979609743918015</v>
      </c>
      <c r="H84" s="129">
        <f>IF(H75="-","-",SUM(H75:H83)*'3k EBIT'!$E$8)</f>
        <v>8.7311023809769885</v>
      </c>
      <c r="I84" s="129">
        <f>IF(I75="-","-",SUM(I75:I83)*'3k EBIT'!$E$8)</f>
        <v>9.0454513640132319</v>
      </c>
      <c r="J84" s="129">
        <f>IF(J75="-","-",SUM(J75:J83)*'3k EBIT'!$E$8)</f>
        <v>8.8765583155148047</v>
      </c>
      <c r="K84" s="129">
        <f>IF(K75="-","-",SUM(K75:K83)*'3k EBIT'!$E$8)</f>
        <v>9.47700390900334</v>
      </c>
      <c r="L84" s="129">
        <f>IF(L75="-","-",SUM(L75:L83)*'3k EBIT'!$E$8)</f>
        <v>9.3647212387797243</v>
      </c>
      <c r="M84" s="129">
        <f>IF(M75="-","-",SUM(M75:M83)*'3k EBIT'!$E$8)</f>
        <v>9.9799195368534619</v>
      </c>
      <c r="N84" s="129">
        <f>IF(N75="-","-",SUM(N75:N83)*'3k EBIT'!$E$8)</f>
        <v>10.48772325015031</v>
      </c>
      <c r="O84" s="30"/>
      <c r="P84" s="129">
        <f>IF(P75="-","-",SUM(P75:P83)*'3k EBIT'!$E$8)</f>
        <v>10.48772325015031</v>
      </c>
      <c r="Q84" s="129">
        <f>IF(Q75="-","-",SUM(Q75:Q83)*'3k EBIT'!$E$8)</f>
        <v>11.625015456452058</v>
      </c>
      <c r="R84" s="129">
        <f>IF(R75="-","-",SUM(R75:R83)*'3k EBIT'!$E$8)</f>
        <v>11.245295470692223</v>
      </c>
      <c r="S84" s="129">
        <f>IF(S75="-","-",SUM(S75:S83)*'3k EBIT'!$E$8)</f>
        <v>11.333192945304727</v>
      </c>
      <c r="T84" s="129">
        <f>IF(T75="-","-",SUM(T75:T83)*'3k EBIT'!$E$8)</f>
        <v>10.989428066033584</v>
      </c>
      <c r="U84" s="129">
        <f>IF(U75="-","-",SUM(U75:U83)*'3k EBIT'!$E$8)</f>
        <v>11.945266722916937</v>
      </c>
      <c r="V84" s="129">
        <f>IF(V75="-","-",SUM(V75:V83)*'3k EBIT'!$E$8)</f>
        <v>12.93538283971969</v>
      </c>
      <c r="W84" s="129" t="str">
        <f>IF(W75="-","-",SUM(W75:W83)*'3k EBIT'!$E$8)</f>
        <v>-</v>
      </c>
      <c r="X84" s="129" t="str">
        <f>IF(X75="-","-",SUM(X75:X83)*'3k EBIT'!$E$8)</f>
        <v>-</v>
      </c>
      <c r="Y84" s="129" t="str">
        <f>IF(Y75="-","-",SUM(Y75:Y83)*'3k EBIT'!$E$8)</f>
        <v>-</v>
      </c>
      <c r="Z84" s="129" t="str">
        <f>IF(Z75="-","-",SUM(Z75:Z83)*'3k EBIT'!$E$8)</f>
        <v>-</v>
      </c>
      <c r="AA84" s="28"/>
    </row>
    <row r="85" spans="1:27" s="29" customFormat="1" ht="12.4" customHeight="1" x14ac:dyDescent="0.25">
      <c r="A85" s="256"/>
      <c r="B85" s="132" t="s">
        <v>292</v>
      </c>
      <c r="C85" s="177" t="s">
        <v>516</v>
      </c>
      <c r="D85" s="134" t="s">
        <v>321</v>
      </c>
      <c r="E85" s="130"/>
      <c r="F85" s="30"/>
      <c r="G85" s="129">
        <f>IF(G75="-","-",SUM(G75:G78,G80:G84)*'3l HAP'!$E$9)</f>
        <v>5.1183948735589073</v>
      </c>
      <c r="H85" s="129">
        <f>IF(H75="-","-",SUM(H75:H78,H80:H84)*'3l HAP'!$E$9)</f>
        <v>4.8248149136801608</v>
      </c>
      <c r="I85" s="129">
        <f>IF(I75="-","-",SUM(I75:I78,I80:I84)*'3l HAP'!$E$9)</f>
        <v>4.8526782951195422</v>
      </c>
      <c r="J85" s="129">
        <f>IF(J75="-","-",SUM(J75:J78,J80:J84)*'3l HAP'!$E$9)</f>
        <v>4.7307210882913378</v>
      </c>
      <c r="K85" s="129">
        <f>IF(K75="-","-",SUM(K75:K78,K80:K84)*'3l HAP'!$E$9)</f>
        <v>5.3437604489183856</v>
      </c>
      <c r="L85" s="129">
        <f>IF(L75="-","-",SUM(L75:L78,L80:L84)*'3l HAP'!$E$9)</f>
        <v>5.2441868518027857</v>
      </c>
      <c r="M85" s="129">
        <f>IF(M75="-","-",SUM(M75:M78,M80:M84)*'3l HAP'!$E$9)</f>
        <v>5.8524648358112401</v>
      </c>
      <c r="N85" s="129">
        <f>IF(N75="-","-",SUM(N75:N78,N80:N84)*'3l HAP'!$E$9)</f>
        <v>6.2494762275270688</v>
      </c>
      <c r="O85" s="30"/>
      <c r="P85" s="129">
        <f>IF(P75="-","-",SUM(P75:P78,P80:P84)*'3l HAP'!$E$9)</f>
        <v>6.2494762275270688</v>
      </c>
      <c r="Q85" s="129">
        <f>IF(Q75="-","-",SUM(Q75:Q78,Q80:Q84)*'3l HAP'!$E$9)</f>
        <v>7.0160061779126126</v>
      </c>
      <c r="R85" s="129">
        <f>IF(R75="-","-",SUM(R75:R78,R80:R84)*'3l HAP'!$E$9)</f>
        <v>6.6996121816806911</v>
      </c>
      <c r="S85" s="129">
        <f>IF(S75="-","-",SUM(S75:S78,S80:S84)*'3l HAP'!$E$9)</f>
        <v>6.7110276956818522</v>
      </c>
      <c r="T85" s="129">
        <f>IF(T75="-","-",SUM(T75:T78,T80:T84)*'3l HAP'!$E$9)</f>
        <v>6.3980404868925769</v>
      </c>
      <c r="U85" s="129">
        <f>IF(U75="-","-",SUM(U75:U78,U80:U84)*'3l HAP'!$E$9)</f>
        <v>7.019771629466101</v>
      </c>
      <c r="V85" s="129">
        <f>IF(V75="-","-",SUM(V75:V78,V80:V84)*'3l HAP'!$E$9)</f>
        <v>7.7822202768206337</v>
      </c>
      <c r="W85" s="129" t="str">
        <f>IF(W75="-","-",SUM(W75:W78,W80:W84)*'3l HAP'!$E$9)</f>
        <v>-</v>
      </c>
      <c r="X85" s="129" t="str">
        <f>IF(X75="-","-",SUM(X75:X78,X80:X84)*'3l HAP'!$E$9)</f>
        <v>-</v>
      </c>
      <c r="Y85" s="129" t="str">
        <f>IF(Y75="-","-",SUM(Y75:Y78,Y80:Y84)*'3l HAP'!$E$9)</f>
        <v>-</v>
      </c>
      <c r="Z85" s="129" t="str">
        <f>IF(Z75="-","-",SUM(Z75:Z78,Z80:Z84)*'3l HAP'!$E$9)</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483.95824837127793</v>
      </c>
      <c r="H86" s="129">
        <f t="shared" si="10"/>
        <v>464.35632936492709</v>
      </c>
      <c r="I86" s="129">
        <f t="shared" si="10"/>
        <v>480.92886923024139</v>
      </c>
      <c r="J86" s="129">
        <f t="shared" si="10"/>
        <v>471.91780787937427</v>
      </c>
      <c r="K86" s="129">
        <f t="shared" si="10"/>
        <v>504.13323384384381</v>
      </c>
      <c r="L86" s="129">
        <f t="shared" si="10"/>
        <v>498.12404846541341</v>
      </c>
      <c r="M86" s="129">
        <f t="shared" si="10"/>
        <v>531.11117086860963</v>
      </c>
      <c r="N86" s="129">
        <f t="shared" si="10"/>
        <v>558.23468244702428</v>
      </c>
      <c r="O86" s="30"/>
      <c r="P86" s="129">
        <f t="shared" ref="P86:Z86" si="11">IF(P75="-","-",SUM(P75:P85))</f>
        <v>558.23468244702428</v>
      </c>
      <c r="Q86" s="129">
        <f t="shared" si="11"/>
        <v>618.8586722153259</v>
      </c>
      <c r="R86" s="129">
        <f t="shared" si="11"/>
        <v>598.55702406564342</v>
      </c>
      <c r="S86" s="129">
        <f t="shared" si="11"/>
        <v>603.19462054313078</v>
      </c>
      <c r="T86" s="129">
        <f t="shared" si="11"/>
        <v>584.78875242496167</v>
      </c>
      <c r="U86" s="129">
        <f t="shared" si="11"/>
        <v>635.71776051868494</v>
      </c>
      <c r="V86" s="129">
        <f t="shared" si="11"/>
        <v>688.59156220987416</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DF'!H19="-","-",'3a DF'!H19)</f>
        <v>190.52852232458511</v>
      </c>
      <c r="H87" s="38">
        <f>'3a DF'!I19</f>
        <v>170.67514878889466</v>
      </c>
      <c r="I87" s="38">
        <f>'3a DF'!J19</f>
        <v>153.74374078324823</v>
      </c>
      <c r="J87" s="38">
        <f>'3a DF'!K19</f>
        <v>146.10500859206456</v>
      </c>
      <c r="K87" s="38">
        <f>'3a DF'!L19</f>
        <v>170.91860796531387</v>
      </c>
      <c r="L87" s="38">
        <f>'3a DF'!M19</f>
        <v>164.29390120304842</v>
      </c>
      <c r="M87" s="38">
        <f>'3a DF'!N19</f>
        <v>174.21769516624019</v>
      </c>
      <c r="N87" s="38">
        <f>'3a DF'!O19</f>
        <v>193.85334461847489</v>
      </c>
      <c r="O87" s="30"/>
      <c r="P87" s="38">
        <f>'3a DF'!Q19</f>
        <v>193.85334461847489</v>
      </c>
      <c r="Q87" s="38">
        <f>'3a DF'!R19</f>
        <v>226.01322976441469</v>
      </c>
      <c r="R87" s="38">
        <f>'3a DF'!S19</f>
        <v>201.72940985350638</v>
      </c>
      <c r="S87" s="38">
        <f>'3a DF'!T19</f>
        <v>184.18509410627877</v>
      </c>
      <c r="T87" s="38">
        <f>'3a DF'!U19</f>
        <v>154.17558280250668</v>
      </c>
      <c r="U87" s="38">
        <f>'3a DF'!V19</f>
        <v>182.68218190723979</v>
      </c>
      <c r="V87" s="38">
        <f>'3a DF'!W19</f>
        <v>252.11581447317729</v>
      </c>
      <c r="W87" s="38" t="str">
        <f>'3a DF'!X19</f>
        <v>-</v>
      </c>
      <c r="X87" s="38" t="str">
        <f>'3a DF'!Y19</f>
        <v>-</v>
      </c>
      <c r="Y87" s="38" t="str">
        <f>'3a DF'!Z19</f>
        <v>-</v>
      </c>
      <c r="Z87" s="38" t="str">
        <f>'3a DF'!AA19</f>
        <v>-</v>
      </c>
      <c r="AA87" s="28"/>
    </row>
    <row r="88" spans="1:27" s="29" customFormat="1" ht="11.5" x14ac:dyDescent="0.25">
      <c r="A88" s="256"/>
      <c r="B88" s="135" t="s">
        <v>350</v>
      </c>
      <c r="C88" s="135" t="s">
        <v>300</v>
      </c>
      <c r="D88" s="133" t="s">
        <v>322</v>
      </c>
      <c r="E88" s="128"/>
      <c r="F88" s="30"/>
      <c r="G88" s="38">
        <f>IF('3b CM'!G19="-","-",'3b CM'!G19)</f>
        <v>5.643104482248941E-2</v>
      </c>
      <c r="H88" s="38">
        <f>'3b CM'!H19</f>
        <v>8.4646567233734107E-2</v>
      </c>
      <c r="I88" s="38">
        <f>'3b CM'!I19</f>
        <v>0.26654283838250331</v>
      </c>
      <c r="J88" s="38">
        <f>'3b CM'!J19</f>
        <v>0.27106079146789858</v>
      </c>
      <c r="K88" s="38">
        <f>'3b CM'!K19</f>
        <v>3.4814488497071223</v>
      </c>
      <c r="L88" s="38">
        <f>'3b CM'!L19</f>
        <v>3.3773571778543388</v>
      </c>
      <c r="M88" s="38">
        <f>'3b CM'!M19</f>
        <v>11.713543315665916</v>
      </c>
      <c r="N88" s="38">
        <f>'3b CM'!N19</f>
        <v>11.135227466332141</v>
      </c>
      <c r="O88" s="30"/>
      <c r="P88" s="38">
        <f>'3b CM'!P19</f>
        <v>11.135227466332141</v>
      </c>
      <c r="Q88" s="38">
        <f>'3b CM'!Q19</f>
        <v>14.908847907513994</v>
      </c>
      <c r="R88" s="38">
        <f>'3b CM'!R19</f>
        <v>14.840341561805861</v>
      </c>
      <c r="S88" s="38">
        <f>'3b CM'!S19</f>
        <v>17.65520814469221</v>
      </c>
      <c r="T88" s="38">
        <f>'3b CM'!T19</f>
        <v>18.715390910050182</v>
      </c>
      <c r="U88" s="38">
        <f>'3b CM'!U19</f>
        <v>14.157233676645898</v>
      </c>
      <c r="V88" s="38">
        <f>'3b CM'!V19</f>
        <v>14.520299552346499</v>
      </c>
      <c r="W88" s="38" t="str">
        <f>'3b CM'!W19</f>
        <v>-</v>
      </c>
      <c r="X88" s="38" t="str">
        <f>'3b CM'!X19</f>
        <v>-</v>
      </c>
      <c r="Y88" s="38" t="str">
        <f>'3b CM'!Y19</f>
        <v>-</v>
      </c>
      <c r="Z88" s="38" t="str">
        <f>'3b CM'!Z19</f>
        <v>-</v>
      </c>
      <c r="AA88" s="28"/>
    </row>
    <row r="89" spans="1:27" s="29" customFormat="1" ht="11.5" x14ac:dyDescent="0.25">
      <c r="A89" s="256"/>
      <c r="B89" s="135" t="s">
        <v>596</v>
      </c>
      <c r="C89" s="135" t="s">
        <v>597</v>
      </c>
      <c r="D89" s="133" t="s">
        <v>322</v>
      </c>
      <c r="E89" s="128"/>
      <c r="F89" s="30"/>
      <c r="G89" s="38" t="str">
        <f>IF('3c AA'!J61="-","-",'3c AA'!J61)</f>
        <v>-</v>
      </c>
      <c r="H89" s="38" t="str">
        <f>IF('3c AA'!K61="-","-",'3c AA'!K61)</f>
        <v>-</v>
      </c>
      <c r="I89" s="38" t="str">
        <f>IF('3c AA'!L61="-","-",'3c AA'!L61)</f>
        <v>-</v>
      </c>
      <c r="J89" s="38" t="str">
        <f>IF('3c AA'!M61="-","-",'3c AA'!M61)</f>
        <v>-</v>
      </c>
      <c r="K89" s="38" t="str">
        <f>IF('3c AA'!N61="-","-",'3c AA'!N61)</f>
        <v>-</v>
      </c>
      <c r="L89" s="38" t="str">
        <f>IF('3c AA'!O61="-","-",'3c AA'!O61)</f>
        <v>-</v>
      </c>
      <c r="M89" s="38" t="str">
        <f>IF('3c AA'!P61="-","-",'3c AA'!P61)</f>
        <v>-</v>
      </c>
      <c r="N89" s="38" t="str">
        <f>IF('3c AA'!Q61="-","-",'3c AA'!Q61)</f>
        <v>-</v>
      </c>
      <c r="O89" s="30"/>
      <c r="P89" s="38" t="str">
        <f>IF('3c AA'!S61="-","-",'3c AA'!S61)</f>
        <v>-</v>
      </c>
      <c r="Q89" s="38" t="str">
        <f>IF('3c AA'!T61="-","-",'3c AA'!T61)</f>
        <v>-</v>
      </c>
      <c r="R89" s="38" t="str">
        <f>IF('3c AA'!U61="-","-",'3c AA'!U61)</f>
        <v>-</v>
      </c>
      <c r="S89" s="38" t="str">
        <f>IF('3c AA'!V61="-","-",'3c AA'!V61)</f>
        <v>-</v>
      </c>
      <c r="T89" s="38">
        <f>IF('3c AA'!W61="-","-",'3c AA'!W61)</f>
        <v>4.583143211518049</v>
      </c>
      <c r="U89" s="38">
        <f>IF('3c AA'!X61="-","-",'3c AA'!X61)</f>
        <v>9.9756950960531068</v>
      </c>
      <c r="V89" s="38">
        <f>IF('3c AA'!Y61="-","-",'3c AA'!Y61)</f>
        <v>4.43</v>
      </c>
      <c r="W89" s="38" t="str">
        <f>IF('3c AA'!Z61="-","-",'3c AA'!Z61)</f>
        <v>-</v>
      </c>
      <c r="X89" s="38" t="str">
        <f>IF('3c AA'!AA61="-","-",'3c AA'!AA61)</f>
        <v>-</v>
      </c>
      <c r="Y89" s="38" t="str">
        <f>IF('3c AA'!AB61="-","-",'3c AA'!AB61)</f>
        <v>-</v>
      </c>
      <c r="Z89" s="38" t="str">
        <f>IF('3c AA'!AC61="-","-",'3c AA'!AC61)</f>
        <v>-</v>
      </c>
      <c r="AA89" s="28"/>
    </row>
    <row r="90" spans="1:27" s="29" customFormat="1" ht="11.5" x14ac:dyDescent="0.25">
      <c r="A90" s="256"/>
      <c r="B90" s="135" t="s">
        <v>2</v>
      </c>
      <c r="C90" s="135" t="s">
        <v>342</v>
      </c>
      <c r="D90" s="133" t="s">
        <v>322</v>
      </c>
      <c r="E90" s="128"/>
      <c r="F90" s="30"/>
      <c r="G90" s="38">
        <f>IF('3d PC'!G20="-","-",'3d PC'!G20)</f>
        <v>68.695530607737979</v>
      </c>
      <c r="H90" s="38">
        <f>'3d PC'!H20</f>
        <v>68.675373133833617</v>
      </c>
      <c r="I90" s="38">
        <f>'3d PC'!I20</f>
        <v>86.631082482246995</v>
      </c>
      <c r="J90" s="38">
        <f>'3d PC'!J20</f>
        <v>85.627481433975092</v>
      </c>
      <c r="K90" s="38">
        <f>'3d PC'!K20</f>
        <v>97.922728265618431</v>
      </c>
      <c r="L90" s="38">
        <f>'3d PC'!L20</f>
        <v>97.105569267855799</v>
      </c>
      <c r="M90" s="38">
        <f>'3d PC'!M20</f>
        <v>118.42842982944278</v>
      </c>
      <c r="N90" s="38">
        <f>'3d PC'!N20</f>
        <v>116.31870460793152</v>
      </c>
      <c r="O90" s="30"/>
      <c r="P90" s="38">
        <f>'3d PC'!P20</f>
        <v>116.31870460793152</v>
      </c>
      <c r="Q90" s="38">
        <f>'3d PC'!Q20</f>
        <v>130.07256983289048</v>
      </c>
      <c r="R90" s="38">
        <f>'3d PC'!R20</f>
        <v>132.02467194812445</v>
      </c>
      <c r="S90" s="38">
        <f>'3d PC'!S20</f>
        <v>143.87286494762401</v>
      </c>
      <c r="T90" s="38">
        <f>'3d PC'!T20</f>
        <v>146.35074438742399</v>
      </c>
      <c r="U90" s="38">
        <f>'3d PC'!U20</f>
        <v>157.95842843271831</v>
      </c>
      <c r="V90" s="38">
        <f>'3d PC'!V20</f>
        <v>143.88459563687533</v>
      </c>
      <c r="W90" s="38" t="str">
        <f>'3d PC'!W20</f>
        <v>-</v>
      </c>
      <c r="X90" s="38" t="str">
        <f>'3d PC'!X20</f>
        <v>-</v>
      </c>
      <c r="Y90" s="38" t="str">
        <f>'3d PC'!Y20</f>
        <v>-</v>
      </c>
      <c r="Z90" s="38" t="str">
        <f>'3d PC'!Z20</f>
        <v>-</v>
      </c>
      <c r="AA90" s="28"/>
    </row>
    <row r="91" spans="1:27" s="29" customFormat="1" ht="11.5" x14ac:dyDescent="0.25">
      <c r="A91" s="256"/>
      <c r="B91" s="135" t="s">
        <v>352</v>
      </c>
      <c r="C91" s="135" t="s">
        <v>343</v>
      </c>
      <c r="D91" s="133" t="s">
        <v>322</v>
      </c>
      <c r="E91" s="128"/>
      <c r="F91" s="30"/>
      <c r="G91" s="38">
        <f>IF('3e NC-Elec'!H34="-","-",'3e NC-Elec'!H34)</f>
        <v>124.32510980430499</v>
      </c>
      <c r="H91" s="38">
        <f>'3e NC-Elec'!I34</f>
        <v>125.0721377222405</v>
      </c>
      <c r="I91" s="38">
        <f>'3e NC-Elec'!J34</f>
        <v>133.59697691662672</v>
      </c>
      <c r="J91" s="38">
        <f>'3e NC-Elec'!K34</f>
        <v>133.03511119724311</v>
      </c>
      <c r="K91" s="38">
        <f>'3e NC-Elec'!L34</f>
        <v>121.99631967072624</v>
      </c>
      <c r="L91" s="38">
        <f>'3e NC-Elec'!M34</f>
        <v>122.89186726683339</v>
      </c>
      <c r="M91" s="38">
        <f>'3e NC-Elec'!N34</f>
        <v>123.93080072985816</v>
      </c>
      <c r="N91" s="38">
        <f>'3e NC-Elec'!O34</f>
        <v>123.53427285580439</v>
      </c>
      <c r="O91" s="30"/>
      <c r="P91" s="38">
        <f>'3e NC-Elec'!Q34</f>
        <v>123.53427285580439</v>
      </c>
      <c r="Q91" s="38">
        <f>'3e NC-Elec'!R34</f>
        <v>133.33143061945938</v>
      </c>
      <c r="R91" s="38">
        <f>'3e NC-Elec'!S34</f>
        <v>135.05132602163874</v>
      </c>
      <c r="S91" s="38">
        <f>'3e NC-Elec'!T34</f>
        <v>127.4839788274648</v>
      </c>
      <c r="T91" s="38">
        <f>'3e NC-Elec'!U34</f>
        <v>130.93145688650176</v>
      </c>
      <c r="U91" s="38">
        <f>'3e NC-Elec'!V34</f>
        <v>135.04068919638456</v>
      </c>
      <c r="V91" s="38">
        <f>'3e NC-Elec'!W34</f>
        <v>135.10262390648938</v>
      </c>
      <c r="W91" s="38" t="str">
        <f>'3e NC-Elec'!X34</f>
        <v>-</v>
      </c>
      <c r="X91" s="38" t="str">
        <f>'3e NC-Elec'!Y34</f>
        <v>-</v>
      </c>
      <c r="Y91" s="38" t="str">
        <f>'3e NC-Elec'!Z34</f>
        <v>-</v>
      </c>
      <c r="Z91" s="38" t="str">
        <f>'3e NC-Elec'!AA34</f>
        <v>-</v>
      </c>
      <c r="AA91" s="28"/>
    </row>
    <row r="92" spans="1:27" s="29" customFormat="1" ht="11.5" x14ac:dyDescent="0.25">
      <c r="A92" s="256"/>
      <c r="B92" s="135" t="s">
        <v>349</v>
      </c>
      <c r="C92" s="135" t="s">
        <v>344</v>
      </c>
      <c r="D92" s="133" t="s">
        <v>322</v>
      </c>
      <c r="E92" s="128"/>
      <c r="F92" s="30"/>
      <c r="G92" s="38">
        <f>IF('3g CPIH'!C$16="-","-",'3h OC '!$E$8*('3g CPIH'!C$16/'3g CPIH'!$G$16))</f>
        <v>76.502677103718199</v>
      </c>
      <c r="H92" s="38">
        <f>IF('3g CPIH'!D$16="-","-",'3h OC '!$E$8*('3g CPIH'!D$16/'3g CPIH'!$G$16))</f>
        <v>76.655835616438353</v>
      </c>
      <c r="I92" s="38">
        <f>IF('3g CPIH'!E$16="-","-",'3h OC '!$E$8*('3g CPIH'!E$16/'3g CPIH'!$G$16))</f>
        <v>76.885573385518597</v>
      </c>
      <c r="J92" s="38">
        <f>IF('3g CPIH'!F$16="-","-",'3h OC '!$E$8*('3g CPIH'!F$16/'3g CPIH'!$G$16))</f>
        <v>77.345048923679059</v>
      </c>
      <c r="K92" s="38">
        <f>IF('3g CPIH'!G$16="-","-",'3h OC '!$E$8*('3g CPIH'!G$16/'3g CPIH'!$G$16))</f>
        <v>78.263999999999996</v>
      </c>
      <c r="L92" s="38">
        <f>IF('3g CPIH'!H$16="-","-",'3h OC '!$E$8*('3g CPIH'!H$16/'3g CPIH'!$G$16))</f>
        <v>79.259530332681024</v>
      </c>
      <c r="M92" s="38">
        <f>IF('3g CPIH'!I$16="-","-",'3h OC '!$E$8*('3g CPIH'!I$16/'3g CPIH'!$G$16))</f>
        <v>80.408219178082177</v>
      </c>
      <c r="N92" s="38">
        <f>IF('3g CPIH'!J$16="-","-",'3h OC '!$E$8*('3g CPIH'!J$16/'3g CPIH'!$G$16))</f>
        <v>81.097432485322898</v>
      </c>
      <c r="O92" s="30"/>
      <c r="P92" s="38">
        <f>IF('3g CPIH'!L$16="-","-",'3h OC '!$E$8*('3g CPIH'!L$16/'3g CPIH'!$G$16))</f>
        <v>81.097432485322898</v>
      </c>
      <c r="Q92" s="38">
        <f>IF('3g CPIH'!M$16="-","-",'3h OC '!$E$8*('3g CPIH'!M$16/'3g CPIH'!$G$16))</f>
        <v>82.016383561643835</v>
      </c>
      <c r="R92" s="38">
        <f>IF('3g CPIH'!N$16="-","-",'3h OC '!$E$8*('3g CPIH'!N$16/'3g CPIH'!$G$16))</f>
        <v>82.62901761252445</v>
      </c>
      <c r="S92" s="38">
        <f>IF('3g CPIH'!O$16="-","-",'3h OC '!$E$8*('3g CPIH'!O$16/'3g CPIH'!$G$16))</f>
        <v>83.088493150684926</v>
      </c>
      <c r="T92" s="38">
        <f>IF('3g CPIH'!P$16="-","-",'3h OC '!$E$8*('3g CPIH'!P$16/'3g CPIH'!$G$16))</f>
        <v>83.318230919765156</v>
      </c>
      <c r="U92" s="38">
        <f>IF('3g CPIH'!Q$16="-","-",'3h OC '!$E$8*('3g CPIH'!Q$16/'3g CPIH'!$G$16))</f>
        <v>83.777706457925632</v>
      </c>
      <c r="V92" s="38">
        <f>IF('3g CPIH'!R$16="-","-",'3h OC '!$E$8*('3g CPIH'!R$16/'3g CPIH'!$G$16))</f>
        <v>85.309291585127198</v>
      </c>
      <c r="W92" s="38" t="str">
        <f>IF('3g CPIH'!S$16="-","-",'3h OC '!$E$8*('3g CPIH'!S$16/'3g CPIH'!$G$16))</f>
        <v>-</v>
      </c>
      <c r="X92" s="38" t="str">
        <f>IF('3g CPIH'!T$16="-","-",'3h OC '!$E$8*('3g CPIH'!T$16/'3g CPIH'!$G$16))</f>
        <v>-</v>
      </c>
      <c r="Y92" s="38" t="str">
        <f>IF('3g CPIH'!U$16="-","-",'3h OC '!$E$8*('3g CPIH'!U$16/'3g CPIH'!$G$16))</f>
        <v>-</v>
      </c>
      <c r="Z92" s="38" t="str">
        <f>IF('3g CPIH'!V$16="-","-",'3h OC '!$E$8*('3g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SMNCC'!G$46)</f>
        <v>0</v>
      </c>
      <c r="L93" s="38">
        <f>IF('3i SMNCC'!H$46="-","-",'3i SMNCC'!H$46)</f>
        <v>-0.18995111249132623</v>
      </c>
      <c r="M93" s="38">
        <f>IF('3i SMNCC'!I$46="-","-",'3i SMNCC'!I$46)</f>
        <v>2.3898870370752556</v>
      </c>
      <c r="N93" s="38">
        <f>IF('3i SMNCC'!J$46="-","-",'3i SMNCC'!J$46)</f>
        <v>11.485481460604181</v>
      </c>
      <c r="O93" s="30"/>
      <c r="P93" s="38">
        <f>IF('3i SMNCC'!L$46="-","-",'3i SMNCC'!L$46)</f>
        <v>11.485481460604181</v>
      </c>
      <c r="Q93" s="38">
        <f>IF('3i SMNCC'!M$46="-","-",'3i SMNCC'!M$46)</f>
        <v>13.905095596481768</v>
      </c>
      <c r="R93" s="38">
        <f>IF('3i SMNCC'!N$46="-","-",'3i SMNCC'!N$46)</f>
        <v>14.008016342776511</v>
      </c>
      <c r="S93" s="38">
        <f>IF('3i SMNCC'!O$46="-","-",'3i SMNCC'!O$46)</f>
        <v>16.592254432324484</v>
      </c>
      <c r="T93" s="38">
        <f>IF('3i SMNCC'!P$46="-","-",'3i SMNCC'!P$46)</f>
        <v>16.855736391237045</v>
      </c>
      <c r="U93" s="38">
        <f>IF('3i SMNCC'!Q$46="-","-",'3i SMNCC'!Q$46)</f>
        <v>16.48610584262476</v>
      </c>
      <c r="V93" s="38">
        <f>IF('3i SMNCC'!R$46="-","-",'3i SMNCC'!R$46)</f>
        <v>16.529685824397358</v>
      </c>
      <c r="W93" s="38" t="str">
        <f>IF('3i SMNCC'!S$46="-","-",'3i SMNCC'!S$46)</f>
        <v>-</v>
      </c>
      <c r="X93" s="38" t="str">
        <f>IF('3i SMNCC'!T$46="-","-",'3i SMNCC'!T$46)</f>
        <v>-</v>
      </c>
      <c r="Y93" s="38" t="str">
        <f>IF('3i SMNCC'!U$46="-","-",'3i SMNCC'!U$46)</f>
        <v>-</v>
      </c>
      <c r="Z93" s="38" t="str">
        <f>IF('3i SMNCC'!V$46="-","-",'3i SMNCC'!V$46)</f>
        <v>-</v>
      </c>
      <c r="AA93" s="28"/>
    </row>
    <row r="94" spans="1:27" s="29" customFormat="1" ht="11.25" customHeight="1" x14ac:dyDescent="0.25">
      <c r="A94" s="256"/>
      <c r="B94" s="135" t="s">
        <v>349</v>
      </c>
      <c r="C94" s="135" t="s">
        <v>389</v>
      </c>
      <c r="D94" s="133" t="s">
        <v>322</v>
      </c>
      <c r="E94" s="128"/>
      <c r="F94" s="30"/>
      <c r="G94" s="38">
        <f>IF('3g CPIH'!C$16="-","-",'3j PAAC PAP'!$G$10*('3g CPIH'!C$16/'3g CPIH'!$G$16))</f>
        <v>3.3460635029354204</v>
      </c>
      <c r="H94" s="38">
        <f>IF('3g CPIH'!D$16="-","-",'3j PAAC PAP'!$G$10*('3g CPIH'!D$16/'3g CPIH'!$G$16))</f>
        <v>3.3527623287671227</v>
      </c>
      <c r="I94" s="38">
        <f>IF('3g CPIH'!E$16="-","-",'3j PAAC PAP'!$G$10*('3g CPIH'!E$16/'3g CPIH'!$G$16))</f>
        <v>3.3628105675146771</v>
      </c>
      <c r="J94" s="38">
        <f>IF('3g CPIH'!F$16="-","-",'3j PAAC PAP'!$G$10*('3g CPIH'!F$16/'3g CPIH'!$G$16))</f>
        <v>3.3829070450097847</v>
      </c>
      <c r="K94" s="38">
        <f>IF('3g CPIH'!G$16="-","-",'3j PAAC PAP'!$G$10*('3g CPIH'!G$16/'3g CPIH'!$G$16))</f>
        <v>3.4230999999999998</v>
      </c>
      <c r="L94" s="38">
        <f>IF('3g CPIH'!H$16="-","-",'3j PAAC PAP'!$G$10*('3g CPIH'!H$16/'3g CPIH'!$G$16))</f>
        <v>3.4666423679060667</v>
      </c>
      <c r="M94" s="38">
        <f>IF('3g CPIH'!I$16="-","-",'3j PAAC PAP'!$G$10*('3g CPIH'!I$16/'3g CPIH'!$G$16))</f>
        <v>3.516883561643835</v>
      </c>
      <c r="N94" s="38">
        <f>IF('3g CPIH'!J$16="-","-",'3j PAAC PAP'!$G$10*('3g CPIH'!J$16/'3g CPIH'!$G$16))</f>
        <v>3.547028277886497</v>
      </c>
      <c r="O94" s="30"/>
      <c r="P94" s="38">
        <f>IF('3g CPIH'!L$16="-","-",'3j PAAC PAP'!$G$10*('3g CPIH'!L$16/'3g CPIH'!$G$16))</f>
        <v>3.547028277886497</v>
      </c>
      <c r="Q94" s="38">
        <f>IF('3g CPIH'!M$16="-","-",'3j PAAC PAP'!$G$10*('3g CPIH'!M$16/'3g CPIH'!$G$16))</f>
        <v>3.5872212328767121</v>
      </c>
      <c r="R94" s="38">
        <f>IF('3g CPIH'!N$16="-","-",'3j PAAC PAP'!$G$10*('3g CPIH'!N$16/'3g CPIH'!$G$16))</f>
        <v>3.6140165362035224</v>
      </c>
      <c r="S94" s="38">
        <f>IF('3g CPIH'!O$16="-","-",'3j PAAC PAP'!$G$10*('3g CPIH'!O$16/'3g CPIH'!$G$16))</f>
        <v>3.6341130136986299</v>
      </c>
      <c r="T94" s="38">
        <f>IF('3g CPIH'!P$16="-","-",'3j PAAC PAP'!$G$10*('3g CPIH'!P$16/'3g CPIH'!$G$16))</f>
        <v>3.6441612524461835</v>
      </c>
      <c r="U94" s="38">
        <f>IF('3g CPIH'!Q$16="-","-",'3j PAAC PAP'!$G$10*('3g CPIH'!Q$16/'3g CPIH'!$G$16))</f>
        <v>3.6642577299412915</v>
      </c>
      <c r="V94" s="38">
        <f>IF('3g CPIH'!R$16="-","-",'3j PAAC PAP'!$G$10*('3g CPIH'!R$16/'3g CPIH'!$G$16))</f>
        <v>3.7312459882583173</v>
      </c>
      <c r="W94" s="38" t="str">
        <f>IF('3g CPIH'!S$16="-","-",'3j PAAC PAP'!$G$10*('3g CPIH'!S$16/'3g CPIH'!$G$16))</f>
        <v>-</v>
      </c>
      <c r="X94" s="38" t="str">
        <f>IF('3g CPIH'!T$16="-","-",'3j PAAC PAP'!$G$10*('3g CPIH'!T$16/'3g CPIH'!$G$16))</f>
        <v>-</v>
      </c>
      <c r="Y94" s="38" t="str">
        <f>IF('3g CPIH'!U$16="-","-",'3j PAAC PAP'!$G$10*('3g CPIH'!U$16/'3g CPIH'!$G$16))</f>
        <v>-</v>
      </c>
      <c r="Z94" s="38" t="str">
        <f>IF('3g CPIH'!V$16="-","-",'3j PAAC PAP'!$G$10*('3g CPIH'!V$16/'3g CPIH'!$G$16))</f>
        <v>-</v>
      </c>
      <c r="AA94" s="28"/>
    </row>
    <row r="95" spans="1:27" s="29" customFormat="1" ht="11.25" customHeight="1" x14ac:dyDescent="0.25">
      <c r="A95" s="256"/>
      <c r="B95" s="135" t="s">
        <v>349</v>
      </c>
      <c r="C95" s="135" t="s">
        <v>404</v>
      </c>
      <c r="D95" s="133" t="s">
        <v>322</v>
      </c>
      <c r="E95" s="128"/>
      <c r="F95" s="30"/>
      <c r="G95" s="38">
        <f>IF(G87="-","-",SUM(G87:G93)*'3j PAAC PAP'!$G$28)</f>
        <v>2.2333655468766094</v>
      </c>
      <c r="H95" s="38">
        <f>IF(H87="-","-",SUM(H87:H93)*'3j PAAC PAP'!$G$28)</f>
        <v>2.1414058904362228</v>
      </c>
      <c r="I95" s="38">
        <f>IF(I87="-","-",SUM(I87:I93)*'3j PAAC PAP'!$G$28)</f>
        <v>2.1897554902348357</v>
      </c>
      <c r="J95" s="38">
        <f>IF(J87="-","-",SUM(J87:J93)*'3j PAAC PAP'!$G$28)</f>
        <v>2.147330532895138</v>
      </c>
      <c r="K95" s="38">
        <f>IF(K87="-","-",SUM(K87:K93)*'3j PAAC PAP'!$G$28)</f>
        <v>2.2939183904631291</v>
      </c>
      <c r="L95" s="38">
        <f>IF(L87="-","-",SUM(L87:L93)*'3j PAAC PAP'!$G$28)</f>
        <v>2.2655475826550844</v>
      </c>
      <c r="M95" s="38">
        <f>IF(M87="-","-",SUM(M87:M93)*'3j PAAC PAP'!$G$28)</f>
        <v>2.4808239442943933</v>
      </c>
      <c r="N95" s="38">
        <f>IF(N87="-","-",SUM(N87:N93)*'3j PAAC PAP'!$G$28)</f>
        <v>2.6086583458021577</v>
      </c>
      <c r="O95" s="30"/>
      <c r="P95" s="38">
        <f>IF(P87="-","-",SUM(P87:P93)*'3j PAAC PAP'!$G$28)</f>
        <v>2.6086583458021577</v>
      </c>
      <c r="Q95" s="38">
        <f>IF(Q87="-","-",SUM(Q87:Q93)*'3j PAAC PAP'!$G$28)</f>
        <v>2.9136016430487892</v>
      </c>
      <c r="R95" s="38">
        <f>IF(R87="-","-",SUM(R87:R93)*'3j PAAC PAP'!$G$28)</f>
        <v>2.8166926303341868</v>
      </c>
      <c r="S95" s="38">
        <f>IF(S87="-","-",SUM(S87:S93)*'3j PAAC PAP'!$G$28)</f>
        <v>2.7807492955784214</v>
      </c>
      <c r="T95" s="38">
        <f>IF(T87="-","-",SUM(T87:T93)*'3j PAAC PAP'!$G$28)</f>
        <v>2.6936316058607002</v>
      </c>
      <c r="U95" s="38">
        <f>IF(U87="-","-",SUM(U87:U93)*'3j PAAC PAP'!$G$28)</f>
        <v>2.9127788091189593</v>
      </c>
      <c r="V95" s="38">
        <f>IF(V87="-","-",SUM(V87:V93)*'3j PAAC PAP'!$G$28)</f>
        <v>3.164285277489217</v>
      </c>
      <c r="W95" s="38" t="str">
        <f>IF(W87="-","-",SUM(W87:W93)*'3j PAAC PAP'!$G$28)</f>
        <v>-</v>
      </c>
      <c r="X95" s="38" t="str">
        <f>IF(X87="-","-",SUM(X87:X93)*'3j PAAC PAP'!$G$28)</f>
        <v>-</v>
      </c>
      <c r="Y95" s="38" t="str">
        <f>IF(Y87="-","-",SUM(Y87:Y93)*'3j PAAC PAP'!$G$28)</f>
        <v>-</v>
      </c>
      <c r="Z95" s="38" t="str">
        <f>IF(Z87="-","-",SUM(Z87:Z93)*'3j PAAC PAP'!$G$28)</f>
        <v>-</v>
      </c>
      <c r="AA95" s="28"/>
    </row>
    <row r="96" spans="1:27" s="29" customFormat="1" ht="11.25" customHeight="1" x14ac:dyDescent="0.25">
      <c r="A96" s="256"/>
      <c r="B96" s="135" t="s">
        <v>388</v>
      </c>
      <c r="C96" s="135" t="s">
        <v>515</v>
      </c>
      <c r="D96" s="133" t="s">
        <v>322</v>
      </c>
      <c r="E96" s="128"/>
      <c r="F96" s="30"/>
      <c r="G96" s="38">
        <f>IF(G87="-","-",SUM(G87:G95)*'3k EBIT'!$E$8)</f>
        <v>9.0194393723407078</v>
      </c>
      <c r="H96" s="38">
        <f>IF(H87="-","-",SUM(H87:H95)*'3k EBIT'!$E$8)</f>
        <v>8.6508587810066455</v>
      </c>
      <c r="I96" s="38">
        <f>IF(I87="-","-",SUM(I87:I95)*'3k EBIT'!$E$8)</f>
        <v>8.8449101123583453</v>
      </c>
      <c r="J96" s="38">
        <f>IF(J87="-","-",SUM(J87:J95)*'3k EBIT'!$E$8)</f>
        <v>8.6751973548643697</v>
      </c>
      <c r="K96" s="38">
        <f>IF(K87="-","-",SUM(K87:K95)*'3k EBIT'!$E$8)</f>
        <v>9.2637167850109403</v>
      </c>
      <c r="L96" s="38">
        <f>IF(L87="-","-",SUM(L87:L95)*'3k EBIT'!$E$8)</f>
        <v>9.150807948424287</v>
      </c>
      <c r="M96" s="38">
        <f>IF(M87="-","-",SUM(M87:M95)*'3k EBIT'!$E$8)</f>
        <v>10.014927124540277</v>
      </c>
      <c r="N96" s="38">
        <f>IF(N87="-","-",SUM(N87:N95)*'3k EBIT'!$E$8)</f>
        <v>10.528060347488498</v>
      </c>
      <c r="O96" s="30"/>
      <c r="P96" s="38">
        <f>IF(P87="-","-",SUM(P87:P95)*'3k EBIT'!$E$8)</f>
        <v>10.528060347488498</v>
      </c>
      <c r="Q96" s="38">
        <f>IF(Q87="-","-",SUM(Q87:Q95)*'3k EBIT'!$E$8)</f>
        <v>11.751502626906525</v>
      </c>
      <c r="R96" s="38">
        <f>IF(R87="-","-",SUM(R87:R95)*'3k EBIT'!$E$8)</f>
        <v>11.36346692287391</v>
      </c>
      <c r="S96" s="38">
        <f>IF(S87="-","-",SUM(S87:S95)*'3k EBIT'!$E$8)</f>
        <v>11.219742096626529</v>
      </c>
      <c r="T96" s="38">
        <f>IF(T87="-","-",SUM(T87:T95)*'3k EBIT'!$E$8)</f>
        <v>10.870640141818058</v>
      </c>
      <c r="U96" s="38">
        <f>IF(U87="-","-",SUM(U87:U95)*'3k EBIT'!$E$8)</f>
        <v>11.749695534215096</v>
      </c>
      <c r="V96" s="38">
        <f>IF(V87="-","-",SUM(V87:V95)*'3k EBIT'!$E$8)</f>
        <v>12.759402928584903</v>
      </c>
      <c r="W96" s="38" t="str">
        <f>IF(W87="-","-",SUM(W87:W95)*'3k EBIT'!$E$8)</f>
        <v>-</v>
      </c>
      <c r="X96" s="38" t="str">
        <f>IF(X87="-","-",SUM(X87:X95)*'3k EBIT'!$E$8)</f>
        <v>-</v>
      </c>
      <c r="Y96" s="38" t="str">
        <f>IF(Y87="-","-",SUM(Y87:Y95)*'3k EBIT'!$E$8)</f>
        <v>-</v>
      </c>
      <c r="Z96" s="38" t="str">
        <f>IF(Z87="-","-",SUM(Z87:Z95)*'3k EBIT'!$E$8)</f>
        <v>-</v>
      </c>
      <c r="AA96" s="28"/>
    </row>
    <row r="97" spans="1:27" s="29" customFormat="1" ht="11.25" customHeight="1" x14ac:dyDescent="0.25">
      <c r="A97" s="256"/>
      <c r="B97" s="135" t="s">
        <v>292</v>
      </c>
      <c r="C97" s="179" t="s">
        <v>516</v>
      </c>
      <c r="D97" s="133" t="s">
        <v>322</v>
      </c>
      <c r="E97" s="127"/>
      <c r="F97" s="30"/>
      <c r="G97" s="38">
        <f>IF(G87="-","-",SUM(G87:G90,G92:G96)*'3l HAP'!$E$9)</f>
        <v>5.129943293953664</v>
      </c>
      <c r="H97" s="38">
        <f>IF(H87="-","-",SUM(H87:H90,H92:H96)*'3l HAP'!$E$9)</f>
        <v>4.8349857314318818</v>
      </c>
      <c r="I97" s="38">
        <f>IF(I87="-","-",SUM(I87:I90,I92:I96)*'3l HAP'!$E$9)</f>
        <v>4.8597053696708006</v>
      </c>
      <c r="J97" s="38">
        <f>IF(J87="-","-",SUM(J87:J90,J92:J96)*'3l HAP'!$E$9)</f>
        <v>4.7371546216613885</v>
      </c>
      <c r="K97" s="38">
        <f>IF(K87="-","-",SUM(K87:K90,K92:K96)*'3l HAP'!$E$9)</f>
        <v>5.3522740640697579</v>
      </c>
      <c r="L97" s="38">
        <f>IF(L87="-","-",SUM(L87:L90,L92:L96)*'3l HAP'!$E$9)</f>
        <v>5.2521572152073173</v>
      </c>
      <c r="M97" s="38">
        <f>IF(M87="-","-",SUM(M87:M90,M92:M96)*'3l HAP'!$E$9)</f>
        <v>5.9028179604674156</v>
      </c>
      <c r="N97" s="38">
        <f>IF(N87="-","-",SUM(N87:N90,N92:N96)*'3l HAP'!$E$9)</f>
        <v>6.3040330205457087</v>
      </c>
      <c r="O97" s="30"/>
      <c r="P97" s="38">
        <f>IF(P87="-","-",SUM(P87:P90,P92:P96)*'3l HAP'!$E$9)</f>
        <v>6.3040330205457087</v>
      </c>
      <c r="Q97" s="38">
        <f>IF(Q87="-","-",SUM(Q87:Q90,Q92:Q96)*'3l HAP'!$E$9)</f>
        <v>7.1033513081591373</v>
      </c>
      <c r="R97" s="38">
        <f>IF(R87="-","-",SUM(R87:R90,R92:R96)*'3l HAP'!$E$9)</f>
        <v>6.7791582987287118</v>
      </c>
      <c r="S97" s="38">
        <f>IF(S87="-","-",SUM(S87:S90,S92:S96)*'3l HAP'!$E$9)</f>
        <v>6.7792005494243037</v>
      </c>
      <c r="T97" s="38">
        <f>IF(T87="-","-",SUM(T87:T90,T92:T96)*'3l HAP'!$E$9)</f>
        <v>6.4597155174168668</v>
      </c>
      <c r="U97" s="38">
        <f>IF(U87="-","-",SUM(U87:U90,U92:U96)*'3l HAP'!$E$9)</f>
        <v>7.0769335463255949</v>
      </c>
      <c r="V97" s="38">
        <f>IF(V87="-","-",SUM(V87:V90,V92:V96)*'3l HAP'!$E$9)</f>
        <v>7.8540856999592563</v>
      </c>
      <c r="W97" s="38" t="str">
        <f>IF(W87="-","-",SUM(W87:W90,W92:W96)*'3l HAP'!$E$9)</f>
        <v>-</v>
      </c>
      <c r="X97" s="38" t="str">
        <f>IF(X87="-","-",SUM(X87:X90,X92:X96)*'3l HAP'!$E$9)</f>
        <v>-</v>
      </c>
      <c r="Y97" s="38" t="str">
        <f>IF(Y87="-","-",SUM(Y87:Y90,Y92:Y96)*'3l HAP'!$E$9)</f>
        <v>-</v>
      </c>
      <c r="Z97" s="38" t="str">
        <f>IF(Z87="-","-",SUM(Z87:Z90,Z92:Z96)*'3l HAP'!$E$9)</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479.83708260127514</v>
      </c>
      <c r="H98" s="38">
        <f t="shared" si="12"/>
        <v>460.14315456028271</v>
      </c>
      <c r="I98" s="38">
        <f t="shared" si="12"/>
        <v>470.38109794580163</v>
      </c>
      <c r="J98" s="38">
        <f t="shared" si="12"/>
        <v>461.32630049286047</v>
      </c>
      <c r="K98" s="38">
        <f t="shared" si="12"/>
        <v>492.91611399090954</v>
      </c>
      <c r="L98" s="38">
        <f t="shared" si="12"/>
        <v>486.87342924997444</v>
      </c>
      <c r="M98" s="38">
        <f t="shared" si="12"/>
        <v>533.00402784731023</v>
      </c>
      <c r="N98" s="38">
        <f t="shared" si="12"/>
        <v>560.41224348619289</v>
      </c>
      <c r="O98" s="30"/>
      <c r="P98" s="38">
        <f t="shared" ref="P98:Z98" si="13">IF(P87="-","-",SUM(P87:P97))</f>
        <v>560.41224348619289</v>
      </c>
      <c r="Q98" s="38">
        <f t="shared" si="13"/>
        <v>625.60323409339514</v>
      </c>
      <c r="R98" s="38">
        <f t="shared" si="13"/>
        <v>604.85611772851667</v>
      </c>
      <c r="S98" s="38">
        <f t="shared" si="13"/>
        <v>597.29169856439705</v>
      </c>
      <c r="T98" s="38">
        <f t="shared" si="13"/>
        <v>578.59843402654474</v>
      </c>
      <c r="U98" s="38">
        <f t="shared" si="13"/>
        <v>625.48170622919292</v>
      </c>
      <c r="V98" s="38">
        <f t="shared" si="13"/>
        <v>679.40133087270476</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DF'!H20="-","-",'3a DF'!H20)</f>
        <v>187.24517511052142</v>
      </c>
      <c r="H99" s="129">
        <f>'3a DF'!I20</f>
        <v>167.73393155040034</v>
      </c>
      <c r="I99" s="129">
        <f>'3a DF'!J20</f>
        <v>151.09429976086713</v>
      </c>
      <c r="J99" s="129">
        <f>'3a DF'!K20</f>
        <v>143.58720460624312</v>
      </c>
      <c r="K99" s="129">
        <f>'3a DF'!L20</f>
        <v>167.97319523420305</v>
      </c>
      <c r="L99" s="129">
        <f>'3a DF'!M20</f>
        <v>161.46265097226299</v>
      </c>
      <c r="M99" s="129">
        <f>'3a DF'!N20</f>
        <v>172.88073643829014</v>
      </c>
      <c r="N99" s="129">
        <f>'3a DF'!O20</f>
        <v>192.36570054889472</v>
      </c>
      <c r="O99" s="30"/>
      <c r="P99" s="129">
        <f>'3a DF'!Q20</f>
        <v>192.36570054889472</v>
      </c>
      <c r="Q99" s="129">
        <f>'3a DF'!R20</f>
        <v>224.82422972020103</v>
      </c>
      <c r="R99" s="129">
        <f>'3a DF'!S20</f>
        <v>201.55502468762299</v>
      </c>
      <c r="S99" s="129">
        <f>'3a DF'!T20</f>
        <v>185.40828624805357</v>
      </c>
      <c r="T99" s="129">
        <f>'3a DF'!U20</f>
        <v>155.74321244654092</v>
      </c>
      <c r="U99" s="129">
        <f>'3a DF'!V20</f>
        <v>186.74043687430571</v>
      </c>
      <c r="V99" s="129">
        <f>'3a DF'!W20</f>
        <v>257.20041348729342</v>
      </c>
      <c r="W99" s="129" t="str">
        <f>'3a DF'!X20</f>
        <v>-</v>
      </c>
      <c r="X99" s="129" t="str">
        <f>'3a DF'!Y20</f>
        <v>-</v>
      </c>
      <c r="Y99" s="129" t="str">
        <f>'3a DF'!Z20</f>
        <v>-</v>
      </c>
      <c r="Z99" s="129" t="str">
        <f>'3a DF'!AA20</f>
        <v>-</v>
      </c>
      <c r="AA99" s="28"/>
    </row>
    <row r="100" spans="1:27" s="29" customFormat="1" ht="11.5" x14ac:dyDescent="0.25">
      <c r="A100" s="256"/>
      <c r="B100" s="132" t="s">
        <v>350</v>
      </c>
      <c r="C100" s="132" t="s">
        <v>300</v>
      </c>
      <c r="D100" s="134" t="s">
        <v>323</v>
      </c>
      <c r="E100" s="131"/>
      <c r="F100" s="30"/>
      <c r="G100" s="129">
        <f>IF('3b CM'!G20="-","-",'3b CM'!G20)</f>
        <v>5.5253264395159783E-2</v>
      </c>
      <c r="H100" s="129">
        <f>'3b CM'!H20</f>
        <v>8.2879896592739671E-2</v>
      </c>
      <c r="I100" s="129">
        <f>'3b CM'!I20</f>
        <v>0.26097978458686133</v>
      </c>
      <c r="J100" s="129">
        <f>'3b CM'!J20</f>
        <v>0.26540344282564671</v>
      </c>
      <c r="K100" s="129">
        <f>'3b CM'!K20</f>
        <v>3.4087870316097875</v>
      </c>
      <c r="L100" s="129">
        <f>'3b CM'!L20</f>
        <v>3.3068678719644566</v>
      </c>
      <c r="M100" s="129">
        <f>'3b CM'!M20</f>
        <v>11.616376346884401</v>
      </c>
      <c r="N100" s="129">
        <f>'3b CM'!N20</f>
        <v>11.042857781904621</v>
      </c>
      <c r="O100" s="30"/>
      <c r="P100" s="129">
        <f>'3b CM'!P20</f>
        <v>11.042857781904621</v>
      </c>
      <c r="Q100" s="129">
        <f>'3b CM'!Q20</f>
        <v>14.854031497940696</v>
      </c>
      <c r="R100" s="129">
        <f>'3b CM'!R20</f>
        <v>14.922944451951974</v>
      </c>
      <c r="S100" s="129">
        <f>'3b CM'!S20</f>
        <v>17.771247126179681</v>
      </c>
      <c r="T100" s="129">
        <f>'3b CM'!T20</f>
        <v>18.924922297892913</v>
      </c>
      <c r="U100" s="129">
        <f>'3b CM'!U20</f>
        <v>14.605282700767461</v>
      </c>
      <c r="V100" s="129">
        <f>'3b CM'!V20</f>
        <v>14.897124543379949</v>
      </c>
      <c r="W100" s="129" t="str">
        <f>'3b CM'!W20</f>
        <v>-</v>
      </c>
      <c r="X100" s="129" t="str">
        <f>'3b CM'!X20</f>
        <v>-</v>
      </c>
      <c r="Y100" s="129" t="str">
        <f>'3b CM'!Y20</f>
        <v>-</v>
      </c>
      <c r="Z100" s="129" t="str">
        <f>'3b CM'!Z20</f>
        <v>-</v>
      </c>
      <c r="AA100" s="28"/>
    </row>
    <row r="101" spans="1:27" s="29" customFormat="1" ht="11.5" x14ac:dyDescent="0.25">
      <c r="A101" s="256"/>
      <c r="B101" s="132" t="s">
        <v>596</v>
      </c>
      <c r="C101" s="132" t="s">
        <v>597</v>
      </c>
      <c r="D101" s="134" t="s">
        <v>323</v>
      </c>
      <c r="E101" s="131"/>
      <c r="F101" s="30"/>
      <c r="G101" s="129" t="str">
        <f>IF('3c AA'!J62="-","-",'3c AA'!J62)</f>
        <v>-</v>
      </c>
      <c r="H101" s="129" t="str">
        <f>IF('3c AA'!K62="-","-",'3c AA'!K62)</f>
        <v>-</v>
      </c>
      <c r="I101" s="129" t="str">
        <f>IF('3c AA'!L62="-","-",'3c AA'!L62)</f>
        <v>-</v>
      </c>
      <c r="J101" s="129" t="str">
        <f>IF('3c AA'!M62="-","-",'3c AA'!M62)</f>
        <v>-</v>
      </c>
      <c r="K101" s="129" t="str">
        <f>IF('3c AA'!N62="-","-",'3c AA'!N62)</f>
        <v>-</v>
      </c>
      <c r="L101" s="129" t="str">
        <f>IF('3c AA'!O62="-","-",'3c AA'!O62)</f>
        <v>-</v>
      </c>
      <c r="M101" s="129" t="str">
        <f>IF('3c AA'!P62="-","-",'3c AA'!P62)</f>
        <v>-</v>
      </c>
      <c r="N101" s="129" t="str">
        <f>IF('3c AA'!Q62="-","-",'3c AA'!Q62)</f>
        <v>-</v>
      </c>
      <c r="O101" s="30"/>
      <c r="P101" s="129" t="str">
        <f>IF('3c AA'!S62="-","-",'3c AA'!S62)</f>
        <v>-</v>
      </c>
      <c r="Q101" s="129" t="str">
        <f>IF('3c AA'!T62="-","-",'3c AA'!T62)</f>
        <v>-</v>
      </c>
      <c r="R101" s="129" t="str">
        <f>IF('3c AA'!U62="-","-",'3c AA'!U62)</f>
        <v>-</v>
      </c>
      <c r="S101" s="129" t="str">
        <f>IF('3c AA'!V62="-","-",'3c AA'!V62)</f>
        <v>-</v>
      </c>
      <c r="T101" s="129">
        <f>IF('3c AA'!W62="-","-",'3c AA'!W62)</f>
        <v>4.5479718512711056</v>
      </c>
      <c r="U101" s="129">
        <f>IF('3c AA'!X62="-","-",'3c AA'!X62)</f>
        <v>9.9756950960531068</v>
      </c>
      <c r="V101" s="129">
        <f>IF('3c AA'!Y62="-","-",'3c AA'!Y62)</f>
        <v>4.43</v>
      </c>
      <c r="W101" s="129" t="str">
        <f>IF('3c AA'!Z62="-","-",'3c AA'!Z62)</f>
        <v>-</v>
      </c>
      <c r="X101" s="129" t="str">
        <f>IF('3c AA'!AA62="-","-",'3c AA'!AA62)</f>
        <v>-</v>
      </c>
      <c r="Y101" s="129" t="str">
        <f>IF('3c AA'!AB62="-","-",'3c AA'!AB62)</f>
        <v>-</v>
      </c>
      <c r="Z101" s="129" t="str">
        <f>IF('3c AA'!AC62="-","-",'3c AA'!AC62)</f>
        <v>-</v>
      </c>
      <c r="AA101" s="28"/>
    </row>
    <row r="102" spans="1:27" s="29" customFormat="1" ht="11.5" x14ac:dyDescent="0.25">
      <c r="A102" s="256"/>
      <c r="B102" s="132" t="s">
        <v>2</v>
      </c>
      <c r="C102" s="132" t="s">
        <v>342</v>
      </c>
      <c r="D102" s="134" t="s">
        <v>323</v>
      </c>
      <c r="E102" s="131"/>
      <c r="F102" s="30"/>
      <c r="G102" s="129">
        <f>IF('3d PC'!G21="-","-",'3d PC'!G21)</f>
        <v>68.680424464545325</v>
      </c>
      <c r="H102" s="129">
        <f>'3d PC'!H21</f>
        <v>68.660471828680869</v>
      </c>
      <c r="I102" s="129">
        <f>'3d PC'!I21</f>
        <v>86.566135709071048</v>
      </c>
      <c r="J102" s="129">
        <f>'3d PC'!J21</f>
        <v>85.577943591331319</v>
      </c>
      <c r="K102" s="129">
        <f>'3d PC'!K21</f>
        <v>97.753778348648396</v>
      </c>
      <c r="L102" s="129">
        <f>'3d PC'!L21</f>
        <v>96.956376497034555</v>
      </c>
      <c r="M102" s="129">
        <f>'3d PC'!M21</f>
        <v>118.2945873792935</v>
      </c>
      <c r="N102" s="129">
        <f>'3d PC'!N21</f>
        <v>116.20121158181396</v>
      </c>
      <c r="O102" s="30"/>
      <c r="P102" s="129">
        <f>'3d PC'!P21</f>
        <v>116.20121158181396</v>
      </c>
      <c r="Q102" s="129">
        <f>'3d PC'!Q21</f>
        <v>129.95115124635566</v>
      </c>
      <c r="R102" s="129">
        <f>'3d PC'!R21</f>
        <v>131.99242410436682</v>
      </c>
      <c r="S102" s="129">
        <f>'3d PC'!S21</f>
        <v>144.05153576569356</v>
      </c>
      <c r="T102" s="129">
        <f>'3d PC'!T21</f>
        <v>146.66349539908231</v>
      </c>
      <c r="U102" s="129">
        <f>'3d PC'!U21</f>
        <v>158.77253425968291</v>
      </c>
      <c r="V102" s="129">
        <f>'3d PC'!V21</f>
        <v>144.34891414186512</v>
      </c>
      <c r="W102" s="129" t="str">
        <f>'3d PC'!W21</f>
        <v>-</v>
      </c>
      <c r="X102" s="129" t="str">
        <f>'3d PC'!X21</f>
        <v>-</v>
      </c>
      <c r="Y102" s="129" t="str">
        <f>'3d PC'!Y21</f>
        <v>-</v>
      </c>
      <c r="Z102" s="129" t="str">
        <f>'3d PC'!Z21</f>
        <v>-</v>
      </c>
      <c r="AA102" s="28"/>
    </row>
    <row r="103" spans="1:27" s="29" customFormat="1" ht="11.5" x14ac:dyDescent="0.25">
      <c r="A103" s="256"/>
      <c r="B103" s="132" t="s">
        <v>352</v>
      </c>
      <c r="C103" s="132" t="s">
        <v>343</v>
      </c>
      <c r="D103" s="134" t="s">
        <v>323</v>
      </c>
      <c r="E103" s="131"/>
      <c r="F103" s="30"/>
      <c r="G103" s="129">
        <f>IF('3e NC-Elec'!H35="-","-",'3e NC-Elec'!H35)</f>
        <v>122.08500414815211</v>
      </c>
      <c r="H103" s="129">
        <f>'3e NC-Elec'!I35</f>
        <v>122.81915865478281</v>
      </c>
      <c r="I103" s="129">
        <f>'3e NC-Elec'!J35</f>
        <v>131.63855203118507</v>
      </c>
      <c r="J103" s="129">
        <f>'3e NC-Elec'!K35</f>
        <v>131.08636885288198</v>
      </c>
      <c r="K103" s="129">
        <f>'3e NC-Elec'!L35</f>
        <v>129.90344141849408</v>
      </c>
      <c r="L103" s="129">
        <f>'3e NC-Elec'!M35</f>
        <v>130.78355618770024</v>
      </c>
      <c r="M103" s="129">
        <f>'3e NC-Elec'!N35</f>
        <v>127.01235937375483</v>
      </c>
      <c r="N103" s="129">
        <f>'3e NC-Elec'!O35</f>
        <v>126.61887448222694</v>
      </c>
      <c r="O103" s="30"/>
      <c r="P103" s="129">
        <f>'3e NC-Elec'!Q35</f>
        <v>126.61887448222694</v>
      </c>
      <c r="Q103" s="129">
        <f>'3e NC-Elec'!R35</f>
        <v>129.45364098727072</v>
      </c>
      <c r="R103" s="129">
        <f>'3e NC-Elec'!S35</f>
        <v>131.52644467740498</v>
      </c>
      <c r="S103" s="129">
        <f>'3e NC-Elec'!T35</f>
        <v>125.83975465699035</v>
      </c>
      <c r="T103" s="129">
        <f>'3e NC-Elec'!U35</f>
        <v>129.65130343621664</v>
      </c>
      <c r="U103" s="129">
        <f>'3e NC-Elec'!V35</f>
        <v>143.66772165993581</v>
      </c>
      <c r="V103" s="129">
        <f>'3e NC-Elec'!W35</f>
        <v>143.70230923154</v>
      </c>
      <c r="W103" s="129" t="str">
        <f>'3e NC-Elec'!X35</f>
        <v>-</v>
      </c>
      <c r="X103" s="129" t="str">
        <f>'3e NC-Elec'!Y35</f>
        <v>-</v>
      </c>
      <c r="Y103" s="129" t="str">
        <f>'3e NC-Elec'!Z35</f>
        <v>-</v>
      </c>
      <c r="Z103" s="129" t="str">
        <f>'3e NC-Elec'!AA35</f>
        <v>-</v>
      </c>
      <c r="AA103" s="28"/>
    </row>
    <row r="104" spans="1:27" s="29" customFormat="1" ht="11.25" customHeight="1" x14ac:dyDescent="0.25">
      <c r="A104" s="256"/>
      <c r="B104" s="132" t="s">
        <v>349</v>
      </c>
      <c r="C104" s="132" t="s">
        <v>344</v>
      </c>
      <c r="D104" s="134" t="s">
        <v>323</v>
      </c>
      <c r="E104" s="131"/>
      <c r="F104" s="30"/>
      <c r="G104" s="129">
        <f>IF('3g CPIH'!C$16="-","-",'3h OC '!$E$8*('3g CPIH'!C$16/'3g CPIH'!$G$16))</f>
        <v>76.502677103718199</v>
      </c>
      <c r="H104" s="129">
        <f>IF('3g CPIH'!D$16="-","-",'3h OC '!$E$8*('3g CPIH'!D$16/'3g CPIH'!$G$16))</f>
        <v>76.655835616438353</v>
      </c>
      <c r="I104" s="129">
        <f>IF('3g CPIH'!E$16="-","-",'3h OC '!$E$8*('3g CPIH'!E$16/'3g CPIH'!$G$16))</f>
        <v>76.885573385518597</v>
      </c>
      <c r="J104" s="129">
        <f>IF('3g CPIH'!F$16="-","-",'3h OC '!$E$8*('3g CPIH'!F$16/'3g CPIH'!$G$16))</f>
        <v>77.345048923679059</v>
      </c>
      <c r="K104" s="129">
        <f>IF('3g CPIH'!G$16="-","-",'3h OC '!$E$8*('3g CPIH'!G$16/'3g CPIH'!$G$16))</f>
        <v>78.263999999999996</v>
      </c>
      <c r="L104" s="129">
        <f>IF('3g CPIH'!H$16="-","-",'3h OC '!$E$8*('3g CPIH'!H$16/'3g CPIH'!$G$16))</f>
        <v>79.259530332681024</v>
      </c>
      <c r="M104" s="129">
        <f>IF('3g CPIH'!I$16="-","-",'3h OC '!$E$8*('3g CPIH'!I$16/'3g CPIH'!$G$16))</f>
        <v>80.408219178082177</v>
      </c>
      <c r="N104" s="129">
        <f>IF('3g CPIH'!J$16="-","-",'3h OC '!$E$8*('3g CPIH'!J$16/'3g CPIH'!$G$16))</f>
        <v>81.097432485322898</v>
      </c>
      <c r="O104" s="30"/>
      <c r="P104" s="129">
        <f>IF('3g CPIH'!L$16="-","-",'3h OC '!$E$8*('3g CPIH'!L$16/'3g CPIH'!$G$16))</f>
        <v>81.097432485322898</v>
      </c>
      <c r="Q104" s="129">
        <f>IF('3g CPIH'!M$16="-","-",'3h OC '!$E$8*('3g CPIH'!M$16/'3g CPIH'!$G$16))</f>
        <v>82.016383561643835</v>
      </c>
      <c r="R104" s="129">
        <f>IF('3g CPIH'!N$16="-","-",'3h OC '!$E$8*('3g CPIH'!N$16/'3g CPIH'!$G$16))</f>
        <v>82.62901761252445</v>
      </c>
      <c r="S104" s="129">
        <f>IF('3g CPIH'!O$16="-","-",'3h OC '!$E$8*('3g CPIH'!O$16/'3g CPIH'!$G$16))</f>
        <v>83.088493150684926</v>
      </c>
      <c r="T104" s="129">
        <f>IF('3g CPIH'!P$16="-","-",'3h OC '!$E$8*('3g CPIH'!P$16/'3g CPIH'!$G$16))</f>
        <v>83.318230919765156</v>
      </c>
      <c r="U104" s="129">
        <f>IF('3g CPIH'!Q$16="-","-",'3h OC '!$E$8*('3g CPIH'!Q$16/'3g CPIH'!$G$16))</f>
        <v>83.777706457925632</v>
      </c>
      <c r="V104" s="129">
        <f>IF('3g CPIH'!R$16="-","-",'3h OC '!$E$8*('3g CPIH'!R$16/'3g CPIH'!$G$16))</f>
        <v>85.309291585127198</v>
      </c>
      <c r="W104" s="129" t="str">
        <f>IF('3g CPIH'!S$16="-","-",'3h OC '!$E$8*('3g CPIH'!S$16/'3g CPIH'!$G$16))</f>
        <v>-</v>
      </c>
      <c r="X104" s="129" t="str">
        <f>IF('3g CPIH'!T$16="-","-",'3h OC '!$E$8*('3g CPIH'!T$16/'3g CPIH'!$G$16))</f>
        <v>-</v>
      </c>
      <c r="Y104" s="129" t="str">
        <f>IF('3g CPIH'!U$16="-","-",'3h OC '!$E$8*('3g CPIH'!U$16/'3g CPIH'!$G$16))</f>
        <v>-</v>
      </c>
      <c r="Z104" s="129" t="str">
        <f>IF('3g CPIH'!V$16="-","-",'3h OC '!$E$8*('3g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SMNCC'!G$46)</f>
        <v>0</v>
      </c>
      <c r="L105" s="129">
        <f>IF('3i SMNCC'!H$46="-","-",'3i SMNCC'!H$46)</f>
        <v>-0.18995111249132623</v>
      </c>
      <c r="M105" s="129">
        <f>IF('3i SMNCC'!I$46="-","-",'3i SMNCC'!I$46)</f>
        <v>2.3898870370752556</v>
      </c>
      <c r="N105" s="129">
        <f>IF('3i SMNCC'!J$46="-","-",'3i SMNCC'!J$46)</f>
        <v>11.485481460604181</v>
      </c>
      <c r="O105" s="30"/>
      <c r="P105" s="129">
        <f>IF('3i SMNCC'!L$46="-","-",'3i SMNCC'!L$46)</f>
        <v>11.485481460604181</v>
      </c>
      <c r="Q105" s="129">
        <f>IF('3i SMNCC'!M$46="-","-",'3i SMNCC'!M$46)</f>
        <v>13.905095596481768</v>
      </c>
      <c r="R105" s="129">
        <f>IF('3i SMNCC'!N$46="-","-",'3i SMNCC'!N$46)</f>
        <v>14.008016342776511</v>
      </c>
      <c r="S105" s="129">
        <f>IF('3i SMNCC'!O$46="-","-",'3i SMNCC'!O$46)</f>
        <v>16.592254432324484</v>
      </c>
      <c r="T105" s="129">
        <f>IF('3i SMNCC'!P$46="-","-",'3i SMNCC'!P$46)</f>
        <v>16.855736391237045</v>
      </c>
      <c r="U105" s="129">
        <f>IF('3i SMNCC'!Q$46="-","-",'3i SMNCC'!Q$46)</f>
        <v>16.48610584262476</v>
      </c>
      <c r="V105" s="129">
        <f>IF('3i SMNCC'!R$46="-","-",'3i SMNCC'!R$46)</f>
        <v>16.529685824397358</v>
      </c>
      <c r="W105" s="129" t="str">
        <f>IF('3i SMNCC'!S$46="-","-",'3i SMNCC'!S$46)</f>
        <v>-</v>
      </c>
      <c r="X105" s="129" t="str">
        <f>IF('3i SMNCC'!T$46="-","-",'3i SMNCC'!T$46)</f>
        <v>-</v>
      </c>
      <c r="Y105" s="129" t="str">
        <f>IF('3i SMNCC'!U$46="-","-",'3i SMNCC'!U$46)</f>
        <v>-</v>
      </c>
      <c r="Z105" s="129" t="str">
        <f>IF('3i SMNCC'!V$46="-","-",'3i SMNCC'!V$46)</f>
        <v>-</v>
      </c>
      <c r="AA105" s="28"/>
    </row>
    <row r="106" spans="1:27" s="29" customFormat="1" ht="11.25" customHeight="1" x14ac:dyDescent="0.25">
      <c r="A106" s="256"/>
      <c r="B106" s="132" t="s">
        <v>349</v>
      </c>
      <c r="C106" s="132" t="s">
        <v>389</v>
      </c>
      <c r="D106" s="134" t="s">
        <v>323</v>
      </c>
      <c r="E106" s="131"/>
      <c r="F106" s="30"/>
      <c r="G106" s="129">
        <f>IF('3g CPIH'!C$16="-","-",'3j PAAC PAP'!$G$10*('3g CPIH'!C$16/'3g CPIH'!$G$16))</f>
        <v>3.3460635029354204</v>
      </c>
      <c r="H106" s="129">
        <f>IF('3g CPIH'!D$16="-","-",'3j PAAC PAP'!$G$10*('3g CPIH'!D$16/'3g CPIH'!$G$16))</f>
        <v>3.3527623287671227</v>
      </c>
      <c r="I106" s="129">
        <f>IF('3g CPIH'!E$16="-","-",'3j PAAC PAP'!$G$10*('3g CPIH'!E$16/'3g CPIH'!$G$16))</f>
        <v>3.3628105675146771</v>
      </c>
      <c r="J106" s="129">
        <f>IF('3g CPIH'!F$16="-","-",'3j PAAC PAP'!$G$10*('3g CPIH'!F$16/'3g CPIH'!$G$16))</f>
        <v>3.3829070450097847</v>
      </c>
      <c r="K106" s="129">
        <f>IF('3g CPIH'!G$16="-","-",'3j PAAC PAP'!$G$10*('3g CPIH'!G$16/'3g CPIH'!$G$16))</f>
        <v>3.4230999999999998</v>
      </c>
      <c r="L106" s="129">
        <f>IF('3g CPIH'!H$16="-","-",'3j PAAC PAP'!$G$10*('3g CPIH'!H$16/'3g CPIH'!$G$16))</f>
        <v>3.4666423679060667</v>
      </c>
      <c r="M106" s="129">
        <f>IF('3g CPIH'!I$16="-","-",'3j PAAC PAP'!$G$10*('3g CPIH'!I$16/'3g CPIH'!$G$16))</f>
        <v>3.516883561643835</v>
      </c>
      <c r="N106" s="129">
        <f>IF('3g CPIH'!J$16="-","-",'3j PAAC PAP'!$G$10*('3g CPIH'!J$16/'3g CPIH'!$G$16))</f>
        <v>3.547028277886497</v>
      </c>
      <c r="O106" s="30"/>
      <c r="P106" s="129">
        <f>IF('3g CPIH'!L$16="-","-",'3j PAAC PAP'!$G$10*('3g CPIH'!L$16/'3g CPIH'!$G$16))</f>
        <v>3.547028277886497</v>
      </c>
      <c r="Q106" s="129">
        <f>IF('3g CPIH'!M$16="-","-",'3j PAAC PAP'!$G$10*('3g CPIH'!M$16/'3g CPIH'!$G$16))</f>
        <v>3.5872212328767121</v>
      </c>
      <c r="R106" s="129">
        <f>IF('3g CPIH'!N$16="-","-",'3j PAAC PAP'!$G$10*('3g CPIH'!N$16/'3g CPIH'!$G$16))</f>
        <v>3.6140165362035224</v>
      </c>
      <c r="S106" s="129">
        <f>IF('3g CPIH'!O$16="-","-",'3j PAAC PAP'!$G$10*('3g CPIH'!O$16/'3g CPIH'!$G$16))</f>
        <v>3.6341130136986299</v>
      </c>
      <c r="T106" s="129">
        <f>IF('3g CPIH'!P$16="-","-",'3j PAAC PAP'!$G$10*('3g CPIH'!P$16/'3g CPIH'!$G$16))</f>
        <v>3.6441612524461835</v>
      </c>
      <c r="U106" s="129">
        <f>IF('3g CPIH'!Q$16="-","-",'3j PAAC PAP'!$G$10*('3g CPIH'!Q$16/'3g CPIH'!$G$16))</f>
        <v>3.6642577299412915</v>
      </c>
      <c r="V106" s="129">
        <f>IF('3g CPIH'!R$16="-","-",'3j PAAC PAP'!$G$10*('3g CPIH'!R$16/'3g CPIH'!$G$16))</f>
        <v>3.7312459882583173</v>
      </c>
      <c r="W106" s="129" t="str">
        <f>IF('3g CPIH'!S$16="-","-",'3j PAAC PAP'!$G$10*('3g CPIH'!S$16/'3g CPIH'!$G$16))</f>
        <v>-</v>
      </c>
      <c r="X106" s="129" t="str">
        <f>IF('3g CPIH'!T$16="-","-",'3j PAAC PAP'!$G$10*('3g CPIH'!T$16/'3g CPIH'!$G$16))</f>
        <v>-</v>
      </c>
      <c r="Y106" s="129" t="str">
        <f>IF('3g CPIH'!U$16="-","-",'3j PAAC PAP'!$G$10*('3g CPIH'!U$16/'3g CPIH'!$G$16))</f>
        <v>-</v>
      </c>
      <c r="Z106" s="129" t="str">
        <f>IF('3g CPIH'!V$16="-","-",'3j PAAC PAP'!$G$10*('3g CPIH'!V$16/'3g CPIH'!$G$16))</f>
        <v>-</v>
      </c>
      <c r="AA106" s="28"/>
    </row>
    <row r="107" spans="1:27" s="29" customFormat="1" ht="11.25" customHeight="1" x14ac:dyDescent="0.25">
      <c r="A107" s="256"/>
      <c r="B107" s="132" t="s">
        <v>349</v>
      </c>
      <c r="C107" s="132" t="s">
        <v>404</v>
      </c>
      <c r="D107" s="134" t="s">
        <v>323</v>
      </c>
      <c r="E107" s="131"/>
      <c r="F107" s="30"/>
      <c r="G107" s="129">
        <f>IF(G99="-","-",SUM(G99:G105)*'3j PAAC PAP'!$G$28)</f>
        <v>2.2064756644793264</v>
      </c>
      <c r="H107" s="129">
        <f>IF(H99="-","-",SUM(H99:H105)*'3j PAAC PAP'!$G$28)</f>
        <v>2.1161123552126289</v>
      </c>
      <c r="I107" s="129">
        <f>IF(I99="-","-",SUM(I99:I105)*'3j PAAC PAP'!$G$28)</f>
        <v>2.1670466544181437</v>
      </c>
      <c r="J107" s="129">
        <f>IF(J99="-","-",SUM(J99:J105)*'3j PAAC PAP'!$G$28)</f>
        <v>2.1253819995499295</v>
      </c>
      <c r="K107" s="129">
        <f>IF(K99="-","-",SUM(K99:K105)*'3j PAAC PAP'!$G$28)</f>
        <v>2.3168297426679652</v>
      </c>
      <c r="L107" s="129">
        <f>IF(L99="-","-",SUM(L99:L105)*'3j PAAC PAP'!$G$28)</f>
        <v>2.2890446152563837</v>
      </c>
      <c r="M107" s="129">
        <f>IF(M99="-","-",SUM(M99:M105)*'3j PAAC PAP'!$G$28)</f>
        <v>2.488170912566908</v>
      </c>
      <c r="N107" s="129">
        <f>IF(N99="-","-",SUM(N99:N105)*'3j PAAC PAP'!$G$28)</f>
        <v>2.6153913041860846</v>
      </c>
      <c r="O107" s="30"/>
      <c r="P107" s="129">
        <f>IF(P99="-","-",SUM(P99:P105)*'3j PAAC PAP'!$G$28)</f>
        <v>2.6153913041860846</v>
      </c>
      <c r="Q107" s="129">
        <f>IF(Q99="-","-",SUM(Q99:Q105)*'3j PAAC PAP'!$G$28)</f>
        <v>2.8881520012884239</v>
      </c>
      <c r="R107" s="129">
        <f>IF(R99="-","-",SUM(R99:R105)*'3j PAAC PAP'!$G$28)</f>
        <v>2.7989808140892478</v>
      </c>
      <c r="S107" s="129">
        <f>IF(S99="-","-",SUM(S99:S105)*'3j PAAC PAP'!$G$28)</f>
        <v>2.7801361274781633</v>
      </c>
      <c r="T107" s="129">
        <f>IF(T99="-","-",SUM(T99:T105)*'3j PAAC PAP'!$G$28)</f>
        <v>2.6973914522896978</v>
      </c>
      <c r="U107" s="129">
        <f>IF(U99="-","-",SUM(U99:U105)*'3j PAAC PAP'!$G$28)</f>
        <v>2.9804796939543481</v>
      </c>
      <c r="V107" s="129">
        <f>IF(V99="-","-",SUM(V99:V105)*'3j PAAC PAP'!$G$28)</f>
        <v>3.2347917042012289</v>
      </c>
      <c r="W107" s="129" t="str">
        <f>IF(W99="-","-",SUM(W99:W105)*'3j PAAC PAP'!$G$28)</f>
        <v>-</v>
      </c>
      <c r="X107" s="129" t="str">
        <f>IF(X99="-","-",SUM(X99:X105)*'3j PAAC PAP'!$G$28)</f>
        <v>-</v>
      </c>
      <c r="Y107" s="129" t="str">
        <f>IF(Y99="-","-",SUM(Y99:Y105)*'3j PAAC PAP'!$G$28)</f>
        <v>-</v>
      </c>
      <c r="Z107" s="129" t="str">
        <f>IF(Z99="-","-",SUM(Z99:Z105)*'3j PAAC PAP'!$G$28)</f>
        <v>-</v>
      </c>
      <c r="AA107" s="28"/>
    </row>
    <row r="108" spans="1:27" s="29" customFormat="1" ht="11.25" customHeight="1" x14ac:dyDescent="0.25">
      <c r="A108" s="256"/>
      <c r="B108" s="132" t="s">
        <v>388</v>
      </c>
      <c r="C108" s="132" t="s">
        <v>515</v>
      </c>
      <c r="D108" s="134" t="s">
        <v>323</v>
      </c>
      <c r="E108" s="131"/>
      <c r="F108" s="30"/>
      <c r="G108" s="129">
        <f>IF(G99="-","-",SUM(G99:G107)*'3k EBIT'!$E$8)</f>
        <v>8.9116249468754116</v>
      </c>
      <c r="H108" s="129">
        <f>IF(H99="-","-",SUM(H99:H107)*'3k EBIT'!$E$8)</f>
        <v>8.5494448764075841</v>
      </c>
      <c r="I108" s="129">
        <f>IF(I99="-","-",SUM(I99:I107)*'3k EBIT'!$E$8)</f>
        <v>8.7538595063947504</v>
      </c>
      <c r="J108" s="129">
        <f>IF(J99="-","-",SUM(J99:J107)*'3k EBIT'!$E$8)</f>
        <v>8.5871951658827363</v>
      </c>
      <c r="K108" s="129">
        <f>IF(K99="-","-",SUM(K99:K107)*'3k EBIT'!$E$8)</f>
        <v>9.3555793762302706</v>
      </c>
      <c r="L108" s="129">
        <f>IF(L99="-","-",SUM(L99:L107)*'3k EBIT'!$E$8)</f>
        <v>9.245018813039465</v>
      </c>
      <c r="M108" s="129">
        <f>IF(M99="-","-",SUM(M99:M107)*'3k EBIT'!$E$8)</f>
        <v>10.044384641367984</v>
      </c>
      <c r="N108" s="129">
        <f>IF(N99="-","-",SUM(N99:N107)*'3k EBIT'!$E$8)</f>
        <v>10.555056004409563</v>
      </c>
      <c r="O108" s="30"/>
      <c r="P108" s="129">
        <f>IF(P99="-","-",SUM(P99:P107)*'3k EBIT'!$E$8)</f>
        <v>10.555056004409563</v>
      </c>
      <c r="Q108" s="129">
        <f>IF(Q99="-","-",SUM(Q99:Q107)*'3k EBIT'!$E$8)</f>
        <v>11.649462816387731</v>
      </c>
      <c r="R108" s="129">
        <f>IF(R99="-","-",SUM(R99:R107)*'3k EBIT'!$E$8)</f>
        <v>11.292451763187385</v>
      </c>
      <c r="S108" s="129">
        <f>IF(S99="-","-",SUM(S99:S107)*'3k EBIT'!$E$8)</f>
        <v>11.217283611852729</v>
      </c>
      <c r="T108" s="129">
        <f>IF(T99="-","-",SUM(T99:T107)*'3k EBIT'!$E$8)</f>
        <v>10.885715168052501</v>
      </c>
      <c r="U108" s="129">
        <f>IF(U99="-","-",SUM(U99:U107)*'3k EBIT'!$E$8)</f>
        <v>12.02114082706462</v>
      </c>
      <c r="V108" s="129">
        <f>IF(V99="-","-",SUM(V99:V107)*'3k EBIT'!$E$8)</f>
        <v>13.04209698336942</v>
      </c>
      <c r="W108" s="129" t="str">
        <f>IF(W99="-","-",SUM(W99:W107)*'3k EBIT'!$E$8)</f>
        <v>-</v>
      </c>
      <c r="X108" s="129" t="str">
        <f>IF(X99="-","-",SUM(X99:X107)*'3k EBIT'!$E$8)</f>
        <v>-</v>
      </c>
      <c r="Y108" s="129" t="str">
        <f>IF(Y99="-","-",SUM(Y99:Y107)*'3k EBIT'!$E$8)</f>
        <v>-</v>
      </c>
      <c r="Z108" s="129" t="str">
        <f>IF(Z99="-","-",SUM(Z99:Z107)*'3k EBIT'!$E$8)</f>
        <v>-</v>
      </c>
      <c r="AA108" s="28"/>
    </row>
    <row r="109" spans="1:27" s="29" customFormat="1" ht="11.25" customHeight="1" x14ac:dyDescent="0.25">
      <c r="A109" s="256"/>
      <c r="B109" s="132" t="s">
        <v>292</v>
      </c>
      <c r="C109" s="177" t="s">
        <v>516</v>
      </c>
      <c r="D109" s="134" t="s">
        <v>323</v>
      </c>
      <c r="E109" s="130"/>
      <c r="F109" s="30"/>
      <c r="G109" s="129">
        <f>IF(G99="-","-",SUM(G99:G102,G104:G108)*'3l HAP'!$E$9)</f>
        <v>5.0796611886954217</v>
      </c>
      <c r="H109" s="129">
        <f>IF(H99="-","-",SUM(H99:H102,H104:H108)*'3l HAP'!$E$9)</f>
        <v>4.7898242103830473</v>
      </c>
      <c r="I109" s="129">
        <f>IF(I99="-","-",SUM(I99:I102,I104:I108)*'3l HAP'!$E$9)</f>
        <v>4.8182170172983225</v>
      </c>
      <c r="J109" s="129">
        <f>IF(J99="-","-",SUM(J99:J102,J104:J108)*'3l HAP'!$E$9)</f>
        <v>4.6978735521837702</v>
      </c>
      <c r="K109" s="129">
        <f>IF(K99="-","-",SUM(K99:K102,K104:K108)*'3l HAP'!$E$9)</f>
        <v>5.3072932441661145</v>
      </c>
      <c r="L109" s="129">
        <f>IF(L99="-","-",SUM(L99:L102,L104:L108)*'3l HAP'!$E$9)</f>
        <v>5.2092118766164059</v>
      </c>
      <c r="M109" s="129">
        <f>IF(M99="-","-",SUM(M99:M102,M104:M108)*'3l HAP'!$E$9)</f>
        <v>5.8804001932952845</v>
      </c>
      <c r="N109" s="129">
        <f>IF(N99="-","-",SUM(N99:N102,N104:N108)*'3l HAP'!$E$9)</f>
        <v>6.279673644434574</v>
      </c>
      <c r="O109" s="30"/>
      <c r="P109" s="129">
        <f>IF(P99="-","-",SUM(P99:P102,P104:P108)*'3l HAP'!$E$9)</f>
        <v>6.279673644434574</v>
      </c>
      <c r="Q109" s="129">
        <f>IF(Q99="-","-",SUM(Q99:Q102,Q104:Q108)*'3l HAP'!$E$9)</f>
        <v>7.0814963288629658</v>
      </c>
      <c r="R109" s="129">
        <f>IF(R99="-","-",SUM(R99:R102,R104:R108)*'3l HAP'!$E$9)</f>
        <v>6.7760433220945746</v>
      </c>
      <c r="S109" s="129">
        <f>IF(S99="-","-",SUM(S99:S102,S104:S108)*'3l HAP'!$E$9)</f>
        <v>6.8013791796776149</v>
      </c>
      <c r="T109" s="129">
        <f>IF(T99="-","-",SUM(T99:T102,T104:T108)*'3l HAP'!$E$9)</f>
        <v>6.4900747371315575</v>
      </c>
      <c r="U109" s="129">
        <f>IF(U99="-","-",SUM(U99:U102,U104:U108)*'3l HAP'!$E$9)</f>
        <v>7.1597951056606464</v>
      </c>
      <c r="V109" s="129">
        <f>IF(V99="-","-",SUM(V99:V102,V104:V108)*'3l HAP'!$E$9)</f>
        <v>7.9460157042997981</v>
      </c>
      <c r="W109" s="129" t="str">
        <f>IF(W99="-","-",SUM(W99:W102,W104:W108)*'3l HAP'!$E$9)</f>
        <v>-</v>
      </c>
      <c r="X109" s="129" t="str">
        <f>IF(X99="-","-",SUM(X99:X102,X104:X108)*'3l HAP'!$E$9)</f>
        <v>-</v>
      </c>
      <c r="Y109" s="129" t="str">
        <f>IF(Y99="-","-",SUM(Y99:Y102,Y104:Y108)*'3l HAP'!$E$9)</f>
        <v>-</v>
      </c>
      <c r="Z109" s="129" t="str">
        <f>IF(Z99="-","-",SUM(Z99:Z102,Z104:Z108)*'3l HAP'!$E$9)</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474.11235939431776</v>
      </c>
      <c r="H110" s="129">
        <f t="shared" si="14"/>
        <v>454.76042131766553</v>
      </c>
      <c r="I110" s="129">
        <f t="shared" si="14"/>
        <v>465.54747441685447</v>
      </c>
      <c r="J110" s="129">
        <f t="shared" si="14"/>
        <v>456.6553271795874</v>
      </c>
      <c r="K110" s="129">
        <f t="shared" si="14"/>
        <v>497.70600439601958</v>
      </c>
      <c r="L110" s="129">
        <f t="shared" si="14"/>
        <v>491.78894842197025</v>
      </c>
      <c r="M110" s="129">
        <f t="shared" si="14"/>
        <v>534.53200506225426</v>
      </c>
      <c r="N110" s="129">
        <f t="shared" si="14"/>
        <v>561.80870757168407</v>
      </c>
      <c r="O110" s="30"/>
      <c r="P110" s="129">
        <f t="shared" ref="P110:Z110" si="15">IF(P99="-","-",SUM(P99:P109))</f>
        <v>561.80870757168407</v>
      </c>
      <c r="Q110" s="129">
        <f t="shared" si="15"/>
        <v>620.21086498930947</v>
      </c>
      <c r="R110" s="129">
        <f t="shared" si="15"/>
        <v>601.11536431222248</v>
      </c>
      <c r="S110" s="129">
        <f t="shared" si="15"/>
        <v>597.18448331263369</v>
      </c>
      <c r="T110" s="129">
        <f t="shared" si="15"/>
        <v>579.42221535192607</v>
      </c>
      <c r="U110" s="129">
        <f t="shared" si="15"/>
        <v>639.85115624791638</v>
      </c>
      <c r="V110" s="129">
        <f t="shared" si="15"/>
        <v>694.37188919373193</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DF'!H21="-","-",'3a DF'!H21)</f>
        <v>189.40527294156934</v>
      </c>
      <c r="H111" s="38">
        <f>'3a DF'!I21</f>
        <v>169.66894376912001</v>
      </c>
      <c r="I111" s="38">
        <f>'3a DF'!J21</f>
        <v>152.83735385560954</v>
      </c>
      <c r="J111" s="38">
        <f>'3a DF'!K21</f>
        <v>145.24365534818136</v>
      </c>
      <c r="K111" s="38">
        <f>'3a DF'!L21</f>
        <v>169.91096764668541</v>
      </c>
      <c r="L111" s="38">
        <f>'3a DF'!M21</f>
        <v>163.32531644257256</v>
      </c>
      <c r="M111" s="38">
        <f>'3a DF'!N21</f>
        <v>173.27160644268815</v>
      </c>
      <c r="N111" s="38">
        <f>'3a DF'!O21</f>
        <v>192.80062455355045</v>
      </c>
      <c r="O111" s="30"/>
      <c r="P111" s="38">
        <f>'3a DF'!Q21</f>
        <v>192.80062455355045</v>
      </c>
      <c r="Q111" s="38">
        <f>'3a DF'!R21</f>
        <v>225.27605178730428</v>
      </c>
      <c r="R111" s="38">
        <f>'3a DF'!S21</f>
        <v>201.06500723158197</v>
      </c>
      <c r="S111" s="38">
        <f>'3a DF'!T21</f>
        <v>185.50448506228201</v>
      </c>
      <c r="T111" s="38">
        <f>'3a DF'!U21</f>
        <v>155.28382858281989</v>
      </c>
      <c r="U111" s="38">
        <f>'3a DF'!V21</f>
        <v>185.69883153945824</v>
      </c>
      <c r="V111" s="38">
        <f>'3a DF'!W21</f>
        <v>256.2864914619941</v>
      </c>
      <c r="W111" s="38" t="str">
        <f>'3a DF'!X21</f>
        <v>-</v>
      </c>
      <c r="X111" s="38" t="str">
        <f>'3a DF'!Y21</f>
        <v>-</v>
      </c>
      <c r="Y111" s="38" t="str">
        <f>'3a DF'!Z21</f>
        <v>-</v>
      </c>
      <c r="Z111" s="38" t="str">
        <f>'3a DF'!AA21</f>
        <v>-</v>
      </c>
      <c r="AA111" s="28"/>
    </row>
    <row r="112" spans="1:27" s="29" customFormat="1" ht="11.5" x14ac:dyDescent="0.25">
      <c r="A112" s="256"/>
      <c r="B112" s="135" t="s">
        <v>350</v>
      </c>
      <c r="C112" s="135" t="s">
        <v>300</v>
      </c>
      <c r="D112" s="133" t="s">
        <v>324</v>
      </c>
      <c r="E112" s="128"/>
      <c r="F112" s="30"/>
      <c r="G112" s="38">
        <f>IF('3b CM'!G21="-","-",'3b CM'!G21)</f>
        <v>5.6123797754490334E-2</v>
      </c>
      <c r="H112" s="38">
        <f>'3b CM'!H21</f>
        <v>8.4185696631735515E-2</v>
      </c>
      <c r="I112" s="38">
        <f>'3b CM'!I21</f>
        <v>0.26509160695755307</v>
      </c>
      <c r="J112" s="38">
        <f>'3b CM'!J21</f>
        <v>0.26958496138731097</v>
      </c>
      <c r="K112" s="38">
        <f>'3b CM'!K21</f>
        <v>3.4624935928121627</v>
      </c>
      <c r="L112" s="38">
        <f>'3b CM'!L21</f>
        <v>3.3589686632743669</v>
      </c>
      <c r="M112" s="38">
        <f>'3b CM'!M21</f>
        <v>11.735460395993773</v>
      </c>
      <c r="N112" s="38">
        <f>'3b CM'!N21</f>
        <v>11.156062466320758</v>
      </c>
      <c r="O112" s="30"/>
      <c r="P112" s="38">
        <f>'3b CM'!P21</f>
        <v>11.156062466320758</v>
      </c>
      <c r="Q112" s="38">
        <f>'3b CM'!Q21</f>
        <v>15.031064537267056</v>
      </c>
      <c r="R112" s="38">
        <f>'3b CM'!R21</f>
        <v>14.962039383766744</v>
      </c>
      <c r="S112" s="38">
        <f>'3b CM'!S21</f>
        <v>17.868079612309856</v>
      </c>
      <c r="T112" s="38">
        <f>'3b CM'!T21</f>
        <v>18.940999076748088</v>
      </c>
      <c r="U112" s="38">
        <f>'3b CM'!U21</f>
        <v>14.547213097256693</v>
      </c>
      <c r="V112" s="38">
        <f>'3b CM'!V21</f>
        <v>14.919835332417646</v>
      </c>
      <c r="W112" s="38" t="str">
        <f>'3b CM'!W21</f>
        <v>-</v>
      </c>
      <c r="X112" s="38" t="str">
        <f>'3b CM'!X21</f>
        <v>-</v>
      </c>
      <c r="Y112" s="38" t="str">
        <f>'3b CM'!Y21</f>
        <v>-</v>
      </c>
      <c r="Z112" s="38" t="str">
        <f>'3b CM'!Z21</f>
        <v>-</v>
      </c>
      <c r="AA112" s="28"/>
    </row>
    <row r="113" spans="1:27" s="29" customFormat="1" ht="12.4" customHeight="1" x14ac:dyDescent="0.25">
      <c r="A113" s="256"/>
      <c r="B113" s="135" t="s">
        <v>596</v>
      </c>
      <c r="C113" s="135" t="s">
        <v>597</v>
      </c>
      <c r="D113" s="133" t="s">
        <v>324</v>
      </c>
      <c r="E113" s="128"/>
      <c r="F113" s="30"/>
      <c r="G113" s="38" t="str">
        <f>IF('3c AA'!J63="-","-",'3c AA'!J63)</f>
        <v>-</v>
      </c>
      <c r="H113" s="38" t="str">
        <f>IF('3c AA'!K63="-","-",'3c AA'!K63)</f>
        <v>-</v>
      </c>
      <c r="I113" s="38" t="str">
        <f>IF('3c AA'!L63="-","-",'3c AA'!L63)</f>
        <v>-</v>
      </c>
      <c r="J113" s="38" t="str">
        <f>IF('3c AA'!M63="-","-",'3c AA'!M63)</f>
        <v>-</v>
      </c>
      <c r="K113" s="38" t="str">
        <f>IF('3c AA'!N63="-","-",'3c AA'!N63)</f>
        <v>-</v>
      </c>
      <c r="L113" s="38" t="str">
        <f>IF('3c AA'!O63="-","-",'3c AA'!O63)</f>
        <v>-</v>
      </c>
      <c r="M113" s="38" t="str">
        <f>IF('3c AA'!P63="-","-",'3c AA'!P63)</f>
        <v>-</v>
      </c>
      <c r="N113" s="38" t="str">
        <f>IF('3c AA'!Q63="-","-",'3c AA'!Q63)</f>
        <v>-</v>
      </c>
      <c r="O113" s="30"/>
      <c r="P113" s="38" t="str">
        <f>IF('3c AA'!S63="-","-",'3c AA'!S63)</f>
        <v>-</v>
      </c>
      <c r="Q113" s="38" t="str">
        <f>IF('3c AA'!T63="-","-",'3c AA'!T63)</f>
        <v>-</v>
      </c>
      <c r="R113" s="38" t="str">
        <f>IF('3c AA'!U63="-","-",'3c AA'!U63)</f>
        <v>-</v>
      </c>
      <c r="S113" s="38" t="str">
        <f>IF('3c AA'!V63="-","-",'3c AA'!V63)</f>
        <v>-</v>
      </c>
      <c r="T113" s="38">
        <f>IF('3c AA'!W63="-","-",'3c AA'!W63)</f>
        <v>4.5582544646734542</v>
      </c>
      <c r="U113" s="38">
        <f>IF('3c AA'!X63="-","-",'3c AA'!X63)</f>
        <v>9.9756950960531068</v>
      </c>
      <c r="V113" s="38">
        <f>IF('3c AA'!Y63="-","-",'3c AA'!Y63)</f>
        <v>4.43</v>
      </c>
      <c r="W113" s="38" t="str">
        <f>IF('3c AA'!Z63="-","-",'3c AA'!Z63)</f>
        <v>-</v>
      </c>
      <c r="X113" s="38" t="str">
        <f>IF('3c AA'!AA63="-","-",'3c AA'!AA63)</f>
        <v>-</v>
      </c>
      <c r="Y113" s="38" t="str">
        <f>IF('3c AA'!AB63="-","-",'3c AA'!AB63)</f>
        <v>-</v>
      </c>
      <c r="Z113" s="38" t="str">
        <f>IF('3c AA'!AC63="-","-",'3c AA'!AC63)</f>
        <v>-</v>
      </c>
      <c r="AA113" s="28"/>
    </row>
    <row r="114" spans="1:27" s="29" customFormat="1" ht="12.4" customHeight="1" x14ac:dyDescent="0.25">
      <c r="A114" s="256"/>
      <c r="B114" s="135" t="s">
        <v>2</v>
      </c>
      <c r="C114" s="135" t="s">
        <v>342</v>
      </c>
      <c r="D114" s="133" t="s">
        <v>324</v>
      </c>
      <c r="E114" s="128"/>
      <c r="F114" s="30"/>
      <c r="G114" s="38">
        <f>IF('3d PC'!G22="-","-",'3d PC'!G22)</f>
        <v>68.69036253949163</v>
      </c>
      <c r="H114" s="38">
        <f>'3d PC'!H22</f>
        <v>68.670275144610898</v>
      </c>
      <c r="I114" s="38">
        <f>'3d PC'!I22</f>
        <v>86.608863685659017</v>
      </c>
      <c r="J114" s="38">
        <f>'3d PC'!J22</f>
        <v>85.61053410109416</v>
      </c>
      <c r="K114" s="38">
        <f>'3d PC'!K22</f>
        <v>97.864929465818818</v>
      </c>
      <c r="L114" s="38">
        <f>'3d PC'!L22</f>
        <v>97.054529489388273</v>
      </c>
      <c r="M114" s="38">
        <f>'3d PC'!M22</f>
        <v>118.3338046878049</v>
      </c>
      <c r="N114" s="38">
        <f>'3d PC'!N22</f>
        <v>116.23565093546705</v>
      </c>
      <c r="O114" s="30"/>
      <c r="P114" s="38">
        <f>'3d PC'!P22</f>
        <v>116.23565093546705</v>
      </c>
      <c r="Q114" s="38">
        <f>'3d PC'!Q22</f>
        <v>129.9972077079583</v>
      </c>
      <c r="R114" s="38">
        <f>'3d PC'!R22</f>
        <v>131.94617077366865</v>
      </c>
      <c r="S114" s="38">
        <f>'3d PC'!S22</f>
        <v>144.07190092659567</v>
      </c>
      <c r="T114" s="38">
        <f>'3d PC'!T22</f>
        <v>146.57072572450906</v>
      </c>
      <c r="U114" s="38">
        <f>'3d PC'!U22</f>
        <v>158.56374101048422</v>
      </c>
      <c r="V114" s="38">
        <f>'3d PC'!V22</f>
        <v>144.26828208331008</v>
      </c>
      <c r="W114" s="38" t="str">
        <f>'3d PC'!W22</f>
        <v>-</v>
      </c>
      <c r="X114" s="38" t="str">
        <f>'3d PC'!X22</f>
        <v>-</v>
      </c>
      <c r="Y114" s="38" t="str">
        <f>'3d PC'!Y22</f>
        <v>-</v>
      </c>
      <c r="Z114" s="38" t="str">
        <f>'3d PC'!Z22</f>
        <v>-</v>
      </c>
      <c r="AA114" s="28"/>
    </row>
    <row r="115" spans="1:27" s="29" customFormat="1" ht="11.25" customHeight="1" x14ac:dyDescent="0.25">
      <c r="A115" s="256"/>
      <c r="B115" s="135" t="s">
        <v>352</v>
      </c>
      <c r="C115" s="135" t="s">
        <v>343</v>
      </c>
      <c r="D115" s="133" t="s">
        <v>324</v>
      </c>
      <c r="E115" s="128"/>
      <c r="F115" s="30"/>
      <c r="G115" s="38">
        <f>IF('3e NC-Elec'!H36="-","-",'3e NC-Elec'!H36)</f>
        <v>126.64580966174836</v>
      </c>
      <c r="H115" s="38">
        <f>'3e NC-Elec'!I36</f>
        <v>127.38843352176289</v>
      </c>
      <c r="I115" s="38">
        <f>'3e NC-Elec'!J36</f>
        <v>149.60666824538114</v>
      </c>
      <c r="J115" s="38">
        <f>'3e NC-Elec'!K36</f>
        <v>149.04811497137283</v>
      </c>
      <c r="K115" s="38">
        <f>'3e NC-Elec'!L36</f>
        <v>143.38312656502399</v>
      </c>
      <c r="L115" s="38">
        <f>'3e NC-Elec'!M36</f>
        <v>144.27339451442779</v>
      </c>
      <c r="M115" s="38">
        <f>'3e NC-Elec'!N36</f>
        <v>137.73524696211223</v>
      </c>
      <c r="N115" s="38">
        <f>'3e NC-Elec'!O36</f>
        <v>137.34087243160866</v>
      </c>
      <c r="O115" s="30"/>
      <c r="P115" s="38">
        <f>'3e NC-Elec'!Q36</f>
        <v>137.34087243160866</v>
      </c>
      <c r="Q115" s="38">
        <f>'3e NC-Elec'!R36</f>
        <v>148.52565262962443</v>
      </c>
      <c r="R115" s="38">
        <f>'3e NC-Elec'!S36</f>
        <v>150.33871528754304</v>
      </c>
      <c r="S115" s="38">
        <f>'3e NC-Elec'!T36</f>
        <v>153.12925724504447</v>
      </c>
      <c r="T115" s="38">
        <f>'3e NC-Elec'!U36</f>
        <v>156.7653905842445</v>
      </c>
      <c r="U115" s="38">
        <f>'3e NC-Elec'!V36</f>
        <v>169.29258863282755</v>
      </c>
      <c r="V115" s="38">
        <f>'3e NC-Elec'!W36</f>
        <v>169.72139964752859</v>
      </c>
      <c r="W115" s="38" t="str">
        <f>'3e NC-Elec'!X36</f>
        <v>-</v>
      </c>
      <c r="X115" s="38" t="str">
        <f>'3e NC-Elec'!Y36</f>
        <v>-</v>
      </c>
      <c r="Y115" s="38" t="str">
        <f>'3e NC-Elec'!Z36</f>
        <v>-</v>
      </c>
      <c r="Z115" s="38" t="str">
        <f>'3e NC-Elec'!AA36</f>
        <v>-</v>
      </c>
      <c r="AA115" s="28"/>
    </row>
    <row r="116" spans="1:27" s="29" customFormat="1" ht="11.25" customHeight="1" x14ac:dyDescent="0.25">
      <c r="A116" s="256"/>
      <c r="B116" s="135" t="s">
        <v>349</v>
      </c>
      <c r="C116" s="135" t="s">
        <v>344</v>
      </c>
      <c r="D116" s="133" t="s">
        <v>324</v>
      </c>
      <c r="E116" s="128"/>
      <c r="F116" s="30"/>
      <c r="G116" s="38">
        <f>IF('3g CPIH'!C$16="-","-",'3h OC '!$E$8*('3g CPIH'!C$16/'3g CPIH'!$G$16))</f>
        <v>76.502677103718199</v>
      </c>
      <c r="H116" s="38">
        <f>IF('3g CPIH'!D$16="-","-",'3h OC '!$E$8*('3g CPIH'!D$16/'3g CPIH'!$G$16))</f>
        <v>76.655835616438353</v>
      </c>
      <c r="I116" s="38">
        <f>IF('3g CPIH'!E$16="-","-",'3h OC '!$E$8*('3g CPIH'!E$16/'3g CPIH'!$G$16))</f>
        <v>76.885573385518597</v>
      </c>
      <c r="J116" s="38">
        <f>IF('3g CPIH'!F$16="-","-",'3h OC '!$E$8*('3g CPIH'!F$16/'3g CPIH'!$G$16))</f>
        <v>77.345048923679059</v>
      </c>
      <c r="K116" s="38">
        <f>IF('3g CPIH'!G$16="-","-",'3h OC '!$E$8*('3g CPIH'!G$16/'3g CPIH'!$G$16))</f>
        <v>78.263999999999996</v>
      </c>
      <c r="L116" s="38">
        <f>IF('3g CPIH'!H$16="-","-",'3h OC '!$E$8*('3g CPIH'!H$16/'3g CPIH'!$G$16))</f>
        <v>79.259530332681024</v>
      </c>
      <c r="M116" s="38">
        <f>IF('3g CPIH'!I$16="-","-",'3h OC '!$E$8*('3g CPIH'!I$16/'3g CPIH'!$G$16))</f>
        <v>80.408219178082177</v>
      </c>
      <c r="N116" s="38">
        <f>IF('3g CPIH'!J$16="-","-",'3h OC '!$E$8*('3g CPIH'!J$16/'3g CPIH'!$G$16))</f>
        <v>81.097432485322898</v>
      </c>
      <c r="O116" s="30"/>
      <c r="P116" s="38">
        <f>IF('3g CPIH'!L$16="-","-",'3h OC '!$E$8*('3g CPIH'!L$16/'3g CPIH'!$G$16))</f>
        <v>81.097432485322898</v>
      </c>
      <c r="Q116" s="38">
        <f>IF('3g CPIH'!M$16="-","-",'3h OC '!$E$8*('3g CPIH'!M$16/'3g CPIH'!$G$16))</f>
        <v>82.016383561643835</v>
      </c>
      <c r="R116" s="38">
        <f>IF('3g CPIH'!N$16="-","-",'3h OC '!$E$8*('3g CPIH'!N$16/'3g CPIH'!$G$16))</f>
        <v>82.62901761252445</v>
      </c>
      <c r="S116" s="38">
        <f>IF('3g CPIH'!O$16="-","-",'3h OC '!$E$8*('3g CPIH'!O$16/'3g CPIH'!$G$16))</f>
        <v>83.088493150684926</v>
      </c>
      <c r="T116" s="38">
        <f>IF('3g CPIH'!P$16="-","-",'3h OC '!$E$8*('3g CPIH'!P$16/'3g CPIH'!$G$16))</f>
        <v>83.318230919765156</v>
      </c>
      <c r="U116" s="38">
        <f>IF('3g CPIH'!Q$16="-","-",'3h OC '!$E$8*('3g CPIH'!Q$16/'3g CPIH'!$G$16))</f>
        <v>83.777706457925632</v>
      </c>
      <c r="V116" s="38">
        <f>IF('3g CPIH'!R$16="-","-",'3h OC '!$E$8*('3g CPIH'!R$16/'3g CPIH'!$G$16))</f>
        <v>85.309291585127198</v>
      </c>
      <c r="W116" s="38" t="str">
        <f>IF('3g CPIH'!S$16="-","-",'3h OC '!$E$8*('3g CPIH'!S$16/'3g CPIH'!$G$16))</f>
        <v>-</v>
      </c>
      <c r="X116" s="38" t="str">
        <f>IF('3g CPIH'!T$16="-","-",'3h OC '!$E$8*('3g CPIH'!T$16/'3g CPIH'!$G$16))</f>
        <v>-</v>
      </c>
      <c r="Y116" s="38" t="str">
        <f>IF('3g CPIH'!U$16="-","-",'3h OC '!$E$8*('3g CPIH'!U$16/'3g CPIH'!$G$16))</f>
        <v>-</v>
      </c>
      <c r="Z116" s="38" t="str">
        <f>IF('3g CPIH'!V$16="-","-",'3h OC '!$E$8*('3g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SMNCC'!G$46)</f>
        <v>0</v>
      </c>
      <c r="L117" s="38">
        <f>IF('3i SMNCC'!H$46="-","-",'3i SMNCC'!H$46)</f>
        <v>-0.18995111249132623</v>
      </c>
      <c r="M117" s="38">
        <f>IF('3i SMNCC'!I$46="-","-",'3i SMNCC'!I$46)</f>
        <v>2.3898870370752556</v>
      </c>
      <c r="N117" s="38">
        <f>IF('3i SMNCC'!J$46="-","-",'3i SMNCC'!J$46)</f>
        <v>11.485481460604181</v>
      </c>
      <c r="O117" s="30"/>
      <c r="P117" s="38">
        <f>IF('3i SMNCC'!L$46="-","-",'3i SMNCC'!L$46)</f>
        <v>11.485481460604181</v>
      </c>
      <c r="Q117" s="38">
        <f>IF('3i SMNCC'!M$46="-","-",'3i SMNCC'!M$46)</f>
        <v>13.905095596481768</v>
      </c>
      <c r="R117" s="38">
        <f>IF('3i SMNCC'!N$46="-","-",'3i SMNCC'!N$46)</f>
        <v>14.008016342776511</v>
      </c>
      <c r="S117" s="38">
        <f>IF('3i SMNCC'!O$46="-","-",'3i SMNCC'!O$46)</f>
        <v>16.592254432324484</v>
      </c>
      <c r="T117" s="38">
        <f>IF('3i SMNCC'!P$46="-","-",'3i SMNCC'!P$46)</f>
        <v>16.855736391237045</v>
      </c>
      <c r="U117" s="38">
        <f>IF('3i SMNCC'!Q$46="-","-",'3i SMNCC'!Q$46)</f>
        <v>16.48610584262476</v>
      </c>
      <c r="V117" s="38">
        <f>IF('3i SMNCC'!R$46="-","-",'3i SMNCC'!R$46)</f>
        <v>16.529685824397358</v>
      </c>
      <c r="W117" s="38" t="str">
        <f>IF('3i SMNCC'!S$46="-","-",'3i SMNCC'!S$46)</f>
        <v>-</v>
      </c>
      <c r="X117" s="38" t="str">
        <f>IF('3i SMNCC'!T$46="-","-",'3i SMNCC'!T$46)</f>
        <v>-</v>
      </c>
      <c r="Y117" s="38" t="str">
        <f>IF('3i SMNCC'!U$46="-","-",'3i SMNCC'!U$46)</f>
        <v>-</v>
      </c>
      <c r="Z117" s="38" t="str">
        <f>IF('3i SMNCC'!V$46="-","-",'3i SMNCC'!V$46)</f>
        <v>-</v>
      </c>
      <c r="AA117" s="28"/>
    </row>
    <row r="118" spans="1:27" s="29" customFormat="1" ht="11.25" customHeight="1" x14ac:dyDescent="0.25">
      <c r="A118" s="256"/>
      <c r="B118" s="135" t="s">
        <v>349</v>
      </c>
      <c r="C118" s="135" t="s">
        <v>389</v>
      </c>
      <c r="D118" s="133" t="s">
        <v>324</v>
      </c>
      <c r="E118" s="128"/>
      <c r="F118" s="30"/>
      <c r="G118" s="38">
        <f>IF('3g CPIH'!C$16="-","-",'3j PAAC PAP'!$G$10*('3g CPIH'!C$16/'3g CPIH'!$G$16))</f>
        <v>3.3460635029354204</v>
      </c>
      <c r="H118" s="38">
        <f>IF('3g CPIH'!D$16="-","-",'3j PAAC PAP'!$G$10*('3g CPIH'!D$16/'3g CPIH'!$G$16))</f>
        <v>3.3527623287671227</v>
      </c>
      <c r="I118" s="38">
        <f>IF('3g CPIH'!E$16="-","-",'3j PAAC PAP'!$G$10*('3g CPIH'!E$16/'3g CPIH'!$G$16))</f>
        <v>3.3628105675146771</v>
      </c>
      <c r="J118" s="38">
        <f>IF('3g CPIH'!F$16="-","-",'3j PAAC PAP'!$G$10*('3g CPIH'!F$16/'3g CPIH'!$G$16))</f>
        <v>3.3829070450097847</v>
      </c>
      <c r="K118" s="38">
        <f>IF('3g CPIH'!G$16="-","-",'3j PAAC PAP'!$G$10*('3g CPIH'!G$16/'3g CPIH'!$G$16))</f>
        <v>3.4230999999999998</v>
      </c>
      <c r="L118" s="38">
        <f>IF('3g CPIH'!H$16="-","-",'3j PAAC PAP'!$G$10*('3g CPIH'!H$16/'3g CPIH'!$G$16))</f>
        <v>3.4666423679060667</v>
      </c>
      <c r="M118" s="38">
        <f>IF('3g CPIH'!I$16="-","-",'3j PAAC PAP'!$G$10*('3g CPIH'!I$16/'3g CPIH'!$G$16))</f>
        <v>3.516883561643835</v>
      </c>
      <c r="N118" s="38">
        <f>IF('3g CPIH'!J$16="-","-",'3j PAAC PAP'!$G$10*('3g CPIH'!J$16/'3g CPIH'!$G$16))</f>
        <v>3.547028277886497</v>
      </c>
      <c r="O118" s="30"/>
      <c r="P118" s="38">
        <f>IF('3g CPIH'!L$16="-","-",'3j PAAC PAP'!$G$10*('3g CPIH'!L$16/'3g CPIH'!$G$16))</f>
        <v>3.547028277886497</v>
      </c>
      <c r="Q118" s="38">
        <f>IF('3g CPIH'!M$16="-","-",'3j PAAC PAP'!$G$10*('3g CPIH'!M$16/'3g CPIH'!$G$16))</f>
        <v>3.5872212328767121</v>
      </c>
      <c r="R118" s="38">
        <f>IF('3g CPIH'!N$16="-","-",'3j PAAC PAP'!$G$10*('3g CPIH'!N$16/'3g CPIH'!$G$16))</f>
        <v>3.6140165362035224</v>
      </c>
      <c r="S118" s="38">
        <f>IF('3g CPIH'!O$16="-","-",'3j PAAC PAP'!$G$10*('3g CPIH'!O$16/'3g CPIH'!$G$16))</f>
        <v>3.6341130136986299</v>
      </c>
      <c r="T118" s="38">
        <f>IF('3g CPIH'!P$16="-","-",'3j PAAC PAP'!$G$10*('3g CPIH'!P$16/'3g CPIH'!$G$16))</f>
        <v>3.6441612524461835</v>
      </c>
      <c r="U118" s="38">
        <f>IF('3g CPIH'!Q$16="-","-",'3j PAAC PAP'!$G$10*('3g CPIH'!Q$16/'3g CPIH'!$G$16))</f>
        <v>3.6642577299412915</v>
      </c>
      <c r="V118" s="38">
        <f>IF('3g CPIH'!R$16="-","-",'3j PAAC PAP'!$G$10*('3g CPIH'!R$16/'3g CPIH'!$G$16))</f>
        <v>3.7312459882583173</v>
      </c>
      <c r="W118" s="38" t="str">
        <f>IF('3g CPIH'!S$16="-","-",'3j PAAC PAP'!$G$10*('3g CPIH'!S$16/'3g CPIH'!$G$16))</f>
        <v>-</v>
      </c>
      <c r="X118" s="38" t="str">
        <f>IF('3g CPIH'!T$16="-","-",'3j PAAC PAP'!$G$10*('3g CPIH'!T$16/'3g CPIH'!$G$16))</f>
        <v>-</v>
      </c>
      <c r="Y118" s="38" t="str">
        <f>IF('3g CPIH'!U$16="-","-",'3j PAAC PAP'!$G$10*('3g CPIH'!U$16/'3g CPIH'!$G$16))</f>
        <v>-</v>
      </c>
      <c r="Z118" s="38" t="str">
        <f>IF('3g CPIH'!V$16="-","-",'3j PAAC PAP'!$G$10*('3g CPIH'!V$16/'3g CPIH'!$G$16))</f>
        <v>-</v>
      </c>
      <c r="AA118" s="28"/>
    </row>
    <row r="119" spans="1:27" s="29" customFormat="1" ht="11.25" customHeight="1" x14ac:dyDescent="0.25">
      <c r="A119" s="256"/>
      <c r="B119" s="135" t="s">
        <v>349</v>
      </c>
      <c r="C119" s="135" t="s">
        <v>404</v>
      </c>
      <c r="D119" s="133" t="s">
        <v>324</v>
      </c>
      <c r="E119" s="128"/>
      <c r="F119" s="30"/>
      <c r="G119" s="38">
        <f>IF(G111="-","-",SUM(G111:G117)*'3j PAAC PAP'!$G$28)</f>
        <v>2.2391513942989447</v>
      </c>
      <c r="H119" s="38">
        <f>IF(H111="-","-",SUM(H111:H117)*'3j PAAC PAP'!$G$28)</f>
        <v>2.147738088375529</v>
      </c>
      <c r="I119" s="38">
        <f>IF(I111="-","-",SUM(I111:I117)*'3j PAAC PAP'!$G$28)</f>
        <v>2.2629520354818768</v>
      </c>
      <c r="J119" s="38">
        <f>IF(J111="-","-",SUM(J111:J117)*'3j PAAC PAP'!$G$28)</f>
        <v>2.2207872185359396</v>
      </c>
      <c r="K119" s="38">
        <f>IF(K111="-","-",SUM(K111:K117)*'3j PAAC PAP'!$G$28)</f>
        <v>2.3924663008302325</v>
      </c>
      <c r="L119" s="38">
        <f>IF(L111="-","-",SUM(L111:L117)*'3j PAAC PAP'!$G$28)</f>
        <v>2.3642950005531049</v>
      </c>
      <c r="M119" s="38">
        <f>IF(M111="-","-",SUM(M111:M117)*'3j PAAC PAP'!$G$28)</f>
        <v>2.5428854867120338</v>
      </c>
      <c r="N119" s="38">
        <f>IF(N111="-","-",SUM(N111:N117)*'3j PAAC PAP'!$G$28)</f>
        <v>2.6702636675117706</v>
      </c>
      <c r="O119" s="30"/>
      <c r="P119" s="38">
        <f>IF(P111="-","-",SUM(P111:P117)*'3j PAAC PAP'!$G$28)</f>
        <v>2.6702636675117706</v>
      </c>
      <c r="Q119" s="38">
        <f>IF(Q111="-","-",SUM(Q111:Q117)*'3j PAAC PAP'!$G$28)</f>
        <v>2.9840035665516371</v>
      </c>
      <c r="R119" s="38">
        <f>IF(R111="-","-",SUM(R111:R117)*'3j PAAC PAP'!$G$28)</f>
        <v>2.887882284031055</v>
      </c>
      <c r="S119" s="38">
        <f>IF(S111="-","-",SUM(S111:S117)*'3j PAAC PAP'!$G$28)</f>
        <v>2.9136351994635374</v>
      </c>
      <c r="T119" s="38">
        <f>IF(T111="-","-",SUM(T111:T117)*'3j PAAC PAP'!$G$28)</f>
        <v>2.8264510265213629</v>
      </c>
      <c r="U119" s="38">
        <f>IF(U111="-","-",SUM(U111:U117)*'3j PAAC PAP'!$G$28)</f>
        <v>3.0985114936583629</v>
      </c>
      <c r="V119" s="38">
        <f>IF(V111="-","-",SUM(V111:V117)*'3j PAAC PAP'!$G$28)</f>
        <v>3.3563710417273978</v>
      </c>
      <c r="W119" s="38" t="str">
        <f>IF(W111="-","-",SUM(W111:W117)*'3j PAAC PAP'!$G$28)</f>
        <v>-</v>
      </c>
      <c r="X119" s="38" t="str">
        <f>IF(X111="-","-",SUM(X111:X117)*'3j PAAC PAP'!$G$28)</f>
        <v>-</v>
      </c>
      <c r="Y119" s="38" t="str">
        <f>IF(Y111="-","-",SUM(Y111:Y117)*'3j PAAC PAP'!$G$28)</f>
        <v>-</v>
      </c>
      <c r="Z119" s="38" t="str">
        <f>IF(Z111="-","-",SUM(Z111:Z117)*'3j PAAC PAP'!$G$28)</f>
        <v>-</v>
      </c>
      <c r="AA119" s="28"/>
    </row>
    <row r="120" spans="1:27" s="29" customFormat="1" ht="11.25" customHeight="1" x14ac:dyDescent="0.25">
      <c r="A120" s="256"/>
      <c r="B120" s="135" t="s">
        <v>388</v>
      </c>
      <c r="C120" s="135" t="s">
        <v>515</v>
      </c>
      <c r="D120" s="133" t="s">
        <v>324</v>
      </c>
      <c r="E120" s="128"/>
      <c r="F120" s="30"/>
      <c r="G120" s="38">
        <f>IF(G111="-","-",SUM(G111:G119)*'3k EBIT'!$E$8)</f>
        <v>9.0426376075152888</v>
      </c>
      <c r="H120" s="38">
        <f>IF(H111="-","-",SUM(H111:H119)*'3k EBIT'!$E$8)</f>
        <v>8.6762475972414048</v>
      </c>
      <c r="I120" s="38">
        <f>IF(I111="-","-",SUM(I111:I119)*'3k EBIT'!$E$8)</f>
        <v>9.1383901415849458</v>
      </c>
      <c r="J120" s="38">
        <f>IF(J111="-","-",SUM(J111:J119)*'3k EBIT'!$E$8)</f>
        <v>8.969720411601438</v>
      </c>
      <c r="K120" s="38">
        <f>IF(K111="-","-",SUM(K111:K119)*'3k EBIT'!$E$8)</f>
        <v>9.6588425866064327</v>
      </c>
      <c r="L120" s="38">
        <f>IF(L111="-","-",SUM(L111:L119)*'3k EBIT'!$E$8)</f>
        <v>9.5467336713249047</v>
      </c>
      <c r="M120" s="38">
        <f>IF(M111="-","-",SUM(M111:M119)*'3k EBIT'!$E$8)</f>
        <v>10.263761590990912</v>
      </c>
      <c r="N120" s="38">
        <f>IF(N111="-","-",SUM(N111:N119)*'3k EBIT'!$E$8)</f>
        <v>10.775065606477579</v>
      </c>
      <c r="O120" s="30"/>
      <c r="P120" s="38">
        <f>IF(P111="-","-",SUM(P111:P119)*'3k EBIT'!$E$8)</f>
        <v>10.775065606477579</v>
      </c>
      <c r="Q120" s="38">
        <f>IF(Q111="-","-",SUM(Q111:Q119)*'3k EBIT'!$E$8)</f>
        <v>12.033777678242505</v>
      </c>
      <c r="R120" s="38">
        <f>IF(R111="-","-",SUM(R111:R119)*'3k EBIT'!$E$8)</f>
        <v>11.648900362076194</v>
      </c>
      <c r="S120" s="38">
        <f>IF(S111="-","-",SUM(S111:S119)*'3k EBIT'!$E$8)</f>
        <v>11.752545370666072</v>
      </c>
      <c r="T120" s="38">
        <f>IF(T111="-","-",SUM(T111:T119)*'3k EBIT'!$E$8)</f>
        <v>11.403176852748784</v>
      </c>
      <c r="U120" s="38">
        <f>IF(U111="-","-",SUM(U111:U119)*'3k EBIT'!$E$8)</f>
        <v>12.494386878635652</v>
      </c>
      <c r="V120" s="38">
        <f>IF(V111="-","-",SUM(V111:V119)*'3k EBIT'!$E$8)</f>
        <v>13.529566814221486</v>
      </c>
      <c r="W120" s="38" t="str">
        <f>IF(W111="-","-",SUM(W111:W119)*'3k EBIT'!$E$8)</f>
        <v>-</v>
      </c>
      <c r="X120" s="38" t="str">
        <f>IF(X111="-","-",SUM(X111:X119)*'3k EBIT'!$E$8)</f>
        <v>-</v>
      </c>
      <c r="Y120" s="38" t="str">
        <f>IF(Y111="-","-",SUM(Y111:Y119)*'3k EBIT'!$E$8)</f>
        <v>-</v>
      </c>
      <c r="Z120" s="38" t="str">
        <f>IF(Z111="-","-",SUM(Z111:Z119)*'3k EBIT'!$E$8)</f>
        <v>-</v>
      </c>
      <c r="AA120" s="28"/>
    </row>
    <row r="121" spans="1:27" s="29" customFormat="1" ht="11.5" x14ac:dyDescent="0.25">
      <c r="A121" s="256"/>
      <c r="B121" s="135" t="s">
        <v>292</v>
      </c>
      <c r="C121" s="179" t="s">
        <v>516</v>
      </c>
      <c r="D121" s="133" t="s">
        <v>324</v>
      </c>
      <c r="E121" s="127"/>
      <c r="F121" s="30"/>
      <c r="G121" s="38">
        <f>IF(G111="-","-",SUM(G111:G114,G116:G120)*'3l HAP'!$E$9)</f>
        <v>5.1138419915987159</v>
      </c>
      <c r="H121" s="38">
        <f>IF(H111="-","-",SUM(H111:H114,H116:H120)*'3l HAP'!$E$9)</f>
        <v>4.8206369238391904</v>
      </c>
      <c r="I121" s="38">
        <f>IF(I111="-","-",SUM(I111:I114,I116:I120)*'3l HAP'!$E$9)</f>
        <v>4.8514569175099735</v>
      </c>
      <c r="J121" s="38">
        <f>IF(J111="-","-",SUM(J111:J114,J116:J120)*'3l HAP'!$E$9)</f>
        <v>4.7296614066969287</v>
      </c>
      <c r="K121" s="38">
        <f>IF(K111="-","-",SUM(K111:K114,K116:K120)*'3l HAP'!$E$9)</f>
        <v>5.3436253228374975</v>
      </c>
      <c r="L121" s="38">
        <f>IF(L111="-","-",SUM(L111:L114,L116:L120)*'3l HAP'!$E$9)</f>
        <v>5.2442021755451149</v>
      </c>
      <c r="M121" s="38">
        <f>IF(M111="-","-",SUM(M111:M114,M116:M120)*'3l HAP'!$E$9)</f>
        <v>5.8924535852060886</v>
      </c>
      <c r="N121" s="38">
        <f>IF(N111="-","-",SUM(N111:N114,N116:N120)*'3l HAP'!$E$9)</f>
        <v>6.2922275700034405</v>
      </c>
      <c r="O121" s="30"/>
      <c r="P121" s="38">
        <f>IF(P111="-","-",SUM(P111:P114,P116:P120)*'3l HAP'!$E$9)</f>
        <v>6.2922275700034405</v>
      </c>
      <c r="Q121" s="38">
        <f>IF(Q111="-","-",SUM(Q111:Q114,Q116:Q120)*'3l HAP'!$E$9)</f>
        <v>7.0984078257899617</v>
      </c>
      <c r="R121" s="38">
        <f>IF(R111="-","-",SUM(R111:R114,R116:R120)*'3l HAP'!$E$9)</f>
        <v>6.7752845407603752</v>
      </c>
      <c r="S121" s="38">
        <f>IF(S111="-","-",SUM(S111:S114,S116:S120)*'3l HAP'!$E$9)</f>
        <v>6.8142948445906573</v>
      </c>
      <c r="T121" s="38">
        <f>IF(T111="-","-",SUM(T111:T114,T116:T120)*'3l HAP'!$E$9)</f>
        <v>6.4918423027913974</v>
      </c>
      <c r="U121" s="38">
        <f>IF(U111="-","-",SUM(U111:U114,U116:U120)*'3l HAP'!$E$9)</f>
        <v>7.1492947219471414</v>
      </c>
      <c r="V121" s="38">
        <f>IF(V111="-","-",SUM(V111:V114,V116:V120)*'3l HAP'!$E$9)</f>
        <v>7.9407040354946119</v>
      </c>
      <c r="W121" s="38" t="str">
        <f>IF(W111="-","-",SUM(W111:W114,W116:W120)*'3l HAP'!$E$9)</f>
        <v>-</v>
      </c>
      <c r="X121" s="38" t="str">
        <f>IF(X111="-","-",SUM(X111:X114,X116:X120)*'3l HAP'!$E$9)</f>
        <v>-</v>
      </c>
      <c r="Y121" s="38" t="str">
        <f>IF(Y111="-","-",SUM(Y111:Y114,Y116:Y120)*'3l HAP'!$E$9)</f>
        <v>-</v>
      </c>
      <c r="Z121" s="38" t="str">
        <f>IF(Z111="-","-",SUM(Z111:Z114,Z116:Z120)*'3l HAP'!$E$9)</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481.04194054063038</v>
      </c>
      <c r="H122" s="38">
        <f t="shared" si="16"/>
        <v>461.46505868678719</v>
      </c>
      <c r="I122" s="38">
        <f t="shared" si="16"/>
        <v>485.81916044121726</v>
      </c>
      <c r="J122" s="38">
        <f t="shared" si="16"/>
        <v>476.8200143875589</v>
      </c>
      <c r="K122" s="38">
        <f t="shared" si="16"/>
        <v>513.70355148061458</v>
      </c>
      <c r="L122" s="38">
        <f t="shared" si="16"/>
        <v>507.70366154518189</v>
      </c>
      <c r="M122" s="38">
        <f t="shared" si="16"/>
        <v>546.09020892830938</v>
      </c>
      <c r="N122" s="38">
        <f t="shared" si="16"/>
        <v>573.40070945475338</v>
      </c>
      <c r="O122" s="30"/>
      <c r="P122" s="38">
        <f t="shared" ref="P122:Z122" si="17">IF(P111="-","-",SUM(P111:P121))</f>
        <v>573.40070945475338</v>
      </c>
      <c r="Q122" s="38">
        <f t="shared" si="17"/>
        <v>640.45486612374043</v>
      </c>
      <c r="R122" s="38">
        <f t="shared" si="17"/>
        <v>619.87505035493257</v>
      </c>
      <c r="S122" s="38">
        <f t="shared" si="17"/>
        <v>625.36905885766032</v>
      </c>
      <c r="T122" s="38">
        <f t="shared" si="17"/>
        <v>606.65879717850498</v>
      </c>
      <c r="U122" s="38">
        <f t="shared" si="17"/>
        <v>664.74833250081269</v>
      </c>
      <c r="V122" s="38">
        <f t="shared" si="17"/>
        <v>720.02287381447684</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DF'!H22="-","-",'3a DF'!H22)</f>
        <v>188.33994439502237</v>
      </c>
      <c r="H123" s="129">
        <f>'3a DF'!I22</f>
        <v>168.71462414299489</v>
      </c>
      <c r="I123" s="129">
        <f>'3a DF'!J22</f>
        <v>151.9777051588633</v>
      </c>
      <c r="J123" s="129">
        <f>'3a DF'!K22</f>
        <v>144.42671815396196</v>
      </c>
      <c r="K123" s="129">
        <f>'3a DF'!L22</f>
        <v>168.95528673350788</v>
      </c>
      <c r="L123" s="129">
        <f>'3a DF'!M22</f>
        <v>162.40667717093112</v>
      </c>
      <c r="M123" s="129">
        <f>'3a DF'!N22</f>
        <v>170.88780289009142</v>
      </c>
      <c r="N123" s="129">
        <f>'3a DF'!O22</f>
        <v>190.14814834472833</v>
      </c>
      <c r="O123" s="30"/>
      <c r="P123" s="129">
        <f>'3a DF'!Q22</f>
        <v>190.14814834472833</v>
      </c>
      <c r="Q123" s="129">
        <f>'3a DF'!R22</f>
        <v>223.22619269655343</v>
      </c>
      <c r="R123" s="129">
        <f>'3a DF'!S22</f>
        <v>199.23472939316446</v>
      </c>
      <c r="S123" s="129">
        <f>'3a DF'!T22</f>
        <v>182.90890675865472</v>
      </c>
      <c r="T123" s="129">
        <f>'3a DF'!U22</f>
        <v>153.10454645201898</v>
      </c>
      <c r="U123" s="129">
        <f>'3a DF'!V22</f>
        <v>183.72407493082196</v>
      </c>
      <c r="V123" s="129">
        <f>'3a DF'!W22</f>
        <v>253.56482343178985</v>
      </c>
      <c r="W123" s="129" t="str">
        <f>'3a DF'!X22</f>
        <v>-</v>
      </c>
      <c r="X123" s="129" t="str">
        <f>'3a DF'!Y22</f>
        <v>-</v>
      </c>
      <c r="Y123" s="129" t="str">
        <f>'3a DF'!Z22</f>
        <v>-</v>
      </c>
      <c r="Z123" s="129" t="str">
        <f>'3a DF'!AA22</f>
        <v>-</v>
      </c>
      <c r="AA123" s="28"/>
    </row>
    <row r="124" spans="1:27" s="29" customFormat="1" ht="11.5" x14ac:dyDescent="0.25">
      <c r="A124" s="256"/>
      <c r="B124" s="132" t="s">
        <v>350</v>
      </c>
      <c r="C124" s="132" t="s">
        <v>300</v>
      </c>
      <c r="D124" s="134" t="s">
        <v>325</v>
      </c>
      <c r="E124" s="131"/>
      <c r="F124" s="30"/>
      <c r="G124" s="129">
        <f>IF('3b CM'!G22="-","-",'3b CM'!G22)</f>
        <v>5.5509303618492253E-2</v>
      </c>
      <c r="H124" s="129">
        <f>'3b CM'!H22</f>
        <v>8.3263955427738387E-2</v>
      </c>
      <c r="I124" s="129">
        <f>'3b CM'!I22</f>
        <v>0.26218914410765282</v>
      </c>
      <c r="J124" s="129">
        <f>'3b CM'!J22</f>
        <v>0.26663330122613599</v>
      </c>
      <c r="K124" s="129">
        <f>'3b CM'!K22</f>
        <v>3.4245830790222476</v>
      </c>
      <c r="L124" s="129">
        <f>'3b CM'!L22</f>
        <v>3.3221916341144282</v>
      </c>
      <c r="M124" s="129">
        <f>'3b CM'!M22</f>
        <v>11.406239831446058</v>
      </c>
      <c r="N124" s="129">
        <f>'3b CM'!N22</f>
        <v>10.843096033018703</v>
      </c>
      <c r="O124" s="30"/>
      <c r="P124" s="129">
        <f>'3b CM'!P22</f>
        <v>10.843096033018703</v>
      </c>
      <c r="Q124" s="129">
        <f>'3b CM'!Q22</f>
        <v>14.698769655470986</v>
      </c>
      <c r="R124" s="129">
        <f>'3b CM'!R22</f>
        <v>14.631288012720409</v>
      </c>
      <c r="S124" s="129">
        <f>'3b CM'!S22</f>
        <v>17.304138631284552</v>
      </c>
      <c r="T124" s="129">
        <f>'3b CM'!T22</f>
        <v>18.342620772054598</v>
      </c>
      <c r="U124" s="129">
        <f>'3b CM'!U22</f>
        <v>14.162511060001705</v>
      </c>
      <c r="V124" s="129">
        <f>'3b CM'!V22</f>
        <v>14.525225694644554</v>
      </c>
      <c r="W124" s="129" t="str">
        <f>'3b CM'!W22</f>
        <v>-</v>
      </c>
      <c r="X124" s="129" t="str">
        <f>'3b CM'!X22</f>
        <v>-</v>
      </c>
      <c r="Y124" s="129" t="str">
        <f>'3b CM'!Y22</f>
        <v>-</v>
      </c>
      <c r="Z124" s="129" t="str">
        <f>'3b CM'!Z22</f>
        <v>-</v>
      </c>
      <c r="AA124" s="28"/>
    </row>
    <row r="125" spans="1:27" s="29" customFormat="1" ht="11.25" customHeight="1" x14ac:dyDescent="0.25">
      <c r="A125" s="256"/>
      <c r="B125" s="132" t="s">
        <v>596</v>
      </c>
      <c r="C125" s="132" t="s">
        <v>597</v>
      </c>
      <c r="D125" s="134" t="s">
        <v>325</v>
      </c>
      <c r="E125" s="131"/>
      <c r="F125" s="30"/>
      <c r="G125" s="129" t="str">
        <f>IF('3c AA'!J64="-","-",'3c AA'!J64)</f>
        <v>-</v>
      </c>
      <c r="H125" s="129" t="str">
        <f>IF('3c AA'!K64="-","-",'3c AA'!K64)</f>
        <v>-</v>
      </c>
      <c r="I125" s="129" t="str">
        <f>IF('3c AA'!L64="-","-",'3c AA'!L64)</f>
        <v>-</v>
      </c>
      <c r="J125" s="129" t="str">
        <f>IF('3c AA'!M64="-","-",'3c AA'!M64)</f>
        <v>-</v>
      </c>
      <c r="K125" s="129" t="str">
        <f>IF('3c AA'!N64="-","-",'3c AA'!N64)</f>
        <v>-</v>
      </c>
      <c r="L125" s="129" t="str">
        <f>IF('3c AA'!O64="-","-",'3c AA'!O64)</f>
        <v>-</v>
      </c>
      <c r="M125" s="129" t="str">
        <f>IF('3c AA'!P64="-","-",'3c AA'!P64)</f>
        <v>-</v>
      </c>
      <c r="N125" s="129" t="str">
        <f>IF('3c AA'!Q64="-","-",'3c AA'!Q64)</f>
        <v>-</v>
      </c>
      <c r="O125" s="30"/>
      <c r="P125" s="129" t="str">
        <f>IF('3c AA'!S64="-","-",'3c AA'!S64)</f>
        <v>-</v>
      </c>
      <c r="Q125" s="129" t="str">
        <f>IF('3c AA'!T64="-","-",'3c AA'!T64)</f>
        <v>-</v>
      </c>
      <c r="R125" s="129" t="str">
        <f>IF('3c AA'!U64="-","-",'3c AA'!U64)</f>
        <v>-</v>
      </c>
      <c r="S125" s="129" t="str">
        <f>IF('3c AA'!V64="-","-",'3c AA'!V64)</f>
        <v>-</v>
      </c>
      <c r="T125" s="129">
        <f>IF('3c AA'!W64="-","-",'3c AA'!W64)</f>
        <v>4.4955437678108234</v>
      </c>
      <c r="U125" s="129">
        <f>IF('3c AA'!X64="-","-",'3c AA'!X64)</f>
        <v>9.9756950960531068</v>
      </c>
      <c r="V125" s="129">
        <f>IF('3c AA'!Y64="-","-",'3c AA'!Y64)</f>
        <v>4.43</v>
      </c>
      <c r="W125" s="129" t="str">
        <f>IF('3c AA'!Z64="-","-",'3c AA'!Z64)</f>
        <v>-</v>
      </c>
      <c r="X125" s="129" t="str">
        <f>IF('3c AA'!AA64="-","-",'3c AA'!AA64)</f>
        <v>-</v>
      </c>
      <c r="Y125" s="129" t="str">
        <f>IF('3c AA'!AB64="-","-",'3c AA'!AB64)</f>
        <v>-</v>
      </c>
      <c r="Z125" s="129" t="str">
        <f>IF('3c AA'!AC64="-","-",'3c AA'!AC64)</f>
        <v>-</v>
      </c>
      <c r="AA125" s="28"/>
    </row>
    <row r="126" spans="1:27" s="29" customFormat="1" ht="11.25" customHeight="1" x14ac:dyDescent="0.25">
      <c r="A126" s="256"/>
      <c r="B126" s="132" t="s">
        <v>2</v>
      </c>
      <c r="C126" s="132" t="s">
        <v>342</v>
      </c>
      <c r="D126" s="134" t="s">
        <v>325</v>
      </c>
      <c r="E126" s="131"/>
      <c r="F126" s="30"/>
      <c r="G126" s="129">
        <f>IF('3d PC'!G23="-","-",'3d PC'!G23)</f>
        <v>68.685461585914183</v>
      </c>
      <c r="H126" s="129">
        <f>'3d PC'!H23</f>
        <v>68.665440646443344</v>
      </c>
      <c r="I126" s="129">
        <f>'3d PC'!I23</f>
        <v>86.587791236570553</v>
      </c>
      <c r="J126" s="129">
        <f>'3d PC'!J23</f>
        <v>85.594461317532918</v>
      </c>
      <c r="K126" s="129">
        <f>'3d PC'!K23</f>
        <v>97.810111750512519</v>
      </c>
      <c r="L126" s="129">
        <f>'3d PC'!L23</f>
        <v>97.006122251460653</v>
      </c>
      <c r="M126" s="129">
        <f>'3d PC'!M23</f>
        <v>118.12075448242457</v>
      </c>
      <c r="N126" s="129">
        <f>'3d PC'!N23</f>
        <v>116.0523145499679</v>
      </c>
      <c r="O126" s="30"/>
      <c r="P126" s="129">
        <f>'3d PC'!P23</f>
        <v>116.0523145499679</v>
      </c>
      <c r="Q126" s="129">
        <f>'3d PC'!Q23</f>
        <v>129.81246897330871</v>
      </c>
      <c r="R126" s="129">
        <f>'3d PC'!R23</f>
        <v>131.75532105738503</v>
      </c>
      <c r="S126" s="129">
        <f>'3d PC'!S23</f>
        <v>143.65154499228004</v>
      </c>
      <c r="T126" s="129">
        <f>'3d PC'!T23</f>
        <v>146.10571491873148</v>
      </c>
      <c r="U126" s="129">
        <f>'3d PC'!U23</f>
        <v>158.14697296486676</v>
      </c>
      <c r="V126" s="129">
        <f>'3d PC'!V23</f>
        <v>143.99882732306122</v>
      </c>
      <c r="W126" s="129" t="str">
        <f>'3d PC'!W23</f>
        <v>-</v>
      </c>
      <c r="X126" s="129" t="str">
        <f>'3d PC'!X23</f>
        <v>-</v>
      </c>
      <c r="Y126" s="129" t="str">
        <f>'3d PC'!Y23</f>
        <v>-</v>
      </c>
      <c r="Z126" s="129" t="str">
        <f>'3d PC'!Z23</f>
        <v>-</v>
      </c>
      <c r="AA126" s="28"/>
    </row>
    <row r="127" spans="1:27" s="29" customFormat="1" ht="11.25" customHeight="1" x14ac:dyDescent="0.25">
      <c r="A127" s="256"/>
      <c r="B127" s="132" t="s">
        <v>352</v>
      </c>
      <c r="C127" s="132" t="s">
        <v>343</v>
      </c>
      <c r="D127" s="134" t="s">
        <v>325</v>
      </c>
      <c r="E127" s="131"/>
      <c r="F127" s="30"/>
      <c r="G127" s="129">
        <f>IF('3e NC-Elec'!H37="-","-",'3e NC-Elec'!H37)</f>
        <v>133.00294880673735</v>
      </c>
      <c r="H127" s="129">
        <f>'3e NC-Elec'!I37</f>
        <v>133.74139570596756</v>
      </c>
      <c r="I127" s="129">
        <f>'3e NC-Elec'!J37</f>
        <v>156.96665379217561</v>
      </c>
      <c r="J127" s="129">
        <f>'3e NC-Elec'!K37</f>
        <v>156.4112421558753</v>
      </c>
      <c r="K127" s="129">
        <f>'3e NC-Elec'!L37</f>
        <v>144.20689140703877</v>
      </c>
      <c r="L127" s="129">
        <f>'3e NC-Elec'!M37</f>
        <v>145.09215195698718</v>
      </c>
      <c r="M127" s="129">
        <f>'3e NC-Elec'!N37</f>
        <v>142.17653819584098</v>
      </c>
      <c r="N127" s="129">
        <f>'3e NC-Elec'!O37</f>
        <v>141.78758931715748</v>
      </c>
      <c r="O127" s="30"/>
      <c r="P127" s="129">
        <f>'3e NC-Elec'!Q37</f>
        <v>141.78758931715748</v>
      </c>
      <c r="Q127" s="129">
        <f>'3e NC-Elec'!R37</f>
        <v>148.3579160263908</v>
      </c>
      <c r="R127" s="129">
        <f>'3e NC-Elec'!S37</f>
        <v>150.03354492109565</v>
      </c>
      <c r="S127" s="129">
        <f>'3e NC-Elec'!T37</f>
        <v>148.74758381711479</v>
      </c>
      <c r="T127" s="129">
        <f>'3e NC-Elec'!U37</f>
        <v>152.14622597535489</v>
      </c>
      <c r="U127" s="129">
        <f>'3e NC-Elec'!V37</f>
        <v>164.92111763830758</v>
      </c>
      <c r="V127" s="129">
        <f>'3e NC-Elec'!W37</f>
        <v>165.09133340490354</v>
      </c>
      <c r="W127" s="129" t="str">
        <f>'3e NC-Elec'!X37</f>
        <v>-</v>
      </c>
      <c r="X127" s="129" t="str">
        <f>'3e NC-Elec'!Y37</f>
        <v>-</v>
      </c>
      <c r="Y127" s="129" t="str">
        <f>'3e NC-Elec'!Z37</f>
        <v>-</v>
      </c>
      <c r="Z127" s="129" t="str">
        <f>'3e NC-Elec'!AA37</f>
        <v>-</v>
      </c>
      <c r="AA127" s="28"/>
    </row>
    <row r="128" spans="1:27" s="29" customFormat="1" ht="12.4" customHeight="1" x14ac:dyDescent="0.25">
      <c r="A128" s="256"/>
      <c r="B128" s="132" t="s">
        <v>349</v>
      </c>
      <c r="C128" s="132" t="s">
        <v>344</v>
      </c>
      <c r="D128" s="134" t="s">
        <v>325</v>
      </c>
      <c r="E128" s="131"/>
      <c r="F128" s="30"/>
      <c r="G128" s="129">
        <f>IF('3g CPIH'!C$16="-","-",'3h OC '!$E$8*('3g CPIH'!C$16/'3g CPIH'!$G$16))</f>
        <v>76.502677103718199</v>
      </c>
      <c r="H128" s="129">
        <f>IF('3g CPIH'!D$16="-","-",'3h OC '!$E$8*('3g CPIH'!D$16/'3g CPIH'!$G$16))</f>
        <v>76.655835616438353</v>
      </c>
      <c r="I128" s="129">
        <f>IF('3g CPIH'!E$16="-","-",'3h OC '!$E$8*('3g CPIH'!E$16/'3g CPIH'!$G$16))</f>
        <v>76.885573385518597</v>
      </c>
      <c r="J128" s="129">
        <f>IF('3g CPIH'!F$16="-","-",'3h OC '!$E$8*('3g CPIH'!F$16/'3g CPIH'!$G$16))</f>
        <v>77.345048923679059</v>
      </c>
      <c r="K128" s="129">
        <f>IF('3g CPIH'!G$16="-","-",'3h OC '!$E$8*('3g CPIH'!G$16/'3g CPIH'!$G$16))</f>
        <v>78.263999999999996</v>
      </c>
      <c r="L128" s="129">
        <f>IF('3g CPIH'!H$16="-","-",'3h OC '!$E$8*('3g CPIH'!H$16/'3g CPIH'!$G$16))</f>
        <v>79.259530332681024</v>
      </c>
      <c r="M128" s="129">
        <f>IF('3g CPIH'!I$16="-","-",'3h OC '!$E$8*('3g CPIH'!I$16/'3g CPIH'!$G$16))</f>
        <v>80.408219178082177</v>
      </c>
      <c r="N128" s="129">
        <f>IF('3g CPIH'!J$16="-","-",'3h OC '!$E$8*('3g CPIH'!J$16/'3g CPIH'!$G$16))</f>
        <v>81.097432485322898</v>
      </c>
      <c r="O128" s="30"/>
      <c r="P128" s="129">
        <f>IF('3g CPIH'!L$16="-","-",'3h OC '!$E$8*('3g CPIH'!L$16/'3g CPIH'!$G$16))</f>
        <v>81.097432485322898</v>
      </c>
      <c r="Q128" s="129">
        <f>IF('3g CPIH'!M$16="-","-",'3h OC '!$E$8*('3g CPIH'!M$16/'3g CPIH'!$G$16))</f>
        <v>82.016383561643835</v>
      </c>
      <c r="R128" s="129">
        <f>IF('3g CPIH'!N$16="-","-",'3h OC '!$E$8*('3g CPIH'!N$16/'3g CPIH'!$G$16))</f>
        <v>82.62901761252445</v>
      </c>
      <c r="S128" s="129">
        <f>IF('3g CPIH'!O$16="-","-",'3h OC '!$E$8*('3g CPIH'!O$16/'3g CPIH'!$G$16))</f>
        <v>83.088493150684926</v>
      </c>
      <c r="T128" s="129">
        <f>IF('3g CPIH'!P$16="-","-",'3h OC '!$E$8*('3g CPIH'!P$16/'3g CPIH'!$G$16))</f>
        <v>83.318230919765156</v>
      </c>
      <c r="U128" s="129">
        <f>IF('3g CPIH'!Q$16="-","-",'3h OC '!$E$8*('3g CPIH'!Q$16/'3g CPIH'!$G$16))</f>
        <v>83.777706457925632</v>
      </c>
      <c r="V128" s="129">
        <f>IF('3g CPIH'!R$16="-","-",'3h OC '!$E$8*('3g CPIH'!R$16/'3g CPIH'!$G$16))</f>
        <v>85.309291585127198</v>
      </c>
      <c r="W128" s="129" t="str">
        <f>IF('3g CPIH'!S$16="-","-",'3h OC '!$E$8*('3g CPIH'!S$16/'3g CPIH'!$G$16))</f>
        <v>-</v>
      </c>
      <c r="X128" s="129" t="str">
        <f>IF('3g CPIH'!T$16="-","-",'3h OC '!$E$8*('3g CPIH'!T$16/'3g CPIH'!$G$16))</f>
        <v>-</v>
      </c>
      <c r="Y128" s="129" t="str">
        <f>IF('3g CPIH'!U$16="-","-",'3h OC '!$E$8*('3g CPIH'!U$16/'3g CPIH'!$G$16))</f>
        <v>-</v>
      </c>
      <c r="Z128" s="129" t="str">
        <f>IF('3g CPIH'!V$16="-","-",'3h OC '!$E$8*('3g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SMNCC'!G$46)</f>
        <v>0</v>
      </c>
      <c r="L129" s="129">
        <f>IF('3i SMNCC'!H$46="-","-",'3i SMNCC'!H$46)</f>
        <v>-0.18995111249132623</v>
      </c>
      <c r="M129" s="129">
        <f>IF('3i SMNCC'!I$46="-","-",'3i SMNCC'!I$46)</f>
        <v>2.3898870370752556</v>
      </c>
      <c r="N129" s="129">
        <f>IF('3i SMNCC'!J$46="-","-",'3i SMNCC'!J$46)</f>
        <v>11.485481460604181</v>
      </c>
      <c r="O129" s="30"/>
      <c r="P129" s="129">
        <f>IF('3i SMNCC'!L$46="-","-",'3i SMNCC'!L$46)</f>
        <v>11.485481460604181</v>
      </c>
      <c r="Q129" s="129">
        <f>IF('3i SMNCC'!M$46="-","-",'3i SMNCC'!M$46)</f>
        <v>13.905095596481768</v>
      </c>
      <c r="R129" s="129">
        <f>IF('3i SMNCC'!N$46="-","-",'3i SMNCC'!N$46)</f>
        <v>14.008016342776511</v>
      </c>
      <c r="S129" s="129">
        <f>IF('3i SMNCC'!O$46="-","-",'3i SMNCC'!O$46)</f>
        <v>16.592254432324484</v>
      </c>
      <c r="T129" s="129">
        <f>IF('3i SMNCC'!P$46="-","-",'3i SMNCC'!P$46)</f>
        <v>16.855736391237045</v>
      </c>
      <c r="U129" s="129">
        <f>IF('3i SMNCC'!Q$46="-","-",'3i SMNCC'!Q$46)</f>
        <v>16.48610584262476</v>
      </c>
      <c r="V129" s="129">
        <f>IF('3i SMNCC'!R$46="-","-",'3i SMNCC'!R$46)</f>
        <v>16.529685824397358</v>
      </c>
      <c r="W129" s="129" t="str">
        <f>IF('3i SMNCC'!S$46="-","-",'3i SMNCC'!S$46)</f>
        <v>-</v>
      </c>
      <c r="X129" s="129" t="str">
        <f>IF('3i SMNCC'!T$46="-","-",'3i SMNCC'!T$46)</f>
        <v>-</v>
      </c>
      <c r="Y129" s="129" t="str">
        <f>IF('3i SMNCC'!U$46="-","-",'3i SMNCC'!U$46)</f>
        <v>-</v>
      </c>
      <c r="Z129" s="129" t="str">
        <f>IF('3i SMNCC'!V$46="-","-",'3i SMNCC'!V$46)</f>
        <v>-</v>
      </c>
      <c r="AA129" s="28"/>
    </row>
    <row r="130" spans="1:27" s="29" customFormat="1" ht="11.25" customHeight="1" x14ac:dyDescent="0.25">
      <c r="A130" s="256"/>
      <c r="B130" s="132" t="s">
        <v>349</v>
      </c>
      <c r="C130" s="132" t="s">
        <v>389</v>
      </c>
      <c r="D130" s="134" t="s">
        <v>325</v>
      </c>
      <c r="E130" s="131"/>
      <c r="F130" s="30"/>
      <c r="G130" s="129">
        <f>IF('3g CPIH'!C$16="-","-",'3j PAAC PAP'!$G$10*('3g CPIH'!C$16/'3g CPIH'!$G$16))</f>
        <v>3.3460635029354204</v>
      </c>
      <c r="H130" s="129">
        <f>IF('3g CPIH'!D$16="-","-",'3j PAAC PAP'!$G$10*('3g CPIH'!D$16/'3g CPIH'!$G$16))</f>
        <v>3.3527623287671227</v>
      </c>
      <c r="I130" s="129">
        <f>IF('3g CPIH'!E$16="-","-",'3j PAAC PAP'!$G$10*('3g CPIH'!E$16/'3g CPIH'!$G$16))</f>
        <v>3.3628105675146771</v>
      </c>
      <c r="J130" s="129">
        <f>IF('3g CPIH'!F$16="-","-",'3j PAAC PAP'!$G$10*('3g CPIH'!F$16/'3g CPIH'!$G$16))</f>
        <v>3.3829070450097847</v>
      </c>
      <c r="K130" s="129">
        <f>IF('3g CPIH'!G$16="-","-",'3j PAAC PAP'!$G$10*('3g CPIH'!G$16/'3g CPIH'!$G$16))</f>
        <v>3.4230999999999998</v>
      </c>
      <c r="L130" s="129">
        <f>IF('3g CPIH'!H$16="-","-",'3j PAAC PAP'!$G$10*('3g CPIH'!H$16/'3g CPIH'!$G$16))</f>
        <v>3.4666423679060667</v>
      </c>
      <c r="M130" s="129">
        <f>IF('3g CPIH'!I$16="-","-",'3j PAAC PAP'!$G$10*('3g CPIH'!I$16/'3g CPIH'!$G$16))</f>
        <v>3.516883561643835</v>
      </c>
      <c r="N130" s="129">
        <f>IF('3g CPIH'!J$16="-","-",'3j PAAC PAP'!$G$10*('3g CPIH'!J$16/'3g CPIH'!$G$16))</f>
        <v>3.547028277886497</v>
      </c>
      <c r="O130" s="30"/>
      <c r="P130" s="129">
        <f>IF('3g CPIH'!L$16="-","-",'3j PAAC PAP'!$G$10*('3g CPIH'!L$16/'3g CPIH'!$G$16))</f>
        <v>3.547028277886497</v>
      </c>
      <c r="Q130" s="129">
        <f>IF('3g CPIH'!M$16="-","-",'3j PAAC PAP'!$G$10*('3g CPIH'!M$16/'3g CPIH'!$G$16))</f>
        <v>3.5872212328767121</v>
      </c>
      <c r="R130" s="129">
        <f>IF('3g CPIH'!N$16="-","-",'3j PAAC PAP'!$G$10*('3g CPIH'!N$16/'3g CPIH'!$G$16))</f>
        <v>3.6140165362035224</v>
      </c>
      <c r="S130" s="129">
        <f>IF('3g CPIH'!O$16="-","-",'3j PAAC PAP'!$G$10*('3g CPIH'!O$16/'3g CPIH'!$G$16))</f>
        <v>3.6341130136986299</v>
      </c>
      <c r="T130" s="129">
        <f>IF('3g CPIH'!P$16="-","-",'3j PAAC PAP'!$G$10*('3g CPIH'!P$16/'3g CPIH'!$G$16))</f>
        <v>3.6441612524461835</v>
      </c>
      <c r="U130" s="129">
        <f>IF('3g CPIH'!Q$16="-","-",'3j PAAC PAP'!$G$10*('3g CPIH'!Q$16/'3g CPIH'!$G$16))</f>
        <v>3.6642577299412915</v>
      </c>
      <c r="V130" s="129">
        <f>IF('3g CPIH'!R$16="-","-",'3j PAAC PAP'!$G$10*('3g CPIH'!R$16/'3g CPIH'!$G$16))</f>
        <v>3.7312459882583173</v>
      </c>
      <c r="W130" s="129" t="str">
        <f>IF('3g CPIH'!S$16="-","-",'3j PAAC PAP'!$G$10*('3g CPIH'!S$16/'3g CPIH'!$G$16))</f>
        <v>-</v>
      </c>
      <c r="X130" s="129" t="str">
        <f>IF('3g CPIH'!T$16="-","-",'3j PAAC PAP'!$G$10*('3g CPIH'!T$16/'3g CPIH'!$G$16))</f>
        <v>-</v>
      </c>
      <c r="Y130" s="129" t="str">
        <f>IF('3g CPIH'!U$16="-","-",'3j PAAC PAP'!$G$10*('3g CPIH'!U$16/'3g CPIH'!$G$16))</f>
        <v>-</v>
      </c>
      <c r="Z130" s="129" t="str">
        <f>IF('3g CPIH'!V$16="-","-",'3j PAAC PAP'!$G$10*('3g CPIH'!V$16/'3g CPIH'!$G$16))</f>
        <v>-</v>
      </c>
      <c r="AA130" s="28"/>
    </row>
    <row r="131" spans="1:27" s="29" customFormat="1" ht="11.25" customHeight="1" x14ac:dyDescent="0.25">
      <c r="A131" s="256"/>
      <c r="B131" s="132" t="s">
        <v>349</v>
      </c>
      <c r="C131" s="132" t="s">
        <v>404</v>
      </c>
      <c r="D131" s="134" t="s">
        <v>325</v>
      </c>
      <c r="E131" s="131"/>
      <c r="F131" s="30"/>
      <c r="G131" s="129">
        <f>IF(G123="-","-",SUM(G123:G129)*'3j PAAC PAP'!$G$28)</f>
        <v>2.2648110709605813</v>
      </c>
      <c r="H131" s="129">
        <f>IF(H123="-","-",SUM(H123:H129)*'3j PAAC PAP'!$G$28)</f>
        <v>2.1739151585665377</v>
      </c>
      <c r="I131" s="129">
        <f>IF(I123="-","-",SUM(I123:I129)*'3j PAAC PAP'!$G$28)</f>
        <v>2.294388296329462</v>
      </c>
      <c r="J131" s="129">
        <f>IF(J123="-","-",SUM(J123:J129)*'3j PAAC PAP'!$G$28)</f>
        <v>2.2524700800989446</v>
      </c>
      <c r="K131" s="129">
        <f>IF(K123="-","-",SUM(K123:K129)*'3j PAAC PAP'!$G$28)</f>
        <v>2.3913758773967753</v>
      </c>
      <c r="L131" s="129">
        <f>IF(L123="-","-",SUM(L123:L129)*'3j PAAC PAP'!$G$28)</f>
        <v>2.3633966897222978</v>
      </c>
      <c r="M131" s="129">
        <f>IF(M123="-","-",SUM(M123:M129)*'3j PAAC PAP'!$G$28)</f>
        <v>2.5502403495990178</v>
      </c>
      <c r="N131" s="129">
        <f>IF(N123="-","-",SUM(N123:N129)*'3j PAAC PAP'!$G$28)</f>
        <v>2.6765638578741409</v>
      </c>
      <c r="O131" s="30"/>
      <c r="P131" s="129">
        <f>IF(P123="-","-",SUM(P123:P129)*'3j PAAC PAP'!$G$28)</f>
        <v>2.6765638578741409</v>
      </c>
      <c r="Q131" s="129">
        <f>IF(Q123="-","-",SUM(Q123:Q129)*'3j PAAC PAP'!$G$28)</f>
        <v>2.9707296758788084</v>
      </c>
      <c r="R131" s="129">
        <f>IF(R123="-","-",SUM(R123:R129)*'3j PAAC PAP'!$G$28)</f>
        <v>2.8749849667667409</v>
      </c>
      <c r="S131" s="129">
        <f>IF(S123="-","-",SUM(S123:S129)*'3j PAAC PAP'!$G$28)</f>
        <v>2.874989842331495</v>
      </c>
      <c r="T131" s="129">
        <f>IF(T123="-","-",SUM(T123:T129)*'3j PAAC PAP'!$G$28)</f>
        <v>2.7879852775821066</v>
      </c>
      <c r="U131" s="129">
        <f>IF(U123="-","-",SUM(U123:U129)*'3j PAAC PAP'!$G$28)</f>
        <v>3.0638165690903794</v>
      </c>
      <c r="V131" s="129">
        <f>IF(V123="-","-",SUM(V123:V129)*'3j PAAC PAP'!$G$28)</f>
        <v>3.3174623549790856</v>
      </c>
      <c r="W131" s="129" t="str">
        <f>IF(W123="-","-",SUM(W123:W129)*'3j PAAC PAP'!$G$28)</f>
        <v>-</v>
      </c>
      <c r="X131" s="129" t="str">
        <f>IF(X123="-","-",SUM(X123:X129)*'3j PAAC PAP'!$G$28)</f>
        <v>-</v>
      </c>
      <c r="Y131" s="129" t="str">
        <f>IF(Y123="-","-",SUM(Y123:Y129)*'3j PAAC PAP'!$G$28)</f>
        <v>-</v>
      </c>
      <c r="Z131" s="129" t="str">
        <f>IF(Z123="-","-",SUM(Z123:Z129)*'3j PAAC PAP'!$G$28)</f>
        <v>-</v>
      </c>
      <c r="AA131" s="28"/>
    </row>
    <row r="132" spans="1:27" s="29" customFormat="1" ht="11.5" x14ac:dyDescent="0.25">
      <c r="A132" s="256"/>
      <c r="B132" s="132" t="s">
        <v>388</v>
      </c>
      <c r="C132" s="132" t="s">
        <v>515</v>
      </c>
      <c r="D132" s="134" t="s">
        <v>325</v>
      </c>
      <c r="E132" s="131"/>
      <c r="F132" s="30"/>
      <c r="G132" s="129">
        <f>IF(G123="-","-",SUM(G123:G131)*'3k EBIT'!$E$8)</f>
        <v>9.1455195486121834</v>
      </c>
      <c r="H132" s="129">
        <f>IF(H123="-","-",SUM(H123:H131)*'3k EBIT'!$E$8)</f>
        <v>8.7812040169576004</v>
      </c>
      <c r="I132" s="129">
        <f>IF(I123="-","-",SUM(I123:I131)*'3k EBIT'!$E$8)</f>
        <v>9.2644331771023527</v>
      </c>
      <c r="J132" s="129">
        <f>IF(J123="-","-",SUM(J123:J131)*'3k EBIT'!$E$8)</f>
        <v>9.0967521875699759</v>
      </c>
      <c r="K132" s="129">
        <f>IF(K123="-","-",SUM(K123:K131)*'3k EBIT'!$E$8)</f>
        <v>9.6544705564779569</v>
      </c>
      <c r="L132" s="129">
        <f>IF(L123="-","-",SUM(L123:L131)*'3k EBIT'!$E$8)</f>
        <v>9.5431319126901197</v>
      </c>
      <c r="M132" s="129">
        <f>IF(M123="-","-",SUM(M123:M131)*'3k EBIT'!$E$8)</f>
        <v>10.293250761111505</v>
      </c>
      <c r="N132" s="129">
        <f>IF(N123="-","-",SUM(N123:N131)*'3k EBIT'!$E$8)</f>
        <v>10.800326088996819</v>
      </c>
      <c r="O132" s="30"/>
      <c r="P132" s="129">
        <f>IF(P123="-","-",SUM(P123:P131)*'3k EBIT'!$E$8)</f>
        <v>10.800326088996819</v>
      </c>
      <c r="Q132" s="129">
        <f>IF(Q123="-","-",SUM(Q123:Q131)*'3k EBIT'!$E$8)</f>
        <v>11.980556289043539</v>
      </c>
      <c r="R132" s="129">
        <f>IF(R123="-","-",SUM(R123:R131)*'3k EBIT'!$E$8)</f>
        <v>11.597188836144189</v>
      </c>
      <c r="S132" s="129">
        <f>IF(S123="-","-",SUM(S123:S131)*'3k EBIT'!$E$8)</f>
        <v>11.597597613196021</v>
      </c>
      <c r="T132" s="129">
        <f>IF(T123="-","-",SUM(T123:T131)*'3k EBIT'!$E$8)</f>
        <v>11.248949230600562</v>
      </c>
      <c r="U132" s="129">
        <f>IF(U123="-","-",SUM(U123:U131)*'3k EBIT'!$E$8)</f>
        <v>12.355278298553614</v>
      </c>
      <c r="V132" s="129">
        <f>IF(V123="-","-",SUM(V123:V131)*'3k EBIT'!$E$8)</f>
        <v>13.373563242119497</v>
      </c>
      <c r="W132" s="129" t="str">
        <f>IF(W123="-","-",SUM(W123:W131)*'3k EBIT'!$E$8)</f>
        <v>-</v>
      </c>
      <c r="X132" s="129" t="str">
        <f>IF(X123="-","-",SUM(X123:X131)*'3k EBIT'!$E$8)</f>
        <v>-</v>
      </c>
      <c r="Y132" s="129" t="str">
        <f>IF(Y123="-","-",SUM(Y123:Y131)*'3k EBIT'!$E$8)</f>
        <v>-</v>
      </c>
      <c r="Z132" s="129" t="str">
        <f>IF(Z123="-","-",SUM(Z123:Z131)*'3k EBIT'!$E$8)</f>
        <v>-</v>
      </c>
      <c r="AA132" s="28"/>
    </row>
    <row r="133" spans="1:27" s="29" customFormat="1" ht="11.5" x14ac:dyDescent="0.25">
      <c r="A133" s="256"/>
      <c r="B133" s="132" t="s">
        <v>292</v>
      </c>
      <c r="C133" s="177" t="s">
        <v>516</v>
      </c>
      <c r="D133" s="134" t="s">
        <v>325</v>
      </c>
      <c r="E133" s="130"/>
      <c r="F133" s="30"/>
      <c r="G133" s="129">
        <f>IF(G123="-","-",SUM(G123:G126,G128:G132)*'3l HAP'!$E$9)</f>
        <v>5.1000457425043511</v>
      </c>
      <c r="H133" s="129">
        <f>IF(H123="-","-",SUM(H123:H126,H128:H132)*'3l HAP'!$E$9)</f>
        <v>4.8085003785181852</v>
      </c>
      <c r="I133" s="129">
        <f>IF(I123="-","-",SUM(I123:I126,I128:I132)*'3l HAP'!$E$9)</f>
        <v>4.8408254386333036</v>
      </c>
      <c r="J133" s="129">
        <f>IF(J123="-","-",SUM(J123:J126,J128:J132)*'3l HAP'!$E$9)</f>
        <v>4.7197458333639215</v>
      </c>
      <c r="K133" s="129">
        <f>IF(K123="-","-",SUM(K123:K126,K128:K132)*'3l HAP'!$E$9)</f>
        <v>5.3281955888028678</v>
      </c>
      <c r="L133" s="129">
        <f>IF(L123="-","-",SUM(L123:L126,L128:L132)*'3l HAP'!$E$9)</f>
        <v>5.229439309597538</v>
      </c>
      <c r="M133" s="129">
        <f>IF(M123="-","-",SUM(M123:M126,M128:M132)*'3l HAP'!$E$9)</f>
        <v>5.8501523645372675</v>
      </c>
      <c r="N133" s="129">
        <f>IF(N123="-","-",SUM(N123:N126,N128:N132)*'3l HAP'!$E$9)</f>
        <v>6.2465883760716672</v>
      </c>
      <c r="O133" s="30"/>
      <c r="P133" s="129">
        <f>IF(P123="-","-",SUM(P123:P126,P128:P132)*'3l HAP'!$E$9)</f>
        <v>6.2465883760716672</v>
      </c>
      <c r="Q133" s="129">
        <f>IF(Q123="-","-",SUM(Q123:Q126,Q128:Q132)*'3l HAP'!$E$9)</f>
        <v>7.0598523922712939</v>
      </c>
      <c r="R133" s="129">
        <f>IF(R123="-","-",SUM(R123:R126,R128:R132)*'3l HAP'!$E$9)</f>
        <v>6.7399047433352708</v>
      </c>
      <c r="S133" s="129">
        <f>IF(S123="-","-",SUM(S123:S126,S128:S132)*'3l HAP'!$E$9)</f>
        <v>6.7590474947188532</v>
      </c>
      <c r="T133" s="129">
        <f>IF(T123="-","-",SUM(T123:T126,T128:T132)*'3l HAP'!$E$9)</f>
        <v>6.4406269821890758</v>
      </c>
      <c r="U133" s="129">
        <f>IF(U123="-","-",SUM(U123:U126,U128:U132)*'3l HAP'!$E$9)</f>
        <v>7.1061033298451806</v>
      </c>
      <c r="V133" s="129">
        <f>IF(V123="-","-",SUM(V123:V126,V128:V132)*'3l HAP'!$E$9)</f>
        <v>7.8882798166311261</v>
      </c>
      <c r="W133" s="129" t="str">
        <f>IF(W123="-","-",SUM(W123:W126,W128:W132)*'3l HAP'!$E$9)</f>
        <v>-</v>
      </c>
      <c r="X133" s="129" t="str">
        <f>IF(X123="-","-",SUM(X123:X126,X128:X132)*'3l HAP'!$E$9)</f>
        <v>-</v>
      </c>
      <c r="Y133" s="129" t="str">
        <f>IF(Y123="-","-",SUM(Y123:Y126,Y128:Y132)*'3l HAP'!$E$9)</f>
        <v>-</v>
      </c>
      <c r="Z133" s="129" t="str">
        <f>IF(Z123="-","-",SUM(Z123:Z126,Z128:Z132)*'3l HAP'!$E$9)</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486.44298106002316</v>
      </c>
      <c r="H134" s="129">
        <f t="shared" si="18"/>
        <v>466.97694195008137</v>
      </c>
      <c r="I134" s="129">
        <f t="shared" si="18"/>
        <v>492.44237019681549</v>
      </c>
      <c r="J134" s="129">
        <f t="shared" si="18"/>
        <v>483.49597899831798</v>
      </c>
      <c r="K134" s="129">
        <f t="shared" si="18"/>
        <v>513.45801499275899</v>
      </c>
      <c r="L134" s="129">
        <f t="shared" si="18"/>
        <v>507.49933251359909</v>
      </c>
      <c r="M134" s="129">
        <f t="shared" si="18"/>
        <v>547.59996865185201</v>
      </c>
      <c r="N134" s="129">
        <f t="shared" si="18"/>
        <v>574.68456879162875</v>
      </c>
      <c r="O134" s="30"/>
      <c r="P134" s="129">
        <f t="shared" ref="P134:Z134" si="19">IF(P123="-","-",SUM(P123:P133))</f>
        <v>574.68456879162875</v>
      </c>
      <c r="Q134" s="129">
        <f t="shared" si="19"/>
        <v>637.6151860999197</v>
      </c>
      <c r="R134" s="129">
        <f t="shared" si="19"/>
        <v>617.11801242211618</v>
      </c>
      <c r="S134" s="129">
        <f t="shared" si="19"/>
        <v>617.15866974628852</v>
      </c>
      <c r="T134" s="129">
        <f t="shared" si="19"/>
        <v>598.49034193979105</v>
      </c>
      <c r="U134" s="129">
        <f t="shared" si="19"/>
        <v>657.3836399180318</v>
      </c>
      <c r="V134" s="129">
        <f t="shared" si="19"/>
        <v>711.75973866591175</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DF'!H23="-","-",'3a DF'!H23)</f>
        <v>185.23093543690067</v>
      </c>
      <c r="H135" s="38">
        <f>'3a DF'!I23</f>
        <v>165.92957883828487</v>
      </c>
      <c r="I135" s="38">
        <f>'3a DF'!J23</f>
        <v>149.46894341800464</v>
      </c>
      <c r="J135" s="38">
        <f>'3a DF'!K23</f>
        <v>142.04260382295737</v>
      </c>
      <c r="K135" s="38">
        <f>'3a DF'!L23</f>
        <v>166.1662687072799</v>
      </c>
      <c r="L135" s="38">
        <f>'3a DF'!M23</f>
        <v>159.72575987638109</v>
      </c>
      <c r="M135" s="38">
        <f>'3a DF'!N23</f>
        <v>170.1263549005819</v>
      </c>
      <c r="N135" s="38">
        <f>'3a DF'!O23</f>
        <v>189.3008794184658</v>
      </c>
      <c r="O135" s="30"/>
      <c r="P135" s="38">
        <f>'3a DF'!Q23</f>
        <v>189.3008794184658</v>
      </c>
      <c r="Q135" s="38">
        <f>'3a DF'!R23</f>
        <v>222.91527530957737</v>
      </c>
      <c r="R135" s="38">
        <f>'3a DF'!S23</f>
        <v>198.95675727811133</v>
      </c>
      <c r="S135" s="38">
        <f>'3a DF'!T23</f>
        <v>183.21491861663296</v>
      </c>
      <c r="T135" s="38">
        <f>'3a DF'!U23</f>
        <v>153.36143967381125</v>
      </c>
      <c r="U135" s="38">
        <f>'3a DF'!V23</f>
        <v>183.62510238424454</v>
      </c>
      <c r="V135" s="38">
        <f>'3a DF'!W23</f>
        <v>253.42893744783137</v>
      </c>
      <c r="W135" s="38" t="str">
        <f>'3a DF'!X23</f>
        <v>-</v>
      </c>
      <c r="X135" s="38" t="str">
        <f>'3a DF'!Y23</f>
        <v>-</v>
      </c>
      <c r="Y135" s="38" t="str">
        <f>'3a DF'!Z23</f>
        <v>-</v>
      </c>
      <c r="Z135" s="38" t="str">
        <f>'3a DF'!AA23</f>
        <v>-</v>
      </c>
      <c r="AA135" s="28"/>
    </row>
    <row r="136" spans="1:27" s="29" customFormat="1" ht="11.25" customHeight="1" x14ac:dyDescent="0.25">
      <c r="A136" s="256"/>
      <c r="B136" s="135" t="s">
        <v>350</v>
      </c>
      <c r="C136" s="135" t="s">
        <v>300</v>
      </c>
      <c r="D136" s="133" t="s">
        <v>326</v>
      </c>
      <c r="E136" s="128"/>
      <c r="F136" s="30"/>
      <c r="G136" s="38">
        <f>IF('3b CM'!G23="-","-",'3b CM'!G23)</f>
        <v>5.438273103582917E-2</v>
      </c>
      <c r="H136" s="38">
        <f>'3b CM'!H23</f>
        <v>8.1574096553743758E-2</v>
      </c>
      <c r="I136" s="38">
        <f>'3b CM'!I23</f>
        <v>0.25686796221616925</v>
      </c>
      <c r="J136" s="38">
        <f>'3b CM'!J23</f>
        <v>0.26122192426398211</v>
      </c>
      <c r="K136" s="38">
        <f>'3b CM'!K23</f>
        <v>3.3550804704074078</v>
      </c>
      <c r="L136" s="38">
        <f>'3b CM'!L23</f>
        <v>3.2547670806545437</v>
      </c>
      <c r="M136" s="38">
        <f>'3b CM'!M23</f>
        <v>11.3739039895618</v>
      </c>
      <c r="N136" s="38">
        <f>'3b CM'!N23</f>
        <v>10.812356661934036</v>
      </c>
      <c r="O136" s="30"/>
      <c r="P136" s="38">
        <f>'3b CM'!P23</f>
        <v>10.812356661934036</v>
      </c>
      <c r="Q136" s="38">
        <f>'3b CM'!Q23</f>
        <v>14.653510570211337</v>
      </c>
      <c r="R136" s="38">
        <f>'3b CM'!R23</f>
        <v>14.586379343382038</v>
      </c>
      <c r="S136" s="38">
        <f>'3b CM'!S23</f>
        <v>17.393529431054528</v>
      </c>
      <c r="T136" s="38">
        <f>'3b CM'!T23</f>
        <v>18.438069360462734</v>
      </c>
      <c r="U136" s="38">
        <f>'3b CM'!U23</f>
        <v>14.162946170779563</v>
      </c>
      <c r="V136" s="38">
        <f>'3b CM'!V23</f>
        <v>14.52557607956934</v>
      </c>
      <c r="W136" s="38" t="str">
        <f>'3b CM'!W23</f>
        <v>-</v>
      </c>
      <c r="X136" s="38" t="str">
        <f>'3b CM'!X23</f>
        <v>-</v>
      </c>
      <c r="Y136" s="38" t="str">
        <f>'3b CM'!Y23</f>
        <v>-</v>
      </c>
      <c r="Z136" s="38" t="str">
        <f>'3b CM'!Z23</f>
        <v>-</v>
      </c>
      <c r="AA136" s="28"/>
    </row>
    <row r="137" spans="1:27" s="29" customFormat="1" ht="11.25" customHeight="1" x14ac:dyDescent="0.25">
      <c r="A137" s="256"/>
      <c r="B137" s="135" t="s">
        <v>596</v>
      </c>
      <c r="C137" s="135" t="s">
        <v>597</v>
      </c>
      <c r="D137" s="133" t="s">
        <v>326</v>
      </c>
      <c r="E137" s="128"/>
      <c r="F137" s="30"/>
      <c r="G137" s="38" t="str">
        <f>IF('3c AA'!J65="-","-",'3c AA'!J65)</f>
        <v>-</v>
      </c>
      <c r="H137" s="38" t="str">
        <f>IF('3c AA'!K65="-","-",'3c AA'!K65)</f>
        <v>-</v>
      </c>
      <c r="I137" s="38" t="str">
        <f>IF('3c AA'!L65="-","-",'3c AA'!L65)</f>
        <v>-</v>
      </c>
      <c r="J137" s="38" t="str">
        <f>IF('3c AA'!M65="-","-",'3c AA'!M65)</f>
        <v>-</v>
      </c>
      <c r="K137" s="38" t="str">
        <f>IF('3c AA'!N65="-","-",'3c AA'!N65)</f>
        <v>-</v>
      </c>
      <c r="L137" s="38" t="str">
        <f>IF('3c AA'!O65="-","-",'3c AA'!O65)</f>
        <v>-</v>
      </c>
      <c r="M137" s="38" t="str">
        <f>IF('3c AA'!P65="-","-",'3c AA'!P65)</f>
        <v>-</v>
      </c>
      <c r="N137" s="38" t="str">
        <f>IF('3c AA'!Q65="-","-",'3c AA'!Q65)</f>
        <v>-</v>
      </c>
      <c r="O137" s="30"/>
      <c r="P137" s="38" t="str">
        <f>IF('3c AA'!S65="-","-",'3c AA'!S65)</f>
        <v>-</v>
      </c>
      <c r="Q137" s="38" t="str">
        <f>IF('3c AA'!T65="-","-",'3c AA'!T65)</f>
        <v>-</v>
      </c>
      <c r="R137" s="38" t="str">
        <f>IF('3c AA'!U65="-","-",'3c AA'!U65)</f>
        <v>-</v>
      </c>
      <c r="S137" s="38" t="str">
        <f>IF('3c AA'!V65="-","-",'3c AA'!V65)</f>
        <v>-</v>
      </c>
      <c r="T137" s="38">
        <f>IF('3c AA'!W65="-","-",'3c AA'!W65)</f>
        <v>4.4755123629600444</v>
      </c>
      <c r="U137" s="38">
        <f>IF('3c AA'!X65="-","-",'3c AA'!X65)</f>
        <v>9.9756950960531068</v>
      </c>
      <c r="V137" s="38">
        <f>IF('3c AA'!Y65="-","-",'3c AA'!Y65)</f>
        <v>4.43</v>
      </c>
      <c r="W137" s="38" t="str">
        <f>IF('3c AA'!Z65="-","-",'3c AA'!Z65)</f>
        <v>-</v>
      </c>
      <c r="X137" s="38" t="str">
        <f>IF('3c AA'!AA65="-","-",'3c AA'!AA65)</f>
        <v>-</v>
      </c>
      <c r="Y137" s="38" t="str">
        <f>IF('3c AA'!AB65="-","-",'3c AA'!AB65)</f>
        <v>-</v>
      </c>
      <c r="Z137" s="38" t="str">
        <f>IF('3c AA'!AC65="-","-",'3c AA'!AC65)</f>
        <v>-</v>
      </c>
      <c r="AA137" s="28"/>
    </row>
    <row r="138" spans="1:27" s="29" customFormat="1" ht="11.25" customHeight="1" x14ac:dyDescent="0.25">
      <c r="A138" s="256"/>
      <c r="B138" s="135" t="s">
        <v>2</v>
      </c>
      <c r="C138" s="135" t="s">
        <v>342</v>
      </c>
      <c r="D138" s="133" t="s">
        <v>326</v>
      </c>
      <c r="E138" s="128"/>
      <c r="F138" s="30"/>
      <c r="G138" s="38">
        <f>IF('3d PC'!G24="-","-",'3d PC'!G24)</f>
        <v>68.671157560696429</v>
      </c>
      <c r="H138" s="38">
        <f>'3d PC'!H24</f>
        <v>68.651330582572669</v>
      </c>
      <c r="I138" s="38">
        <f>'3d PC'!I24</f>
        <v>86.526293005382186</v>
      </c>
      <c r="J138" s="38">
        <f>'3d PC'!J24</f>
        <v>85.547553838481548</v>
      </c>
      <c r="K138" s="38">
        <f>'3d PC'!K24</f>
        <v>97.650132706506909</v>
      </c>
      <c r="L138" s="38">
        <f>'3d PC'!L24</f>
        <v>96.864851293844183</v>
      </c>
      <c r="M138" s="38">
        <f>'3d PC'!M24</f>
        <v>118.04461733557049</v>
      </c>
      <c r="N138" s="38">
        <f>'3d PC'!N24</f>
        <v>115.98549101536402</v>
      </c>
      <c r="O138" s="30"/>
      <c r="P138" s="38">
        <f>'3d PC'!P24</f>
        <v>115.98549101536402</v>
      </c>
      <c r="Q138" s="38">
        <f>'3d PC'!Q24</f>
        <v>129.77988250465026</v>
      </c>
      <c r="R138" s="38">
        <f>'3d PC'!R24</f>
        <v>131.72160686941143</v>
      </c>
      <c r="S138" s="38">
        <f>'3d PC'!S24</f>
        <v>143.69711937439382</v>
      </c>
      <c r="T138" s="38">
        <f>'3d PC'!T24</f>
        <v>146.15604262973034</v>
      </c>
      <c r="U138" s="38">
        <f>'3d PC'!U24</f>
        <v>158.11846911845339</v>
      </c>
      <c r="V138" s="38">
        <f>'3d PC'!V24</f>
        <v>143.97827810880719</v>
      </c>
      <c r="W138" s="38" t="str">
        <f>'3d PC'!W24</f>
        <v>-</v>
      </c>
      <c r="X138" s="38" t="str">
        <f>'3d PC'!X24</f>
        <v>-</v>
      </c>
      <c r="Y138" s="38" t="str">
        <f>'3d PC'!Y24</f>
        <v>-</v>
      </c>
      <c r="Z138" s="38" t="str">
        <f>'3d PC'!Z24</f>
        <v>-</v>
      </c>
      <c r="AA138" s="28"/>
    </row>
    <row r="139" spans="1:27" s="29" customFormat="1" ht="11.25" customHeight="1" x14ac:dyDescent="0.25">
      <c r="A139" s="256"/>
      <c r="B139" s="135" t="s">
        <v>352</v>
      </c>
      <c r="C139" s="135" t="s">
        <v>343</v>
      </c>
      <c r="D139" s="133" t="s">
        <v>326</v>
      </c>
      <c r="E139" s="128"/>
      <c r="F139" s="30"/>
      <c r="G139" s="38">
        <f>IF('3e NC-Elec'!H38="-","-",'3e NC-Elec'!H38)</f>
        <v>146.64933375988156</v>
      </c>
      <c r="H139" s="38">
        <f>'3e NC-Elec'!I38</f>
        <v>147.37559079661511</v>
      </c>
      <c r="I139" s="38">
        <f>'3e NC-Elec'!J38</f>
        <v>168.50890410403383</v>
      </c>
      <c r="J139" s="38">
        <f>'3e NC-Elec'!K38</f>
        <v>167.96266088794439</v>
      </c>
      <c r="K139" s="38">
        <f>'3e NC-Elec'!L38</f>
        <v>163.90927532597712</v>
      </c>
      <c r="L139" s="38">
        <f>'3e NC-Elec'!M38</f>
        <v>164.77992249696916</v>
      </c>
      <c r="M139" s="38">
        <f>'3e NC-Elec'!N38</f>
        <v>154.51850663243908</v>
      </c>
      <c r="N139" s="38">
        <f>'3e NC-Elec'!O38</f>
        <v>154.13129084609272</v>
      </c>
      <c r="O139" s="30"/>
      <c r="P139" s="38">
        <f>'3e NC-Elec'!Q38</f>
        <v>154.13129084609272</v>
      </c>
      <c r="Q139" s="38">
        <f>'3e NC-Elec'!R38</f>
        <v>157.80897045798051</v>
      </c>
      <c r="R139" s="38">
        <f>'3e NC-Elec'!S38</f>
        <v>159.5898556194345</v>
      </c>
      <c r="S139" s="38">
        <f>'3e NC-Elec'!T38</f>
        <v>159.35873765525906</v>
      </c>
      <c r="T139" s="38">
        <f>'3e NC-Elec'!U38</f>
        <v>162.95162465860261</v>
      </c>
      <c r="U139" s="38">
        <f>'3e NC-Elec'!V38</f>
        <v>179.95385902974789</v>
      </c>
      <c r="V139" s="38">
        <f>'3e NC-Elec'!W38</f>
        <v>180.2644378989944</v>
      </c>
      <c r="W139" s="38" t="str">
        <f>'3e NC-Elec'!X38</f>
        <v>-</v>
      </c>
      <c r="X139" s="38" t="str">
        <f>'3e NC-Elec'!Y38</f>
        <v>-</v>
      </c>
      <c r="Y139" s="38" t="str">
        <f>'3e NC-Elec'!Z38</f>
        <v>-</v>
      </c>
      <c r="Z139" s="38" t="str">
        <f>'3e NC-Elec'!AA38</f>
        <v>-</v>
      </c>
      <c r="AA139" s="28"/>
    </row>
    <row r="140" spans="1:27" s="29" customFormat="1" ht="11.25" customHeight="1" x14ac:dyDescent="0.25">
      <c r="A140" s="256"/>
      <c r="B140" s="135" t="s">
        <v>349</v>
      </c>
      <c r="C140" s="135" t="s">
        <v>344</v>
      </c>
      <c r="D140" s="133" t="s">
        <v>326</v>
      </c>
      <c r="E140" s="128"/>
      <c r="F140" s="30"/>
      <c r="G140" s="38">
        <f>IF('3g CPIH'!C$16="-","-",'3h OC '!$E$8*('3g CPIH'!C$16/'3g CPIH'!$G$16))</f>
        <v>76.502677103718199</v>
      </c>
      <c r="H140" s="38">
        <f>IF('3g CPIH'!D$16="-","-",'3h OC '!$E$8*('3g CPIH'!D$16/'3g CPIH'!$G$16))</f>
        <v>76.655835616438353</v>
      </c>
      <c r="I140" s="38">
        <f>IF('3g CPIH'!E$16="-","-",'3h OC '!$E$8*('3g CPIH'!E$16/'3g CPIH'!$G$16))</f>
        <v>76.885573385518597</v>
      </c>
      <c r="J140" s="38">
        <f>IF('3g CPIH'!F$16="-","-",'3h OC '!$E$8*('3g CPIH'!F$16/'3g CPIH'!$G$16))</f>
        <v>77.345048923679059</v>
      </c>
      <c r="K140" s="38">
        <f>IF('3g CPIH'!G$16="-","-",'3h OC '!$E$8*('3g CPIH'!G$16/'3g CPIH'!$G$16))</f>
        <v>78.263999999999996</v>
      </c>
      <c r="L140" s="38">
        <f>IF('3g CPIH'!H$16="-","-",'3h OC '!$E$8*('3g CPIH'!H$16/'3g CPIH'!$G$16))</f>
        <v>79.259530332681024</v>
      </c>
      <c r="M140" s="38">
        <f>IF('3g CPIH'!I$16="-","-",'3h OC '!$E$8*('3g CPIH'!I$16/'3g CPIH'!$G$16))</f>
        <v>80.408219178082177</v>
      </c>
      <c r="N140" s="38">
        <f>IF('3g CPIH'!J$16="-","-",'3h OC '!$E$8*('3g CPIH'!J$16/'3g CPIH'!$G$16))</f>
        <v>81.097432485322898</v>
      </c>
      <c r="O140" s="30"/>
      <c r="P140" s="38">
        <f>IF('3g CPIH'!L$16="-","-",'3h OC '!$E$8*('3g CPIH'!L$16/'3g CPIH'!$G$16))</f>
        <v>81.097432485322898</v>
      </c>
      <c r="Q140" s="38">
        <f>IF('3g CPIH'!M$16="-","-",'3h OC '!$E$8*('3g CPIH'!M$16/'3g CPIH'!$G$16))</f>
        <v>82.016383561643835</v>
      </c>
      <c r="R140" s="38">
        <f>IF('3g CPIH'!N$16="-","-",'3h OC '!$E$8*('3g CPIH'!N$16/'3g CPIH'!$G$16))</f>
        <v>82.62901761252445</v>
      </c>
      <c r="S140" s="38">
        <f>IF('3g CPIH'!O$16="-","-",'3h OC '!$E$8*('3g CPIH'!O$16/'3g CPIH'!$G$16))</f>
        <v>83.088493150684926</v>
      </c>
      <c r="T140" s="38">
        <f>IF('3g CPIH'!P$16="-","-",'3h OC '!$E$8*('3g CPIH'!P$16/'3g CPIH'!$G$16))</f>
        <v>83.318230919765156</v>
      </c>
      <c r="U140" s="38">
        <f>IF('3g CPIH'!Q$16="-","-",'3h OC '!$E$8*('3g CPIH'!Q$16/'3g CPIH'!$G$16))</f>
        <v>83.777706457925632</v>
      </c>
      <c r="V140" s="38">
        <f>IF('3g CPIH'!R$16="-","-",'3h OC '!$E$8*('3g CPIH'!R$16/'3g CPIH'!$G$16))</f>
        <v>85.309291585127198</v>
      </c>
      <c r="W140" s="38" t="str">
        <f>IF('3g CPIH'!S$16="-","-",'3h OC '!$E$8*('3g CPIH'!S$16/'3g CPIH'!$G$16))</f>
        <v>-</v>
      </c>
      <c r="X140" s="38" t="str">
        <f>IF('3g CPIH'!T$16="-","-",'3h OC '!$E$8*('3g CPIH'!T$16/'3g CPIH'!$G$16))</f>
        <v>-</v>
      </c>
      <c r="Y140" s="38" t="str">
        <f>IF('3g CPIH'!U$16="-","-",'3h OC '!$E$8*('3g CPIH'!U$16/'3g CPIH'!$G$16))</f>
        <v>-</v>
      </c>
      <c r="Z140" s="38" t="str">
        <f>IF('3g CPIH'!V$16="-","-",'3h OC '!$E$8*('3g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SMNCC'!G$46)</f>
        <v>0</v>
      </c>
      <c r="L141" s="38">
        <f>IF('3i SMNCC'!H$46="-","-",'3i SMNCC'!H$46)</f>
        <v>-0.18995111249132623</v>
      </c>
      <c r="M141" s="38">
        <f>IF('3i SMNCC'!I$46="-","-",'3i SMNCC'!I$46)</f>
        <v>2.3898870370752556</v>
      </c>
      <c r="N141" s="38">
        <f>IF('3i SMNCC'!J$46="-","-",'3i SMNCC'!J$46)</f>
        <v>11.485481460604181</v>
      </c>
      <c r="O141" s="30"/>
      <c r="P141" s="38">
        <f>IF('3i SMNCC'!L$46="-","-",'3i SMNCC'!L$46)</f>
        <v>11.485481460604181</v>
      </c>
      <c r="Q141" s="38">
        <f>IF('3i SMNCC'!M$46="-","-",'3i SMNCC'!M$46)</f>
        <v>13.905095596481768</v>
      </c>
      <c r="R141" s="38">
        <f>IF('3i SMNCC'!N$46="-","-",'3i SMNCC'!N$46)</f>
        <v>14.008016342776511</v>
      </c>
      <c r="S141" s="38">
        <f>IF('3i SMNCC'!O$46="-","-",'3i SMNCC'!O$46)</f>
        <v>16.592254432324484</v>
      </c>
      <c r="T141" s="38">
        <f>IF('3i SMNCC'!P$46="-","-",'3i SMNCC'!P$46)</f>
        <v>16.855736391237045</v>
      </c>
      <c r="U141" s="38">
        <f>IF('3i SMNCC'!Q$46="-","-",'3i SMNCC'!Q$46)</f>
        <v>16.48610584262476</v>
      </c>
      <c r="V141" s="38">
        <f>IF('3i SMNCC'!R$46="-","-",'3i SMNCC'!R$46)</f>
        <v>16.529685824397358</v>
      </c>
      <c r="W141" s="38" t="str">
        <f>IF('3i SMNCC'!S$46="-","-",'3i SMNCC'!S$46)</f>
        <v>-</v>
      </c>
      <c r="X141" s="38" t="str">
        <f>IF('3i SMNCC'!T$46="-","-",'3i SMNCC'!T$46)</f>
        <v>-</v>
      </c>
      <c r="Y141" s="38" t="str">
        <f>IF('3i SMNCC'!U$46="-","-",'3i SMNCC'!U$46)</f>
        <v>-</v>
      </c>
      <c r="Z141" s="38" t="str">
        <f>IF('3i SMNCC'!V$46="-","-",'3i SMNCC'!V$46)</f>
        <v>-</v>
      </c>
      <c r="AA141" s="28"/>
    </row>
    <row r="142" spans="1:27" s="29" customFormat="1" ht="12.4" customHeight="1" x14ac:dyDescent="0.25">
      <c r="A142" s="256"/>
      <c r="B142" s="135" t="s">
        <v>349</v>
      </c>
      <c r="C142" s="135" t="s">
        <v>389</v>
      </c>
      <c r="D142" s="133" t="s">
        <v>326</v>
      </c>
      <c r="E142" s="128"/>
      <c r="F142" s="30"/>
      <c r="G142" s="38">
        <f>IF('3g CPIH'!C$16="-","-",'3j PAAC PAP'!$G$10*('3g CPIH'!C$16/'3g CPIH'!$G$16))</f>
        <v>3.3460635029354204</v>
      </c>
      <c r="H142" s="38">
        <f>IF('3g CPIH'!D$16="-","-",'3j PAAC PAP'!$G$10*('3g CPIH'!D$16/'3g CPIH'!$G$16))</f>
        <v>3.3527623287671227</v>
      </c>
      <c r="I142" s="38">
        <f>IF('3g CPIH'!E$16="-","-",'3j PAAC PAP'!$G$10*('3g CPIH'!E$16/'3g CPIH'!$G$16))</f>
        <v>3.3628105675146771</v>
      </c>
      <c r="J142" s="38">
        <f>IF('3g CPIH'!F$16="-","-",'3j PAAC PAP'!$G$10*('3g CPIH'!F$16/'3g CPIH'!$G$16))</f>
        <v>3.3829070450097847</v>
      </c>
      <c r="K142" s="38">
        <f>IF('3g CPIH'!G$16="-","-",'3j PAAC PAP'!$G$10*('3g CPIH'!G$16/'3g CPIH'!$G$16))</f>
        <v>3.4230999999999998</v>
      </c>
      <c r="L142" s="38">
        <f>IF('3g CPIH'!H$16="-","-",'3j PAAC PAP'!$G$10*('3g CPIH'!H$16/'3g CPIH'!$G$16))</f>
        <v>3.4666423679060667</v>
      </c>
      <c r="M142" s="38">
        <f>IF('3g CPIH'!I$16="-","-",'3j PAAC PAP'!$G$10*('3g CPIH'!I$16/'3g CPIH'!$G$16))</f>
        <v>3.516883561643835</v>
      </c>
      <c r="N142" s="38">
        <f>IF('3g CPIH'!J$16="-","-",'3j PAAC PAP'!$G$10*('3g CPIH'!J$16/'3g CPIH'!$G$16))</f>
        <v>3.547028277886497</v>
      </c>
      <c r="O142" s="30"/>
      <c r="P142" s="38">
        <f>IF('3g CPIH'!L$16="-","-",'3j PAAC PAP'!$G$10*('3g CPIH'!L$16/'3g CPIH'!$G$16))</f>
        <v>3.547028277886497</v>
      </c>
      <c r="Q142" s="38">
        <f>IF('3g CPIH'!M$16="-","-",'3j PAAC PAP'!$G$10*('3g CPIH'!M$16/'3g CPIH'!$G$16))</f>
        <v>3.5872212328767121</v>
      </c>
      <c r="R142" s="38">
        <f>IF('3g CPIH'!N$16="-","-",'3j PAAC PAP'!$G$10*('3g CPIH'!N$16/'3g CPIH'!$G$16))</f>
        <v>3.6140165362035224</v>
      </c>
      <c r="S142" s="38">
        <f>IF('3g CPIH'!O$16="-","-",'3j PAAC PAP'!$G$10*('3g CPIH'!O$16/'3g CPIH'!$G$16))</f>
        <v>3.6341130136986299</v>
      </c>
      <c r="T142" s="38">
        <f>IF('3g CPIH'!P$16="-","-",'3j PAAC PAP'!$G$10*('3g CPIH'!P$16/'3g CPIH'!$G$16))</f>
        <v>3.6441612524461835</v>
      </c>
      <c r="U142" s="38">
        <f>IF('3g CPIH'!Q$16="-","-",'3j PAAC PAP'!$G$10*('3g CPIH'!Q$16/'3g CPIH'!$G$16))</f>
        <v>3.6642577299412915</v>
      </c>
      <c r="V142" s="38">
        <f>IF('3g CPIH'!R$16="-","-",'3j PAAC PAP'!$G$10*('3g CPIH'!R$16/'3g CPIH'!$G$16))</f>
        <v>3.7312459882583173</v>
      </c>
      <c r="W142" s="38" t="str">
        <f>IF('3g CPIH'!S$16="-","-",'3j PAAC PAP'!$G$10*('3g CPIH'!S$16/'3g CPIH'!$G$16))</f>
        <v>-</v>
      </c>
      <c r="X142" s="38" t="str">
        <f>IF('3g CPIH'!T$16="-","-",'3j PAAC PAP'!$G$10*('3g CPIH'!T$16/'3g CPIH'!$G$16))</f>
        <v>-</v>
      </c>
      <c r="Y142" s="38" t="str">
        <f>IF('3g CPIH'!U$16="-","-",'3j PAAC PAP'!$G$10*('3g CPIH'!U$16/'3g CPIH'!$G$16))</f>
        <v>-</v>
      </c>
      <c r="Z142" s="38" t="str">
        <f>IF('3g CPIH'!V$16="-","-",'3j PAAC PAP'!$G$10*('3g CPIH'!V$16/'3g CPIH'!$G$16))</f>
        <v>-</v>
      </c>
      <c r="AA142" s="28"/>
    </row>
    <row r="143" spans="1:27" s="29" customFormat="1" ht="11.25" customHeight="1" x14ac:dyDescent="0.25">
      <c r="A143" s="256"/>
      <c r="B143" s="135" t="s">
        <v>349</v>
      </c>
      <c r="C143" s="135" t="s">
        <v>404</v>
      </c>
      <c r="D143" s="133" t="s">
        <v>326</v>
      </c>
      <c r="E143" s="128"/>
      <c r="F143" s="30"/>
      <c r="G143" s="38">
        <f>IF(G135="-","-",SUM(G135:G141)*'3j PAAC PAP'!$G$28)</f>
        <v>2.3158845939186974</v>
      </c>
      <c r="H143" s="38">
        <f>IF(H135="-","-",SUM(H135:H141)*'3j PAAC PAP'!$G$28)</f>
        <v>2.2265002388024757</v>
      </c>
      <c r="I143" s="38">
        <f>IF(I135="-","-",SUM(I135:I141)*'3j PAAC PAP'!$G$28)</f>
        <v>2.3379125084220043</v>
      </c>
      <c r="J143" s="38">
        <f>IF(J135="-","-",SUM(J135:J141)*'3j PAAC PAP'!$G$28)</f>
        <v>2.2967142199346222</v>
      </c>
      <c r="K143" s="38">
        <f>IF(K135="-","-",SUM(K135:K141)*'3j PAAC PAP'!$G$28)</f>
        <v>2.4723594514981717</v>
      </c>
      <c r="L143" s="38">
        <f>IF(L135="-","-",SUM(L135:L141)*'3j PAAC PAP'!$G$28)</f>
        <v>2.4449349473648598</v>
      </c>
      <c r="M143" s="38">
        <f>IF(M135="-","-",SUM(M135:M141)*'3j PAAC PAP'!$G$28)</f>
        <v>2.6059256679618503</v>
      </c>
      <c r="N143" s="38">
        <f>IF(N135="-","-",SUM(N135:N141)*'3j PAAC PAP'!$G$28)</f>
        <v>2.7318939713833021</v>
      </c>
      <c r="O143" s="30"/>
      <c r="P143" s="38">
        <f>IF(P135="-","-",SUM(P135:P141)*'3j PAAC PAP'!$G$28)</f>
        <v>2.7318939713833021</v>
      </c>
      <c r="Q143" s="38">
        <f>IF(Q135="-","-",SUM(Q135:Q141)*'3j PAAC PAP'!$G$28)</f>
        <v>3.0147180387746455</v>
      </c>
      <c r="R143" s="38">
        <f>IF(R135="-","-",SUM(R135:R141)*'3j PAAC PAP'!$G$28)</f>
        <v>2.9196403869006176</v>
      </c>
      <c r="S143" s="38">
        <f>IF(S135="-","-",SUM(S135:S141)*'3j PAAC PAP'!$G$28)</f>
        <v>2.9286368856133378</v>
      </c>
      <c r="T143" s="38">
        <f>IF(T135="-","-",SUM(T135:T141)*'3j PAAC PAP'!$G$28)</f>
        <v>2.8422920082073468</v>
      </c>
      <c r="U143" s="38">
        <f>IF(U135="-","-",SUM(U135:U141)*'3j PAAC PAP'!$G$28)</f>
        <v>3.136168837420569</v>
      </c>
      <c r="V143" s="38">
        <f>IF(V135="-","-",SUM(V135:V141)*'3j PAAC PAP'!$G$28)</f>
        <v>3.3903549685097043</v>
      </c>
      <c r="W143" s="38" t="str">
        <f>IF(W135="-","-",SUM(W135:W141)*'3j PAAC PAP'!$G$28)</f>
        <v>-</v>
      </c>
      <c r="X143" s="38" t="str">
        <f>IF(X135="-","-",SUM(X135:X141)*'3j PAAC PAP'!$G$28)</f>
        <v>-</v>
      </c>
      <c r="Y143" s="38" t="str">
        <f>IF(Y135="-","-",SUM(Y135:Y141)*'3j PAAC PAP'!$G$28)</f>
        <v>-</v>
      </c>
      <c r="Z143" s="38" t="str">
        <f>IF(Z135="-","-",SUM(Z135:Z141)*'3j PAAC PAP'!$G$28)</f>
        <v>-</v>
      </c>
      <c r="AA143" s="28"/>
    </row>
    <row r="144" spans="1:27" s="29" customFormat="1" ht="11.5" x14ac:dyDescent="0.25">
      <c r="A144" s="256"/>
      <c r="B144" s="135" t="s">
        <v>388</v>
      </c>
      <c r="C144" s="135" t="s">
        <v>515</v>
      </c>
      <c r="D144" s="133" t="s">
        <v>326</v>
      </c>
      <c r="E144" s="128"/>
      <c r="F144" s="30"/>
      <c r="G144" s="38">
        <f>IF(G135="-","-",SUM(G135:G143)*'3k EBIT'!$E$8)</f>
        <v>9.3502977790582325</v>
      </c>
      <c r="H144" s="38">
        <f>IF(H135="-","-",SUM(H135:H143)*'3k EBIT'!$E$8)</f>
        <v>8.9920428049419296</v>
      </c>
      <c r="I144" s="38">
        <f>IF(I135="-","-",SUM(I135:I143)*'3k EBIT'!$E$8)</f>
        <v>9.4389426022927516</v>
      </c>
      <c r="J144" s="38">
        <f>IF(J135="-","-",SUM(J135:J143)*'3k EBIT'!$E$8)</f>
        <v>9.2741481481068622</v>
      </c>
      <c r="K144" s="38">
        <f>IF(K135="-","-",SUM(K135:K143)*'3k EBIT'!$E$8)</f>
        <v>9.9791725163032137</v>
      </c>
      <c r="L144" s="38">
        <f>IF(L135="-","-",SUM(L135:L143)*'3k EBIT'!$E$8)</f>
        <v>9.8700578646631403</v>
      </c>
      <c r="M144" s="38">
        <f>IF(M135="-","-",SUM(M135:M143)*'3k EBIT'!$E$8)</f>
        <v>10.516519889530885</v>
      </c>
      <c r="N144" s="38">
        <f>IF(N135="-","-",SUM(N135:N143)*'3k EBIT'!$E$8)</f>
        <v>11.022171030926454</v>
      </c>
      <c r="O144" s="30"/>
      <c r="P144" s="38">
        <f>IF(P135="-","-",SUM(P135:P143)*'3k EBIT'!$E$8)</f>
        <v>11.022171030926454</v>
      </c>
      <c r="Q144" s="38">
        <f>IF(Q135="-","-",SUM(Q135:Q143)*'3k EBIT'!$E$8)</f>
        <v>12.156926717247899</v>
      </c>
      <c r="R144" s="38">
        <f>IF(R135="-","-",SUM(R135:R143)*'3k EBIT'!$E$8)</f>
        <v>11.776233816502002</v>
      </c>
      <c r="S144" s="38">
        <f>IF(S135="-","-",SUM(S135:S143)*'3k EBIT'!$E$8)</f>
        <v>11.812694319975527</v>
      </c>
      <c r="T144" s="38">
        <f>IF(T135="-","-",SUM(T135:T143)*'3k EBIT'!$E$8)</f>
        <v>11.466690940093891</v>
      </c>
      <c r="U144" s="38">
        <f>IF(U135="-","-",SUM(U135:U143)*'3k EBIT'!$E$8)</f>
        <v>12.645373217002149</v>
      </c>
      <c r="V144" s="38">
        <f>IF(V135="-","-",SUM(V135:V143)*'3k EBIT'!$E$8)</f>
        <v>13.665824663436153</v>
      </c>
      <c r="W144" s="38" t="str">
        <f>IF(W135="-","-",SUM(W135:W143)*'3k EBIT'!$E$8)</f>
        <v>-</v>
      </c>
      <c r="X144" s="38" t="str">
        <f>IF(X135="-","-",SUM(X135:X143)*'3k EBIT'!$E$8)</f>
        <v>-</v>
      </c>
      <c r="Y144" s="38" t="str">
        <f>IF(Y135="-","-",SUM(Y135:Y143)*'3k EBIT'!$E$8)</f>
        <v>-</v>
      </c>
      <c r="Z144" s="38" t="str">
        <f>IF(Z135="-","-",SUM(Z135:Z143)*'3k EBIT'!$E$8)</f>
        <v>-</v>
      </c>
      <c r="AA144" s="28"/>
    </row>
    <row r="145" spans="1:27" s="29" customFormat="1" ht="11.5" x14ac:dyDescent="0.25">
      <c r="A145" s="256"/>
      <c r="B145" s="135" t="s">
        <v>292</v>
      </c>
      <c r="C145" s="179" t="s">
        <v>516</v>
      </c>
      <c r="D145" s="133" t="s">
        <v>326</v>
      </c>
      <c r="E145" s="127"/>
      <c r="F145" s="30"/>
      <c r="G145" s="38">
        <f>IF(G135="-","-",SUM(G135:G138,G140:G144)*'3l HAP'!$E$9)</f>
        <v>5.0580467484876852</v>
      </c>
      <c r="H145" s="38">
        <f>IF(H135="-","-",SUM(H135:H138,H140:H144)*'3l HAP'!$E$9)</f>
        <v>4.7713499923976341</v>
      </c>
      <c r="I145" s="38">
        <f>IF(I135="-","-",SUM(I135:I138,I140:I144)*'3l HAP'!$E$9)</f>
        <v>4.8063085854419478</v>
      </c>
      <c r="J145" s="38">
        <f>IF(J135="-","-",SUM(J135:J138,J140:J144)*'3l HAP'!$E$9)</f>
        <v>4.6873190477823456</v>
      </c>
      <c r="K145" s="38">
        <f>IF(K135="-","-",SUM(K135:K138,K140:K144)*'3l HAP'!$E$9)</f>
        <v>5.2899413769070671</v>
      </c>
      <c r="L145" s="38">
        <f>IF(L135="-","-",SUM(L135:L138,L140:L144)*'3l HAP'!$E$9)</f>
        <v>5.193112813003343</v>
      </c>
      <c r="M145" s="38">
        <f>IF(M135="-","-",SUM(M135:M138,M140:M144)*'3l HAP'!$E$9)</f>
        <v>5.84150002355008</v>
      </c>
      <c r="N145" s="38">
        <f>IF(N135="-","-",SUM(N135:N138,N140:N144)*'3l HAP'!$E$9)</f>
        <v>6.2368132132067515</v>
      </c>
      <c r="O145" s="30"/>
      <c r="P145" s="38">
        <f>IF(P135="-","-",SUM(P135:P138,P140:P144)*'3l HAP'!$E$9)</f>
        <v>6.2368132132067515</v>
      </c>
      <c r="Q145" s="38">
        <f>IF(Q135="-","-",SUM(Q135:Q138,Q140:Q144)*'3l HAP'!$E$9)</f>
        <v>7.0573867871141607</v>
      </c>
      <c r="R145" s="38">
        <f>IF(R135="-","-",SUM(R135:R138,R140:R144)*'3l HAP'!$E$9)</f>
        <v>6.7379590339084707</v>
      </c>
      <c r="S145" s="38">
        <f>IF(S135="-","-",SUM(S135:S138,S140:S144)*'3l HAP'!$E$9)</f>
        <v>6.7694385168041222</v>
      </c>
      <c r="T145" s="38">
        <f>IF(T135="-","-",SUM(T135:T138,T140:T144)*'3l HAP'!$E$9)</f>
        <v>6.4502122480623099</v>
      </c>
      <c r="U145" s="38">
        <f>IF(U135="-","-",SUM(U135:U138,U140:U144)*'3l HAP'!$E$9)</f>
        <v>7.1095499076939292</v>
      </c>
      <c r="V145" s="38">
        <f>IF(V135="-","-",SUM(V135:V138,V140:V144)*'3l HAP'!$E$9)</f>
        <v>7.891340799103979</v>
      </c>
      <c r="W145" s="38" t="str">
        <f>IF(W135="-","-",SUM(W135:W138,W140:W144)*'3l HAP'!$E$9)</f>
        <v>-</v>
      </c>
      <c r="X145" s="38" t="str">
        <f>IF(X135="-","-",SUM(X135:X138,X140:X144)*'3l HAP'!$E$9)</f>
        <v>-</v>
      </c>
      <c r="Y145" s="38" t="str">
        <f>IF(Y135="-","-",SUM(Y135:Y138,Y140:Y144)*'3l HAP'!$E$9)</f>
        <v>-</v>
      </c>
      <c r="Z145" s="38" t="str">
        <f>IF(Z135="-","-",SUM(Z135:Z138,Z140:Z144)*'3l HAP'!$E$9)</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497.17877921663273</v>
      </c>
      <c r="H146" s="38">
        <f t="shared" si="20"/>
        <v>478.03656529537398</v>
      </c>
      <c r="I146" s="38">
        <f t="shared" si="20"/>
        <v>501.59255613882681</v>
      </c>
      <c r="J146" s="38">
        <f t="shared" si="20"/>
        <v>492.80017785816005</v>
      </c>
      <c r="K146" s="38">
        <f t="shared" si="20"/>
        <v>530.50933055487985</v>
      </c>
      <c r="L146" s="38">
        <f t="shared" si="20"/>
        <v>524.66962796097619</v>
      </c>
      <c r="M146" s="38">
        <f t="shared" si="20"/>
        <v>559.34231821599735</v>
      </c>
      <c r="N146" s="38">
        <f t="shared" si="20"/>
        <v>586.3508383811868</v>
      </c>
      <c r="O146" s="30"/>
      <c r="P146" s="38">
        <f t="shared" ref="P146:Z146" si="21">IF(P135="-","-",SUM(P135:P145))</f>
        <v>586.3508383811868</v>
      </c>
      <c r="Q146" s="38">
        <f t="shared" si="21"/>
        <v>646.89537077655837</v>
      </c>
      <c r="R146" s="38">
        <f t="shared" si="21"/>
        <v>626.53948283915486</v>
      </c>
      <c r="S146" s="38">
        <f t="shared" si="21"/>
        <v>628.48993539644141</v>
      </c>
      <c r="T146" s="38">
        <f t="shared" si="21"/>
        <v>609.96001244537899</v>
      </c>
      <c r="U146" s="38">
        <f t="shared" si="21"/>
        <v>672.65523379188676</v>
      </c>
      <c r="V146" s="38">
        <f t="shared" si="21"/>
        <v>727.14497336403508</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DF'!H24="-","-",'3a DF'!H24)</f>
        <v>192.09598177382938</v>
      </c>
      <c r="H147" s="129">
        <f>'3a DF'!I24</f>
        <v>172.07927648303888</v>
      </c>
      <c r="I147" s="129">
        <f>'3a DF'!J24</f>
        <v>155.00857544586276</v>
      </c>
      <c r="J147" s="129">
        <f>'3a DF'!K24</f>
        <v>147.30700015482594</v>
      </c>
      <c r="K147" s="129">
        <f>'3a DF'!L24</f>
        <v>172.32473857420243</v>
      </c>
      <c r="L147" s="129">
        <f>'3a DF'!M24</f>
        <v>165.64553099974208</v>
      </c>
      <c r="M147" s="129">
        <f>'3a DF'!N24</f>
        <v>173.49631561246233</v>
      </c>
      <c r="N147" s="129">
        <f>'3a DF'!O24</f>
        <v>193.05066014313621</v>
      </c>
      <c r="O147" s="30"/>
      <c r="P147" s="129">
        <f>'3a DF'!Q24</f>
        <v>193.05066014313621</v>
      </c>
      <c r="Q147" s="129">
        <f>'3a DF'!R24</f>
        <v>224.95750014390049</v>
      </c>
      <c r="R147" s="129">
        <f>'3a DF'!S24</f>
        <v>200.78593148732648</v>
      </c>
      <c r="S147" s="129">
        <f>'3a DF'!T24</f>
        <v>185.37337933017616</v>
      </c>
      <c r="T147" s="129">
        <f>'3a DF'!U24</f>
        <v>155.17157242313954</v>
      </c>
      <c r="U147" s="129">
        <f>'3a DF'!V24</f>
        <v>184.22611982952537</v>
      </c>
      <c r="V147" s="129">
        <f>'3a DF'!W24</f>
        <v>254.24213333190744</v>
      </c>
      <c r="W147" s="129" t="str">
        <f>'3a DF'!X24</f>
        <v>-</v>
      </c>
      <c r="X147" s="129" t="str">
        <f>'3a DF'!Y24</f>
        <v>-</v>
      </c>
      <c r="Y147" s="129" t="str">
        <f>'3a DF'!Z24</f>
        <v>-</v>
      </c>
      <c r="Z147" s="129" t="str">
        <f>'3a DF'!AA24</f>
        <v>-</v>
      </c>
      <c r="AA147" s="28"/>
    </row>
    <row r="148" spans="1:27" s="29" customFormat="1" ht="11.25" customHeight="1" x14ac:dyDescent="0.25">
      <c r="A148" s="256"/>
      <c r="B148" s="132" t="s">
        <v>350</v>
      </c>
      <c r="C148" s="132" t="s">
        <v>300</v>
      </c>
      <c r="D148" s="134" t="s">
        <v>327</v>
      </c>
      <c r="E148" s="131"/>
      <c r="F148" s="30"/>
      <c r="G148" s="129">
        <f>IF('3b CM'!G24="-","-",'3b CM'!G24)</f>
        <v>5.7352786026486517E-2</v>
      </c>
      <c r="H148" s="129">
        <f>'3b CM'!H24</f>
        <v>8.6029179039729772E-2</v>
      </c>
      <c r="I148" s="129">
        <f>'3b CM'!I24</f>
        <v>0.27089653265735369</v>
      </c>
      <c r="J148" s="129">
        <f>'3b CM'!J24</f>
        <v>0.27548828170966105</v>
      </c>
      <c r="K148" s="129">
        <f>'3b CM'!K24</f>
        <v>3.5383146203919931</v>
      </c>
      <c r="L148" s="129">
        <f>'3b CM'!L24</f>
        <v>3.4325227215942462</v>
      </c>
      <c r="M148" s="129">
        <f>'3b CM'!M24</f>
        <v>11.674347723612401</v>
      </c>
      <c r="N148" s="129">
        <f>'3b CM'!N24</f>
        <v>11.097967021611735</v>
      </c>
      <c r="O148" s="30"/>
      <c r="P148" s="129">
        <f>'3b CM'!P24</f>
        <v>11.097967021611735</v>
      </c>
      <c r="Q148" s="129">
        <f>'3b CM'!Q24</f>
        <v>14.924114124512787</v>
      </c>
      <c r="R148" s="129">
        <f>'3b CM'!R24</f>
        <v>14.855519100112103</v>
      </c>
      <c r="S148" s="129">
        <f>'3b CM'!S24</f>
        <v>17.828049148755994</v>
      </c>
      <c r="T148" s="129">
        <f>'3b CM'!T24</f>
        <v>18.898269679832435</v>
      </c>
      <c r="U148" s="129">
        <f>'3b CM'!U24</f>
        <v>14.390054921947449</v>
      </c>
      <c r="V148" s="129">
        <f>'3b CM'!V24</f>
        <v>14.759098709543119</v>
      </c>
      <c r="W148" s="129" t="str">
        <f>'3b CM'!W24</f>
        <v>-</v>
      </c>
      <c r="X148" s="129" t="str">
        <f>'3b CM'!X24</f>
        <v>-</v>
      </c>
      <c r="Y148" s="129" t="str">
        <f>'3b CM'!Y24</f>
        <v>-</v>
      </c>
      <c r="Z148" s="129" t="str">
        <f>'3b CM'!Z24</f>
        <v>-</v>
      </c>
      <c r="AA148" s="28"/>
    </row>
    <row r="149" spans="1:27" s="29" customFormat="1" ht="11.25" customHeight="1" x14ac:dyDescent="0.25">
      <c r="A149" s="256"/>
      <c r="B149" s="132" t="s">
        <v>596</v>
      </c>
      <c r="C149" s="132" t="s">
        <v>597</v>
      </c>
      <c r="D149" s="134" t="s">
        <v>327</v>
      </c>
      <c r="E149" s="131"/>
      <c r="F149" s="30"/>
      <c r="G149" s="129" t="str">
        <f>IF('3c AA'!J66="-","-",'3c AA'!J66)</f>
        <v>-</v>
      </c>
      <c r="H149" s="129" t="str">
        <f>IF('3c AA'!K66="-","-",'3c AA'!K66)</f>
        <v>-</v>
      </c>
      <c r="I149" s="129" t="str">
        <f>IF('3c AA'!L66="-","-",'3c AA'!L66)</f>
        <v>-</v>
      </c>
      <c r="J149" s="129" t="str">
        <f>IF('3c AA'!M66="-","-",'3c AA'!M66)</f>
        <v>-</v>
      </c>
      <c r="K149" s="129" t="str">
        <f>IF('3c AA'!N66="-","-",'3c AA'!N66)</f>
        <v>-</v>
      </c>
      <c r="L149" s="129" t="str">
        <f>IF('3c AA'!O66="-","-",'3c AA'!O66)</f>
        <v>-</v>
      </c>
      <c r="M149" s="129" t="str">
        <f>IF('3c AA'!P66="-","-",'3c AA'!P66)</f>
        <v>-</v>
      </c>
      <c r="N149" s="129" t="str">
        <f>IF('3c AA'!Q66="-","-",'3c AA'!Q66)</f>
        <v>-</v>
      </c>
      <c r="O149" s="30"/>
      <c r="P149" s="129" t="str">
        <f>IF('3c AA'!S66="-","-",'3c AA'!S66)</f>
        <v>-</v>
      </c>
      <c r="Q149" s="129" t="str">
        <f>IF('3c AA'!T66="-","-",'3c AA'!T66)</f>
        <v>-</v>
      </c>
      <c r="R149" s="129" t="str">
        <f>IF('3c AA'!U66="-","-",'3c AA'!U66)</f>
        <v>-</v>
      </c>
      <c r="S149" s="129" t="str">
        <f>IF('3c AA'!V66="-","-",'3c AA'!V66)</f>
        <v>-</v>
      </c>
      <c r="T149" s="129">
        <f>IF('3c AA'!W66="-","-",'3c AA'!W66)</f>
        <v>4.5641658866161769</v>
      </c>
      <c r="U149" s="129">
        <f>IF('3c AA'!X66="-","-",'3c AA'!X66)</f>
        <v>9.9756950960531068</v>
      </c>
      <c r="V149" s="129">
        <f>IF('3c AA'!Y66="-","-",'3c AA'!Y66)</f>
        <v>4.43</v>
      </c>
      <c r="W149" s="129" t="str">
        <f>IF('3c AA'!Z66="-","-",'3c AA'!Z66)</f>
        <v>-</v>
      </c>
      <c r="X149" s="129" t="str">
        <f>IF('3c AA'!AA66="-","-",'3c AA'!AA66)</f>
        <v>-</v>
      </c>
      <c r="Y149" s="129" t="str">
        <f>IF('3c AA'!AB66="-","-",'3c AA'!AB66)</f>
        <v>-</v>
      </c>
      <c r="Z149" s="129" t="str">
        <f>IF('3c AA'!AC66="-","-",'3c AA'!AC66)</f>
        <v>-</v>
      </c>
      <c r="AA149" s="28"/>
    </row>
    <row r="150" spans="1:27" s="29" customFormat="1" ht="11.25" customHeight="1" x14ac:dyDescent="0.25">
      <c r="A150" s="256"/>
      <c r="B150" s="132" t="s">
        <v>2</v>
      </c>
      <c r="C150" s="132" t="s">
        <v>342</v>
      </c>
      <c r="D150" s="134" t="s">
        <v>327</v>
      </c>
      <c r="E150" s="131"/>
      <c r="F150" s="30"/>
      <c r="G150" s="129">
        <f>IF('3d PC'!G25="-","-",'3d PC'!G25)</f>
        <v>68.702741762601519</v>
      </c>
      <c r="H150" s="129">
        <f>'3d PC'!H25</f>
        <v>68.682486507202356</v>
      </c>
      <c r="I150" s="129">
        <f>'3d PC'!I25</f>
        <v>86.662087390754721</v>
      </c>
      <c r="J150" s="129">
        <f>'3d PC'!J25</f>
        <v>85.651130147878007</v>
      </c>
      <c r="K150" s="129">
        <f>'3d PC'!K25</f>
        <v>98.003383912654513</v>
      </c>
      <c r="L150" s="129">
        <f>'3d PC'!L25</f>
        <v>97.176792925729728</v>
      </c>
      <c r="M150" s="129">
        <f>'3d PC'!M25</f>
        <v>118.3614900691685</v>
      </c>
      <c r="N150" s="129">
        <f>'3d PC'!N25</f>
        <v>116.26070250661417</v>
      </c>
      <c r="O150" s="30"/>
      <c r="P150" s="129">
        <f>'3d PC'!P25</f>
        <v>116.26070250661417</v>
      </c>
      <c r="Q150" s="129">
        <f>'3d PC'!Q25</f>
        <v>129.97624509196049</v>
      </c>
      <c r="R150" s="129">
        <f>'3d PC'!R25</f>
        <v>131.92508239547553</v>
      </c>
      <c r="S150" s="129">
        <f>'3d PC'!S25</f>
        <v>144.06161739471855</v>
      </c>
      <c r="T150" s="129">
        <f>'3d PC'!T25</f>
        <v>146.55910392399349</v>
      </c>
      <c r="U150" s="129">
        <f>'3d PC'!U25</f>
        <v>158.28587132667712</v>
      </c>
      <c r="V150" s="129">
        <f>'3d PC'!V25</f>
        <v>144.09659312607445</v>
      </c>
      <c r="W150" s="129" t="str">
        <f>'3d PC'!W25</f>
        <v>-</v>
      </c>
      <c r="X150" s="129" t="str">
        <f>'3d PC'!X25</f>
        <v>-</v>
      </c>
      <c r="Y150" s="129" t="str">
        <f>'3d PC'!Y25</f>
        <v>-</v>
      </c>
      <c r="Z150" s="129" t="str">
        <f>'3d PC'!Z25</f>
        <v>-</v>
      </c>
      <c r="AA150" s="28"/>
    </row>
    <row r="151" spans="1:27" s="29" customFormat="1" ht="11.25" customHeight="1" x14ac:dyDescent="0.25">
      <c r="A151" s="256"/>
      <c r="B151" s="132" t="s">
        <v>352</v>
      </c>
      <c r="C151" s="132" t="s">
        <v>343</v>
      </c>
      <c r="D151" s="134" t="s">
        <v>327</v>
      </c>
      <c r="E151" s="131"/>
      <c r="F151" s="30"/>
      <c r="G151" s="129">
        <f>IF('3e NC-Elec'!H39="-","-",'3e NC-Elec'!H39)</f>
        <v>121.21758563954305</v>
      </c>
      <c r="H151" s="129">
        <f>'3e NC-Elec'!I39</f>
        <v>121.97075928282472</v>
      </c>
      <c r="I151" s="129">
        <f>'3e NC-Elec'!J39</f>
        <v>126.71847162785441</v>
      </c>
      <c r="J151" s="129">
        <f>'3e NC-Elec'!K39</f>
        <v>126.15198349435502</v>
      </c>
      <c r="K151" s="129">
        <f>'3e NC-Elec'!L39</f>
        <v>119.60689069991193</v>
      </c>
      <c r="L151" s="129">
        <f>'3e NC-Elec'!M39</f>
        <v>120.50980587817759</v>
      </c>
      <c r="M151" s="129">
        <f>'3e NC-Elec'!N39</f>
        <v>117.59310327280225</v>
      </c>
      <c r="N151" s="129">
        <f>'3e NC-Elec'!O39</f>
        <v>117.19821729339398</v>
      </c>
      <c r="O151" s="30"/>
      <c r="P151" s="129">
        <f>'3e NC-Elec'!Q39</f>
        <v>117.19821729339398</v>
      </c>
      <c r="Q151" s="129">
        <f>'3e NC-Elec'!R39</f>
        <v>123.23637403721483</v>
      </c>
      <c r="R151" s="129">
        <f>'3e NC-Elec'!S39</f>
        <v>124.94307359762612</v>
      </c>
      <c r="S151" s="129">
        <f>'3e NC-Elec'!T39</f>
        <v>128.14007136188857</v>
      </c>
      <c r="T151" s="129">
        <f>'3e NC-Elec'!U39</f>
        <v>131.59930251104529</v>
      </c>
      <c r="U151" s="129">
        <f>'3e NC-Elec'!V39</f>
        <v>138.95385945208281</v>
      </c>
      <c r="V151" s="129">
        <f>'3e NC-Elec'!W39</f>
        <v>138.91608638410327</v>
      </c>
      <c r="W151" s="129" t="str">
        <f>'3e NC-Elec'!X39</f>
        <v>-</v>
      </c>
      <c r="X151" s="129" t="str">
        <f>'3e NC-Elec'!Y39</f>
        <v>-</v>
      </c>
      <c r="Y151" s="129" t="str">
        <f>'3e NC-Elec'!Z39</f>
        <v>-</v>
      </c>
      <c r="Z151" s="129" t="str">
        <f>'3e NC-Elec'!AA39</f>
        <v>-</v>
      </c>
      <c r="AA151" s="28"/>
    </row>
    <row r="152" spans="1:27" s="29" customFormat="1" ht="11.25" customHeight="1" x14ac:dyDescent="0.25">
      <c r="A152" s="256"/>
      <c r="B152" s="132" t="s">
        <v>349</v>
      </c>
      <c r="C152" s="132" t="s">
        <v>344</v>
      </c>
      <c r="D152" s="134" t="s">
        <v>327</v>
      </c>
      <c r="E152" s="131"/>
      <c r="F152" s="30"/>
      <c r="G152" s="129">
        <f>IF('3g CPIH'!C$16="-","-",'3h OC '!$E$8*('3g CPIH'!C$16/'3g CPIH'!$G$16))</f>
        <v>76.502677103718199</v>
      </c>
      <c r="H152" s="129">
        <f>IF('3g CPIH'!D$16="-","-",'3h OC '!$E$8*('3g CPIH'!D$16/'3g CPIH'!$G$16))</f>
        <v>76.655835616438353</v>
      </c>
      <c r="I152" s="129">
        <f>IF('3g CPIH'!E$16="-","-",'3h OC '!$E$8*('3g CPIH'!E$16/'3g CPIH'!$G$16))</f>
        <v>76.885573385518597</v>
      </c>
      <c r="J152" s="129">
        <f>IF('3g CPIH'!F$16="-","-",'3h OC '!$E$8*('3g CPIH'!F$16/'3g CPIH'!$G$16))</f>
        <v>77.345048923679059</v>
      </c>
      <c r="K152" s="129">
        <f>IF('3g CPIH'!G$16="-","-",'3h OC '!$E$8*('3g CPIH'!G$16/'3g CPIH'!$G$16))</f>
        <v>78.263999999999996</v>
      </c>
      <c r="L152" s="129">
        <f>IF('3g CPIH'!H$16="-","-",'3h OC '!$E$8*('3g CPIH'!H$16/'3g CPIH'!$G$16))</f>
        <v>79.259530332681024</v>
      </c>
      <c r="M152" s="129">
        <f>IF('3g CPIH'!I$16="-","-",'3h OC '!$E$8*('3g CPIH'!I$16/'3g CPIH'!$G$16))</f>
        <v>80.408219178082177</v>
      </c>
      <c r="N152" s="129">
        <f>IF('3g CPIH'!J$16="-","-",'3h OC '!$E$8*('3g CPIH'!J$16/'3g CPIH'!$G$16))</f>
        <v>81.097432485322898</v>
      </c>
      <c r="O152" s="30"/>
      <c r="P152" s="129">
        <f>IF('3g CPIH'!L$16="-","-",'3h OC '!$E$8*('3g CPIH'!L$16/'3g CPIH'!$G$16))</f>
        <v>81.097432485322898</v>
      </c>
      <c r="Q152" s="129">
        <f>IF('3g CPIH'!M$16="-","-",'3h OC '!$E$8*('3g CPIH'!M$16/'3g CPIH'!$G$16))</f>
        <v>82.016383561643835</v>
      </c>
      <c r="R152" s="129">
        <f>IF('3g CPIH'!N$16="-","-",'3h OC '!$E$8*('3g CPIH'!N$16/'3g CPIH'!$G$16))</f>
        <v>82.62901761252445</v>
      </c>
      <c r="S152" s="129">
        <f>IF('3g CPIH'!O$16="-","-",'3h OC '!$E$8*('3g CPIH'!O$16/'3g CPIH'!$G$16))</f>
        <v>83.088493150684926</v>
      </c>
      <c r="T152" s="129">
        <f>IF('3g CPIH'!P$16="-","-",'3h OC '!$E$8*('3g CPIH'!P$16/'3g CPIH'!$G$16))</f>
        <v>83.318230919765156</v>
      </c>
      <c r="U152" s="129">
        <f>IF('3g CPIH'!Q$16="-","-",'3h OC '!$E$8*('3g CPIH'!Q$16/'3g CPIH'!$G$16))</f>
        <v>83.777706457925632</v>
      </c>
      <c r="V152" s="129">
        <f>IF('3g CPIH'!R$16="-","-",'3h OC '!$E$8*('3g CPIH'!R$16/'3g CPIH'!$G$16))</f>
        <v>85.309291585127198</v>
      </c>
      <c r="W152" s="129" t="str">
        <f>IF('3g CPIH'!S$16="-","-",'3h OC '!$E$8*('3g CPIH'!S$16/'3g CPIH'!$G$16))</f>
        <v>-</v>
      </c>
      <c r="X152" s="129" t="str">
        <f>IF('3g CPIH'!T$16="-","-",'3h OC '!$E$8*('3g CPIH'!T$16/'3g CPIH'!$G$16))</f>
        <v>-</v>
      </c>
      <c r="Y152" s="129" t="str">
        <f>IF('3g CPIH'!U$16="-","-",'3h OC '!$E$8*('3g CPIH'!U$16/'3g CPIH'!$G$16))</f>
        <v>-</v>
      </c>
      <c r="Z152" s="129" t="str">
        <f>IF('3g CPIH'!V$16="-","-",'3h OC '!$E$8*('3g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SMNCC'!G$46)</f>
        <v>0</v>
      </c>
      <c r="L153" s="129">
        <f>IF('3i SMNCC'!H$46="-","-",'3i SMNCC'!H$46)</f>
        <v>-0.18995111249132623</v>
      </c>
      <c r="M153" s="129">
        <f>IF('3i SMNCC'!I$46="-","-",'3i SMNCC'!I$46)</f>
        <v>2.3898870370752556</v>
      </c>
      <c r="N153" s="129">
        <f>IF('3i SMNCC'!J$46="-","-",'3i SMNCC'!J$46)</f>
        <v>11.485481460604181</v>
      </c>
      <c r="O153" s="30"/>
      <c r="P153" s="129">
        <f>IF('3i SMNCC'!L$46="-","-",'3i SMNCC'!L$46)</f>
        <v>11.485481460604181</v>
      </c>
      <c r="Q153" s="129">
        <f>IF('3i SMNCC'!M$46="-","-",'3i SMNCC'!M$46)</f>
        <v>13.905095596481768</v>
      </c>
      <c r="R153" s="129">
        <f>IF('3i SMNCC'!N$46="-","-",'3i SMNCC'!N$46)</f>
        <v>14.008016342776511</v>
      </c>
      <c r="S153" s="129">
        <f>IF('3i SMNCC'!O$46="-","-",'3i SMNCC'!O$46)</f>
        <v>16.592254432324484</v>
      </c>
      <c r="T153" s="129">
        <f>IF('3i SMNCC'!P$46="-","-",'3i SMNCC'!P$46)</f>
        <v>16.855736391237045</v>
      </c>
      <c r="U153" s="129">
        <f>IF('3i SMNCC'!Q$46="-","-",'3i SMNCC'!Q$46)</f>
        <v>16.48610584262476</v>
      </c>
      <c r="V153" s="129">
        <f>IF('3i SMNCC'!R$46="-","-",'3i SMNCC'!R$46)</f>
        <v>16.529685824397358</v>
      </c>
      <c r="W153" s="129" t="str">
        <f>IF('3i SMNCC'!S$46="-","-",'3i SMNCC'!S$46)</f>
        <v>-</v>
      </c>
      <c r="X153" s="129" t="str">
        <f>IF('3i SMNCC'!T$46="-","-",'3i SMNCC'!T$46)</f>
        <v>-</v>
      </c>
      <c r="Y153" s="129" t="str">
        <f>IF('3i SMNCC'!U$46="-","-",'3i SMNCC'!U$46)</f>
        <v>-</v>
      </c>
      <c r="Z153" s="129" t="str">
        <f>IF('3i SMNCC'!V$46="-","-",'3i SMNCC'!V$46)</f>
        <v>-</v>
      </c>
      <c r="AA153" s="28"/>
    </row>
    <row r="154" spans="1:27" s="29" customFormat="1" ht="11.25" customHeight="1" x14ac:dyDescent="0.25">
      <c r="A154" s="256"/>
      <c r="B154" s="132" t="s">
        <v>349</v>
      </c>
      <c r="C154" s="132" t="s">
        <v>389</v>
      </c>
      <c r="D154" s="134" t="s">
        <v>327</v>
      </c>
      <c r="E154" s="131"/>
      <c r="F154" s="30"/>
      <c r="G154" s="129">
        <f>IF('3g CPIH'!C$16="-","-",'3j PAAC PAP'!$G$10*('3g CPIH'!C$16/'3g CPIH'!$G$16))</f>
        <v>3.3460635029354204</v>
      </c>
      <c r="H154" s="129">
        <f>IF('3g CPIH'!D$16="-","-",'3j PAAC PAP'!$G$10*('3g CPIH'!D$16/'3g CPIH'!$G$16))</f>
        <v>3.3527623287671227</v>
      </c>
      <c r="I154" s="129">
        <f>IF('3g CPIH'!E$16="-","-",'3j PAAC PAP'!$G$10*('3g CPIH'!E$16/'3g CPIH'!$G$16))</f>
        <v>3.3628105675146771</v>
      </c>
      <c r="J154" s="129">
        <f>IF('3g CPIH'!F$16="-","-",'3j PAAC PAP'!$G$10*('3g CPIH'!F$16/'3g CPIH'!$G$16))</f>
        <v>3.3829070450097847</v>
      </c>
      <c r="K154" s="129">
        <f>IF('3g CPIH'!G$16="-","-",'3j PAAC PAP'!$G$10*('3g CPIH'!G$16/'3g CPIH'!$G$16))</f>
        <v>3.4230999999999998</v>
      </c>
      <c r="L154" s="129">
        <f>IF('3g CPIH'!H$16="-","-",'3j PAAC PAP'!$G$10*('3g CPIH'!H$16/'3g CPIH'!$G$16))</f>
        <v>3.4666423679060667</v>
      </c>
      <c r="M154" s="129">
        <f>IF('3g CPIH'!I$16="-","-",'3j PAAC PAP'!$G$10*('3g CPIH'!I$16/'3g CPIH'!$G$16))</f>
        <v>3.516883561643835</v>
      </c>
      <c r="N154" s="129">
        <f>IF('3g CPIH'!J$16="-","-",'3j PAAC PAP'!$G$10*('3g CPIH'!J$16/'3g CPIH'!$G$16))</f>
        <v>3.547028277886497</v>
      </c>
      <c r="O154" s="30"/>
      <c r="P154" s="129">
        <f>IF('3g CPIH'!L$16="-","-",'3j PAAC PAP'!$G$10*('3g CPIH'!L$16/'3g CPIH'!$G$16))</f>
        <v>3.547028277886497</v>
      </c>
      <c r="Q154" s="129">
        <f>IF('3g CPIH'!M$16="-","-",'3j PAAC PAP'!$G$10*('3g CPIH'!M$16/'3g CPIH'!$G$16))</f>
        <v>3.5872212328767121</v>
      </c>
      <c r="R154" s="129">
        <f>IF('3g CPIH'!N$16="-","-",'3j PAAC PAP'!$G$10*('3g CPIH'!N$16/'3g CPIH'!$G$16))</f>
        <v>3.6140165362035224</v>
      </c>
      <c r="S154" s="129">
        <f>IF('3g CPIH'!O$16="-","-",'3j PAAC PAP'!$G$10*('3g CPIH'!O$16/'3g CPIH'!$G$16))</f>
        <v>3.6341130136986299</v>
      </c>
      <c r="T154" s="129">
        <f>IF('3g CPIH'!P$16="-","-",'3j PAAC PAP'!$G$10*('3g CPIH'!P$16/'3g CPIH'!$G$16))</f>
        <v>3.6441612524461835</v>
      </c>
      <c r="U154" s="129">
        <f>IF('3g CPIH'!Q$16="-","-",'3j PAAC PAP'!$G$10*('3g CPIH'!Q$16/'3g CPIH'!$G$16))</f>
        <v>3.6642577299412915</v>
      </c>
      <c r="V154" s="129">
        <f>IF('3g CPIH'!R$16="-","-",'3j PAAC PAP'!$G$10*('3g CPIH'!R$16/'3g CPIH'!$G$16))</f>
        <v>3.7312459882583173</v>
      </c>
      <c r="W154" s="129" t="str">
        <f>IF('3g CPIH'!S$16="-","-",'3j PAAC PAP'!$G$10*('3g CPIH'!S$16/'3g CPIH'!$G$16))</f>
        <v>-</v>
      </c>
      <c r="X154" s="129" t="str">
        <f>IF('3g CPIH'!T$16="-","-",'3j PAAC PAP'!$G$10*('3g CPIH'!T$16/'3g CPIH'!$G$16))</f>
        <v>-</v>
      </c>
      <c r="Y154" s="129" t="str">
        <f>IF('3g CPIH'!U$16="-","-",'3j PAAC PAP'!$G$10*('3g CPIH'!U$16/'3g CPIH'!$G$16))</f>
        <v>-</v>
      </c>
      <c r="Z154" s="129" t="str">
        <f>IF('3g CPIH'!V$16="-","-",'3j PAAC PAP'!$G$10*('3g CPIH'!V$16/'3g CPIH'!$G$16))</f>
        <v>-</v>
      </c>
      <c r="AA154" s="28"/>
    </row>
    <row r="155" spans="1:27" s="29" customFormat="1" ht="11.5" x14ac:dyDescent="0.25">
      <c r="A155" s="256"/>
      <c r="B155" s="132" t="s">
        <v>349</v>
      </c>
      <c r="C155" s="132" t="s">
        <v>404</v>
      </c>
      <c r="D155" s="134" t="s">
        <v>327</v>
      </c>
      <c r="E155" s="131"/>
      <c r="F155" s="30"/>
      <c r="G155" s="129">
        <f>IF(G147="-","-",SUM(G147:G153)*'3j PAAC PAP'!$G$28)</f>
        <v>2.2259295498249982</v>
      </c>
      <c r="H155" s="129">
        <f>IF(H147="-","-",SUM(H147:H153)*'3j PAAC PAP'!$G$28)</f>
        <v>2.1332086748307129</v>
      </c>
      <c r="I155" s="129">
        <f>IF(I147="-","-",SUM(I147:I153)*'3j PAAC PAP'!$G$28)</f>
        <v>2.1626783636733728</v>
      </c>
      <c r="J155" s="129">
        <f>IF(J147="-","-",SUM(J147:J153)*'3j PAAC PAP'!$G$28)</f>
        <v>2.1198905799658814</v>
      </c>
      <c r="K155" s="129">
        <f>IF(K147="-","-",SUM(K147:K153)*'3j PAAC PAP'!$G$28)</f>
        <v>2.2898129891759589</v>
      </c>
      <c r="L155" s="129">
        <f>IF(L147="-","-",SUM(L147:L153)*'3j PAAC PAP'!$G$28)</f>
        <v>2.2611593608923335</v>
      </c>
      <c r="M155" s="129">
        <f>IF(M147="-","-",SUM(M147:M153)*'3j PAAC PAP'!$G$28)</f>
        <v>2.4460440034836064</v>
      </c>
      <c r="N155" s="129">
        <f>IF(N147="-","-",SUM(N147:N153)*'3j PAAC PAP'!$G$28)</f>
        <v>2.5735444972604564</v>
      </c>
      <c r="O155" s="30"/>
      <c r="P155" s="129">
        <f>IF(P147="-","-",SUM(P147:P153)*'3j PAAC PAP'!$G$28)</f>
        <v>2.5735444972604564</v>
      </c>
      <c r="Q155" s="129">
        <f>IF(Q147="-","-",SUM(Q147:Q153)*'3j PAAC PAP'!$G$28)</f>
        <v>2.859082268745436</v>
      </c>
      <c r="R155" s="129">
        <f>IF(R147="-","-",SUM(R147:R153)*'3j PAAC PAP'!$G$28)</f>
        <v>2.7626377931609727</v>
      </c>
      <c r="S155" s="129">
        <f>IF(S147="-","-",SUM(S147:S153)*'3j PAAC PAP'!$G$28)</f>
        <v>2.7914570798292355</v>
      </c>
      <c r="T155" s="129">
        <f>IF(T147="-","-",SUM(T147:T153)*'3j PAAC PAP'!$G$28)</f>
        <v>2.703514816944744</v>
      </c>
      <c r="U155" s="129">
        <f>IF(U147="-","-",SUM(U147:U153)*'3j PAAC PAP'!$G$28)</f>
        <v>2.9419871343468631</v>
      </c>
      <c r="V155" s="129">
        <f>IF(V147="-","-",SUM(V147:V153)*'3j PAAC PAP'!$G$28)</f>
        <v>3.1953051430174364</v>
      </c>
      <c r="W155" s="129" t="str">
        <f>IF(W147="-","-",SUM(W147:W153)*'3j PAAC PAP'!$G$28)</f>
        <v>-</v>
      </c>
      <c r="X155" s="129" t="str">
        <f>IF(X147="-","-",SUM(X147:X153)*'3j PAAC PAP'!$G$28)</f>
        <v>-</v>
      </c>
      <c r="Y155" s="129" t="str">
        <f>IF(Y147="-","-",SUM(Y147:Y153)*'3j PAAC PAP'!$G$28)</f>
        <v>-</v>
      </c>
      <c r="Z155" s="129" t="str">
        <f>IF(Z147="-","-",SUM(Z147:Z153)*'3j PAAC PAP'!$G$28)</f>
        <v>-</v>
      </c>
      <c r="AA155" s="28"/>
    </row>
    <row r="156" spans="1:27" s="29" customFormat="1" ht="11.5" x14ac:dyDescent="0.25">
      <c r="A156" s="256"/>
      <c r="B156" s="132" t="s">
        <v>388</v>
      </c>
      <c r="C156" s="132" t="s">
        <v>515</v>
      </c>
      <c r="D156" s="134" t="s">
        <v>327</v>
      </c>
      <c r="E156" s="182"/>
      <c r="F156" s="30"/>
      <c r="G156" s="129">
        <f>IF(G147="-","-",SUM(G147:G155)*'3k EBIT'!$E$8)</f>
        <v>8.9896248964707031</v>
      </c>
      <c r="H156" s="129">
        <f>IF(H147="-","-",SUM(H147:H155)*'3k EBIT'!$E$8)</f>
        <v>8.6179922151412445</v>
      </c>
      <c r="I156" s="129">
        <f>IF(I147="-","-",SUM(I147:I155)*'3k EBIT'!$E$8)</f>
        <v>8.7363449353023732</v>
      </c>
      <c r="J156" s="129">
        <f>IF(J147="-","-",SUM(J147:J155)*'3k EBIT'!$E$8)</f>
        <v>8.565177433015938</v>
      </c>
      <c r="K156" s="129">
        <f>IF(K147="-","-",SUM(K147:K155)*'3k EBIT'!$E$8)</f>
        <v>9.2472562637434521</v>
      </c>
      <c r="L156" s="129">
        <f>IF(L147="-","-",SUM(L147:L155)*'3k EBIT'!$E$8)</f>
        <v>9.1332134643289216</v>
      </c>
      <c r="M156" s="129">
        <f>IF(M147="-","-",SUM(M147:M155)*'3k EBIT'!$E$8)</f>
        <v>9.8754776735969418</v>
      </c>
      <c r="N156" s="129">
        <f>IF(N147="-","-",SUM(N147:N155)*'3k EBIT'!$E$8)</f>
        <v>10.387272100427158</v>
      </c>
      <c r="O156" s="30"/>
      <c r="P156" s="129">
        <f>IF(P147="-","-",SUM(P147:P155)*'3k EBIT'!$E$8)</f>
        <v>10.387272100427158</v>
      </c>
      <c r="Q156" s="129">
        <f>IF(Q147="-","-",SUM(Q147:Q155)*'3k EBIT'!$E$8)</f>
        <v>11.532908326998488</v>
      </c>
      <c r="R156" s="129">
        <f>IF(R147="-","-",SUM(R147:R155)*'3k EBIT'!$E$8)</f>
        <v>11.146735174949301</v>
      </c>
      <c r="S156" s="129">
        <f>IF(S147="-","-",SUM(S147:S155)*'3k EBIT'!$E$8)</f>
        <v>11.262674735377098</v>
      </c>
      <c r="T156" s="129">
        <f>IF(T147="-","-",SUM(T147:T155)*'3k EBIT'!$E$8)</f>
        <v>10.91026667156763</v>
      </c>
      <c r="U156" s="129">
        <f>IF(U147="-","-",SUM(U147:U155)*'3k EBIT'!$E$8)</f>
        <v>11.866805708098497</v>
      </c>
      <c r="V156" s="129">
        <f>IF(V147="-","-",SUM(V147:V155)*'3k EBIT'!$E$8)</f>
        <v>12.883776435710159</v>
      </c>
      <c r="W156" s="129" t="str">
        <f>IF(W147="-","-",SUM(W147:W155)*'3k EBIT'!$E$8)</f>
        <v>-</v>
      </c>
      <c r="X156" s="129" t="str">
        <f>IF(X147="-","-",SUM(X147:X155)*'3k EBIT'!$E$8)</f>
        <v>-</v>
      </c>
      <c r="Y156" s="129" t="str">
        <f>IF(Y147="-","-",SUM(Y147:Y155)*'3k EBIT'!$E$8)</f>
        <v>-</v>
      </c>
      <c r="Z156" s="129" t="str">
        <f>IF(Z147="-","-",SUM(Z147:Z155)*'3k EBIT'!$E$8)</f>
        <v>-</v>
      </c>
      <c r="AA156" s="28"/>
    </row>
    <row r="157" spans="1:27" s="29" customFormat="1" ht="11.5" x14ac:dyDescent="0.25">
      <c r="A157" s="256"/>
      <c r="B157" s="132" t="s">
        <v>292</v>
      </c>
      <c r="C157" s="177" t="s">
        <v>516</v>
      </c>
      <c r="D157" s="134" t="s">
        <v>327</v>
      </c>
      <c r="E157" s="134"/>
      <c r="F157" s="30"/>
      <c r="G157" s="129">
        <f>IF(G147="-","-",SUM(G147:G150,G152:G156)*'3l HAP'!$E$9)</f>
        <v>5.1524661573073303</v>
      </c>
      <c r="H157" s="129">
        <f>IF(H147="-","-",SUM(H147:H150,H152:H156)*'3l HAP'!$E$9)</f>
        <v>4.8550667398962766</v>
      </c>
      <c r="I157" s="129">
        <f>IF(I147="-","-",SUM(I147:I150,I152:I156)*'3l HAP'!$E$9)</f>
        <v>4.8767555603022164</v>
      </c>
      <c r="J157" s="129">
        <f>IF(J147="-","-",SUM(J147:J150,J152:J156)*'3l HAP'!$E$9)</f>
        <v>4.7531514938100408</v>
      </c>
      <c r="K157" s="129">
        <f>IF(K147="-","-",SUM(K147:K150,K152:K156)*'3l HAP'!$E$9)</f>
        <v>5.3745735677192243</v>
      </c>
      <c r="L157" s="129">
        <f>IF(L147="-","-",SUM(L147:L150,L152:L156)*'3l HAP'!$E$9)</f>
        <v>5.2734750425650692</v>
      </c>
      <c r="M157" s="129">
        <f>IF(M147="-","-",SUM(M147:M150,M152:M156)*'3l HAP'!$E$9)</f>
        <v>5.8881514222024496</v>
      </c>
      <c r="N157" s="129">
        <f>IF(N147="-","-",SUM(N147:N150,N152:N156)*'3l HAP'!$E$9)</f>
        <v>6.2883107956240112</v>
      </c>
      <c r="O157" s="30"/>
      <c r="P157" s="129">
        <f>IF(P147="-","-",SUM(P147:P150,P152:P156)*'3l HAP'!$E$9)</f>
        <v>6.2883107956240112</v>
      </c>
      <c r="Q157" s="129">
        <f>IF(Q147="-","-",SUM(Q147:Q150,Q152:Q156)*'3l HAP'!$E$9)</f>
        <v>7.0827089356321844</v>
      </c>
      <c r="R157" s="129">
        <f>IF(R147="-","-",SUM(R147:R150,R152:R156)*'3l HAP'!$E$9)</f>
        <v>6.7601443692750651</v>
      </c>
      <c r="S157" s="129">
        <f>IF(S147="-","-",SUM(S147:S150,S152:S156)*'3l HAP'!$E$9)</f>
        <v>6.8026776725389588</v>
      </c>
      <c r="T157" s="129">
        <f>IF(T147="-","-",SUM(T147:T150,T152:T156)*'3l HAP'!$E$9)</f>
        <v>6.4804729465975051</v>
      </c>
      <c r="U157" s="129">
        <f>IF(U147="-","-",SUM(U147:U150,U152:U156)*'3l HAP'!$E$9)</f>
        <v>7.1098834178541779</v>
      </c>
      <c r="V157" s="129">
        <f>IF(V147="-","-",SUM(V147:V150,V152:V156)*'3l HAP'!$E$9)</f>
        <v>7.8940923624388244</v>
      </c>
      <c r="W157" s="129" t="str">
        <f>IF(W147="-","-",SUM(W147:W150,W152:W156)*'3l HAP'!$E$9)</f>
        <v>-</v>
      </c>
      <c r="X157" s="129" t="str">
        <f>IF(X147="-","-",SUM(X147:X150,X152:X156)*'3l HAP'!$E$9)</f>
        <v>-</v>
      </c>
      <c r="Y157" s="129" t="str">
        <f>IF(Y147="-","-",SUM(Y147:Y150,Y152:Y156)*'3l HAP'!$E$9)</f>
        <v>-</v>
      </c>
      <c r="Z157" s="129" t="str">
        <f>IF(Z147="-","-",SUM(Z147:Z150,Z152:Z156)*'3l HAP'!$E$9)</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478.29042317225714</v>
      </c>
      <c r="H158" s="129">
        <f t="shared" si="22"/>
        <v>458.43341702717947</v>
      </c>
      <c r="I158" s="129">
        <f t="shared" si="22"/>
        <v>464.6841938094405</v>
      </c>
      <c r="J158" s="129">
        <f t="shared" si="22"/>
        <v>455.55177755424944</v>
      </c>
      <c r="K158" s="129">
        <f t="shared" si="22"/>
        <v>492.07207062779952</v>
      </c>
      <c r="L158" s="129">
        <f t="shared" si="22"/>
        <v>485.96872198112578</v>
      </c>
      <c r="M158" s="129">
        <f t="shared" si="22"/>
        <v>525.64991955412972</v>
      </c>
      <c r="N158" s="129">
        <f t="shared" si="22"/>
        <v>552.98661658188132</v>
      </c>
      <c r="O158" s="30"/>
      <c r="P158" s="129">
        <f t="shared" ref="P158:Z158" si="23">IF(P147="-","-",SUM(P147:P157))</f>
        <v>552.98661658188132</v>
      </c>
      <c r="Q158" s="129">
        <f t="shared" si="23"/>
        <v>614.07763331996694</v>
      </c>
      <c r="R158" s="129">
        <f t="shared" si="23"/>
        <v>593.43017440942992</v>
      </c>
      <c r="S158" s="129">
        <f t="shared" si="23"/>
        <v>599.57478731999265</v>
      </c>
      <c r="T158" s="129">
        <f t="shared" si="23"/>
        <v>580.70479742318537</v>
      </c>
      <c r="U158" s="129">
        <f t="shared" si="23"/>
        <v>631.67834691707708</v>
      </c>
      <c r="V158" s="129">
        <f t="shared" si="23"/>
        <v>685.98730889057776</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DF'!H25="-","-",'3a DF'!H25)</f>
        <v>190.81465531518339</v>
      </c>
      <c r="H159" s="38">
        <f>'3a DF'!I25</f>
        <v>170.93146626907006</v>
      </c>
      <c r="I159" s="38">
        <f>'3a DF'!J25</f>
        <v>153.97463091874792</v>
      </c>
      <c r="J159" s="38">
        <f>'3a DF'!K25</f>
        <v>146.32442698958207</v>
      </c>
      <c r="K159" s="38">
        <f>'3a DF'!L25</f>
        <v>171.17529106897376</v>
      </c>
      <c r="L159" s="38">
        <f>'3a DF'!M25</f>
        <v>164.54063541751003</v>
      </c>
      <c r="M159" s="38">
        <f>'3a DF'!N25</f>
        <v>173.63261023395609</v>
      </c>
      <c r="N159" s="38">
        <f>'3a DF'!O25</f>
        <v>193.20231619738985</v>
      </c>
      <c r="O159" s="30"/>
      <c r="P159" s="38">
        <f>'3a DF'!Q25</f>
        <v>193.20231619738985</v>
      </c>
      <c r="Q159" s="38">
        <f>'3a DF'!R25</f>
        <v>225.18223120063152</v>
      </c>
      <c r="R159" s="38">
        <f>'3a DF'!S25</f>
        <v>200.99163382551481</v>
      </c>
      <c r="S159" s="38">
        <f>'3a DF'!T25</f>
        <v>183.79322460993532</v>
      </c>
      <c r="T159" s="38">
        <f>'3a DF'!U25</f>
        <v>153.84976282475452</v>
      </c>
      <c r="U159" s="38">
        <f>'3a DF'!V25</f>
        <v>184.19265659207929</v>
      </c>
      <c r="V159" s="38">
        <f>'3a DF'!W25</f>
        <v>254.18953506839404</v>
      </c>
      <c r="W159" s="38" t="str">
        <f>'3a DF'!X25</f>
        <v>-</v>
      </c>
      <c r="X159" s="38" t="str">
        <f>'3a DF'!Y25</f>
        <v>-</v>
      </c>
      <c r="Y159" s="38" t="str">
        <f>'3a DF'!Z25</f>
        <v>-</v>
      </c>
      <c r="Z159" s="38" t="str">
        <f>'3a DF'!AA25</f>
        <v>-</v>
      </c>
      <c r="AA159" s="28"/>
    </row>
    <row r="160" spans="1:27" s="29" customFormat="1" ht="11.25" customHeight="1" x14ac:dyDescent="0.25">
      <c r="A160" s="256"/>
      <c r="B160" s="135" t="s">
        <v>350</v>
      </c>
      <c r="C160" s="135" t="s">
        <v>300</v>
      </c>
      <c r="D160" s="133" t="s">
        <v>328</v>
      </c>
      <c r="E160" s="181"/>
      <c r="F160" s="30"/>
      <c r="G160" s="38">
        <f>IF('3b CM'!G25="-","-",'3b CM'!G25)</f>
        <v>5.699433111382092E-2</v>
      </c>
      <c r="H160" s="38">
        <f>'3b CM'!H25</f>
        <v>8.5491496670731373E-2</v>
      </c>
      <c r="I160" s="38">
        <f>'3b CM'!I25</f>
        <v>0.26920342932824498</v>
      </c>
      <c r="J160" s="38">
        <f>'3b CM'!J25</f>
        <v>0.27376647994897541</v>
      </c>
      <c r="K160" s="38">
        <f>'3b CM'!K25</f>
        <v>3.5162001540145398</v>
      </c>
      <c r="L160" s="38">
        <f>'3b CM'!L25</f>
        <v>3.411069454584279</v>
      </c>
      <c r="M160" s="38">
        <f>'3b CM'!M25</f>
        <v>11.796224299080484</v>
      </c>
      <c r="N160" s="38">
        <f>'3b CM'!N25</f>
        <v>11.213826361017571</v>
      </c>
      <c r="O160" s="30"/>
      <c r="P160" s="38">
        <f>'3b CM'!P25</f>
        <v>11.213826361017571</v>
      </c>
      <c r="Q160" s="38">
        <f>'3b CM'!Q25</f>
        <v>15.043725244660884</v>
      </c>
      <c r="R160" s="38">
        <f>'3b CM'!R25</f>
        <v>14.975042557017401</v>
      </c>
      <c r="S160" s="38">
        <f>'3b CM'!S25</f>
        <v>17.81652010215473</v>
      </c>
      <c r="T160" s="38">
        <f>'3b CM'!T25</f>
        <v>18.886863590805135</v>
      </c>
      <c r="U160" s="38">
        <f>'3b CM'!U25</f>
        <v>14.373497403545668</v>
      </c>
      <c r="V160" s="38">
        <f>'3b CM'!V25</f>
        <v>14.742481122034583</v>
      </c>
      <c r="W160" s="38" t="str">
        <f>'3b CM'!W25</f>
        <v>-</v>
      </c>
      <c r="X160" s="38" t="str">
        <f>'3b CM'!X25</f>
        <v>-</v>
      </c>
      <c r="Y160" s="38" t="str">
        <f>'3b CM'!Y25</f>
        <v>-</v>
      </c>
      <c r="Z160" s="38" t="str">
        <f>'3b CM'!Z25</f>
        <v>-</v>
      </c>
      <c r="AA160" s="28"/>
    </row>
    <row r="161" spans="1:27" s="29" customFormat="1" ht="11.25" customHeight="1" x14ac:dyDescent="0.25">
      <c r="A161" s="256"/>
      <c r="B161" s="135" t="s">
        <v>596</v>
      </c>
      <c r="C161" s="135" t="s">
        <v>597</v>
      </c>
      <c r="D161" s="133" t="s">
        <v>328</v>
      </c>
      <c r="E161" s="181"/>
      <c r="F161" s="30"/>
      <c r="G161" s="38" t="str">
        <f>IF('3c AA'!J67="-","-",'3c AA'!J67)</f>
        <v>-</v>
      </c>
      <c r="H161" s="38" t="str">
        <f>IF('3c AA'!K67="-","-",'3c AA'!K67)</f>
        <v>-</v>
      </c>
      <c r="I161" s="38" t="str">
        <f>IF('3c AA'!L67="-","-",'3c AA'!L67)</f>
        <v>-</v>
      </c>
      <c r="J161" s="38" t="str">
        <f>IF('3c AA'!M67="-","-",'3c AA'!M67)</f>
        <v>-</v>
      </c>
      <c r="K161" s="38" t="str">
        <f>IF('3c AA'!N67="-","-",'3c AA'!N67)</f>
        <v>-</v>
      </c>
      <c r="L161" s="38" t="str">
        <f>IF('3c AA'!O67="-","-",'3c AA'!O67)</f>
        <v>-</v>
      </c>
      <c r="M161" s="38" t="str">
        <f>IF('3c AA'!P67="-","-",'3c AA'!P67)</f>
        <v>-</v>
      </c>
      <c r="N161" s="38" t="str">
        <f>IF('3c AA'!Q67="-","-",'3c AA'!Q67)</f>
        <v>-</v>
      </c>
      <c r="O161" s="30"/>
      <c r="P161" s="38" t="str">
        <f>IF('3c AA'!S67="-","-",'3c AA'!S67)</f>
        <v>-</v>
      </c>
      <c r="Q161" s="38" t="str">
        <f>IF('3c AA'!T67="-","-",'3c AA'!T67)</f>
        <v>-</v>
      </c>
      <c r="R161" s="38" t="str">
        <f>IF('3c AA'!U67="-","-",'3c AA'!U67)</f>
        <v>-</v>
      </c>
      <c r="S161" s="38" t="str">
        <f>IF('3c AA'!V67="-","-",'3c AA'!V67)</f>
        <v>-</v>
      </c>
      <c r="T161" s="38">
        <f>IF('3c AA'!W67="-","-",'3c AA'!W67)</f>
        <v>4.5677513878976033</v>
      </c>
      <c r="U161" s="38">
        <f>IF('3c AA'!X67="-","-",'3c AA'!X67)</f>
        <v>9.9756950960531068</v>
      </c>
      <c r="V161" s="38">
        <f>IF('3c AA'!Y67="-","-",'3c AA'!Y67)</f>
        <v>4.43</v>
      </c>
      <c r="W161" s="38" t="str">
        <f>IF('3c AA'!Z67="-","-",'3c AA'!Z67)</f>
        <v>-</v>
      </c>
      <c r="X161" s="38" t="str">
        <f>IF('3c AA'!AA67="-","-",'3c AA'!AA67)</f>
        <v>-</v>
      </c>
      <c r="Y161" s="38" t="str">
        <f>IF('3c AA'!AB67="-","-",'3c AA'!AB67)</f>
        <v>-</v>
      </c>
      <c r="Z161" s="38" t="str">
        <f>IF('3c AA'!AC67="-","-",'3c AA'!AC67)</f>
        <v>-</v>
      </c>
      <c r="AA161" s="28"/>
    </row>
    <row r="162" spans="1:27" s="29" customFormat="1" ht="11.25" customHeight="1" x14ac:dyDescent="0.25">
      <c r="A162" s="256"/>
      <c r="B162" s="135" t="s">
        <v>2</v>
      </c>
      <c r="C162" s="135" t="s">
        <v>342</v>
      </c>
      <c r="D162" s="133" t="s">
        <v>328</v>
      </c>
      <c r="E162" s="181"/>
      <c r="F162" s="30"/>
      <c r="G162" s="38">
        <f>IF('3d PC'!G26="-","-",'3d PC'!G26)</f>
        <v>68.696846532777627</v>
      </c>
      <c r="H162" s="38">
        <f>'3d PC'!H26</f>
        <v>68.676671216342328</v>
      </c>
      <c r="I162" s="38">
        <f>'3d PC'!I26</f>
        <v>86.636741851488935</v>
      </c>
      <c r="J162" s="38">
        <f>'3d PC'!J26</f>
        <v>85.631797942264583</v>
      </c>
      <c r="K162" s="38">
        <f>'3d PC'!K26</f>
        <v>97.937451136388688</v>
      </c>
      <c r="L162" s="38">
        <f>'3d PC'!L26</f>
        <v>97.118570378104408</v>
      </c>
      <c r="M162" s="38">
        <f>'3d PC'!M26</f>
        <v>118.38200017246123</v>
      </c>
      <c r="N162" s="38">
        <f>'3d PC'!N26</f>
        <v>116.27969685512001</v>
      </c>
      <c r="O162" s="30"/>
      <c r="P162" s="38">
        <f>'3d PC'!P26</f>
        <v>116.27969685512001</v>
      </c>
      <c r="Q162" s="38">
        <f>'3d PC'!Q26</f>
        <v>130.00479031786008</v>
      </c>
      <c r="R162" s="38">
        <f>'3d PC'!R26</f>
        <v>131.95510964851496</v>
      </c>
      <c r="S162" s="38">
        <f>'3d PC'!S26</f>
        <v>143.81812836712012</v>
      </c>
      <c r="T162" s="38">
        <f>'3d PC'!T26</f>
        <v>146.29104596880782</v>
      </c>
      <c r="U162" s="38">
        <f>'3d PC'!U26</f>
        <v>158.28710669896509</v>
      </c>
      <c r="V162" s="38">
        <f>'3d PC'!V26</f>
        <v>144.09913232076272</v>
      </c>
      <c r="W162" s="38" t="str">
        <f>'3d PC'!W26</f>
        <v>-</v>
      </c>
      <c r="X162" s="38" t="str">
        <f>'3d PC'!X26</f>
        <v>-</v>
      </c>
      <c r="Y162" s="38" t="str">
        <f>'3d PC'!Y26</f>
        <v>-</v>
      </c>
      <c r="Z162" s="38" t="str">
        <f>'3d PC'!Z26</f>
        <v>-</v>
      </c>
      <c r="AA162" s="28"/>
    </row>
    <row r="163" spans="1:27" s="29" customFormat="1" ht="11.25" customHeight="1" x14ac:dyDescent="0.25">
      <c r="A163" s="256"/>
      <c r="B163" s="135" t="s">
        <v>352</v>
      </c>
      <c r="C163" s="135" t="s">
        <v>343</v>
      </c>
      <c r="D163" s="133" t="s">
        <v>328</v>
      </c>
      <c r="E163" s="181"/>
      <c r="F163" s="30"/>
      <c r="G163" s="38">
        <f>IF('3e NC-Elec'!H40="-","-",'3e NC-Elec'!H40)</f>
        <v>123.95014913709178</v>
      </c>
      <c r="H163" s="38">
        <f>'3e NC-Elec'!I40</f>
        <v>124.69829893079482</v>
      </c>
      <c r="I163" s="38">
        <f>'3e NC-Elec'!J40</f>
        <v>139.99637776476746</v>
      </c>
      <c r="J163" s="38">
        <f>'3e NC-Elec'!K40</f>
        <v>139.43366824353919</v>
      </c>
      <c r="K163" s="38">
        <f>'3e NC-Elec'!L40</f>
        <v>124.74872860420707</v>
      </c>
      <c r="L163" s="38">
        <f>'3e NC-Elec'!M40</f>
        <v>125.64562112079527</v>
      </c>
      <c r="M163" s="38">
        <f>'3e NC-Elec'!N40</f>
        <v>125.42362347896896</v>
      </c>
      <c r="N163" s="38">
        <f>'3e NC-Elec'!O40</f>
        <v>125.02842728643076</v>
      </c>
      <c r="O163" s="30"/>
      <c r="P163" s="38">
        <f>'3e NC-Elec'!Q40</f>
        <v>125.02842728643076</v>
      </c>
      <c r="Q163" s="38">
        <f>'3e NC-Elec'!R40</f>
        <v>131.25157687445429</v>
      </c>
      <c r="R163" s="38">
        <f>'3e NC-Elec'!S40</f>
        <v>132.83894954125657</v>
      </c>
      <c r="S163" s="38">
        <f>'3e NC-Elec'!T40</f>
        <v>133.01102223905909</v>
      </c>
      <c r="T163" s="38">
        <f>'3e NC-Elec'!U40</f>
        <v>136.241410413018</v>
      </c>
      <c r="U163" s="38">
        <f>'3e NC-Elec'!V40</f>
        <v>141.39509699663142</v>
      </c>
      <c r="V163" s="38">
        <f>'3e NC-Elec'!W40</f>
        <v>141.41349489867699</v>
      </c>
      <c r="W163" s="38" t="str">
        <f>'3e NC-Elec'!X40</f>
        <v>-</v>
      </c>
      <c r="X163" s="38" t="str">
        <f>'3e NC-Elec'!Y40</f>
        <v>-</v>
      </c>
      <c r="Y163" s="38" t="str">
        <f>'3e NC-Elec'!Z40</f>
        <v>-</v>
      </c>
      <c r="Z163" s="38" t="str">
        <f>'3e NC-Elec'!AA40</f>
        <v>-</v>
      </c>
      <c r="AA163" s="28"/>
    </row>
    <row r="164" spans="1:27" s="29" customFormat="1" ht="11.25" customHeight="1" x14ac:dyDescent="0.25">
      <c r="A164" s="256"/>
      <c r="B164" s="135" t="s">
        <v>349</v>
      </c>
      <c r="C164" s="135" t="s">
        <v>344</v>
      </c>
      <c r="D164" s="133" t="s">
        <v>328</v>
      </c>
      <c r="E164" s="181"/>
      <c r="F164" s="30"/>
      <c r="G164" s="38">
        <f>IF('3g CPIH'!C$16="-","-",'3h OC '!$E$8*('3g CPIH'!C$16/'3g CPIH'!$G$16))</f>
        <v>76.502677103718199</v>
      </c>
      <c r="H164" s="38">
        <f>IF('3g CPIH'!D$16="-","-",'3h OC '!$E$8*('3g CPIH'!D$16/'3g CPIH'!$G$16))</f>
        <v>76.655835616438353</v>
      </c>
      <c r="I164" s="38">
        <f>IF('3g CPIH'!E$16="-","-",'3h OC '!$E$8*('3g CPIH'!E$16/'3g CPIH'!$G$16))</f>
        <v>76.885573385518597</v>
      </c>
      <c r="J164" s="38">
        <f>IF('3g CPIH'!F$16="-","-",'3h OC '!$E$8*('3g CPIH'!F$16/'3g CPIH'!$G$16))</f>
        <v>77.345048923679059</v>
      </c>
      <c r="K164" s="38">
        <f>IF('3g CPIH'!G$16="-","-",'3h OC '!$E$8*('3g CPIH'!G$16/'3g CPIH'!$G$16))</f>
        <v>78.263999999999996</v>
      </c>
      <c r="L164" s="38">
        <f>IF('3g CPIH'!H$16="-","-",'3h OC '!$E$8*('3g CPIH'!H$16/'3g CPIH'!$G$16))</f>
        <v>79.259530332681024</v>
      </c>
      <c r="M164" s="38">
        <f>IF('3g CPIH'!I$16="-","-",'3h OC '!$E$8*('3g CPIH'!I$16/'3g CPIH'!$G$16))</f>
        <v>80.408219178082177</v>
      </c>
      <c r="N164" s="38">
        <f>IF('3g CPIH'!J$16="-","-",'3h OC '!$E$8*('3g CPIH'!J$16/'3g CPIH'!$G$16))</f>
        <v>81.097432485322898</v>
      </c>
      <c r="O164" s="30"/>
      <c r="P164" s="38">
        <f>IF('3g CPIH'!L$16="-","-",'3h OC '!$E$8*('3g CPIH'!L$16/'3g CPIH'!$G$16))</f>
        <v>81.097432485322898</v>
      </c>
      <c r="Q164" s="38">
        <f>IF('3g CPIH'!M$16="-","-",'3h OC '!$E$8*('3g CPIH'!M$16/'3g CPIH'!$G$16))</f>
        <v>82.016383561643835</v>
      </c>
      <c r="R164" s="38">
        <f>IF('3g CPIH'!N$16="-","-",'3h OC '!$E$8*('3g CPIH'!N$16/'3g CPIH'!$G$16))</f>
        <v>82.62901761252445</v>
      </c>
      <c r="S164" s="38">
        <f>IF('3g CPIH'!O$16="-","-",'3h OC '!$E$8*('3g CPIH'!O$16/'3g CPIH'!$G$16))</f>
        <v>83.088493150684926</v>
      </c>
      <c r="T164" s="38">
        <f>IF('3g CPIH'!P$16="-","-",'3h OC '!$E$8*('3g CPIH'!P$16/'3g CPIH'!$G$16))</f>
        <v>83.318230919765156</v>
      </c>
      <c r="U164" s="38">
        <f>IF('3g CPIH'!Q$16="-","-",'3h OC '!$E$8*('3g CPIH'!Q$16/'3g CPIH'!$G$16))</f>
        <v>83.777706457925632</v>
      </c>
      <c r="V164" s="38">
        <f>IF('3g CPIH'!R$16="-","-",'3h OC '!$E$8*('3g CPIH'!R$16/'3g CPIH'!$G$16))</f>
        <v>85.309291585127198</v>
      </c>
      <c r="W164" s="38" t="str">
        <f>IF('3g CPIH'!S$16="-","-",'3h OC '!$E$8*('3g CPIH'!S$16/'3g CPIH'!$G$16))</f>
        <v>-</v>
      </c>
      <c r="X164" s="38" t="str">
        <f>IF('3g CPIH'!T$16="-","-",'3h OC '!$E$8*('3g CPIH'!T$16/'3g CPIH'!$G$16))</f>
        <v>-</v>
      </c>
      <c r="Y164" s="38" t="str">
        <f>IF('3g CPIH'!U$16="-","-",'3h OC '!$E$8*('3g CPIH'!U$16/'3g CPIH'!$G$16))</f>
        <v>-</v>
      </c>
      <c r="Z164" s="38" t="str">
        <f>IF('3g CPIH'!V$16="-","-",'3h OC '!$E$8*('3g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SMNCC'!G$46)</f>
        <v>0</v>
      </c>
      <c r="L165" s="38">
        <f>IF('3i SMNCC'!H$46="-","-",'3i SMNCC'!H$46)</f>
        <v>-0.18995111249132623</v>
      </c>
      <c r="M165" s="38">
        <f>IF('3i SMNCC'!I$46="-","-",'3i SMNCC'!I$46)</f>
        <v>2.3898870370752556</v>
      </c>
      <c r="N165" s="38">
        <f>IF('3i SMNCC'!J$46="-","-",'3i SMNCC'!J$46)</f>
        <v>11.485481460604181</v>
      </c>
      <c r="O165" s="30"/>
      <c r="P165" s="38">
        <f>IF('3i SMNCC'!L$46="-","-",'3i SMNCC'!L$46)</f>
        <v>11.485481460604181</v>
      </c>
      <c r="Q165" s="38">
        <f>IF('3i SMNCC'!M$46="-","-",'3i SMNCC'!M$46)</f>
        <v>13.905095596481768</v>
      </c>
      <c r="R165" s="38">
        <f>IF('3i SMNCC'!N$46="-","-",'3i SMNCC'!N$46)</f>
        <v>14.008016342776511</v>
      </c>
      <c r="S165" s="38">
        <f>IF('3i SMNCC'!O$46="-","-",'3i SMNCC'!O$46)</f>
        <v>16.592254432324484</v>
      </c>
      <c r="T165" s="38">
        <f>IF('3i SMNCC'!P$46="-","-",'3i SMNCC'!P$46)</f>
        <v>16.855736391237045</v>
      </c>
      <c r="U165" s="38">
        <f>IF('3i SMNCC'!Q$46="-","-",'3i SMNCC'!Q$46)</f>
        <v>16.48610584262476</v>
      </c>
      <c r="V165" s="38">
        <f>IF('3i SMNCC'!R$46="-","-",'3i SMNCC'!R$46)</f>
        <v>16.529685824397358</v>
      </c>
      <c r="W165" s="38" t="str">
        <f>IF('3i SMNCC'!S$46="-","-",'3i SMNCC'!S$46)</f>
        <v>-</v>
      </c>
      <c r="X165" s="38" t="str">
        <f>IF('3i SMNCC'!T$46="-","-",'3i SMNCC'!T$46)</f>
        <v>-</v>
      </c>
      <c r="Y165" s="38" t="str">
        <f>IF('3i SMNCC'!U$46="-","-",'3i SMNCC'!U$46)</f>
        <v>-</v>
      </c>
      <c r="Z165" s="38" t="str">
        <f>IF('3i SMNCC'!V$46="-","-",'3i SMNCC'!V$46)</f>
        <v>-</v>
      </c>
      <c r="AA165" s="28"/>
    </row>
    <row r="166" spans="1:27" s="29" customFormat="1" ht="11.5" x14ac:dyDescent="0.25">
      <c r="A166" s="256"/>
      <c r="B166" s="135" t="s">
        <v>349</v>
      </c>
      <c r="C166" s="135" t="s">
        <v>389</v>
      </c>
      <c r="D166" s="133" t="s">
        <v>328</v>
      </c>
      <c r="E166" s="181"/>
      <c r="F166" s="30"/>
      <c r="G166" s="38">
        <f>IF('3g CPIH'!C$16="-","-",'3j PAAC PAP'!$G$10*('3g CPIH'!C$16/'3g CPIH'!$G$16))</f>
        <v>3.3460635029354204</v>
      </c>
      <c r="H166" s="38">
        <f>IF('3g CPIH'!D$16="-","-",'3j PAAC PAP'!$G$10*('3g CPIH'!D$16/'3g CPIH'!$G$16))</f>
        <v>3.3527623287671227</v>
      </c>
      <c r="I166" s="38">
        <f>IF('3g CPIH'!E$16="-","-",'3j PAAC PAP'!$G$10*('3g CPIH'!E$16/'3g CPIH'!$G$16))</f>
        <v>3.3628105675146771</v>
      </c>
      <c r="J166" s="38">
        <f>IF('3g CPIH'!F$16="-","-",'3j PAAC PAP'!$G$10*('3g CPIH'!F$16/'3g CPIH'!$G$16))</f>
        <v>3.3829070450097847</v>
      </c>
      <c r="K166" s="38">
        <f>IF('3g CPIH'!G$16="-","-",'3j PAAC PAP'!$G$10*('3g CPIH'!G$16/'3g CPIH'!$G$16))</f>
        <v>3.4230999999999998</v>
      </c>
      <c r="L166" s="38">
        <f>IF('3g CPIH'!H$16="-","-",'3j PAAC PAP'!$G$10*('3g CPIH'!H$16/'3g CPIH'!$G$16))</f>
        <v>3.4666423679060667</v>
      </c>
      <c r="M166" s="38">
        <f>IF('3g CPIH'!I$16="-","-",'3j PAAC PAP'!$G$10*('3g CPIH'!I$16/'3g CPIH'!$G$16))</f>
        <v>3.516883561643835</v>
      </c>
      <c r="N166" s="38">
        <f>IF('3g CPIH'!J$16="-","-",'3j PAAC PAP'!$G$10*('3g CPIH'!J$16/'3g CPIH'!$G$16))</f>
        <v>3.547028277886497</v>
      </c>
      <c r="O166" s="30"/>
      <c r="P166" s="38">
        <f>IF('3g CPIH'!L$16="-","-",'3j PAAC PAP'!$G$10*('3g CPIH'!L$16/'3g CPIH'!$G$16))</f>
        <v>3.547028277886497</v>
      </c>
      <c r="Q166" s="38">
        <f>IF('3g CPIH'!M$16="-","-",'3j PAAC PAP'!$G$10*('3g CPIH'!M$16/'3g CPIH'!$G$16))</f>
        <v>3.5872212328767121</v>
      </c>
      <c r="R166" s="38">
        <f>IF('3g CPIH'!N$16="-","-",'3j PAAC PAP'!$G$10*('3g CPIH'!N$16/'3g CPIH'!$G$16))</f>
        <v>3.6140165362035224</v>
      </c>
      <c r="S166" s="38">
        <f>IF('3g CPIH'!O$16="-","-",'3j PAAC PAP'!$G$10*('3g CPIH'!O$16/'3g CPIH'!$G$16))</f>
        <v>3.6341130136986299</v>
      </c>
      <c r="T166" s="38">
        <f>IF('3g CPIH'!P$16="-","-",'3j PAAC PAP'!$G$10*('3g CPIH'!P$16/'3g CPIH'!$G$16))</f>
        <v>3.6441612524461835</v>
      </c>
      <c r="U166" s="38">
        <f>IF('3g CPIH'!Q$16="-","-",'3j PAAC PAP'!$G$10*('3g CPIH'!Q$16/'3g CPIH'!$G$16))</f>
        <v>3.6642577299412915</v>
      </c>
      <c r="V166" s="38">
        <f>IF('3g CPIH'!R$16="-","-",'3j PAAC PAP'!$G$10*('3g CPIH'!R$16/'3g CPIH'!$G$16))</f>
        <v>3.7312459882583173</v>
      </c>
      <c r="W166" s="38" t="str">
        <f>IF('3g CPIH'!S$16="-","-",'3j PAAC PAP'!$G$10*('3g CPIH'!S$16/'3g CPIH'!$G$16))</f>
        <v>-</v>
      </c>
      <c r="X166" s="38" t="str">
        <f>IF('3g CPIH'!T$16="-","-",'3j PAAC PAP'!$G$10*('3g CPIH'!T$16/'3g CPIH'!$G$16))</f>
        <v>-</v>
      </c>
      <c r="Y166" s="38" t="str">
        <f>IF('3g CPIH'!U$16="-","-",'3j PAAC PAP'!$G$10*('3g CPIH'!U$16/'3g CPIH'!$G$16))</f>
        <v>-</v>
      </c>
      <c r="Z166" s="38" t="str">
        <f>IF('3g CPIH'!V$16="-","-",'3j PAAC PAP'!$G$10*('3g CPIH'!V$16/'3g CPIH'!$G$16))</f>
        <v>-</v>
      </c>
      <c r="AA166" s="28"/>
    </row>
    <row r="167" spans="1:27" s="29" customFormat="1" ht="11.5" x14ac:dyDescent="0.25">
      <c r="A167" s="256"/>
      <c r="B167" s="135" t="s">
        <v>349</v>
      </c>
      <c r="C167" s="135" t="s">
        <v>404</v>
      </c>
      <c r="D167" s="133" t="s">
        <v>328</v>
      </c>
      <c r="E167" s="181"/>
      <c r="F167" s="30"/>
      <c r="G167" s="38">
        <f>IF(G159="-","-",SUM(G159:G165)*'3j PAAC PAP'!$G$28)</f>
        <v>2.232943499026121</v>
      </c>
      <c r="H167" s="38">
        <f>IF(H159="-","-",SUM(H159:H165)*'3j PAAC PAP'!$G$28)</f>
        <v>2.140845844171301</v>
      </c>
      <c r="I167" s="38">
        <f>IF(I159="-","-",SUM(I159:I165)*'3j PAAC PAP'!$G$28)</f>
        <v>2.2219793077561771</v>
      </c>
      <c r="J167" s="38">
        <f>IF(J159="-","-",SUM(J159:J165)*'3j PAAC PAP'!$G$28)</f>
        <v>2.1794882714425334</v>
      </c>
      <c r="K167" s="38">
        <f>IF(K159="-","-",SUM(K159:K165)*'3j PAAC PAP'!$G$28)</f>
        <v>2.3087646708572369</v>
      </c>
      <c r="L167" s="38">
        <f>IF(L159="-","-",SUM(L159:L165)*'3j PAAC PAP'!$G$28)</f>
        <v>2.2803386985196057</v>
      </c>
      <c r="M167" s="38">
        <f>IF(M159="-","-",SUM(M159:M165)*'3j PAAC PAP'!$G$28)</f>
        <v>2.4854060675957759</v>
      </c>
      <c r="N167" s="38">
        <f>IF(N159="-","-",SUM(N159:N165)*'3j PAAC PAP'!$G$28)</f>
        <v>2.6129430548551271</v>
      </c>
      <c r="O167" s="30"/>
      <c r="P167" s="38">
        <f>IF(P159="-","-",SUM(P159:P165)*'3j PAAC PAP'!$G$28)</f>
        <v>2.6129430548551271</v>
      </c>
      <c r="Q167" s="38">
        <f>IF(Q159="-","-",SUM(Q159:Q165)*'3j PAAC PAP'!$G$28)</f>
        <v>2.8997980587704846</v>
      </c>
      <c r="R167" s="38">
        <f>IF(R159="-","-",SUM(R159:R165)*'3j PAAC PAP'!$G$28)</f>
        <v>2.8026887732869934</v>
      </c>
      <c r="S167" s="38">
        <f>IF(S159="-","-",SUM(S159:S165)*'3j PAAC PAP'!$G$28)</f>
        <v>2.8061927466428065</v>
      </c>
      <c r="T167" s="38">
        <f>IF(T159="-","-",SUM(T159:T165)*'3j PAAC PAP'!$G$28)</f>
        <v>2.7182924304629692</v>
      </c>
      <c r="U167" s="38">
        <f>IF(U159="-","-",SUM(U159:U165)*'3j PAAC PAP'!$G$28)</f>
        <v>2.9536000971363023</v>
      </c>
      <c r="V167" s="38">
        <f>IF(V159="-","-",SUM(V159:V165)*'3j PAAC PAP'!$G$28)</f>
        <v>3.2071039154573331</v>
      </c>
      <c r="W167" s="38" t="str">
        <f>IF(W159="-","-",SUM(W159:W165)*'3j PAAC PAP'!$G$28)</f>
        <v>-</v>
      </c>
      <c r="X167" s="38" t="str">
        <f>IF(X159="-","-",SUM(X159:X165)*'3j PAAC PAP'!$G$28)</f>
        <v>-</v>
      </c>
      <c r="Y167" s="38" t="str">
        <f>IF(Y159="-","-",SUM(Y159:Y165)*'3j PAAC PAP'!$G$28)</f>
        <v>-</v>
      </c>
      <c r="Z167" s="38" t="str">
        <f>IF(Z159="-","-",SUM(Z159:Z165)*'3j PAAC PAP'!$G$28)</f>
        <v>-</v>
      </c>
      <c r="AA167" s="28"/>
    </row>
    <row r="168" spans="1:27" s="29" customFormat="1" ht="11.5" x14ac:dyDescent="0.25">
      <c r="A168" s="256"/>
      <c r="B168" s="135" t="s">
        <v>388</v>
      </c>
      <c r="C168" s="135" t="s">
        <v>515</v>
      </c>
      <c r="D168" s="133" t="s">
        <v>328</v>
      </c>
      <c r="E168" s="181"/>
      <c r="F168" s="30"/>
      <c r="G168" s="38">
        <f>IF(G159="-","-",SUM(G159:G167)*'3k EBIT'!$E$8)</f>
        <v>9.0177471802423206</v>
      </c>
      <c r="H168" s="38">
        <f>IF(H159="-","-",SUM(H159:H167)*'3k EBIT'!$E$8)</f>
        <v>8.6486132871292689</v>
      </c>
      <c r="I168" s="38">
        <f>IF(I159="-","-",SUM(I159:I167)*'3k EBIT'!$E$8)</f>
        <v>8.9741108400161611</v>
      </c>
      <c r="J168" s="38">
        <f>IF(J159="-","-",SUM(J159:J167)*'3k EBIT'!$E$8)</f>
        <v>8.8041331402473908</v>
      </c>
      <c r="K168" s="38">
        <f>IF(K159="-","-",SUM(K159:K167)*'3k EBIT'!$E$8)</f>
        <v>9.3232426381678586</v>
      </c>
      <c r="L168" s="38">
        <f>IF(L159="-","-",SUM(L159:L167)*'3k EBIT'!$E$8)</f>
        <v>9.210112620544578</v>
      </c>
      <c r="M168" s="38">
        <f>IF(M159="-","-",SUM(M159:M167)*'3k EBIT'!$E$8)</f>
        <v>10.033299052831035</v>
      </c>
      <c r="N168" s="38">
        <f>IF(N159="-","-",SUM(N159:N167)*'3k EBIT'!$E$8)</f>
        <v>10.545239799522045</v>
      </c>
      <c r="O168" s="30"/>
      <c r="P168" s="38">
        <f>IF(P159="-","-",SUM(P159:P167)*'3k EBIT'!$E$8)</f>
        <v>10.545239799522045</v>
      </c>
      <c r="Q168" s="38">
        <f>IF(Q159="-","-",SUM(Q159:Q167)*'3k EBIT'!$E$8)</f>
        <v>11.696157442188365</v>
      </c>
      <c r="R168" s="38">
        <f>IF(R159="-","-",SUM(R159:R167)*'3k EBIT'!$E$8)</f>
        <v>11.30731874864486</v>
      </c>
      <c r="S168" s="38">
        <f>IF(S159="-","-",SUM(S159:S167)*'3k EBIT'!$E$8)</f>
        <v>11.321757085678257</v>
      </c>
      <c r="T168" s="38">
        <f>IF(T159="-","-",SUM(T159:T167)*'3k EBIT'!$E$8)</f>
        <v>10.969517206310639</v>
      </c>
      <c r="U168" s="38">
        <f>IF(U159="-","-",SUM(U159:U167)*'3k EBIT'!$E$8)</f>
        <v>11.913367641415833</v>
      </c>
      <c r="V168" s="38">
        <f>IF(V159="-","-",SUM(V159:V167)*'3k EBIT'!$E$8)</f>
        <v>12.931083368965167</v>
      </c>
      <c r="W168" s="38" t="str">
        <f>IF(W159="-","-",SUM(W159:W167)*'3k EBIT'!$E$8)</f>
        <v>-</v>
      </c>
      <c r="X168" s="38" t="str">
        <f>IF(X159="-","-",SUM(X159:X167)*'3k EBIT'!$E$8)</f>
        <v>-</v>
      </c>
      <c r="Y168" s="38" t="str">
        <f>IF(Y159="-","-",SUM(Y159:Y167)*'3k EBIT'!$E$8)</f>
        <v>-</v>
      </c>
      <c r="Z168" s="38" t="str">
        <f>IF(Z159="-","-",SUM(Z159:Z167)*'3k EBIT'!$E$8)</f>
        <v>-</v>
      </c>
      <c r="AA168" s="28"/>
    </row>
    <row r="169" spans="1:27" s="29" customFormat="1" ht="11.25" customHeight="1" x14ac:dyDescent="0.25">
      <c r="A169" s="256"/>
      <c r="B169" s="135" t="s">
        <v>292</v>
      </c>
      <c r="C169" s="136" t="s">
        <v>516</v>
      </c>
      <c r="D169" s="133" t="s">
        <v>328</v>
      </c>
      <c r="E169" s="127"/>
      <c r="F169" s="30"/>
      <c r="G169" s="38">
        <f>IF(G159="-","-",SUM(G159:G162,G164:G168)*'3l HAP'!$E$9)</f>
        <v>5.1341291260150195</v>
      </c>
      <c r="H169" s="38">
        <f>IF(H159="-","-",SUM(H159:H162,H164:H168)*'3l HAP'!$E$9)</f>
        <v>4.838728775583804</v>
      </c>
      <c r="I169" s="38">
        <f>IF(I159="-","-",SUM(I159:I162,I164:I168)*'3l HAP'!$E$9)</f>
        <v>4.865571061447727</v>
      </c>
      <c r="J169" s="38">
        <f>IF(J159="-","-",SUM(J159:J162,J164:J168)*'3l HAP'!$E$9)</f>
        <v>4.7428285086862259</v>
      </c>
      <c r="K169" s="38">
        <f>IF(K159="-","-",SUM(K159:K162,K164:K168)*'3l HAP'!$E$9)</f>
        <v>5.3578453951950742</v>
      </c>
      <c r="L169" s="38">
        <f>IF(L159="-","-",SUM(L159:L162,L164:L168)*'3l HAP'!$E$9)</f>
        <v>5.2575384179718885</v>
      </c>
      <c r="M169" s="38">
        <f>IF(M159="-","-",SUM(M159:M162,M164:M168)*'3l HAP'!$E$9)</f>
        <v>5.8951185579135084</v>
      </c>
      <c r="N169" s="38">
        <f>IF(N159="-","-",SUM(N159:N162,N164:N168)*'3l HAP'!$E$9)</f>
        <v>6.2953952241232463</v>
      </c>
      <c r="O169" s="30"/>
      <c r="P169" s="38">
        <f>IF(P159="-","-",SUM(P159:P162,P164:P168)*'3l HAP'!$E$9)</f>
        <v>6.2953952241232463</v>
      </c>
      <c r="Q169" s="38">
        <f>IF(Q159="-","-",SUM(Q159:Q162,Q164:Q168)*'3l HAP'!$E$9)</f>
        <v>7.0911546302735182</v>
      </c>
      <c r="R169" s="38">
        <f>IF(R159="-","-",SUM(R159:R162,R164:R168)*'3l HAP'!$E$9)</f>
        <v>6.7682831196552824</v>
      </c>
      <c r="S169" s="38">
        <f>IF(S159="-","-",SUM(S159:S162,S164:S168)*'3l HAP'!$E$9)</f>
        <v>6.7768896772441307</v>
      </c>
      <c r="T169" s="38">
        <f>IF(T159="-","-",SUM(T159:T162,T164:T168)*'3l HAP'!$E$9)</f>
        <v>6.4581650406391828</v>
      </c>
      <c r="U169" s="38">
        <f>IF(U159="-","-",SUM(U159:U162,U164:U168)*'3l HAP'!$E$9)</f>
        <v>7.1100208897073767</v>
      </c>
      <c r="V169" s="38">
        <f>IF(V159="-","-",SUM(V159:V162,V164:V168)*'3l HAP'!$E$9)</f>
        <v>7.8939815161505207</v>
      </c>
      <c r="W169" s="38" t="str">
        <f>IF(W159="-","-",SUM(W159:W162,W164:W168)*'3l HAP'!$E$9)</f>
        <v>-</v>
      </c>
      <c r="X169" s="38" t="str">
        <f>IF(X159="-","-",SUM(X159:X162,X164:X168)*'3l HAP'!$E$9)</f>
        <v>-</v>
      </c>
      <c r="Y169" s="38" t="str">
        <f>IF(Y159="-","-",SUM(Y159:Y162,Y164:Y168)*'3l HAP'!$E$9)</f>
        <v>-</v>
      </c>
      <c r="Z169" s="38" t="str">
        <f>IF(Z159="-","-",SUM(Z159:Z162,Z164:Z168)*'3l HAP'!$E$9)</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479.75220572810372</v>
      </c>
      <c r="H170" s="38">
        <f t="shared" si="24"/>
        <v>460.02871376496779</v>
      </c>
      <c r="I170" s="38">
        <f t="shared" si="24"/>
        <v>477.18699912658582</v>
      </c>
      <c r="J170" s="38">
        <f t="shared" si="24"/>
        <v>468.11806554439994</v>
      </c>
      <c r="K170" s="38">
        <f t="shared" si="24"/>
        <v>496.05462366780421</v>
      </c>
      <c r="L170" s="38">
        <f t="shared" si="24"/>
        <v>490.00010769612584</v>
      </c>
      <c r="M170" s="38">
        <f t="shared" si="24"/>
        <v>533.96327163960837</v>
      </c>
      <c r="N170" s="38">
        <f t="shared" si="24"/>
        <v>561.30778700227222</v>
      </c>
      <c r="O170" s="30"/>
      <c r="P170" s="38">
        <f t="shared" ref="P170:Z170" si="25">IF(P159="-","-",SUM(P159:P169))</f>
        <v>561.30778700227222</v>
      </c>
      <c r="Q170" s="38">
        <f t="shared" si="25"/>
        <v>622.67813415984131</v>
      </c>
      <c r="R170" s="38">
        <f t="shared" si="25"/>
        <v>601.89007670539536</v>
      </c>
      <c r="S170" s="38">
        <f t="shared" si="25"/>
        <v>602.65859542454257</v>
      </c>
      <c r="T170" s="38">
        <f t="shared" si="25"/>
        <v>583.8009374261444</v>
      </c>
      <c r="U170" s="38">
        <f t="shared" si="25"/>
        <v>634.12911144602572</v>
      </c>
      <c r="V170" s="38">
        <f t="shared" si="25"/>
        <v>688.47703560822424</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DF'!H26="-","-",'3a DF'!H26)</f>
        <v>190.88202538701998</v>
      </c>
      <c r="H171" s="129">
        <f>'3a DF'!I26</f>
        <v>170.99181627280879</v>
      </c>
      <c r="I171" s="129">
        <f>'3a DF'!J26</f>
        <v>154.0289940489219</v>
      </c>
      <c r="J171" s="129">
        <f>'3a DF'!K26</f>
        <v>146.37608909667466</v>
      </c>
      <c r="K171" s="129">
        <f>'3a DF'!L26</f>
        <v>171.23572715883759</v>
      </c>
      <c r="L171" s="129">
        <f>'3a DF'!M26</f>
        <v>164.59872903935371</v>
      </c>
      <c r="M171" s="129">
        <f>'3a DF'!N26</f>
        <v>171.60428014369325</v>
      </c>
      <c r="N171" s="129">
        <f>'3a DF'!O26</f>
        <v>190.94537799365256</v>
      </c>
      <c r="O171" s="30"/>
      <c r="P171" s="129">
        <f>'3a DF'!Q26</f>
        <v>190.94537799365256</v>
      </c>
      <c r="Q171" s="129">
        <f>'3a DF'!R26</f>
        <v>220.28334141228603</v>
      </c>
      <c r="R171" s="129">
        <f>'3a DF'!S26</f>
        <v>195.69560821631683</v>
      </c>
      <c r="S171" s="129">
        <f>'3a DF'!T26</f>
        <v>178.0007472485604</v>
      </c>
      <c r="T171" s="129">
        <f>'3a DF'!U26</f>
        <v>150.24798368486609</v>
      </c>
      <c r="U171" s="129">
        <f>'3a DF'!V26</f>
        <v>179.00868844199979</v>
      </c>
      <c r="V171" s="129">
        <f>'3a DF'!W26</f>
        <v>248.59218213770555</v>
      </c>
      <c r="W171" s="129" t="str">
        <f>'3a DF'!X26</f>
        <v>-</v>
      </c>
      <c r="X171" s="129" t="str">
        <f>'3a DF'!Y26</f>
        <v>-</v>
      </c>
      <c r="Y171" s="129" t="str">
        <f>'3a DF'!Z26</f>
        <v>-</v>
      </c>
      <c r="Z171" s="129" t="str">
        <f>'3a DF'!AA26</f>
        <v>-</v>
      </c>
      <c r="AA171" s="28"/>
    </row>
    <row r="172" spans="1:27" s="29" customFormat="1" ht="11.25" customHeight="1" x14ac:dyDescent="0.25">
      <c r="A172" s="256"/>
      <c r="B172" s="132" t="s">
        <v>350</v>
      </c>
      <c r="C172" s="178" t="s">
        <v>300</v>
      </c>
      <c r="D172" s="134" t="s">
        <v>329</v>
      </c>
      <c r="E172" s="131"/>
      <c r="F172" s="30"/>
      <c r="G172" s="129">
        <f>IF('3b CM'!G26="-","-",'3b CM'!G26)</f>
        <v>5.6072589909823813E-2</v>
      </c>
      <c r="H172" s="129">
        <f>'3b CM'!H26</f>
        <v>8.4108884864735722E-2</v>
      </c>
      <c r="I172" s="129">
        <f>'3b CM'!I26</f>
        <v>0.26484973505339465</v>
      </c>
      <c r="J172" s="129">
        <f>'3b CM'!J26</f>
        <v>0.26933898970721293</v>
      </c>
      <c r="K172" s="129">
        <f>'3b CM'!K26</f>
        <v>3.459334383329669</v>
      </c>
      <c r="L172" s="129">
        <f>'3b CM'!L26</f>
        <v>3.3559039108443711</v>
      </c>
      <c r="M172" s="129">
        <f>'3b CM'!M26</f>
        <v>11.38196650616657</v>
      </c>
      <c r="N172" s="129">
        <f>'3b CM'!N26</f>
        <v>10.820021119555937</v>
      </c>
      <c r="O172" s="30"/>
      <c r="P172" s="129">
        <f>'3b CM'!P26</f>
        <v>10.820021119555937</v>
      </c>
      <c r="Q172" s="129">
        <f>'3b CM'!Q26</f>
        <v>14.328685699058877</v>
      </c>
      <c r="R172" s="129">
        <f>'3b CM'!R26</f>
        <v>14.185156414919366</v>
      </c>
      <c r="S172" s="129">
        <f>'3b CM'!S26</f>
        <v>16.817862047615261</v>
      </c>
      <c r="T172" s="129">
        <f>'3b CM'!T26</f>
        <v>17.877519256298584</v>
      </c>
      <c r="U172" s="129">
        <f>'3b CM'!U26</f>
        <v>13.501244945734562</v>
      </c>
      <c r="V172" s="129">
        <f>'3b CM'!V26</f>
        <v>13.924125614936395</v>
      </c>
      <c r="W172" s="129" t="str">
        <f>'3b CM'!W26</f>
        <v>-</v>
      </c>
      <c r="X172" s="129" t="str">
        <f>'3b CM'!X26</f>
        <v>-</v>
      </c>
      <c r="Y172" s="129" t="str">
        <f>'3b CM'!Y26</f>
        <v>-</v>
      </c>
      <c r="Z172" s="129" t="str">
        <f>'3b CM'!Z26</f>
        <v>-</v>
      </c>
      <c r="AA172" s="28"/>
    </row>
    <row r="173" spans="1:27" s="29" customFormat="1" ht="11.25" customHeight="1" x14ac:dyDescent="0.25">
      <c r="A173" s="256"/>
      <c r="B173" s="132" t="s">
        <v>596</v>
      </c>
      <c r="C173" s="178" t="s">
        <v>597</v>
      </c>
      <c r="D173" s="134" t="s">
        <v>329</v>
      </c>
      <c r="E173" s="131"/>
      <c r="F173" s="30"/>
      <c r="G173" s="129" t="str">
        <f>IF('3c AA'!J68="-","-",'3c AA'!J68)</f>
        <v>-</v>
      </c>
      <c r="H173" s="129" t="str">
        <f>IF('3c AA'!K68="-","-",'3c AA'!K68)</f>
        <v>-</v>
      </c>
      <c r="I173" s="129" t="str">
        <f>IF('3c AA'!L68="-","-",'3c AA'!L68)</f>
        <v>-</v>
      </c>
      <c r="J173" s="129" t="str">
        <f>IF('3c AA'!M68="-","-",'3c AA'!M68)</f>
        <v>-</v>
      </c>
      <c r="K173" s="129" t="str">
        <f>IF('3c AA'!N68="-","-",'3c AA'!N68)</f>
        <v>-</v>
      </c>
      <c r="L173" s="129" t="str">
        <f>IF('3c AA'!O68="-","-",'3c AA'!O68)</f>
        <v>-</v>
      </c>
      <c r="M173" s="129" t="str">
        <f>IF('3c AA'!P68="-","-",'3c AA'!P68)</f>
        <v>-</v>
      </c>
      <c r="N173" s="129" t="str">
        <f>IF('3c AA'!Q68="-","-",'3c AA'!Q68)</f>
        <v>-</v>
      </c>
      <c r="O173" s="30"/>
      <c r="P173" s="129" t="str">
        <f>IF('3c AA'!S68="-","-",'3c AA'!S68)</f>
        <v>-</v>
      </c>
      <c r="Q173" s="129" t="str">
        <f>IF('3c AA'!T68="-","-",'3c AA'!T68)</f>
        <v>-</v>
      </c>
      <c r="R173" s="129" t="str">
        <f>IF('3c AA'!U68="-","-",'3c AA'!U68)</f>
        <v>-</v>
      </c>
      <c r="S173" s="129" t="str">
        <f>IF('3c AA'!V68="-","-",'3c AA'!V68)</f>
        <v>-</v>
      </c>
      <c r="T173" s="129">
        <f>IF('3c AA'!W68="-","-",'3c AA'!W68)</f>
        <v>4.514392127949665</v>
      </c>
      <c r="U173" s="129">
        <f>IF('3c AA'!X68="-","-",'3c AA'!X68)</f>
        <v>9.9756950960531068</v>
      </c>
      <c r="V173" s="129">
        <f>IF('3c AA'!Y68="-","-",'3c AA'!Y68)</f>
        <v>4.43</v>
      </c>
      <c r="W173" s="129" t="str">
        <f>IF('3c AA'!Z68="-","-",'3c AA'!Z68)</f>
        <v>-</v>
      </c>
      <c r="X173" s="129" t="str">
        <f>IF('3c AA'!AA68="-","-",'3c AA'!AA68)</f>
        <v>-</v>
      </c>
      <c r="Y173" s="129" t="str">
        <f>IF('3c AA'!AB68="-","-",'3c AA'!AB68)</f>
        <v>-</v>
      </c>
      <c r="Z173" s="129" t="str">
        <f>IF('3c AA'!AC68="-","-",'3c AA'!AC68)</f>
        <v>-</v>
      </c>
      <c r="AA173" s="28"/>
    </row>
    <row r="174" spans="1:27" s="29" customFormat="1" ht="11.25" customHeight="1" x14ac:dyDescent="0.25">
      <c r="A174" s="256"/>
      <c r="B174" s="132" t="s">
        <v>2</v>
      </c>
      <c r="C174" s="178" t="s">
        <v>342</v>
      </c>
      <c r="D174" s="134" t="s">
        <v>329</v>
      </c>
      <c r="E174" s="131"/>
      <c r="F174" s="30"/>
      <c r="G174" s="129">
        <f>IF('3d PC'!G27="-","-",'3d PC'!G27)</f>
        <v>68.697157313013491</v>
      </c>
      <c r="H174" s="129">
        <f>'3d PC'!H27</f>
        <v>68.676977780389578</v>
      </c>
      <c r="I174" s="129">
        <f>'3d PC'!I27</f>
        <v>86.638075303725927</v>
      </c>
      <c r="J174" s="129">
        <f>'3d PC'!J27</f>
        <v>85.632815258881649</v>
      </c>
      <c r="K174" s="129">
        <f>'3d PC'!K27</f>
        <v>97.940918651094151</v>
      </c>
      <c r="L174" s="129">
        <f>'3d PC'!L27</f>
        <v>97.121632485490977</v>
      </c>
      <c r="M174" s="129">
        <f>'3d PC'!M27</f>
        <v>118.20051942227433</v>
      </c>
      <c r="N174" s="129">
        <f>'3d PC'!N27</f>
        <v>116.12349457950175</v>
      </c>
      <c r="O174" s="30"/>
      <c r="P174" s="129">
        <f>'3d PC'!P27</f>
        <v>116.12349457950175</v>
      </c>
      <c r="Q174" s="129">
        <f>'3d PC'!Q27</f>
        <v>129.5743879868638</v>
      </c>
      <c r="R174" s="129">
        <f>'3d PC'!R27</f>
        <v>131.41347519919506</v>
      </c>
      <c r="S174" s="129">
        <f>'3d PC'!S27</f>
        <v>142.89787628597503</v>
      </c>
      <c r="T174" s="129">
        <f>'3d PC'!T27</f>
        <v>145.54340038409359</v>
      </c>
      <c r="U174" s="129">
        <f>'3d PC'!U27</f>
        <v>157.23599869542505</v>
      </c>
      <c r="V174" s="129">
        <f>'3d PC'!V27</f>
        <v>143.58421753322577</v>
      </c>
      <c r="W174" s="129" t="str">
        <f>'3d PC'!W27</f>
        <v>-</v>
      </c>
      <c r="X174" s="129" t="str">
        <f>'3d PC'!X27</f>
        <v>-</v>
      </c>
      <c r="Y174" s="129" t="str">
        <f>'3d PC'!Y27</f>
        <v>-</v>
      </c>
      <c r="Z174" s="129" t="str">
        <f>'3d PC'!Z27</f>
        <v>-</v>
      </c>
      <c r="AA174" s="28"/>
    </row>
    <row r="175" spans="1:27" s="29" customFormat="1" ht="11.25" customHeight="1" x14ac:dyDescent="0.25">
      <c r="A175" s="256"/>
      <c r="B175" s="132" t="s">
        <v>352</v>
      </c>
      <c r="C175" s="178" t="s">
        <v>343</v>
      </c>
      <c r="D175" s="134" t="s">
        <v>329</v>
      </c>
      <c r="E175" s="131"/>
      <c r="F175" s="30"/>
      <c r="G175" s="129">
        <f>IF('3e NC-Elec'!H41="-","-",'3e NC-Elec'!H41)</f>
        <v>148.83755254249516</v>
      </c>
      <c r="H175" s="129">
        <f>'3e NC-Elec'!I41</f>
        <v>149.58596648207978</v>
      </c>
      <c r="I175" s="129">
        <f>'3e NC-Elec'!J41</f>
        <v>178.77397635531861</v>
      </c>
      <c r="J175" s="129">
        <f>'3e NC-Elec'!K41</f>
        <v>178.21106816077142</v>
      </c>
      <c r="K175" s="129">
        <f>'3e NC-Elec'!L41</f>
        <v>169.86460557365865</v>
      </c>
      <c r="L175" s="129">
        <f>'3e NC-Elec'!M41</f>
        <v>170.76181475205237</v>
      </c>
      <c r="M175" s="129">
        <f>'3e NC-Elec'!N41</f>
        <v>155.43898208447044</v>
      </c>
      <c r="N175" s="129">
        <f>'3e NC-Elec'!O41</f>
        <v>155.04840246901301</v>
      </c>
      <c r="O175" s="30"/>
      <c r="P175" s="129">
        <f>'3e NC-Elec'!Q41</f>
        <v>155.04840246901301</v>
      </c>
      <c r="Q175" s="129">
        <f>'3e NC-Elec'!R41</f>
        <v>154.32708952990532</v>
      </c>
      <c r="R175" s="129">
        <f>'3e NC-Elec'!S41</f>
        <v>155.68171664214671</v>
      </c>
      <c r="S175" s="129">
        <f>'3e NC-Elec'!T41</f>
        <v>164.73860302391074</v>
      </c>
      <c r="T175" s="129">
        <f>'3e NC-Elec'!U41</f>
        <v>168.02581593101917</v>
      </c>
      <c r="U175" s="129">
        <f>'3e NC-Elec'!V41</f>
        <v>169.61393814062509</v>
      </c>
      <c r="V175" s="129">
        <f>'3e NC-Elec'!W41</f>
        <v>169.77779074667174</v>
      </c>
      <c r="W175" s="129" t="str">
        <f>'3e NC-Elec'!X41</f>
        <v>-</v>
      </c>
      <c r="X175" s="129" t="str">
        <f>'3e NC-Elec'!Y41</f>
        <v>-</v>
      </c>
      <c r="Y175" s="129" t="str">
        <f>'3e NC-Elec'!Z41</f>
        <v>-</v>
      </c>
      <c r="Z175" s="129" t="str">
        <f>'3e NC-Elec'!AA41</f>
        <v>-</v>
      </c>
      <c r="AA175" s="28"/>
    </row>
    <row r="176" spans="1:27" s="29" customFormat="1" ht="11.25" customHeight="1" x14ac:dyDescent="0.25">
      <c r="A176" s="256"/>
      <c r="B176" s="132" t="s">
        <v>349</v>
      </c>
      <c r="C176" s="178" t="s">
        <v>344</v>
      </c>
      <c r="D176" s="134" t="s">
        <v>329</v>
      </c>
      <c r="E176" s="131"/>
      <c r="F176" s="30"/>
      <c r="G176" s="129">
        <f>IF('3g CPIH'!C$16="-","-",'3h OC '!$E$8*('3g CPIH'!C$16/'3g CPIH'!$G$16))</f>
        <v>76.502677103718199</v>
      </c>
      <c r="H176" s="129">
        <f>IF('3g CPIH'!D$16="-","-",'3h OC '!$E$8*('3g CPIH'!D$16/'3g CPIH'!$G$16))</f>
        <v>76.655835616438353</v>
      </c>
      <c r="I176" s="129">
        <f>IF('3g CPIH'!E$16="-","-",'3h OC '!$E$8*('3g CPIH'!E$16/'3g CPIH'!$G$16))</f>
        <v>76.885573385518597</v>
      </c>
      <c r="J176" s="129">
        <f>IF('3g CPIH'!F$16="-","-",'3h OC '!$E$8*('3g CPIH'!F$16/'3g CPIH'!$G$16))</f>
        <v>77.345048923679059</v>
      </c>
      <c r="K176" s="129">
        <f>IF('3g CPIH'!G$16="-","-",'3h OC '!$E$8*('3g CPIH'!G$16/'3g CPIH'!$G$16))</f>
        <v>78.263999999999996</v>
      </c>
      <c r="L176" s="129">
        <f>IF('3g CPIH'!H$16="-","-",'3h OC '!$E$8*('3g CPIH'!H$16/'3g CPIH'!$G$16))</f>
        <v>79.259530332681024</v>
      </c>
      <c r="M176" s="129">
        <f>IF('3g CPIH'!I$16="-","-",'3h OC '!$E$8*('3g CPIH'!I$16/'3g CPIH'!$G$16))</f>
        <v>80.408219178082177</v>
      </c>
      <c r="N176" s="129">
        <f>IF('3g CPIH'!J$16="-","-",'3h OC '!$E$8*('3g CPIH'!J$16/'3g CPIH'!$G$16))</f>
        <v>81.097432485322898</v>
      </c>
      <c r="O176" s="30"/>
      <c r="P176" s="129">
        <f>IF('3g CPIH'!L$16="-","-",'3h OC '!$E$8*('3g CPIH'!L$16/'3g CPIH'!$G$16))</f>
        <v>81.097432485322898</v>
      </c>
      <c r="Q176" s="129">
        <f>IF('3g CPIH'!M$16="-","-",'3h OC '!$E$8*('3g CPIH'!M$16/'3g CPIH'!$G$16))</f>
        <v>82.016383561643835</v>
      </c>
      <c r="R176" s="129">
        <f>IF('3g CPIH'!N$16="-","-",'3h OC '!$E$8*('3g CPIH'!N$16/'3g CPIH'!$G$16))</f>
        <v>82.62901761252445</v>
      </c>
      <c r="S176" s="129">
        <f>IF('3g CPIH'!O$16="-","-",'3h OC '!$E$8*('3g CPIH'!O$16/'3g CPIH'!$G$16))</f>
        <v>83.088493150684926</v>
      </c>
      <c r="T176" s="129">
        <f>IF('3g CPIH'!P$16="-","-",'3h OC '!$E$8*('3g CPIH'!P$16/'3g CPIH'!$G$16))</f>
        <v>83.318230919765156</v>
      </c>
      <c r="U176" s="129">
        <f>IF('3g CPIH'!Q$16="-","-",'3h OC '!$E$8*('3g CPIH'!Q$16/'3g CPIH'!$G$16))</f>
        <v>83.777706457925632</v>
      </c>
      <c r="V176" s="129">
        <f>IF('3g CPIH'!R$16="-","-",'3h OC '!$E$8*('3g CPIH'!R$16/'3g CPIH'!$G$16))</f>
        <v>85.309291585127198</v>
      </c>
      <c r="W176" s="129" t="str">
        <f>IF('3g CPIH'!S$16="-","-",'3h OC '!$E$8*('3g CPIH'!S$16/'3g CPIH'!$G$16))</f>
        <v>-</v>
      </c>
      <c r="X176" s="129" t="str">
        <f>IF('3g CPIH'!T$16="-","-",'3h OC '!$E$8*('3g CPIH'!T$16/'3g CPIH'!$G$16))</f>
        <v>-</v>
      </c>
      <c r="Y176" s="129" t="str">
        <f>IF('3g CPIH'!U$16="-","-",'3h OC '!$E$8*('3g CPIH'!U$16/'3g CPIH'!$G$16))</f>
        <v>-</v>
      </c>
      <c r="Z176" s="129" t="str">
        <f>IF('3g CPIH'!V$16="-","-",'3h OC '!$E$8*('3g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SMNCC'!G$46)</f>
        <v>0</v>
      </c>
      <c r="L177" s="129">
        <f>IF('3i SMNCC'!H$46="-","-",'3i SMNCC'!H$46)</f>
        <v>-0.18995111249132623</v>
      </c>
      <c r="M177" s="129">
        <f>IF('3i SMNCC'!I$46="-","-",'3i SMNCC'!I$46)</f>
        <v>2.3898870370752556</v>
      </c>
      <c r="N177" s="129">
        <f>IF('3i SMNCC'!J$46="-","-",'3i SMNCC'!J$46)</f>
        <v>11.485481460604181</v>
      </c>
      <c r="O177" s="30"/>
      <c r="P177" s="129">
        <f>IF('3i SMNCC'!L$46="-","-",'3i SMNCC'!L$46)</f>
        <v>11.485481460604181</v>
      </c>
      <c r="Q177" s="129">
        <f>IF('3i SMNCC'!M$46="-","-",'3i SMNCC'!M$46)</f>
        <v>13.905095596481768</v>
      </c>
      <c r="R177" s="129">
        <f>IF('3i SMNCC'!N$46="-","-",'3i SMNCC'!N$46)</f>
        <v>14.008016342776511</v>
      </c>
      <c r="S177" s="129">
        <f>IF('3i SMNCC'!O$46="-","-",'3i SMNCC'!O$46)</f>
        <v>16.592254432324484</v>
      </c>
      <c r="T177" s="129">
        <f>IF('3i SMNCC'!P$46="-","-",'3i SMNCC'!P$46)</f>
        <v>16.855736391237045</v>
      </c>
      <c r="U177" s="129">
        <f>IF('3i SMNCC'!Q$46="-","-",'3i SMNCC'!Q$46)</f>
        <v>16.48610584262476</v>
      </c>
      <c r="V177" s="129">
        <f>IF('3i SMNCC'!R$46="-","-",'3i SMNCC'!R$46)</f>
        <v>16.529685824397358</v>
      </c>
      <c r="W177" s="129" t="str">
        <f>IF('3i SMNCC'!S$46="-","-",'3i SMNCC'!S$46)</f>
        <v>-</v>
      </c>
      <c r="X177" s="129" t="str">
        <f>IF('3i SMNCC'!T$46="-","-",'3i SMNCC'!T$46)</f>
        <v>-</v>
      </c>
      <c r="Y177" s="129" t="str">
        <f>IF('3i SMNCC'!U$46="-","-",'3i SMNCC'!U$46)</f>
        <v>-</v>
      </c>
      <c r="Z177" s="129" t="str">
        <f>IF('3i SMNCC'!V$46="-","-",'3i SMNCC'!V$46)</f>
        <v>-</v>
      </c>
      <c r="AA177" s="28"/>
    </row>
    <row r="178" spans="1:27" s="29" customFormat="1" ht="12.4" customHeight="1" x14ac:dyDescent="0.25">
      <c r="A178" s="256"/>
      <c r="B178" s="132" t="s">
        <v>349</v>
      </c>
      <c r="C178" s="178" t="s">
        <v>389</v>
      </c>
      <c r="D178" s="134" t="s">
        <v>329</v>
      </c>
      <c r="E178" s="131"/>
      <c r="F178" s="30"/>
      <c r="G178" s="129">
        <f>IF('3g CPIH'!C$16="-","-",'3j PAAC PAP'!$G$10*('3g CPIH'!C$16/'3g CPIH'!$G$16))</f>
        <v>3.3460635029354204</v>
      </c>
      <c r="H178" s="129">
        <f>IF('3g CPIH'!D$16="-","-",'3j PAAC PAP'!$G$10*('3g CPIH'!D$16/'3g CPIH'!$G$16))</f>
        <v>3.3527623287671227</v>
      </c>
      <c r="I178" s="129">
        <f>IF('3g CPIH'!E$16="-","-",'3j PAAC PAP'!$G$10*('3g CPIH'!E$16/'3g CPIH'!$G$16))</f>
        <v>3.3628105675146771</v>
      </c>
      <c r="J178" s="129">
        <f>IF('3g CPIH'!F$16="-","-",'3j PAAC PAP'!$G$10*('3g CPIH'!F$16/'3g CPIH'!$G$16))</f>
        <v>3.3829070450097847</v>
      </c>
      <c r="K178" s="129">
        <f>IF('3g CPIH'!G$16="-","-",'3j PAAC PAP'!$G$10*('3g CPIH'!G$16/'3g CPIH'!$G$16))</f>
        <v>3.4230999999999998</v>
      </c>
      <c r="L178" s="129">
        <f>IF('3g CPIH'!H$16="-","-",'3j PAAC PAP'!$G$10*('3g CPIH'!H$16/'3g CPIH'!$G$16))</f>
        <v>3.4666423679060667</v>
      </c>
      <c r="M178" s="129">
        <f>IF('3g CPIH'!I$16="-","-",'3j PAAC PAP'!$G$10*('3g CPIH'!I$16/'3g CPIH'!$G$16))</f>
        <v>3.516883561643835</v>
      </c>
      <c r="N178" s="129">
        <f>IF('3g CPIH'!J$16="-","-",'3j PAAC PAP'!$G$10*('3g CPIH'!J$16/'3g CPIH'!$G$16))</f>
        <v>3.547028277886497</v>
      </c>
      <c r="O178" s="30"/>
      <c r="P178" s="129">
        <f>IF('3g CPIH'!L$16="-","-",'3j PAAC PAP'!$G$10*('3g CPIH'!L$16/'3g CPIH'!$G$16))</f>
        <v>3.547028277886497</v>
      </c>
      <c r="Q178" s="129">
        <f>IF('3g CPIH'!M$16="-","-",'3j PAAC PAP'!$G$10*('3g CPIH'!M$16/'3g CPIH'!$G$16))</f>
        <v>3.5872212328767121</v>
      </c>
      <c r="R178" s="129">
        <f>IF('3g CPIH'!N$16="-","-",'3j PAAC PAP'!$G$10*('3g CPIH'!N$16/'3g CPIH'!$G$16))</f>
        <v>3.6140165362035224</v>
      </c>
      <c r="S178" s="129">
        <f>IF('3g CPIH'!O$16="-","-",'3j PAAC PAP'!$G$10*('3g CPIH'!O$16/'3g CPIH'!$G$16))</f>
        <v>3.6341130136986299</v>
      </c>
      <c r="T178" s="129">
        <f>IF('3g CPIH'!P$16="-","-",'3j PAAC PAP'!$G$10*('3g CPIH'!P$16/'3g CPIH'!$G$16))</f>
        <v>3.6441612524461835</v>
      </c>
      <c r="U178" s="129">
        <f>IF('3g CPIH'!Q$16="-","-",'3j PAAC PAP'!$G$10*('3g CPIH'!Q$16/'3g CPIH'!$G$16))</f>
        <v>3.6642577299412915</v>
      </c>
      <c r="V178" s="129">
        <f>IF('3g CPIH'!R$16="-","-",'3j PAAC PAP'!$G$10*('3g CPIH'!R$16/'3g CPIH'!$G$16))</f>
        <v>3.7312459882583173</v>
      </c>
      <c r="W178" s="129" t="str">
        <f>IF('3g CPIH'!S$16="-","-",'3j PAAC PAP'!$G$10*('3g CPIH'!S$16/'3g CPIH'!$G$16))</f>
        <v>-</v>
      </c>
      <c r="X178" s="129" t="str">
        <f>IF('3g CPIH'!T$16="-","-",'3j PAAC PAP'!$G$10*('3g CPIH'!T$16/'3g CPIH'!$G$16))</f>
        <v>-</v>
      </c>
      <c r="Y178" s="129" t="str">
        <f>IF('3g CPIH'!U$16="-","-",'3j PAAC PAP'!$G$10*('3g CPIH'!U$16/'3g CPIH'!$G$16))</f>
        <v>-</v>
      </c>
      <c r="Z178" s="129" t="str">
        <f>IF('3g CPIH'!V$16="-","-",'3j PAAC PAP'!$G$10*('3g CPIH'!V$16/'3g CPIH'!$G$16))</f>
        <v>-</v>
      </c>
      <c r="AA178" s="28"/>
    </row>
    <row r="179" spans="1:27" s="29" customFormat="1" ht="11.25" customHeight="1" x14ac:dyDescent="0.25">
      <c r="A179" s="256"/>
      <c r="B179" s="132" t="s">
        <v>349</v>
      </c>
      <c r="C179" s="132" t="s">
        <v>404</v>
      </c>
      <c r="D179" s="134" t="s">
        <v>329</v>
      </c>
      <c r="E179" s="131"/>
      <c r="F179" s="30"/>
      <c r="G179" s="129">
        <f>IF(G171="-","-",SUM(G171:G177)*'3j PAAC PAP'!$G$28)</f>
        <v>2.3540710038801045</v>
      </c>
      <c r="H179" s="129">
        <f>IF(H171="-","-",SUM(H171:H177)*'3j PAAC PAP'!$G$28)</f>
        <v>2.2619382982475655</v>
      </c>
      <c r="I179" s="129">
        <f>IF(I171="-","-",SUM(I171:I177)*'3j PAAC PAP'!$G$28)</f>
        <v>2.4104549896937253</v>
      </c>
      <c r="J179" s="129">
        <f>IF(J171="-","-",SUM(J171:J177)*'3j PAAC PAP'!$G$28)</f>
        <v>2.3679479855258316</v>
      </c>
      <c r="K179" s="129">
        <f>IF(K171="-","-",SUM(K171:K177)*'3j PAAC PAP'!$G$28)</f>
        <v>2.5277912993126299</v>
      </c>
      <c r="L179" s="129">
        <f>IF(L171="-","-",SUM(L171:L177)*'3j PAAC PAP'!$G$28)</f>
        <v>2.4993617787660973</v>
      </c>
      <c r="M179" s="129">
        <f>IF(M171="-","-",SUM(M171:M177)*'3j PAAC PAP'!$G$28)</f>
        <v>2.6183633891205327</v>
      </c>
      <c r="N179" s="129">
        <f>IF(N171="-","-",SUM(N171:N177)*'3j PAAC PAP'!$G$28)</f>
        <v>2.7450350998625352</v>
      </c>
      <c r="O179" s="30"/>
      <c r="P179" s="129">
        <f>IF(P171="-","-",SUM(P171:P177)*'3j PAAC PAP'!$G$28)</f>
        <v>2.7450350998625352</v>
      </c>
      <c r="Q179" s="129">
        <f>IF(Q171="-","-",SUM(Q171:Q177)*'3j PAAC PAP'!$G$28)</f>
        <v>2.9824674112984071</v>
      </c>
      <c r="R179" s="129">
        <f>IF(R171="-","-",SUM(R171:R177)*'3j PAAC PAP'!$G$28)</f>
        <v>2.8813974555369239</v>
      </c>
      <c r="S179" s="129">
        <f>IF(S171="-","-",SUM(S171:S177)*'3j PAAC PAP'!$G$28)</f>
        <v>2.9227673488617496</v>
      </c>
      <c r="T179" s="129">
        <f>IF(T171="-","-",SUM(T171:T177)*'3j PAAC PAP'!$G$28)</f>
        <v>2.8463034639866431</v>
      </c>
      <c r="U179" s="129">
        <f>IF(U171="-","-",SUM(U171:U177)*'3j PAAC PAP'!$G$28)</f>
        <v>3.0560753789693633</v>
      </c>
      <c r="V179" s="129">
        <f>IF(V171="-","-",SUM(V171:V177)*'3j PAAC PAP'!$G$28)</f>
        <v>3.3111429623677786</v>
      </c>
      <c r="W179" s="129" t="str">
        <f>IF(W171="-","-",SUM(W171:W177)*'3j PAAC PAP'!$G$28)</f>
        <v>-</v>
      </c>
      <c r="X179" s="129" t="str">
        <f>IF(X171="-","-",SUM(X171:X177)*'3j PAAC PAP'!$G$28)</f>
        <v>-</v>
      </c>
      <c r="Y179" s="129" t="str">
        <f>IF(Y171="-","-",SUM(Y171:Y177)*'3j PAAC PAP'!$G$28)</f>
        <v>-</v>
      </c>
      <c r="Z179" s="129" t="str">
        <f>IF(Z171="-","-",SUM(Z171:Z177)*'3j PAAC PAP'!$G$28)</f>
        <v>-</v>
      </c>
      <c r="AA179" s="28"/>
    </row>
    <row r="180" spans="1:27" x14ac:dyDescent="0.25">
      <c r="A180" s="256"/>
      <c r="B180" s="132" t="s">
        <v>388</v>
      </c>
      <c r="C180" s="178" t="s">
        <v>515</v>
      </c>
      <c r="D180" s="134" t="s">
        <v>329</v>
      </c>
      <c r="E180" s="131"/>
      <c r="F180" s="30"/>
      <c r="G180" s="129">
        <f>IF(G171="-","-",SUM(G171:G179)*'3k EBIT'!$E$8)</f>
        <v>9.503405397371484</v>
      </c>
      <c r="H180" s="129">
        <f>IF(H171="-","-",SUM(H171:H179)*'3k EBIT'!$E$8)</f>
        <v>9.1341309688925278</v>
      </c>
      <c r="I180" s="129">
        <f>IF(I171="-","-",SUM(I171:I179)*'3k EBIT'!$E$8)</f>
        <v>9.7298001755831436</v>
      </c>
      <c r="J180" s="129">
        <f>IF(J171="-","-",SUM(J171:J179)*'3k EBIT'!$E$8)</f>
        <v>9.5597584530341155</v>
      </c>
      <c r="K180" s="129">
        <f>IF(K171="-","-",SUM(K171:K179)*'3k EBIT'!$E$8)</f>
        <v>10.201425359818794</v>
      </c>
      <c r="L180" s="129">
        <f>IF(L171="-","-",SUM(L171:L179)*'3k EBIT'!$E$8)</f>
        <v>10.088281115725556</v>
      </c>
      <c r="M180" s="129">
        <f>IF(M171="-","-",SUM(M171:M179)*'3k EBIT'!$E$8)</f>
        <v>10.566388674414689</v>
      </c>
      <c r="N180" s="129">
        <f>IF(N171="-","-",SUM(N171:N179)*'3k EBIT'!$E$8)</f>
        <v>11.074860112865217</v>
      </c>
      <c r="O180" s="30"/>
      <c r="P180" s="129">
        <f>IF(P171="-","-",SUM(P171:P179)*'3k EBIT'!$E$8)</f>
        <v>11.074860112865217</v>
      </c>
      <c r="Q180" s="129">
        <f>IF(Q171="-","-",SUM(Q171:Q179)*'3k EBIT'!$E$8)</f>
        <v>12.027618495632273</v>
      </c>
      <c r="R180" s="129">
        <f>IF(R171="-","-",SUM(R171:R179)*'3k EBIT'!$E$8)</f>
        <v>11.622899576799187</v>
      </c>
      <c r="S180" s="129">
        <f>IF(S171="-","-",SUM(S171:S179)*'3k EBIT'!$E$8)</f>
        <v>11.789160534171993</v>
      </c>
      <c r="T180" s="129">
        <f>IF(T171="-","-",SUM(T171:T179)*'3k EBIT'!$E$8)</f>
        <v>11.482774788797071</v>
      </c>
      <c r="U180" s="129">
        <f>IF(U171="-","-",SUM(U171:U179)*'3k EBIT'!$E$8)</f>
        <v>12.324240157405056</v>
      </c>
      <c r="V180" s="129">
        <f>IF(V171="-","-",SUM(V171:V179)*'3k EBIT'!$E$8)</f>
        <v>13.348225768581621</v>
      </c>
      <c r="W180" s="129" t="str">
        <f>IF(W171="-","-",SUM(W171:W179)*'3k EBIT'!$E$8)</f>
        <v>-</v>
      </c>
      <c r="X180" s="129" t="str">
        <f>IF(X171="-","-",SUM(X171:X179)*'3k EBIT'!$E$8)</f>
        <v>-</v>
      </c>
      <c r="Y180" s="129" t="str">
        <f>IF(Y171="-","-",SUM(Y171:Y179)*'3k EBIT'!$E$8)</f>
        <v>-</v>
      </c>
      <c r="Z180" s="129" t="str">
        <f>IF(Z171="-","-",SUM(Z171:Z179)*'3k EBIT'!$E$8)</f>
        <v>-</v>
      </c>
    </row>
    <row r="181" spans="1:27" x14ac:dyDescent="0.25">
      <c r="A181" s="256"/>
      <c r="B181" s="132" t="s">
        <v>292</v>
      </c>
      <c r="C181" s="176" t="s">
        <v>516</v>
      </c>
      <c r="D181" s="134" t="s">
        <v>329</v>
      </c>
      <c r="E181" s="130"/>
      <c r="F181" s="30"/>
      <c r="G181" s="129">
        <f>IF(G171="-","-",SUM(G171:G174,G176:G180)*'3l HAP'!$E$9)</f>
        <v>5.1439904959127993</v>
      </c>
      <c r="H181" s="129">
        <f>IF(H171="-","-",SUM(H171:H174,H176:H180)*'3l HAP'!$E$9)</f>
        <v>4.848477984572134</v>
      </c>
      <c r="I181" s="129">
        <f>IF(I171="-","-",SUM(I171:I174,I176:I180)*'3l HAP'!$E$9)</f>
        <v>4.880146292694211</v>
      </c>
      <c r="J181" s="129">
        <f>IF(J171="-","-",SUM(J171:J174,J176:J180)*'3l HAP'!$E$9)</f>
        <v>4.7573573141225332</v>
      </c>
      <c r="K181" s="129">
        <f>IF(K171="-","-",SUM(K171:K174,K176:K180)*'3l HAP'!$E$9)</f>
        <v>5.374012678215883</v>
      </c>
      <c r="L181" s="129">
        <f>IF(L171="-","-",SUM(L171:L174,L176:L180)*'3l HAP'!$E$9)</f>
        <v>5.2736901021334859</v>
      </c>
      <c r="M181" s="129">
        <f>IF(M171="-","-",SUM(M171:M174,M176:M180)*'3l HAP'!$E$9)</f>
        <v>5.8664511623464826</v>
      </c>
      <c r="N181" s="129">
        <f>IF(N171="-","-",SUM(N171:N174,N176:N180)*'3l HAP'!$E$9)</f>
        <v>6.2639868624633728</v>
      </c>
      <c r="O181" s="30"/>
      <c r="P181" s="129">
        <f>IF(P171="-","-",SUM(P171:P174,P176:P180)*'3l HAP'!$E$9)</f>
        <v>6.2639868624633728</v>
      </c>
      <c r="Q181" s="129">
        <f>IF(Q171="-","-",SUM(Q171:Q174,Q176:Q180)*'3l HAP'!$E$9)</f>
        <v>7.0087228536409096</v>
      </c>
      <c r="R181" s="129">
        <f>IF(R171="-","-",SUM(R171:R174,R176:R180)*'3l HAP'!$E$9)</f>
        <v>6.6770220084538927</v>
      </c>
      <c r="S181" s="129">
        <f>IF(S171="-","-",SUM(S171:S174,S176:S180)*'3l HAP'!$E$9)</f>
        <v>6.6725372755401668</v>
      </c>
      <c r="T181" s="129">
        <f>IF(T171="-","-",SUM(T171:T174,T176:T180)*'3l HAP'!$E$9)</f>
        <v>6.3883148837268706</v>
      </c>
      <c r="U181" s="129">
        <f>IF(U171="-","-",SUM(U171:U174,U176:U180)*'3l HAP'!$E$9)</f>
        <v>7.013478416615337</v>
      </c>
      <c r="V181" s="129">
        <f>IF(V171="-","-",SUM(V171:V174,V176:V180)*'3l HAP'!$E$9)</f>
        <v>7.8001408790671585</v>
      </c>
      <c r="W181" s="129" t="str">
        <f>IF(W171="-","-",SUM(W171:W174,W176:W180)*'3l HAP'!$E$9)</f>
        <v>-</v>
      </c>
      <c r="X181" s="129" t="str">
        <f>IF(X171="-","-",SUM(X171:X174,X176:X180)*'3l HAP'!$E$9)</f>
        <v>-</v>
      </c>
      <c r="Y181" s="129" t="str">
        <f>IF(Y171="-","-",SUM(Y171:Y174,Y176:Y180)*'3l HAP'!$E$9)</f>
        <v>-</v>
      </c>
      <c r="Z181" s="129" t="str">
        <f>IF(Z171="-","-",SUM(Z171:Z174,Z176:Z180)*'3l HAP'!$E$9)</f>
        <v>-</v>
      </c>
    </row>
    <row r="182" spans="1:27" x14ac:dyDescent="0.25">
      <c r="A182" s="256"/>
      <c r="B182" s="132" t="s">
        <v>44</v>
      </c>
      <c r="C182" s="178" t="str">
        <f>B182&amp;"_"&amp;D182</f>
        <v>Total_Northern Scotland</v>
      </c>
      <c r="D182" s="134" t="s">
        <v>329</v>
      </c>
      <c r="E182" s="131"/>
      <c r="F182" s="30"/>
      <c r="G182" s="129">
        <f t="shared" ref="G182:N182" si="26">IF(G171="-","-",SUM(G171:G181))</f>
        <v>505.32301533625645</v>
      </c>
      <c r="H182" s="129">
        <f t="shared" si="26"/>
        <v>485.59201461706067</v>
      </c>
      <c r="I182" s="129">
        <f t="shared" si="26"/>
        <v>516.9746808540242</v>
      </c>
      <c r="J182" s="129">
        <f t="shared" si="26"/>
        <v>507.90233122740636</v>
      </c>
      <c r="K182" s="129">
        <f t="shared" si="26"/>
        <v>542.29091510426736</v>
      </c>
      <c r="L182" s="129">
        <f t="shared" si="26"/>
        <v>536.23563477246228</v>
      </c>
      <c r="M182" s="129">
        <f t="shared" si="26"/>
        <v>561.99194115928753</v>
      </c>
      <c r="N182" s="129">
        <f t="shared" si="26"/>
        <v>589.15112046072807</v>
      </c>
      <c r="O182" s="30"/>
      <c r="P182" s="129">
        <f t="shared" ref="P182:Z182" si="27">IF(P171="-","-",SUM(P171:P181))</f>
        <v>589.15112046072807</v>
      </c>
      <c r="Q182" s="129">
        <f t="shared" si="27"/>
        <v>640.041013779688</v>
      </c>
      <c r="R182" s="129">
        <f t="shared" si="27"/>
        <v>618.40832600487249</v>
      </c>
      <c r="S182" s="129">
        <f t="shared" si="27"/>
        <v>627.15441436134336</v>
      </c>
      <c r="T182" s="129">
        <f t="shared" si="27"/>
        <v>610.74463308418603</v>
      </c>
      <c r="U182" s="129">
        <f t="shared" si="27"/>
        <v>655.65742930331908</v>
      </c>
      <c r="V182" s="129">
        <f t="shared" si="27"/>
        <v>710.33804904033889</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189.5451268505233</v>
      </c>
      <c r="H183" s="38">
        <f t="shared" si="28"/>
        <v>169.79422467944352</v>
      </c>
      <c r="I183" s="38">
        <f t="shared" si="28"/>
        <v>152.950206581613</v>
      </c>
      <c r="J183" s="38">
        <f t="shared" si="28"/>
        <v>145.35090100526227</v>
      </c>
      <c r="K183" s="38">
        <f t="shared" si="28"/>
        <v>170.03642726367752</v>
      </c>
      <c r="L183" s="38">
        <f t="shared" si="28"/>
        <v>163.44591331709927</v>
      </c>
      <c r="M183" s="38">
        <f t="shared" si="28"/>
        <v>173.1580607671678</v>
      </c>
      <c r="N183" s="38">
        <f t="shared" si="28"/>
        <v>192.6742814232181</v>
      </c>
      <c r="O183" s="30"/>
      <c r="P183" s="38">
        <f t="shared" ref="P183:Z183" si="29">IF(P15="-","-",AVERAGE(P15,P27,P39,P51,P63,P75,P87,P99,P111,P123,P135,P147,P159,P171))</f>
        <v>192.6742814232181</v>
      </c>
      <c r="Q183" s="38">
        <f t="shared" si="29"/>
        <v>224.78348842636913</v>
      </c>
      <c r="R183" s="38">
        <f t="shared" si="29"/>
        <v>200.62671806184008</v>
      </c>
      <c r="S183" s="38">
        <f t="shared" si="29"/>
        <v>184.21027679335489</v>
      </c>
      <c r="T183" s="38">
        <f t="shared" si="29"/>
        <v>154.3252669413111</v>
      </c>
      <c r="U183" s="38">
        <f t="shared" si="29"/>
        <v>184.19217666026648</v>
      </c>
      <c r="V183" s="38">
        <f t="shared" si="29"/>
        <v>254.27549552827523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5.6162549708796881E-2</v>
      </c>
      <c r="H184" s="38">
        <f t="shared" si="28"/>
        <v>8.4243824563195346E-2</v>
      </c>
      <c r="I184" s="38">
        <f t="shared" si="28"/>
        <v>0.26527464549469565</v>
      </c>
      <c r="J184" s="38">
        <f t="shared" si="28"/>
        <v>0.26977110246335001</v>
      </c>
      <c r="K184" s="38">
        <f t="shared" si="28"/>
        <v>3.4648843503671367</v>
      </c>
      <c r="L184" s="38">
        <f t="shared" si="28"/>
        <v>3.3612879396840958</v>
      </c>
      <c r="M184" s="38">
        <f t="shared" si="28"/>
        <v>11.652403061262774</v>
      </c>
      <c r="N184" s="38">
        <f t="shared" si="28"/>
        <v>11.077105801368656</v>
      </c>
      <c r="O184" s="30"/>
      <c r="P184" s="38">
        <f t="shared" ref="P184:Z185" si="30">IF(P16="-","-",AVERAGE(P16,P28,P40,P52,P64,P76,P88,P100,P112,P124,P136,P148,P160,P172))</f>
        <v>11.077105801368656</v>
      </c>
      <c r="Q184" s="38">
        <f t="shared" si="30"/>
        <v>14.883230646022749</v>
      </c>
      <c r="R184" s="38">
        <f t="shared" si="30"/>
        <v>14.819176551301227</v>
      </c>
      <c r="S184" s="38">
        <f t="shared" si="30"/>
        <v>17.646102036866232</v>
      </c>
      <c r="T184" s="38">
        <f t="shared" si="30"/>
        <v>18.715424771732444</v>
      </c>
      <c r="U184" s="38">
        <f t="shared" si="30"/>
        <v>14.308593954183147</v>
      </c>
      <c r="V184" s="38">
        <f t="shared" si="30"/>
        <v>14.67492004669276</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4.5552674196923926</v>
      </c>
      <c r="U185" s="38">
        <f t="shared" si="28"/>
        <v>9.975695096053105</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68.691006025834241</v>
      </c>
      <c r="H186" s="38">
        <f t="shared" si="31"/>
        <v>68.670909905229934</v>
      </c>
      <c r="I186" s="38">
        <f t="shared" si="31"/>
        <v>86.611630129917302</v>
      </c>
      <c r="J186" s="38">
        <f t="shared" si="31"/>
        <v>85.612644205010028</v>
      </c>
      <c r="K186" s="38">
        <f t="shared" si="31"/>
        <v>97.872125918163235</v>
      </c>
      <c r="L186" s="38">
        <f t="shared" si="31"/>
        <v>97.060884386883117</v>
      </c>
      <c r="M186" s="38">
        <f t="shared" si="31"/>
        <v>118.32747921691032</v>
      </c>
      <c r="N186" s="38">
        <f t="shared" si="31"/>
        <v>116.23082485051968</v>
      </c>
      <c r="O186" s="30"/>
      <c r="P186" s="38">
        <f t="shared" ref="P186:Z186" si="32">IF(P18="-","-",AVERAGE(P18,P30,P42,P54,P66,P78,P90,P102,P114,P126,P138,P150,P162,P174))</f>
        <v>116.23082485051968</v>
      </c>
      <c r="Q186" s="38">
        <f t="shared" si="32"/>
        <v>129.95702823945112</v>
      </c>
      <c r="R186" s="38">
        <f t="shared" si="32"/>
        <v>131.90480608382356</v>
      </c>
      <c r="S186" s="38">
        <f t="shared" si="32"/>
        <v>143.86971317294169</v>
      </c>
      <c r="T186" s="38">
        <f t="shared" si="32"/>
        <v>146.37460328886968</v>
      </c>
      <c r="U186" s="38">
        <f t="shared" si="32"/>
        <v>158.26269332995687</v>
      </c>
      <c r="V186" s="38">
        <f t="shared" si="32"/>
        <v>144.08494500767361</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127.99845935686922</v>
      </c>
      <c r="H187" s="38">
        <f t="shared" si="31"/>
        <v>128.74163155879677</v>
      </c>
      <c r="I187" s="38">
        <f t="shared" si="31"/>
        <v>142.60110367858115</v>
      </c>
      <c r="J187" s="38">
        <f t="shared" si="31"/>
        <v>142.04213797751888</v>
      </c>
      <c r="K187" s="38">
        <f t="shared" si="31"/>
        <v>134.94626558994401</v>
      </c>
      <c r="L187" s="38">
        <f t="shared" si="31"/>
        <v>135.83719089936108</v>
      </c>
      <c r="M187" s="38">
        <f t="shared" si="31"/>
        <v>131.67837067324322</v>
      </c>
      <c r="N187" s="38">
        <f t="shared" si="31"/>
        <v>131.2842545781717</v>
      </c>
      <c r="O187" s="30"/>
      <c r="P187" s="38">
        <f t="shared" ref="P187:Z187" si="33">IF(P19="-","-",AVERAGE(P19,P31,P43,P55,P67,P79,P91,P103,P115,P127,P139,P151,P163,P175))</f>
        <v>131.2842545781717</v>
      </c>
      <c r="Q187" s="38">
        <f t="shared" si="33"/>
        <v>138.51639149164146</v>
      </c>
      <c r="R187" s="38">
        <f t="shared" si="33"/>
        <v>140.23783389769395</v>
      </c>
      <c r="S187" s="38">
        <f t="shared" si="33"/>
        <v>140.5199304149771</v>
      </c>
      <c r="T187" s="38">
        <f t="shared" si="33"/>
        <v>144.00471246533911</v>
      </c>
      <c r="U187" s="38">
        <f t="shared" si="33"/>
        <v>153.15544286240794</v>
      </c>
      <c r="V187" s="38">
        <f t="shared" si="33"/>
        <v>153.27044256757927</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76.502677103718185</v>
      </c>
      <c r="H188" s="38">
        <f t="shared" si="31"/>
        <v>76.655835616438353</v>
      </c>
      <c r="I188" s="38">
        <f t="shared" si="31"/>
        <v>76.885573385518583</v>
      </c>
      <c r="J188" s="38">
        <f t="shared" si="31"/>
        <v>77.345048923679073</v>
      </c>
      <c r="K188" s="38">
        <f t="shared" si="31"/>
        <v>78.263999999999996</v>
      </c>
      <c r="L188" s="38">
        <f t="shared" si="31"/>
        <v>79.259530332681024</v>
      </c>
      <c r="M188" s="38">
        <f t="shared" si="31"/>
        <v>80.408219178082177</v>
      </c>
      <c r="N188" s="38">
        <f t="shared" si="31"/>
        <v>81.097432485322898</v>
      </c>
      <c r="O188" s="30"/>
      <c r="P188" s="38">
        <f t="shared" ref="P188:Z188" si="34">IF(P20="-","-",AVERAGE(P20,P32,P44,P56,P68,P80,P92,P104,P116,P128,P140,P152,P164,P176))</f>
        <v>81.097432485322898</v>
      </c>
      <c r="Q188" s="38">
        <f t="shared" si="34"/>
        <v>82.016383561643821</v>
      </c>
      <c r="R188" s="38">
        <f t="shared" si="34"/>
        <v>82.629017612524436</v>
      </c>
      <c r="S188" s="38">
        <f t="shared" si="34"/>
        <v>83.088493150684926</v>
      </c>
      <c r="T188" s="38">
        <f t="shared" si="34"/>
        <v>83.318230919765156</v>
      </c>
      <c r="U188" s="38">
        <f t="shared" si="34"/>
        <v>83.777706457925646</v>
      </c>
      <c r="V188" s="38">
        <f t="shared" si="34"/>
        <v>85.309291585127184</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-0.18995111249132623</v>
      </c>
      <c r="M189" s="38">
        <f t="shared" si="31"/>
        <v>2.3898870370752552</v>
      </c>
      <c r="N189" s="38">
        <f t="shared" si="31"/>
        <v>11.485481460604179</v>
      </c>
      <c r="O189" s="30"/>
      <c r="P189" s="38">
        <f t="shared" ref="P189:Z189" si="35">IF(P21="-","-",AVERAGE(P21,P33,P45,P57,P69,P81,P93,P105,P117,P129,P141,P153,P165,P177))</f>
        <v>11.485481460604179</v>
      </c>
      <c r="Q189" s="38">
        <f t="shared" si="35"/>
        <v>13.90509559648177</v>
      </c>
      <c r="R189" s="38">
        <f t="shared" si="35"/>
        <v>14.008016342776509</v>
      </c>
      <c r="S189" s="38">
        <f t="shared" si="35"/>
        <v>16.592254432324488</v>
      </c>
      <c r="T189" s="38">
        <f t="shared" si="35"/>
        <v>16.855736391237038</v>
      </c>
      <c r="U189" s="38">
        <f t="shared" si="35"/>
        <v>16.486105842624763</v>
      </c>
      <c r="V189" s="38">
        <f t="shared" si="35"/>
        <v>16.529685824397355</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3.3460635029354218</v>
      </c>
      <c r="H190" s="38">
        <f t="shared" si="31"/>
        <v>3.3527623287671227</v>
      </c>
      <c r="I190" s="38">
        <f t="shared" si="31"/>
        <v>3.362810567514678</v>
      </c>
      <c r="J190" s="38">
        <f t="shared" si="31"/>
        <v>3.3829070450097851</v>
      </c>
      <c r="K190" s="38">
        <f t="shared" si="31"/>
        <v>3.4230999999999985</v>
      </c>
      <c r="L190" s="38">
        <f t="shared" si="31"/>
        <v>3.4666423679060681</v>
      </c>
      <c r="M190" s="38">
        <f t="shared" si="31"/>
        <v>3.516883561643835</v>
      </c>
      <c r="N190" s="38">
        <f t="shared" si="31"/>
        <v>3.547028277886497</v>
      </c>
      <c r="O190" s="30"/>
      <c r="P190" s="38">
        <f t="shared" ref="P190:Z190" si="36">IF(P22="-","-",AVERAGE(P22,P34,P46,P58,P70,P82,P94,P106,P118,P130,P142,P154,P166,P178))</f>
        <v>3.547028277886497</v>
      </c>
      <c r="Q190" s="38">
        <f t="shared" si="36"/>
        <v>3.5872212328767126</v>
      </c>
      <c r="R190" s="38">
        <f t="shared" si="36"/>
        <v>3.6140165362035224</v>
      </c>
      <c r="S190" s="38">
        <f t="shared" si="36"/>
        <v>3.6341130136986304</v>
      </c>
      <c r="T190" s="38">
        <f t="shared" si="36"/>
        <v>3.6441612524461822</v>
      </c>
      <c r="U190" s="38">
        <f t="shared" si="36"/>
        <v>3.6642577299412911</v>
      </c>
      <c r="V190" s="38">
        <f t="shared" si="36"/>
        <v>3.731245988258316</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2.2463993183778168</v>
      </c>
      <c r="H191" s="38">
        <f t="shared" si="31"/>
        <v>2.1549179884670262</v>
      </c>
      <c r="I191" s="38">
        <f t="shared" si="31"/>
        <v>2.2295091289961393</v>
      </c>
      <c r="J191" s="38">
        <f t="shared" si="31"/>
        <v>2.1873119226004336</v>
      </c>
      <c r="K191" s="38">
        <f t="shared" si="31"/>
        <v>2.3521692949549258</v>
      </c>
      <c r="L191" s="38">
        <f t="shared" si="31"/>
        <v>2.3239731498746568</v>
      </c>
      <c r="M191" s="38">
        <f t="shared" si="31"/>
        <v>2.5125003943583812</v>
      </c>
      <c r="N191" s="38">
        <f t="shared" si="31"/>
        <v>2.6398448934285423</v>
      </c>
      <c r="O191" s="30"/>
      <c r="P191" s="38">
        <f t="shared" ref="P191:Z191" si="37">IF(P23="-","-",AVERAGE(P23,P35,P47,P59,P71,P83,P95,P107,P119,P131,P143,P155,P167,P179))</f>
        <v>2.6398448934285423</v>
      </c>
      <c r="Q191" s="38">
        <f t="shared" si="37"/>
        <v>2.9321150935856553</v>
      </c>
      <c r="R191" s="38">
        <f t="shared" si="37"/>
        <v>2.8358309097415044</v>
      </c>
      <c r="S191" s="38">
        <f t="shared" si="37"/>
        <v>2.8440885415855779</v>
      </c>
      <c r="T191" s="38">
        <f t="shared" si="37"/>
        <v>2.7577964216288344</v>
      </c>
      <c r="U191" s="38">
        <f t="shared" si="37"/>
        <v>3.0102489425433903</v>
      </c>
      <c r="V191" s="38">
        <f t="shared" si="37"/>
        <v>3.2646779848370042</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9.0716980087039047</v>
      </c>
      <c r="H192" s="38">
        <f t="shared" si="31"/>
        <v>8.7050352576642407</v>
      </c>
      <c r="I192" s="38">
        <f t="shared" si="31"/>
        <v>9.0043015020223631</v>
      </c>
      <c r="J192" s="38">
        <f t="shared" si="31"/>
        <v>8.8355019072121408</v>
      </c>
      <c r="K192" s="38">
        <f t="shared" si="31"/>
        <v>9.4972725777745239</v>
      </c>
      <c r="L192" s="38">
        <f t="shared" si="31"/>
        <v>9.3850640477703688</v>
      </c>
      <c r="M192" s="38">
        <f t="shared" si="31"/>
        <v>10.141933193736559</v>
      </c>
      <c r="N192" s="38">
        <f t="shared" si="31"/>
        <v>10.653102163027441</v>
      </c>
      <c r="O192" s="30"/>
      <c r="P192" s="38">
        <f t="shared" ref="P192:Z192" si="38">IF(P24="-","-",AVERAGE(P24,P36,P48,P60,P72,P84,P96,P108,P120,P132,P144,P156,P168,P180))</f>
        <v>10.653102163027441</v>
      </c>
      <c r="Q192" s="38">
        <f t="shared" si="38"/>
        <v>11.825731922651386</v>
      </c>
      <c r="R192" s="38">
        <f t="shared" si="38"/>
        <v>11.440201457008683</v>
      </c>
      <c r="S192" s="38">
        <f t="shared" si="38"/>
        <v>11.473699489105003</v>
      </c>
      <c r="T192" s="38">
        <f t="shared" si="38"/>
        <v>11.12790763912132</v>
      </c>
      <c r="U192" s="38">
        <f t="shared" si="38"/>
        <v>12.140500011524482</v>
      </c>
      <c r="V192" s="38">
        <f t="shared" si="38"/>
        <v>13.16192540539206</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5.1164311715208575</v>
      </c>
      <c r="H193" s="38">
        <f t="shared" si="31"/>
        <v>4.8230079072819949</v>
      </c>
      <c r="I193" s="38">
        <f t="shared" si="31"/>
        <v>4.8506995482833037</v>
      </c>
      <c r="J193" s="38">
        <f t="shared" si="31"/>
        <v>4.7288100047546227</v>
      </c>
      <c r="K193" s="38">
        <f t="shared" si="31"/>
        <v>5.3426470084676874</v>
      </c>
      <c r="L193" s="38">
        <f t="shared" si="31"/>
        <v>5.2431374757909524</v>
      </c>
      <c r="M193" s="38">
        <f t="shared" si="31"/>
        <v>5.8872539516122808</v>
      </c>
      <c r="N193" s="38">
        <f t="shared" si="31"/>
        <v>6.2869200889440595</v>
      </c>
      <c r="O193" s="30"/>
      <c r="P193" s="38">
        <f t="shared" ref="P193:Z193" si="39">IF(P25="-","-",AVERAGE(P25,P37,P49,P61,P73,P85,P97,P109,P121,P133,P145,P157,P169,P181))</f>
        <v>6.2869200889440595</v>
      </c>
      <c r="Q193" s="38">
        <f t="shared" si="39"/>
        <v>7.0846378049820826</v>
      </c>
      <c r="R193" s="38">
        <f t="shared" si="39"/>
        <v>6.7623526290319669</v>
      </c>
      <c r="S193" s="38">
        <f t="shared" si="39"/>
        <v>6.7840353215720501</v>
      </c>
      <c r="T193" s="38">
        <f t="shared" si="39"/>
        <v>6.4665548178656183</v>
      </c>
      <c r="U193" s="38">
        <f t="shared" si="39"/>
        <v>7.1128610162643051</v>
      </c>
      <c r="V193" s="38">
        <f t="shared" si="39"/>
        <v>7.8982658852937382</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482.57402388819173</v>
      </c>
      <c r="H194" s="38">
        <f t="shared" si="31"/>
        <v>462.98256906665227</v>
      </c>
      <c r="I194" s="38">
        <f t="shared" si="31"/>
        <v>478.76110916794113</v>
      </c>
      <c r="J194" s="38">
        <f t="shared" si="31"/>
        <v>469.75503409351057</v>
      </c>
      <c r="K194" s="38">
        <f t="shared" si="31"/>
        <v>505.1988920033491</v>
      </c>
      <c r="L194" s="38">
        <f t="shared" si="31"/>
        <v>499.19367280455941</v>
      </c>
      <c r="M194" s="38">
        <f t="shared" si="31"/>
        <v>539.67299103509254</v>
      </c>
      <c r="N194" s="38">
        <f t="shared" si="31"/>
        <v>566.97627602249179</v>
      </c>
      <c r="O194" s="30"/>
      <c r="P194" s="38">
        <f t="shared" ref="P194:Z194" si="40">IF(P26="-","-",AVERAGE(P26,P38,P50,P62,P74,P86,P98,P110,P122,P134,P146,P158,P170,P182))</f>
        <v>566.97627602249179</v>
      </c>
      <c r="Q194" s="38">
        <f t="shared" si="40"/>
        <v>629.4913240157058</v>
      </c>
      <c r="R194" s="38">
        <f t="shared" si="40"/>
        <v>608.87797008194536</v>
      </c>
      <c r="S194" s="38">
        <f t="shared" si="40"/>
        <v>610.66270636711056</v>
      </c>
      <c r="T194" s="38">
        <f t="shared" si="40"/>
        <v>592.14566232900904</v>
      </c>
      <c r="U194" s="38">
        <f t="shared" si="40"/>
        <v>646.08628190369132</v>
      </c>
      <c r="V194" s="38">
        <f t="shared" si="40"/>
        <v>700.63089582352654</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B3:H3"/>
    <mergeCell ref="B10:B14"/>
    <mergeCell ref="C10:C14"/>
    <mergeCell ref="G10:N10"/>
    <mergeCell ref="P10:Z10"/>
    <mergeCell ref="G11:N11"/>
    <mergeCell ref="P11:Z11"/>
    <mergeCell ref="D10:D14"/>
    <mergeCell ref="E10:E11"/>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ht="23" x14ac:dyDescent="0.25">
      <c r="B6" s="79" t="s">
        <v>372</v>
      </c>
      <c r="C6" s="81" t="s">
        <v>479</v>
      </c>
      <c r="D6" s="75"/>
      <c r="E6" s="75"/>
      <c r="F6" s="75"/>
      <c r="G6" s="75"/>
      <c r="I6" s="76"/>
      <c r="J6" s="76"/>
      <c r="K6" s="76"/>
      <c r="L6" s="76"/>
      <c r="M6" s="76"/>
      <c r="N6" s="76"/>
      <c r="O6" s="76"/>
      <c r="P6" s="76"/>
      <c r="Q6" s="76"/>
    </row>
    <row r="7" spans="1:27" ht="14.65" customHeight="1" x14ac:dyDescent="0.25">
      <c r="B7" s="79" t="s">
        <v>467</v>
      </c>
      <c r="C7" s="81" t="s">
        <v>512</v>
      </c>
      <c r="D7" s="75"/>
      <c r="E7" s="75"/>
      <c r="F7" s="75"/>
      <c r="G7" s="75"/>
      <c r="I7" s="76"/>
      <c r="J7" s="76"/>
      <c r="K7" s="76"/>
      <c r="L7" s="76"/>
      <c r="M7" s="76"/>
      <c r="N7" s="76"/>
      <c r="O7" s="76"/>
      <c r="P7" s="76"/>
      <c r="Q7" s="76"/>
    </row>
    <row r="8" spans="1:27" ht="12.4" customHeight="1" x14ac:dyDescent="0.25">
      <c r="B8" s="80" t="s">
        <v>345</v>
      </c>
      <c r="C8" s="82" t="s">
        <v>1</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DF'!H13="-","-",'3a DF'!H13)</f>
        <v>191.97091994295369</v>
      </c>
      <c r="H15" s="38">
        <f>'3a DF'!I13</f>
        <v>171.96724629284955</v>
      </c>
      <c r="I15" s="38">
        <f>'3a DF'!J13</f>
        <v>154.90765893492028</v>
      </c>
      <c r="J15" s="38">
        <f>'3a DF'!K13</f>
        <v>147.21109766394588</v>
      </c>
      <c r="K15" s="38">
        <f>'3a DF'!L13</f>
        <v>172.21254857880399</v>
      </c>
      <c r="L15" s="38">
        <f>'3a DF'!M13</f>
        <v>165.53768942392196</v>
      </c>
      <c r="M15" s="38">
        <f>'3a DF'!N13</f>
        <v>174.32210247101548</v>
      </c>
      <c r="N15" s="38">
        <f>'3a DF'!O13</f>
        <v>193.96951941469163</v>
      </c>
      <c r="O15" s="30"/>
      <c r="P15" s="38">
        <f>'3a DF'!Q13</f>
        <v>193.96951941469163</v>
      </c>
      <c r="Q15" s="38">
        <f>'3a DF'!R13</f>
        <v>227.10500288338588</v>
      </c>
      <c r="R15" s="38">
        <f>'3a DF'!S13</f>
        <v>202.69800409075677</v>
      </c>
      <c r="S15" s="38">
        <f>'3a DF'!T13</f>
        <v>185.70165658710286</v>
      </c>
      <c r="T15" s="38">
        <f>'3a DF'!U13</f>
        <v>155.44826033483892</v>
      </c>
      <c r="U15" s="38">
        <f>'3a DF'!V13</f>
        <v>185.46726998859293</v>
      </c>
      <c r="V15" s="38">
        <f>'3a DF'!W13</f>
        <v>255.96655321724327</v>
      </c>
      <c r="W15" s="38" t="str">
        <f>'3a DF'!X13</f>
        <v>-</v>
      </c>
      <c r="X15" s="38" t="str">
        <f>'3a DF'!Y13</f>
        <v>-</v>
      </c>
      <c r="Y15" s="38" t="str">
        <f>'3a DF'!Z13</f>
        <v>-</v>
      </c>
      <c r="Z15" s="38" t="str">
        <f>'3a DF'!AA13</f>
        <v>-</v>
      </c>
      <c r="AA15" s="28"/>
    </row>
    <row r="16" spans="1:27" s="29" customFormat="1" ht="11.25" customHeight="1" x14ac:dyDescent="0.25">
      <c r="A16" s="256"/>
      <c r="B16" s="135" t="s">
        <v>350</v>
      </c>
      <c r="C16" s="135" t="s">
        <v>300</v>
      </c>
      <c r="D16" s="127" t="s">
        <v>315</v>
      </c>
      <c r="E16" s="128"/>
      <c r="F16" s="30"/>
      <c r="G16" s="38">
        <f>IF('3b CM'!G13="-","-",'3b CM'!G13)</f>
        <v>5.7199162492486987E-2</v>
      </c>
      <c r="H16" s="38">
        <f>'3b CM'!H13</f>
        <v>8.5798743738730476E-2</v>
      </c>
      <c r="I16" s="38">
        <f>'3b CM'!I13</f>
        <v>0.27017091694487855</v>
      </c>
      <c r="J16" s="38">
        <f>'3b CM'!J13</f>
        <v>0.2747503666693672</v>
      </c>
      <c r="K16" s="38">
        <f>'3b CM'!K13</f>
        <v>3.5288369919445137</v>
      </c>
      <c r="L16" s="38">
        <f>'3b CM'!L13</f>
        <v>3.4233284643042605</v>
      </c>
      <c r="M16" s="38">
        <f>'3b CM'!M13</f>
        <v>11.820075926151441</v>
      </c>
      <c r="N16" s="38">
        <f>'3b CM'!N13</f>
        <v>11.23650039616815</v>
      </c>
      <c r="O16" s="30"/>
      <c r="P16" s="38">
        <f>'3b CM'!P13</f>
        <v>11.23650039616815</v>
      </c>
      <c r="Q16" s="38">
        <f>'3b CM'!Q13</f>
        <v>15.217885194859468</v>
      </c>
      <c r="R16" s="38">
        <f>'3b CM'!R13</f>
        <v>15.148042252053873</v>
      </c>
      <c r="S16" s="38">
        <f>'3b CM'!S13</f>
        <v>17.904770251104306</v>
      </c>
      <c r="T16" s="38">
        <f>'3b CM'!T13</f>
        <v>18.9798419743104</v>
      </c>
      <c r="U16" s="38">
        <f>'3b CM'!U13</f>
        <v>14.504523269083327</v>
      </c>
      <c r="V16" s="38">
        <f>'3b CM'!V13</f>
        <v>14.876163475786743</v>
      </c>
      <c r="W16" s="38" t="str">
        <f>'3b CM'!W13</f>
        <v>-</v>
      </c>
      <c r="X16" s="38" t="str">
        <f>'3b CM'!X13</f>
        <v>-</v>
      </c>
      <c r="Y16" s="38" t="str">
        <f>'3b CM'!Y13</f>
        <v>-</v>
      </c>
      <c r="Z16" s="38" t="str">
        <f>'3b CM'!Z13</f>
        <v>-</v>
      </c>
      <c r="AA16" s="28"/>
    </row>
    <row r="17" spans="1:27" s="29" customFormat="1" ht="11.25" customHeight="1" x14ac:dyDescent="0.25">
      <c r="A17" s="256"/>
      <c r="B17" s="135" t="s">
        <v>596</v>
      </c>
      <c r="C17" s="135" t="s">
        <v>597</v>
      </c>
      <c r="D17" s="127" t="s">
        <v>315</v>
      </c>
      <c r="E17" s="128"/>
      <c r="F17" s="30"/>
      <c r="G17" s="38" t="str">
        <f>IF('3c AA'!J27="-","-",'3c AA'!J27)</f>
        <v>-</v>
      </c>
      <c r="H17" s="38" t="str">
        <f>IF('3c AA'!K27="-","-",'3c AA'!K27)</f>
        <v>-</v>
      </c>
      <c r="I17" s="38" t="str">
        <f>IF('3c AA'!L27="-","-",'3c AA'!L27)</f>
        <v>-</v>
      </c>
      <c r="J17" s="38" t="str">
        <f>IF('3c AA'!M27="-","-",'3c AA'!M27)</f>
        <v>-</v>
      </c>
      <c r="K17" s="38" t="str">
        <f>IF('3c AA'!N27="-","-",'3c AA'!N27)</f>
        <v>-</v>
      </c>
      <c r="L17" s="38" t="str">
        <f>IF('3c AA'!O27="-","-",'3c AA'!O27)</f>
        <v>-</v>
      </c>
      <c r="M17" s="38" t="str">
        <f>IF('3c AA'!P27="-","-",'3c AA'!P27)</f>
        <v>-</v>
      </c>
      <c r="N17" s="38" t="str">
        <f>IF('3c AA'!Q27="-","-",'3c AA'!Q27)</f>
        <v>-</v>
      </c>
      <c r="O17" s="30"/>
      <c r="P17" s="38" t="str">
        <f>IF('3c AA'!S27="-","-",'3c AA'!S27)</f>
        <v>-</v>
      </c>
      <c r="Q17" s="38" t="str">
        <f>IF('3c AA'!T27="-","-",'3c AA'!T27)</f>
        <v>-</v>
      </c>
      <c r="R17" s="38" t="str">
        <f>IF('3c AA'!U27="-","-",'3c AA'!U27)</f>
        <v>-</v>
      </c>
      <c r="S17" s="38" t="str">
        <f>IF('3c AA'!V27="-","-",'3c AA'!V27)</f>
        <v>-</v>
      </c>
      <c r="T17" s="38">
        <f>IF('3c AA'!W27="-","-",'3c AA'!W27)</f>
        <v>4.5858898534688404</v>
      </c>
      <c r="U17" s="38">
        <f>IF('3c AA'!X27="-","-",'3c AA'!X27)</f>
        <v>9.9756950960531068</v>
      </c>
      <c r="V17" s="38">
        <f>IF('3c AA'!Y27="-","-",'3c AA'!Y27)</f>
        <v>4.43</v>
      </c>
      <c r="W17" s="38" t="str">
        <f>IF('3c AA'!Z27="-","-",'3c AA'!Z27)</f>
        <v>-</v>
      </c>
      <c r="X17" s="38" t="str">
        <f>IF('3c AA'!AA27="-","-",'3c AA'!AA27)</f>
        <v>-</v>
      </c>
      <c r="Y17" s="38" t="str">
        <f>IF('3c AA'!AB27="-","-",'3c AA'!AB27)</f>
        <v>-</v>
      </c>
      <c r="Z17" s="38" t="str">
        <f>IF('3c AA'!AC27="-","-",'3c AA'!AC27)</f>
        <v>-</v>
      </c>
      <c r="AA17" s="28"/>
    </row>
    <row r="18" spans="1:27" s="29" customFormat="1" ht="11.25" customHeight="1" x14ac:dyDescent="0.25">
      <c r="A18" s="256"/>
      <c r="B18" s="135" t="s">
        <v>2</v>
      </c>
      <c r="C18" s="135" t="s">
        <v>342</v>
      </c>
      <c r="D18" s="127" t="s">
        <v>315</v>
      </c>
      <c r="E18" s="128"/>
      <c r="F18" s="30"/>
      <c r="G18" s="38">
        <f>IF('3d PC'!G14="-","-",'3d PC'!G14)</f>
        <v>68.702166793238945</v>
      </c>
      <c r="H18" s="38">
        <f>'3d PC'!H14</f>
        <v>68.681919333337049</v>
      </c>
      <c r="I18" s="38">
        <f>'3d PC'!I14</f>
        <v>86.659614008099624</v>
      </c>
      <c r="J18" s="38">
        <f>'3d PC'!J14</f>
        <v>85.649243705648431</v>
      </c>
      <c r="K18" s="38">
        <f>'3d PC'!K14</f>
        <v>97.996949103895901</v>
      </c>
      <c r="L18" s="38">
        <f>'3d PC'!L14</f>
        <v>97.17111065327714</v>
      </c>
      <c r="M18" s="38">
        <f>'3d PC'!M14</f>
        <v>118.43145127194565</v>
      </c>
      <c r="N18" s="38">
        <f>'3d PC'!N14</f>
        <v>116.32028588097357</v>
      </c>
      <c r="O18" s="30"/>
      <c r="P18" s="38">
        <f>'3d PC'!P14</f>
        <v>116.32028588097357</v>
      </c>
      <c r="Q18" s="38">
        <f>'3d PC'!Q14</f>
        <v>130.16555083702036</v>
      </c>
      <c r="R18" s="38">
        <f>'3d PC'!R14</f>
        <v>132.12008341140648</v>
      </c>
      <c r="S18" s="38">
        <f>'3d PC'!S14</f>
        <v>144.10927049452181</v>
      </c>
      <c r="T18" s="38">
        <f>'3d PC'!T14</f>
        <v>146.61193934738992</v>
      </c>
      <c r="U18" s="38">
        <f>'3d PC'!U14</f>
        <v>158.52666903835529</v>
      </c>
      <c r="V18" s="38">
        <f>'3d PC'!V14</f>
        <v>144.24760146410816</v>
      </c>
      <c r="W18" s="38" t="str">
        <f>'3d PC'!W14</f>
        <v>-</v>
      </c>
      <c r="X18" s="38" t="str">
        <f>'3d PC'!X14</f>
        <v>-</v>
      </c>
      <c r="Y18" s="38" t="str">
        <f>'3d PC'!Y14</f>
        <v>-</v>
      </c>
      <c r="Z18" s="38" t="str">
        <f>'3d PC'!Z14</f>
        <v>-</v>
      </c>
      <c r="AA18" s="28"/>
    </row>
    <row r="19" spans="1:27" s="29" customFormat="1" ht="11.25" customHeight="1" x14ac:dyDescent="0.25">
      <c r="A19" s="256"/>
      <c r="B19" s="135" t="s">
        <v>352</v>
      </c>
      <c r="C19" s="135" t="s">
        <v>343</v>
      </c>
      <c r="D19" s="127" t="s">
        <v>315</v>
      </c>
      <c r="E19" s="128"/>
      <c r="F19" s="30"/>
      <c r="G19" s="38">
        <f>IF('3e NC-Elec'!H28="-","-",'3e NC-Elec'!H28)</f>
        <v>115.97143199632869</v>
      </c>
      <c r="H19" s="38">
        <f>'3e NC-Elec'!I28</f>
        <v>116.72411529476335</v>
      </c>
      <c r="I19" s="38">
        <f>'3e NC-Elec'!J28</f>
        <v>124.54757237832575</v>
      </c>
      <c r="J19" s="38">
        <f>'3e NC-Elec'!K28</f>
        <v>123.98145305026669</v>
      </c>
      <c r="K19" s="38">
        <f>'3e NC-Elec'!L28</f>
        <v>129.7556311380325</v>
      </c>
      <c r="L19" s="38">
        <f>'3e NC-Elec'!M28</f>
        <v>130.657958483985</v>
      </c>
      <c r="M19" s="38">
        <f>'3e NC-Elec'!N28</f>
        <v>128.76541027017333</v>
      </c>
      <c r="N19" s="38">
        <f>'3e NC-Elec'!O28</f>
        <v>128.36864476005991</v>
      </c>
      <c r="O19" s="30"/>
      <c r="P19" s="38">
        <f>'3e NC-Elec'!Q28</f>
        <v>128.36864476005991</v>
      </c>
      <c r="Q19" s="38">
        <f>'3e NC-Elec'!R28</f>
        <v>137.40795696361235</v>
      </c>
      <c r="R19" s="38">
        <f>'3e NC-Elec'!S28</f>
        <v>139.21047793705696</v>
      </c>
      <c r="S19" s="38">
        <f>'3e NC-Elec'!T28</f>
        <v>138.56313107721894</v>
      </c>
      <c r="T19" s="38">
        <f>'3e NC-Elec'!U28</f>
        <v>142.15743278235834</v>
      </c>
      <c r="U19" s="38">
        <f>'3e NC-Elec'!V28</f>
        <v>149.869602580774</v>
      </c>
      <c r="V19" s="38">
        <f>'3e NC-Elec'!W28</f>
        <v>150.25954150038646</v>
      </c>
      <c r="W19" s="38" t="str">
        <f>'3e NC-Elec'!X28</f>
        <v>-</v>
      </c>
      <c r="X19" s="38" t="str">
        <f>'3e NC-Elec'!Y28</f>
        <v>-</v>
      </c>
      <c r="Y19" s="38" t="str">
        <f>'3e NC-Elec'!Z28</f>
        <v>-</v>
      </c>
      <c r="Z19" s="38" t="str">
        <f>'3e NC-Elec'!AA28</f>
        <v>-</v>
      </c>
      <c r="AA19" s="28"/>
    </row>
    <row r="20" spans="1:27" s="29" customFormat="1" ht="11.25" customHeight="1" x14ac:dyDescent="0.25">
      <c r="A20" s="256"/>
      <c r="B20" s="135" t="s">
        <v>349</v>
      </c>
      <c r="C20" s="135" t="s">
        <v>344</v>
      </c>
      <c r="D20" s="127" t="s">
        <v>315</v>
      </c>
      <c r="E20" s="128"/>
      <c r="F20" s="30"/>
      <c r="G20" s="38">
        <f>IF('3g CPIH'!C$16="-","-",'3h OC '!$E$8*('3g CPIH'!C$16/'3g CPIH'!$G$16))</f>
        <v>76.502677103718199</v>
      </c>
      <c r="H20" s="38">
        <f>IF('3g CPIH'!D$16="-","-",'3h OC '!$E$8*('3g CPIH'!D$16/'3g CPIH'!$G$16))</f>
        <v>76.655835616438353</v>
      </c>
      <c r="I20" s="38">
        <f>IF('3g CPIH'!E$16="-","-",'3h OC '!$E$8*('3g CPIH'!E$16/'3g CPIH'!$G$16))</f>
        <v>76.885573385518597</v>
      </c>
      <c r="J20" s="38">
        <f>IF('3g CPIH'!F$16="-","-",'3h OC '!$E$8*('3g CPIH'!F$16/'3g CPIH'!$G$16))</f>
        <v>77.345048923679059</v>
      </c>
      <c r="K20" s="38">
        <f>IF('3g CPIH'!G$16="-","-",'3h OC '!$E$8*('3g CPIH'!G$16/'3g CPIH'!$G$16))</f>
        <v>78.263999999999996</v>
      </c>
      <c r="L20" s="38">
        <f>IF('3g CPIH'!H$16="-","-",'3h OC '!$E$8*('3g CPIH'!H$16/'3g CPIH'!$G$16))</f>
        <v>79.259530332681024</v>
      </c>
      <c r="M20" s="38">
        <f>IF('3g CPIH'!I$16="-","-",'3h OC '!$E$8*('3g CPIH'!I$16/'3g CPIH'!$G$16))</f>
        <v>80.408219178082177</v>
      </c>
      <c r="N20" s="38">
        <f>IF('3g CPIH'!J$16="-","-",'3h OC '!$E$8*('3g CPIH'!J$16/'3g CPIH'!$G$16))</f>
        <v>81.097432485322898</v>
      </c>
      <c r="O20" s="30"/>
      <c r="P20" s="38">
        <f>IF('3g CPIH'!L$16="-","-",'3h OC '!$E$8*('3g CPIH'!L$16/'3g CPIH'!$G$16))</f>
        <v>81.097432485322898</v>
      </c>
      <c r="Q20" s="38">
        <f>IF('3g CPIH'!M$16="-","-",'3h OC '!$E$8*('3g CPIH'!M$16/'3g CPIH'!$G$16))</f>
        <v>82.016383561643835</v>
      </c>
      <c r="R20" s="38">
        <f>IF('3g CPIH'!N$16="-","-",'3h OC '!$E$8*('3g CPIH'!N$16/'3g CPIH'!$G$16))</f>
        <v>82.62901761252445</v>
      </c>
      <c r="S20" s="38">
        <f>IF('3g CPIH'!O$16="-","-",'3h OC '!$E$8*('3g CPIH'!O$16/'3g CPIH'!$G$16))</f>
        <v>83.088493150684926</v>
      </c>
      <c r="T20" s="38">
        <f>IF('3g CPIH'!P$16="-","-",'3h OC '!$E$8*('3g CPIH'!P$16/'3g CPIH'!$G$16))</f>
        <v>83.318230919765156</v>
      </c>
      <c r="U20" s="38">
        <f>IF('3g CPIH'!Q$16="-","-",'3h OC '!$E$8*('3g CPIH'!Q$16/'3g CPIH'!$G$16))</f>
        <v>83.777706457925632</v>
      </c>
      <c r="V20" s="38">
        <f>IF('3g CPIH'!R$16="-","-",'3h OC '!$E$8*('3g CPIH'!R$16/'3g CPIH'!$G$16))</f>
        <v>85.309291585127198</v>
      </c>
      <c r="W20" s="38" t="str">
        <f>IF('3g CPIH'!S$16="-","-",'3h OC '!$E$8*('3g CPIH'!S$16/'3g CPIH'!$G$16))</f>
        <v>-</v>
      </c>
      <c r="X20" s="38" t="str">
        <f>IF('3g CPIH'!T$16="-","-",'3h OC '!$E$8*('3g CPIH'!T$16/'3g CPIH'!$G$16))</f>
        <v>-</v>
      </c>
      <c r="Y20" s="38" t="str">
        <f>IF('3g CPIH'!U$16="-","-",'3h OC '!$E$8*('3g CPIH'!U$16/'3g CPIH'!$G$16))</f>
        <v>-</v>
      </c>
      <c r="Z20" s="38" t="str">
        <f>IF('3g CPIH'!V$16="-","-",'3h OC '!$E$8*('3g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SMNCC'!G$46="-","-",'3i SMNCC'!G$46)</f>
        <v>0</v>
      </c>
      <c r="L21" s="38">
        <f>IF('3i SMNCC'!H$46="-","-",'3i SMNCC'!H$46)</f>
        <v>-0.18995111249132623</v>
      </c>
      <c r="M21" s="38">
        <f>IF('3i SMNCC'!I$46="-","-",'3i SMNCC'!I$46)</f>
        <v>2.3898870370752556</v>
      </c>
      <c r="N21" s="38">
        <f>IF('3i SMNCC'!J$46="-","-",'3i SMNCC'!J$46)</f>
        <v>11.485481460604181</v>
      </c>
      <c r="O21" s="30"/>
      <c r="P21" s="38">
        <f>IF('3i SMNCC'!L$46="-","-",'3i SMNCC'!L$46)</f>
        <v>11.485481460604181</v>
      </c>
      <c r="Q21" s="38">
        <f>IF('3i SMNCC'!M$46="-","-",'3i SMNCC'!M$46)</f>
        <v>13.905095596481768</v>
      </c>
      <c r="R21" s="38">
        <f>IF('3i SMNCC'!N$46="-","-",'3i SMNCC'!N$46)</f>
        <v>14.008016342776511</v>
      </c>
      <c r="S21" s="38">
        <f>IF('3i SMNCC'!O$46="-","-",'3i SMNCC'!O$46)</f>
        <v>16.592254432324484</v>
      </c>
      <c r="T21" s="38">
        <f>IF('3i SMNCC'!P$46="-","-",'3i SMNCC'!P$46)</f>
        <v>16.855736391237045</v>
      </c>
      <c r="U21" s="38">
        <f>IF('3i SMNCC'!Q$46="-","-",'3i SMNCC'!Q$46)</f>
        <v>16.48610584262476</v>
      </c>
      <c r="V21" s="38">
        <f>IF('3i SMNCC'!R$46="-","-",'3i SMNCC'!R$46)</f>
        <v>16.529685824397358</v>
      </c>
      <c r="W21" s="38" t="str">
        <f>IF('3i SMNCC'!S$46="-","-",'3i SMNCC'!S$46)</f>
        <v>-</v>
      </c>
      <c r="X21" s="38" t="str">
        <f>IF('3i SMNCC'!T$46="-","-",'3i SMNCC'!T$46)</f>
        <v>-</v>
      </c>
      <c r="Y21" s="38" t="str">
        <f>IF('3i SMNCC'!U$46="-","-",'3i SMNCC'!U$46)</f>
        <v>-</v>
      </c>
      <c r="Z21" s="38" t="str">
        <f>IF('3i SMNCC'!V$46="-","-",'3i SMNCC'!V$46)</f>
        <v>-</v>
      </c>
      <c r="AA21" s="28"/>
    </row>
    <row r="22" spans="1:27" s="29" customFormat="1" ht="11.25" customHeight="1" x14ac:dyDescent="0.25">
      <c r="A22" s="256"/>
      <c r="B22" s="135" t="s">
        <v>349</v>
      </c>
      <c r="C22" s="135" t="s">
        <v>389</v>
      </c>
      <c r="D22" s="127" t="s">
        <v>315</v>
      </c>
      <c r="E22" s="128"/>
      <c r="F22" s="30"/>
      <c r="G22" s="38">
        <f>IF('3g CPIH'!C$16="-","-",'3j PAAC PAP'!$G$8*('3g CPIH'!C$16/'3g CPIH'!$G$16))</f>
        <v>13.436452250489236</v>
      </c>
      <c r="H22" s="38">
        <f>IF('3g CPIH'!D$16="-","-",'3j PAAC PAP'!$G$8*('3g CPIH'!D$16/'3g CPIH'!$G$16))</f>
        <v>13.463352054794518</v>
      </c>
      <c r="I22" s="38">
        <f>IF('3g CPIH'!E$16="-","-",'3j PAAC PAP'!$G$8*('3g CPIH'!E$16/'3g CPIH'!$G$16))</f>
        <v>13.503701761252445</v>
      </c>
      <c r="J22" s="38">
        <f>IF('3g CPIH'!F$16="-","-",'3j PAAC PAP'!$G$8*('3g CPIH'!F$16/'3g CPIH'!$G$16))</f>
        <v>13.584401174168297</v>
      </c>
      <c r="K22" s="38">
        <f>IF('3g CPIH'!G$16="-","-",'3j PAAC PAP'!$G$8*('3g CPIH'!G$16/'3g CPIH'!$G$16))</f>
        <v>13.745799999999999</v>
      </c>
      <c r="L22" s="38">
        <f>IF('3g CPIH'!H$16="-","-",'3j PAAC PAP'!$G$8*('3g CPIH'!H$16/'3g CPIH'!$G$16))</f>
        <v>13.920648727984345</v>
      </c>
      <c r="M22" s="38">
        <f>IF('3g CPIH'!I$16="-","-",'3j PAAC PAP'!$G$8*('3g CPIH'!I$16/'3g CPIH'!$G$16))</f>
        <v>14.122397260273971</v>
      </c>
      <c r="N22" s="38">
        <f>IF('3g CPIH'!J$16="-","-",'3j PAAC PAP'!$G$8*('3g CPIH'!J$16/'3g CPIH'!$G$16))</f>
        <v>14.24344637964775</v>
      </c>
      <c r="O22" s="30"/>
      <c r="P22" s="38">
        <f>IF('3g CPIH'!L$16="-","-",'3j PAAC PAP'!$G$8*('3g CPIH'!L$16/'3g CPIH'!$G$16))</f>
        <v>14.24344637964775</v>
      </c>
      <c r="Q22" s="38">
        <f>IF('3g CPIH'!M$16="-","-",'3j PAAC PAP'!$G$8*('3g CPIH'!M$16/'3g CPIH'!$G$16))</f>
        <v>14.40484520547945</v>
      </c>
      <c r="R22" s="38">
        <f>IF('3g CPIH'!N$16="-","-",'3j PAAC PAP'!$G$8*('3g CPIH'!N$16/'3g CPIH'!$G$16))</f>
        <v>14.512444422700586</v>
      </c>
      <c r="S22" s="38">
        <f>IF('3g CPIH'!O$16="-","-",'3j PAAC PAP'!$G$8*('3g CPIH'!O$16/'3g CPIH'!$G$16))</f>
        <v>14.593143835616438</v>
      </c>
      <c r="T22" s="38">
        <f>IF('3g CPIH'!P$16="-","-",'3j PAAC PAP'!$G$8*('3g CPIH'!P$16/'3g CPIH'!$G$16))</f>
        <v>14.633493542074362</v>
      </c>
      <c r="U22" s="38">
        <f>IF('3g CPIH'!Q$16="-","-",'3j PAAC PAP'!$G$8*('3g CPIH'!Q$16/'3g CPIH'!$G$16))</f>
        <v>14.714192954990214</v>
      </c>
      <c r="V22" s="38">
        <f>IF('3g CPIH'!R$16="-","-",'3j PAAC PAP'!$G$8*('3g CPIH'!R$16/'3g CPIH'!$G$16))</f>
        <v>14.983190998043053</v>
      </c>
      <c r="W22" s="38" t="str">
        <f>IF('3g CPIH'!S$16="-","-",'3j PAAC PAP'!$G$8*('3g CPIH'!S$16/'3g CPIH'!$G$16))</f>
        <v>-</v>
      </c>
      <c r="X22" s="38" t="str">
        <f>IF('3g CPIH'!T$16="-","-",'3j PAAC PAP'!$G$8*('3g CPIH'!T$16/'3g CPIH'!$G$16))</f>
        <v>-</v>
      </c>
      <c r="Y22" s="38" t="str">
        <f>IF('3g CPIH'!U$16="-","-",'3j PAAC PAP'!$G$8*('3g CPIH'!U$16/'3g CPIH'!$G$16))</f>
        <v>-</v>
      </c>
      <c r="Z22" s="38" t="str">
        <f>IF('3g CPIH'!V$16="-","-",'3j PAAC PAP'!$G$8*('3g CPIH'!V$16/'3g CPIH'!$G$16))</f>
        <v>-</v>
      </c>
      <c r="AA22" s="28"/>
    </row>
    <row r="23" spans="1:27" s="29" customFormat="1" ht="11.5" x14ac:dyDescent="0.25">
      <c r="A23" s="256"/>
      <c r="B23" s="135" t="s">
        <v>349</v>
      </c>
      <c r="C23" s="135" t="s">
        <v>404</v>
      </c>
      <c r="D23" s="127" t="s">
        <v>315</v>
      </c>
      <c r="E23" s="128"/>
      <c r="F23" s="30"/>
      <c r="G23" s="38">
        <f>IF(G15="-","-",SUM(G15:G21)*'3j PAAC PAP'!$G$26)</f>
        <v>26.429973907536056</v>
      </c>
      <c r="H23" s="38">
        <f>IF(H15="-","-",SUM(H15:H21)*'3j PAAC PAP'!$G$26)</f>
        <v>25.31671362936477</v>
      </c>
      <c r="I23" s="38">
        <f>IF(I15="-","-",SUM(I15:I21)*'3j PAAC PAP'!$G$26)</f>
        <v>25.850654245681298</v>
      </c>
      <c r="J23" s="38">
        <f>IF(J15="-","-",SUM(J15:J21)*'3j PAAC PAP'!$G$26)</f>
        <v>25.336931221991993</v>
      </c>
      <c r="K23" s="38">
        <f>IF(K15="-","-",SUM(K15:K21)*'3j PAAC PAP'!$G$26)</f>
        <v>28.095161050263695</v>
      </c>
      <c r="L23" s="38">
        <f>IF(L15="-","-",SUM(L15:L21)*'3j PAAC PAP'!$G$26)</f>
        <v>27.751184016115452</v>
      </c>
      <c r="M23" s="38">
        <f>IF(M15="-","-",SUM(M15:M21)*'3j PAAC PAP'!$G$26)</f>
        <v>30.100086089434829</v>
      </c>
      <c r="N23" s="38">
        <f>IF(N15="-","-",SUM(N15:N21)*'3j PAAC PAP'!$G$26)</f>
        <v>31.636224095952088</v>
      </c>
      <c r="O23" s="30"/>
      <c r="P23" s="38">
        <f>IF(P15="-","-",SUM(P15:P21)*'3j PAAC PAP'!$G$26)</f>
        <v>31.636224095952088</v>
      </c>
      <c r="Q23" s="38">
        <f>IF(Q15="-","-",SUM(Q15:Q21)*'3j PAAC PAP'!$G$26)</f>
        <v>35.330086836407972</v>
      </c>
      <c r="R23" s="38">
        <f>IF(R15="-","-",SUM(R15:R21)*'3j PAAC PAP'!$G$26)</f>
        <v>34.163479953544964</v>
      </c>
      <c r="S23" s="38">
        <f>IF(S15="-","-",SUM(S15:S21)*'3j PAAC PAP'!$G$26)</f>
        <v>34.171990552757286</v>
      </c>
      <c r="T23" s="38">
        <f>IF(T15="-","-",SUM(T15:T21)*'3j PAAC PAP'!$G$26)</f>
        <v>33.122135664445253</v>
      </c>
      <c r="U23" s="38">
        <f>IF(U15="-","-",SUM(U15:U21)*'3j PAAC PAP'!$G$26)</f>
        <v>36.07595639984067</v>
      </c>
      <c r="V23" s="38">
        <f>IF(V15="-","-",SUM(V15:V21)*'3j PAAC PAP'!$G$26)</f>
        <v>39.167467340076179</v>
      </c>
      <c r="W23" s="38" t="str">
        <f>IF(W15="-","-",SUM(W15:W21)*'3j PAAC PAP'!$G$26)</f>
        <v>-</v>
      </c>
      <c r="X23" s="38" t="str">
        <f>IF(X15="-","-",SUM(X15:X21)*'3j PAAC PAP'!$G$26)</f>
        <v>-</v>
      </c>
      <c r="Y23" s="38" t="str">
        <f>IF(Y15="-","-",SUM(Y15:Y21)*'3j PAAC PAP'!$G$26)</f>
        <v>-</v>
      </c>
      <c r="Z23" s="38" t="str">
        <f>IF(Z15="-","-",SUM(Z15:Z21)*'3j PAAC PAP'!$G$26)</f>
        <v>-</v>
      </c>
      <c r="AA23" s="28"/>
    </row>
    <row r="24" spans="1:27" s="29" customFormat="1" ht="11.5" x14ac:dyDescent="0.25">
      <c r="A24" s="256"/>
      <c r="B24" s="135" t="s">
        <v>388</v>
      </c>
      <c r="C24" s="135" t="s">
        <v>515</v>
      </c>
      <c r="D24" s="127" t="s">
        <v>315</v>
      </c>
      <c r="E24" s="128"/>
      <c r="F24" s="30"/>
      <c r="G24" s="38">
        <f>IF(G15="-","-",SUM(G15:G23)*'3k EBIT'!$E$8)</f>
        <v>9.5497956641640762</v>
      </c>
      <c r="H24" s="38">
        <f>IF(H15="-","-",SUM(H15:H23)*'3k EBIT'!$E$8)</f>
        <v>9.1590299913356663</v>
      </c>
      <c r="I24" s="38">
        <f>IF(I15="-","-",SUM(I15:I23)*'3k EBIT'!$E$8)</f>
        <v>9.3474799469762271</v>
      </c>
      <c r="J24" s="38">
        <f>IF(J15="-","-",SUM(J15:J23)*'3k EBIT'!$E$8)</f>
        <v>9.1684805128281681</v>
      </c>
      <c r="K24" s="38">
        <f>IF(K15="-","-",SUM(K15:K23)*'3k EBIT'!$E$8)</f>
        <v>10.141064015481435</v>
      </c>
      <c r="L24" s="38">
        <f>IF(L15="-","-",SUM(L15:L23)*'3k EBIT'!$E$8)</f>
        <v>10.023550072434018</v>
      </c>
      <c r="M24" s="38">
        <f>IF(M15="-","-",SUM(M15:M23)*'3k EBIT'!$E$8)</f>
        <v>10.853045304236419</v>
      </c>
      <c r="N24" s="38">
        <f>IF(N15="-","-",SUM(N15:N23)*'3k EBIT'!$E$8)</f>
        <v>11.395308735428401</v>
      </c>
      <c r="O24" s="30"/>
      <c r="P24" s="38">
        <f>IF(P15="-","-",SUM(P15:P23)*'3k EBIT'!$E$8)</f>
        <v>11.395308735428401</v>
      </c>
      <c r="Q24" s="38">
        <f>IF(Q15="-","-",SUM(Q15:Q23)*'3k EBIT'!$E$8)</f>
        <v>12.69674676750396</v>
      </c>
      <c r="R24" s="38">
        <f>IF(R15="-","-",SUM(R15:R23)*'3k EBIT'!$E$8)</f>
        <v>12.288793914729991</v>
      </c>
      <c r="S24" s="38">
        <f>IF(S15="-","-",SUM(S15:S23)*'3k EBIT'!$E$8)</f>
        <v>12.293348190665618</v>
      </c>
      <c r="T24" s="38">
        <f>IF(T15="-","-",SUM(T15:T23)*'3k EBIT'!$E$8)</f>
        <v>11.925128624965916</v>
      </c>
      <c r="U24" s="38">
        <f>IF(U15="-","-",SUM(U15:U23)*'3k EBIT'!$E$8)</f>
        <v>12.964895072495752</v>
      </c>
      <c r="V24" s="38">
        <f>IF(V15="-","-",SUM(V15:V23)*'3k EBIT'!$E$8)</f>
        <v>14.056703587007302</v>
      </c>
      <c r="W24" s="38" t="str">
        <f>IF(W15="-","-",SUM(W15:W23)*'3k EBIT'!$E$8)</f>
        <v>-</v>
      </c>
      <c r="X24" s="38" t="str">
        <f>IF(X15="-","-",SUM(X15:X23)*'3k EBIT'!$E$8)</f>
        <v>-</v>
      </c>
      <c r="Y24" s="38" t="str">
        <f>IF(Y15="-","-",SUM(Y15:Y23)*'3k EBIT'!$E$8)</f>
        <v>-</v>
      </c>
      <c r="Z24" s="38" t="str">
        <f>IF(Z15="-","-",SUM(Z15:Z23)*'3k EBIT'!$E$8)</f>
        <v>-</v>
      </c>
      <c r="AA24" s="28"/>
    </row>
    <row r="25" spans="1:27" s="29" customFormat="1" ht="11.5" x14ac:dyDescent="0.25">
      <c r="A25" s="256"/>
      <c r="B25" s="135" t="s">
        <v>292</v>
      </c>
      <c r="C25" s="179" t="s">
        <v>516</v>
      </c>
      <c r="D25" s="127" t="s">
        <v>315</v>
      </c>
      <c r="E25" s="127"/>
      <c r="F25" s="30"/>
      <c r="G25" s="38">
        <f>IF(G15="-","-",SUM(G15:G18,G20:G24)*'3l HAP'!$E$9)</f>
        <v>5.6609307150168622</v>
      </c>
      <c r="H25" s="38">
        <f>IF(H15="-","-",SUM(H15:H18,H20:H24)*'3l HAP'!$E$9)</f>
        <v>5.3487950023852724</v>
      </c>
      <c r="I25" s="38">
        <f>IF(I15="-","-",SUM(I15:I18,I20:I24)*'3l HAP'!$E$9)</f>
        <v>5.3794672756923188</v>
      </c>
      <c r="J25" s="38">
        <f>IF(J15="-","-",SUM(J15:J18,J20:J24)*'3l HAP'!$E$9)</f>
        <v>5.2498226902027225</v>
      </c>
      <c r="K25" s="38">
        <f>IF(K15="-","-",SUM(K15:K18,K20:K24)*'3l HAP'!$E$9)</f>
        <v>5.9147350109590429</v>
      </c>
      <c r="L25" s="38">
        <f>IF(L15="-","-",SUM(L15:L18,L20:L24)*'3l HAP'!$E$9)</f>
        <v>5.8109703031558206</v>
      </c>
      <c r="M25" s="38">
        <f>IF(M15="-","-",SUM(M15:M18,M20:M24)*'3l HAP'!$E$9)</f>
        <v>6.4778704001040097</v>
      </c>
      <c r="N25" s="38">
        <f>IF(N15="-","-",SUM(N15:N18,N20:N24)*'3l HAP'!$E$9)</f>
        <v>6.9015360553451153</v>
      </c>
      <c r="O25" s="30"/>
      <c r="P25" s="38">
        <f>IF(P15="-","-",SUM(P15:P18,P20:P24)*'3l HAP'!$E$9)</f>
        <v>6.9015360553451153</v>
      </c>
      <c r="Q25" s="38">
        <f>IF(Q15="-","-",SUM(Q15:Q18,Q20:Q24)*'3l HAP'!$E$9)</f>
        <v>7.7720518199608213</v>
      </c>
      <c r="R25" s="38">
        <f>IF(R15="-","-",SUM(R15:R18,R20:R24)*'3l HAP'!$E$9)</f>
        <v>7.4313013603692273</v>
      </c>
      <c r="S25" s="38">
        <f>IF(S15="-","-",SUM(S15:S18,S20:S24)*'3l HAP'!$E$9)</f>
        <v>7.4442885934510397</v>
      </c>
      <c r="T25" s="38">
        <f>IF(T15="-","-",SUM(T15:T18,T20:T24)*'3l HAP'!$E$9)</f>
        <v>7.1079222940491897</v>
      </c>
      <c r="U25" s="38">
        <f>IF(U15="-","-",SUM(U15:U18,U20:U24)*'3l HAP'!$E$9)</f>
        <v>7.7962302197303588</v>
      </c>
      <c r="V25" s="38">
        <f>IF(V15="-","-",SUM(V15:V18,V20:V24)*'3l HAP'!$E$9)</f>
        <v>8.6318454323372862</v>
      </c>
      <c r="W25" s="38" t="str">
        <f>IF(W15="-","-",SUM(W15:W18,W20:W24)*'3l HAP'!$E$9)</f>
        <v>-</v>
      </c>
      <c r="X25" s="38" t="str">
        <f>IF(X15="-","-",SUM(X15:X18,X20:X24)*'3l HAP'!$E$9)</f>
        <v>-</v>
      </c>
      <c r="Y25" s="38" t="str">
        <f>IF(Y15="-","-",SUM(Y15:Y18,Y20:Y24)*'3l HAP'!$E$9)</f>
        <v>-</v>
      </c>
      <c r="Z25" s="38" t="str">
        <f>IF(Z15="-","-",SUM(Z15:Z18,Z20:Z24)*'3l HAP'!$E$9)</f>
        <v>-</v>
      </c>
      <c r="AA25" s="28"/>
    </row>
    <row r="26" spans="1:27" s="29" customFormat="1" ht="11.25" customHeight="1" x14ac:dyDescent="0.25">
      <c r="A26" s="256"/>
      <c r="B26" s="135" t="s">
        <v>44</v>
      </c>
      <c r="C26" s="135" t="str">
        <f>B26&amp;"_"&amp;D26</f>
        <v>Total_Eastern</v>
      </c>
      <c r="D26" s="127" t="s">
        <v>315</v>
      </c>
      <c r="E26" s="128"/>
      <c r="F26" s="30"/>
      <c r="G26" s="38">
        <f t="shared" ref="G26:N26" si="0">IF(G15="-","-",SUM(G15:G25))</f>
        <v>508.28154753593833</v>
      </c>
      <c r="H26" s="38">
        <f t="shared" si="0"/>
        <v>487.40280595900731</v>
      </c>
      <c r="I26" s="38">
        <f t="shared" si="0"/>
        <v>497.35189285341141</v>
      </c>
      <c r="J26" s="38">
        <f t="shared" si="0"/>
        <v>487.80122930940064</v>
      </c>
      <c r="K26" s="38">
        <f t="shared" si="0"/>
        <v>539.6547258893811</v>
      </c>
      <c r="L26" s="38">
        <f t="shared" si="0"/>
        <v>533.36601936536772</v>
      </c>
      <c r="M26" s="38">
        <f t="shared" si="0"/>
        <v>577.69054520849261</v>
      </c>
      <c r="N26" s="38">
        <f t="shared" si="0"/>
        <v>606.6543796641937</v>
      </c>
      <c r="O26" s="30"/>
      <c r="P26" s="38">
        <f t="shared" ref="P26:Z26" si="1">IF(P15="-","-",SUM(P15:P25))</f>
        <v>606.6543796641937</v>
      </c>
      <c r="Q26" s="38">
        <f t="shared" si="1"/>
        <v>676.02160566635575</v>
      </c>
      <c r="R26" s="38">
        <f t="shared" si="1"/>
        <v>654.20966129791998</v>
      </c>
      <c r="S26" s="38">
        <f t="shared" si="1"/>
        <v>654.46234716544757</v>
      </c>
      <c r="T26" s="38">
        <f t="shared" si="1"/>
        <v>634.74601172890345</v>
      </c>
      <c r="U26" s="38">
        <f t="shared" si="1"/>
        <v>690.15884692046609</v>
      </c>
      <c r="V26" s="38">
        <f t="shared" si="1"/>
        <v>748.45804442451299</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DF'!H14="-","-",'3a DF'!H14)</f>
        <v>187.73122808241266</v>
      </c>
      <c r="H27" s="129">
        <f>'3a DF'!I14</f>
        <v>168.16933703344657</v>
      </c>
      <c r="I27" s="129">
        <f>'3a DF'!J14</f>
        <v>151.48651191475173</v>
      </c>
      <c r="J27" s="129">
        <f>'3a DF'!K14</f>
        <v>143.95992976449207</v>
      </c>
      <c r="K27" s="129">
        <f>'3a DF'!L14</f>
        <v>168.40922180040678</v>
      </c>
      <c r="L27" s="129">
        <f>'3a DF'!M14</f>
        <v>161.88177739999705</v>
      </c>
      <c r="M27" s="129">
        <f>'3a DF'!N14</f>
        <v>172.14662653320042</v>
      </c>
      <c r="N27" s="129">
        <f>'3a DF'!O14</f>
        <v>191.54885091554721</v>
      </c>
      <c r="O27" s="30"/>
      <c r="P27" s="129">
        <f>'3a DF'!Q14</f>
        <v>191.54885091554721</v>
      </c>
      <c r="Q27" s="129">
        <f>'3a DF'!R14</f>
        <v>222.70710980886139</v>
      </c>
      <c r="R27" s="129">
        <f>'3a DF'!S14</f>
        <v>198.77353090117069</v>
      </c>
      <c r="S27" s="129">
        <f>'3a DF'!T14</f>
        <v>182.62300518042201</v>
      </c>
      <c r="T27" s="129">
        <f>'3a DF'!U14</f>
        <v>152.86587087032703</v>
      </c>
      <c r="U27" s="129">
        <f>'3a DF'!V14</f>
        <v>182.30661617406102</v>
      </c>
      <c r="V27" s="129">
        <f>'3a DF'!W14</f>
        <v>251.60256754784342</v>
      </c>
      <c r="W27" s="129" t="str">
        <f>'3a DF'!X14</f>
        <v>-</v>
      </c>
      <c r="X27" s="129" t="str">
        <f>'3a DF'!Y14</f>
        <v>-</v>
      </c>
      <c r="Y27" s="129" t="str">
        <f>'3a DF'!Z14</f>
        <v>-</v>
      </c>
      <c r="Z27" s="129" t="str">
        <f>'3a DF'!AA14</f>
        <v>-</v>
      </c>
      <c r="AA27" s="28"/>
    </row>
    <row r="28" spans="1:27" s="29" customFormat="1" ht="11.25" customHeight="1" x14ac:dyDescent="0.25">
      <c r="A28" s="256"/>
      <c r="B28" s="132" t="s">
        <v>350</v>
      </c>
      <c r="C28" s="132" t="s">
        <v>300</v>
      </c>
      <c r="D28" s="130" t="s">
        <v>317</v>
      </c>
      <c r="E28" s="131"/>
      <c r="F28" s="30"/>
      <c r="G28" s="129">
        <f>IF('3b CM'!G14="-","-",'3b CM'!G14)</f>
        <v>5.5304472239826249E-2</v>
      </c>
      <c r="H28" s="129">
        <f>'3b CM'!H14</f>
        <v>8.2956708359739381E-2</v>
      </c>
      <c r="I28" s="129">
        <f>'3b CM'!I14</f>
        <v>0.26122165649101947</v>
      </c>
      <c r="J28" s="129">
        <f>'3b CM'!J14</f>
        <v>0.26564941450574442</v>
      </c>
      <c r="K28" s="129">
        <f>'3b CM'!K14</f>
        <v>3.4119462410922781</v>
      </c>
      <c r="L28" s="129">
        <f>'3b CM'!L14</f>
        <v>3.3099326243944498</v>
      </c>
      <c r="M28" s="129">
        <f>'3b CM'!M14</f>
        <v>11.513796865231745</v>
      </c>
      <c r="N28" s="129">
        <f>'3b CM'!N14</f>
        <v>10.945342808783455</v>
      </c>
      <c r="O28" s="30"/>
      <c r="P28" s="129">
        <f>'3b CM'!P14</f>
        <v>10.945342808783455</v>
      </c>
      <c r="Q28" s="129">
        <f>'3b CM'!Q14</f>
        <v>14.665239004197298</v>
      </c>
      <c r="R28" s="129">
        <f>'3b CM'!R14</f>
        <v>14.597846166128626</v>
      </c>
      <c r="S28" s="129">
        <f>'3b CM'!S14</f>
        <v>17.390021956752758</v>
      </c>
      <c r="T28" s="129">
        <f>'3b CM'!T14</f>
        <v>18.433863840816127</v>
      </c>
      <c r="U28" s="129">
        <f>'3b CM'!U14</f>
        <v>14.100647761151276</v>
      </c>
      <c r="V28" s="129">
        <f>'3b CM'!V14</f>
        <v>14.461983176944335</v>
      </c>
      <c r="W28" s="129" t="str">
        <f>'3b CM'!W14</f>
        <v>-</v>
      </c>
      <c r="X28" s="129" t="str">
        <f>'3b CM'!X14</f>
        <v>-</v>
      </c>
      <c r="Y28" s="129" t="str">
        <f>'3b CM'!Y14</f>
        <v>-</v>
      </c>
      <c r="Z28" s="129" t="str">
        <f>'3b CM'!Z14</f>
        <v>-</v>
      </c>
      <c r="AA28" s="28"/>
    </row>
    <row r="29" spans="1:27" s="29" customFormat="1" ht="12.4" customHeight="1" x14ac:dyDescent="0.25">
      <c r="A29" s="256"/>
      <c r="B29" s="132" t="s">
        <v>596</v>
      </c>
      <c r="C29" s="132" t="s">
        <v>597</v>
      </c>
      <c r="D29" s="130" t="s">
        <v>317</v>
      </c>
      <c r="E29" s="131"/>
      <c r="F29" s="30"/>
      <c r="G29" s="129" t="str">
        <f>IF('3c AA'!J28="-","-",'3c AA'!J28)</f>
        <v>-</v>
      </c>
      <c r="H29" s="129" t="str">
        <f>IF('3c AA'!K28="-","-",'3c AA'!K28)</f>
        <v>-</v>
      </c>
      <c r="I29" s="129" t="str">
        <f>IF('3c AA'!L28="-","-",'3c AA'!L28)</f>
        <v>-</v>
      </c>
      <c r="J29" s="129" t="str">
        <f>IF('3c AA'!M28="-","-",'3c AA'!M28)</f>
        <v>-</v>
      </c>
      <c r="K29" s="129" t="str">
        <f>IF('3c AA'!N28="-","-",'3c AA'!N28)</f>
        <v>-</v>
      </c>
      <c r="L29" s="129" t="str">
        <f>IF('3c AA'!O28="-","-",'3c AA'!O28)</f>
        <v>-</v>
      </c>
      <c r="M29" s="129" t="str">
        <f>IF('3c AA'!P28="-","-",'3c AA'!P28)</f>
        <v>-</v>
      </c>
      <c r="N29" s="129" t="str">
        <f>IF('3c AA'!Q28="-","-",'3c AA'!Q28)</f>
        <v>-</v>
      </c>
      <c r="O29" s="30"/>
      <c r="P29" s="129" t="str">
        <f>IF('3c AA'!S28="-","-",'3c AA'!S28)</f>
        <v>-</v>
      </c>
      <c r="Q29" s="129" t="str">
        <f>IF('3c AA'!T28="-","-",'3c AA'!T28)</f>
        <v>-</v>
      </c>
      <c r="R29" s="129" t="str">
        <f>IF('3c AA'!U28="-","-",'3c AA'!U28)</f>
        <v>-</v>
      </c>
      <c r="S29" s="129" t="str">
        <f>IF('3c AA'!V28="-","-",'3c AA'!V28)</f>
        <v>-</v>
      </c>
      <c r="T29" s="129">
        <f>IF('3c AA'!W28="-","-",'3c AA'!W28)</f>
        <v>4.5286596291411447</v>
      </c>
      <c r="U29" s="129">
        <f>IF('3c AA'!X28="-","-",'3c AA'!X28)</f>
        <v>9.9756950960531068</v>
      </c>
      <c r="V29" s="129">
        <f>IF('3c AA'!Y28="-","-",'3c AA'!Y28)</f>
        <v>4.43</v>
      </c>
      <c r="W29" s="129" t="str">
        <f>IF('3c AA'!Z28="-","-",'3c AA'!Z28)</f>
        <v>-</v>
      </c>
      <c r="X29" s="129" t="str">
        <f>IF('3c AA'!AA28="-","-",'3c AA'!AA28)</f>
        <v>-</v>
      </c>
      <c r="Y29" s="129" t="str">
        <f>IF('3c AA'!AB28="-","-",'3c AA'!AB28)</f>
        <v>-</v>
      </c>
      <c r="Z29" s="129" t="str">
        <f>IF('3c AA'!AC28="-","-",'3c AA'!AC28)</f>
        <v>-</v>
      </c>
      <c r="AA29" s="28"/>
    </row>
    <row r="30" spans="1:27" s="29" customFormat="1" ht="12.4" customHeight="1" x14ac:dyDescent="0.25">
      <c r="A30" s="256"/>
      <c r="B30" s="132" t="s">
        <v>2</v>
      </c>
      <c r="C30" s="132" t="s">
        <v>342</v>
      </c>
      <c r="D30" s="130" t="s">
        <v>317</v>
      </c>
      <c r="E30" s="131"/>
      <c r="F30" s="30"/>
      <c r="G30" s="129">
        <f>IF('3d PC'!G15="-","-",'3d PC'!G15)</f>
        <v>68.68266085677898</v>
      </c>
      <c r="H30" s="129">
        <f>'3d PC'!H15</f>
        <v>68.662677895270846</v>
      </c>
      <c r="I30" s="129">
        <f>'3d PC'!I15</f>
        <v>86.575750300526337</v>
      </c>
      <c r="J30" s="129">
        <f>'3d PC'!J15</f>
        <v>85.585277115439624</v>
      </c>
      <c r="K30" s="129">
        <f>'3d PC'!K15</f>
        <v>97.778789138865818</v>
      </c>
      <c r="L30" s="129">
        <f>'3d PC'!L15</f>
        <v>96.978462519301218</v>
      </c>
      <c r="M30" s="129">
        <f>'3d PC'!M15</f>
        <v>118.23185463682731</v>
      </c>
      <c r="N30" s="129">
        <f>'3d PC'!N15</f>
        <v>116.14769270493946</v>
      </c>
      <c r="O30" s="30"/>
      <c r="P30" s="129">
        <f>'3d PC'!P15</f>
        <v>116.14769270493946</v>
      </c>
      <c r="Q30" s="129">
        <f>'3d PC'!Q15</f>
        <v>129.76616503451402</v>
      </c>
      <c r="R30" s="129">
        <f>'3d PC'!R15</f>
        <v>131.70771861921571</v>
      </c>
      <c r="S30" s="129">
        <f>'3d PC'!S15</f>
        <v>143.60871675438014</v>
      </c>
      <c r="T30" s="129">
        <f>'3d PC'!T15</f>
        <v>146.058702944131</v>
      </c>
      <c r="U30" s="129">
        <f>'3d PC'!U15</f>
        <v>157.86237279805943</v>
      </c>
      <c r="V30" s="129">
        <f>'3d PC'!V15</f>
        <v>143.81812999295829</v>
      </c>
      <c r="W30" s="129" t="str">
        <f>'3d PC'!W15</f>
        <v>-</v>
      </c>
      <c r="X30" s="129" t="str">
        <f>'3d PC'!X15</f>
        <v>-</v>
      </c>
      <c r="Y30" s="129" t="str">
        <f>'3d PC'!Y15</f>
        <v>-</v>
      </c>
      <c r="Z30" s="129" t="str">
        <f>'3d PC'!Z15</f>
        <v>-</v>
      </c>
      <c r="AA30" s="28"/>
    </row>
    <row r="31" spans="1:27" s="29" customFormat="1" ht="11.25" customHeight="1" x14ac:dyDescent="0.25">
      <c r="A31" s="256"/>
      <c r="B31" s="132" t="s">
        <v>352</v>
      </c>
      <c r="C31" s="132" t="s">
        <v>343</v>
      </c>
      <c r="D31" s="130" t="s">
        <v>317</v>
      </c>
      <c r="E31" s="131"/>
      <c r="F31" s="30"/>
      <c r="G31" s="129">
        <f>IF('3e NC-Elec'!H29="-","-",'3e NC-Elec'!H29)</f>
        <v>112.65171748942137</v>
      </c>
      <c r="H31" s="129">
        <f>'3e NC-Elec'!I29</f>
        <v>113.38777772195164</v>
      </c>
      <c r="I31" s="129">
        <f>'3e NC-Elec'!J29</f>
        <v>127.49543556558233</v>
      </c>
      <c r="J31" s="129">
        <f>'3e NC-Elec'!K29</f>
        <v>126.94181902444527</v>
      </c>
      <c r="K31" s="129">
        <f>'3e NC-Elec'!L29</f>
        <v>119.9753223983208</v>
      </c>
      <c r="L31" s="129">
        <f>'3e NC-Elec'!M29</f>
        <v>120.85772177859329</v>
      </c>
      <c r="M31" s="129">
        <f>'3e NC-Elec'!N29</f>
        <v>118.12031929224496</v>
      </c>
      <c r="N31" s="129">
        <f>'3e NC-Elec'!O29</f>
        <v>117.72850527025595</v>
      </c>
      <c r="O31" s="30"/>
      <c r="P31" s="129">
        <f>'3e NC-Elec'!Q29</f>
        <v>117.72850527025595</v>
      </c>
      <c r="Q31" s="129">
        <f>'3e NC-Elec'!R29</f>
        <v>123.41143106422412</v>
      </c>
      <c r="R31" s="129">
        <f>'3e NC-Elec'!S29</f>
        <v>125.13398866587869</v>
      </c>
      <c r="S31" s="129">
        <f>'3e NC-Elec'!T29</f>
        <v>124.45269245974913</v>
      </c>
      <c r="T31" s="129">
        <f>'3e NC-Elec'!U29</f>
        <v>127.91473960342842</v>
      </c>
      <c r="U31" s="129">
        <f>'3e NC-Elec'!V29</f>
        <v>138.6644529456243</v>
      </c>
      <c r="V31" s="129">
        <f>'3e NC-Elec'!W29</f>
        <v>138.73666814258939</v>
      </c>
      <c r="W31" s="129" t="str">
        <f>'3e NC-Elec'!X29</f>
        <v>-</v>
      </c>
      <c r="X31" s="129" t="str">
        <f>'3e NC-Elec'!Y29</f>
        <v>-</v>
      </c>
      <c r="Y31" s="129" t="str">
        <f>'3e NC-Elec'!Z29</f>
        <v>-</v>
      </c>
      <c r="Z31" s="129" t="str">
        <f>'3e NC-Elec'!AA29</f>
        <v>-</v>
      </c>
      <c r="AA31" s="28"/>
    </row>
    <row r="32" spans="1:27" s="29" customFormat="1" ht="11.25" customHeight="1" x14ac:dyDescent="0.25">
      <c r="A32" s="256"/>
      <c r="B32" s="132" t="s">
        <v>349</v>
      </c>
      <c r="C32" s="132" t="s">
        <v>344</v>
      </c>
      <c r="D32" s="130" t="s">
        <v>317</v>
      </c>
      <c r="E32" s="131"/>
      <c r="F32" s="30"/>
      <c r="G32" s="129">
        <f>IF('3g CPIH'!C$16="-","-",'3h OC '!$E$8*('3g CPIH'!C$16/'3g CPIH'!$G$16))</f>
        <v>76.502677103718199</v>
      </c>
      <c r="H32" s="129">
        <f>IF('3g CPIH'!D$16="-","-",'3h OC '!$E$8*('3g CPIH'!D$16/'3g CPIH'!$G$16))</f>
        <v>76.655835616438353</v>
      </c>
      <c r="I32" s="129">
        <f>IF('3g CPIH'!E$16="-","-",'3h OC '!$E$8*('3g CPIH'!E$16/'3g CPIH'!$G$16))</f>
        <v>76.885573385518597</v>
      </c>
      <c r="J32" s="129">
        <f>IF('3g CPIH'!F$16="-","-",'3h OC '!$E$8*('3g CPIH'!F$16/'3g CPIH'!$G$16))</f>
        <v>77.345048923679059</v>
      </c>
      <c r="K32" s="129">
        <f>IF('3g CPIH'!G$16="-","-",'3h OC '!$E$8*('3g CPIH'!G$16/'3g CPIH'!$G$16))</f>
        <v>78.263999999999996</v>
      </c>
      <c r="L32" s="129">
        <f>IF('3g CPIH'!H$16="-","-",'3h OC '!$E$8*('3g CPIH'!H$16/'3g CPIH'!$G$16))</f>
        <v>79.259530332681024</v>
      </c>
      <c r="M32" s="129">
        <f>IF('3g CPIH'!I$16="-","-",'3h OC '!$E$8*('3g CPIH'!I$16/'3g CPIH'!$G$16))</f>
        <v>80.408219178082177</v>
      </c>
      <c r="N32" s="129">
        <f>IF('3g CPIH'!J$16="-","-",'3h OC '!$E$8*('3g CPIH'!J$16/'3g CPIH'!$G$16))</f>
        <v>81.097432485322898</v>
      </c>
      <c r="O32" s="30"/>
      <c r="P32" s="129">
        <f>IF('3g CPIH'!L$16="-","-",'3h OC '!$E$8*('3g CPIH'!L$16/'3g CPIH'!$G$16))</f>
        <v>81.097432485322898</v>
      </c>
      <c r="Q32" s="129">
        <f>IF('3g CPIH'!M$16="-","-",'3h OC '!$E$8*('3g CPIH'!M$16/'3g CPIH'!$G$16))</f>
        <v>82.016383561643835</v>
      </c>
      <c r="R32" s="129">
        <f>IF('3g CPIH'!N$16="-","-",'3h OC '!$E$8*('3g CPIH'!N$16/'3g CPIH'!$G$16))</f>
        <v>82.62901761252445</v>
      </c>
      <c r="S32" s="129">
        <f>IF('3g CPIH'!O$16="-","-",'3h OC '!$E$8*('3g CPIH'!O$16/'3g CPIH'!$G$16))</f>
        <v>83.088493150684926</v>
      </c>
      <c r="T32" s="129">
        <f>IF('3g CPIH'!P$16="-","-",'3h OC '!$E$8*('3g CPIH'!P$16/'3g CPIH'!$G$16))</f>
        <v>83.318230919765156</v>
      </c>
      <c r="U32" s="129">
        <f>IF('3g CPIH'!Q$16="-","-",'3h OC '!$E$8*('3g CPIH'!Q$16/'3g CPIH'!$G$16))</f>
        <v>83.777706457925632</v>
      </c>
      <c r="V32" s="129">
        <f>IF('3g CPIH'!R$16="-","-",'3h OC '!$E$8*('3g CPIH'!R$16/'3g CPIH'!$G$16))</f>
        <v>85.309291585127198</v>
      </c>
      <c r="W32" s="129" t="str">
        <f>IF('3g CPIH'!S$16="-","-",'3h OC '!$E$8*('3g CPIH'!S$16/'3g CPIH'!$G$16))</f>
        <v>-</v>
      </c>
      <c r="X32" s="129" t="str">
        <f>IF('3g CPIH'!T$16="-","-",'3h OC '!$E$8*('3g CPIH'!T$16/'3g CPIH'!$G$16))</f>
        <v>-</v>
      </c>
      <c r="Y32" s="129" t="str">
        <f>IF('3g CPIH'!U$16="-","-",'3h OC '!$E$8*('3g CPIH'!U$16/'3g CPIH'!$G$16))</f>
        <v>-</v>
      </c>
      <c r="Z32" s="129" t="str">
        <f>IF('3g CPIH'!V$16="-","-",'3h OC '!$E$8*('3g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SMNCC'!G$46="-","-",'3i SMNCC'!G$46)</f>
        <v>0</v>
      </c>
      <c r="L33" s="129">
        <f>IF('3i SMNCC'!H$46="-","-",'3i SMNCC'!H$46)</f>
        <v>-0.18995111249132623</v>
      </c>
      <c r="M33" s="129">
        <f>IF('3i SMNCC'!I$46="-","-",'3i SMNCC'!I$46)</f>
        <v>2.3898870370752556</v>
      </c>
      <c r="N33" s="129">
        <f>IF('3i SMNCC'!J$46="-","-",'3i SMNCC'!J$46)</f>
        <v>11.485481460604181</v>
      </c>
      <c r="O33" s="30"/>
      <c r="P33" s="129">
        <f>IF('3i SMNCC'!L$46="-","-",'3i SMNCC'!L$46)</f>
        <v>11.485481460604181</v>
      </c>
      <c r="Q33" s="129">
        <f>IF('3i SMNCC'!M$46="-","-",'3i SMNCC'!M$46)</f>
        <v>13.905095596481768</v>
      </c>
      <c r="R33" s="129">
        <f>IF('3i SMNCC'!N$46="-","-",'3i SMNCC'!N$46)</f>
        <v>14.008016342776511</v>
      </c>
      <c r="S33" s="129">
        <f>IF('3i SMNCC'!O$46="-","-",'3i SMNCC'!O$46)</f>
        <v>16.592254432324484</v>
      </c>
      <c r="T33" s="129">
        <f>IF('3i SMNCC'!P$46="-","-",'3i SMNCC'!P$46)</f>
        <v>16.855736391237045</v>
      </c>
      <c r="U33" s="129">
        <f>IF('3i SMNCC'!Q$46="-","-",'3i SMNCC'!Q$46)</f>
        <v>16.48610584262476</v>
      </c>
      <c r="V33" s="129">
        <f>IF('3i SMNCC'!R$46="-","-",'3i SMNCC'!R$46)</f>
        <v>16.529685824397358</v>
      </c>
      <c r="W33" s="129" t="str">
        <f>IF('3i SMNCC'!S$46="-","-",'3i SMNCC'!S$46)</f>
        <v>-</v>
      </c>
      <c r="X33" s="129" t="str">
        <f>IF('3i SMNCC'!T$46="-","-",'3i SMNCC'!T$46)</f>
        <v>-</v>
      </c>
      <c r="Y33" s="129" t="str">
        <f>IF('3i SMNCC'!U$46="-","-",'3i SMNCC'!U$46)</f>
        <v>-</v>
      </c>
      <c r="Z33" s="129" t="str">
        <f>IF('3i SMNCC'!V$46="-","-",'3i SMNCC'!V$46)</f>
        <v>-</v>
      </c>
      <c r="AA33" s="28"/>
    </row>
    <row r="34" spans="1:27" s="29" customFormat="1" ht="11.5" x14ac:dyDescent="0.25">
      <c r="A34" s="256"/>
      <c r="B34" s="132" t="s">
        <v>349</v>
      </c>
      <c r="C34" s="132" t="s">
        <v>389</v>
      </c>
      <c r="D34" s="130" t="s">
        <v>317</v>
      </c>
      <c r="E34" s="131"/>
      <c r="F34" s="30"/>
      <c r="G34" s="129">
        <f>IF('3g CPIH'!C$16="-","-",'3j PAAC PAP'!$G$8*('3g CPIH'!C$16/'3g CPIH'!$G$16))</f>
        <v>13.436452250489236</v>
      </c>
      <c r="H34" s="129">
        <f>IF('3g CPIH'!D$16="-","-",'3j PAAC PAP'!$G$8*('3g CPIH'!D$16/'3g CPIH'!$G$16))</f>
        <v>13.463352054794518</v>
      </c>
      <c r="I34" s="129">
        <f>IF('3g CPIH'!E$16="-","-",'3j PAAC PAP'!$G$8*('3g CPIH'!E$16/'3g CPIH'!$G$16))</f>
        <v>13.503701761252445</v>
      </c>
      <c r="J34" s="129">
        <f>IF('3g CPIH'!F$16="-","-",'3j PAAC PAP'!$G$8*('3g CPIH'!F$16/'3g CPIH'!$G$16))</f>
        <v>13.584401174168297</v>
      </c>
      <c r="K34" s="129">
        <f>IF('3g CPIH'!G$16="-","-",'3j PAAC PAP'!$G$8*('3g CPIH'!G$16/'3g CPIH'!$G$16))</f>
        <v>13.745799999999999</v>
      </c>
      <c r="L34" s="129">
        <f>IF('3g CPIH'!H$16="-","-",'3j PAAC PAP'!$G$8*('3g CPIH'!H$16/'3g CPIH'!$G$16))</f>
        <v>13.920648727984345</v>
      </c>
      <c r="M34" s="129">
        <f>IF('3g CPIH'!I$16="-","-",'3j PAAC PAP'!$G$8*('3g CPIH'!I$16/'3g CPIH'!$G$16))</f>
        <v>14.122397260273971</v>
      </c>
      <c r="N34" s="129">
        <f>IF('3g CPIH'!J$16="-","-",'3j PAAC PAP'!$G$8*('3g CPIH'!J$16/'3g CPIH'!$G$16))</f>
        <v>14.24344637964775</v>
      </c>
      <c r="O34" s="30"/>
      <c r="P34" s="129">
        <f>IF('3g CPIH'!L$16="-","-",'3j PAAC PAP'!$G$8*('3g CPIH'!L$16/'3g CPIH'!$G$16))</f>
        <v>14.24344637964775</v>
      </c>
      <c r="Q34" s="129">
        <f>IF('3g CPIH'!M$16="-","-",'3j PAAC PAP'!$G$8*('3g CPIH'!M$16/'3g CPIH'!$G$16))</f>
        <v>14.40484520547945</v>
      </c>
      <c r="R34" s="129">
        <f>IF('3g CPIH'!N$16="-","-",'3j PAAC PAP'!$G$8*('3g CPIH'!N$16/'3g CPIH'!$G$16))</f>
        <v>14.512444422700586</v>
      </c>
      <c r="S34" s="129">
        <f>IF('3g CPIH'!O$16="-","-",'3j PAAC PAP'!$G$8*('3g CPIH'!O$16/'3g CPIH'!$G$16))</f>
        <v>14.593143835616438</v>
      </c>
      <c r="T34" s="129">
        <f>IF('3g CPIH'!P$16="-","-",'3j PAAC PAP'!$G$8*('3g CPIH'!P$16/'3g CPIH'!$G$16))</f>
        <v>14.633493542074362</v>
      </c>
      <c r="U34" s="129">
        <f>IF('3g CPIH'!Q$16="-","-",'3j PAAC PAP'!$G$8*('3g CPIH'!Q$16/'3g CPIH'!$G$16))</f>
        <v>14.714192954990214</v>
      </c>
      <c r="V34" s="129">
        <f>IF('3g CPIH'!R$16="-","-",'3j PAAC PAP'!$G$8*('3g CPIH'!R$16/'3g CPIH'!$G$16))</f>
        <v>14.983190998043053</v>
      </c>
      <c r="W34" s="129" t="str">
        <f>IF('3g CPIH'!S$16="-","-",'3j PAAC PAP'!$G$8*('3g CPIH'!S$16/'3g CPIH'!$G$16))</f>
        <v>-</v>
      </c>
      <c r="X34" s="129" t="str">
        <f>IF('3g CPIH'!T$16="-","-",'3j PAAC PAP'!$G$8*('3g CPIH'!T$16/'3g CPIH'!$G$16))</f>
        <v>-</v>
      </c>
      <c r="Y34" s="129" t="str">
        <f>IF('3g CPIH'!U$16="-","-",'3j PAAC PAP'!$G$8*('3g CPIH'!U$16/'3g CPIH'!$G$16))</f>
        <v>-</v>
      </c>
      <c r="Z34" s="129" t="str">
        <f>IF('3g CPIH'!V$16="-","-",'3j PAAC PAP'!$G$8*('3g CPIH'!V$16/'3g CPIH'!$G$16))</f>
        <v>-</v>
      </c>
      <c r="AA34" s="28"/>
    </row>
    <row r="35" spans="1:27" s="29" customFormat="1" ht="11.5" x14ac:dyDescent="0.25">
      <c r="A35" s="256"/>
      <c r="B35" s="132" t="s">
        <v>349</v>
      </c>
      <c r="C35" s="132" t="s">
        <v>404</v>
      </c>
      <c r="D35" s="130" t="s">
        <v>317</v>
      </c>
      <c r="E35" s="131"/>
      <c r="F35" s="30"/>
      <c r="G35" s="129">
        <f>IF(G27="-","-",SUM(G27:G33)*'3j PAAC PAP'!$G$26)</f>
        <v>25.987876405250578</v>
      </c>
      <c r="H35" s="129">
        <f>IF(H27="-","-",SUM(H27:H33)*'3j PAAC PAP'!$G$26)</f>
        <v>24.899370758599293</v>
      </c>
      <c r="I35" s="129">
        <f>IF(I27="-","-",SUM(I27:I33)*'3j PAAC PAP'!$G$26)</f>
        <v>25.817640612444137</v>
      </c>
      <c r="J35" s="129">
        <f>IF(J27="-","-",SUM(J27:J33)*'3j PAAC PAP'!$G$26)</f>
        <v>25.315711082377717</v>
      </c>
      <c r="K35" s="129">
        <f>IF(K27="-","-",SUM(K27:K33)*'3j PAAC PAP'!$G$26)</f>
        <v>27.283451106469794</v>
      </c>
      <c r="L35" s="129">
        <f>IF(L27="-","-",SUM(L27:L33)*'3j PAAC PAP'!$G$26)</f>
        <v>26.948600462050099</v>
      </c>
      <c r="M35" s="129">
        <f>IF(M27="-","-",SUM(M27:M33)*'3j PAAC PAP'!$G$26)</f>
        <v>29.322914609200954</v>
      </c>
      <c r="N35" s="129">
        <f>IF(N27="-","-",SUM(N27:N33)*'3j PAAC PAP'!$G$26)</f>
        <v>30.847498878631537</v>
      </c>
      <c r="O35" s="30"/>
      <c r="P35" s="129">
        <f>IF(P27="-","-",SUM(P27:P33)*'3j PAAC PAP'!$G$26)</f>
        <v>30.847498878631537</v>
      </c>
      <c r="Q35" s="129">
        <f>IF(Q27="-","-",SUM(Q27:Q33)*'3j PAAC PAP'!$G$26)</f>
        <v>34.201840508909733</v>
      </c>
      <c r="R35" s="129">
        <f>IF(R27="-","-",SUM(R27:R33)*'3j PAAC PAP'!$G$26)</f>
        <v>33.057565199468137</v>
      </c>
      <c r="S35" s="129">
        <f>IF(S27="-","-",SUM(S27:S33)*'3j PAAC PAP'!$G$26)</f>
        <v>33.110346816681293</v>
      </c>
      <c r="T35" s="129">
        <f>IF(T27="-","-",SUM(T27:T33)*'3j PAAC PAP'!$G$26)</f>
        <v>32.073488949268295</v>
      </c>
      <c r="U35" s="129">
        <f>IF(U27="-","-",SUM(U27:U33)*'3j PAAC PAP'!$G$26)</f>
        <v>35.175877834248979</v>
      </c>
      <c r="V35" s="129">
        <f>IF(V27="-","-",SUM(V27:V33)*'3j PAAC PAP'!$G$26)</f>
        <v>38.191777411405695</v>
      </c>
      <c r="W35" s="129" t="str">
        <f>IF(W27="-","-",SUM(W27:W33)*'3j PAAC PAP'!$G$26)</f>
        <v>-</v>
      </c>
      <c r="X35" s="129" t="str">
        <f>IF(X27="-","-",SUM(X27:X33)*'3j PAAC PAP'!$G$26)</f>
        <v>-</v>
      </c>
      <c r="Y35" s="129" t="str">
        <f>IF(Y27="-","-",SUM(Y27:Y33)*'3j PAAC PAP'!$G$26)</f>
        <v>-</v>
      </c>
      <c r="Z35" s="129" t="str">
        <f>IF(Z27="-","-",SUM(Z27:Z33)*'3j PAAC PAP'!$G$26)</f>
        <v>-</v>
      </c>
      <c r="AA35" s="28"/>
    </row>
    <row r="36" spans="1:27" s="29" customFormat="1" ht="11.5" x14ac:dyDescent="0.25">
      <c r="A36" s="256"/>
      <c r="B36" s="132" t="s">
        <v>388</v>
      </c>
      <c r="C36" s="132" t="s">
        <v>515</v>
      </c>
      <c r="D36" s="130" t="s">
        <v>317</v>
      </c>
      <c r="E36" s="131"/>
      <c r="F36" s="30"/>
      <c r="G36" s="129">
        <f>IF(G27="-","-",SUM(G27:G35)*'3k EBIT'!$E$8)</f>
        <v>9.3944080498769011</v>
      </c>
      <c r="H36" s="129">
        <f>IF(H27="-","-",SUM(H27:H35)*'3k EBIT'!$E$8)</f>
        <v>9.0123430892546583</v>
      </c>
      <c r="I36" s="129">
        <f>IF(I27="-","-",SUM(I27:I35)*'3k EBIT'!$E$8)</f>
        <v>9.3358763760871017</v>
      </c>
      <c r="J36" s="129">
        <f>IF(J27="-","-",SUM(J27:J35)*'3k EBIT'!$E$8)</f>
        <v>9.1610220973147189</v>
      </c>
      <c r="K36" s="129">
        <f>IF(K27="-","-",SUM(K27:K35)*'3k EBIT'!$E$8)</f>
        <v>9.8557657023100909</v>
      </c>
      <c r="L36" s="129">
        <f>IF(L27="-","-",SUM(L27:L35)*'3k EBIT'!$E$8)</f>
        <v>9.7414594858832562</v>
      </c>
      <c r="M36" s="129">
        <f>IF(M27="-","-",SUM(M27:M35)*'3k EBIT'!$E$8)</f>
        <v>10.579886506502264</v>
      </c>
      <c r="N36" s="129">
        <f>IF(N27="-","-",SUM(N27:N35)*'3k EBIT'!$E$8)</f>
        <v>11.118089051503489</v>
      </c>
      <c r="O36" s="30"/>
      <c r="P36" s="129">
        <f>IF(P27="-","-",SUM(P27:P35)*'3k EBIT'!$E$8)</f>
        <v>11.118089051503489</v>
      </c>
      <c r="Q36" s="129">
        <f>IF(Q27="-","-",SUM(Q27:Q35)*'3k EBIT'!$E$8)</f>
        <v>12.300192830302546</v>
      </c>
      <c r="R36" s="129">
        <f>IF(R27="-","-",SUM(R27:R35)*'3k EBIT'!$E$8)</f>
        <v>11.900089037745595</v>
      </c>
      <c r="S36" s="129">
        <f>IF(S27="-","-",SUM(S27:S35)*'3k EBIT'!$E$8)</f>
        <v>11.920203609393484</v>
      </c>
      <c r="T36" s="129">
        <f>IF(T27="-","-",SUM(T27:T35)*'3k EBIT'!$E$8)</f>
        <v>11.556552212615571</v>
      </c>
      <c r="U36" s="129">
        <f>IF(U27="-","-",SUM(U27:U35)*'3k EBIT'!$E$8)</f>
        <v>12.648537119204262</v>
      </c>
      <c r="V36" s="129">
        <f>IF(V27="-","-",SUM(V27:V35)*'3k EBIT'!$E$8)</f>
        <v>13.71376989134885</v>
      </c>
      <c r="W36" s="129" t="str">
        <f>IF(W27="-","-",SUM(W27:W35)*'3k EBIT'!$E$8)</f>
        <v>-</v>
      </c>
      <c r="X36" s="129" t="str">
        <f>IF(X27="-","-",SUM(X27:X35)*'3k EBIT'!$E$8)</f>
        <v>-</v>
      </c>
      <c r="Y36" s="129" t="str">
        <f>IF(Y27="-","-",SUM(Y27:Y35)*'3k EBIT'!$E$8)</f>
        <v>-</v>
      </c>
      <c r="Z36" s="129" t="str">
        <f>IF(Z27="-","-",SUM(Z27:Z35)*'3k EBIT'!$E$8)</f>
        <v>-</v>
      </c>
      <c r="AA36" s="28"/>
    </row>
    <row r="37" spans="1:27" s="29" customFormat="1" ht="11.25" customHeight="1" x14ac:dyDescent="0.25">
      <c r="A37" s="256"/>
      <c r="B37" s="132" t="s">
        <v>292</v>
      </c>
      <c r="C37" s="177" t="s">
        <v>516</v>
      </c>
      <c r="D37" s="130" t="s">
        <v>317</v>
      </c>
      <c r="E37" s="130"/>
      <c r="F37" s="30"/>
      <c r="G37" s="129">
        <f>IF(G27="-","-",SUM(G27:G30,G32:G36)*'3l HAP'!$E$9)</f>
        <v>5.5897962803192414</v>
      </c>
      <c r="H37" s="129">
        <f>IF(H27="-","-",SUM(H27:H30,H32:H36)*'3l HAP'!$E$9)</f>
        <v>5.2846085288793967</v>
      </c>
      <c r="I37" s="129">
        <f>IF(I27="-","-",SUM(I27:I30,I32:I36)*'3l HAP'!$E$9)</f>
        <v>5.3273661470195313</v>
      </c>
      <c r="J37" s="129">
        <f>IF(J27="-","-",SUM(J27:J30,J32:J36)*'3l HAP'!$E$9)</f>
        <v>5.2007326763733186</v>
      </c>
      <c r="K37" s="129">
        <f>IF(K27="-","-",SUM(K27:K30,K32:K36)*'3l HAP'!$E$9)</f>
        <v>5.838083728175067</v>
      </c>
      <c r="L37" s="129">
        <f>IF(L27="-","-",SUM(L27:L30,L32:L36)*'3l HAP'!$E$9)</f>
        <v>5.7370825912991137</v>
      </c>
      <c r="M37" s="129">
        <f>IF(M27="-","-",SUM(M27:M30,M32:M36)*'3l HAP'!$E$9)</f>
        <v>6.4232348452330346</v>
      </c>
      <c r="N37" s="129">
        <f>IF(N27="-","-",SUM(N27:N30,N32:N36)*'3l HAP'!$E$9)</f>
        <v>6.8436987736227923</v>
      </c>
      <c r="O37" s="30"/>
      <c r="P37" s="129">
        <f>IF(P27="-","-",SUM(P27:P30,P32:P36)*'3l HAP'!$E$9)</f>
        <v>6.8436987736227923</v>
      </c>
      <c r="Q37" s="129">
        <f>IF(Q27="-","-",SUM(Q27:Q30,Q32:Q36)*'3l HAP'!$E$9)</f>
        <v>7.6713989663692619</v>
      </c>
      <c r="R37" s="129">
        <f>IF(R27="-","-",SUM(R27:R30,R32:R36)*'3l HAP'!$E$9)</f>
        <v>7.3378675685656329</v>
      </c>
      <c r="S37" s="129">
        <f>IF(S27="-","-",SUM(S27:S30,S32:S36)*'3l HAP'!$E$9)</f>
        <v>7.3633422853645163</v>
      </c>
      <c r="T37" s="129">
        <f>IF(T27="-","-",SUM(T27:T30,T32:T36)*'3l HAP'!$E$9)</f>
        <v>7.0324324583421589</v>
      </c>
      <c r="U37" s="129">
        <f>IF(U27="-","-",SUM(U27:U30,U32:U36)*'3l HAP'!$E$9)</f>
        <v>7.7165061375930213</v>
      </c>
      <c r="V37" s="129">
        <f>IF(V27="-","-",SUM(V27:V30,V32:V36)*'3l HAP'!$E$9)</f>
        <v>8.5362944441033459</v>
      </c>
      <c r="W37" s="129" t="str">
        <f>IF(W27="-","-",SUM(W27:W30,W32:W36)*'3l HAP'!$E$9)</f>
        <v>-</v>
      </c>
      <c r="X37" s="129" t="str">
        <f>IF(X27="-","-",SUM(X27:X30,X32:X36)*'3l HAP'!$E$9)</f>
        <v>-</v>
      </c>
      <c r="Y37" s="129" t="str">
        <f>IF(Y27="-","-",SUM(Y27:Y30,Y32:Y36)*'3l HAP'!$E$9)</f>
        <v>-</v>
      </c>
      <c r="Z37" s="129" t="str">
        <f>IF(Z27="-","-",SUM(Z27:Z30,Z32:Z36)*'3l HAP'!$E$9)</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500.03212099050711</v>
      </c>
      <c r="H38" s="129">
        <f t="shared" si="2"/>
        <v>479.61825940699504</v>
      </c>
      <c r="I38" s="129">
        <f t="shared" si="2"/>
        <v>496.68907771967326</v>
      </c>
      <c r="J38" s="129">
        <f t="shared" si="2"/>
        <v>487.35959127279585</v>
      </c>
      <c r="K38" s="129">
        <f t="shared" si="2"/>
        <v>524.56238011564062</v>
      </c>
      <c r="L38" s="129">
        <f t="shared" si="2"/>
        <v>518.4452648096925</v>
      </c>
      <c r="M38" s="129">
        <f t="shared" si="2"/>
        <v>563.25913676387211</v>
      </c>
      <c r="N38" s="129">
        <f t="shared" si="2"/>
        <v>592.0060387288587</v>
      </c>
      <c r="O38" s="30"/>
      <c r="P38" s="129">
        <f t="shared" ref="P38:Z38" si="3">IF(P27="-","-",SUM(P27:P37))</f>
        <v>592.0060387288587</v>
      </c>
      <c r="Q38" s="129">
        <f t="shared" si="3"/>
        <v>655.04970158098331</v>
      </c>
      <c r="R38" s="129">
        <f t="shared" si="3"/>
        <v>633.65808453617467</v>
      </c>
      <c r="S38" s="129">
        <f t="shared" si="3"/>
        <v>634.74222048136915</v>
      </c>
      <c r="T38" s="129">
        <f t="shared" si="3"/>
        <v>615.27177136114631</v>
      </c>
      <c r="U38" s="129">
        <f t="shared" si="3"/>
        <v>673.42871112153603</v>
      </c>
      <c r="V38" s="129">
        <f t="shared" si="3"/>
        <v>730.31335901476086</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DF'!H15="-","-",'3a DF'!H15)</f>
        <v>189.65040724187483</v>
      </c>
      <c r="H39" s="38">
        <f>'3a DF'!I15</f>
        <v>169.8885346874111</v>
      </c>
      <c r="I39" s="38">
        <f>'3a DF'!J15</f>
        <v>153.03516079739146</v>
      </c>
      <c r="J39" s="38">
        <f>'3a DF'!K15</f>
        <v>145.43163428495879</v>
      </c>
      <c r="K39" s="38">
        <f>'3a DF'!L15</f>
        <v>170.13087179994068</v>
      </c>
      <c r="L39" s="38">
        <f>'3a DF'!M15</f>
        <v>163.53669723755536</v>
      </c>
      <c r="M39" s="38">
        <f>'3a DF'!N15</f>
        <v>175.81856626263644</v>
      </c>
      <c r="N39" s="38">
        <f>'3a DF'!O15</f>
        <v>195.63464597275654</v>
      </c>
      <c r="O39" s="30"/>
      <c r="P39" s="38">
        <f>'3a DF'!Q15</f>
        <v>195.63464597275654</v>
      </c>
      <c r="Q39" s="38">
        <f>'3a DF'!R15</f>
        <v>228.27326184711356</v>
      </c>
      <c r="R39" s="38">
        <f>'3a DF'!S15</f>
        <v>203.74044657158009</v>
      </c>
      <c r="S39" s="38">
        <f>'3a DF'!T15</f>
        <v>187.24162712489229</v>
      </c>
      <c r="T39" s="38">
        <f>'3a DF'!U15</f>
        <v>156.73737830101803</v>
      </c>
      <c r="U39" s="38">
        <f>'3a DF'!V15</f>
        <v>187.35796350833712</v>
      </c>
      <c r="V39" s="38">
        <f>'3a DF'!W15</f>
        <v>258.57949681621557</v>
      </c>
      <c r="W39" s="38" t="str">
        <f>'3a DF'!X15</f>
        <v>-</v>
      </c>
      <c r="X39" s="38" t="str">
        <f>'3a DF'!Y15</f>
        <v>-</v>
      </c>
      <c r="Y39" s="38" t="str">
        <f>'3a DF'!Z15</f>
        <v>-</v>
      </c>
      <c r="Z39" s="38" t="str">
        <f>'3a DF'!AA15</f>
        <v>-</v>
      </c>
      <c r="AA39" s="28"/>
    </row>
    <row r="40" spans="1:27" s="29" customFormat="1" ht="11.25" customHeight="1" x14ac:dyDescent="0.25">
      <c r="A40" s="256"/>
      <c r="B40" s="135" t="s">
        <v>350</v>
      </c>
      <c r="C40" s="135" t="s">
        <v>300</v>
      </c>
      <c r="D40" s="127" t="s">
        <v>318</v>
      </c>
      <c r="E40" s="128"/>
      <c r="F40" s="30"/>
      <c r="G40" s="38">
        <f>IF('3b CM'!G15="-","-",'3b CM'!G15)</f>
        <v>5.6226213443823357E-2</v>
      </c>
      <c r="H40" s="38">
        <f>'3b CM'!H15</f>
        <v>8.4339320165735032E-2</v>
      </c>
      <c r="I40" s="38">
        <f>'3b CM'!I15</f>
        <v>0.2655753507658698</v>
      </c>
      <c r="J40" s="38">
        <f>'3b CM'!J15</f>
        <v>0.27007690474750684</v>
      </c>
      <c r="K40" s="38">
        <f>'3b CM'!K15</f>
        <v>3.4688120117771488</v>
      </c>
      <c r="L40" s="38">
        <f>'3b CM'!L15</f>
        <v>3.3650981681343572</v>
      </c>
      <c r="M40" s="38">
        <f>'3b CM'!M15</f>
        <v>11.907204039153976</v>
      </c>
      <c r="N40" s="38">
        <f>'3b CM'!N15</f>
        <v>11.319326858738016</v>
      </c>
      <c r="O40" s="30"/>
      <c r="P40" s="38">
        <f>'3b CM'!P15</f>
        <v>11.319326858738016</v>
      </c>
      <c r="Q40" s="38">
        <f>'3b CM'!Q15</f>
        <v>15.232508313769655</v>
      </c>
      <c r="R40" s="38">
        <f>'3b CM'!R15</f>
        <v>15.162636096084153</v>
      </c>
      <c r="S40" s="38">
        <f>'3b CM'!S15</f>
        <v>18.010418613276087</v>
      </c>
      <c r="T40" s="38">
        <f>'3b CM'!T15</f>
        <v>19.09184860369589</v>
      </c>
      <c r="U40" s="38">
        <f>'3b CM'!U15</f>
        <v>14.668754236620025</v>
      </c>
      <c r="V40" s="38">
        <f>'3b CM'!V15</f>
        <v>15.044426820005809</v>
      </c>
      <c r="W40" s="38" t="str">
        <f>'3b CM'!W15</f>
        <v>-</v>
      </c>
      <c r="X40" s="38" t="str">
        <f>'3b CM'!X15</f>
        <v>-</v>
      </c>
      <c r="Y40" s="38" t="str">
        <f>'3b CM'!Y15</f>
        <v>-</v>
      </c>
      <c r="Z40" s="38" t="str">
        <f>'3b CM'!Z15</f>
        <v>-</v>
      </c>
      <c r="AA40" s="28"/>
    </row>
    <row r="41" spans="1:27" s="29" customFormat="1" ht="11.25" customHeight="1" x14ac:dyDescent="0.25">
      <c r="A41" s="256"/>
      <c r="B41" s="135" t="s">
        <v>596</v>
      </c>
      <c r="C41" s="135" t="s">
        <v>597</v>
      </c>
      <c r="D41" s="127" t="s">
        <v>318</v>
      </c>
      <c r="E41" s="128"/>
      <c r="F41" s="30"/>
      <c r="G41" s="38" t="str">
        <f>IF('3c AA'!J29="-","-",'3c AA'!J29)</f>
        <v>-</v>
      </c>
      <c r="H41" s="38" t="str">
        <f>IF('3c AA'!K29="-","-",'3c AA'!K29)</f>
        <v>-</v>
      </c>
      <c r="I41" s="38" t="str">
        <f>IF('3c AA'!L29="-","-",'3c AA'!L29)</f>
        <v>-</v>
      </c>
      <c r="J41" s="38" t="str">
        <f>IF('3c AA'!M29="-","-",'3c AA'!M29)</f>
        <v>-</v>
      </c>
      <c r="K41" s="38" t="str">
        <f>IF('3c AA'!N29="-","-",'3c AA'!N29)</f>
        <v>-</v>
      </c>
      <c r="L41" s="38" t="str">
        <f>IF('3c AA'!O29="-","-",'3c AA'!O29)</f>
        <v>-</v>
      </c>
      <c r="M41" s="38" t="str">
        <f>IF('3c AA'!P29="-","-",'3c AA'!P29)</f>
        <v>-</v>
      </c>
      <c r="N41" s="38" t="str">
        <f>IF('3c AA'!Q29="-","-",'3c AA'!Q29)</f>
        <v>-</v>
      </c>
      <c r="O41" s="30"/>
      <c r="P41" s="38" t="str">
        <f>IF('3c AA'!S29="-","-",'3c AA'!S29)</f>
        <v>-</v>
      </c>
      <c r="Q41" s="38" t="str">
        <f>IF('3c AA'!T29="-","-",'3c AA'!T29)</f>
        <v>-</v>
      </c>
      <c r="R41" s="38" t="str">
        <f>IF('3c AA'!U29="-","-",'3c AA'!U29)</f>
        <v>-</v>
      </c>
      <c r="S41" s="38" t="str">
        <f>IF('3c AA'!V29="-","-",'3c AA'!V29)</f>
        <v>-</v>
      </c>
      <c r="T41" s="38">
        <f>IF('3c AA'!W29="-","-",'3c AA'!W29)</f>
        <v>4.6252573118737148</v>
      </c>
      <c r="U41" s="38">
        <f>IF('3c AA'!X29="-","-",'3c AA'!X29)</f>
        <v>9.9756950960531068</v>
      </c>
      <c r="V41" s="38">
        <f>IF('3c AA'!Y29="-","-",'3c AA'!Y29)</f>
        <v>4.43</v>
      </c>
      <c r="W41" s="38" t="str">
        <f>IF('3c AA'!Z29="-","-",'3c AA'!Z29)</f>
        <v>-</v>
      </c>
      <c r="X41" s="38" t="str">
        <f>IF('3c AA'!AA29="-","-",'3c AA'!AA29)</f>
        <v>-</v>
      </c>
      <c r="Y41" s="38" t="str">
        <f>IF('3c AA'!AB29="-","-",'3c AA'!AB29)</f>
        <v>-</v>
      </c>
      <c r="Z41" s="38" t="str">
        <f>IF('3c AA'!AC29="-","-",'3c AA'!AC29)</f>
        <v>-</v>
      </c>
      <c r="AA41" s="28"/>
    </row>
    <row r="42" spans="1:27" s="29" customFormat="1" ht="11.25" customHeight="1" x14ac:dyDescent="0.25">
      <c r="A42" s="256"/>
      <c r="B42" s="135" t="s">
        <v>2</v>
      </c>
      <c r="C42" s="135" t="s">
        <v>342</v>
      </c>
      <c r="D42" s="127" t="s">
        <v>318</v>
      </c>
      <c r="E42" s="128"/>
      <c r="F42" s="30"/>
      <c r="G42" s="38">
        <f>IF('3d PC'!G16="-","-",'3d PC'!G16)</f>
        <v>68.691489961573978</v>
      </c>
      <c r="H42" s="38">
        <f>'3d PC'!H16</f>
        <v>68.67138727993634</v>
      </c>
      <c r="I42" s="38">
        <f>'3d PC'!I16</f>
        <v>86.613712200026143</v>
      </c>
      <c r="J42" s="38">
        <f>'3d PC'!J16</f>
        <v>85.614232169105591</v>
      </c>
      <c r="K42" s="38">
        <f>'3d PC'!K16</f>
        <v>97.877542817071387</v>
      </c>
      <c r="L42" s="38">
        <f>'3d PC'!L16</f>
        <v>97.06566778235171</v>
      </c>
      <c r="M42" s="38">
        <f>'3d PC'!M16</f>
        <v>118.56217933957592</v>
      </c>
      <c r="N42" s="38">
        <f>'3d PC'!N16</f>
        <v>116.43229437115814</v>
      </c>
      <c r="O42" s="30"/>
      <c r="P42" s="38">
        <f>'3d PC'!P16</f>
        <v>116.43229437115814</v>
      </c>
      <c r="Q42" s="38">
        <f>'3d PC'!Q16</f>
        <v>130.26226917667123</v>
      </c>
      <c r="R42" s="38">
        <f>'3d PC'!R16</f>
        <v>132.21990716682578</v>
      </c>
      <c r="S42" s="38">
        <f>'3d PC'!S16</f>
        <v>144.34605575986936</v>
      </c>
      <c r="T42" s="38">
        <f>'3d PC'!T16</f>
        <v>146.87279216995896</v>
      </c>
      <c r="U42" s="38">
        <f>'3d PC'!U16</f>
        <v>158.90199602603437</v>
      </c>
      <c r="V42" s="38">
        <f>'3d PC'!V16</f>
        <v>144.48419885965129</v>
      </c>
      <c r="W42" s="38" t="str">
        <f>'3d PC'!W16</f>
        <v>-</v>
      </c>
      <c r="X42" s="38" t="str">
        <f>'3d PC'!X16</f>
        <v>-</v>
      </c>
      <c r="Y42" s="38" t="str">
        <f>'3d PC'!Y16</f>
        <v>-</v>
      </c>
      <c r="Z42" s="38" t="str">
        <f>'3d PC'!Z16</f>
        <v>-</v>
      </c>
      <c r="AA42" s="28"/>
    </row>
    <row r="43" spans="1:27" s="29" customFormat="1" ht="11.25" customHeight="1" x14ac:dyDescent="0.25">
      <c r="A43" s="256"/>
      <c r="B43" s="135" t="s">
        <v>352</v>
      </c>
      <c r="C43" s="135" t="s">
        <v>343</v>
      </c>
      <c r="D43" s="127" t="s">
        <v>318</v>
      </c>
      <c r="E43" s="128"/>
      <c r="F43" s="30"/>
      <c r="G43" s="38">
        <f>IF('3e NC-Elec'!H30="-","-",'3e NC-Elec'!H30)</f>
        <v>107.6690008178043</v>
      </c>
      <c r="H43" s="38">
        <f>'3e NC-Elec'!I30</f>
        <v>108.41258580512795</v>
      </c>
      <c r="I43" s="38">
        <f>'3e NC-Elec'!J30</f>
        <v>121.65288893089296</v>
      </c>
      <c r="J43" s="38">
        <f>'3e NC-Elec'!K30</f>
        <v>121.09361275955513</v>
      </c>
      <c r="K43" s="38">
        <f>'3e NC-Elec'!L30</f>
        <v>107.46045132117443</v>
      </c>
      <c r="L43" s="38">
        <f>'3e NC-Elec'!M30</f>
        <v>108.35187148354184</v>
      </c>
      <c r="M43" s="38">
        <f>'3e NC-Elec'!N30</f>
        <v>111.26268585112042</v>
      </c>
      <c r="N43" s="38">
        <f>'3e NC-Elec'!O30</f>
        <v>110.86251431726572</v>
      </c>
      <c r="O43" s="30"/>
      <c r="P43" s="38">
        <f>'3e NC-Elec'!Q30</f>
        <v>110.86251431726572</v>
      </c>
      <c r="Q43" s="38">
        <f>'3e NC-Elec'!R30</f>
        <v>121.7067934726884</v>
      </c>
      <c r="R43" s="38">
        <f>'3e NC-Elec'!S30</f>
        <v>123.44226602651445</v>
      </c>
      <c r="S43" s="38">
        <f>'3e NC-Elec'!T30</f>
        <v>128.32608261340272</v>
      </c>
      <c r="T43" s="38">
        <f>'3e NC-Elec'!U30</f>
        <v>131.82639419492421</v>
      </c>
      <c r="U43" s="38">
        <f>'3e NC-Elec'!V30</f>
        <v>142.17493957196669</v>
      </c>
      <c r="V43" s="38">
        <f>'3e NC-Elec'!W30</f>
        <v>141.95871332546301</v>
      </c>
      <c r="W43" s="38" t="str">
        <f>'3e NC-Elec'!X30</f>
        <v>-</v>
      </c>
      <c r="X43" s="38" t="str">
        <f>'3e NC-Elec'!Y30</f>
        <v>-</v>
      </c>
      <c r="Y43" s="38" t="str">
        <f>'3e NC-Elec'!Z30</f>
        <v>-</v>
      </c>
      <c r="Z43" s="38" t="str">
        <f>'3e NC-Elec'!AA30</f>
        <v>-</v>
      </c>
      <c r="AA43" s="28"/>
    </row>
    <row r="44" spans="1:27" s="29" customFormat="1" ht="12.4" customHeight="1" x14ac:dyDescent="0.25">
      <c r="A44" s="256"/>
      <c r="B44" s="135" t="s">
        <v>349</v>
      </c>
      <c r="C44" s="135" t="s">
        <v>344</v>
      </c>
      <c r="D44" s="127" t="s">
        <v>318</v>
      </c>
      <c r="E44" s="128"/>
      <c r="F44" s="30"/>
      <c r="G44" s="38">
        <f>IF('3g CPIH'!C$16="-","-",'3h OC '!$E$8*('3g CPIH'!C$16/'3g CPIH'!$G$16))</f>
        <v>76.502677103718199</v>
      </c>
      <c r="H44" s="38">
        <f>IF('3g CPIH'!D$16="-","-",'3h OC '!$E$8*('3g CPIH'!D$16/'3g CPIH'!$G$16))</f>
        <v>76.655835616438353</v>
      </c>
      <c r="I44" s="38">
        <f>IF('3g CPIH'!E$16="-","-",'3h OC '!$E$8*('3g CPIH'!E$16/'3g CPIH'!$G$16))</f>
        <v>76.885573385518597</v>
      </c>
      <c r="J44" s="38">
        <f>IF('3g CPIH'!F$16="-","-",'3h OC '!$E$8*('3g CPIH'!F$16/'3g CPIH'!$G$16))</f>
        <v>77.345048923679059</v>
      </c>
      <c r="K44" s="38">
        <f>IF('3g CPIH'!G$16="-","-",'3h OC '!$E$8*('3g CPIH'!G$16/'3g CPIH'!$G$16))</f>
        <v>78.263999999999996</v>
      </c>
      <c r="L44" s="38">
        <f>IF('3g CPIH'!H$16="-","-",'3h OC '!$E$8*('3g CPIH'!H$16/'3g CPIH'!$G$16))</f>
        <v>79.259530332681024</v>
      </c>
      <c r="M44" s="38">
        <f>IF('3g CPIH'!I$16="-","-",'3h OC '!$E$8*('3g CPIH'!I$16/'3g CPIH'!$G$16))</f>
        <v>80.408219178082177</v>
      </c>
      <c r="N44" s="38">
        <f>IF('3g CPIH'!J$16="-","-",'3h OC '!$E$8*('3g CPIH'!J$16/'3g CPIH'!$G$16))</f>
        <v>81.097432485322898</v>
      </c>
      <c r="O44" s="30"/>
      <c r="P44" s="38">
        <f>IF('3g CPIH'!L$16="-","-",'3h OC '!$E$8*('3g CPIH'!L$16/'3g CPIH'!$G$16))</f>
        <v>81.097432485322898</v>
      </c>
      <c r="Q44" s="38">
        <f>IF('3g CPIH'!M$16="-","-",'3h OC '!$E$8*('3g CPIH'!M$16/'3g CPIH'!$G$16))</f>
        <v>82.016383561643835</v>
      </c>
      <c r="R44" s="38">
        <f>IF('3g CPIH'!N$16="-","-",'3h OC '!$E$8*('3g CPIH'!N$16/'3g CPIH'!$G$16))</f>
        <v>82.62901761252445</v>
      </c>
      <c r="S44" s="38">
        <f>IF('3g CPIH'!O$16="-","-",'3h OC '!$E$8*('3g CPIH'!O$16/'3g CPIH'!$G$16))</f>
        <v>83.088493150684926</v>
      </c>
      <c r="T44" s="38">
        <f>IF('3g CPIH'!P$16="-","-",'3h OC '!$E$8*('3g CPIH'!P$16/'3g CPIH'!$G$16))</f>
        <v>83.318230919765156</v>
      </c>
      <c r="U44" s="38">
        <f>IF('3g CPIH'!Q$16="-","-",'3h OC '!$E$8*('3g CPIH'!Q$16/'3g CPIH'!$G$16))</f>
        <v>83.777706457925632</v>
      </c>
      <c r="V44" s="38">
        <f>IF('3g CPIH'!R$16="-","-",'3h OC '!$E$8*('3g CPIH'!R$16/'3g CPIH'!$G$16))</f>
        <v>85.309291585127198</v>
      </c>
      <c r="W44" s="38" t="str">
        <f>IF('3g CPIH'!S$16="-","-",'3h OC '!$E$8*('3g CPIH'!S$16/'3g CPIH'!$G$16))</f>
        <v>-</v>
      </c>
      <c r="X44" s="38" t="str">
        <f>IF('3g CPIH'!T$16="-","-",'3h OC '!$E$8*('3g CPIH'!T$16/'3g CPIH'!$G$16))</f>
        <v>-</v>
      </c>
      <c r="Y44" s="38" t="str">
        <f>IF('3g CPIH'!U$16="-","-",'3h OC '!$E$8*('3g CPIH'!U$16/'3g CPIH'!$G$16))</f>
        <v>-</v>
      </c>
      <c r="Z44" s="38" t="str">
        <f>IF('3g CPIH'!V$16="-","-",'3h OC '!$E$8*('3g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SMNCC'!G$46="-","-",'3i SMNCC'!G$46)</f>
        <v>0</v>
      </c>
      <c r="L45" s="38">
        <f>IF('3i SMNCC'!H$46="-","-",'3i SMNCC'!H$46)</f>
        <v>-0.18995111249132623</v>
      </c>
      <c r="M45" s="38">
        <f>IF('3i SMNCC'!I$46="-","-",'3i SMNCC'!I$46)</f>
        <v>2.3898870370752556</v>
      </c>
      <c r="N45" s="38">
        <f>IF('3i SMNCC'!J$46="-","-",'3i SMNCC'!J$46)</f>
        <v>11.485481460604181</v>
      </c>
      <c r="O45" s="30"/>
      <c r="P45" s="38">
        <f>IF('3i SMNCC'!L$46="-","-",'3i SMNCC'!L$46)</f>
        <v>11.485481460604181</v>
      </c>
      <c r="Q45" s="38">
        <f>IF('3i SMNCC'!M$46="-","-",'3i SMNCC'!M$46)</f>
        <v>13.905095596481768</v>
      </c>
      <c r="R45" s="38">
        <f>IF('3i SMNCC'!N$46="-","-",'3i SMNCC'!N$46)</f>
        <v>14.008016342776511</v>
      </c>
      <c r="S45" s="38">
        <f>IF('3i SMNCC'!O$46="-","-",'3i SMNCC'!O$46)</f>
        <v>16.592254432324484</v>
      </c>
      <c r="T45" s="38">
        <f>IF('3i SMNCC'!P$46="-","-",'3i SMNCC'!P$46)</f>
        <v>16.855736391237045</v>
      </c>
      <c r="U45" s="38">
        <f>IF('3i SMNCC'!Q$46="-","-",'3i SMNCC'!Q$46)</f>
        <v>16.48610584262476</v>
      </c>
      <c r="V45" s="38">
        <f>IF('3i SMNCC'!R$46="-","-",'3i SMNCC'!R$46)</f>
        <v>16.529685824397358</v>
      </c>
      <c r="W45" s="38" t="str">
        <f>IF('3i SMNCC'!S$46="-","-",'3i SMNCC'!S$46)</f>
        <v>-</v>
      </c>
      <c r="X45" s="38" t="str">
        <f>IF('3i SMNCC'!T$46="-","-",'3i SMNCC'!T$46)</f>
        <v>-</v>
      </c>
      <c r="Y45" s="38" t="str">
        <f>IF('3i SMNCC'!U$46="-","-",'3i SMNCC'!U$46)</f>
        <v>-</v>
      </c>
      <c r="Z45" s="38" t="str">
        <f>IF('3i SMNCC'!V$46="-","-",'3i SMNCC'!V$46)</f>
        <v>-</v>
      </c>
      <c r="AA45" s="28"/>
    </row>
    <row r="46" spans="1:27" s="29" customFormat="1" ht="11.5" x14ac:dyDescent="0.25">
      <c r="A46" s="256"/>
      <c r="B46" s="135" t="s">
        <v>349</v>
      </c>
      <c r="C46" s="135" t="s">
        <v>389</v>
      </c>
      <c r="D46" s="127" t="s">
        <v>318</v>
      </c>
      <c r="E46" s="128"/>
      <c r="F46" s="30"/>
      <c r="G46" s="38">
        <f>IF('3g CPIH'!C$16="-","-",'3j PAAC PAP'!$G$8*('3g CPIH'!C$16/'3g CPIH'!$G$16))</f>
        <v>13.436452250489236</v>
      </c>
      <c r="H46" s="38">
        <f>IF('3g CPIH'!D$16="-","-",'3j PAAC PAP'!$G$8*('3g CPIH'!D$16/'3g CPIH'!$G$16))</f>
        <v>13.463352054794518</v>
      </c>
      <c r="I46" s="38">
        <f>IF('3g CPIH'!E$16="-","-",'3j PAAC PAP'!$G$8*('3g CPIH'!E$16/'3g CPIH'!$G$16))</f>
        <v>13.503701761252445</v>
      </c>
      <c r="J46" s="38">
        <f>IF('3g CPIH'!F$16="-","-",'3j PAAC PAP'!$G$8*('3g CPIH'!F$16/'3g CPIH'!$G$16))</f>
        <v>13.584401174168297</v>
      </c>
      <c r="K46" s="38">
        <f>IF('3g CPIH'!G$16="-","-",'3j PAAC PAP'!$G$8*('3g CPIH'!G$16/'3g CPIH'!$G$16))</f>
        <v>13.745799999999999</v>
      </c>
      <c r="L46" s="38">
        <f>IF('3g CPIH'!H$16="-","-",'3j PAAC PAP'!$G$8*('3g CPIH'!H$16/'3g CPIH'!$G$16))</f>
        <v>13.920648727984345</v>
      </c>
      <c r="M46" s="38">
        <f>IF('3g CPIH'!I$16="-","-",'3j PAAC PAP'!$G$8*('3g CPIH'!I$16/'3g CPIH'!$G$16))</f>
        <v>14.122397260273971</v>
      </c>
      <c r="N46" s="38">
        <f>IF('3g CPIH'!J$16="-","-",'3j PAAC PAP'!$G$8*('3g CPIH'!J$16/'3g CPIH'!$G$16))</f>
        <v>14.24344637964775</v>
      </c>
      <c r="O46" s="30"/>
      <c r="P46" s="38">
        <f>IF('3g CPIH'!L$16="-","-",'3j PAAC PAP'!$G$8*('3g CPIH'!L$16/'3g CPIH'!$G$16))</f>
        <v>14.24344637964775</v>
      </c>
      <c r="Q46" s="38">
        <f>IF('3g CPIH'!M$16="-","-",'3j PAAC PAP'!$G$8*('3g CPIH'!M$16/'3g CPIH'!$G$16))</f>
        <v>14.40484520547945</v>
      </c>
      <c r="R46" s="38">
        <f>IF('3g CPIH'!N$16="-","-",'3j PAAC PAP'!$G$8*('3g CPIH'!N$16/'3g CPIH'!$G$16))</f>
        <v>14.512444422700586</v>
      </c>
      <c r="S46" s="38">
        <f>IF('3g CPIH'!O$16="-","-",'3j PAAC PAP'!$G$8*('3g CPIH'!O$16/'3g CPIH'!$G$16))</f>
        <v>14.593143835616438</v>
      </c>
      <c r="T46" s="38">
        <f>IF('3g CPIH'!P$16="-","-",'3j PAAC PAP'!$G$8*('3g CPIH'!P$16/'3g CPIH'!$G$16))</f>
        <v>14.633493542074362</v>
      </c>
      <c r="U46" s="38">
        <f>IF('3g CPIH'!Q$16="-","-",'3j PAAC PAP'!$G$8*('3g CPIH'!Q$16/'3g CPIH'!$G$16))</f>
        <v>14.714192954990214</v>
      </c>
      <c r="V46" s="38">
        <f>IF('3g CPIH'!R$16="-","-",'3j PAAC PAP'!$G$8*('3g CPIH'!R$16/'3g CPIH'!$G$16))</f>
        <v>14.983190998043053</v>
      </c>
      <c r="W46" s="38" t="str">
        <f>IF('3g CPIH'!S$16="-","-",'3j PAAC PAP'!$G$8*('3g CPIH'!S$16/'3g CPIH'!$G$16))</f>
        <v>-</v>
      </c>
      <c r="X46" s="38" t="str">
        <f>IF('3g CPIH'!T$16="-","-",'3j PAAC PAP'!$G$8*('3g CPIH'!T$16/'3g CPIH'!$G$16))</f>
        <v>-</v>
      </c>
      <c r="Y46" s="38" t="str">
        <f>IF('3g CPIH'!U$16="-","-",'3j PAAC PAP'!$G$8*('3g CPIH'!U$16/'3g CPIH'!$G$16))</f>
        <v>-</v>
      </c>
      <c r="Z46" s="38" t="str">
        <f>IF('3g CPIH'!V$16="-","-",'3j PAAC PAP'!$G$8*('3g CPIH'!V$16/'3g CPIH'!$G$16))</f>
        <v>-</v>
      </c>
      <c r="AA46" s="28"/>
    </row>
    <row r="47" spans="1:27" s="29" customFormat="1" ht="11.5" x14ac:dyDescent="0.25">
      <c r="A47" s="256"/>
      <c r="B47" s="135" t="s">
        <v>349</v>
      </c>
      <c r="C47" s="135" t="s">
        <v>404</v>
      </c>
      <c r="D47" s="127" t="s">
        <v>318</v>
      </c>
      <c r="E47" s="128"/>
      <c r="F47" s="30"/>
      <c r="G47" s="38">
        <f>IF(G39="-","-",SUM(G39:G45)*'3j PAAC PAP'!$G$26)</f>
        <v>25.809785674453696</v>
      </c>
      <c r="H47" s="38">
        <f>IF(H39="-","-",SUM(H39:H45)*'3j PAAC PAP'!$G$26)</f>
        <v>24.710076230228097</v>
      </c>
      <c r="I47" s="38">
        <f>IF(I39="-","-",SUM(I39:I45)*'3j PAAC PAP'!$G$26)</f>
        <v>25.569696844137855</v>
      </c>
      <c r="J47" s="38">
        <f>IF(J39="-","-",SUM(J39:J45)*'3j PAAC PAP'!$G$26)</f>
        <v>25.062429056842042</v>
      </c>
      <c r="K47" s="38">
        <f>IF(K39="-","-",SUM(K39:K45)*'3j PAAC PAP'!$G$26)</f>
        <v>26.663087454685982</v>
      </c>
      <c r="L47" s="38">
        <f>IF(L39="-","-",SUM(L39:L45)*'3j PAAC PAP'!$G$26)</f>
        <v>26.324098680340416</v>
      </c>
      <c r="M47" s="38">
        <f>IF(M39="-","-",SUM(M39:M45)*'3j PAAC PAP'!$G$26)</f>
        <v>29.179337918906395</v>
      </c>
      <c r="N47" s="38">
        <f>IF(N39="-","-",SUM(N39:N45)*'3j PAAC PAP'!$G$26)</f>
        <v>30.723770816177183</v>
      </c>
      <c r="O47" s="30"/>
      <c r="P47" s="38">
        <f>IF(P39="-","-",SUM(P39:P45)*'3j PAAC PAP'!$G$26)</f>
        <v>30.723770816177183</v>
      </c>
      <c r="Q47" s="38">
        <f>IF(Q39="-","-",SUM(Q39:Q45)*'3j PAAC PAP'!$G$26)</f>
        <v>34.489050121371314</v>
      </c>
      <c r="R47" s="38">
        <f>IF(R39="-","-",SUM(R39:R45)*'3j PAAC PAP'!$G$26)</f>
        <v>33.311375137507305</v>
      </c>
      <c r="S47" s="38">
        <f>IF(S39="-","-",SUM(S39:S45)*'3j PAAC PAP'!$G$26)</f>
        <v>33.68476440655693</v>
      </c>
      <c r="T47" s="38">
        <f>IF(T39="-","-",SUM(T39:T45)*'3j PAAC PAP'!$G$26)</f>
        <v>32.618869186613246</v>
      </c>
      <c r="U47" s="38">
        <f>IF(U39="-","-",SUM(U39:U45)*'3j PAAC PAP'!$G$26)</f>
        <v>35.768946448009757</v>
      </c>
      <c r="V47" s="38">
        <f>IF(V39="-","-",SUM(V39:V45)*'3j PAAC PAP'!$G$26)</f>
        <v>38.859371955997311</v>
      </c>
      <c r="W47" s="38" t="str">
        <f>IF(W39="-","-",SUM(W39:W45)*'3j PAAC PAP'!$G$26)</f>
        <v>-</v>
      </c>
      <c r="X47" s="38" t="str">
        <f>IF(X39="-","-",SUM(X39:X45)*'3j PAAC PAP'!$G$26)</f>
        <v>-</v>
      </c>
      <c r="Y47" s="38" t="str">
        <f>IF(Y39="-","-",SUM(Y39:Y45)*'3j PAAC PAP'!$G$26)</f>
        <v>-</v>
      </c>
      <c r="Z47" s="38" t="str">
        <f>IF(Z39="-","-",SUM(Z39:Z45)*'3j PAAC PAP'!$G$26)</f>
        <v>-</v>
      </c>
      <c r="AA47" s="28"/>
    </row>
    <row r="48" spans="1:27" s="29" customFormat="1" ht="11.25" customHeight="1" x14ac:dyDescent="0.25">
      <c r="A48" s="256"/>
      <c r="B48" s="135" t="s">
        <v>388</v>
      </c>
      <c r="C48" s="135" t="s">
        <v>515</v>
      </c>
      <c r="D48" s="133" t="s">
        <v>318</v>
      </c>
      <c r="E48" s="128"/>
      <c r="F48" s="30"/>
      <c r="G48" s="38">
        <f>IF(G39="-","-",SUM(G39:G47)*'3k EBIT'!$E$8)</f>
        <v>9.3318130484527195</v>
      </c>
      <c r="H48" s="38">
        <f>IF(H39="-","-",SUM(H39:H47)*'3k EBIT'!$E$8)</f>
        <v>8.9458101977337687</v>
      </c>
      <c r="I48" s="38">
        <f>IF(I39="-","-",SUM(I39:I47)*'3k EBIT'!$E$8)</f>
        <v>9.2487295579410755</v>
      </c>
      <c r="J48" s="38">
        <f>IF(J39="-","-",SUM(J39:J47)*'3k EBIT'!$E$8)</f>
        <v>9.0719989983685565</v>
      </c>
      <c r="K48" s="38">
        <f>IF(K39="-","-",SUM(K39:K47)*'3k EBIT'!$E$8)</f>
        <v>9.637721430757253</v>
      </c>
      <c r="L48" s="38">
        <f>IF(L39="-","-",SUM(L39:L47)*'3k EBIT'!$E$8)</f>
        <v>9.5219607520602931</v>
      </c>
      <c r="M48" s="38">
        <f>IF(M39="-","-",SUM(M39:M47)*'3k EBIT'!$E$8)</f>
        <v>10.529422436344017</v>
      </c>
      <c r="N48" s="38">
        <f>IF(N39="-","-",SUM(N39:N47)*'3k EBIT'!$E$8)</f>
        <v>11.074601340431233</v>
      </c>
      <c r="O48" s="30"/>
      <c r="P48" s="38">
        <f>IF(P39="-","-",SUM(P39:P47)*'3k EBIT'!$E$8)</f>
        <v>11.074601340431233</v>
      </c>
      <c r="Q48" s="38">
        <f>IF(Q39="-","-",SUM(Q39:Q47)*'3k EBIT'!$E$8)</f>
        <v>12.401140734893804</v>
      </c>
      <c r="R48" s="38">
        <f>IF(R39="-","-",SUM(R39:R47)*'3k EBIT'!$E$8)</f>
        <v>11.98929768640431</v>
      </c>
      <c r="S48" s="38">
        <f>IF(S39="-","-",SUM(S39:S47)*'3k EBIT'!$E$8)</f>
        <v>12.122098843892518</v>
      </c>
      <c r="T48" s="38">
        <f>IF(T39="-","-",SUM(T39:T47)*'3k EBIT'!$E$8)</f>
        <v>11.748241452030639</v>
      </c>
      <c r="U48" s="38">
        <f>IF(U39="-","-",SUM(U39:U47)*'3k EBIT'!$E$8)</f>
        <v>12.856987781161134</v>
      </c>
      <c r="V48" s="38">
        <f>IF(V39="-","-",SUM(V39:V47)*'3k EBIT'!$E$8)</f>
        <v>13.948414789949155</v>
      </c>
      <c r="W48" s="38" t="str">
        <f>IF(W39="-","-",SUM(W39:W47)*'3k EBIT'!$E$8)</f>
        <v>-</v>
      </c>
      <c r="X48" s="38" t="str">
        <f>IF(X39="-","-",SUM(X39:X47)*'3k EBIT'!$E$8)</f>
        <v>-</v>
      </c>
      <c r="Y48" s="38" t="str">
        <f>IF(Y39="-","-",SUM(Y39:Y47)*'3k EBIT'!$E$8)</f>
        <v>-</v>
      </c>
      <c r="Z48" s="38" t="str">
        <f>IF(Z39="-","-",SUM(Z39:Z47)*'3k EBIT'!$E$8)</f>
        <v>-</v>
      </c>
      <c r="AA48" s="28"/>
    </row>
    <row r="49" spans="1:27" s="29" customFormat="1" ht="11.25" customHeight="1" x14ac:dyDescent="0.25">
      <c r="A49" s="256"/>
      <c r="B49" s="135" t="s">
        <v>292</v>
      </c>
      <c r="C49" s="179" t="s">
        <v>516</v>
      </c>
      <c r="D49" s="133" t="s">
        <v>318</v>
      </c>
      <c r="E49" s="127"/>
      <c r="F49" s="30"/>
      <c r="G49" s="38">
        <f>IF(G39="-","-",SUM(G39:G42,G44:G48)*'3l HAP'!$E$9)</f>
        <v>5.6145138647237491</v>
      </c>
      <c r="H49" s="38">
        <f>IF(H39="-","-",SUM(H39:H42,H44:H48)*'3l HAP'!$E$9)</f>
        <v>5.3061814893967894</v>
      </c>
      <c r="I49" s="38">
        <f>IF(I39="-","-",SUM(I39:I42,I44:I48)*'3l HAP'!$E$9)</f>
        <v>5.3457533966424657</v>
      </c>
      <c r="J49" s="38">
        <f>IF(J39="-","-",SUM(J39:J42,J44:J48)*'3l HAP'!$E$9)</f>
        <v>5.2177569667552861</v>
      </c>
      <c r="K49" s="38">
        <f>IF(K39="-","-",SUM(K39:K42,K44:K48)*'3l HAP'!$E$9)</f>
        <v>5.8532936997638769</v>
      </c>
      <c r="L49" s="38">
        <f>IF(L39="-","-",SUM(L39:L42,L44:L48)*'3l HAP'!$E$9)</f>
        <v>5.7510397120751096</v>
      </c>
      <c r="M49" s="38">
        <f>IF(M39="-","-",SUM(M39:M42,M44:M48)*'3l HAP'!$E$9)</f>
        <v>6.484750922444257</v>
      </c>
      <c r="N49" s="38">
        <f>IF(N39="-","-",SUM(N39:N42,N44:N48)*'3l HAP'!$E$9)</f>
        <v>6.9107130463856832</v>
      </c>
      <c r="O49" s="30"/>
      <c r="P49" s="38">
        <f>IF(P39="-","-",SUM(P39:P42,P44:P48)*'3l HAP'!$E$9)</f>
        <v>6.9107130463856832</v>
      </c>
      <c r="Q49" s="38">
        <f>IF(Q39="-","-",SUM(Q39:Q42,Q44:Q48)*'3l HAP'!$E$9)</f>
        <v>7.7741448632752537</v>
      </c>
      <c r="R49" s="38">
        <f>IF(R39="-","-",SUM(R39:R42,R44:R48)*'3l HAP'!$E$9)</f>
        <v>7.431378357913978</v>
      </c>
      <c r="S49" s="38">
        <f>IF(S39="-","-",SUM(S39:S42,S44:S48)*'3l HAP'!$E$9)</f>
        <v>7.4622081331427017</v>
      </c>
      <c r="T49" s="38">
        <f>IF(T39="-","-",SUM(T39:T42,T44:T48)*'3l HAP'!$E$9)</f>
        <v>7.1228735547857074</v>
      </c>
      <c r="U49" s="38">
        <f>IF(U39="-","-",SUM(U39:U42,U44:U48)*'3l HAP'!$E$9)</f>
        <v>7.825736728218061</v>
      </c>
      <c r="V49" s="38">
        <f>IF(V39="-","-",SUM(V39:V42,V44:V48)*'3l HAP'!$E$9)</f>
        <v>8.6699328248646719</v>
      </c>
      <c r="W49" s="38" t="str">
        <f>IF(W39="-","-",SUM(W39:W42,W44:W48)*'3l HAP'!$E$9)</f>
        <v>-</v>
      </c>
      <c r="X49" s="38" t="str">
        <f>IF(X39="-","-",SUM(X39:X42,X44:X48)*'3l HAP'!$E$9)</f>
        <v>-</v>
      </c>
      <c r="Y49" s="38" t="str">
        <f>IF(Y39="-","-",SUM(Y39:Y42,Y44:Y48)*'3l HAP'!$E$9)</f>
        <v>-</v>
      </c>
      <c r="Z49" s="38" t="str">
        <f>IF(Z39="-","-",SUM(Z39:Z42,Z44:Z48)*'3l HAP'!$E$9)</f>
        <v>-</v>
      </c>
      <c r="AA49" s="28"/>
    </row>
    <row r="50" spans="1:27" s="29" customFormat="1" ht="11.25" customHeight="1" x14ac:dyDescent="0.25">
      <c r="A50" s="256"/>
      <c r="B50" s="135" t="s">
        <v>44</v>
      </c>
      <c r="C50" s="135" t="str">
        <f>B50&amp;"_"&amp;D50</f>
        <v>Total_London</v>
      </c>
      <c r="D50" s="133" t="s">
        <v>318</v>
      </c>
      <c r="E50" s="128"/>
      <c r="F50" s="30"/>
      <c r="G50" s="38">
        <f t="shared" ref="G50:N50" si="4">IF(G39="-","-",SUM(G39:G49))</f>
        <v>496.76236617653456</v>
      </c>
      <c r="H50" s="38">
        <f t="shared" si="4"/>
        <v>476.13810268123262</v>
      </c>
      <c r="I50" s="38">
        <f t="shared" si="4"/>
        <v>492.1207922245689</v>
      </c>
      <c r="J50" s="38">
        <f t="shared" si="4"/>
        <v>482.69119123818024</v>
      </c>
      <c r="K50" s="38">
        <f t="shared" si="4"/>
        <v>513.1015805351708</v>
      </c>
      <c r="L50" s="38">
        <f t="shared" si="4"/>
        <v>506.90666176423315</v>
      </c>
      <c r="M50" s="38">
        <f t="shared" si="4"/>
        <v>560.66465024561285</v>
      </c>
      <c r="N50" s="38">
        <f t="shared" si="4"/>
        <v>589.78422704848742</v>
      </c>
      <c r="O50" s="30"/>
      <c r="P50" s="38">
        <f t="shared" ref="P50:Z50" si="5">IF(P39="-","-",SUM(P39:P49))</f>
        <v>589.78422704848742</v>
      </c>
      <c r="Q50" s="38">
        <f t="shared" si="5"/>
        <v>660.46549289338827</v>
      </c>
      <c r="R50" s="38">
        <f t="shared" si="5"/>
        <v>638.44678542083159</v>
      </c>
      <c r="S50" s="38">
        <f t="shared" si="5"/>
        <v>645.46714691365844</v>
      </c>
      <c r="T50" s="38">
        <f t="shared" si="5"/>
        <v>625.45111562797683</v>
      </c>
      <c r="U50" s="38">
        <f t="shared" si="5"/>
        <v>684.50902465194088</v>
      </c>
      <c r="V50" s="38">
        <f t="shared" si="5"/>
        <v>742.79672379971441</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DF'!H16="-","-",'3a DF'!H16)</f>
        <v>191.96482988995277</v>
      </c>
      <c r="H51" s="129">
        <f>'3a DF'!I16</f>
        <v>171.96179083300876</v>
      </c>
      <c r="I51" s="129">
        <f>'3a DF'!J16</f>
        <v>154.90274467054394</v>
      </c>
      <c r="J51" s="129">
        <f>'3a DF'!K16</f>
        <v>147.2064275639778</v>
      </c>
      <c r="K51" s="129">
        <f>'3a DF'!L16</f>
        <v>172.20708533703495</v>
      </c>
      <c r="L51" s="129">
        <f>'3a DF'!M16</f>
        <v>165.53243793425602</v>
      </c>
      <c r="M51" s="129">
        <f>'3a DF'!N16</f>
        <v>177.09463188341488</v>
      </c>
      <c r="N51" s="129">
        <f>'3a DF'!O16</f>
        <v>197.05453382229163</v>
      </c>
      <c r="O51" s="30"/>
      <c r="P51" s="129">
        <f>'3a DF'!Q16</f>
        <v>197.05453382229163</v>
      </c>
      <c r="Q51" s="129">
        <f>'3a DF'!R16</f>
        <v>229.99728029828802</v>
      </c>
      <c r="R51" s="129">
        <f>'3a DF'!S16</f>
        <v>205.28957699618584</v>
      </c>
      <c r="S51" s="129">
        <f>'3a DF'!T16</f>
        <v>188.95690139324483</v>
      </c>
      <c r="T51" s="129">
        <f>'3a DF'!U16</f>
        <v>158.17441796161296</v>
      </c>
      <c r="U51" s="129">
        <f>'3a DF'!V16</f>
        <v>188.54405943162521</v>
      </c>
      <c r="V51" s="129">
        <f>'3a DF'!W16</f>
        <v>260.19675437060499</v>
      </c>
      <c r="W51" s="129" t="str">
        <f>'3a DF'!X16</f>
        <v>-</v>
      </c>
      <c r="X51" s="129" t="str">
        <f>'3a DF'!Y16</f>
        <v>-</v>
      </c>
      <c r="Y51" s="129" t="str">
        <f>'3a DF'!Z16</f>
        <v>-</v>
      </c>
      <c r="Z51" s="129" t="str">
        <f>'3a DF'!AA16</f>
        <v>-</v>
      </c>
      <c r="AA51" s="28"/>
    </row>
    <row r="52" spans="1:27" s="29" customFormat="1" ht="11.25" customHeight="1" x14ac:dyDescent="0.25">
      <c r="A52" s="256"/>
      <c r="B52" s="132" t="s">
        <v>350</v>
      </c>
      <c r="C52" s="132" t="s">
        <v>300</v>
      </c>
      <c r="D52" s="134" t="s">
        <v>319</v>
      </c>
      <c r="E52" s="131"/>
      <c r="F52" s="30"/>
      <c r="G52" s="129">
        <f>IF('3b CM'!G16="-","-",'3b CM'!G16)</f>
        <v>5.7506409560486027E-2</v>
      </c>
      <c r="H52" s="129">
        <f>'3b CM'!H16</f>
        <v>8.6259614340729041E-2</v>
      </c>
      <c r="I52" s="129">
        <f>'3b CM'!I16</f>
        <v>0.27162214836982868</v>
      </c>
      <c r="J52" s="129">
        <f>'3b CM'!J16</f>
        <v>0.27622619674995474</v>
      </c>
      <c r="K52" s="129">
        <f>'3b CM'!K16</f>
        <v>3.547792248839472</v>
      </c>
      <c r="L52" s="129">
        <f>'3b CM'!L16</f>
        <v>3.4417169788842301</v>
      </c>
      <c r="M52" s="129">
        <f>'3b CM'!M16</f>
        <v>12.060640597709659</v>
      </c>
      <c r="N52" s="129">
        <f>'3b CM'!N16</f>
        <v>11.465188015787197</v>
      </c>
      <c r="O52" s="30"/>
      <c r="P52" s="129">
        <f>'3b CM'!P16</f>
        <v>11.465188015787197</v>
      </c>
      <c r="Q52" s="129">
        <f>'3b CM'!Q16</f>
        <v>15.382265186051335</v>
      </c>
      <c r="R52" s="129">
        <f>'3b CM'!R16</f>
        <v>15.311437840011674</v>
      </c>
      <c r="S52" s="129">
        <f>'3b CM'!S16</f>
        <v>18.362914083511907</v>
      </c>
      <c r="T52" s="129">
        <f>'3b CM'!T16</f>
        <v>19.465037159322346</v>
      </c>
      <c r="U52" s="129">
        <f>'3b CM'!U16</f>
        <v>14.847761612022696</v>
      </c>
      <c r="V52" s="129">
        <f>'3b CM'!V16</f>
        <v>15.228461879286145</v>
      </c>
      <c r="W52" s="129" t="str">
        <f>'3b CM'!W16</f>
        <v>-</v>
      </c>
      <c r="X52" s="129" t="str">
        <f>'3b CM'!X16</f>
        <v>-</v>
      </c>
      <c r="Y52" s="129" t="str">
        <f>'3b CM'!Y16</f>
        <v>-</v>
      </c>
      <c r="Z52" s="129" t="str">
        <f>'3b CM'!Z16</f>
        <v>-</v>
      </c>
      <c r="AA52" s="28"/>
    </row>
    <row r="53" spans="1:27" s="29" customFormat="1" ht="11.25" customHeight="1" x14ac:dyDescent="0.25">
      <c r="A53" s="256"/>
      <c r="B53" s="132" t="s">
        <v>596</v>
      </c>
      <c r="C53" s="132" t="s">
        <v>597</v>
      </c>
      <c r="D53" s="134" t="s">
        <v>319</v>
      </c>
      <c r="E53" s="131"/>
      <c r="F53" s="30"/>
      <c r="G53" s="129" t="str">
        <f>IF('3c AA'!J30="-","-",'3c AA'!J30)</f>
        <v>-</v>
      </c>
      <c r="H53" s="129" t="str">
        <f>IF('3c AA'!K30="-","-",'3c AA'!K30)</f>
        <v>-</v>
      </c>
      <c r="I53" s="129" t="str">
        <f>IF('3c AA'!L30="-","-",'3c AA'!L30)</f>
        <v>-</v>
      </c>
      <c r="J53" s="129" t="str">
        <f>IF('3c AA'!M30="-","-",'3c AA'!M30)</f>
        <v>-</v>
      </c>
      <c r="K53" s="129" t="str">
        <f>IF('3c AA'!N30="-","-",'3c AA'!N30)</f>
        <v>-</v>
      </c>
      <c r="L53" s="129" t="str">
        <f>IF('3c AA'!O30="-","-",'3c AA'!O30)</f>
        <v>-</v>
      </c>
      <c r="M53" s="129" t="str">
        <f>IF('3c AA'!P30="-","-",'3c AA'!P30)</f>
        <v>-</v>
      </c>
      <c r="N53" s="129" t="str">
        <f>IF('3c AA'!Q30="-","-",'3c AA'!Q30)</f>
        <v>-</v>
      </c>
      <c r="O53" s="30"/>
      <c r="P53" s="129" t="str">
        <f>IF('3c AA'!S30="-","-",'3c AA'!S30)</f>
        <v>-</v>
      </c>
      <c r="Q53" s="129" t="str">
        <f>IF('3c AA'!T30="-","-",'3c AA'!T30)</f>
        <v>-</v>
      </c>
      <c r="R53" s="129" t="str">
        <f>IF('3c AA'!U30="-","-",'3c AA'!U30)</f>
        <v>-</v>
      </c>
      <c r="S53" s="129" t="str">
        <f>IF('3c AA'!V30="-","-",'3c AA'!V30)</f>
        <v>-</v>
      </c>
      <c r="T53" s="129">
        <f>IF('3c AA'!W30="-","-",'3c AA'!W30)</f>
        <v>4.6588267577428137</v>
      </c>
      <c r="U53" s="129">
        <f>IF('3c AA'!X30="-","-",'3c AA'!X30)</f>
        <v>9.9756950960531068</v>
      </c>
      <c r="V53" s="129">
        <f>IF('3c AA'!Y30="-","-",'3c AA'!Y30)</f>
        <v>4.43</v>
      </c>
      <c r="W53" s="129" t="str">
        <f>IF('3c AA'!Z30="-","-",'3c AA'!Z30)</f>
        <v>-</v>
      </c>
      <c r="X53" s="129" t="str">
        <f>IF('3c AA'!AA30="-","-",'3c AA'!AA30)</f>
        <v>-</v>
      </c>
      <c r="Y53" s="129" t="str">
        <f>IF('3c AA'!AB30="-","-",'3c AA'!AB30)</f>
        <v>-</v>
      </c>
      <c r="Z53" s="129" t="str">
        <f>IF('3c AA'!AC30="-","-",'3c AA'!AC30)</f>
        <v>-</v>
      </c>
      <c r="AA53" s="28"/>
    </row>
    <row r="54" spans="1:27" s="29" customFormat="1" ht="11.25" customHeight="1" x14ac:dyDescent="0.25">
      <c r="A54" s="256"/>
      <c r="B54" s="132" t="s">
        <v>2</v>
      </c>
      <c r="C54" s="132" t="s">
        <v>342</v>
      </c>
      <c r="D54" s="134" t="s">
        <v>319</v>
      </c>
      <c r="E54" s="131"/>
      <c r="F54" s="30"/>
      <c r="G54" s="129">
        <f>IF('3d PC'!G17="-","-",'3d PC'!G17)</f>
        <v>68.702138276297916</v>
      </c>
      <c r="H54" s="129">
        <f>'3d PC'!H17</f>
        <v>68.681891204315647</v>
      </c>
      <c r="I54" s="129">
        <f>'3d PC'!I17</f>
        <v>86.659493041459967</v>
      </c>
      <c r="J54" s="129">
        <f>'3d PC'!J17</f>
        <v>85.649151298243794</v>
      </c>
      <c r="K54" s="129">
        <f>'3d PC'!K17</f>
        <v>97.996635197901782</v>
      </c>
      <c r="L54" s="129">
        <f>'3d PC'!L17</f>
        <v>97.170833403152713</v>
      </c>
      <c r="M54" s="129">
        <f>'3d PC'!M17</f>
        <v>118.68818431066661</v>
      </c>
      <c r="N54" s="129">
        <f>'3d PC'!N17</f>
        <v>116.54265627588583</v>
      </c>
      <c r="O54" s="30"/>
      <c r="P54" s="129">
        <f>'3d PC'!P17</f>
        <v>116.54265627588583</v>
      </c>
      <c r="Q54" s="129">
        <f>'3d PC'!Q17</f>
        <v>130.42967406328486</v>
      </c>
      <c r="R54" s="129">
        <f>'3d PC'!R17</f>
        <v>132.39388107904591</v>
      </c>
      <c r="S54" s="129">
        <f>'3d PC'!S17</f>
        <v>144.64163247079003</v>
      </c>
      <c r="T54" s="129">
        <f>'3d PC'!T17</f>
        <v>147.19945802166285</v>
      </c>
      <c r="U54" s="129">
        <f>'3d PC'!U17</f>
        <v>159.17747794100336</v>
      </c>
      <c r="V54" s="129">
        <f>'3d PC'!V17</f>
        <v>144.66776677192237</v>
      </c>
      <c r="W54" s="129" t="str">
        <f>'3d PC'!W17</f>
        <v>-</v>
      </c>
      <c r="X54" s="129" t="str">
        <f>'3d PC'!X17</f>
        <v>-</v>
      </c>
      <c r="Y54" s="129" t="str">
        <f>'3d PC'!Y17</f>
        <v>-</v>
      </c>
      <c r="Z54" s="129" t="str">
        <f>'3d PC'!Z17</f>
        <v>-</v>
      </c>
      <c r="AA54" s="28"/>
    </row>
    <row r="55" spans="1:27" s="29" customFormat="1" ht="11.25" customHeight="1" x14ac:dyDescent="0.25">
      <c r="A55" s="256"/>
      <c r="B55" s="132" t="s">
        <v>352</v>
      </c>
      <c r="C55" s="132" t="s">
        <v>343</v>
      </c>
      <c r="D55" s="134" t="s">
        <v>319</v>
      </c>
      <c r="E55" s="131"/>
      <c r="F55" s="30"/>
      <c r="G55" s="129">
        <f>IF('3e NC-Elec'!H31="-","-",'3e NC-Elec'!H31)</f>
        <v>161.57721102085605</v>
      </c>
      <c r="H55" s="129">
        <f>'3e NC-Elec'!I31</f>
        <v>162.32987044129305</v>
      </c>
      <c r="I55" s="129">
        <f>'3e NC-Elec'!J31</f>
        <v>154.84449600166258</v>
      </c>
      <c r="J55" s="129">
        <f>'3e NC-Elec'!K31</f>
        <v>154.27839463307734</v>
      </c>
      <c r="K55" s="129">
        <f>'3e NC-Elec'!L31</f>
        <v>151.73200363701548</v>
      </c>
      <c r="L55" s="129">
        <f>'3e NC-Elec'!M31</f>
        <v>152.63430235768783</v>
      </c>
      <c r="M55" s="129">
        <f>'3e NC-Elec'!N31</f>
        <v>146.06936183262013</v>
      </c>
      <c r="N55" s="129">
        <f>'3e NC-Elec'!O31</f>
        <v>145.6662859118874</v>
      </c>
      <c r="O55" s="30"/>
      <c r="P55" s="129">
        <f>'3e NC-Elec'!Q31</f>
        <v>145.6662859118874</v>
      </c>
      <c r="Q55" s="129">
        <f>'3e NC-Elec'!R31</f>
        <v>164.45778617802256</v>
      </c>
      <c r="R55" s="129">
        <f>'3e NC-Elec'!S31</f>
        <v>166.20889591530698</v>
      </c>
      <c r="S55" s="129">
        <f>'3e NC-Elec'!T31</f>
        <v>167.84962473614425</v>
      </c>
      <c r="T55" s="129">
        <f>'3e NC-Elec'!U31</f>
        <v>171.39474956613472</v>
      </c>
      <c r="U55" s="129">
        <f>'3e NC-Elec'!V31</f>
        <v>175.72271606821317</v>
      </c>
      <c r="V55" s="129">
        <f>'3e NC-Elec'!W31</f>
        <v>175.84932890318342</v>
      </c>
      <c r="W55" s="129" t="str">
        <f>'3e NC-Elec'!X31</f>
        <v>-</v>
      </c>
      <c r="X55" s="129" t="str">
        <f>'3e NC-Elec'!Y31</f>
        <v>-</v>
      </c>
      <c r="Y55" s="129" t="str">
        <f>'3e NC-Elec'!Z31</f>
        <v>-</v>
      </c>
      <c r="Z55" s="129" t="str">
        <f>'3e NC-Elec'!AA31</f>
        <v>-</v>
      </c>
      <c r="AA55" s="28"/>
    </row>
    <row r="56" spans="1:27" s="29" customFormat="1" ht="11.5" x14ac:dyDescent="0.25">
      <c r="A56" s="256"/>
      <c r="B56" s="132" t="s">
        <v>349</v>
      </c>
      <c r="C56" s="132" t="s">
        <v>344</v>
      </c>
      <c r="D56" s="134" t="s">
        <v>319</v>
      </c>
      <c r="E56" s="131"/>
      <c r="F56" s="30"/>
      <c r="G56" s="129">
        <f>IF('3g CPIH'!C$16="-","-",'3h OC '!$E$8*('3g CPIH'!C$16/'3g CPIH'!$G$16))</f>
        <v>76.502677103718199</v>
      </c>
      <c r="H56" s="129">
        <f>IF('3g CPIH'!D$16="-","-",'3h OC '!$E$8*('3g CPIH'!D$16/'3g CPIH'!$G$16))</f>
        <v>76.655835616438353</v>
      </c>
      <c r="I56" s="129">
        <f>IF('3g CPIH'!E$16="-","-",'3h OC '!$E$8*('3g CPIH'!E$16/'3g CPIH'!$G$16))</f>
        <v>76.885573385518597</v>
      </c>
      <c r="J56" s="129">
        <f>IF('3g CPIH'!F$16="-","-",'3h OC '!$E$8*('3g CPIH'!F$16/'3g CPIH'!$G$16))</f>
        <v>77.345048923679059</v>
      </c>
      <c r="K56" s="129">
        <f>IF('3g CPIH'!G$16="-","-",'3h OC '!$E$8*('3g CPIH'!G$16/'3g CPIH'!$G$16))</f>
        <v>78.263999999999996</v>
      </c>
      <c r="L56" s="129">
        <f>IF('3g CPIH'!H$16="-","-",'3h OC '!$E$8*('3g CPIH'!H$16/'3g CPIH'!$G$16))</f>
        <v>79.259530332681024</v>
      </c>
      <c r="M56" s="129">
        <f>IF('3g CPIH'!I$16="-","-",'3h OC '!$E$8*('3g CPIH'!I$16/'3g CPIH'!$G$16))</f>
        <v>80.408219178082177</v>
      </c>
      <c r="N56" s="129">
        <f>IF('3g CPIH'!J$16="-","-",'3h OC '!$E$8*('3g CPIH'!J$16/'3g CPIH'!$G$16))</f>
        <v>81.097432485322898</v>
      </c>
      <c r="O56" s="30"/>
      <c r="P56" s="129">
        <f>IF('3g CPIH'!L$16="-","-",'3h OC '!$E$8*('3g CPIH'!L$16/'3g CPIH'!$G$16))</f>
        <v>81.097432485322898</v>
      </c>
      <c r="Q56" s="129">
        <f>IF('3g CPIH'!M$16="-","-",'3h OC '!$E$8*('3g CPIH'!M$16/'3g CPIH'!$G$16))</f>
        <v>82.016383561643835</v>
      </c>
      <c r="R56" s="129">
        <f>IF('3g CPIH'!N$16="-","-",'3h OC '!$E$8*('3g CPIH'!N$16/'3g CPIH'!$G$16))</f>
        <v>82.62901761252445</v>
      </c>
      <c r="S56" s="129">
        <f>IF('3g CPIH'!O$16="-","-",'3h OC '!$E$8*('3g CPIH'!O$16/'3g CPIH'!$G$16))</f>
        <v>83.088493150684926</v>
      </c>
      <c r="T56" s="129">
        <f>IF('3g CPIH'!P$16="-","-",'3h OC '!$E$8*('3g CPIH'!P$16/'3g CPIH'!$G$16))</f>
        <v>83.318230919765156</v>
      </c>
      <c r="U56" s="129">
        <f>IF('3g CPIH'!Q$16="-","-",'3h OC '!$E$8*('3g CPIH'!Q$16/'3g CPIH'!$G$16))</f>
        <v>83.777706457925632</v>
      </c>
      <c r="V56" s="129">
        <f>IF('3g CPIH'!R$16="-","-",'3h OC '!$E$8*('3g CPIH'!R$16/'3g CPIH'!$G$16))</f>
        <v>85.309291585127198</v>
      </c>
      <c r="W56" s="129" t="str">
        <f>IF('3g CPIH'!S$16="-","-",'3h OC '!$E$8*('3g CPIH'!S$16/'3g CPIH'!$G$16))</f>
        <v>-</v>
      </c>
      <c r="X56" s="129" t="str">
        <f>IF('3g CPIH'!T$16="-","-",'3h OC '!$E$8*('3g CPIH'!T$16/'3g CPIH'!$G$16))</f>
        <v>-</v>
      </c>
      <c r="Y56" s="129" t="str">
        <f>IF('3g CPIH'!U$16="-","-",'3h OC '!$E$8*('3g CPIH'!U$16/'3g CPIH'!$G$16))</f>
        <v>-</v>
      </c>
      <c r="Z56" s="129" t="str">
        <f>IF('3g CPIH'!V$16="-","-",'3h OC '!$E$8*('3g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SMNCC'!G$46="-","-",'3i SMNCC'!G$46)</f>
        <v>0</v>
      </c>
      <c r="L57" s="129">
        <f>IF('3i SMNCC'!H$46="-","-",'3i SMNCC'!H$46)</f>
        <v>-0.18995111249132623</v>
      </c>
      <c r="M57" s="129">
        <f>IF('3i SMNCC'!I$46="-","-",'3i SMNCC'!I$46)</f>
        <v>2.3898870370752556</v>
      </c>
      <c r="N57" s="129">
        <f>IF('3i SMNCC'!J$46="-","-",'3i SMNCC'!J$46)</f>
        <v>11.485481460604181</v>
      </c>
      <c r="O57" s="30"/>
      <c r="P57" s="129">
        <f>IF('3i SMNCC'!L$46="-","-",'3i SMNCC'!L$46)</f>
        <v>11.485481460604181</v>
      </c>
      <c r="Q57" s="129">
        <f>IF('3i SMNCC'!M$46="-","-",'3i SMNCC'!M$46)</f>
        <v>13.905095596481768</v>
      </c>
      <c r="R57" s="129">
        <f>IF('3i SMNCC'!N$46="-","-",'3i SMNCC'!N$46)</f>
        <v>14.008016342776511</v>
      </c>
      <c r="S57" s="129">
        <f>IF('3i SMNCC'!O$46="-","-",'3i SMNCC'!O$46)</f>
        <v>16.592254432324484</v>
      </c>
      <c r="T57" s="129">
        <f>IF('3i SMNCC'!P$46="-","-",'3i SMNCC'!P$46)</f>
        <v>16.855736391237045</v>
      </c>
      <c r="U57" s="129">
        <f>IF('3i SMNCC'!Q$46="-","-",'3i SMNCC'!Q$46)</f>
        <v>16.48610584262476</v>
      </c>
      <c r="V57" s="129">
        <f>IF('3i SMNCC'!R$46="-","-",'3i SMNCC'!R$46)</f>
        <v>16.529685824397358</v>
      </c>
      <c r="W57" s="129" t="str">
        <f>IF('3i SMNCC'!S$46="-","-",'3i SMNCC'!S$46)</f>
        <v>-</v>
      </c>
      <c r="X57" s="129" t="str">
        <f>IF('3i SMNCC'!T$46="-","-",'3i SMNCC'!T$46)</f>
        <v>-</v>
      </c>
      <c r="Y57" s="129" t="str">
        <f>IF('3i SMNCC'!U$46="-","-",'3i SMNCC'!U$46)</f>
        <v>-</v>
      </c>
      <c r="Z57" s="129" t="str">
        <f>IF('3i SMNCC'!V$46="-","-",'3i SMNCC'!V$46)</f>
        <v>-</v>
      </c>
      <c r="AA57" s="28"/>
    </row>
    <row r="58" spans="1:27" s="29" customFormat="1" ht="12.4" customHeight="1" x14ac:dyDescent="0.25">
      <c r="A58" s="256"/>
      <c r="B58" s="132" t="s">
        <v>349</v>
      </c>
      <c r="C58" s="132" t="s">
        <v>389</v>
      </c>
      <c r="D58" s="134" t="s">
        <v>319</v>
      </c>
      <c r="E58" s="131"/>
      <c r="F58" s="30"/>
      <c r="G58" s="129">
        <f>IF('3g CPIH'!C$16="-","-",'3j PAAC PAP'!$G$8*('3g CPIH'!C$16/'3g CPIH'!$G$16))</f>
        <v>13.436452250489236</v>
      </c>
      <c r="H58" s="129">
        <f>IF('3g CPIH'!D$16="-","-",'3j PAAC PAP'!$G$8*('3g CPIH'!D$16/'3g CPIH'!$G$16))</f>
        <v>13.463352054794518</v>
      </c>
      <c r="I58" s="129">
        <f>IF('3g CPIH'!E$16="-","-",'3j PAAC PAP'!$G$8*('3g CPIH'!E$16/'3g CPIH'!$G$16))</f>
        <v>13.503701761252445</v>
      </c>
      <c r="J58" s="129">
        <f>IF('3g CPIH'!F$16="-","-",'3j PAAC PAP'!$G$8*('3g CPIH'!F$16/'3g CPIH'!$G$16))</f>
        <v>13.584401174168297</v>
      </c>
      <c r="K58" s="129">
        <f>IF('3g CPIH'!G$16="-","-",'3j PAAC PAP'!$G$8*('3g CPIH'!G$16/'3g CPIH'!$G$16))</f>
        <v>13.745799999999999</v>
      </c>
      <c r="L58" s="129">
        <f>IF('3g CPIH'!H$16="-","-",'3j PAAC PAP'!$G$8*('3g CPIH'!H$16/'3g CPIH'!$G$16))</f>
        <v>13.920648727984345</v>
      </c>
      <c r="M58" s="129">
        <f>IF('3g CPIH'!I$16="-","-",'3j PAAC PAP'!$G$8*('3g CPIH'!I$16/'3g CPIH'!$G$16))</f>
        <v>14.122397260273971</v>
      </c>
      <c r="N58" s="129">
        <f>IF('3g CPIH'!J$16="-","-",'3j PAAC PAP'!$G$8*('3g CPIH'!J$16/'3g CPIH'!$G$16))</f>
        <v>14.24344637964775</v>
      </c>
      <c r="O58" s="30"/>
      <c r="P58" s="129">
        <f>IF('3g CPIH'!L$16="-","-",'3j PAAC PAP'!$G$8*('3g CPIH'!L$16/'3g CPIH'!$G$16))</f>
        <v>14.24344637964775</v>
      </c>
      <c r="Q58" s="129">
        <f>IF('3g CPIH'!M$16="-","-",'3j PAAC PAP'!$G$8*('3g CPIH'!M$16/'3g CPIH'!$G$16))</f>
        <v>14.40484520547945</v>
      </c>
      <c r="R58" s="129">
        <f>IF('3g CPIH'!N$16="-","-",'3j PAAC PAP'!$G$8*('3g CPIH'!N$16/'3g CPIH'!$G$16))</f>
        <v>14.512444422700586</v>
      </c>
      <c r="S58" s="129">
        <f>IF('3g CPIH'!O$16="-","-",'3j PAAC PAP'!$G$8*('3g CPIH'!O$16/'3g CPIH'!$G$16))</f>
        <v>14.593143835616438</v>
      </c>
      <c r="T58" s="129">
        <f>IF('3g CPIH'!P$16="-","-",'3j PAAC PAP'!$G$8*('3g CPIH'!P$16/'3g CPIH'!$G$16))</f>
        <v>14.633493542074362</v>
      </c>
      <c r="U58" s="129">
        <f>IF('3g CPIH'!Q$16="-","-",'3j PAAC PAP'!$G$8*('3g CPIH'!Q$16/'3g CPIH'!$G$16))</f>
        <v>14.714192954990214</v>
      </c>
      <c r="V58" s="129">
        <f>IF('3g CPIH'!R$16="-","-",'3j PAAC PAP'!$G$8*('3g CPIH'!R$16/'3g CPIH'!$G$16))</f>
        <v>14.983190998043053</v>
      </c>
      <c r="W58" s="129" t="str">
        <f>IF('3g CPIH'!S$16="-","-",'3j PAAC PAP'!$G$8*('3g CPIH'!S$16/'3g CPIH'!$G$16))</f>
        <v>-</v>
      </c>
      <c r="X58" s="129" t="str">
        <f>IF('3g CPIH'!T$16="-","-",'3j PAAC PAP'!$G$8*('3g CPIH'!T$16/'3g CPIH'!$G$16))</f>
        <v>-</v>
      </c>
      <c r="Y58" s="129" t="str">
        <f>IF('3g CPIH'!U$16="-","-",'3j PAAC PAP'!$G$8*('3g CPIH'!U$16/'3g CPIH'!$G$16))</f>
        <v>-</v>
      </c>
      <c r="Z58" s="129" t="str">
        <f>IF('3g CPIH'!V$16="-","-",'3j PAAC PAP'!$G$8*('3g CPIH'!V$16/'3g CPIH'!$G$16))</f>
        <v>-</v>
      </c>
      <c r="AA58" s="28"/>
    </row>
    <row r="59" spans="1:27" s="29" customFormat="1" ht="11.5" x14ac:dyDescent="0.25">
      <c r="A59" s="256"/>
      <c r="B59" s="132" t="s">
        <v>349</v>
      </c>
      <c r="C59" s="132" t="s">
        <v>404</v>
      </c>
      <c r="D59" s="134" t="s">
        <v>319</v>
      </c>
      <c r="E59" s="131"/>
      <c r="F59" s="30"/>
      <c r="G59" s="129">
        <f>IF(G51="-","-",SUM(G51:G57)*'3j PAAC PAP'!$G$26)</f>
        <v>29.089272823961082</v>
      </c>
      <c r="H59" s="129">
        <f>IF(H51="-","-",SUM(H51:H57)*'3j PAAC PAP'!$G$26)</f>
        <v>27.976057143116588</v>
      </c>
      <c r="I59" s="129">
        <f>IF(I51="-","-",SUM(I51:I57)*'3j PAAC PAP'!$G$26)</f>
        <v>27.61730122585891</v>
      </c>
      <c r="J59" s="129">
        <f>IF(J51="-","-",SUM(J51:J57)*'3j PAAC PAP'!$G$26)</f>
        <v>27.103596588772024</v>
      </c>
      <c r="K59" s="129">
        <f>IF(K51="-","-",SUM(K51:K57)*'3j PAAC PAP'!$G$26)</f>
        <v>29.377547662627734</v>
      </c>
      <c r="L59" s="129">
        <f>IF(L51="-","-",SUM(L51:L57)*'3j PAAC PAP'!$G$26)</f>
        <v>29.033550394488234</v>
      </c>
      <c r="M59" s="129">
        <f>IF(M51="-","-",SUM(M51:M57)*'3j PAAC PAP'!$G$26)</f>
        <v>31.299907714793971</v>
      </c>
      <c r="N59" s="129">
        <f>IF(N51="-","-",SUM(N51:N57)*'3j PAAC PAP'!$G$26)</f>
        <v>32.851204604158212</v>
      </c>
      <c r="O59" s="30"/>
      <c r="P59" s="129">
        <f>IF(P51="-","-",SUM(P51:P57)*'3j PAAC PAP'!$G$26)</f>
        <v>32.851204604158212</v>
      </c>
      <c r="Q59" s="129">
        <f>IF(Q51="-","-",SUM(Q51:Q57)*'3j PAAC PAP'!$G$26)</f>
        <v>37.10124006145184</v>
      </c>
      <c r="R59" s="129">
        <f>IF(R51="-","-",SUM(R51:R57)*'3j PAAC PAP'!$G$26)</f>
        <v>35.91460527817928</v>
      </c>
      <c r="S59" s="129">
        <f>IF(S51="-","-",SUM(S51:S57)*'3j PAAC PAP'!$G$26)</f>
        <v>36.127523974313434</v>
      </c>
      <c r="T59" s="129">
        <f>IF(T51="-","-",SUM(T51:T57)*'3j PAAC PAP'!$G$26)</f>
        <v>35.052993626348957</v>
      </c>
      <c r="U59" s="129">
        <f>IF(U51="-","-",SUM(U51:U57)*'3j PAAC PAP'!$G$26)</f>
        <v>37.821061326208074</v>
      </c>
      <c r="V59" s="129">
        <f>IF(V51="-","-",SUM(V51:V57)*'3j PAAC PAP'!$G$26)</f>
        <v>40.951557971410622</v>
      </c>
      <c r="W59" s="129" t="str">
        <f>IF(W51="-","-",SUM(W51:W57)*'3j PAAC PAP'!$G$26)</f>
        <v>-</v>
      </c>
      <c r="X59" s="129" t="str">
        <f>IF(X51="-","-",SUM(X51:X57)*'3j PAAC PAP'!$G$26)</f>
        <v>-</v>
      </c>
      <c r="Y59" s="129" t="str">
        <f>IF(Y51="-","-",SUM(Y51:Y57)*'3j PAAC PAP'!$G$26)</f>
        <v>-</v>
      </c>
      <c r="Z59" s="129" t="str">
        <f>IF(Z51="-","-",SUM(Z51:Z57)*'3j PAAC PAP'!$G$26)</f>
        <v>-</v>
      </c>
      <c r="AA59" s="28"/>
    </row>
    <row r="60" spans="1:27" s="29" customFormat="1" ht="11.25" customHeight="1" x14ac:dyDescent="0.25">
      <c r="A60" s="256"/>
      <c r="B60" s="132" t="s">
        <v>388</v>
      </c>
      <c r="C60" s="132" t="s">
        <v>515</v>
      </c>
      <c r="D60" s="134" t="s">
        <v>319</v>
      </c>
      <c r="E60" s="131"/>
      <c r="F60" s="30"/>
      <c r="G60" s="129">
        <f>IF(G51="-","-",SUM(G51:G59)*'3k EBIT'!$E$8)</f>
        <v>10.48448114002302</v>
      </c>
      <c r="H60" s="129">
        <f>IF(H51="-","-",SUM(H51:H59)*'3k EBIT'!$E$8)</f>
        <v>10.093731142180735</v>
      </c>
      <c r="I60" s="129">
        <f>IF(I51="-","-",SUM(I51:I59)*'3k EBIT'!$E$8)</f>
        <v>9.9684177675210179</v>
      </c>
      <c r="J60" s="129">
        <f>IF(J51="-","-",SUM(J51:J59)*'3k EBIT'!$E$8)</f>
        <v>9.7894247958620468</v>
      </c>
      <c r="K60" s="129">
        <f>IF(K51="-","-",SUM(K51:K59)*'3k EBIT'!$E$8)</f>
        <v>10.59179489556767</v>
      </c>
      <c r="L60" s="129">
        <f>IF(L51="-","-",SUM(L51:L59)*'3k EBIT'!$E$8)</f>
        <v>10.474273840714345</v>
      </c>
      <c r="M60" s="129">
        <f>IF(M51="-","-",SUM(M51:M59)*'3k EBIT'!$E$8)</f>
        <v>11.274756395049884</v>
      </c>
      <c r="N60" s="129">
        <f>IF(N51="-","-",SUM(N51:N59)*'3k EBIT'!$E$8)</f>
        <v>11.822347842411769</v>
      </c>
      <c r="O60" s="30"/>
      <c r="P60" s="129">
        <f>IF(P51="-","-",SUM(P51:P59)*'3k EBIT'!$E$8)</f>
        <v>11.822347842411769</v>
      </c>
      <c r="Q60" s="129">
        <f>IF(Q51="-","-",SUM(Q51:Q59)*'3k EBIT'!$E$8)</f>
        <v>13.319268434678827</v>
      </c>
      <c r="R60" s="129">
        <f>IF(R51="-","-",SUM(R51:R59)*'3k EBIT'!$E$8)</f>
        <v>12.904276212427011</v>
      </c>
      <c r="S60" s="129">
        <f>IF(S51="-","-",SUM(S51:S59)*'3k EBIT'!$E$8)</f>
        <v>12.980675469068174</v>
      </c>
      <c r="T60" s="129">
        <f>IF(T51="-","-",SUM(T51:T59)*'3k EBIT'!$E$8)</f>
        <v>12.603783018344215</v>
      </c>
      <c r="U60" s="129">
        <f>IF(U51="-","-",SUM(U51:U59)*'3k EBIT'!$E$8)</f>
        <v>13.578261331719546</v>
      </c>
      <c r="V60" s="129">
        <f>IF(V51="-","-",SUM(V51:V59)*'3k EBIT'!$E$8)</f>
        <v>14.683772469871389</v>
      </c>
      <c r="W60" s="129" t="str">
        <f>IF(W51="-","-",SUM(W51:W59)*'3k EBIT'!$E$8)</f>
        <v>-</v>
      </c>
      <c r="X60" s="129" t="str">
        <f>IF(X51="-","-",SUM(X51:X59)*'3k EBIT'!$E$8)</f>
        <v>-</v>
      </c>
      <c r="Y60" s="129" t="str">
        <f>IF(Y51="-","-",SUM(Y51:Y59)*'3k EBIT'!$E$8)</f>
        <v>-</v>
      </c>
      <c r="Z60" s="129" t="str">
        <f>IF(Z51="-","-",SUM(Z51:Z59)*'3k EBIT'!$E$8)</f>
        <v>-</v>
      </c>
      <c r="AA60" s="28"/>
    </row>
    <row r="61" spans="1:27" s="29" customFormat="1" ht="11.25" customHeight="1" x14ac:dyDescent="0.25">
      <c r="A61" s="256"/>
      <c r="B61" s="132" t="s">
        <v>292</v>
      </c>
      <c r="C61" s="177" t="s">
        <v>516</v>
      </c>
      <c r="D61" s="134" t="s">
        <v>319</v>
      </c>
      <c r="E61" s="130"/>
      <c r="F61" s="30"/>
      <c r="G61" s="129">
        <f>IF(G51="-","-",SUM(G51:G54,G56:G60)*'3l HAP'!$E$9)</f>
        <v>5.7134651569260946</v>
      </c>
      <c r="H61" s="129">
        <f>IF(H51="-","-",SUM(H51:H54,H56:H60)*'3l HAP'!$E$9)</f>
        <v>5.4013418727015878</v>
      </c>
      <c r="I61" s="129">
        <f>IF(I51="-","-",SUM(I51:I54,I56:I60)*'3l HAP'!$E$9)</f>
        <v>5.4143714314216824</v>
      </c>
      <c r="J61" s="129">
        <f>IF(J51="-","-",SUM(J51:J54,J56:J60)*'3l HAP'!$E$9)</f>
        <v>5.2847315628434126</v>
      </c>
      <c r="K61" s="129">
        <f>IF(K51="-","-",SUM(K51:K54,K56:K60)*'3l HAP'!$E$9)</f>
        <v>5.9403025248618055</v>
      </c>
      <c r="L61" s="129">
        <f>IF(L51="-","-",SUM(L51:L54,L56:L60)*'3l HAP'!$E$9)</f>
        <v>5.8365327559556626</v>
      </c>
      <c r="M61" s="129">
        <f>IF(M51="-","-",SUM(M51:M54,M56:M60)*'3l HAP'!$E$9)</f>
        <v>6.5494847995046284</v>
      </c>
      <c r="N61" s="129">
        <f>IF(N51="-","-",SUM(N51:N54,N56:N60)*'3l HAP'!$E$9)</f>
        <v>6.9773485008635294</v>
      </c>
      <c r="O61" s="30"/>
      <c r="P61" s="129">
        <f>IF(P51="-","-",SUM(P51:P54,P56:P60)*'3l HAP'!$E$9)</f>
        <v>6.9773485008635294</v>
      </c>
      <c r="Q61" s="129">
        <f>IF(Q51="-","-",SUM(Q51:Q54,Q56:Q60)*'3l HAP'!$E$9)</f>
        <v>7.8557171632961573</v>
      </c>
      <c r="R61" s="129">
        <f>IF(R51="-","-",SUM(R51:R54,R56:R60)*'3l HAP'!$E$9)</f>
        <v>7.5102950279313649</v>
      </c>
      <c r="S61" s="129">
        <f>IF(S51="-","-",SUM(S51:S54,S56:S60)*'3l HAP'!$E$9)</f>
        <v>7.5451447517106818</v>
      </c>
      <c r="T61" s="129">
        <f>IF(T51="-","-",SUM(T51:T54,T56:T60)*'3l HAP'!$E$9)</f>
        <v>7.2028153110857378</v>
      </c>
      <c r="U61" s="129">
        <f>IF(U51="-","-",SUM(U51:U54,U56:U60)*'3l HAP'!$E$9)</f>
        <v>7.8903617163166802</v>
      </c>
      <c r="V61" s="129">
        <f>IF(V51="-","-",SUM(V51:V54,V56:V60)*'3l HAP'!$E$9)</f>
        <v>8.7403912350683779</v>
      </c>
      <c r="W61" s="129" t="str">
        <f>IF(W51="-","-",SUM(W51:W54,W56:W60)*'3l HAP'!$E$9)</f>
        <v>-</v>
      </c>
      <c r="X61" s="129" t="str">
        <f>IF(X51="-","-",SUM(X51:X54,X56:X60)*'3l HAP'!$E$9)</f>
        <v>-</v>
      </c>
      <c r="Y61" s="129" t="str">
        <f>IF(Y51="-","-",SUM(Y51:Y54,Y56:Y60)*'3l HAP'!$E$9)</f>
        <v>-</v>
      </c>
      <c r="Z61" s="129" t="str">
        <f>IF(Z51="-","-",SUM(Z51:Z54,Z56:Z60)*'3l HAP'!$E$9)</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557.52803407178487</v>
      </c>
      <c r="H62" s="129">
        <f t="shared" si="6"/>
        <v>536.65012992218999</v>
      </c>
      <c r="I62" s="129">
        <f t="shared" si="6"/>
        <v>530.06772143360911</v>
      </c>
      <c r="J62" s="129">
        <f t="shared" si="6"/>
        <v>520.51740273737369</v>
      </c>
      <c r="K62" s="129">
        <f t="shared" si="6"/>
        <v>563.40296150384893</v>
      </c>
      <c r="L62" s="129">
        <f t="shared" si="6"/>
        <v>557.1138756133131</v>
      </c>
      <c r="M62" s="129">
        <f t="shared" si="6"/>
        <v>599.95747100919118</v>
      </c>
      <c r="N62" s="129">
        <f t="shared" si="6"/>
        <v>629.20592529886028</v>
      </c>
      <c r="O62" s="30"/>
      <c r="P62" s="129">
        <f t="shared" ref="P62:Z62" si="7">IF(P51="-","-",SUM(P51:P61))</f>
        <v>629.20592529886028</v>
      </c>
      <c r="Q62" s="129">
        <f t="shared" si="7"/>
        <v>708.86955574867864</v>
      </c>
      <c r="R62" s="129">
        <f t="shared" si="7"/>
        <v>686.68244672708965</v>
      </c>
      <c r="S62" s="129">
        <f t="shared" si="7"/>
        <v>690.73830829740916</v>
      </c>
      <c r="T62" s="129">
        <f t="shared" si="7"/>
        <v>670.55954227533118</v>
      </c>
      <c r="U62" s="129">
        <f t="shared" si="7"/>
        <v>722.53539977870253</v>
      </c>
      <c r="V62" s="129">
        <f t="shared" si="7"/>
        <v>781.57020200891486</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DF'!H17="-","-",'3a DF'!H17)</f>
        <v>188.12599832717561</v>
      </c>
      <c r="H63" s="38">
        <f>'3a DF'!I17</f>
        <v>168.52297159398529</v>
      </c>
      <c r="I63" s="38">
        <f>'3a DF'!J17</f>
        <v>151.80506502921077</v>
      </c>
      <c r="J63" s="38">
        <f>'3a DF'!K17</f>
        <v>144.26265562043884</v>
      </c>
      <c r="K63" s="38">
        <f>'3a DF'!L17</f>
        <v>168.76336080215719</v>
      </c>
      <c r="L63" s="38">
        <f>'3a DF'!M17</f>
        <v>162.22219017809277</v>
      </c>
      <c r="M63" s="38">
        <f>'3a DF'!N17</f>
        <v>173.40253709408012</v>
      </c>
      <c r="N63" s="38">
        <f>'3a DF'!O17</f>
        <v>192.94631207777806</v>
      </c>
      <c r="O63" s="30"/>
      <c r="P63" s="38">
        <f>'3a DF'!Q17</f>
        <v>192.94631207777806</v>
      </c>
      <c r="Q63" s="38">
        <f>'3a DF'!R17</f>
        <v>225.20086846576584</v>
      </c>
      <c r="R63" s="38">
        <f>'3a DF'!S17</f>
        <v>200.99960965019901</v>
      </c>
      <c r="S63" s="38">
        <f>'3a DF'!T17</f>
        <v>185.56690578166118</v>
      </c>
      <c r="T63" s="38">
        <f>'3a DF'!U17</f>
        <v>155.33102693624872</v>
      </c>
      <c r="U63" s="38">
        <f>'3a DF'!V17</f>
        <v>185.61395124194081</v>
      </c>
      <c r="V63" s="38">
        <f>'3a DF'!W17</f>
        <v>256.16306888496325</v>
      </c>
      <c r="W63" s="38" t="str">
        <f>'3a DF'!X17</f>
        <v>-</v>
      </c>
      <c r="X63" s="38" t="str">
        <f>'3a DF'!Y17</f>
        <v>-</v>
      </c>
      <c r="Y63" s="38" t="str">
        <f>'3a DF'!Z17</f>
        <v>-</v>
      </c>
      <c r="Z63" s="38" t="str">
        <f>'3a DF'!AA17</f>
        <v>-</v>
      </c>
      <c r="AA63" s="28"/>
    </row>
    <row r="64" spans="1:27" s="29" customFormat="1" ht="11.25" customHeight="1" x14ac:dyDescent="0.25">
      <c r="A64" s="256"/>
      <c r="B64" s="135" t="s">
        <v>350</v>
      </c>
      <c r="C64" s="135" t="s">
        <v>300</v>
      </c>
      <c r="D64" s="133" t="s">
        <v>320</v>
      </c>
      <c r="E64" s="128"/>
      <c r="F64" s="30"/>
      <c r="G64" s="38">
        <f>IF('3b CM'!G17="-","-",'3b CM'!G17)</f>
        <v>5.5662927152491819E-2</v>
      </c>
      <c r="H64" s="38">
        <f>'3b CM'!H17</f>
        <v>8.3494390728737725E-2</v>
      </c>
      <c r="I64" s="38">
        <f>'3b CM'!I17</f>
        <v>0.26291475982012807</v>
      </c>
      <c r="J64" s="38">
        <f>'3b CM'!J17</f>
        <v>0.2673712162664299</v>
      </c>
      <c r="K64" s="38">
        <f>'3b CM'!K17</f>
        <v>3.4340607074697291</v>
      </c>
      <c r="L64" s="38">
        <f>'3b CM'!L17</f>
        <v>3.3313858914044152</v>
      </c>
      <c r="M64" s="38">
        <f>'3b CM'!M17</f>
        <v>11.64388002361488</v>
      </c>
      <c r="N64" s="38">
        <f>'3b CM'!N17</f>
        <v>11.069003559343694</v>
      </c>
      <c r="O64" s="30"/>
      <c r="P64" s="38">
        <f>'3b CM'!P17</f>
        <v>11.069003559343694</v>
      </c>
      <c r="Q64" s="38">
        <f>'3b CM'!Q17</f>
        <v>14.865594162418741</v>
      </c>
      <c r="R64" s="38">
        <f>'3b CM'!R17</f>
        <v>14.797332801348015</v>
      </c>
      <c r="S64" s="38">
        <f>'3b CM'!S17</f>
        <v>17.741474539120862</v>
      </c>
      <c r="T64" s="38">
        <f>'3b CM'!T17</f>
        <v>18.806674713475257</v>
      </c>
      <c r="U64" s="38">
        <f>'3b CM'!U17</f>
        <v>14.448829132318501</v>
      </c>
      <c r="V64" s="38">
        <f>'3b CM'!V17</f>
        <v>14.819034712264759</v>
      </c>
      <c r="W64" s="38" t="str">
        <f>'3b CM'!W17</f>
        <v>-</v>
      </c>
      <c r="X64" s="38" t="str">
        <f>'3b CM'!X17</f>
        <v>-</v>
      </c>
      <c r="Y64" s="38" t="str">
        <f>'3b CM'!Y17</f>
        <v>-</v>
      </c>
      <c r="Z64" s="38" t="str">
        <f>'3b CM'!Z17</f>
        <v>-</v>
      </c>
      <c r="AA64" s="28"/>
    </row>
    <row r="65" spans="1:27" s="29" customFormat="1" ht="11.25" customHeight="1" x14ac:dyDescent="0.25">
      <c r="A65" s="256"/>
      <c r="B65" s="135" t="s">
        <v>596</v>
      </c>
      <c r="C65" s="135" t="s">
        <v>597</v>
      </c>
      <c r="D65" s="133" t="s">
        <v>320</v>
      </c>
      <c r="E65" s="128"/>
      <c r="F65" s="30"/>
      <c r="G65" s="38" t="str">
        <f>IF('3c AA'!J31="-","-",'3c AA'!J31)</f>
        <v>-</v>
      </c>
      <c r="H65" s="38" t="str">
        <f>IF('3c AA'!K31="-","-",'3c AA'!K31)</f>
        <v>-</v>
      </c>
      <c r="I65" s="38" t="str">
        <f>IF('3c AA'!L31="-","-",'3c AA'!L31)</f>
        <v>-</v>
      </c>
      <c r="J65" s="38" t="str">
        <f>IF('3c AA'!M31="-","-",'3c AA'!M31)</f>
        <v>-</v>
      </c>
      <c r="K65" s="38" t="str">
        <f>IF('3c AA'!N31="-","-",'3c AA'!N31)</f>
        <v>-</v>
      </c>
      <c r="L65" s="38" t="str">
        <f>IF('3c AA'!O31="-","-",'3c AA'!O31)</f>
        <v>-</v>
      </c>
      <c r="M65" s="38" t="str">
        <f>IF('3c AA'!P31="-","-",'3c AA'!P31)</f>
        <v>-</v>
      </c>
      <c r="N65" s="38" t="str">
        <f>IF('3c AA'!Q31="-","-",'3c AA'!Q31)</f>
        <v>-</v>
      </c>
      <c r="O65" s="30"/>
      <c r="P65" s="38" t="str">
        <f>IF('3c AA'!S31="-","-",'3c AA'!S31)</f>
        <v>-</v>
      </c>
      <c r="Q65" s="38" t="str">
        <f>IF('3c AA'!T31="-","-",'3c AA'!T31)</f>
        <v>-</v>
      </c>
      <c r="R65" s="38" t="str">
        <f>IF('3c AA'!U31="-","-",'3c AA'!U31)</f>
        <v>-</v>
      </c>
      <c r="S65" s="38" t="str">
        <f>IF('3c AA'!V31="-","-",'3c AA'!V31)</f>
        <v>-</v>
      </c>
      <c r="T65" s="38">
        <f>IF('3c AA'!W31="-","-",'3c AA'!W31)</f>
        <v>4.5616988560456058</v>
      </c>
      <c r="U65" s="38">
        <f>IF('3c AA'!X31="-","-",'3c AA'!X31)</f>
        <v>9.9756950960531068</v>
      </c>
      <c r="V65" s="38">
        <f>IF('3c AA'!Y31="-","-",'3c AA'!Y31)</f>
        <v>4.43</v>
      </c>
      <c r="W65" s="38" t="str">
        <f>IF('3c AA'!Z31="-","-",'3c AA'!Z31)</f>
        <v>-</v>
      </c>
      <c r="X65" s="38" t="str">
        <f>IF('3c AA'!AA31="-","-",'3c AA'!AA31)</f>
        <v>-</v>
      </c>
      <c r="Y65" s="38" t="str">
        <f>IF('3c AA'!AB31="-","-",'3c AA'!AB31)</f>
        <v>-</v>
      </c>
      <c r="Z65" s="38" t="str">
        <f>IF('3c AA'!AC31="-","-",'3c AA'!AC31)</f>
        <v>-</v>
      </c>
      <c r="AA65" s="28"/>
    </row>
    <row r="66" spans="1:27" s="29" customFormat="1" ht="11.25" customHeight="1" x14ac:dyDescent="0.25">
      <c r="A66" s="256"/>
      <c r="B66" s="135" t="s">
        <v>2</v>
      </c>
      <c r="C66" s="135" t="s">
        <v>342</v>
      </c>
      <c r="D66" s="133" t="s">
        <v>320</v>
      </c>
      <c r="E66" s="128"/>
      <c r="F66" s="30"/>
      <c r="G66" s="38">
        <f>IF('3d PC'!G18="-","-",'3d PC'!G18)</f>
        <v>68.684476774518345</v>
      </c>
      <c r="H66" s="38">
        <f>'3d PC'!H18</f>
        <v>68.664469190197863</v>
      </c>
      <c r="I66" s="38">
        <f>'3d PC'!I18</f>
        <v>86.583558758063532</v>
      </c>
      <c r="J66" s="38">
        <f>'3d PC'!J18</f>
        <v>85.591232878808256</v>
      </c>
      <c r="K66" s="38">
        <f>'3d PC'!K18</f>
        <v>97.799102296882751</v>
      </c>
      <c r="L66" s="38">
        <f>'3d PC'!L18</f>
        <v>96.996400201886203</v>
      </c>
      <c r="M66" s="38">
        <f>'3d PC'!M18</f>
        <v>118.34158282603606</v>
      </c>
      <c r="N66" s="38">
        <f>'3d PC'!N18</f>
        <v>116.24171076313387</v>
      </c>
      <c r="O66" s="30"/>
      <c r="P66" s="38">
        <f>'3d PC'!P18</f>
        <v>116.24171076313387</v>
      </c>
      <c r="Q66" s="38">
        <f>'3d PC'!Q18</f>
        <v>129.98539137079723</v>
      </c>
      <c r="R66" s="38">
        <f>'3d PC'!R18</f>
        <v>131.93412031396682</v>
      </c>
      <c r="S66" s="38">
        <f>'3d PC'!S18</f>
        <v>144.07852972114327</v>
      </c>
      <c r="T66" s="38">
        <f>'3d PC'!T18</f>
        <v>146.5768770384301</v>
      </c>
      <c r="U66" s="38">
        <f>'3d PC'!U18</f>
        <v>158.5431442902717</v>
      </c>
      <c r="V66" s="38">
        <f>'3d PC'!V18</f>
        <v>144.25356871533509</v>
      </c>
      <c r="W66" s="38" t="str">
        <f>'3d PC'!W18</f>
        <v>-</v>
      </c>
      <c r="X66" s="38" t="str">
        <f>'3d PC'!X18</f>
        <v>-</v>
      </c>
      <c r="Y66" s="38" t="str">
        <f>'3d PC'!Y18</f>
        <v>-</v>
      </c>
      <c r="Z66" s="38" t="str">
        <f>'3d PC'!Z18</f>
        <v>-</v>
      </c>
      <c r="AA66" s="28"/>
    </row>
    <row r="67" spans="1:27" s="29" customFormat="1" ht="11.5" x14ac:dyDescent="0.25">
      <c r="A67" s="256"/>
      <c r="B67" s="135" t="s">
        <v>352</v>
      </c>
      <c r="C67" s="135" t="s">
        <v>343</v>
      </c>
      <c r="D67" s="133" t="s">
        <v>320</v>
      </c>
      <c r="E67" s="128"/>
      <c r="F67" s="30"/>
      <c r="G67" s="38">
        <f>IF('3e NC-Elec'!H32="-","-",'3e NC-Elec'!H32)</f>
        <v>118.14897952531841</v>
      </c>
      <c r="H67" s="38">
        <f>'3e NC-Elec'!I32</f>
        <v>118.88658758066497</v>
      </c>
      <c r="I67" s="38">
        <f>'3e NC-Elec'!J32</f>
        <v>137.4367438636757</v>
      </c>
      <c r="J67" s="38">
        <f>'3e NC-Elec'!K32</f>
        <v>136.88196315108098</v>
      </c>
      <c r="K67" s="38">
        <f>'3e NC-Elec'!L32</f>
        <v>128.90158599060413</v>
      </c>
      <c r="L67" s="38">
        <f>'3e NC-Elec'!M32</f>
        <v>129.78584092268272</v>
      </c>
      <c r="M67" s="38">
        <f>'3e NC-Elec'!N32</f>
        <v>129.922768407202</v>
      </c>
      <c r="N67" s="38">
        <f>'3e NC-Elec'!O32</f>
        <v>129.52809587222305</v>
      </c>
      <c r="O67" s="30"/>
      <c r="P67" s="38">
        <f>'3e NC-Elec'!Q32</f>
        <v>129.52809587222305</v>
      </c>
      <c r="Q67" s="38">
        <f>'3e NC-Elec'!R32</f>
        <v>133.31285824859731</v>
      </c>
      <c r="R67" s="38">
        <f>'3e NC-Elec'!S32</f>
        <v>135.06553441241385</v>
      </c>
      <c r="S67" s="38">
        <f>'3e NC-Elec'!T32</f>
        <v>129.52711479681824</v>
      </c>
      <c r="T67" s="38">
        <f>'3e NC-Elec'!U32</f>
        <v>133.0641900856418</v>
      </c>
      <c r="U67" s="38">
        <f>'3e NC-Elec'!V32</f>
        <v>145.66747692290497</v>
      </c>
      <c r="V67" s="38">
        <f>'3e NC-Elec'!W32</f>
        <v>145.71924219086378</v>
      </c>
      <c r="W67" s="38" t="str">
        <f>'3e NC-Elec'!X32</f>
        <v>-</v>
      </c>
      <c r="X67" s="38" t="str">
        <f>'3e NC-Elec'!Y32</f>
        <v>-</v>
      </c>
      <c r="Y67" s="38" t="str">
        <f>'3e NC-Elec'!Z32</f>
        <v>-</v>
      </c>
      <c r="Z67" s="38" t="str">
        <f>'3e NC-Elec'!AA32</f>
        <v>-</v>
      </c>
      <c r="AA67" s="28"/>
    </row>
    <row r="68" spans="1:27" s="29" customFormat="1" ht="11.5" x14ac:dyDescent="0.25">
      <c r="A68" s="256"/>
      <c r="B68" s="135" t="s">
        <v>349</v>
      </c>
      <c r="C68" s="135" t="s">
        <v>344</v>
      </c>
      <c r="D68" s="133" t="s">
        <v>320</v>
      </c>
      <c r="E68" s="128"/>
      <c r="F68" s="30"/>
      <c r="G68" s="38">
        <f>IF('3g CPIH'!C$16="-","-",'3h OC '!$E$8*('3g CPIH'!C$16/'3g CPIH'!$G$16))</f>
        <v>76.502677103718199</v>
      </c>
      <c r="H68" s="38">
        <f>IF('3g CPIH'!D$16="-","-",'3h OC '!$E$8*('3g CPIH'!D$16/'3g CPIH'!$G$16))</f>
        <v>76.655835616438353</v>
      </c>
      <c r="I68" s="38">
        <f>IF('3g CPIH'!E$16="-","-",'3h OC '!$E$8*('3g CPIH'!E$16/'3g CPIH'!$G$16))</f>
        <v>76.885573385518597</v>
      </c>
      <c r="J68" s="38">
        <f>IF('3g CPIH'!F$16="-","-",'3h OC '!$E$8*('3g CPIH'!F$16/'3g CPIH'!$G$16))</f>
        <v>77.345048923679059</v>
      </c>
      <c r="K68" s="38">
        <f>IF('3g CPIH'!G$16="-","-",'3h OC '!$E$8*('3g CPIH'!G$16/'3g CPIH'!$G$16))</f>
        <v>78.263999999999996</v>
      </c>
      <c r="L68" s="38">
        <f>IF('3g CPIH'!H$16="-","-",'3h OC '!$E$8*('3g CPIH'!H$16/'3g CPIH'!$G$16))</f>
        <v>79.259530332681024</v>
      </c>
      <c r="M68" s="38">
        <f>IF('3g CPIH'!I$16="-","-",'3h OC '!$E$8*('3g CPIH'!I$16/'3g CPIH'!$G$16))</f>
        <v>80.408219178082177</v>
      </c>
      <c r="N68" s="38">
        <f>IF('3g CPIH'!J$16="-","-",'3h OC '!$E$8*('3g CPIH'!J$16/'3g CPIH'!$G$16))</f>
        <v>81.097432485322898</v>
      </c>
      <c r="O68" s="30"/>
      <c r="P68" s="38">
        <f>IF('3g CPIH'!L$16="-","-",'3h OC '!$E$8*('3g CPIH'!L$16/'3g CPIH'!$G$16))</f>
        <v>81.097432485322898</v>
      </c>
      <c r="Q68" s="38">
        <f>IF('3g CPIH'!M$16="-","-",'3h OC '!$E$8*('3g CPIH'!M$16/'3g CPIH'!$G$16))</f>
        <v>82.016383561643835</v>
      </c>
      <c r="R68" s="38">
        <f>IF('3g CPIH'!N$16="-","-",'3h OC '!$E$8*('3g CPIH'!N$16/'3g CPIH'!$G$16))</f>
        <v>82.62901761252445</v>
      </c>
      <c r="S68" s="38">
        <f>IF('3g CPIH'!O$16="-","-",'3h OC '!$E$8*('3g CPIH'!O$16/'3g CPIH'!$G$16))</f>
        <v>83.088493150684926</v>
      </c>
      <c r="T68" s="38">
        <f>IF('3g CPIH'!P$16="-","-",'3h OC '!$E$8*('3g CPIH'!P$16/'3g CPIH'!$G$16))</f>
        <v>83.318230919765156</v>
      </c>
      <c r="U68" s="38">
        <f>IF('3g CPIH'!Q$16="-","-",'3h OC '!$E$8*('3g CPIH'!Q$16/'3g CPIH'!$G$16))</f>
        <v>83.777706457925632</v>
      </c>
      <c r="V68" s="38">
        <f>IF('3g CPIH'!R$16="-","-",'3h OC '!$E$8*('3g CPIH'!R$16/'3g CPIH'!$G$16))</f>
        <v>85.309291585127198</v>
      </c>
      <c r="W68" s="38" t="str">
        <f>IF('3g CPIH'!S$16="-","-",'3h OC '!$E$8*('3g CPIH'!S$16/'3g CPIH'!$G$16))</f>
        <v>-</v>
      </c>
      <c r="X68" s="38" t="str">
        <f>IF('3g CPIH'!T$16="-","-",'3h OC '!$E$8*('3g CPIH'!T$16/'3g CPIH'!$G$16))</f>
        <v>-</v>
      </c>
      <c r="Y68" s="38" t="str">
        <f>IF('3g CPIH'!U$16="-","-",'3h OC '!$E$8*('3g CPIH'!U$16/'3g CPIH'!$G$16))</f>
        <v>-</v>
      </c>
      <c r="Z68" s="38" t="str">
        <f>IF('3g CPIH'!V$16="-","-",'3h OC '!$E$8*('3g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SMNCC'!G$46="-","-",'3i SMNCC'!G$46)</f>
        <v>0</v>
      </c>
      <c r="L69" s="38">
        <f>IF('3i SMNCC'!H$46="-","-",'3i SMNCC'!H$46)</f>
        <v>-0.18995111249132623</v>
      </c>
      <c r="M69" s="38">
        <f>IF('3i SMNCC'!I$46="-","-",'3i SMNCC'!I$46)</f>
        <v>2.3898870370752556</v>
      </c>
      <c r="N69" s="38">
        <f>IF('3i SMNCC'!J$46="-","-",'3i SMNCC'!J$46)</f>
        <v>11.485481460604181</v>
      </c>
      <c r="O69" s="30"/>
      <c r="P69" s="38">
        <f>IF('3i SMNCC'!L$46="-","-",'3i SMNCC'!L$46)</f>
        <v>11.485481460604181</v>
      </c>
      <c r="Q69" s="38">
        <f>IF('3i SMNCC'!M$46="-","-",'3i SMNCC'!M$46)</f>
        <v>13.905095596481768</v>
      </c>
      <c r="R69" s="38">
        <f>IF('3i SMNCC'!N$46="-","-",'3i SMNCC'!N$46)</f>
        <v>14.008016342776511</v>
      </c>
      <c r="S69" s="38">
        <f>IF('3i SMNCC'!O$46="-","-",'3i SMNCC'!O$46)</f>
        <v>16.592254432324484</v>
      </c>
      <c r="T69" s="38">
        <f>IF('3i SMNCC'!P$46="-","-",'3i SMNCC'!P$46)</f>
        <v>16.855736391237045</v>
      </c>
      <c r="U69" s="38">
        <f>IF('3i SMNCC'!Q$46="-","-",'3i SMNCC'!Q$46)</f>
        <v>16.48610584262476</v>
      </c>
      <c r="V69" s="38">
        <f>IF('3i SMNCC'!R$46="-","-",'3i SMNCC'!R$46)</f>
        <v>16.529685824397358</v>
      </c>
      <c r="W69" s="38" t="str">
        <f>IF('3i SMNCC'!S$46="-","-",'3i SMNCC'!S$46)</f>
        <v>-</v>
      </c>
      <c r="X69" s="38" t="str">
        <f>IF('3i SMNCC'!T$46="-","-",'3i SMNCC'!T$46)</f>
        <v>-</v>
      </c>
      <c r="Y69" s="38" t="str">
        <f>IF('3i SMNCC'!U$46="-","-",'3i SMNCC'!U$46)</f>
        <v>-</v>
      </c>
      <c r="Z69" s="38" t="str">
        <f>IF('3i SMNCC'!V$46="-","-",'3i SMNCC'!V$46)</f>
        <v>-</v>
      </c>
      <c r="AA69" s="28"/>
    </row>
    <row r="70" spans="1:27" s="29" customFormat="1" ht="11.5" x14ac:dyDescent="0.25">
      <c r="A70" s="256"/>
      <c r="B70" s="135" t="s">
        <v>349</v>
      </c>
      <c r="C70" s="135" t="s">
        <v>389</v>
      </c>
      <c r="D70" s="133" t="s">
        <v>320</v>
      </c>
      <c r="E70" s="128"/>
      <c r="F70" s="30"/>
      <c r="G70" s="38">
        <f>IF('3g CPIH'!C$16="-","-",'3j PAAC PAP'!$G$8*('3g CPIH'!C$16/'3g CPIH'!$G$16))</f>
        <v>13.436452250489236</v>
      </c>
      <c r="H70" s="38">
        <f>IF('3g CPIH'!D$16="-","-",'3j PAAC PAP'!$G$8*('3g CPIH'!D$16/'3g CPIH'!$G$16))</f>
        <v>13.463352054794518</v>
      </c>
      <c r="I70" s="38">
        <f>IF('3g CPIH'!E$16="-","-",'3j PAAC PAP'!$G$8*('3g CPIH'!E$16/'3g CPIH'!$G$16))</f>
        <v>13.503701761252445</v>
      </c>
      <c r="J70" s="38">
        <f>IF('3g CPIH'!F$16="-","-",'3j PAAC PAP'!$G$8*('3g CPIH'!F$16/'3g CPIH'!$G$16))</f>
        <v>13.584401174168297</v>
      </c>
      <c r="K70" s="38">
        <f>IF('3g CPIH'!G$16="-","-",'3j PAAC PAP'!$G$8*('3g CPIH'!G$16/'3g CPIH'!$G$16))</f>
        <v>13.745799999999999</v>
      </c>
      <c r="L70" s="38">
        <f>IF('3g CPIH'!H$16="-","-",'3j PAAC PAP'!$G$8*('3g CPIH'!H$16/'3g CPIH'!$G$16))</f>
        <v>13.920648727984345</v>
      </c>
      <c r="M70" s="38">
        <f>IF('3g CPIH'!I$16="-","-",'3j PAAC PAP'!$G$8*('3g CPIH'!I$16/'3g CPIH'!$G$16))</f>
        <v>14.122397260273971</v>
      </c>
      <c r="N70" s="38">
        <f>IF('3g CPIH'!J$16="-","-",'3j PAAC PAP'!$G$8*('3g CPIH'!J$16/'3g CPIH'!$G$16))</f>
        <v>14.24344637964775</v>
      </c>
      <c r="O70" s="30"/>
      <c r="P70" s="38">
        <f>IF('3g CPIH'!L$16="-","-",'3j PAAC PAP'!$G$8*('3g CPIH'!L$16/'3g CPIH'!$G$16))</f>
        <v>14.24344637964775</v>
      </c>
      <c r="Q70" s="38">
        <f>IF('3g CPIH'!M$16="-","-",'3j PAAC PAP'!$G$8*('3g CPIH'!M$16/'3g CPIH'!$G$16))</f>
        <v>14.40484520547945</v>
      </c>
      <c r="R70" s="38">
        <f>IF('3g CPIH'!N$16="-","-",'3j PAAC PAP'!$G$8*('3g CPIH'!N$16/'3g CPIH'!$G$16))</f>
        <v>14.512444422700586</v>
      </c>
      <c r="S70" s="38">
        <f>IF('3g CPIH'!O$16="-","-",'3j PAAC PAP'!$G$8*('3g CPIH'!O$16/'3g CPIH'!$G$16))</f>
        <v>14.593143835616438</v>
      </c>
      <c r="T70" s="38">
        <f>IF('3g CPIH'!P$16="-","-",'3j PAAC PAP'!$G$8*('3g CPIH'!P$16/'3g CPIH'!$G$16))</f>
        <v>14.633493542074362</v>
      </c>
      <c r="U70" s="38">
        <f>IF('3g CPIH'!Q$16="-","-",'3j PAAC PAP'!$G$8*('3g CPIH'!Q$16/'3g CPIH'!$G$16))</f>
        <v>14.714192954990214</v>
      </c>
      <c r="V70" s="38">
        <f>IF('3g CPIH'!R$16="-","-",'3j PAAC PAP'!$G$8*('3g CPIH'!R$16/'3g CPIH'!$G$16))</f>
        <v>14.983190998043053</v>
      </c>
      <c r="W70" s="38" t="str">
        <f>IF('3g CPIH'!S$16="-","-",'3j PAAC PAP'!$G$8*('3g CPIH'!S$16/'3g CPIH'!$G$16))</f>
        <v>-</v>
      </c>
      <c r="X70" s="38" t="str">
        <f>IF('3g CPIH'!T$16="-","-",'3j PAAC PAP'!$G$8*('3g CPIH'!T$16/'3g CPIH'!$G$16))</f>
        <v>-</v>
      </c>
      <c r="Y70" s="38" t="str">
        <f>IF('3g CPIH'!U$16="-","-",'3j PAAC PAP'!$G$8*('3g CPIH'!U$16/'3g CPIH'!$G$16))</f>
        <v>-</v>
      </c>
      <c r="Z70" s="38" t="str">
        <f>IF('3g CPIH'!V$16="-","-",'3j PAAC PAP'!$G$8*('3g CPIH'!V$16/'3g CPIH'!$G$16))</f>
        <v>-</v>
      </c>
      <c r="AA70" s="28"/>
    </row>
    <row r="71" spans="1:27" s="29" customFormat="1" ht="11.25" customHeight="1" x14ac:dyDescent="0.25">
      <c r="A71" s="256"/>
      <c r="B71" s="135" t="s">
        <v>349</v>
      </c>
      <c r="C71" s="135" t="s">
        <v>404</v>
      </c>
      <c r="D71" s="133" t="s">
        <v>320</v>
      </c>
      <c r="E71" s="128"/>
      <c r="F71" s="30"/>
      <c r="G71" s="38">
        <f>IF(G63="-","-",SUM(G63:G69)*'3j PAAC PAP'!$G$26)</f>
        <v>26.331614748858424</v>
      </c>
      <c r="H71" s="38">
        <f>IF(H63="-","-",SUM(H63:H69)*'3j PAAC PAP'!$G$26)</f>
        <v>25.240809433539184</v>
      </c>
      <c r="I71" s="38">
        <f>IF(I63="-","-",SUM(I63:I69)*'3j PAAC PAP'!$G$26)</f>
        <v>26.416529322327968</v>
      </c>
      <c r="J71" s="38">
        <f>IF(J63="-","-",SUM(J63:J69)*'3j PAAC PAP'!$G$26)</f>
        <v>25.913502514265172</v>
      </c>
      <c r="K71" s="38">
        <f>IF(K63="-","-",SUM(K63:K69)*'3j PAAC PAP'!$G$26)</f>
        <v>27.827139919148085</v>
      </c>
      <c r="L71" s="38">
        <f>IF(L63="-","-",SUM(L63:L69)*'3j PAAC PAP'!$G$26)</f>
        <v>27.491419908086574</v>
      </c>
      <c r="M71" s="38">
        <f>IF(M63="-","-",SUM(M63:M69)*'3j PAAC PAP'!$G$26)</f>
        <v>30.098437346945271</v>
      </c>
      <c r="N71" s="38">
        <f>IF(N63="-","-",SUM(N63:N69)*'3j PAAC PAP'!$G$26)</f>
        <v>31.629819136184992</v>
      </c>
      <c r="O71" s="30"/>
      <c r="P71" s="38">
        <f>IF(P63="-","-",SUM(P63:P69)*'3j PAAC PAP'!$G$26)</f>
        <v>31.629819136184992</v>
      </c>
      <c r="Q71" s="38">
        <f>IF(Q63="-","-",SUM(Q63:Q69)*'3j PAAC PAP'!$G$26)</f>
        <v>34.949172110397889</v>
      </c>
      <c r="R71" s="38">
        <f>IF(R63="-","-",SUM(R63:R69)*'3j PAAC PAP'!$G$26)</f>
        <v>33.791410500427624</v>
      </c>
      <c r="S71" s="38">
        <f>IF(S63="-","-",SUM(S63:S69)*'3j PAAC PAP'!$G$26)</f>
        <v>33.625853938091794</v>
      </c>
      <c r="T71" s="38">
        <f>IF(T63="-","-",SUM(T63:T69)*'3j PAAC PAP'!$G$26)</f>
        <v>32.571444816880124</v>
      </c>
      <c r="U71" s="38">
        <f>IF(U63="-","-",SUM(U63:U69)*'3j PAAC PAP'!$G$26)</f>
        <v>35.83716382613121</v>
      </c>
      <c r="V71" s="38">
        <f>IF(V63="-","-",SUM(V63:V69)*'3j PAAC PAP'!$G$26)</f>
        <v>38.9111629285795</v>
      </c>
      <c r="W71" s="38" t="str">
        <f>IF(W63="-","-",SUM(W63:W69)*'3j PAAC PAP'!$G$26)</f>
        <v>-</v>
      </c>
      <c r="X71" s="38" t="str">
        <f>IF(X63="-","-",SUM(X63:X69)*'3j PAAC PAP'!$G$26)</f>
        <v>-</v>
      </c>
      <c r="Y71" s="38" t="str">
        <f>IF(Y63="-","-",SUM(Y63:Y69)*'3j PAAC PAP'!$G$26)</f>
        <v>-</v>
      </c>
      <c r="Z71" s="38" t="str">
        <f>IF(Z63="-","-",SUM(Z63:Z69)*'3j PAAC PAP'!$G$26)</f>
        <v>-</v>
      </c>
      <c r="AA71" s="28"/>
    </row>
    <row r="72" spans="1:27" s="29" customFormat="1" ht="11.25" customHeight="1" x14ac:dyDescent="0.25">
      <c r="A72" s="256"/>
      <c r="B72" s="135" t="s">
        <v>388</v>
      </c>
      <c r="C72" s="135" t="s">
        <v>515</v>
      </c>
      <c r="D72" s="133" t="s">
        <v>320</v>
      </c>
      <c r="E72" s="128"/>
      <c r="F72" s="30"/>
      <c r="G72" s="38">
        <f>IF(G63="-","-",SUM(G63:G71)*'3k EBIT'!$E$8)</f>
        <v>9.5152245685772439</v>
      </c>
      <c r="H72" s="38">
        <f>IF(H63="-","-",SUM(H63:H71)*'3k EBIT'!$E$8)</f>
        <v>9.1323513246552377</v>
      </c>
      <c r="I72" s="38">
        <f>IF(I63="-","-",SUM(I63:I71)*'3k EBIT'!$E$8)</f>
        <v>9.5463726746893052</v>
      </c>
      <c r="J72" s="38">
        <f>IF(J63="-","-",SUM(J63:J71)*'3k EBIT'!$E$8)</f>
        <v>9.3711327266715987</v>
      </c>
      <c r="K72" s="38">
        <f>IF(K63="-","-",SUM(K63:K71)*'3k EBIT'!$E$8)</f>
        <v>10.04686044290456</v>
      </c>
      <c r="L72" s="38">
        <f>IF(L63="-","-",SUM(L63:L71)*'3k EBIT'!$E$8)</f>
        <v>9.9322486630947289</v>
      </c>
      <c r="M72" s="38">
        <f>IF(M63="-","-",SUM(M63:M71)*'3k EBIT'!$E$8)</f>
        <v>10.852465807268663</v>
      </c>
      <c r="N72" s="38">
        <f>IF(N63="-","-",SUM(N63:N71)*'3k EBIT'!$E$8)</f>
        <v>11.393057531988731</v>
      </c>
      <c r="O72" s="30"/>
      <c r="P72" s="38">
        <f>IF(P63="-","-",SUM(P63:P71)*'3k EBIT'!$E$8)</f>
        <v>11.393057531988731</v>
      </c>
      <c r="Q72" s="38">
        <f>IF(Q63="-","-",SUM(Q63:Q71)*'3k EBIT'!$E$8)</f>
        <v>12.562863562519599</v>
      </c>
      <c r="R72" s="38">
        <f>IF(R63="-","-",SUM(R63:R71)*'3k EBIT'!$E$8)</f>
        <v>12.158019629939519</v>
      </c>
      <c r="S72" s="38">
        <f>IF(S63="-","-",SUM(S63:S71)*'3k EBIT'!$E$8)</f>
        <v>12.101393101145693</v>
      </c>
      <c r="T72" s="38">
        <f>IF(T63="-","-",SUM(T63:T71)*'3k EBIT'!$E$8)</f>
        <v>11.73157282207049</v>
      </c>
      <c r="U72" s="38">
        <f>IF(U63="-","-",SUM(U63:U71)*'3k EBIT'!$E$8)</f>
        <v>12.880964699339637</v>
      </c>
      <c r="V72" s="38">
        <f>IF(V63="-","-",SUM(V63:V71)*'3k EBIT'!$E$8)</f>
        <v>13.966618185420868</v>
      </c>
      <c r="W72" s="38" t="str">
        <f>IF(W63="-","-",SUM(W63:W71)*'3k EBIT'!$E$8)</f>
        <v>-</v>
      </c>
      <c r="X72" s="38" t="str">
        <f>IF(X63="-","-",SUM(X63:X71)*'3k EBIT'!$E$8)</f>
        <v>-</v>
      </c>
      <c r="Y72" s="38" t="str">
        <f>IF(Y63="-","-",SUM(Y63:Y71)*'3k EBIT'!$E$8)</f>
        <v>-</v>
      </c>
      <c r="Z72" s="38" t="str">
        <f>IF(Z63="-","-",SUM(Z63:Z71)*'3k EBIT'!$E$8)</f>
        <v>-</v>
      </c>
      <c r="AA72" s="28"/>
    </row>
    <row r="73" spans="1:27" s="29" customFormat="1" ht="11.25" customHeight="1" x14ac:dyDescent="0.25">
      <c r="A73" s="256"/>
      <c r="B73" s="135" t="s">
        <v>292</v>
      </c>
      <c r="C73" s="179" t="s">
        <v>516</v>
      </c>
      <c r="D73" s="133" t="s">
        <v>320</v>
      </c>
      <c r="E73" s="127"/>
      <c r="F73" s="30"/>
      <c r="G73" s="38">
        <f>IF(G63="-","-",SUM(G63:G66,G68:G72)*'3l HAP'!$E$9)</f>
        <v>5.6024094942018676</v>
      </c>
      <c r="H73" s="38">
        <f>IF(H63="-","-",SUM(H63:H66,H68:H72)*'3l HAP'!$E$9)</f>
        <v>5.2965762352511305</v>
      </c>
      <c r="I73" s="38">
        <f>IF(I63="-","-",SUM(I63:I66,I68:I72)*'3l HAP'!$E$9)</f>
        <v>5.3440194014302138</v>
      </c>
      <c r="J73" s="38">
        <f>IF(J63="-","-",SUM(J63:J66,J68:J72)*'3l HAP'!$E$9)</f>
        <v>5.217105786939972</v>
      </c>
      <c r="K73" s="38">
        <f>IF(K63="-","-",SUM(K63:K66,K68:K72)*'3l HAP'!$E$9)</f>
        <v>5.854647826151921</v>
      </c>
      <c r="L73" s="38">
        <f>IF(L63="-","-",SUM(L63:L66,L68:L72)*'3l HAP'!$E$9)</f>
        <v>5.7533840615292071</v>
      </c>
      <c r="M73" s="38">
        <f>IF(M63="-","-",SUM(M63:M66,M68:M72)*'3l HAP'!$E$9)</f>
        <v>6.4604789716408035</v>
      </c>
      <c r="N73" s="38">
        <f>IF(N63="-","-",SUM(N63:N66,N68:N72)*'3l HAP'!$E$9)</f>
        <v>6.8828258023516149</v>
      </c>
      <c r="O73" s="30"/>
      <c r="P73" s="38">
        <f>IF(P63="-","-",SUM(P63:P66,P68:P72)*'3l HAP'!$E$9)</f>
        <v>6.8828258023516149</v>
      </c>
      <c r="Q73" s="38">
        <f>IF(Q63="-","-",SUM(Q63:Q66,Q68:Q72)*'3l HAP'!$E$9)</f>
        <v>7.7288406236938201</v>
      </c>
      <c r="R73" s="38">
        <f>IF(R63="-","-",SUM(R63:R66,R68:R72)*'3l HAP'!$E$9)</f>
        <v>7.3912156094209127</v>
      </c>
      <c r="S73" s="38">
        <f>IF(S63="-","-",SUM(S63:S66,S68:S72)*'3l HAP'!$E$9)</f>
        <v>7.4286684180854046</v>
      </c>
      <c r="T73" s="38">
        <f>IF(T63="-","-",SUM(T63:T66,T68:T72)*'3l HAP'!$E$9)</f>
        <v>7.0919064951263957</v>
      </c>
      <c r="U73" s="38">
        <f>IF(U63="-","-",SUM(U63:U66,U68:U72)*'3l HAP'!$E$9)</f>
        <v>7.7930785896024997</v>
      </c>
      <c r="V73" s="38">
        <f>IF(V63="-","-",SUM(V63:V66,V68:V72)*'3l HAP'!$E$9)</f>
        <v>8.6289020692735132</v>
      </c>
      <c r="W73" s="38" t="str">
        <f>IF(W63="-","-",SUM(W63:W66,W68:W72)*'3l HAP'!$E$9)</f>
        <v>-</v>
      </c>
      <c r="X73" s="38" t="str">
        <f>IF(X63="-","-",SUM(X63:X66,X68:X72)*'3l HAP'!$E$9)</f>
        <v>-</v>
      </c>
      <c r="Y73" s="38" t="str">
        <f>IF(Y63="-","-",SUM(Y63:Y66,Y68:Y72)*'3l HAP'!$E$9)</f>
        <v>-</v>
      </c>
      <c r="Z73" s="38" t="str">
        <f>IF(Z63="-","-",SUM(Z63:Z66,Z68:Z72)*'3l HAP'!$E$9)</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506.40349572000986</v>
      </c>
      <c r="H74" s="38">
        <f t="shared" si="8"/>
        <v>485.94644742025531</v>
      </c>
      <c r="I74" s="38">
        <f t="shared" si="8"/>
        <v>507.78447895598862</v>
      </c>
      <c r="J74" s="38">
        <f t="shared" si="8"/>
        <v>498.43441399231858</v>
      </c>
      <c r="K74" s="38">
        <f t="shared" si="8"/>
        <v>534.63655798531829</v>
      </c>
      <c r="L74" s="38">
        <f t="shared" si="8"/>
        <v>528.50309777495067</v>
      </c>
      <c r="M74" s="38">
        <f t="shared" si="8"/>
        <v>577.64265395221923</v>
      </c>
      <c r="N74" s="38">
        <f t="shared" si="8"/>
        <v>606.51718506857878</v>
      </c>
      <c r="O74" s="30"/>
      <c r="P74" s="38">
        <f t="shared" ref="P74:Z74" si="9">IF(P63="-","-",SUM(P63:P73))</f>
        <v>606.51718506857878</v>
      </c>
      <c r="Q74" s="38">
        <f t="shared" si="9"/>
        <v>668.93191290779544</v>
      </c>
      <c r="R74" s="38">
        <f t="shared" si="9"/>
        <v>647.28672129571726</v>
      </c>
      <c r="S74" s="38">
        <f t="shared" si="9"/>
        <v>644.34383171469233</v>
      </c>
      <c r="T74" s="38">
        <f t="shared" si="9"/>
        <v>624.54285261699499</v>
      </c>
      <c r="U74" s="38">
        <f t="shared" si="9"/>
        <v>685.73830905410307</v>
      </c>
      <c r="V74" s="38">
        <f t="shared" si="9"/>
        <v>743.71376609426841</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DF'!H18="-","-",'3a DF'!H18)</f>
        <v>189.64587973832505</v>
      </c>
      <c r="H75" s="129">
        <f>'3a DF'!I18</f>
        <v>169.88447895689592</v>
      </c>
      <c r="I75" s="129">
        <f>'3a DF'!J18</f>
        <v>153.03150740563856</v>
      </c>
      <c r="J75" s="129">
        <f>'3a DF'!K18</f>
        <v>145.42816241136751</v>
      </c>
      <c r="K75" s="129">
        <f>'3a DF'!L18</f>
        <v>170.12681028413797</v>
      </c>
      <c r="L75" s="129">
        <f>'3a DF'!M18</f>
        <v>163.53279314376493</v>
      </c>
      <c r="M75" s="129">
        <f>'3a DF'!N18</f>
        <v>171.31098466799796</v>
      </c>
      <c r="N75" s="129">
        <f>'3a DF'!O18</f>
        <v>190.61902590369556</v>
      </c>
      <c r="O75" s="30"/>
      <c r="P75" s="129">
        <f>'3a DF'!Q18</f>
        <v>190.61902590369556</v>
      </c>
      <c r="Q75" s="129">
        <f>'3a DF'!R18</f>
        <v>221.00726263088399</v>
      </c>
      <c r="R75" s="129">
        <f>'3a DF'!S18</f>
        <v>197.25878268272322</v>
      </c>
      <c r="S75" s="129">
        <f>'3a DF'!T18</f>
        <v>180.46473705907127</v>
      </c>
      <c r="T75" s="129">
        <f>'3a DF'!U18</f>
        <v>151.05885388385178</v>
      </c>
      <c r="U75" s="129">
        <f>'3a DF'!V18</f>
        <v>179.50252039949856</v>
      </c>
      <c r="V75" s="129">
        <f>'3a DF'!W18</f>
        <v>247.72816571888947</v>
      </c>
      <c r="W75" s="129" t="str">
        <f>'3a DF'!X18</f>
        <v>-</v>
      </c>
      <c r="X75" s="129" t="str">
        <f>'3a DF'!Y18</f>
        <v>-</v>
      </c>
      <c r="Y75" s="129" t="str">
        <f>'3a DF'!Z18</f>
        <v>-</v>
      </c>
      <c r="Z75" s="129" t="str">
        <f>'3a DF'!AA18</f>
        <v>-</v>
      </c>
      <c r="AA75" s="28"/>
    </row>
    <row r="76" spans="1:27" s="29" customFormat="1" ht="11.25" customHeight="1" x14ac:dyDescent="0.25">
      <c r="A76" s="256"/>
      <c r="B76" s="132" t="s">
        <v>350</v>
      </c>
      <c r="C76" s="132" t="s">
        <v>300</v>
      </c>
      <c r="D76" s="134" t="s">
        <v>321</v>
      </c>
      <c r="E76" s="131"/>
      <c r="F76" s="30"/>
      <c r="G76" s="129">
        <f>IF('3b CM'!G18="-","-",'3b CM'!G18)</f>
        <v>5.6256662357449895E-2</v>
      </c>
      <c r="H76" s="129">
        <f>'3b CM'!H18</f>
        <v>8.4384993536174846E-2</v>
      </c>
      <c r="I76" s="129">
        <f>'3b CM'!I18</f>
        <v>0.26571917124428224</v>
      </c>
      <c r="J76" s="129">
        <f>'3b CM'!J18</f>
        <v>0.2702231630110728</v>
      </c>
      <c r="K76" s="129">
        <f>'3b CM'!K18</f>
        <v>3.4706905227218496</v>
      </c>
      <c r="L76" s="129">
        <f>'3b CM'!L18</f>
        <v>3.3669205135705971</v>
      </c>
      <c r="M76" s="129">
        <f>'3b CM'!M18</f>
        <v>11.48998299740572</v>
      </c>
      <c r="N76" s="129">
        <f>'3b CM'!N18</f>
        <v>10.922704668645167</v>
      </c>
      <c r="O76" s="30"/>
      <c r="P76" s="129">
        <f>'3b CM'!P18</f>
        <v>10.922704668645167</v>
      </c>
      <c r="Q76" s="129">
        <f>'3b CM'!Q18</f>
        <v>14.558987946385416</v>
      </c>
      <c r="R76" s="129">
        <f>'3b CM'!R18</f>
        <v>14.492465736914953</v>
      </c>
      <c r="S76" s="129">
        <f>'3b CM'!S18</f>
        <v>17.181194828314531</v>
      </c>
      <c r="T76" s="129">
        <f>'3b CM'!T18</f>
        <v>18.214025568489518</v>
      </c>
      <c r="U76" s="129">
        <f>'3b CM'!U18</f>
        <v>13.849815370689248</v>
      </c>
      <c r="V76" s="129">
        <f>'3b CM'!V18</f>
        <v>14.205043940538802</v>
      </c>
      <c r="W76" s="129" t="str">
        <f>'3b CM'!W18</f>
        <v>-</v>
      </c>
      <c r="X76" s="129" t="str">
        <f>'3b CM'!X18</f>
        <v>-</v>
      </c>
      <c r="Y76" s="129" t="str">
        <f>'3b CM'!Y18</f>
        <v>-</v>
      </c>
      <c r="Z76" s="129" t="str">
        <f>'3b CM'!Z18</f>
        <v>-</v>
      </c>
      <c r="AA76" s="28"/>
    </row>
    <row r="77" spans="1:27" s="29" customFormat="1" ht="11.5" x14ac:dyDescent="0.25">
      <c r="A77" s="256"/>
      <c r="B77" s="132" t="s">
        <v>596</v>
      </c>
      <c r="C77" s="132" t="s">
        <v>597</v>
      </c>
      <c r="D77" s="134" t="s">
        <v>321</v>
      </c>
      <c r="E77" s="131"/>
      <c r="F77" s="30"/>
      <c r="G77" s="129" t="str">
        <f>IF('3c AA'!J32="-","-",'3c AA'!J32)</f>
        <v>-</v>
      </c>
      <c r="H77" s="129" t="str">
        <f>IF('3c AA'!K32="-","-",'3c AA'!K32)</f>
        <v>-</v>
      </c>
      <c r="I77" s="129" t="str">
        <f>IF('3c AA'!L32="-","-",'3c AA'!L32)</f>
        <v>-</v>
      </c>
      <c r="J77" s="129" t="str">
        <f>IF('3c AA'!M32="-","-",'3c AA'!M32)</f>
        <v>-</v>
      </c>
      <c r="K77" s="129" t="str">
        <f>IF('3c AA'!N32="-","-",'3c AA'!N32)</f>
        <v>-</v>
      </c>
      <c r="L77" s="129" t="str">
        <f>IF('3c AA'!O32="-","-",'3c AA'!O32)</f>
        <v>-</v>
      </c>
      <c r="M77" s="129" t="str">
        <f>IF('3c AA'!P32="-","-",'3c AA'!P32)</f>
        <v>-</v>
      </c>
      <c r="N77" s="129" t="str">
        <f>IF('3c AA'!Q32="-","-",'3c AA'!Q32)</f>
        <v>-</v>
      </c>
      <c r="O77" s="30"/>
      <c r="P77" s="129" t="str">
        <f>IF('3c AA'!S32="-","-",'3c AA'!S32)</f>
        <v>-</v>
      </c>
      <c r="Q77" s="129" t="str">
        <f>IF('3c AA'!T32="-","-",'3c AA'!T32)</f>
        <v>-</v>
      </c>
      <c r="R77" s="129" t="str">
        <f>IF('3c AA'!U32="-","-",'3c AA'!U32)</f>
        <v>-</v>
      </c>
      <c r="S77" s="129" t="str">
        <f>IF('3c AA'!V32="-","-",'3c AA'!V32)</f>
        <v>-</v>
      </c>
      <c r="T77" s="129">
        <f>IF('3c AA'!W32="-","-",'3c AA'!W32)</f>
        <v>4.5066764067244529</v>
      </c>
      <c r="U77" s="129">
        <f>IF('3c AA'!X32="-","-",'3c AA'!X32)</f>
        <v>9.9756950960531068</v>
      </c>
      <c r="V77" s="129">
        <f>IF('3c AA'!Y32="-","-",'3c AA'!Y32)</f>
        <v>4.43</v>
      </c>
      <c r="W77" s="129" t="str">
        <f>IF('3c AA'!Z32="-","-",'3c AA'!Z32)</f>
        <v>-</v>
      </c>
      <c r="X77" s="129" t="str">
        <f>IF('3c AA'!AA32="-","-",'3c AA'!AA32)</f>
        <v>-</v>
      </c>
      <c r="Y77" s="129" t="str">
        <f>IF('3c AA'!AB32="-","-",'3c AA'!AB32)</f>
        <v>-</v>
      </c>
      <c r="Z77" s="129" t="str">
        <f>IF('3c AA'!AC32="-","-",'3c AA'!AC32)</f>
        <v>-</v>
      </c>
      <c r="AA77" s="28"/>
    </row>
    <row r="78" spans="1:27" s="29" customFormat="1" ht="11.5" x14ac:dyDescent="0.25">
      <c r="A78" s="256"/>
      <c r="B78" s="132" t="s">
        <v>2</v>
      </c>
      <c r="C78" s="132" t="s">
        <v>342</v>
      </c>
      <c r="D78" s="134" t="s">
        <v>321</v>
      </c>
      <c r="E78" s="131"/>
      <c r="F78" s="30"/>
      <c r="G78" s="129">
        <f>IF('3d PC'!G19="-","-",'3d PC'!G19)</f>
        <v>68.691469332493085</v>
      </c>
      <c r="H78" s="129">
        <f>'3d PC'!H19</f>
        <v>68.671366930085739</v>
      </c>
      <c r="I78" s="129">
        <f>'3d PC'!I19</f>
        <v>86.613622845767168</v>
      </c>
      <c r="J78" s="129">
        <f>'3d PC'!J19</f>
        <v>85.614164071455562</v>
      </c>
      <c r="K78" s="129">
        <f>'3d PC'!K19</f>
        <v>97.877310062425408</v>
      </c>
      <c r="L78" s="129">
        <f>'3d PC'!L19</f>
        <v>97.06546226748624</v>
      </c>
      <c r="M78" s="129">
        <f>'3d PC'!M19</f>
        <v>118.16325327325271</v>
      </c>
      <c r="N78" s="129">
        <f>'3d PC'!N19</f>
        <v>116.08964127940474</v>
      </c>
      <c r="O78" s="30"/>
      <c r="P78" s="129">
        <f>'3d PC'!P19</f>
        <v>116.08964127940474</v>
      </c>
      <c r="Q78" s="129">
        <f>'3d PC'!Q19</f>
        <v>129.62064120818005</v>
      </c>
      <c r="R78" s="129">
        <f>'3d PC'!R19</f>
        <v>131.55771258692727</v>
      </c>
      <c r="S78" s="129">
        <f>'3d PC'!S19</f>
        <v>143.2691911660786</v>
      </c>
      <c r="T78" s="129">
        <f>'3d PC'!T19</f>
        <v>145.68440318623078</v>
      </c>
      <c r="U78" s="129">
        <f>'3d PC'!U19</f>
        <v>157.29692401839924</v>
      </c>
      <c r="V78" s="129">
        <f>'3d PC'!V19</f>
        <v>143.45912402947334</v>
      </c>
      <c r="W78" s="129" t="str">
        <f>'3d PC'!W19</f>
        <v>-</v>
      </c>
      <c r="X78" s="129" t="str">
        <f>'3d PC'!X19</f>
        <v>-</v>
      </c>
      <c r="Y78" s="129" t="str">
        <f>'3d PC'!Y19</f>
        <v>-</v>
      </c>
      <c r="Z78" s="129" t="str">
        <f>'3d PC'!Z19</f>
        <v>-</v>
      </c>
      <c r="AA78" s="28"/>
    </row>
    <row r="79" spans="1:27" s="29" customFormat="1" ht="11.5" x14ac:dyDescent="0.25">
      <c r="A79" s="256"/>
      <c r="B79" s="132" t="s">
        <v>352</v>
      </c>
      <c r="C79" s="132" t="s">
        <v>343</v>
      </c>
      <c r="D79" s="134" t="s">
        <v>321</v>
      </c>
      <c r="E79" s="131"/>
      <c r="F79" s="30"/>
      <c r="G79" s="129">
        <f>IF('3e NC-Elec'!H33="-","-",'3e NC-Elec'!H33)</f>
        <v>129.24659664648567</v>
      </c>
      <c r="H79" s="129">
        <f>'3e NC-Elec'!I33</f>
        <v>129.99016388228577</v>
      </c>
      <c r="I79" s="129">
        <f>'3e NC-Elec'!J33</f>
        <v>144.63173392265401</v>
      </c>
      <c r="J79" s="129">
        <f>'3e NC-Elec'!K33</f>
        <v>144.07247110285542</v>
      </c>
      <c r="K79" s="129">
        <f>'3e NC-Elec'!L33</f>
        <v>133.80344450903061</v>
      </c>
      <c r="L79" s="129">
        <f>'3e NC-Elec'!M33</f>
        <v>134.6948433906214</v>
      </c>
      <c r="M79" s="129">
        <f>'3e NC-Elec'!N33</f>
        <v>125.52748304179777</v>
      </c>
      <c r="N79" s="129">
        <f>'3e NC-Elec'!O33</f>
        <v>125.13757098098418</v>
      </c>
      <c r="O79" s="30"/>
      <c r="P79" s="129">
        <f>'3e NC-Elec'!Q33</f>
        <v>125.13757098098418</v>
      </c>
      <c r="Q79" s="129">
        <f>'3e NC-Elec'!R33</f>
        <v>132.64000379353573</v>
      </c>
      <c r="R79" s="129">
        <f>'3e NC-Elec'!S33</f>
        <v>134.26488530239789</v>
      </c>
      <c r="S79" s="129">
        <f>'3e NC-Elec'!T33</f>
        <v>138.11137129961392</v>
      </c>
      <c r="T79" s="129">
        <f>'3e NC-Elec'!U33</f>
        <v>141.39593788625712</v>
      </c>
      <c r="U79" s="129">
        <f>'3e NC-Elec'!V33</f>
        <v>149.2381412376856</v>
      </c>
      <c r="V79" s="129">
        <f>'3e NC-Elec'!W33</f>
        <v>149.27322576471568</v>
      </c>
      <c r="W79" s="129" t="str">
        <f>'3e NC-Elec'!X33</f>
        <v>-</v>
      </c>
      <c r="X79" s="129" t="str">
        <f>'3e NC-Elec'!Y33</f>
        <v>-</v>
      </c>
      <c r="Y79" s="129" t="str">
        <f>'3e NC-Elec'!Z33</f>
        <v>-</v>
      </c>
      <c r="Z79" s="129" t="str">
        <f>'3e NC-Elec'!AA33</f>
        <v>-</v>
      </c>
      <c r="AA79" s="28"/>
    </row>
    <row r="80" spans="1:27" s="29" customFormat="1" ht="11.5" x14ac:dyDescent="0.25">
      <c r="A80" s="256"/>
      <c r="B80" s="132" t="s">
        <v>349</v>
      </c>
      <c r="C80" s="132" t="s">
        <v>344</v>
      </c>
      <c r="D80" s="134" t="s">
        <v>321</v>
      </c>
      <c r="E80" s="131"/>
      <c r="F80" s="30"/>
      <c r="G80" s="129">
        <f>IF('3g CPIH'!C$16="-","-",'3h OC '!$E$8*('3g CPIH'!C$16/'3g CPIH'!$G$16))</f>
        <v>76.502677103718199</v>
      </c>
      <c r="H80" s="129">
        <f>IF('3g CPIH'!D$16="-","-",'3h OC '!$E$8*('3g CPIH'!D$16/'3g CPIH'!$G$16))</f>
        <v>76.655835616438353</v>
      </c>
      <c r="I80" s="129">
        <f>IF('3g CPIH'!E$16="-","-",'3h OC '!$E$8*('3g CPIH'!E$16/'3g CPIH'!$G$16))</f>
        <v>76.885573385518597</v>
      </c>
      <c r="J80" s="129">
        <f>IF('3g CPIH'!F$16="-","-",'3h OC '!$E$8*('3g CPIH'!F$16/'3g CPIH'!$G$16))</f>
        <v>77.345048923679059</v>
      </c>
      <c r="K80" s="129">
        <f>IF('3g CPIH'!G$16="-","-",'3h OC '!$E$8*('3g CPIH'!G$16/'3g CPIH'!$G$16))</f>
        <v>78.263999999999996</v>
      </c>
      <c r="L80" s="129">
        <f>IF('3g CPIH'!H$16="-","-",'3h OC '!$E$8*('3g CPIH'!H$16/'3g CPIH'!$G$16))</f>
        <v>79.259530332681024</v>
      </c>
      <c r="M80" s="129">
        <f>IF('3g CPIH'!I$16="-","-",'3h OC '!$E$8*('3g CPIH'!I$16/'3g CPIH'!$G$16))</f>
        <v>80.408219178082177</v>
      </c>
      <c r="N80" s="129">
        <f>IF('3g CPIH'!J$16="-","-",'3h OC '!$E$8*('3g CPIH'!J$16/'3g CPIH'!$G$16))</f>
        <v>81.097432485322898</v>
      </c>
      <c r="O80" s="30"/>
      <c r="P80" s="129">
        <f>IF('3g CPIH'!L$16="-","-",'3h OC '!$E$8*('3g CPIH'!L$16/'3g CPIH'!$G$16))</f>
        <v>81.097432485322898</v>
      </c>
      <c r="Q80" s="129">
        <f>IF('3g CPIH'!M$16="-","-",'3h OC '!$E$8*('3g CPIH'!M$16/'3g CPIH'!$G$16))</f>
        <v>82.016383561643835</v>
      </c>
      <c r="R80" s="129">
        <f>IF('3g CPIH'!N$16="-","-",'3h OC '!$E$8*('3g CPIH'!N$16/'3g CPIH'!$G$16))</f>
        <v>82.62901761252445</v>
      </c>
      <c r="S80" s="129">
        <f>IF('3g CPIH'!O$16="-","-",'3h OC '!$E$8*('3g CPIH'!O$16/'3g CPIH'!$G$16))</f>
        <v>83.088493150684926</v>
      </c>
      <c r="T80" s="129">
        <f>IF('3g CPIH'!P$16="-","-",'3h OC '!$E$8*('3g CPIH'!P$16/'3g CPIH'!$G$16))</f>
        <v>83.318230919765156</v>
      </c>
      <c r="U80" s="129">
        <f>IF('3g CPIH'!Q$16="-","-",'3h OC '!$E$8*('3g CPIH'!Q$16/'3g CPIH'!$G$16))</f>
        <v>83.777706457925632</v>
      </c>
      <c r="V80" s="129">
        <f>IF('3g CPIH'!R$16="-","-",'3h OC '!$E$8*('3g CPIH'!R$16/'3g CPIH'!$G$16))</f>
        <v>85.309291585127198</v>
      </c>
      <c r="W80" s="129" t="str">
        <f>IF('3g CPIH'!S$16="-","-",'3h OC '!$E$8*('3g CPIH'!S$16/'3g CPIH'!$G$16))</f>
        <v>-</v>
      </c>
      <c r="X80" s="129" t="str">
        <f>IF('3g CPIH'!T$16="-","-",'3h OC '!$E$8*('3g CPIH'!T$16/'3g CPIH'!$G$16))</f>
        <v>-</v>
      </c>
      <c r="Y80" s="129" t="str">
        <f>IF('3g CPIH'!U$16="-","-",'3h OC '!$E$8*('3g CPIH'!U$16/'3g CPIH'!$G$16))</f>
        <v>-</v>
      </c>
      <c r="Z80" s="129" t="str">
        <f>IF('3g CPIH'!V$16="-","-",'3h OC '!$E$8*('3g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SMNCC'!G$46="-","-",'3i SMNCC'!G$46)</f>
        <v>0</v>
      </c>
      <c r="L81" s="129">
        <f>IF('3i SMNCC'!H$46="-","-",'3i SMNCC'!H$46)</f>
        <v>-0.18995111249132623</v>
      </c>
      <c r="M81" s="129">
        <f>IF('3i SMNCC'!I$46="-","-",'3i SMNCC'!I$46)</f>
        <v>2.3898870370752556</v>
      </c>
      <c r="N81" s="129">
        <f>IF('3i SMNCC'!J$46="-","-",'3i SMNCC'!J$46)</f>
        <v>11.485481460604181</v>
      </c>
      <c r="O81" s="30"/>
      <c r="P81" s="129">
        <f>IF('3i SMNCC'!L$46="-","-",'3i SMNCC'!L$46)</f>
        <v>11.485481460604181</v>
      </c>
      <c r="Q81" s="129">
        <f>IF('3i SMNCC'!M$46="-","-",'3i SMNCC'!M$46)</f>
        <v>13.905095596481768</v>
      </c>
      <c r="R81" s="129">
        <f>IF('3i SMNCC'!N$46="-","-",'3i SMNCC'!N$46)</f>
        <v>14.008016342776511</v>
      </c>
      <c r="S81" s="129">
        <f>IF('3i SMNCC'!O$46="-","-",'3i SMNCC'!O$46)</f>
        <v>16.592254432324484</v>
      </c>
      <c r="T81" s="129">
        <f>IF('3i SMNCC'!P$46="-","-",'3i SMNCC'!P$46)</f>
        <v>16.855736391237045</v>
      </c>
      <c r="U81" s="129">
        <f>IF('3i SMNCC'!Q$46="-","-",'3i SMNCC'!Q$46)</f>
        <v>16.48610584262476</v>
      </c>
      <c r="V81" s="129">
        <f>IF('3i SMNCC'!R$46="-","-",'3i SMNCC'!R$46)</f>
        <v>16.529685824397358</v>
      </c>
      <c r="W81" s="129" t="str">
        <f>IF('3i SMNCC'!S$46="-","-",'3i SMNCC'!S$46)</f>
        <v>-</v>
      </c>
      <c r="X81" s="129" t="str">
        <f>IF('3i SMNCC'!T$46="-","-",'3i SMNCC'!T$46)</f>
        <v>-</v>
      </c>
      <c r="Y81" s="129" t="str">
        <f>IF('3i SMNCC'!U$46="-","-",'3i SMNCC'!U$46)</f>
        <v>-</v>
      </c>
      <c r="Z81" s="129" t="str">
        <f>IF('3i SMNCC'!V$46="-","-",'3i SMNCC'!V$46)</f>
        <v>-</v>
      </c>
      <c r="AA81" s="28"/>
    </row>
    <row r="82" spans="1:27" s="29" customFormat="1" ht="11.25" customHeight="1" x14ac:dyDescent="0.25">
      <c r="A82" s="256"/>
      <c r="B82" s="132" t="s">
        <v>349</v>
      </c>
      <c r="C82" s="132" t="s">
        <v>389</v>
      </c>
      <c r="D82" s="134" t="s">
        <v>321</v>
      </c>
      <c r="E82" s="131"/>
      <c r="F82" s="30"/>
      <c r="G82" s="129">
        <f>IF('3g CPIH'!C$16="-","-",'3j PAAC PAP'!$G$8*('3g CPIH'!C$16/'3g CPIH'!$G$16))</f>
        <v>13.436452250489236</v>
      </c>
      <c r="H82" s="129">
        <f>IF('3g CPIH'!D$16="-","-",'3j PAAC PAP'!$G$8*('3g CPIH'!D$16/'3g CPIH'!$G$16))</f>
        <v>13.463352054794518</v>
      </c>
      <c r="I82" s="129">
        <f>IF('3g CPIH'!E$16="-","-",'3j PAAC PAP'!$G$8*('3g CPIH'!E$16/'3g CPIH'!$G$16))</f>
        <v>13.503701761252445</v>
      </c>
      <c r="J82" s="129">
        <f>IF('3g CPIH'!F$16="-","-",'3j PAAC PAP'!$G$8*('3g CPIH'!F$16/'3g CPIH'!$G$16))</f>
        <v>13.584401174168297</v>
      </c>
      <c r="K82" s="129">
        <f>IF('3g CPIH'!G$16="-","-",'3j PAAC PAP'!$G$8*('3g CPIH'!G$16/'3g CPIH'!$G$16))</f>
        <v>13.745799999999999</v>
      </c>
      <c r="L82" s="129">
        <f>IF('3g CPIH'!H$16="-","-",'3j PAAC PAP'!$G$8*('3g CPIH'!H$16/'3g CPIH'!$G$16))</f>
        <v>13.920648727984345</v>
      </c>
      <c r="M82" s="129">
        <f>IF('3g CPIH'!I$16="-","-",'3j PAAC PAP'!$G$8*('3g CPIH'!I$16/'3g CPIH'!$G$16))</f>
        <v>14.122397260273971</v>
      </c>
      <c r="N82" s="129">
        <f>IF('3g CPIH'!J$16="-","-",'3j PAAC PAP'!$G$8*('3g CPIH'!J$16/'3g CPIH'!$G$16))</f>
        <v>14.24344637964775</v>
      </c>
      <c r="O82" s="30"/>
      <c r="P82" s="129">
        <f>IF('3g CPIH'!L$16="-","-",'3j PAAC PAP'!$G$8*('3g CPIH'!L$16/'3g CPIH'!$G$16))</f>
        <v>14.24344637964775</v>
      </c>
      <c r="Q82" s="129">
        <f>IF('3g CPIH'!M$16="-","-",'3j PAAC PAP'!$G$8*('3g CPIH'!M$16/'3g CPIH'!$G$16))</f>
        <v>14.40484520547945</v>
      </c>
      <c r="R82" s="129">
        <f>IF('3g CPIH'!N$16="-","-",'3j PAAC PAP'!$G$8*('3g CPIH'!N$16/'3g CPIH'!$G$16))</f>
        <v>14.512444422700586</v>
      </c>
      <c r="S82" s="129">
        <f>IF('3g CPIH'!O$16="-","-",'3j PAAC PAP'!$G$8*('3g CPIH'!O$16/'3g CPIH'!$G$16))</f>
        <v>14.593143835616438</v>
      </c>
      <c r="T82" s="129">
        <f>IF('3g CPIH'!P$16="-","-",'3j PAAC PAP'!$G$8*('3g CPIH'!P$16/'3g CPIH'!$G$16))</f>
        <v>14.633493542074362</v>
      </c>
      <c r="U82" s="129">
        <f>IF('3g CPIH'!Q$16="-","-",'3j PAAC PAP'!$G$8*('3g CPIH'!Q$16/'3g CPIH'!$G$16))</f>
        <v>14.714192954990214</v>
      </c>
      <c r="V82" s="129">
        <f>IF('3g CPIH'!R$16="-","-",'3j PAAC PAP'!$G$8*('3g CPIH'!R$16/'3g CPIH'!$G$16))</f>
        <v>14.983190998043053</v>
      </c>
      <c r="W82" s="129" t="str">
        <f>IF('3g CPIH'!S$16="-","-",'3j PAAC PAP'!$G$8*('3g CPIH'!S$16/'3g CPIH'!$G$16))</f>
        <v>-</v>
      </c>
      <c r="X82" s="129" t="str">
        <f>IF('3g CPIH'!T$16="-","-",'3j PAAC PAP'!$G$8*('3g CPIH'!T$16/'3g CPIH'!$G$16))</f>
        <v>-</v>
      </c>
      <c r="Y82" s="129" t="str">
        <f>IF('3g CPIH'!U$16="-","-",'3j PAAC PAP'!$G$8*('3g CPIH'!U$16/'3g CPIH'!$G$16))</f>
        <v>-</v>
      </c>
      <c r="Z82" s="129" t="str">
        <f>IF('3g CPIH'!V$16="-","-",'3j PAAC PAP'!$G$8*('3g CPIH'!V$16/'3g CPIH'!$G$16))</f>
        <v>-</v>
      </c>
      <c r="AA82" s="28"/>
    </row>
    <row r="83" spans="1:27" s="29" customFormat="1" ht="11.25" customHeight="1" x14ac:dyDescent="0.25">
      <c r="A83" s="256"/>
      <c r="B83" s="132" t="s">
        <v>349</v>
      </c>
      <c r="C83" s="132" t="s">
        <v>404</v>
      </c>
      <c r="D83" s="134" t="s">
        <v>321</v>
      </c>
      <c r="E83" s="131"/>
      <c r="F83" s="30"/>
      <c r="G83" s="129">
        <f>IF(G75="-","-",SUM(G75:G81)*'3j PAAC PAP'!$G$26)</f>
        <v>27.067884445711726</v>
      </c>
      <c r="H83" s="129">
        <f>IF(H75="-","-",SUM(H75:H81)*'3j PAAC PAP'!$G$26)</f>
        <v>25.968202383256632</v>
      </c>
      <c r="I83" s="129">
        <f>IF(I75="-","-",SUM(I75:I81)*'3j PAAC PAP'!$G$26)</f>
        <v>26.909567244228114</v>
      </c>
      <c r="J83" s="129">
        <f>IF(J75="-","-",SUM(J75:J81)*'3j PAAC PAP'!$G$26)</f>
        <v>26.402312203153198</v>
      </c>
      <c r="K83" s="129">
        <f>IF(K75="-","-",SUM(K75:K81)*'3j PAAC PAP'!$G$26)</f>
        <v>28.199217249152621</v>
      </c>
      <c r="L83" s="129">
        <f>IF(L75="-","-",SUM(L75:L81)*'3j PAAC PAP'!$G$26)</f>
        <v>27.860234727401039</v>
      </c>
      <c r="M83" s="129">
        <f>IF(M75="-","-",SUM(M75:M81)*'3j PAAC PAP'!$G$26)</f>
        <v>29.700763150987676</v>
      </c>
      <c r="N83" s="129">
        <f>IF(N75="-","-",SUM(N75:N81)*'3j PAAC PAP'!$G$26)</f>
        <v>31.220649583617703</v>
      </c>
      <c r="O83" s="30"/>
      <c r="P83" s="129">
        <f>IF(P75="-","-",SUM(P75:P81)*'3j PAAC PAP'!$G$26)</f>
        <v>31.220649583617703</v>
      </c>
      <c r="Q83" s="129">
        <f>IF(Q75="-","-",SUM(Q75:Q81)*'3j PAAC PAP'!$G$26)</f>
        <v>34.62621771791882</v>
      </c>
      <c r="R83" s="129">
        <f>IF(R75="-","-",SUM(R75:R81)*'3j PAAC PAP'!$G$26)</f>
        <v>33.486830115251372</v>
      </c>
      <c r="S83" s="129">
        <f>IF(S75="-","-",SUM(S75:S81)*'3j PAAC PAP'!$G$26)</f>
        <v>33.749048935228764</v>
      </c>
      <c r="T83" s="129">
        <f>IF(T75="-","-",SUM(T75:T81)*'3j PAAC PAP'!$G$26)</f>
        <v>32.718372894897371</v>
      </c>
      <c r="U83" s="129">
        <f>IF(U75="-","-",SUM(U75:U81)*'3j PAAC PAP'!$G$26)</f>
        <v>35.581381045405287</v>
      </c>
      <c r="V83" s="129">
        <f>IF(V75="-","-",SUM(V75:V81)*'3j PAAC PAP'!$G$26)</f>
        <v>38.544380320784704</v>
      </c>
      <c r="W83" s="129" t="str">
        <f>IF(W75="-","-",SUM(W75:W81)*'3j PAAC PAP'!$G$26)</f>
        <v>-</v>
      </c>
      <c r="X83" s="129" t="str">
        <f>IF(X75="-","-",SUM(X75:X81)*'3j PAAC PAP'!$G$26)</f>
        <v>-</v>
      </c>
      <c r="Y83" s="129" t="str">
        <f>IF(Y75="-","-",SUM(Y75:Y81)*'3j PAAC PAP'!$G$26)</f>
        <v>-</v>
      </c>
      <c r="Z83" s="129" t="str">
        <f>IF(Z75="-","-",SUM(Z75:Z81)*'3j PAAC PAP'!$G$26)</f>
        <v>-</v>
      </c>
      <c r="AA83" s="28"/>
    </row>
    <row r="84" spans="1:27" s="29" customFormat="1" ht="11.25" customHeight="1" x14ac:dyDescent="0.25">
      <c r="A84" s="256"/>
      <c r="B84" s="132" t="s">
        <v>388</v>
      </c>
      <c r="C84" s="132" t="s">
        <v>515</v>
      </c>
      <c r="D84" s="134" t="s">
        <v>321</v>
      </c>
      <c r="E84" s="131"/>
      <c r="F84" s="30"/>
      <c r="G84" s="129">
        <f>IF(G75="-","-",SUM(G75:G83)*'3k EBIT'!$E$8)</f>
        <v>9.7740072829661155</v>
      </c>
      <c r="H84" s="129">
        <f>IF(H75="-","-",SUM(H75:H83)*'3k EBIT'!$E$8)</f>
        <v>9.3880140563413335</v>
      </c>
      <c r="I84" s="129">
        <f>IF(I75="-","-",SUM(I75:I83)*'3k EBIT'!$E$8)</f>
        <v>9.7196647336607196</v>
      </c>
      <c r="J84" s="129">
        <f>IF(J75="-","-",SUM(J75:J83)*'3k EBIT'!$E$8)</f>
        <v>9.5429386541064005</v>
      </c>
      <c r="K84" s="129">
        <f>IF(K75="-","-",SUM(K75:K83)*'3k EBIT'!$E$8)</f>
        <v>10.177637496248808</v>
      </c>
      <c r="L84" s="129">
        <f>IF(L75="-","-",SUM(L75:L83)*'3k EBIT'!$E$8)</f>
        <v>10.061879015202042</v>
      </c>
      <c r="M84" s="129">
        <f>IF(M75="-","-",SUM(M75:M83)*'3k EBIT'!$E$8)</f>
        <v>10.71269201471392</v>
      </c>
      <c r="N84" s="129">
        <f>IF(N75="-","-",SUM(N75:N83)*'3k EBIT'!$E$8)</f>
        <v>11.249243372705548</v>
      </c>
      <c r="O84" s="30"/>
      <c r="P84" s="129">
        <f>IF(P75="-","-",SUM(P75:P83)*'3k EBIT'!$E$8)</f>
        <v>11.249243372705548</v>
      </c>
      <c r="Q84" s="129">
        <f>IF(Q75="-","-",SUM(Q75:Q83)*'3k EBIT'!$E$8)</f>
        <v>12.449352148608737</v>
      </c>
      <c r="R84" s="129">
        <f>IF(R75="-","-",SUM(R75:R83)*'3k EBIT'!$E$8)</f>
        <v>12.050966278209325</v>
      </c>
      <c r="S84" s="129">
        <f>IF(S75="-","-",SUM(S75:S83)*'3k EBIT'!$E$8)</f>
        <v>12.144693451403876</v>
      </c>
      <c r="T84" s="129">
        <f>IF(T75="-","-",SUM(T75:T83)*'3k EBIT'!$E$8)</f>
        <v>11.783214831801089</v>
      </c>
      <c r="U84" s="129">
        <f>IF(U75="-","-",SUM(U75:U83)*'3k EBIT'!$E$8)</f>
        <v>12.791062639573925</v>
      </c>
      <c r="V84" s="129">
        <f>IF(V75="-","-",SUM(V75:V83)*'3k EBIT'!$E$8)</f>
        <v>13.837702111268387</v>
      </c>
      <c r="W84" s="129" t="str">
        <f>IF(W75="-","-",SUM(W75:W83)*'3k EBIT'!$E$8)</f>
        <v>-</v>
      </c>
      <c r="X84" s="129" t="str">
        <f>IF(X75="-","-",SUM(X75:X83)*'3k EBIT'!$E$8)</f>
        <v>-</v>
      </c>
      <c r="Y84" s="129" t="str">
        <f>IF(Y75="-","-",SUM(Y75:Y83)*'3k EBIT'!$E$8)</f>
        <v>-</v>
      </c>
      <c r="Z84" s="129" t="str">
        <f>IF(Z75="-","-",SUM(Z75:Z83)*'3k EBIT'!$E$8)</f>
        <v>-</v>
      </c>
      <c r="AA84" s="28"/>
    </row>
    <row r="85" spans="1:27" s="29" customFormat="1" ht="12.4" customHeight="1" x14ac:dyDescent="0.25">
      <c r="A85" s="256"/>
      <c r="B85" s="132" t="s">
        <v>292</v>
      </c>
      <c r="C85" s="177" t="s">
        <v>516</v>
      </c>
      <c r="D85" s="134" t="s">
        <v>321</v>
      </c>
      <c r="E85" s="130"/>
      <c r="F85" s="30"/>
      <c r="G85" s="129">
        <f>IF(G75="-","-",SUM(G75:G78,G80:G84)*'3l HAP'!$E$9)</f>
        <v>5.6393417112139481</v>
      </c>
      <c r="H85" s="129">
        <f>IF(H75="-","-",SUM(H75:H78,H80:H84)*'3l HAP'!$E$9)</f>
        <v>5.3310170119083367</v>
      </c>
      <c r="I85" s="129">
        <f>IF(I75="-","-",SUM(I75:I78,I80:I84)*'3l HAP'!$E$9)</f>
        <v>5.3722127092091636</v>
      </c>
      <c r="J85" s="129">
        <f>IF(J75="-","-",SUM(J75:J78,J80:J84)*'3l HAP'!$E$9)</f>
        <v>5.2442195360483792</v>
      </c>
      <c r="K85" s="129">
        <f>IF(K75="-","-",SUM(K75:K78,K80:K84)*'3l HAP'!$E$9)</f>
        <v>5.8836537180646262</v>
      </c>
      <c r="L85" s="129">
        <f>IF(L75="-","-",SUM(L75:L78,L80:L84)*'3l HAP'!$E$9)</f>
        <v>5.7814017354099851</v>
      </c>
      <c r="M85" s="129">
        <f>IF(M75="-","-",SUM(M75:M78,M80:M84)*'3l HAP'!$E$9)</f>
        <v>6.4171236472276947</v>
      </c>
      <c r="N85" s="129">
        <f>IF(N75="-","-",SUM(N75:N78,N80:N84)*'3l HAP'!$E$9)</f>
        <v>6.836287359581676</v>
      </c>
      <c r="O85" s="30"/>
      <c r="P85" s="129">
        <f>IF(P75="-","-",SUM(P75:P78,P80:P84)*'3l HAP'!$E$9)</f>
        <v>6.836287359581676</v>
      </c>
      <c r="Q85" s="129">
        <f>IF(Q75="-","-",SUM(Q75:Q78,Q80:Q84)*'3l HAP'!$E$9)</f>
        <v>7.6512224160541349</v>
      </c>
      <c r="R85" s="129">
        <f>IF(R75="-","-",SUM(R75:R78,R80:R84)*'3l HAP'!$E$9)</f>
        <v>7.3204448880261035</v>
      </c>
      <c r="S85" s="129">
        <f>IF(S75="-","-",SUM(S75:S78,S80:S84)*'3l HAP'!$E$9)</f>
        <v>7.3363526431685617</v>
      </c>
      <c r="T85" s="129">
        <f>IF(T75="-","-",SUM(T75:T78,T80:T84)*'3l HAP'!$E$9)</f>
        <v>7.0097156046386715</v>
      </c>
      <c r="U85" s="129">
        <f>IF(U75="-","-",SUM(U75:U78,U80:U84)*'3l HAP'!$E$9)</f>
        <v>7.6715238874041676</v>
      </c>
      <c r="V85" s="129">
        <f>IF(V75="-","-",SUM(V75:V78,V80:V84)*'3l HAP'!$E$9)</f>
        <v>8.4775282240820946</v>
      </c>
      <c r="W85" s="129" t="str">
        <f>IF(W75="-","-",SUM(W75:W78,W80:W84)*'3l HAP'!$E$9)</f>
        <v>-</v>
      </c>
      <c r="X85" s="129" t="str">
        <f>IF(X75="-","-",SUM(X75:X78,X80:X84)*'3l HAP'!$E$9)</f>
        <v>-</v>
      </c>
      <c r="Y85" s="129" t="str">
        <f>IF(Y75="-","-",SUM(Y75:Y78,Y80:Y84)*'3l HAP'!$E$9)</f>
        <v>-</v>
      </c>
      <c r="Z85" s="129" t="str">
        <f>IF(Z75="-","-",SUM(Z75:Z78,Z80:Z84)*'3l HAP'!$E$9)</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520.06056517376055</v>
      </c>
      <c r="H86" s="129">
        <f t="shared" si="10"/>
        <v>499.43681588554279</v>
      </c>
      <c r="I86" s="129">
        <f t="shared" si="10"/>
        <v>516.93330317917298</v>
      </c>
      <c r="J86" s="129">
        <f t="shared" si="10"/>
        <v>507.50394123984501</v>
      </c>
      <c r="K86" s="129">
        <f t="shared" si="10"/>
        <v>541.54856384178186</v>
      </c>
      <c r="L86" s="129">
        <f t="shared" si="10"/>
        <v>535.35376274163036</v>
      </c>
      <c r="M86" s="129">
        <f t="shared" si="10"/>
        <v>570.24278626881471</v>
      </c>
      <c r="N86" s="129">
        <f t="shared" si="10"/>
        <v>598.90148347420939</v>
      </c>
      <c r="O86" s="30"/>
      <c r="P86" s="129">
        <f t="shared" ref="P86:Z86" si="11">IF(P75="-","-",SUM(P75:P85))</f>
        <v>598.90148347420939</v>
      </c>
      <c r="Q86" s="129">
        <f t="shared" si="11"/>
        <v>662.88001222517175</v>
      </c>
      <c r="R86" s="129">
        <f t="shared" si="11"/>
        <v>641.58156596845174</v>
      </c>
      <c r="S86" s="129">
        <f t="shared" si="11"/>
        <v>646.53048080150529</v>
      </c>
      <c r="T86" s="129">
        <f t="shared" si="11"/>
        <v>627.17866111596732</v>
      </c>
      <c r="U86" s="129">
        <f t="shared" si="11"/>
        <v>680.88506895024977</v>
      </c>
      <c r="V86" s="129">
        <f t="shared" si="11"/>
        <v>736.77733851732012</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DF'!H19="-","-",'3a DF'!H19)</f>
        <v>190.52852232458511</v>
      </c>
      <c r="H87" s="38">
        <f>'3a DF'!I19</f>
        <v>170.67514878889466</v>
      </c>
      <c r="I87" s="38">
        <f>'3a DF'!J19</f>
        <v>153.74374078324823</v>
      </c>
      <c r="J87" s="38">
        <f>'3a DF'!K19</f>
        <v>146.10500859206456</v>
      </c>
      <c r="K87" s="38">
        <f>'3a DF'!L19</f>
        <v>170.91860796531387</v>
      </c>
      <c r="L87" s="38">
        <f>'3a DF'!M19</f>
        <v>164.29390120304842</v>
      </c>
      <c r="M87" s="38">
        <f>'3a DF'!N19</f>
        <v>174.21769516624019</v>
      </c>
      <c r="N87" s="38">
        <f>'3a DF'!O19</f>
        <v>193.85334461847489</v>
      </c>
      <c r="O87" s="30"/>
      <c r="P87" s="38">
        <f>'3a DF'!Q19</f>
        <v>193.85334461847489</v>
      </c>
      <c r="Q87" s="38">
        <f>'3a DF'!R19</f>
        <v>226.01322976441469</v>
      </c>
      <c r="R87" s="38">
        <f>'3a DF'!S19</f>
        <v>201.72940985350638</v>
      </c>
      <c r="S87" s="38">
        <f>'3a DF'!T19</f>
        <v>184.18509410627877</v>
      </c>
      <c r="T87" s="38">
        <f>'3a DF'!U19</f>
        <v>154.17558280250668</v>
      </c>
      <c r="U87" s="38">
        <f>'3a DF'!V19</f>
        <v>182.68218190723979</v>
      </c>
      <c r="V87" s="38">
        <f>'3a DF'!W19</f>
        <v>252.11581447317729</v>
      </c>
      <c r="W87" s="38" t="str">
        <f>'3a DF'!X19</f>
        <v>-</v>
      </c>
      <c r="X87" s="38" t="str">
        <f>'3a DF'!Y19</f>
        <v>-</v>
      </c>
      <c r="Y87" s="38" t="str">
        <f>'3a DF'!Z19</f>
        <v>-</v>
      </c>
      <c r="Z87" s="38" t="str">
        <f>'3a DF'!AA19</f>
        <v>-</v>
      </c>
      <c r="AA87" s="28"/>
    </row>
    <row r="88" spans="1:27" s="29" customFormat="1" ht="11.5" x14ac:dyDescent="0.25">
      <c r="A88" s="256"/>
      <c r="B88" s="135" t="s">
        <v>350</v>
      </c>
      <c r="C88" s="135" t="s">
        <v>300</v>
      </c>
      <c r="D88" s="133" t="s">
        <v>322</v>
      </c>
      <c r="E88" s="128"/>
      <c r="F88" s="30"/>
      <c r="G88" s="38">
        <f>IF('3b CM'!G19="-","-",'3b CM'!G19)</f>
        <v>5.643104482248941E-2</v>
      </c>
      <c r="H88" s="38">
        <f>'3b CM'!H19</f>
        <v>8.4646567233734107E-2</v>
      </c>
      <c r="I88" s="38">
        <f>'3b CM'!I19</f>
        <v>0.26654283838250331</v>
      </c>
      <c r="J88" s="38">
        <f>'3b CM'!J19</f>
        <v>0.27106079146789858</v>
      </c>
      <c r="K88" s="38">
        <f>'3b CM'!K19</f>
        <v>3.4814488497071223</v>
      </c>
      <c r="L88" s="38">
        <f>'3b CM'!L19</f>
        <v>3.3773571778543388</v>
      </c>
      <c r="M88" s="38">
        <f>'3b CM'!M19</f>
        <v>11.713543315665916</v>
      </c>
      <c r="N88" s="38">
        <f>'3b CM'!N19</f>
        <v>11.135227466332141</v>
      </c>
      <c r="O88" s="30"/>
      <c r="P88" s="38">
        <f>'3b CM'!P19</f>
        <v>11.135227466332141</v>
      </c>
      <c r="Q88" s="38">
        <f>'3b CM'!Q19</f>
        <v>14.908847907513994</v>
      </c>
      <c r="R88" s="38">
        <f>'3b CM'!R19</f>
        <v>14.840341561805861</v>
      </c>
      <c r="S88" s="38">
        <f>'3b CM'!S19</f>
        <v>17.65520814469221</v>
      </c>
      <c r="T88" s="38">
        <f>'3b CM'!T19</f>
        <v>18.715390910050182</v>
      </c>
      <c r="U88" s="38">
        <f>'3b CM'!U19</f>
        <v>14.157233676645898</v>
      </c>
      <c r="V88" s="38">
        <f>'3b CM'!V19</f>
        <v>14.520299552346499</v>
      </c>
      <c r="W88" s="38" t="str">
        <f>'3b CM'!W19</f>
        <v>-</v>
      </c>
      <c r="X88" s="38" t="str">
        <f>'3b CM'!X19</f>
        <v>-</v>
      </c>
      <c r="Y88" s="38" t="str">
        <f>'3b CM'!Y19</f>
        <v>-</v>
      </c>
      <c r="Z88" s="38" t="str">
        <f>'3b CM'!Z19</f>
        <v>-</v>
      </c>
      <c r="AA88" s="28"/>
    </row>
    <row r="89" spans="1:27" s="29" customFormat="1" ht="11.5" x14ac:dyDescent="0.25">
      <c r="A89" s="256"/>
      <c r="B89" s="135" t="s">
        <v>596</v>
      </c>
      <c r="C89" s="135" t="s">
        <v>597</v>
      </c>
      <c r="D89" s="133" t="s">
        <v>322</v>
      </c>
      <c r="E89" s="128"/>
      <c r="F89" s="30"/>
      <c r="G89" s="38" t="str">
        <f>IF('3c AA'!J33="-","-",'3c AA'!J33)</f>
        <v>-</v>
      </c>
      <c r="H89" s="38" t="str">
        <f>IF('3c AA'!K33="-","-",'3c AA'!K33)</f>
        <v>-</v>
      </c>
      <c r="I89" s="38" t="str">
        <f>IF('3c AA'!L33="-","-",'3c AA'!L33)</f>
        <v>-</v>
      </c>
      <c r="J89" s="38" t="str">
        <f>IF('3c AA'!M33="-","-",'3c AA'!M33)</f>
        <v>-</v>
      </c>
      <c r="K89" s="38" t="str">
        <f>IF('3c AA'!N33="-","-",'3c AA'!N33)</f>
        <v>-</v>
      </c>
      <c r="L89" s="38" t="str">
        <f>IF('3c AA'!O33="-","-",'3c AA'!O33)</f>
        <v>-</v>
      </c>
      <c r="M89" s="38" t="str">
        <f>IF('3c AA'!P33="-","-",'3c AA'!P33)</f>
        <v>-</v>
      </c>
      <c r="N89" s="38" t="str">
        <f>IF('3c AA'!Q33="-","-",'3c AA'!Q33)</f>
        <v>-</v>
      </c>
      <c r="O89" s="30"/>
      <c r="P89" s="38" t="str">
        <f>IF('3c AA'!S33="-","-",'3c AA'!S33)</f>
        <v>-</v>
      </c>
      <c r="Q89" s="38" t="str">
        <f>IF('3c AA'!T33="-","-",'3c AA'!T33)</f>
        <v>-</v>
      </c>
      <c r="R89" s="38" t="str">
        <f>IF('3c AA'!U33="-","-",'3c AA'!U33)</f>
        <v>-</v>
      </c>
      <c r="S89" s="38" t="str">
        <f>IF('3c AA'!V33="-","-",'3c AA'!V33)</f>
        <v>-</v>
      </c>
      <c r="T89" s="38">
        <f>IF('3c AA'!W33="-","-",'3c AA'!W33)</f>
        <v>4.583143211518049</v>
      </c>
      <c r="U89" s="38">
        <f>IF('3c AA'!X33="-","-",'3c AA'!X33)</f>
        <v>9.9756950960531068</v>
      </c>
      <c r="V89" s="38">
        <f>IF('3c AA'!Y33="-","-",'3c AA'!Y33)</f>
        <v>4.43</v>
      </c>
      <c r="W89" s="38" t="str">
        <f>IF('3c AA'!Z33="-","-",'3c AA'!Z33)</f>
        <v>-</v>
      </c>
      <c r="X89" s="38" t="str">
        <f>IF('3c AA'!AA33="-","-",'3c AA'!AA33)</f>
        <v>-</v>
      </c>
      <c r="Y89" s="38" t="str">
        <f>IF('3c AA'!AB33="-","-",'3c AA'!AB33)</f>
        <v>-</v>
      </c>
      <c r="Z89" s="38" t="str">
        <f>IF('3c AA'!AC33="-","-",'3c AA'!AC33)</f>
        <v>-</v>
      </c>
      <c r="AA89" s="28"/>
    </row>
    <row r="90" spans="1:27" s="29" customFormat="1" ht="11.5" x14ac:dyDescent="0.25">
      <c r="A90" s="256"/>
      <c r="B90" s="135" t="s">
        <v>2</v>
      </c>
      <c r="C90" s="135" t="s">
        <v>342</v>
      </c>
      <c r="D90" s="133" t="s">
        <v>322</v>
      </c>
      <c r="E90" s="128"/>
      <c r="F90" s="30"/>
      <c r="G90" s="38">
        <f>IF('3d PC'!G20="-","-",'3d PC'!G20)</f>
        <v>68.695530607737979</v>
      </c>
      <c r="H90" s="38">
        <f>'3d PC'!H20</f>
        <v>68.675373133833617</v>
      </c>
      <c r="I90" s="38">
        <f>'3d PC'!I20</f>
        <v>86.631082482246995</v>
      </c>
      <c r="J90" s="38">
        <f>'3d PC'!J20</f>
        <v>85.627481433975092</v>
      </c>
      <c r="K90" s="38">
        <f>'3d PC'!K20</f>
        <v>97.922728265618431</v>
      </c>
      <c r="L90" s="38">
        <f>'3d PC'!L20</f>
        <v>97.105569267855799</v>
      </c>
      <c r="M90" s="38">
        <f>'3d PC'!M20</f>
        <v>118.42842982944278</v>
      </c>
      <c r="N90" s="38">
        <f>'3d PC'!N20</f>
        <v>116.31870460793152</v>
      </c>
      <c r="O90" s="30"/>
      <c r="P90" s="38">
        <f>'3d PC'!P20</f>
        <v>116.31870460793152</v>
      </c>
      <c r="Q90" s="38">
        <f>'3d PC'!Q20</f>
        <v>130.07256983289048</v>
      </c>
      <c r="R90" s="38">
        <f>'3d PC'!R20</f>
        <v>132.02467194812445</v>
      </c>
      <c r="S90" s="38">
        <f>'3d PC'!S20</f>
        <v>143.87286494762401</v>
      </c>
      <c r="T90" s="38">
        <f>'3d PC'!T20</f>
        <v>146.35074438742399</v>
      </c>
      <c r="U90" s="38">
        <f>'3d PC'!U20</f>
        <v>157.95842843271831</v>
      </c>
      <c r="V90" s="38">
        <f>'3d PC'!V20</f>
        <v>143.88459563687533</v>
      </c>
      <c r="W90" s="38" t="str">
        <f>'3d PC'!W20</f>
        <v>-</v>
      </c>
      <c r="X90" s="38" t="str">
        <f>'3d PC'!X20</f>
        <v>-</v>
      </c>
      <c r="Y90" s="38" t="str">
        <f>'3d PC'!Y20</f>
        <v>-</v>
      </c>
      <c r="Z90" s="38" t="str">
        <f>'3d PC'!Z20</f>
        <v>-</v>
      </c>
      <c r="AA90" s="28"/>
    </row>
    <row r="91" spans="1:27" s="29" customFormat="1" ht="11.5" x14ac:dyDescent="0.25">
      <c r="A91" s="256"/>
      <c r="B91" s="135" t="s">
        <v>352</v>
      </c>
      <c r="C91" s="135" t="s">
        <v>343</v>
      </c>
      <c r="D91" s="133" t="s">
        <v>322</v>
      </c>
      <c r="E91" s="128"/>
      <c r="F91" s="30"/>
      <c r="G91" s="38">
        <f>IF('3e NC-Elec'!H34="-","-",'3e NC-Elec'!H34)</f>
        <v>124.32510980430499</v>
      </c>
      <c r="H91" s="38">
        <f>'3e NC-Elec'!I34</f>
        <v>125.0721377222405</v>
      </c>
      <c r="I91" s="38">
        <f>'3e NC-Elec'!J34</f>
        <v>133.59697691662672</v>
      </c>
      <c r="J91" s="38">
        <f>'3e NC-Elec'!K34</f>
        <v>133.03511119724311</v>
      </c>
      <c r="K91" s="38">
        <f>'3e NC-Elec'!L34</f>
        <v>121.99631967072624</v>
      </c>
      <c r="L91" s="38">
        <f>'3e NC-Elec'!M34</f>
        <v>122.89186726683339</v>
      </c>
      <c r="M91" s="38">
        <f>'3e NC-Elec'!N34</f>
        <v>123.93080072985816</v>
      </c>
      <c r="N91" s="38">
        <f>'3e NC-Elec'!O34</f>
        <v>123.53427285580439</v>
      </c>
      <c r="O91" s="30"/>
      <c r="P91" s="38">
        <f>'3e NC-Elec'!Q34</f>
        <v>123.53427285580439</v>
      </c>
      <c r="Q91" s="38">
        <f>'3e NC-Elec'!R34</f>
        <v>133.33143061945938</v>
      </c>
      <c r="R91" s="38">
        <f>'3e NC-Elec'!S34</f>
        <v>135.05132602163874</v>
      </c>
      <c r="S91" s="38">
        <f>'3e NC-Elec'!T34</f>
        <v>127.4839788274648</v>
      </c>
      <c r="T91" s="38">
        <f>'3e NC-Elec'!U34</f>
        <v>130.93145688650176</v>
      </c>
      <c r="U91" s="38">
        <f>'3e NC-Elec'!V34</f>
        <v>135.04068919638456</v>
      </c>
      <c r="V91" s="38">
        <f>'3e NC-Elec'!W34</f>
        <v>135.10262390648938</v>
      </c>
      <c r="W91" s="38" t="str">
        <f>'3e NC-Elec'!X34</f>
        <v>-</v>
      </c>
      <c r="X91" s="38" t="str">
        <f>'3e NC-Elec'!Y34</f>
        <v>-</v>
      </c>
      <c r="Y91" s="38" t="str">
        <f>'3e NC-Elec'!Z34</f>
        <v>-</v>
      </c>
      <c r="Z91" s="38" t="str">
        <f>'3e NC-Elec'!AA34</f>
        <v>-</v>
      </c>
      <c r="AA91" s="28"/>
    </row>
    <row r="92" spans="1:27" s="29" customFormat="1" ht="11.5" x14ac:dyDescent="0.25">
      <c r="A92" s="256"/>
      <c r="B92" s="135" t="s">
        <v>349</v>
      </c>
      <c r="C92" s="135" t="s">
        <v>344</v>
      </c>
      <c r="D92" s="133" t="s">
        <v>322</v>
      </c>
      <c r="E92" s="128"/>
      <c r="F92" s="30"/>
      <c r="G92" s="38">
        <f>IF('3g CPIH'!C$16="-","-",'3h OC '!$E$8*('3g CPIH'!C$16/'3g CPIH'!$G$16))</f>
        <v>76.502677103718199</v>
      </c>
      <c r="H92" s="38">
        <f>IF('3g CPIH'!D$16="-","-",'3h OC '!$E$8*('3g CPIH'!D$16/'3g CPIH'!$G$16))</f>
        <v>76.655835616438353</v>
      </c>
      <c r="I92" s="38">
        <f>IF('3g CPIH'!E$16="-","-",'3h OC '!$E$8*('3g CPIH'!E$16/'3g CPIH'!$G$16))</f>
        <v>76.885573385518597</v>
      </c>
      <c r="J92" s="38">
        <f>IF('3g CPIH'!F$16="-","-",'3h OC '!$E$8*('3g CPIH'!F$16/'3g CPIH'!$G$16))</f>
        <v>77.345048923679059</v>
      </c>
      <c r="K92" s="38">
        <f>IF('3g CPIH'!G$16="-","-",'3h OC '!$E$8*('3g CPIH'!G$16/'3g CPIH'!$G$16))</f>
        <v>78.263999999999996</v>
      </c>
      <c r="L92" s="38">
        <f>IF('3g CPIH'!H$16="-","-",'3h OC '!$E$8*('3g CPIH'!H$16/'3g CPIH'!$G$16))</f>
        <v>79.259530332681024</v>
      </c>
      <c r="M92" s="38">
        <f>IF('3g CPIH'!I$16="-","-",'3h OC '!$E$8*('3g CPIH'!I$16/'3g CPIH'!$G$16))</f>
        <v>80.408219178082177</v>
      </c>
      <c r="N92" s="38">
        <f>IF('3g CPIH'!J$16="-","-",'3h OC '!$E$8*('3g CPIH'!J$16/'3g CPIH'!$G$16))</f>
        <v>81.097432485322898</v>
      </c>
      <c r="O92" s="30"/>
      <c r="P92" s="38">
        <f>IF('3g CPIH'!L$16="-","-",'3h OC '!$E$8*('3g CPIH'!L$16/'3g CPIH'!$G$16))</f>
        <v>81.097432485322898</v>
      </c>
      <c r="Q92" s="38">
        <f>IF('3g CPIH'!M$16="-","-",'3h OC '!$E$8*('3g CPIH'!M$16/'3g CPIH'!$G$16))</f>
        <v>82.016383561643835</v>
      </c>
      <c r="R92" s="38">
        <f>IF('3g CPIH'!N$16="-","-",'3h OC '!$E$8*('3g CPIH'!N$16/'3g CPIH'!$G$16))</f>
        <v>82.62901761252445</v>
      </c>
      <c r="S92" s="38">
        <f>IF('3g CPIH'!O$16="-","-",'3h OC '!$E$8*('3g CPIH'!O$16/'3g CPIH'!$G$16))</f>
        <v>83.088493150684926</v>
      </c>
      <c r="T92" s="38">
        <f>IF('3g CPIH'!P$16="-","-",'3h OC '!$E$8*('3g CPIH'!P$16/'3g CPIH'!$G$16))</f>
        <v>83.318230919765156</v>
      </c>
      <c r="U92" s="38">
        <f>IF('3g CPIH'!Q$16="-","-",'3h OC '!$E$8*('3g CPIH'!Q$16/'3g CPIH'!$G$16))</f>
        <v>83.777706457925632</v>
      </c>
      <c r="V92" s="38">
        <f>IF('3g CPIH'!R$16="-","-",'3h OC '!$E$8*('3g CPIH'!R$16/'3g CPIH'!$G$16))</f>
        <v>85.309291585127198</v>
      </c>
      <c r="W92" s="38" t="str">
        <f>IF('3g CPIH'!S$16="-","-",'3h OC '!$E$8*('3g CPIH'!S$16/'3g CPIH'!$G$16))</f>
        <v>-</v>
      </c>
      <c r="X92" s="38" t="str">
        <f>IF('3g CPIH'!T$16="-","-",'3h OC '!$E$8*('3g CPIH'!T$16/'3g CPIH'!$G$16))</f>
        <v>-</v>
      </c>
      <c r="Y92" s="38" t="str">
        <f>IF('3g CPIH'!U$16="-","-",'3h OC '!$E$8*('3g CPIH'!U$16/'3g CPIH'!$G$16))</f>
        <v>-</v>
      </c>
      <c r="Z92" s="38" t="str">
        <f>IF('3g CPIH'!V$16="-","-",'3h OC '!$E$8*('3g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SMNCC'!G$46="-","-",'3i SMNCC'!G$46)</f>
        <v>0</v>
      </c>
      <c r="L93" s="38">
        <f>IF('3i SMNCC'!H$46="-","-",'3i SMNCC'!H$46)</f>
        <v>-0.18995111249132623</v>
      </c>
      <c r="M93" s="38">
        <f>IF('3i SMNCC'!I$46="-","-",'3i SMNCC'!I$46)</f>
        <v>2.3898870370752556</v>
      </c>
      <c r="N93" s="38">
        <f>IF('3i SMNCC'!J$46="-","-",'3i SMNCC'!J$46)</f>
        <v>11.485481460604181</v>
      </c>
      <c r="O93" s="30"/>
      <c r="P93" s="38">
        <f>IF('3i SMNCC'!L$46="-","-",'3i SMNCC'!L$46)</f>
        <v>11.485481460604181</v>
      </c>
      <c r="Q93" s="38">
        <f>IF('3i SMNCC'!M$46="-","-",'3i SMNCC'!M$46)</f>
        <v>13.905095596481768</v>
      </c>
      <c r="R93" s="38">
        <f>IF('3i SMNCC'!N$46="-","-",'3i SMNCC'!N$46)</f>
        <v>14.008016342776511</v>
      </c>
      <c r="S93" s="38">
        <f>IF('3i SMNCC'!O$46="-","-",'3i SMNCC'!O$46)</f>
        <v>16.592254432324484</v>
      </c>
      <c r="T93" s="38">
        <f>IF('3i SMNCC'!P$46="-","-",'3i SMNCC'!P$46)</f>
        <v>16.855736391237045</v>
      </c>
      <c r="U93" s="38">
        <f>IF('3i SMNCC'!Q$46="-","-",'3i SMNCC'!Q$46)</f>
        <v>16.48610584262476</v>
      </c>
      <c r="V93" s="38">
        <f>IF('3i SMNCC'!R$46="-","-",'3i SMNCC'!R$46)</f>
        <v>16.529685824397358</v>
      </c>
      <c r="W93" s="38" t="str">
        <f>IF('3i SMNCC'!S$46="-","-",'3i SMNCC'!S$46)</f>
        <v>-</v>
      </c>
      <c r="X93" s="38" t="str">
        <f>IF('3i SMNCC'!T$46="-","-",'3i SMNCC'!T$46)</f>
        <v>-</v>
      </c>
      <c r="Y93" s="38" t="str">
        <f>IF('3i SMNCC'!U$46="-","-",'3i SMNCC'!U$46)</f>
        <v>-</v>
      </c>
      <c r="Z93" s="38" t="str">
        <f>IF('3i SMNCC'!V$46="-","-",'3i SMNCC'!V$46)</f>
        <v>-</v>
      </c>
      <c r="AA93" s="28"/>
    </row>
    <row r="94" spans="1:27" s="29" customFormat="1" ht="11.25" customHeight="1" x14ac:dyDescent="0.25">
      <c r="A94" s="256"/>
      <c r="B94" s="135" t="s">
        <v>349</v>
      </c>
      <c r="C94" s="135" t="s">
        <v>389</v>
      </c>
      <c r="D94" s="133" t="s">
        <v>322</v>
      </c>
      <c r="E94" s="128"/>
      <c r="F94" s="30"/>
      <c r="G94" s="38">
        <f>IF('3g CPIH'!C$16="-","-",'3j PAAC PAP'!$G$8*('3g CPIH'!C$16/'3g CPIH'!$G$16))</f>
        <v>13.436452250489236</v>
      </c>
      <c r="H94" s="38">
        <f>IF('3g CPIH'!D$16="-","-",'3j PAAC PAP'!$G$8*('3g CPIH'!D$16/'3g CPIH'!$G$16))</f>
        <v>13.463352054794518</v>
      </c>
      <c r="I94" s="38">
        <f>IF('3g CPIH'!E$16="-","-",'3j PAAC PAP'!$G$8*('3g CPIH'!E$16/'3g CPIH'!$G$16))</f>
        <v>13.503701761252445</v>
      </c>
      <c r="J94" s="38">
        <f>IF('3g CPIH'!F$16="-","-",'3j PAAC PAP'!$G$8*('3g CPIH'!F$16/'3g CPIH'!$G$16))</f>
        <v>13.584401174168297</v>
      </c>
      <c r="K94" s="38">
        <f>IF('3g CPIH'!G$16="-","-",'3j PAAC PAP'!$G$8*('3g CPIH'!G$16/'3g CPIH'!$G$16))</f>
        <v>13.745799999999999</v>
      </c>
      <c r="L94" s="38">
        <f>IF('3g CPIH'!H$16="-","-",'3j PAAC PAP'!$G$8*('3g CPIH'!H$16/'3g CPIH'!$G$16))</f>
        <v>13.920648727984345</v>
      </c>
      <c r="M94" s="38">
        <f>IF('3g CPIH'!I$16="-","-",'3j PAAC PAP'!$G$8*('3g CPIH'!I$16/'3g CPIH'!$G$16))</f>
        <v>14.122397260273971</v>
      </c>
      <c r="N94" s="38">
        <f>IF('3g CPIH'!J$16="-","-",'3j PAAC PAP'!$G$8*('3g CPIH'!J$16/'3g CPIH'!$G$16))</f>
        <v>14.24344637964775</v>
      </c>
      <c r="O94" s="30"/>
      <c r="P94" s="38">
        <f>IF('3g CPIH'!L$16="-","-",'3j PAAC PAP'!$G$8*('3g CPIH'!L$16/'3g CPIH'!$G$16))</f>
        <v>14.24344637964775</v>
      </c>
      <c r="Q94" s="38">
        <f>IF('3g CPIH'!M$16="-","-",'3j PAAC PAP'!$G$8*('3g CPIH'!M$16/'3g CPIH'!$G$16))</f>
        <v>14.40484520547945</v>
      </c>
      <c r="R94" s="38">
        <f>IF('3g CPIH'!N$16="-","-",'3j PAAC PAP'!$G$8*('3g CPIH'!N$16/'3g CPIH'!$G$16))</f>
        <v>14.512444422700586</v>
      </c>
      <c r="S94" s="38">
        <f>IF('3g CPIH'!O$16="-","-",'3j PAAC PAP'!$G$8*('3g CPIH'!O$16/'3g CPIH'!$G$16))</f>
        <v>14.593143835616438</v>
      </c>
      <c r="T94" s="38">
        <f>IF('3g CPIH'!P$16="-","-",'3j PAAC PAP'!$G$8*('3g CPIH'!P$16/'3g CPIH'!$G$16))</f>
        <v>14.633493542074362</v>
      </c>
      <c r="U94" s="38">
        <f>IF('3g CPIH'!Q$16="-","-",'3j PAAC PAP'!$G$8*('3g CPIH'!Q$16/'3g CPIH'!$G$16))</f>
        <v>14.714192954990214</v>
      </c>
      <c r="V94" s="38">
        <f>IF('3g CPIH'!R$16="-","-",'3j PAAC PAP'!$G$8*('3g CPIH'!R$16/'3g CPIH'!$G$16))</f>
        <v>14.983190998043053</v>
      </c>
      <c r="W94" s="38" t="str">
        <f>IF('3g CPIH'!S$16="-","-",'3j PAAC PAP'!$G$8*('3g CPIH'!S$16/'3g CPIH'!$G$16))</f>
        <v>-</v>
      </c>
      <c r="X94" s="38" t="str">
        <f>IF('3g CPIH'!T$16="-","-",'3j PAAC PAP'!$G$8*('3g CPIH'!T$16/'3g CPIH'!$G$16))</f>
        <v>-</v>
      </c>
      <c r="Y94" s="38" t="str">
        <f>IF('3g CPIH'!U$16="-","-",'3j PAAC PAP'!$G$8*('3g CPIH'!U$16/'3g CPIH'!$G$16))</f>
        <v>-</v>
      </c>
      <c r="Z94" s="38" t="str">
        <f>IF('3g CPIH'!V$16="-","-",'3j PAAC PAP'!$G$8*('3g CPIH'!V$16/'3g CPIH'!$G$16))</f>
        <v>-</v>
      </c>
      <c r="AA94" s="28"/>
    </row>
    <row r="95" spans="1:27" s="29" customFormat="1" ht="11.25" customHeight="1" x14ac:dyDescent="0.25">
      <c r="A95" s="256"/>
      <c r="B95" s="135" t="s">
        <v>349</v>
      </c>
      <c r="C95" s="135" t="s">
        <v>404</v>
      </c>
      <c r="D95" s="133" t="s">
        <v>322</v>
      </c>
      <c r="E95" s="128"/>
      <c r="F95" s="30"/>
      <c r="G95" s="38">
        <f>IF(G87="-","-",SUM(G87:G93)*'3j PAAC PAP'!$G$26)</f>
        <v>26.832594141481273</v>
      </c>
      <c r="H95" s="38">
        <f>IF(H87="-","-",SUM(H87:H93)*'3j PAAC PAP'!$G$26)</f>
        <v>25.727752105162679</v>
      </c>
      <c r="I95" s="38">
        <f>IF(I87="-","-",SUM(I87:I93)*'3j PAAC PAP'!$G$26)</f>
        <v>26.308644556966449</v>
      </c>
      <c r="J95" s="38">
        <f>IF(J87="-","-",SUM(J87:J93)*'3j PAAC PAP'!$G$26)</f>
        <v>25.798933254507347</v>
      </c>
      <c r="K95" s="38">
        <f>IF(K87="-","-",SUM(K87:K93)*'3j PAAC PAP'!$G$26)</f>
        <v>27.560101502890145</v>
      </c>
      <c r="L95" s="38">
        <f>IF(L87="-","-",SUM(L87:L93)*'3j PAAC PAP'!$G$26)</f>
        <v>27.219242671050516</v>
      </c>
      <c r="M95" s="38">
        <f>IF(M87="-","-",SUM(M87:M93)*'3j PAAC PAP'!$G$26)</f>
        <v>29.805663531800665</v>
      </c>
      <c r="N95" s="38">
        <f>IF(N87="-","-",SUM(N87:N93)*'3j PAAC PAP'!$G$26)</f>
        <v>31.341519862070506</v>
      </c>
      <c r="O95" s="30"/>
      <c r="P95" s="38">
        <f>IF(P87="-","-",SUM(P87:P93)*'3j PAAC PAP'!$G$26)</f>
        <v>31.341519862070506</v>
      </c>
      <c r="Q95" s="38">
        <f>IF(Q87="-","-",SUM(Q87:Q93)*'3j PAAC PAP'!$G$26)</f>
        <v>35.005237045595237</v>
      </c>
      <c r="R95" s="38">
        <f>IF(R87="-","-",SUM(R87:R93)*'3j PAAC PAP'!$G$26)</f>
        <v>33.840931358844067</v>
      </c>
      <c r="S95" s="38">
        <f>IF(S87="-","-",SUM(S87:S93)*'3j PAAC PAP'!$G$26)</f>
        <v>33.409092999493694</v>
      </c>
      <c r="T95" s="38">
        <f>IF(T87="-","-",SUM(T87:T93)*'3j PAAC PAP'!$G$26)</f>
        <v>32.362424390314033</v>
      </c>
      <c r="U95" s="38">
        <f>IF(U87="-","-",SUM(U87:U93)*'3j PAAC PAP'!$G$26)</f>
        <v>34.99535117227019</v>
      </c>
      <c r="V95" s="38">
        <f>IF(V87="-","-",SUM(V87:V93)*'3j PAAC PAP'!$G$26)</f>
        <v>38.017055791639095</v>
      </c>
      <c r="W95" s="38" t="str">
        <f>IF(W87="-","-",SUM(W87:W93)*'3j PAAC PAP'!$G$26)</f>
        <v>-</v>
      </c>
      <c r="X95" s="38" t="str">
        <f>IF(X87="-","-",SUM(X87:X93)*'3j PAAC PAP'!$G$26)</f>
        <v>-</v>
      </c>
      <c r="Y95" s="38" t="str">
        <f>IF(Y87="-","-",SUM(Y87:Y93)*'3j PAAC PAP'!$G$26)</f>
        <v>-</v>
      </c>
      <c r="Z95" s="38" t="str">
        <f>IF(Z87="-","-",SUM(Z87:Z93)*'3j PAAC PAP'!$G$26)</f>
        <v>-</v>
      </c>
      <c r="AA95" s="28"/>
    </row>
    <row r="96" spans="1:27" s="29" customFormat="1" ht="11.25" customHeight="1" x14ac:dyDescent="0.25">
      <c r="A96" s="256"/>
      <c r="B96" s="135" t="s">
        <v>388</v>
      </c>
      <c r="C96" s="135" t="s">
        <v>515</v>
      </c>
      <c r="D96" s="133" t="s">
        <v>322</v>
      </c>
      <c r="E96" s="128"/>
      <c r="F96" s="30"/>
      <c r="G96" s="38">
        <f>IF(G87="-","-",SUM(G87:G95)*'3k EBIT'!$E$8)</f>
        <v>9.6913078810236346</v>
      </c>
      <c r="H96" s="38">
        <f>IF(H87="-","-",SUM(H87:H95)*'3k EBIT'!$E$8)</f>
        <v>9.3035010363071677</v>
      </c>
      <c r="I96" s="38">
        <f>IF(I87="-","-",SUM(I87:I95)*'3k EBIT'!$E$8)</f>
        <v>9.5084535364431169</v>
      </c>
      <c r="J96" s="38">
        <f>IF(J87="-","-",SUM(J87:J95)*'3k EBIT'!$E$8)</f>
        <v>9.3308641346700973</v>
      </c>
      <c r="K96" s="38">
        <f>IF(K87="-","-",SUM(K87:K95)*'3k EBIT'!$E$8)</f>
        <v>9.9530022731324266</v>
      </c>
      <c r="L96" s="38">
        <f>IF(L87="-","-",SUM(L87:L95)*'3k EBIT'!$E$8)</f>
        <v>9.8365843100783277</v>
      </c>
      <c r="M96" s="38">
        <f>IF(M87="-","-",SUM(M87:M95)*'3k EBIT'!$E$8)</f>
        <v>10.749562206986168</v>
      </c>
      <c r="N96" s="38">
        <f>IF(N87="-","-",SUM(N87:N95)*'3k EBIT'!$E$8)</f>
        <v>11.291726635130495</v>
      </c>
      <c r="O96" s="30"/>
      <c r="P96" s="38">
        <f>IF(P87="-","-",SUM(P87:P95)*'3k EBIT'!$E$8)</f>
        <v>11.291726635130495</v>
      </c>
      <c r="Q96" s="38">
        <f>IF(Q87="-","-",SUM(Q87:Q95)*'3k EBIT'!$E$8)</f>
        <v>12.582569162484415</v>
      </c>
      <c r="R96" s="38">
        <f>IF(R87="-","-",SUM(R87:R95)*'3k EBIT'!$E$8)</f>
        <v>12.175425129873366</v>
      </c>
      <c r="S96" s="38">
        <f>IF(S87="-","-",SUM(S87:S95)*'3k EBIT'!$E$8)</f>
        <v>12.025206366442864</v>
      </c>
      <c r="T96" s="38">
        <f>IF(T87="-","-",SUM(T87:T95)*'3k EBIT'!$E$8)</f>
        <v>11.658106708252866</v>
      </c>
      <c r="U96" s="38">
        <f>IF(U87="-","-",SUM(U87:U95)*'3k EBIT'!$E$8)</f>
        <v>12.585085941183358</v>
      </c>
      <c r="V96" s="38">
        <f>IF(V87="-","-",SUM(V87:V95)*'3k EBIT'!$E$8)</f>
        <v>13.652359058852468</v>
      </c>
      <c r="W96" s="38" t="str">
        <f>IF(W87="-","-",SUM(W87:W95)*'3k EBIT'!$E$8)</f>
        <v>-</v>
      </c>
      <c r="X96" s="38" t="str">
        <f>IF(X87="-","-",SUM(X87:X95)*'3k EBIT'!$E$8)</f>
        <v>-</v>
      </c>
      <c r="Y96" s="38" t="str">
        <f>IF(Y87="-","-",SUM(Y87:Y95)*'3k EBIT'!$E$8)</f>
        <v>-</v>
      </c>
      <c r="Z96" s="38" t="str">
        <f>IF(Z87="-","-",SUM(Z87:Z95)*'3k EBIT'!$E$8)</f>
        <v>-</v>
      </c>
      <c r="AA96" s="28"/>
    </row>
    <row r="97" spans="1:27" s="29" customFormat="1" ht="11.25" customHeight="1" x14ac:dyDescent="0.25">
      <c r="A97" s="256"/>
      <c r="B97" s="135" t="s">
        <v>292</v>
      </c>
      <c r="C97" s="179" t="s">
        <v>516</v>
      </c>
      <c r="D97" s="133" t="s">
        <v>322</v>
      </c>
      <c r="E97" s="127"/>
      <c r="F97" s="30"/>
      <c r="G97" s="38">
        <f>IF(G87="-","-",SUM(G87:G90,G92:G96)*'3l HAP'!$E$9)</f>
        <v>5.6476708082958345</v>
      </c>
      <c r="H97" s="38">
        <f>IF(H87="-","-",SUM(H87:H90,H92:H96)*'3l HAP'!$E$9)</f>
        <v>5.3378979058003146</v>
      </c>
      <c r="I97" s="38">
        <f>IF(I87="-","-",SUM(I87:I90,I92:I96)*'3l HAP'!$E$9)</f>
        <v>5.3710177517363586</v>
      </c>
      <c r="J97" s="38">
        <f>IF(J87="-","-",SUM(J87:J90,J92:J96)*'3l HAP'!$E$9)</f>
        <v>5.2423974299766583</v>
      </c>
      <c r="K97" s="38">
        <f>IF(K87="-","-",SUM(K87:K90,K92:K96)*'3l HAP'!$E$9)</f>
        <v>5.8834227305503877</v>
      </c>
      <c r="L97" s="38">
        <f>IF(L87="-","-",SUM(L87:L90,L92:L96)*'3l HAP'!$E$9)</f>
        <v>5.780601823825398</v>
      </c>
      <c r="M97" s="38">
        <f>IF(M87="-","-",SUM(M87:M90,M92:M96)*'3l HAP'!$E$9)</f>
        <v>6.4689120551718293</v>
      </c>
      <c r="N97" s="38">
        <f>IF(N87="-","-",SUM(N87:N90,N92:N96)*'3l HAP'!$E$9)</f>
        <v>6.8924979415506469</v>
      </c>
      <c r="O97" s="30"/>
      <c r="P97" s="38">
        <f>IF(P87="-","-",SUM(P87:P90,P92:P96)*'3l HAP'!$E$9)</f>
        <v>6.8924979415506469</v>
      </c>
      <c r="Q97" s="38">
        <f>IF(Q87="-","-",SUM(Q87:Q90,Q92:Q96)*'3l HAP'!$E$9)</f>
        <v>7.743753419818094</v>
      </c>
      <c r="R97" s="38">
        <f>IF(R87="-","-",SUM(R87:R90,R92:R96)*'3l HAP'!$E$9)</f>
        <v>7.4048359407477085</v>
      </c>
      <c r="S97" s="38">
        <f>IF(S87="-","-",SUM(S87:S90,S92:S96)*'3l HAP'!$E$9)</f>
        <v>7.399874102231407</v>
      </c>
      <c r="T97" s="38">
        <f>IF(T87="-","-",SUM(T87:T90,T92:T96)*'3l HAP'!$E$9)</f>
        <v>7.0665204246256677</v>
      </c>
      <c r="U97" s="38">
        <f>IF(U87="-","-",SUM(U87:U90,U92:U96)*'3l HAP'!$E$9)</f>
        <v>7.7206675408728556</v>
      </c>
      <c r="V97" s="38">
        <f>IF(V87="-","-",SUM(V87:V90,V92:V96)*'3l HAP'!$E$9)</f>
        <v>8.5421786106484294</v>
      </c>
      <c r="W97" s="38" t="str">
        <f>IF(W87="-","-",SUM(W87:W90,W92:W96)*'3l HAP'!$E$9)</f>
        <v>-</v>
      </c>
      <c r="X97" s="38" t="str">
        <f>IF(X87="-","-",SUM(X87:X90,X92:X96)*'3l HAP'!$E$9)</f>
        <v>-</v>
      </c>
      <c r="Y97" s="38" t="str">
        <f>IF(Y87="-","-",SUM(Y87:Y90,Y92:Y96)*'3l HAP'!$E$9)</f>
        <v>-</v>
      </c>
      <c r="Z97" s="38" t="str">
        <f>IF(Z87="-","-",SUM(Z87:Z90,Z92:Z96)*'3l HAP'!$E$9)</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515.7162959664588</v>
      </c>
      <c r="H98" s="38">
        <f t="shared" si="12"/>
        <v>494.99564493070557</v>
      </c>
      <c r="I98" s="38">
        <f t="shared" si="12"/>
        <v>505.81573401242139</v>
      </c>
      <c r="J98" s="38">
        <f t="shared" si="12"/>
        <v>496.3403069317522</v>
      </c>
      <c r="K98" s="38">
        <f t="shared" si="12"/>
        <v>529.72543125793868</v>
      </c>
      <c r="L98" s="38">
        <f t="shared" si="12"/>
        <v>523.49535166872022</v>
      </c>
      <c r="M98" s="38">
        <f t="shared" si="12"/>
        <v>572.23511031059707</v>
      </c>
      <c r="N98" s="38">
        <f t="shared" si="12"/>
        <v>601.19365431286951</v>
      </c>
      <c r="O98" s="30"/>
      <c r="P98" s="38">
        <f t="shared" ref="P98:Z98" si="13">IF(P87="-","-",SUM(P87:P97))</f>
        <v>601.19365431286951</v>
      </c>
      <c r="Q98" s="38">
        <f t="shared" si="13"/>
        <v>669.9839621157812</v>
      </c>
      <c r="R98" s="38">
        <f t="shared" si="13"/>
        <v>648.21642019254205</v>
      </c>
      <c r="S98" s="38">
        <f t="shared" si="13"/>
        <v>640.30521091285345</v>
      </c>
      <c r="T98" s="38">
        <f t="shared" si="13"/>
        <v>620.65083057426978</v>
      </c>
      <c r="U98" s="38">
        <f t="shared" si="13"/>
        <v>670.09333821890868</v>
      </c>
      <c r="V98" s="38">
        <f t="shared" si="13"/>
        <v>727.08709543759608</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DF'!H20="-","-",'3a DF'!H20)</f>
        <v>187.24517511052142</v>
      </c>
      <c r="H99" s="129">
        <f>'3a DF'!I20</f>
        <v>167.73393155040034</v>
      </c>
      <c r="I99" s="129">
        <f>'3a DF'!J20</f>
        <v>151.09429976086713</v>
      </c>
      <c r="J99" s="129">
        <f>'3a DF'!K20</f>
        <v>143.58720460624312</v>
      </c>
      <c r="K99" s="129">
        <f>'3a DF'!L20</f>
        <v>167.97319523420305</v>
      </c>
      <c r="L99" s="129">
        <f>'3a DF'!M20</f>
        <v>161.46265097226299</v>
      </c>
      <c r="M99" s="129">
        <f>'3a DF'!N20</f>
        <v>172.88073643829014</v>
      </c>
      <c r="N99" s="129">
        <f>'3a DF'!O20</f>
        <v>192.36570054889472</v>
      </c>
      <c r="O99" s="30"/>
      <c r="P99" s="129">
        <f>'3a DF'!Q20</f>
        <v>192.36570054889472</v>
      </c>
      <c r="Q99" s="129">
        <f>'3a DF'!R20</f>
        <v>224.82422972020103</v>
      </c>
      <c r="R99" s="129">
        <f>'3a DF'!S20</f>
        <v>201.55502468762299</v>
      </c>
      <c r="S99" s="129">
        <f>'3a DF'!T20</f>
        <v>185.40828624805357</v>
      </c>
      <c r="T99" s="129">
        <f>'3a DF'!U20</f>
        <v>155.74321244654092</v>
      </c>
      <c r="U99" s="129">
        <f>'3a DF'!V20</f>
        <v>186.74043687430571</v>
      </c>
      <c r="V99" s="129">
        <f>'3a DF'!W20</f>
        <v>257.20041348729342</v>
      </c>
      <c r="W99" s="129" t="str">
        <f>'3a DF'!X20</f>
        <v>-</v>
      </c>
      <c r="X99" s="129" t="str">
        <f>'3a DF'!Y20</f>
        <v>-</v>
      </c>
      <c r="Y99" s="129" t="str">
        <f>'3a DF'!Z20</f>
        <v>-</v>
      </c>
      <c r="Z99" s="129" t="str">
        <f>'3a DF'!AA20</f>
        <v>-</v>
      </c>
      <c r="AA99" s="28"/>
    </row>
    <row r="100" spans="1:27" s="29" customFormat="1" ht="11.5" x14ac:dyDescent="0.25">
      <c r="A100" s="256"/>
      <c r="B100" s="132" t="s">
        <v>350</v>
      </c>
      <c r="C100" s="132" t="s">
        <v>300</v>
      </c>
      <c r="D100" s="134" t="s">
        <v>323</v>
      </c>
      <c r="E100" s="131"/>
      <c r="F100" s="30"/>
      <c r="G100" s="129">
        <f>IF('3b CM'!G20="-","-",'3b CM'!G20)</f>
        <v>5.5253264395159783E-2</v>
      </c>
      <c r="H100" s="129">
        <f>'3b CM'!H20</f>
        <v>8.2879896592739671E-2</v>
      </c>
      <c r="I100" s="129">
        <f>'3b CM'!I20</f>
        <v>0.26097978458686133</v>
      </c>
      <c r="J100" s="129">
        <f>'3b CM'!J20</f>
        <v>0.26540344282564671</v>
      </c>
      <c r="K100" s="129">
        <f>'3b CM'!K20</f>
        <v>3.4087870316097875</v>
      </c>
      <c r="L100" s="129">
        <f>'3b CM'!L20</f>
        <v>3.3068678719644566</v>
      </c>
      <c r="M100" s="129">
        <f>'3b CM'!M20</f>
        <v>11.616376346884401</v>
      </c>
      <c r="N100" s="129">
        <f>'3b CM'!N20</f>
        <v>11.042857781904621</v>
      </c>
      <c r="O100" s="30"/>
      <c r="P100" s="129">
        <f>'3b CM'!P20</f>
        <v>11.042857781904621</v>
      </c>
      <c r="Q100" s="129">
        <f>'3b CM'!Q20</f>
        <v>14.854031497940696</v>
      </c>
      <c r="R100" s="129">
        <f>'3b CM'!R20</f>
        <v>14.922944451951974</v>
      </c>
      <c r="S100" s="129">
        <f>'3b CM'!S20</f>
        <v>17.771247126179681</v>
      </c>
      <c r="T100" s="129">
        <f>'3b CM'!T20</f>
        <v>18.924922297892913</v>
      </c>
      <c r="U100" s="129">
        <f>'3b CM'!U20</f>
        <v>14.605282700767461</v>
      </c>
      <c r="V100" s="129">
        <f>'3b CM'!V20</f>
        <v>14.897124543379949</v>
      </c>
      <c r="W100" s="129" t="str">
        <f>'3b CM'!W20</f>
        <v>-</v>
      </c>
      <c r="X100" s="129" t="str">
        <f>'3b CM'!X20</f>
        <v>-</v>
      </c>
      <c r="Y100" s="129" t="str">
        <f>'3b CM'!Y20</f>
        <v>-</v>
      </c>
      <c r="Z100" s="129" t="str">
        <f>'3b CM'!Z20</f>
        <v>-</v>
      </c>
      <c r="AA100" s="28"/>
    </row>
    <row r="101" spans="1:27" s="29" customFormat="1" ht="11.5" x14ac:dyDescent="0.25">
      <c r="A101" s="256"/>
      <c r="B101" s="132" t="s">
        <v>596</v>
      </c>
      <c r="C101" s="132" t="s">
        <v>597</v>
      </c>
      <c r="D101" s="134" t="s">
        <v>323</v>
      </c>
      <c r="E101" s="131"/>
      <c r="F101" s="30"/>
      <c r="G101" s="129" t="str">
        <f>IF('3c AA'!J34="-","-",'3c AA'!J34)</f>
        <v>-</v>
      </c>
      <c r="H101" s="129" t="str">
        <f>IF('3c AA'!K34="-","-",'3c AA'!K34)</f>
        <v>-</v>
      </c>
      <c r="I101" s="129" t="str">
        <f>IF('3c AA'!L34="-","-",'3c AA'!L34)</f>
        <v>-</v>
      </c>
      <c r="J101" s="129" t="str">
        <f>IF('3c AA'!M34="-","-",'3c AA'!M34)</f>
        <v>-</v>
      </c>
      <c r="K101" s="129" t="str">
        <f>IF('3c AA'!N34="-","-",'3c AA'!N34)</f>
        <v>-</v>
      </c>
      <c r="L101" s="129" t="str">
        <f>IF('3c AA'!O34="-","-",'3c AA'!O34)</f>
        <v>-</v>
      </c>
      <c r="M101" s="129" t="str">
        <f>IF('3c AA'!P34="-","-",'3c AA'!P34)</f>
        <v>-</v>
      </c>
      <c r="N101" s="129" t="str">
        <f>IF('3c AA'!Q34="-","-",'3c AA'!Q34)</f>
        <v>-</v>
      </c>
      <c r="O101" s="30"/>
      <c r="P101" s="129" t="str">
        <f>IF('3c AA'!S34="-","-",'3c AA'!S34)</f>
        <v>-</v>
      </c>
      <c r="Q101" s="129" t="str">
        <f>IF('3c AA'!T34="-","-",'3c AA'!T34)</f>
        <v>-</v>
      </c>
      <c r="R101" s="129" t="str">
        <f>IF('3c AA'!U34="-","-",'3c AA'!U34)</f>
        <v>-</v>
      </c>
      <c r="S101" s="129" t="str">
        <f>IF('3c AA'!V34="-","-",'3c AA'!V34)</f>
        <v>-</v>
      </c>
      <c r="T101" s="129">
        <f>IF('3c AA'!W34="-","-",'3c AA'!W34)</f>
        <v>4.5479718512711056</v>
      </c>
      <c r="U101" s="129">
        <f>IF('3c AA'!X34="-","-",'3c AA'!X34)</f>
        <v>9.9756950960531068</v>
      </c>
      <c r="V101" s="129">
        <f>IF('3c AA'!Y34="-","-",'3c AA'!Y34)</f>
        <v>4.43</v>
      </c>
      <c r="W101" s="129" t="str">
        <f>IF('3c AA'!Z34="-","-",'3c AA'!Z34)</f>
        <v>-</v>
      </c>
      <c r="X101" s="129" t="str">
        <f>IF('3c AA'!AA34="-","-",'3c AA'!AA34)</f>
        <v>-</v>
      </c>
      <c r="Y101" s="129" t="str">
        <f>IF('3c AA'!AB34="-","-",'3c AA'!AB34)</f>
        <v>-</v>
      </c>
      <c r="Z101" s="129" t="str">
        <f>IF('3c AA'!AC34="-","-",'3c AA'!AC34)</f>
        <v>-</v>
      </c>
      <c r="AA101" s="28"/>
    </row>
    <row r="102" spans="1:27" s="29" customFormat="1" ht="11.5" x14ac:dyDescent="0.25">
      <c r="A102" s="256"/>
      <c r="B102" s="132" t="s">
        <v>2</v>
      </c>
      <c r="C102" s="132" t="s">
        <v>342</v>
      </c>
      <c r="D102" s="134" t="s">
        <v>323</v>
      </c>
      <c r="E102" s="131"/>
      <c r="F102" s="30"/>
      <c r="G102" s="129">
        <f>IF('3d PC'!G21="-","-",'3d PC'!G21)</f>
        <v>68.680424464545325</v>
      </c>
      <c r="H102" s="129">
        <f>'3d PC'!H21</f>
        <v>68.660471828680869</v>
      </c>
      <c r="I102" s="129">
        <f>'3d PC'!I21</f>
        <v>86.566135709071048</v>
      </c>
      <c r="J102" s="129">
        <f>'3d PC'!J21</f>
        <v>85.577943591331319</v>
      </c>
      <c r="K102" s="129">
        <f>'3d PC'!K21</f>
        <v>97.753778348648396</v>
      </c>
      <c r="L102" s="129">
        <f>'3d PC'!L21</f>
        <v>96.956376497034555</v>
      </c>
      <c r="M102" s="129">
        <f>'3d PC'!M21</f>
        <v>118.2945873792935</v>
      </c>
      <c r="N102" s="129">
        <f>'3d PC'!N21</f>
        <v>116.20121158181396</v>
      </c>
      <c r="O102" s="30"/>
      <c r="P102" s="129">
        <f>'3d PC'!P21</f>
        <v>116.20121158181396</v>
      </c>
      <c r="Q102" s="129">
        <f>'3d PC'!Q21</f>
        <v>129.95115124635566</v>
      </c>
      <c r="R102" s="129">
        <f>'3d PC'!R21</f>
        <v>131.99242410436682</v>
      </c>
      <c r="S102" s="129">
        <f>'3d PC'!S21</f>
        <v>144.05153576569356</v>
      </c>
      <c r="T102" s="129">
        <f>'3d PC'!T21</f>
        <v>146.66349539908231</v>
      </c>
      <c r="U102" s="129">
        <f>'3d PC'!U21</f>
        <v>158.77253425968291</v>
      </c>
      <c r="V102" s="129">
        <f>'3d PC'!V21</f>
        <v>144.34891414186512</v>
      </c>
      <c r="W102" s="129" t="str">
        <f>'3d PC'!W21</f>
        <v>-</v>
      </c>
      <c r="X102" s="129" t="str">
        <f>'3d PC'!X21</f>
        <v>-</v>
      </c>
      <c r="Y102" s="129" t="str">
        <f>'3d PC'!Y21</f>
        <v>-</v>
      </c>
      <c r="Z102" s="129" t="str">
        <f>'3d PC'!Z21</f>
        <v>-</v>
      </c>
      <c r="AA102" s="28"/>
    </row>
    <row r="103" spans="1:27" s="29" customFormat="1" ht="11.5" x14ac:dyDescent="0.25">
      <c r="A103" s="256"/>
      <c r="B103" s="132" t="s">
        <v>352</v>
      </c>
      <c r="C103" s="132" t="s">
        <v>343</v>
      </c>
      <c r="D103" s="134" t="s">
        <v>323</v>
      </c>
      <c r="E103" s="131"/>
      <c r="F103" s="30"/>
      <c r="G103" s="129">
        <f>IF('3e NC-Elec'!H35="-","-",'3e NC-Elec'!H35)</f>
        <v>122.08500414815211</v>
      </c>
      <c r="H103" s="129">
        <f>'3e NC-Elec'!I35</f>
        <v>122.81915865478281</v>
      </c>
      <c r="I103" s="129">
        <f>'3e NC-Elec'!J35</f>
        <v>131.63855203118507</v>
      </c>
      <c r="J103" s="129">
        <f>'3e NC-Elec'!K35</f>
        <v>131.08636885288198</v>
      </c>
      <c r="K103" s="129">
        <f>'3e NC-Elec'!L35</f>
        <v>129.90344141849408</v>
      </c>
      <c r="L103" s="129">
        <f>'3e NC-Elec'!M35</f>
        <v>130.78355618770024</v>
      </c>
      <c r="M103" s="129">
        <f>'3e NC-Elec'!N35</f>
        <v>127.01235937375483</v>
      </c>
      <c r="N103" s="129">
        <f>'3e NC-Elec'!O35</f>
        <v>126.61887448222694</v>
      </c>
      <c r="O103" s="30"/>
      <c r="P103" s="129">
        <f>'3e NC-Elec'!Q35</f>
        <v>126.61887448222694</v>
      </c>
      <c r="Q103" s="129">
        <f>'3e NC-Elec'!R35</f>
        <v>129.45364098727072</v>
      </c>
      <c r="R103" s="129">
        <f>'3e NC-Elec'!S35</f>
        <v>131.52644467740498</v>
      </c>
      <c r="S103" s="129">
        <f>'3e NC-Elec'!T35</f>
        <v>125.83975465699035</v>
      </c>
      <c r="T103" s="129">
        <f>'3e NC-Elec'!U35</f>
        <v>129.65130343621664</v>
      </c>
      <c r="U103" s="129">
        <f>'3e NC-Elec'!V35</f>
        <v>143.66772165993581</v>
      </c>
      <c r="V103" s="129">
        <f>'3e NC-Elec'!W35</f>
        <v>143.70230923154</v>
      </c>
      <c r="W103" s="129" t="str">
        <f>'3e NC-Elec'!X35</f>
        <v>-</v>
      </c>
      <c r="X103" s="129" t="str">
        <f>'3e NC-Elec'!Y35</f>
        <v>-</v>
      </c>
      <c r="Y103" s="129" t="str">
        <f>'3e NC-Elec'!Z35</f>
        <v>-</v>
      </c>
      <c r="Z103" s="129" t="str">
        <f>'3e NC-Elec'!AA35</f>
        <v>-</v>
      </c>
      <c r="AA103" s="28"/>
    </row>
    <row r="104" spans="1:27" s="29" customFormat="1" ht="11.25" customHeight="1" x14ac:dyDescent="0.25">
      <c r="A104" s="256"/>
      <c r="B104" s="132" t="s">
        <v>349</v>
      </c>
      <c r="C104" s="132" t="s">
        <v>344</v>
      </c>
      <c r="D104" s="134" t="s">
        <v>323</v>
      </c>
      <c r="E104" s="131"/>
      <c r="F104" s="30"/>
      <c r="G104" s="129">
        <f>IF('3g CPIH'!C$16="-","-",'3h OC '!$E$8*('3g CPIH'!C$16/'3g CPIH'!$G$16))</f>
        <v>76.502677103718199</v>
      </c>
      <c r="H104" s="129">
        <f>IF('3g CPIH'!D$16="-","-",'3h OC '!$E$8*('3g CPIH'!D$16/'3g CPIH'!$G$16))</f>
        <v>76.655835616438353</v>
      </c>
      <c r="I104" s="129">
        <f>IF('3g CPIH'!E$16="-","-",'3h OC '!$E$8*('3g CPIH'!E$16/'3g CPIH'!$G$16))</f>
        <v>76.885573385518597</v>
      </c>
      <c r="J104" s="129">
        <f>IF('3g CPIH'!F$16="-","-",'3h OC '!$E$8*('3g CPIH'!F$16/'3g CPIH'!$G$16))</f>
        <v>77.345048923679059</v>
      </c>
      <c r="K104" s="129">
        <f>IF('3g CPIH'!G$16="-","-",'3h OC '!$E$8*('3g CPIH'!G$16/'3g CPIH'!$G$16))</f>
        <v>78.263999999999996</v>
      </c>
      <c r="L104" s="129">
        <f>IF('3g CPIH'!H$16="-","-",'3h OC '!$E$8*('3g CPIH'!H$16/'3g CPIH'!$G$16))</f>
        <v>79.259530332681024</v>
      </c>
      <c r="M104" s="129">
        <f>IF('3g CPIH'!I$16="-","-",'3h OC '!$E$8*('3g CPIH'!I$16/'3g CPIH'!$G$16))</f>
        <v>80.408219178082177</v>
      </c>
      <c r="N104" s="129">
        <f>IF('3g CPIH'!J$16="-","-",'3h OC '!$E$8*('3g CPIH'!J$16/'3g CPIH'!$G$16))</f>
        <v>81.097432485322898</v>
      </c>
      <c r="O104" s="30"/>
      <c r="P104" s="129">
        <f>IF('3g CPIH'!L$16="-","-",'3h OC '!$E$8*('3g CPIH'!L$16/'3g CPIH'!$G$16))</f>
        <v>81.097432485322898</v>
      </c>
      <c r="Q104" s="129">
        <f>IF('3g CPIH'!M$16="-","-",'3h OC '!$E$8*('3g CPIH'!M$16/'3g CPIH'!$G$16))</f>
        <v>82.016383561643835</v>
      </c>
      <c r="R104" s="129">
        <f>IF('3g CPIH'!N$16="-","-",'3h OC '!$E$8*('3g CPIH'!N$16/'3g CPIH'!$G$16))</f>
        <v>82.62901761252445</v>
      </c>
      <c r="S104" s="129">
        <f>IF('3g CPIH'!O$16="-","-",'3h OC '!$E$8*('3g CPIH'!O$16/'3g CPIH'!$G$16))</f>
        <v>83.088493150684926</v>
      </c>
      <c r="T104" s="129">
        <f>IF('3g CPIH'!P$16="-","-",'3h OC '!$E$8*('3g CPIH'!P$16/'3g CPIH'!$G$16))</f>
        <v>83.318230919765156</v>
      </c>
      <c r="U104" s="129">
        <f>IF('3g CPIH'!Q$16="-","-",'3h OC '!$E$8*('3g CPIH'!Q$16/'3g CPIH'!$G$16))</f>
        <v>83.777706457925632</v>
      </c>
      <c r="V104" s="129">
        <f>IF('3g CPIH'!R$16="-","-",'3h OC '!$E$8*('3g CPIH'!R$16/'3g CPIH'!$G$16))</f>
        <v>85.309291585127198</v>
      </c>
      <c r="W104" s="129" t="str">
        <f>IF('3g CPIH'!S$16="-","-",'3h OC '!$E$8*('3g CPIH'!S$16/'3g CPIH'!$G$16))</f>
        <v>-</v>
      </c>
      <c r="X104" s="129" t="str">
        <f>IF('3g CPIH'!T$16="-","-",'3h OC '!$E$8*('3g CPIH'!T$16/'3g CPIH'!$G$16))</f>
        <v>-</v>
      </c>
      <c r="Y104" s="129" t="str">
        <f>IF('3g CPIH'!U$16="-","-",'3h OC '!$E$8*('3g CPIH'!U$16/'3g CPIH'!$G$16))</f>
        <v>-</v>
      </c>
      <c r="Z104" s="129" t="str">
        <f>IF('3g CPIH'!V$16="-","-",'3h OC '!$E$8*('3g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SMNCC'!G$46="-","-",'3i SMNCC'!G$46)</f>
        <v>0</v>
      </c>
      <c r="L105" s="129">
        <f>IF('3i SMNCC'!H$46="-","-",'3i SMNCC'!H$46)</f>
        <v>-0.18995111249132623</v>
      </c>
      <c r="M105" s="129">
        <f>IF('3i SMNCC'!I$46="-","-",'3i SMNCC'!I$46)</f>
        <v>2.3898870370752556</v>
      </c>
      <c r="N105" s="129">
        <f>IF('3i SMNCC'!J$46="-","-",'3i SMNCC'!J$46)</f>
        <v>11.485481460604181</v>
      </c>
      <c r="O105" s="30"/>
      <c r="P105" s="129">
        <f>IF('3i SMNCC'!L$46="-","-",'3i SMNCC'!L$46)</f>
        <v>11.485481460604181</v>
      </c>
      <c r="Q105" s="129">
        <f>IF('3i SMNCC'!M$46="-","-",'3i SMNCC'!M$46)</f>
        <v>13.905095596481768</v>
      </c>
      <c r="R105" s="129">
        <f>IF('3i SMNCC'!N$46="-","-",'3i SMNCC'!N$46)</f>
        <v>14.008016342776511</v>
      </c>
      <c r="S105" s="129">
        <f>IF('3i SMNCC'!O$46="-","-",'3i SMNCC'!O$46)</f>
        <v>16.592254432324484</v>
      </c>
      <c r="T105" s="129">
        <f>IF('3i SMNCC'!P$46="-","-",'3i SMNCC'!P$46)</f>
        <v>16.855736391237045</v>
      </c>
      <c r="U105" s="129">
        <f>IF('3i SMNCC'!Q$46="-","-",'3i SMNCC'!Q$46)</f>
        <v>16.48610584262476</v>
      </c>
      <c r="V105" s="129">
        <f>IF('3i SMNCC'!R$46="-","-",'3i SMNCC'!R$46)</f>
        <v>16.529685824397358</v>
      </c>
      <c r="W105" s="129" t="str">
        <f>IF('3i SMNCC'!S$46="-","-",'3i SMNCC'!S$46)</f>
        <v>-</v>
      </c>
      <c r="X105" s="129" t="str">
        <f>IF('3i SMNCC'!T$46="-","-",'3i SMNCC'!T$46)</f>
        <v>-</v>
      </c>
      <c r="Y105" s="129" t="str">
        <f>IF('3i SMNCC'!U$46="-","-",'3i SMNCC'!U$46)</f>
        <v>-</v>
      </c>
      <c r="Z105" s="129" t="str">
        <f>IF('3i SMNCC'!V$46="-","-",'3i SMNCC'!V$46)</f>
        <v>-</v>
      </c>
      <c r="AA105" s="28"/>
    </row>
    <row r="106" spans="1:27" s="29" customFormat="1" ht="11.25" customHeight="1" x14ac:dyDescent="0.25">
      <c r="A106" s="256"/>
      <c r="B106" s="132" t="s">
        <v>349</v>
      </c>
      <c r="C106" s="132" t="s">
        <v>389</v>
      </c>
      <c r="D106" s="134" t="s">
        <v>323</v>
      </c>
      <c r="E106" s="131"/>
      <c r="F106" s="30"/>
      <c r="G106" s="129">
        <f>IF('3g CPIH'!C$16="-","-",'3j PAAC PAP'!$G$8*('3g CPIH'!C$16/'3g CPIH'!$G$16))</f>
        <v>13.436452250489236</v>
      </c>
      <c r="H106" s="129">
        <f>IF('3g CPIH'!D$16="-","-",'3j PAAC PAP'!$G$8*('3g CPIH'!D$16/'3g CPIH'!$G$16))</f>
        <v>13.463352054794518</v>
      </c>
      <c r="I106" s="129">
        <f>IF('3g CPIH'!E$16="-","-",'3j PAAC PAP'!$G$8*('3g CPIH'!E$16/'3g CPIH'!$G$16))</f>
        <v>13.503701761252445</v>
      </c>
      <c r="J106" s="129">
        <f>IF('3g CPIH'!F$16="-","-",'3j PAAC PAP'!$G$8*('3g CPIH'!F$16/'3g CPIH'!$G$16))</f>
        <v>13.584401174168297</v>
      </c>
      <c r="K106" s="129">
        <f>IF('3g CPIH'!G$16="-","-",'3j PAAC PAP'!$G$8*('3g CPIH'!G$16/'3g CPIH'!$G$16))</f>
        <v>13.745799999999999</v>
      </c>
      <c r="L106" s="129">
        <f>IF('3g CPIH'!H$16="-","-",'3j PAAC PAP'!$G$8*('3g CPIH'!H$16/'3g CPIH'!$G$16))</f>
        <v>13.920648727984345</v>
      </c>
      <c r="M106" s="129">
        <f>IF('3g CPIH'!I$16="-","-",'3j PAAC PAP'!$G$8*('3g CPIH'!I$16/'3g CPIH'!$G$16))</f>
        <v>14.122397260273971</v>
      </c>
      <c r="N106" s="129">
        <f>IF('3g CPIH'!J$16="-","-",'3j PAAC PAP'!$G$8*('3g CPIH'!J$16/'3g CPIH'!$G$16))</f>
        <v>14.24344637964775</v>
      </c>
      <c r="O106" s="30"/>
      <c r="P106" s="129">
        <f>IF('3g CPIH'!L$16="-","-",'3j PAAC PAP'!$G$8*('3g CPIH'!L$16/'3g CPIH'!$G$16))</f>
        <v>14.24344637964775</v>
      </c>
      <c r="Q106" s="129">
        <f>IF('3g CPIH'!M$16="-","-",'3j PAAC PAP'!$G$8*('3g CPIH'!M$16/'3g CPIH'!$G$16))</f>
        <v>14.40484520547945</v>
      </c>
      <c r="R106" s="129">
        <f>IF('3g CPIH'!N$16="-","-",'3j PAAC PAP'!$G$8*('3g CPIH'!N$16/'3g CPIH'!$G$16))</f>
        <v>14.512444422700586</v>
      </c>
      <c r="S106" s="129">
        <f>IF('3g CPIH'!O$16="-","-",'3j PAAC PAP'!$G$8*('3g CPIH'!O$16/'3g CPIH'!$G$16))</f>
        <v>14.593143835616438</v>
      </c>
      <c r="T106" s="129">
        <f>IF('3g CPIH'!P$16="-","-",'3j PAAC PAP'!$G$8*('3g CPIH'!P$16/'3g CPIH'!$G$16))</f>
        <v>14.633493542074362</v>
      </c>
      <c r="U106" s="129">
        <f>IF('3g CPIH'!Q$16="-","-",'3j PAAC PAP'!$G$8*('3g CPIH'!Q$16/'3g CPIH'!$G$16))</f>
        <v>14.714192954990214</v>
      </c>
      <c r="V106" s="129">
        <f>IF('3g CPIH'!R$16="-","-",'3j PAAC PAP'!$G$8*('3g CPIH'!R$16/'3g CPIH'!$G$16))</f>
        <v>14.983190998043053</v>
      </c>
      <c r="W106" s="129" t="str">
        <f>IF('3g CPIH'!S$16="-","-",'3j PAAC PAP'!$G$8*('3g CPIH'!S$16/'3g CPIH'!$G$16))</f>
        <v>-</v>
      </c>
      <c r="X106" s="129" t="str">
        <f>IF('3g CPIH'!T$16="-","-",'3j PAAC PAP'!$G$8*('3g CPIH'!T$16/'3g CPIH'!$G$16))</f>
        <v>-</v>
      </c>
      <c r="Y106" s="129" t="str">
        <f>IF('3g CPIH'!U$16="-","-",'3j PAAC PAP'!$G$8*('3g CPIH'!U$16/'3g CPIH'!$G$16))</f>
        <v>-</v>
      </c>
      <c r="Z106" s="129" t="str">
        <f>IF('3g CPIH'!V$16="-","-",'3j PAAC PAP'!$G$8*('3g CPIH'!V$16/'3g CPIH'!$G$16))</f>
        <v>-</v>
      </c>
      <c r="AA106" s="28"/>
    </row>
    <row r="107" spans="1:27" s="29" customFormat="1" ht="11.25" customHeight="1" x14ac:dyDescent="0.25">
      <c r="A107" s="256"/>
      <c r="B107" s="132" t="s">
        <v>349</v>
      </c>
      <c r="C107" s="132" t="s">
        <v>404</v>
      </c>
      <c r="D107" s="134" t="s">
        <v>323</v>
      </c>
      <c r="E107" s="131"/>
      <c r="F107" s="30"/>
      <c r="G107" s="129">
        <f>IF(G99="-","-",SUM(G99:G105)*'3j PAAC PAP'!$G$26)</f>
        <v>26.509527771138313</v>
      </c>
      <c r="H107" s="129">
        <f>IF(H99="-","-",SUM(H99:H105)*'3j PAAC PAP'!$G$26)</f>
        <v>25.423864921979831</v>
      </c>
      <c r="I107" s="129">
        <f>IF(I99="-","-",SUM(I99:I105)*'3j PAAC PAP'!$G$26)</f>
        <v>26.035811040864711</v>
      </c>
      <c r="J107" s="129">
        <f>IF(J99="-","-",SUM(J99:J105)*'3j PAAC PAP'!$G$26)</f>
        <v>25.535234332458344</v>
      </c>
      <c r="K107" s="129">
        <f>IF(K99="-","-",SUM(K99:K105)*'3j PAAC PAP'!$G$26)</f>
        <v>27.835368136157889</v>
      </c>
      <c r="L107" s="129">
        <f>IF(L99="-","-",SUM(L99:L105)*'3j PAAC PAP'!$G$26)</f>
        <v>27.501545915229045</v>
      </c>
      <c r="M107" s="129">
        <f>IF(M99="-","-",SUM(M99:M105)*'3j PAAC PAP'!$G$26)</f>
        <v>29.893933102405633</v>
      </c>
      <c r="N107" s="129">
        <f>IF(N99="-","-",SUM(N99:N105)*'3j PAAC PAP'!$G$26)</f>
        <v>31.42241245931687</v>
      </c>
      <c r="O107" s="30"/>
      <c r="P107" s="129">
        <f>IF(P99="-","-",SUM(P99:P105)*'3j PAAC PAP'!$G$26)</f>
        <v>31.42241245931687</v>
      </c>
      <c r="Q107" s="129">
        <f>IF(Q99="-","-",SUM(Q99:Q105)*'3j PAAC PAP'!$G$26)</f>
        <v>34.699474332743776</v>
      </c>
      <c r="R107" s="129">
        <f>IF(R99="-","-",SUM(R99:R105)*'3j PAAC PAP'!$G$26)</f>
        <v>33.628134140102347</v>
      </c>
      <c r="S107" s="129">
        <f>IF(S99="-","-",SUM(S99:S105)*'3j PAAC PAP'!$G$26)</f>
        <v>33.401726139734556</v>
      </c>
      <c r="T107" s="129">
        <f>IF(T99="-","-",SUM(T99:T105)*'3j PAAC PAP'!$G$26)</f>
        <v>32.407596768568318</v>
      </c>
      <c r="U107" s="129">
        <f>IF(U99="-","-",SUM(U99:U105)*'3j PAAC PAP'!$G$26)</f>
        <v>35.80873811125457</v>
      </c>
      <c r="V107" s="129">
        <f>IF(V99="-","-",SUM(V99:V105)*'3j PAAC PAP'!$G$26)</f>
        <v>38.864149692131704</v>
      </c>
      <c r="W107" s="129" t="str">
        <f>IF(W99="-","-",SUM(W99:W105)*'3j PAAC PAP'!$G$26)</f>
        <v>-</v>
      </c>
      <c r="X107" s="129" t="str">
        <f>IF(X99="-","-",SUM(X99:X105)*'3j PAAC PAP'!$G$26)</f>
        <v>-</v>
      </c>
      <c r="Y107" s="129" t="str">
        <f>IF(Y99="-","-",SUM(Y99:Y105)*'3j PAAC PAP'!$G$26)</f>
        <v>-</v>
      </c>
      <c r="Z107" s="129" t="str">
        <f>IF(Z99="-","-",SUM(Z99:Z105)*'3j PAAC PAP'!$G$26)</f>
        <v>-</v>
      </c>
      <c r="AA107" s="28"/>
    </row>
    <row r="108" spans="1:27" s="29" customFormat="1" ht="11.25" customHeight="1" x14ac:dyDescent="0.25">
      <c r="A108" s="256"/>
      <c r="B108" s="132" t="s">
        <v>388</v>
      </c>
      <c r="C108" s="132" t="s">
        <v>515</v>
      </c>
      <c r="D108" s="134" t="s">
        <v>323</v>
      </c>
      <c r="E108" s="131"/>
      <c r="F108" s="30"/>
      <c r="G108" s="129">
        <f>IF(G99="-","-",SUM(G99:G107)*'3k EBIT'!$E$8)</f>
        <v>9.5777571093398048</v>
      </c>
      <c r="H108" s="129">
        <f>IF(H99="-","-",SUM(H99:H107)*'3k EBIT'!$E$8)</f>
        <v>9.1966913299344313</v>
      </c>
      <c r="I108" s="129">
        <f>IF(I99="-","-",SUM(I99:I107)*'3k EBIT'!$E$8)</f>
        <v>9.4125585156717602</v>
      </c>
      <c r="J108" s="129">
        <f>IF(J99="-","-",SUM(J99:J107)*'3k EBIT'!$E$8)</f>
        <v>9.2381797241600498</v>
      </c>
      <c r="K108" s="129">
        <f>IF(K99="-","-",SUM(K99:K107)*'3k EBIT'!$E$8)</f>
        <v>10.049752481435384</v>
      </c>
      <c r="L108" s="129">
        <f>IF(L99="-","-",SUM(L99:L107)*'3k EBIT'!$E$8)</f>
        <v>9.9358077333993329</v>
      </c>
      <c r="M108" s="129">
        <f>IF(M99="-","-",SUM(M99:M107)*'3k EBIT'!$E$8)</f>
        <v>10.780587032775848</v>
      </c>
      <c r="N108" s="129">
        <f>IF(N99="-","-",SUM(N99:N107)*'3k EBIT'!$E$8)</f>
        <v>11.320158615937048</v>
      </c>
      <c r="O108" s="30"/>
      <c r="P108" s="129">
        <f>IF(P99="-","-",SUM(P99:P107)*'3k EBIT'!$E$8)</f>
        <v>11.320158615937048</v>
      </c>
      <c r="Q108" s="129">
        <f>IF(Q99="-","-",SUM(Q99:Q107)*'3k EBIT'!$E$8)</f>
        <v>12.475100248404727</v>
      </c>
      <c r="R108" s="129">
        <f>IF(R99="-","-",SUM(R99:R107)*'3k EBIT'!$E$8)</f>
        <v>12.100631556111281</v>
      </c>
      <c r="S108" s="129">
        <f>IF(S99="-","-",SUM(S99:S107)*'3k EBIT'!$E$8)</f>
        <v>12.022617076169015</v>
      </c>
      <c r="T108" s="129">
        <f>IF(T99="-","-",SUM(T99:T107)*'3k EBIT'!$E$8)</f>
        <v>11.673983812403701</v>
      </c>
      <c r="U108" s="129">
        <f>IF(U99="-","-",SUM(U99:U107)*'3k EBIT'!$E$8)</f>
        <v>12.870973681529641</v>
      </c>
      <c r="V108" s="129">
        <f>IF(V99="-","-",SUM(V99:V107)*'3k EBIT'!$E$8)</f>
        <v>13.950094059829167</v>
      </c>
      <c r="W108" s="129" t="str">
        <f>IF(W99="-","-",SUM(W99:W107)*'3k EBIT'!$E$8)</f>
        <v>-</v>
      </c>
      <c r="X108" s="129" t="str">
        <f>IF(X99="-","-",SUM(X99:X107)*'3k EBIT'!$E$8)</f>
        <v>-</v>
      </c>
      <c r="Y108" s="129" t="str">
        <f>IF(Y99="-","-",SUM(Y99:Y107)*'3k EBIT'!$E$8)</f>
        <v>-</v>
      </c>
      <c r="Z108" s="129" t="str">
        <f>IF(Z99="-","-",SUM(Z99:Z107)*'3k EBIT'!$E$8)</f>
        <v>-</v>
      </c>
      <c r="AA108" s="28"/>
    </row>
    <row r="109" spans="1:27" s="29" customFormat="1" ht="11.25" customHeight="1" x14ac:dyDescent="0.25">
      <c r="A109" s="256"/>
      <c r="B109" s="132" t="s">
        <v>292</v>
      </c>
      <c r="C109" s="177" t="s">
        <v>516</v>
      </c>
      <c r="D109" s="134" t="s">
        <v>323</v>
      </c>
      <c r="E109" s="130"/>
      <c r="F109" s="30"/>
      <c r="G109" s="129">
        <f>IF(G99="-","-",SUM(G99:G102,G104:G108)*'3l HAP'!$E$9)</f>
        <v>5.5929683972325934</v>
      </c>
      <c r="H109" s="129">
        <f>IF(H99="-","-",SUM(H99:H102,H104:H108)*'3l HAP'!$E$9)</f>
        <v>5.2885784952179398</v>
      </c>
      <c r="I109" s="129">
        <f>IF(I99="-","-",SUM(I99:I102,I104:I108)*'3l HAP'!$E$9)</f>
        <v>5.3257963968426267</v>
      </c>
      <c r="J109" s="129">
        <f>IF(J99="-","-",SUM(J99:J102,J104:J108)*'3l HAP'!$E$9)</f>
        <v>5.1995083406526303</v>
      </c>
      <c r="K109" s="129">
        <f>IF(K99="-","-",SUM(K99:K102,K104:K108)*'3l HAP'!$E$9)</f>
        <v>5.8422082039185099</v>
      </c>
      <c r="L109" s="129">
        <f>IF(L99="-","-",SUM(L99:L102,L104:L108)*'3l HAP'!$E$9)</f>
        <v>5.7415190558502012</v>
      </c>
      <c r="M109" s="129">
        <f>IF(M99="-","-",SUM(M99:M102,M104:M108)*'3l HAP'!$E$9)</f>
        <v>6.4477020227909598</v>
      </c>
      <c r="N109" s="129">
        <f>IF(N99="-","-",SUM(N99:N102,N104:N108)*'3l HAP'!$E$9)</f>
        <v>6.8692453659301052</v>
      </c>
      <c r="O109" s="30"/>
      <c r="P109" s="129">
        <f>IF(P99="-","-",SUM(P99:P102,P104:P108)*'3l HAP'!$E$9)</f>
        <v>6.8692453659301052</v>
      </c>
      <c r="Q109" s="129">
        <f>IF(Q99="-","-",SUM(Q99:Q102,Q104:Q108)*'3l HAP'!$E$9)</f>
        <v>7.717714889342842</v>
      </c>
      <c r="R109" s="129">
        <f>IF(R99="-","-",SUM(R99:R102,R104:R108)*'3l HAP'!$E$9)</f>
        <v>7.3988093989751356</v>
      </c>
      <c r="S109" s="129">
        <f>IF(S99="-","-",SUM(S99:S102,S104:S108)*'3l HAP'!$E$9)</f>
        <v>7.4219519365618138</v>
      </c>
      <c r="T109" s="129">
        <f>IF(T99="-","-",SUM(T99:T102,T104:T108)*'3l HAP'!$E$9)</f>
        <v>7.0974977084415851</v>
      </c>
      <c r="U109" s="129">
        <f>IF(U99="-","-",SUM(U99:U102,U104:U108)*'3l HAP'!$E$9)</f>
        <v>7.8146581416005008</v>
      </c>
      <c r="V109" s="129">
        <f>IF(V99="-","-",SUM(V99:V102,V104:V108)*'3l HAP'!$E$9)</f>
        <v>8.6456988466857929</v>
      </c>
      <c r="W109" s="129" t="str">
        <f>IF(W99="-","-",SUM(W99:W102,W104:W108)*'3l HAP'!$E$9)</f>
        <v>-</v>
      </c>
      <c r="X109" s="129" t="str">
        <f>IF(X99="-","-",SUM(X99:X102,X104:X108)*'3l HAP'!$E$9)</f>
        <v>-</v>
      </c>
      <c r="Y109" s="129" t="str">
        <f>IF(Y99="-","-",SUM(Y99:Y102,Y104:Y108)*'3l HAP'!$E$9)</f>
        <v>-</v>
      </c>
      <c r="Z109" s="129" t="str">
        <f>IF(Z99="-","-",SUM(Z99:Z102,Z104:Z108)*'3l HAP'!$E$9)</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509.68523961953218</v>
      </c>
      <c r="H110" s="129">
        <f t="shared" si="14"/>
        <v>489.32476434882187</v>
      </c>
      <c r="I110" s="129">
        <f t="shared" si="14"/>
        <v>500.72340838586018</v>
      </c>
      <c r="J110" s="129">
        <f t="shared" si="14"/>
        <v>491.41929298840051</v>
      </c>
      <c r="K110" s="129">
        <f t="shared" si="14"/>
        <v>534.77633085446701</v>
      </c>
      <c r="L110" s="129">
        <f t="shared" si="14"/>
        <v>528.67855218161492</v>
      </c>
      <c r="M110" s="129">
        <f t="shared" si="14"/>
        <v>573.84678517162672</v>
      </c>
      <c r="N110" s="129">
        <f t="shared" si="14"/>
        <v>602.66682116159905</v>
      </c>
      <c r="O110" s="30"/>
      <c r="P110" s="129">
        <f t="shared" ref="P110:Z110" si="15">IF(P99="-","-",SUM(P99:P109))</f>
        <v>602.66682116159905</v>
      </c>
      <c r="Q110" s="129">
        <f t="shared" si="15"/>
        <v>664.30166728586437</v>
      </c>
      <c r="R110" s="129">
        <f t="shared" si="15"/>
        <v>644.27389139453703</v>
      </c>
      <c r="S110" s="129">
        <f t="shared" si="15"/>
        <v>640.19101036800839</v>
      </c>
      <c r="T110" s="129">
        <f t="shared" si="15"/>
        <v>621.517444573494</v>
      </c>
      <c r="U110" s="129">
        <f t="shared" si="15"/>
        <v>685.2340457806705</v>
      </c>
      <c r="V110" s="129">
        <f t="shared" si="15"/>
        <v>742.86087241029281</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DF'!H21="-","-",'3a DF'!H21)</f>
        <v>189.40527294156934</v>
      </c>
      <c r="H111" s="38">
        <f>'3a DF'!I21</f>
        <v>169.66894376912001</v>
      </c>
      <c r="I111" s="38">
        <f>'3a DF'!J21</f>
        <v>152.83735385560954</v>
      </c>
      <c r="J111" s="38">
        <f>'3a DF'!K21</f>
        <v>145.24365534818136</v>
      </c>
      <c r="K111" s="38">
        <f>'3a DF'!L21</f>
        <v>169.91096764668541</v>
      </c>
      <c r="L111" s="38">
        <f>'3a DF'!M21</f>
        <v>163.32531644257256</v>
      </c>
      <c r="M111" s="38">
        <f>'3a DF'!N21</f>
        <v>173.27160644268815</v>
      </c>
      <c r="N111" s="38">
        <f>'3a DF'!O21</f>
        <v>192.80062455355045</v>
      </c>
      <c r="O111" s="30"/>
      <c r="P111" s="38">
        <f>'3a DF'!Q21</f>
        <v>192.80062455355045</v>
      </c>
      <c r="Q111" s="38">
        <f>'3a DF'!R21</f>
        <v>225.27605178730428</v>
      </c>
      <c r="R111" s="38">
        <f>'3a DF'!S21</f>
        <v>201.06500723158197</v>
      </c>
      <c r="S111" s="38">
        <f>'3a DF'!T21</f>
        <v>185.50448506228201</v>
      </c>
      <c r="T111" s="38">
        <f>'3a DF'!U21</f>
        <v>155.28382858281989</v>
      </c>
      <c r="U111" s="38">
        <f>'3a DF'!V21</f>
        <v>185.69883153945824</v>
      </c>
      <c r="V111" s="38">
        <f>'3a DF'!W21</f>
        <v>256.2864914619941</v>
      </c>
      <c r="W111" s="38" t="str">
        <f>'3a DF'!X21</f>
        <v>-</v>
      </c>
      <c r="X111" s="38" t="str">
        <f>'3a DF'!Y21</f>
        <v>-</v>
      </c>
      <c r="Y111" s="38" t="str">
        <f>'3a DF'!Z21</f>
        <v>-</v>
      </c>
      <c r="Z111" s="38" t="str">
        <f>'3a DF'!AA21</f>
        <v>-</v>
      </c>
      <c r="AA111" s="28"/>
    </row>
    <row r="112" spans="1:27" s="29" customFormat="1" ht="11.5" x14ac:dyDescent="0.25">
      <c r="A112" s="256"/>
      <c r="B112" s="135" t="s">
        <v>350</v>
      </c>
      <c r="C112" s="135" t="s">
        <v>300</v>
      </c>
      <c r="D112" s="133" t="s">
        <v>324</v>
      </c>
      <c r="E112" s="128"/>
      <c r="F112" s="30"/>
      <c r="G112" s="38">
        <f>IF('3b CM'!G21="-","-",'3b CM'!G21)</f>
        <v>5.6123797754490334E-2</v>
      </c>
      <c r="H112" s="38">
        <f>'3b CM'!H21</f>
        <v>8.4185696631735515E-2</v>
      </c>
      <c r="I112" s="38">
        <f>'3b CM'!I21</f>
        <v>0.26509160695755307</v>
      </c>
      <c r="J112" s="38">
        <f>'3b CM'!J21</f>
        <v>0.26958496138731097</v>
      </c>
      <c r="K112" s="38">
        <f>'3b CM'!K21</f>
        <v>3.4624935928121627</v>
      </c>
      <c r="L112" s="38">
        <f>'3b CM'!L21</f>
        <v>3.3589686632743669</v>
      </c>
      <c r="M112" s="38">
        <f>'3b CM'!M21</f>
        <v>11.735460395993773</v>
      </c>
      <c r="N112" s="38">
        <f>'3b CM'!N21</f>
        <v>11.156062466320758</v>
      </c>
      <c r="O112" s="30"/>
      <c r="P112" s="38">
        <f>'3b CM'!P21</f>
        <v>11.156062466320758</v>
      </c>
      <c r="Q112" s="38">
        <f>'3b CM'!Q21</f>
        <v>15.031064537267056</v>
      </c>
      <c r="R112" s="38">
        <f>'3b CM'!R21</f>
        <v>14.962039383766744</v>
      </c>
      <c r="S112" s="38">
        <f>'3b CM'!S21</f>
        <v>17.868079612309856</v>
      </c>
      <c r="T112" s="38">
        <f>'3b CM'!T21</f>
        <v>18.940999076748088</v>
      </c>
      <c r="U112" s="38">
        <f>'3b CM'!U21</f>
        <v>14.547213097256693</v>
      </c>
      <c r="V112" s="38">
        <f>'3b CM'!V21</f>
        <v>14.919835332417646</v>
      </c>
      <c r="W112" s="38" t="str">
        <f>'3b CM'!W21</f>
        <v>-</v>
      </c>
      <c r="X112" s="38" t="str">
        <f>'3b CM'!X21</f>
        <v>-</v>
      </c>
      <c r="Y112" s="38" t="str">
        <f>'3b CM'!Y21</f>
        <v>-</v>
      </c>
      <c r="Z112" s="38" t="str">
        <f>'3b CM'!Z21</f>
        <v>-</v>
      </c>
      <c r="AA112" s="28"/>
    </row>
    <row r="113" spans="1:27" s="29" customFormat="1" ht="12.4" customHeight="1" x14ac:dyDescent="0.25">
      <c r="A113" s="256"/>
      <c r="B113" s="135" t="s">
        <v>596</v>
      </c>
      <c r="C113" s="135" t="s">
        <v>597</v>
      </c>
      <c r="D113" s="133" t="s">
        <v>324</v>
      </c>
      <c r="E113" s="128"/>
      <c r="F113" s="30"/>
      <c r="G113" s="38" t="str">
        <f>IF('3c AA'!J35="-","-",'3c AA'!J35)</f>
        <v>-</v>
      </c>
      <c r="H113" s="38" t="str">
        <f>IF('3c AA'!K35="-","-",'3c AA'!K35)</f>
        <v>-</v>
      </c>
      <c r="I113" s="38" t="str">
        <f>IF('3c AA'!L35="-","-",'3c AA'!L35)</f>
        <v>-</v>
      </c>
      <c r="J113" s="38" t="str">
        <f>IF('3c AA'!M35="-","-",'3c AA'!M35)</f>
        <v>-</v>
      </c>
      <c r="K113" s="38" t="str">
        <f>IF('3c AA'!N35="-","-",'3c AA'!N35)</f>
        <v>-</v>
      </c>
      <c r="L113" s="38" t="str">
        <f>IF('3c AA'!O35="-","-",'3c AA'!O35)</f>
        <v>-</v>
      </c>
      <c r="M113" s="38" t="str">
        <f>IF('3c AA'!P35="-","-",'3c AA'!P35)</f>
        <v>-</v>
      </c>
      <c r="N113" s="38" t="str">
        <f>IF('3c AA'!Q35="-","-",'3c AA'!Q35)</f>
        <v>-</v>
      </c>
      <c r="O113" s="30"/>
      <c r="P113" s="38" t="str">
        <f>IF('3c AA'!S35="-","-",'3c AA'!S35)</f>
        <v>-</v>
      </c>
      <c r="Q113" s="38" t="str">
        <f>IF('3c AA'!T35="-","-",'3c AA'!T35)</f>
        <v>-</v>
      </c>
      <c r="R113" s="38" t="str">
        <f>IF('3c AA'!U35="-","-",'3c AA'!U35)</f>
        <v>-</v>
      </c>
      <c r="S113" s="38" t="str">
        <f>IF('3c AA'!V35="-","-",'3c AA'!V35)</f>
        <v>-</v>
      </c>
      <c r="T113" s="38">
        <f>IF('3c AA'!W35="-","-",'3c AA'!W35)</f>
        <v>4.5582544646734542</v>
      </c>
      <c r="U113" s="38">
        <f>IF('3c AA'!X35="-","-",'3c AA'!X35)</f>
        <v>9.9756950960531068</v>
      </c>
      <c r="V113" s="38">
        <f>IF('3c AA'!Y35="-","-",'3c AA'!Y35)</f>
        <v>4.43</v>
      </c>
      <c r="W113" s="38" t="str">
        <f>IF('3c AA'!Z35="-","-",'3c AA'!Z35)</f>
        <v>-</v>
      </c>
      <c r="X113" s="38" t="str">
        <f>IF('3c AA'!AA35="-","-",'3c AA'!AA35)</f>
        <v>-</v>
      </c>
      <c r="Y113" s="38" t="str">
        <f>IF('3c AA'!AB35="-","-",'3c AA'!AB35)</f>
        <v>-</v>
      </c>
      <c r="Z113" s="38" t="str">
        <f>IF('3c AA'!AC35="-","-",'3c AA'!AC35)</f>
        <v>-</v>
      </c>
      <c r="AA113" s="28"/>
    </row>
    <row r="114" spans="1:27" s="29" customFormat="1" ht="12.4" customHeight="1" x14ac:dyDescent="0.25">
      <c r="A114" s="256"/>
      <c r="B114" s="135" t="s">
        <v>2</v>
      </c>
      <c r="C114" s="135" t="s">
        <v>342</v>
      </c>
      <c r="D114" s="133" t="s">
        <v>324</v>
      </c>
      <c r="E114" s="128"/>
      <c r="F114" s="30"/>
      <c r="G114" s="38">
        <f>IF('3d PC'!G22="-","-",'3d PC'!G22)</f>
        <v>68.69036253949163</v>
      </c>
      <c r="H114" s="38">
        <f>'3d PC'!H22</f>
        <v>68.670275144610898</v>
      </c>
      <c r="I114" s="38">
        <f>'3d PC'!I22</f>
        <v>86.608863685659017</v>
      </c>
      <c r="J114" s="38">
        <f>'3d PC'!J22</f>
        <v>85.61053410109416</v>
      </c>
      <c r="K114" s="38">
        <f>'3d PC'!K22</f>
        <v>97.864929465818818</v>
      </c>
      <c r="L114" s="38">
        <f>'3d PC'!L22</f>
        <v>97.054529489388273</v>
      </c>
      <c r="M114" s="38">
        <f>'3d PC'!M22</f>
        <v>118.3338046878049</v>
      </c>
      <c r="N114" s="38">
        <f>'3d PC'!N22</f>
        <v>116.23565093546705</v>
      </c>
      <c r="O114" s="30"/>
      <c r="P114" s="38">
        <f>'3d PC'!P22</f>
        <v>116.23565093546705</v>
      </c>
      <c r="Q114" s="38">
        <f>'3d PC'!Q22</f>
        <v>129.9972077079583</v>
      </c>
      <c r="R114" s="38">
        <f>'3d PC'!R22</f>
        <v>131.94617077366865</v>
      </c>
      <c r="S114" s="38">
        <f>'3d PC'!S22</f>
        <v>144.07190092659567</v>
      </c>
      <c r="T114" s="38">
        <f>'3d PC'!T22</f>
        <v>146.57072572450906</v>
      </c>
      <c r="U114" s="38">
        <f>'3d PC'!U22</f>
        <v>158.56374101048422</v>
      </c>
      <c r="V114" s="38">
        <f>'3d PC'!V22</f>
        <v>144.26828208331008</v>
      </c>
      <c r="W114" s="38" t="str">
        <f>'3d PC'!W22</f>
        <v>-</v>
      </c>
      <c r="X114" s="38" t="str">
        <f>'3d PC'!X22</f>
        <v>-</v>
      </c>
      <c r="Y114" s="38" t="str">
        <f>'3d PC'!Y22</f>
        <v>-</v>
      </c>
      <c r="Z114" s="38" t="str">
        <f>'3d PC'!Z22</f>
        <v>-</v>
      </c>
      <c r="AA114" s="28"/>
    </row>
    <row r="115" spans="1:27" s="29" customFormat="1" ht="11.25" customHeight="1" x14ac:dyDescent="0.25">
      <c r="A115" s="256"/>
      <c r="B115" s="135" t="s">
        <v>352</v>
      </c>
      <c r="C115" s="135" t="s">
        <v>343</v>
      </c>
      <c r="D115" s="133" t="s">
        <v>324</v>
      </c>
      <c r="E115" s="128"/>
      <c r="F115" s="30"/>
      <c r="G115" s="38">
        <f>IF('3e NC-Elec'!H36="-","-",'3e NC-Elec'!H36)</f>
        <v>126.64580966174836</v>
      </c>
      <c r="H115" s="38">
        <f>'3e NC-Elec'!I36</f>
        <v>127.38843352176289</v>
      </c>
      <c r="I115" s="38">
        <f>'3e NC-Elec'!J36</f>
        <v>149.60666824538114</v>
      </c>
      <c r="J115" s="38">
        <f>'3e NC-Elec'!K36</f>
        <v>149.04811497137283</v>
      </c>
      <c r="K115" s="38">
        <f>'3e NC-Elec'!L36</f>
        <v>143.38312656502399</v>
      </c>
      <c r="L115" s="38">
        <f>'3e NC-Elec'!M36</f>
        <v>144.27339451442779</v>
      </c>
      <c r="M115" s="38">
        <f>'3e NC-Elec'!N36</f>
        <v>137.73524696211223</v>
      </c>
      <c r="N115" s="38">
        <f>'3e NC-Elec'!O36</f>
        <v>137.34087243160866</v>
      </c>
      <c r="O115" s="30"/>
      <c r="P115" s="38">
        <f>'3e NC-Elec'!Q36</f>
        <v>137.34087243160866</v>
      </c>
      <c r="Q115" s="38">
        <f>'3e NC-Elec'!R36</f>
        <v>148.52565262962443</v>
      </c>
      <c r="R115" s="38">
        <f>'3e NC-Elec'!S36</f>
        <v>150.33871528754304</v>
      </c>
      <c r="S115" s="38">
        <f>'3e NC-Elec'!T36</f>
        <v>153.12925724504447</v>
      </c>
      <c r="T115" s="38">
        <f>'3e NC-Elec'!U36</f>
        <v>156.7653905842445</v>
      </c>
      <c r="U115" s="38">
        <f>'3e NC-Elec'!V36</f>
        <v>169.29258863282755</v>
      </c>
      <c r="V115" s="38">
        <f>'3e NC-Elec'!W36</f>
        <v>169.72139964752859</v>
      </c>
      <c r="W115" s="38" t="str">
        <f>'3e NC-Elec'!X36</f>
        <v>-</v>
      </c>
      <c r="X115" s="38" t="str">
        <f>'3e NC-Elec'!Y36</f>
        <v>-</v>
      </c>
      <c r="Y115" s="38" t="str">
        <f>'3e NC-Elec'!Z36</f>
        <v>-</v>
      </c>
      <c r="Z115" s="38" t="str">
        <f>'3e NC-Elec'!AA36</f>
        <v>-</v>
      </c>
      <c r="AA115" s="28"/>
    </row>
    <row r="116" spans="1:27" s="29" customFormat="1" ht="11.25" customHeight="1" x14ac:dyDescent="0.25">
      <c r="A116" s="256"/>
      <c r="B116" s="135" t="s">
        <v>349</v>
      </c>
      <c r="C116" s="135" t="s">
        <v>344</v>
      </c>
      <c r="D116" s="133" t="s">
        <v>324</v>
      </c>
      <c r="E116" s="128"/>
      <c r="F116" s="30"/>
      <c r="G116" s="38">
        <f>IF('3g CPIH'!C$16="-","-",'3h OC '!$E$8*('3g CPIH'!C$16/'3g CPIH'!$G$16))</f>
        <v>76.502677103718199</v>
      </c>
      <c r="H116" s="38">
        <f>IF('3g CPIH'!D$16="-","-",'3h OC '!$E$8*('3g CPIH'!D$16/'3g CPIH'!$G$16))</f>
        <v>76.655835616438353</v>
      </c>
      <c r="I116" s="38">
        <f>IF('3g CPIH'!E$16="-","-",'3h OC '!$E$8*('3g CPIH'!E$16/'3g CPIH'!$G$16))</f>
        <v>76.885573385518597</v>
      </c>
      <c r="J116" s="38">
        <f>IF('3g CPIH'!F$16="-","-",'3h OC '!$E$8*('3g CPIH'!F$16/'3g CPIH'!$G$16))</f>
        <v>77.345048923679059</v>
      </c>
      <c r="K116" s="38">
        <f>IF('3g CPIH'!G$16="-","-",'3h OC '!$E$8*('3g CPIH'!G$16/'3g CPIH'!$G$16))</f>
        <v>78.263999999999996</v>
      </c>
      <c r="L116" s="38">
        <f>IF('3g CPIH'!H$16="-","-",'3h OC '!$E$8*('3g CPIH'!H$16/'3g CPIH'!$G$16))</f>
        <v>79.259530332681024</v>
      </c>
      <c r="M116" s="38">
        <f>IF('3g CPIH'!I$16="-","-",'3h OC '!$E$8*('3g CPIH'!I$16/'3g CPIH'!$G$16))</f>
        <v>80.408219178082177</v>
      </c>
      <c r="N116" s="38">
        <f>IF('3g CPIH'!J$16="-","-",'3h OC '!$E$8*('3g CPIH'!J$16/'3g CPIH'!$G$16))</f>
        <v>81.097432485322898</v>
      </c>
      <c r="O116" s="30"/>
      <c r="P116" s="38">
        <f>IF('3g CPIH'!L$16="-","-",'3h OC '!$E$8*('3g CPIH'!L$16/'3g CPIH'!$G$16))</f>
        <v>81.097432485322898</v>
      </c>
      <c r="Q116" s="38">
        <f>IF('3g CPIH'!M$16="-","-",'3h OC '!$E$8*('3g CPIH'!M$16/'3g CPIH'!$G$16))</f>
        <v>82.016383561643835</v>
      </c>
      <c r="R116" s="38">
        <f>IF('3g CPIH'!N$16="-","-",'3h OC '!$E$8*('3g CPIH'!N$16/'3g CPIH'!$G$16))</f>
        <v>82.62901761252445</v>
      </c>
      <c r="S116" s="38">
        <f>IF('3g CPIH'!O$16="-","-",'3h OC '!$E$8*('3g CPIH'!O$16/'3g CPIH'!$G$16))</f>
        <v>83.088493150684926</v>
      </c>
      <c r="T116" s="38">
        <f>IF('3g CPIH'!P$16="-","-",'3h OC '!$E$8*('3g CPIH'!P$16/'3g CPIH'!$G$16))</f>
        <v>83.318230919765156</v>
      </c>
      <c r="U116" s="38">
        <f>IF('3g CPIH'!Q$16="-","-",'3h OC '!$E$8*('3g CPIH'!Q$16/'3g CPIH'!$G$16))</f>
        <v>83.777706457925632</v>
      </c>
      <c r="V116" s="38">
        <f>IF('3g CPIH'!R$16="-","-",'3h OC '!$E$8*('3g CPIH'!R$16/'3g CPIH'!$G$16))</f>
        <v>85.309291585127198</v>
      </c>
      <c r="W116" s="38" t="str">
        <f>IF('3g CPIH'!S$16="-","-",'3h OC '!$E$8*('3g CPIH'!S$16/'3g CPIH'!$G$16))</f>
        <v>-</v>
      </c>
      <c r="X116" s="38" t="str">
        <f>IF('3g CPIH'!T$16="-","-",'3h OC '!$E$8*('3g CPIH'!T$16/'3g CPIH'!$G$16))</f>
        <v>-</v>
      </c>
      <c r="Y116" s="38" t="str">
        <f>IF('3g CPIH'!U$16="-","-",'3h OC '!$E$8*('3g CPIH'!U$16/'3g CPIH'!$G$16))</f>
        <v>-</v>
      </c>
      <c r="Z116" s="38" t="str">
        <f>IF('3g CPIH'!V$16="-","-",'3h OC '!$E$8*('3g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SMNCC'!G$46="-","-",'3i SMNCC'!G$46)</f>
        <v>0</v>
      </c>
      <c r="L117" s="38">
        <f>IF('3i SMNCC'!H$46="-","-",'3i SMNCC'!H$46)</f>
        <v>-0.18995111249132623</v>
      </c>
      <c r="M117" s="38">
        <f>IF('3i SMNCC'!I$46="-","-",'3i SMNCC'!I$46)</f>
        <v>2.3898870370752556</v>
      </c>
      <c r="N117" s="38">
        <f>IF('3i SMNCC'!J$46="-","-",'3i SMNCC'!J$46)</f>
        <v>11.485481460604181</v>
      </c>
      <c r="O117" s="30"/>
      <c r="P117" s="38">
        <f>IF('3i SMNCC'!L$46="-","-",'3i SMNCC'!L$46)</f>
        <v>11.485481460604181</v>
      </c>
      <c r="Q117" s="38">
        <f>IF('3i SMNCC'!M$46="-","-",'3i SMNCC'!M$46)</f>
        <v>13.905095596481768</v>
      </c>
      <c r="R117" s="38">
        <f>IF('3i SMNCC'!N$46="-","-",'3i SMNCC'!N$46)</f>
        <v>14.008016342776511</v>
      </c>
      <c r="S117" s="38">
        <f>IF('3i SMNCC'!O$46="-","-",'3i SMNCC'!O$46)</f>
        <v>16.592254432324484</v>
      </c>
      <c r="T117" s="38">
        <f>IF('3i SMNCC'!P$46="-","-",'3i SMNCC'!P$46)</f>
        <v>16.855736391237045</v>
      </c>
      <c r="U117" s="38">
        <f>IF('3i SMNCC'!Q$46="-","-",'3i SMNCC'!Q$46)</f>
        <v>16.48610584262476</v>
      </c>
      <c r="V117" s="38">
        <f>IF('3i SMNCC'!R$46="-","-",'3i SMNCC'!R$46)</f>
        <v>16.529685824397358</v>
      </c>
      <c r="W117" s="38" t="str">
        <f>IF('3i SMNCC'!S$46="-","-",'3i SMNCC'!S$46)</f>
        <v>-</v>
      </c>
      <c r="X117" s="38" t="str">
        <f>IF('3i SMNCC'!T$46="-","-",'3i SMNCC'!T$46)</f>
        <v>-</v>
      </c>
      <c r="Y117" s="38" t="str">
        <f>IF('3i SMNCC'!U$46="-","-",'3i SMNCC'!U$46)</f>
        <v>-</v>
      </c>
      <c r="Z117" s="38" t="str">
        <f>IF('3i SMNCC'!V$46="-","-",'3i SMNCC'!V$46)</f>
        <v>-</v>
      </c>
      <c r="AA117" s="28"/>
    </row>
    <row r="118" spans="1:27" s="29" customFormat="1" ht="11.25" customHeight="1" x14ac:dyDescent="0.25">
      <c r="A118" s="256"/>
      <c r="B118" s="135" t="s">
        <v>349</v>
      </c>
      <c r="C118" s="135" t="s">
        <v>389</v>
      </c>
      <c r="D118" s="133" t="s">
        <v>324</v>
      </c>
      <c r="E118" s="128"/>
      <c r="F118" s="30"/>
      <c r="G118" s="38">
        <f>IF('3g CPIH'!C$16="-","-",'3j PAAC PAP'!$G$8*('3g CPIH'!C$16/'3g CPIH'!$G$16))</f>
        <v>13.436452250489236</v>
      </c>
      <c r="H118" s="38">
        <f>IF('3g CPIH'!D$16="-","-",'3j PAAC PAP'!$G$8*('3g CPIH'!D$16/'3g CPIH'!$G$16))</f>
        <v>13.463352054794518</v>
      </c>
      <c r="I118" s="38">
        <f>IF('3g CPIH'!E$16="-","-",'3j PAAC PAP'!$G$8*('3g CPIH'!E$16/'3g CPIH'!$G$16))</f>
        <v>13.503701761252445</v>
      </c>
      <c r="J118" s="38">
        <f>IF('3g CPIH'!F$16="-","-",'3j PAAC PAP'!$G$8*('3g CPIH'!F$16/'3g CPIH'!$G$16))</f>
        <v>13.584401174168297</v>
      </c>
      <c r="K118" s="38">
        <f>IF('3g CPIH'!G$16="-","-",'3j PAAC PAP'!$G$8*('3g CPIH'!G$16/'3g CPIH'!$G$16))</f>
        <v>13.745799999999999</v>
      </c>
      <c r="L118" s="38">
        <f>IF('3g CPIH'!H$16="-","-",'3j PAAC PAP'!$G$8*('3g CPIH'!H$16/'3g CPIH'!$G$16))</f>
        <v>13.920648727984345</v>
      </c>
      <c r="M118" s="38">
        <f>IF('3g CPIH'!I$16="-","-",'3j PAAC PAP'!$G$8*('3g CPIH'!I$16/'3g CPIH'!$G$16))</f>
        <v>14.122397260273971</v>
      </c>
      <c r="N118" s="38">
        <f>IF('3g CPIH'!J$16="-","-",'3j PAAC PAP'!$G$8*('3g CPIH'!J$16/'3g CPIH'!$G$16))</f>
        <v>14.24344637964775</v>
      </c>
      <c r="O118" s="30"/>
      <c r="P118" s="38">
        <f>IF('3g CPIH'!L$16="-","-",'3j PAAC PAP'!$G$8*('3g CPIH'!L$16/'3g CPIH'!$G$16))</f>
        <v>14.24344637964775</v>
      </c>
      <c r="Q118" s="38">
        <f>IF('3g CPIH'!M$16="-","-",'3j PAAC PAP'!$G$8*('3g CPIH'!M$16/'3g CPIH'!$G$16))</f>
        <v>14.40484520547945</v>
      </c>
      <c r="R118" s="38">
        <f>IF('3g CPIH'!N$16="-","-",'3j PAAC PAP'!$G$8*('3g CPIH'!N$16/'3g CPIH'!$G$16))</f>
        <v>14.512444422700586</v>
      </c>
      <c r="S118" s="38">
        <f>IF('3g CPIH'!O$16="-","-",'3j PAAC PAP'!$G$8*('3g CPIH'!O$16/'3g CPIH'!$G$16))</f>
        <v>14.593143835616438</v>
      </c>
      <c r="T118" s="38">
        <f>IF('3g CPIH'!P$16="-","-",'3j PAAC PAP'!$G$8*('3g CPIH'!P$16/'3g CPIH'!$G$16))</f>
        <v>14.633493542074362</v>
      </c>
      <c r="U118" s="38">
        <f>IF('3g CPIH'!Q$16="-","-",'3j PAAC PAP'!$G$8*('3g CPIH'!Q$16/'3g CPIH'!$G$16))</f>
        <v>14.714192954990214</v>
      </c>
      <c r="V118" s="38">
        <f>IF('3g CPIH'!R$16="-","-",'3j PAAC PAP'!$G$8*('3g CPIH'!R$16/'3g CPIH'!$G$16))</f>
        <v>14.983190998043053</v>
      </c>
      <c r="W118" s="38" t="str">
        <f>IF('3g CPIH'!S$16="-","-",'3j PAAC PAP'!$G$8*('3g CPIH'!S$16/'3g CPIH'!$G$16))</f>
        <v>-</v>
      </c>
      <c r="X118" s="38" t="str">
        <f>IF('3g CPIH'!T$16="-","-",'3j PAAC PAP'!$G$8*('3g CPIH'!T$16/'3g CPIH'!$G$16))</f>
        <v>-</v>
      </c>
      <c r="Y118" s="38" t="str">
        <f>IF('3g CPIH'!U$16="-","-",'3j PAAC PAP'!$G$8*('3g CPIH'!U$16/'3g CPIH'!$G$16))</f>
        <v>-</v>
      </c>
      <c r="Z118" s="38" t="str">
        <f>IF('3g CPIH'!V$16="-","-",'3j PAAC PAP'!$G$8*('3g CPIH'!V$16/'3g CPIH'!$G$16))</f>
        <v>-</v>
      </c>
      <c r="AA118" s="28"/>
    </row>
    <row r="119" spans="1:27" s="29" customFormat="1" ht="11.25" customHeight="1" x14ac:dyDescent="0.25">
      <c r="A119" s="256"/>
      <c r="B119" s="135" t="s">
        <v>349</v>
      </c>
      <c r="C119" s="135" t="s">
        <v>404</v>
      </c>
      <c r="D119" s="133" t="s">
        <v>324</v>
      </c>
      <c r="E119" s="128"/>
      <c r="F119" s="30"/>
      <c r="G119" s="38">
        <f>IF(G111="-","-",SUM(G111:G117)*'3j PAAC PAP'!$G$26)</f>
        <v>26.90210774881044</v>
      </c>
      <c r="H119" s="38">
        <f>IF(H111="-","-",SUM(H111:H117)*'3j PAAC PAP'!$G$26)</f>
        <v>25.803829797668751</v>
      </c>
      <c r="I119" s="38">
        <f>IF(I111="-","-",SUM(I111:I117)*'3j PAAC PAP'!$G$26)</f>
        <v>27.188058674337064</v>
      </c>
      <c r="J119" s="38">
        <f>IF(J111="-","-",SUM(J111:J117)*'3j PAAC PAP'!$G$26)</f>
        <v>26.681472808112677</v>
      </c>
      <c r="K119" s="38">
        <f>IF(K111="-","-",SUM(K111:K117)*'3j PAAC PAP'!$G$26)</f>
        <v>28.744097596171713</v>
      </c>
      <c r="L119" s="38">
        <f>IF(L111="-","-",SUM(L111:L117)*'3j PAAC PAP'!$G$26)</f>
        <v>28.40563573182035</v>
      </c>
      <c r="M119" s="38">
        <f>IF(M111="-","-",SUM(M111:M117)*'3j PAAC PAP'!$G$26)</f>
        <v>30.55129703627367</v>
      </c>
      <c r="N119" s="38">
        <f>IF(N111="-","-",SUM(N111:N117)*'3j PAAC PAP'!$G$26)</f>
        <v>32.081672138844553</v>
      </c>
      <c r="O119" s="30"/>
      <c r="P119" s="38">
        <f>IF(P111="-","-",SUM(P111:P117)*'3j PAAC PAP'!$G$26)</f>
        <v>32.081672138844553</v>
      </c>
      <c r="Q119" s="38">
        <f>IF(Q111="-","-",SUM(Q111:Q117)*'3j PAAC PAP'!$G$26)</f>
        <v>35.851075400527066</v>
      </c>
      <c r="R119" s="38">
        <f>IF(R111="-","-",SUM(R111:R117)*'3j PAAC PAP'!$G$26)</f>
        <v>34.696233836036889</v>
      </c>
      <c r="S119" s="38">
        <f>IF(S111="-","-",SUM(S111:S117)*'3j PAAC PAP'!$G$26)</f>
        <v>35.005640206492494</v>
      </c>
      <c r="T119" s="38">
        <f>IF(T111="-","-",SUM(T111:T117)*'3j PAAC PAP'!$G$26)</f>
        <v>33.958172839858435</v>
      </c>
      <c r="U119" s="38">
        <f>IF(U111="-","-",SUM(U111:U117)*'3j PAAC PAP'!$G$26)</f>
        <v>37.226821855617722</v>
      </c>
      <c r="V119" s="38">
        <f>IF(V111="-","-",SUM(V111:V117)*'3j PAAC PAP'!$G$26)</f>
        <v>40.324855049744208</v>
      </c>
      <c r="W119" s="38" t="str">
        <f>IF(W111="-","-",SUM(W111:W117)*'3j PAAC PAP'!$G$26)</f>
        <v>-</v>
      </c>
      <c r="X119" s="38" t="str">
        <f>IF(X111="-","-",SUM(X111:X117)*'3j PAAC PAP'!$G$26)</f>
        <v>-</v>
      </c>
      <c r="Y119" s="38" t="str">
        <f>IF(Y111="-","-",SUM(Y111:Y117)*'3j PAAC PAP'!$G$26)</f>
        <v>-</v>
      </c>
      <c r="Z119" s="38" t="str">
        <f>IF(Z111="-","-",SUM(Z111:Z117)*'3j PAAC PAP'!$G$26)</f>
        <v>-</v>
      </c>
      <c r="AA119" s="28"/>
    </row>
    <row r="120" spans="1:27" s="29" customFormat="1" ht="11.25" customHeight="1" x14ac:dyDescent="0.25">
      <c r="A120" s="256"/>
      <c r="B120" s="135" t="s">
        <v>388</v>
      </c>
      <c r="C120" s="135" t="s">
        <v>515</v>
      </c>
      <c r="D120" s="133" t="s">
        <v>324</v>
      </c>
      <c r="E120" s="128"/>
      <c r="F120" s="30"/>
      <c r="G120" s="38">
        <f>IF(G111="-","-",SUM(G111:G119)*'3k EBIT'!$E$8)</f>
        <v>9.7157403954520909</v>
      </c>
      <c r="H120" s="38">
        <f>IF(H111="-","-",SUM(H111:H119)*'3k EBIT'!$E$8)</f>
        <v>9.3302406832806959</v>
      </c>
      <c r="I120" s="38">
        <f>IF(I111="-","-",SUM(I111:I119)*'3k EBIT'!$E$8)</f>
        <v>9.8175483876066068</v>
      </c>
      <c r="J120" s="38">
        <f>IF(J111="-","-",SUM(J111:J119)*'3k EBIT'!$E$8)</f>
        <v>9.641057508393903</v>
      </c>
      <c r="K120" s="38">
        <f>IF(K111="-","-",SUM(K111:K119)*'3k EBIT'!$E$8)</f>
        <v>10.369151035134605</v>
      </c>
      <c r="L120" s="38">
        <f>IF(L111="-","-",SUM(L111:L119)*'3k EBIT'!$E$8)</f>
        <v>10.253575553790085</v>
      </c>
      <c r="M120" s="38">
        <f>IF(M111="-","-",SUM(M111:M119)*'3k EBIT'!$E$8)</f>
        <v>11.01163609519789</v>
      </c>
      <c r="N120" s="38">
        <f>IF(N111="-","-",SUM(N111:N119)*'3k EBIT'!$E$8)</f>
        <v>11.551873991545262</v>
      </c>
      <c r="O120" s="30"/>
      <c r="P120" s="38">
        <f>IF(P111="-","-",SUM(P111:P119)*'3k EBIT'!$E$8)</f>
        <v>11.551873991545262</v>
      </c>
      <c r="Q120" s="38">
        <f>IF(Q111="-","-",SUM(Q111:Q119)*'3k EBIT'!$E$8)</f>
        <v>12.879862866624309</v>
      </c>
      <c r="R120" s="38">
        <f>IF(R111="-","-",SUM(R111:R119)*'3k EBIT'!$E$8)</f>
        <v>12.476045266241117</v>
      </c>
      <c r="S120" s="38">
        <f>IF(S111="-","-",SUM(S111:S119)*'3k EBIT'!$E$8)</f>
        <v>12.586357832601109</v>
      </c>
      <c r="T120" s="38">
        <f>IF(T111="-","-",SUM(T111:T119)*'3k EBIT'!$E$8)</f>
        <v>12.218977428615014</v>
      </c>
      <c r="U120" s="38">
        <f>IF(U111="-","-",SUM(U111:U119)*'3k EBIT'!$E$8)</f>
        <v>13.369399139164829</v>
      </c>
      <c r="V120" s="38">
        <f>IF(V111="-","-",SUM(V111:V119)*'3k EBIT'!$E$8)</f>
        <v>14.463500083438264</v>
      </c>
      <c r="W120" s="38" t="str">
        <f>IF(W111="-","-",SUM(W111:W119)*'3k EBIT'!$E$8)</f>
        <v>-</v>
      </c>
      <c r="X120" s="38" t="str">
        <f>IF(X111="-","-",SUM(X111:X119)*'3k EBIT'!$E$8)</f>
        <v>-</v>
      </c>
      <c r="Y120" s="38" t="str">
        <f>IF(Y111="-","-",SUM(Y111:Y119)*'3k EBIT'!$E$8)</f>
        <v>-</v>
      </c>
      <c r="Z120" s="38" t="str">
        <f>IF(Z111="-","-",SUM(Z111:Z119)*'3k EBIT'!$E$8)</f>
        <v>-</v>
      </c>
      <c r="AA120" s="28"/>
    </row>
    <row r="121" spans="1:27" s="29" customFormat="1" ht="11.5" x14ac:dyDescent="0.25">
      <c r="A121" s="256"/>
      <c r="B121" s="135" t="s">
        <v>292</v>
      </c>
      <c r="C121" s="179" t="s">
        <v>516</v>
      </c>
      <c r="D121" s="133" t="s">
        <v>324</v>
      </c>
      <c r="E121" s="127"/>
      <c r="F121" s="30"/>
      <c r="G121" s="38">
        <f>IF(G111="-","-",SUM(G111:G114,G116:G120)*'3l HAP'!$E$9)</f>
        <v>5.6325206151562366</v>
      </c>
      <c r="H121" s="38">
        <f>IF(H111="-","-",SUM(H111:H114,H116:H120)*'3l HAP'!$E$9)</f>
        <v>5.3245900195064211</v>
      </c>
      <c r="I121" s="38">
        <f>IF(I111="-","-",SUM(I111:I114,I116:I120)*'3l HAP'!$E$9)</f>
        <v>5.3748017476569716</v>
      </c>
      <c r="J121" s="38">
        <f>IF(J111="-","-",SUM(J111:J114,J116:J120)*'3l HAP'!$E$9)</f>
        <v>5.2469794263930707</v>
      </c>
      <c r="K121" s="38">
        <f>IF(K111="-","-",SUM(K111:K114,K116:K120)*'3l HAP'!$E$9)</f>
        <v>5.890973833327493</v>
      </c>
      <c r="L121" s="38">
        <f>IF(L111="-","-",SUM(L111:L114,L116:L120)*'3l HAP'!$E$9)</f>
        <v>5.7888794243106778</v>
      </c>
      <c r="M121" s="38">
        <f>IF(M111="-","-",SUM(M111:M114,M116:M120)*'3l HAP'!$E$9)</f>
        <v>6.4687496953809589</v>
      </c>
      <c r="N121" s="38">
        <f>IF(N111="-","-",SUM(N111:N114,N116:N120)*'3l HAP'!$E$9)</f>
        <v>6.890819510425886</v>
      </c>
      <c r="O121" s="30"/>
      <c r="P121" s="38">
        <f>IF(P111="-","-",SUM(P111:P114,P116:P120)*'3l HAP'!$E$9)</f>
        <v>6.890819510425886</v>
      </c>
      <c r="Q121" s="38">
        <f>IF(Q111="-","-",SUM(Q111:Q114,Q116:Q120)*'3l HAP'!$E$9)</f>
        <v>7.7503829903371706</v>
      </c>
      <c r="R121" s="38">
        <f>IF(R111="-","-",SUM(R111:R114,R116:R120)*'3l HAP'!$E$9)</f>
        <v>7.4126647270613741</v>
      </c>
      <c r="S121" s="38">
        <f>IF(S111="-","-",SUM(S111:S114,S116:S120)*'3l HAP'!$E$9)</f>
        <v>7.456812908417457</v>
      </c>
      <c r="T121" s="38">
        <f>IF(T111="-","-",SUM(T111:T114,T116:T120)*'3l HAP'!$E$9)</f>
        <v>7.1204807921441695</v>
      </c>
      <c r="U121" s="38">
        <f>IF(U111="-","-",SUM(U111:U114,U116:U120)*'3l HAP'!$E$9)</f>
        <v>7.8235604700929375</v>
      </c>
      <c r="V121" s="38">
        <f>IF(V111="-","-",SUM(V111:V114,V116:V120)*'3l HAP'!$E$9)</f>
        <v>8.6603730537388461</v>
      </c>
      <c r="W121" s="38" t="str">
        <f>IF(W111="-","-",SUM(W111:W114,W116:W120)*'3l HAP'!$E$9)</f>
        <v>-</v>
      </c>
      <c r="X121" s="38" t="str">
        <f>IF(X111="-","-",SUM(X111:X114,X116:X120)*'3l HAP'!$E$9)</f>
        <v>-</v>
      </c>
      <c r="Y121" s="38" t="str">
        <f>IF(Y111="-","-",SUM(Y111:Y114,Y116:Y120)*'3l HAP'!$E$9)</f>
        <v>-</v>
      </c>
      <c r="Z121" s="38" t="str">
        <f>IF(Z111="-","-",SUM(Z111:Z114,Z116:Z120)*'3l HAP'!$E$9)</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516.98706705418999</v>
      </c>
      <c r="H122" s="38">
        <f t="shared" si="16"/>
        <v>496.38968630381436</v>
      </c>
      <c r="I122" s="38">
        <f t="shared" si="16"/>
        <v>522.08766134997893</v>
      </c>
      <c r="J122" s="38">
        <f t="shared" si="16"/>
        <v>512.67084922278275</v>
      </c>
      <c r="K122" s="38">
        <f t="shared" si="16"/>
        <v>551.63553973497415</v>
      </c>
      <c r="L122" s="38">
        <f t="shared" si="16"/>
        <v>545.45052776775822</v>
      </c>
      <c r="M122" s="38">
        <f t="shared" si="16"/>
        <v>586.028304790883</v>
      </c>
      <c r="N122" s="38">
        <f t="shared" si="16"/>
        <v>614.88393635333739</v>
      </c>
      <c r="O122" s="30"/>
      <c r="P122" s="38">
        <f t="shared" ref="P122:Z122" si="17">IF(P111="-","-",SUM(P111:P121))</f>
        <v>614.88393635333739</v>
      </c>
      <c r="Q122" s="38">
        <f t="shared" si="17"/>
        <v>685.63762228324754</v>
      </c>
      <c r="R122" s="38">
        <f t="shared" si="17"/>
        <v>664.04635488390136</v>
      </c>
      <c r="S122" s="38">
        <f t="shared" si="17"/>
        <v>669.89642521236874</v>
      </c>
      <c r="T122" s="38">
        <f t="shared" si="17"/>
        <v>650.22429034668926</v>
      </c>
      <c r="U122" s="38">
        <f t="shared" si="17"/>
        <v>711.47585609649593</v>
      </c>
      <c r="V122" s="38">
        <f t="shared" si="17"/>
        <v>769.89690511973924</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DF'!H22="-","-",'3a DF'!H22)</f>
        <v>188.33994439502237</v>
      </c>
      <c r="H123" s="129">
        <f>'3a DF'!I22</f>
        <v>168.71462414299489</v>
      </c>
      <c r="I123" s="129">
        <f>'3a DF'!J22</f>
        <v>151.9777051588633</v>
      </c>
      <c r="J123" s="129">
        <f>'3a DF'!K22</f>
        <v>144.42671815396196</v>
      </c>
      <c r="K123" s="129">
        <f>'3a DF'!L22</f>
        <v>168.95528673350788</v>
      </c>
      <c r="L123" s="129">
        <f>'3a DF'!M22</f>
        <v>162.40667717093112</v>
      </c>
      <c r="M123" s="129">
        <f>'3a DF'!N22</f>
        <v>170.88780289009142</v>
      </c>
      <c r="N123" s="129">
        <f>'3a DF'!O22</f>
        <v>190.14814834472833</v>
      </c>
      <c r="O123" s="30"/>
      <c r="P123" s="129">
        <f>'3a DF'!Q22</f>
        <v>190.14814834472833</v>
      </c>
      <c r="Q123" s="129">
        <f>'3a DF'!R22</f>
        <v>223.22619269655343</v>
      </c>
      <c r="R123" s="129">
        <f>'3a DF'!S22</f>
        <v>199.23472939316446</v>
      </c>
      <c r="S123" s="129">
        <f>'3a DF'!T22</f>
        <v>182.90890675865472</v>
      </c>
      <c r="T123" s="129">
        <f>'3a DF'!U22</f>
        <v>153.10454645201898</v>
      </c>
      <c r="U123" s="129">
        <f>'3a DF'!V22</f>
        <v>183.72407493082196</v>
      </c>
      <c r="V123" s="129">
        <f>'3a DF'!W22</f>
        <v>253.56482343178985</v>
      </c>
      <c r="W123" s="129" t="str">
        <f>'3a DF'!X22</f>
        <v>-</v>
      </c>
      <c r="X123" s="129" t="str">
        <f>'3a DF'!Y22</f>
        <v>-</v>
      </c>
      <c r="Y123" s="129" t="str">
        <f>'3a DF'!Z22</f>
        <v>-</v>
      </c>
      <c r="Z123" s="129" t="str">
        <f>'3a DF'!AA22</f>
        <v>-</v>
      </c>
      <c r="AA123" s="28"/>
    </row>
    <row r="124" spans="1:27" s="29" customFormat="1" ht="11.5" x14ac:dyDescent="0.25">
      <c r="A124" s="256"/>
      <c r="B124" s="132" t="s">
        <v>350</v>
      </c>
      <c r="C124" s="132" t="s">
        <v>300</v>
      </c>
      <c r="D124" s="134" t="s">
        <v>325</v>
      </c>
      <c r="E124" s="131"/>
      <c r="F124" s="30"/>
      <c r="G124" s="129">
        <f>IF('3b CM'!G22="-","-",'3b CM'!G22)</f>
        <v>5.5509303618492253E-2</v>
      </c>
      <c r="H124" s="129">
        <f>'3b CM'!H22</f>
        <v>8.3263955427738387E-2</v>
      </c>
      <c r="I124" s="129">
        <f>'3b CM'!I22</f>
        <v>0.26218914410765282</v>
      </c>
      <c r="J124" s="129">
        <f>'3b CM'!J22</f>
        <v>0.26663330122613599</v>
      </c>
      <c r="K124" s="129">
        <f>'3b CM'!K22</f>
        <v>3.4245830790222476</v>
      </c>
      <c r="L124" s="129">
        <f>'3b CM'!L22</f>
        <v>3.3221916341144282</v>
      </c>
      <c r="M124" s="129">
        <f>'3b CM'!M22</f>
        <v>11.406239831446058</v>
      </c>
      <c r="N124" s="129">
        <f>'3b CM'!N22</f>
        <v>10.843096033018703</v>
      </c>
      <c r="O124" s="30"/>
      <c r="P124" s="129">
        <f>'3b CM'!P22</f>
        <v>10.843096033018703</v>
      </c>
      <c r="Q124" s="129">
        <f>'3b CM'!Q22</f>
        <v>14.698769655470986</v>
      </c>
      <c r="R124" s="129">
        <f>'3b CM'!R22</f>
        <v>14.631288012720409</v>
      </c>
      <c r="S124" s="129">
        <f>'3b CM'!S22</f>
        <v>17.304138631284552</v>
      </c>
      <c r="T124" s="129">
        <f>'3b CM'!T22</f>
        <v>18.342620772054598</v>
      </c>
      <c r="U124" s="129">
        <f>'3b CM'!U22</f>
        <v>14.162511060001705</v>
      </c>
      <c r="V124" s="129">
        <f>'3b CM'!V22</f>
        <v>14.525225694644554</v>
      </c>
      <c r="W124" s="129" t="str">
        <f>'3b CM'!W22</f>
        <v>-</v>
      </c>
      <c r="X124" s="129" t="str">
        <f>'3b CM'!X22</f>
        <v>-</v>
      </c>
      <c r="Y124" s="129" t="str">
        <f>'3b CM'!Y22</f>
        <v>-</v>
      </c>
      <c r="Z124" s="129" t="str">
        <f>'3b CM'!Z22</f>
        <v>-</v>
      </c>
      <c r="AA124" s="28"/>
    </row>
    <row r="125" spans="1:27" s="29" customFormat="1" ht="11.25" customHeight="1" x14ac:dyDescent="0.25">
      <c r="A125" s="256"/>
      <c r="B125" s="132" t="s">
        <v>596</v>
      </c>
      <c r="C125" s="132" t="s">
        <v>597</v>
      </c>
      <c r="D125" s="134" t="s">
        <v>325</v>
      </c>
      <c r="E125" s="131"/>
      <c r="F125" s="30"/>
      <c r="G125" s="129" t="str">
        <f>IF('3c AA'!J36="-","-",'3c AA'!J36)</f>
        <v>-</v>
      </c>
      <c r="H125" s="129" t="str">
        <f>IF('3c AA'!K36="-","-",'3c AA'!K36)</f>
        <v>-</v>
      </c>
      <c r="I125" s="129" t="str">
        <f>IF('3c AA'!L36="-","-",'3c AA'!L36)</f>
        <v>-</v>
      </c>
      <c r="J125" s="129" t="str">
        <f>IF('3c AA'!M36="-","-",'3c AA'!M36)</f>
        <v>-</v>
      </c>
      <c r="K125" s="129" t="str">
        <f>IF('3c AA'!N36="-","-",'3c AA'!N36)</f>
        <v>-</v>
      </c>
      <c r="L125" s="129" t="str">
        <f>IF('3c AA'!O36="-","-",'3c AA'!O36)</f>
        <v>-</v>
      </c>
      <c r="M125" s="129" t="str">
        <f>IF('3c AA'!P36="-","-",'3c AA'!P36)</f>
        <v>-</v>
      </c>
      <c r="N125" s="129" t="str">
        <f>IF('3c AA'!Q36="-","-",'3c AA'!Q36)</f>
        <v>-</v>
      </c>
      <c r="O125" s="30"/>
      <c r="P125" s="129" t="str">
        <f>IF('3c AA'!S36="-","-",'3c AA'!S36)</f>
        <v>-</v>
      </c>
      <c r="Q125" s="129" t="str">
        <f>IF('3c AA'!T36="-","-",'3c AA'!T36)</f>
        <v>-</v>
      </c>
      <c r="R125" s="129" t="str">
        <f>IF('3c AA'!U36="-","-",'3c AA'!U36)</f>
        <v>-</v>
      </c>
      <c r="S125" s="129" t="str">
        <f>IF('3c AA'!V36="-","-",'3c AA'!V36)</f>
        <v>-</v>
      </c>
      <c r="T125" s="129">
        <f>IF('3c AA'!W36="-","-",'3c AA'!W36)</f>
        <v>4.4955437678108234</v>
      </c>
      <c r="U125" s="129">
        <f>IF('3c AA'!X36="-","-",'3c AA'!X36)</f>
        <v>9.9756950960531068</v>
      </c>
      <c r="V125" s="129">
        <f>IF('3c AA'!Y36="-","-",'3c AA'!Y36)</f>
        <v>4.43</v>
      </c>
      <c r="W125" s="129" t="str">
        <f>IF('3c AA'!Z36="-","-",'3c AA'!Z36)</f>
        <v>-</v>
      </c>
      <c r="X125" s="129" t="str">
        <f>IF('3c AA'!AA36="-","-",'3c AA'!AA36)</f>
        <v>-</v>
      </c>
      <c r="Y125" s="129" t="str">
        <f>IF('3c AA'!AB36="-","-",'3c AA'!AB36)</f>
        <v>-</v>
      </c>
      <c r="Z125" s="129" t="str">
        <f>IF('3c AA'!AC36="-","-",'3c AA'!AC36)</f>
        <v>-</v>
      </c>
      <c r="AA125" s="28"/>
    </row>
    <row r="126" spans="1:27" s="29" customFormat="1" ht="11.25" customHeight="1" x14ac:dyDescent="0.25">
      <c r="A126" s="256"/>
      <c r="B126" s="132" t="s">
        <v>2</v>
      </c>
      <c r="C126" s="132" t="s">
        <v>342</v>
      </c>
      <c r="D126" s="134" t="s">
        <v>325</v>
      </c>
      <c r="E126" s="131"/>
      <c r="F126" s="30"/>
      <c r="G126" s="129">
        <f>IF('3d PC'!G23="-","-",'3d PC'!G23)</f>
        <v>68.685461585914183</v>
      </c>
      <c r="H126" s="129">
        <f>'3d PC'!H23</f>
        <v>68.665440646443344</v>
      </c>
      <c r="I126" s="129">
        <f>'3d PC'!I23</f>
        <v>86.587791236570553</v>
      </c>
      <c r="J126" s="129">
        <f>'3d PC'!J23</f>
        <v>85.594461317532918</v>
      </c>
      <c r="K126" s="129">
        <f>'3d PC'!K23</f>
        <v>97.810111750512519</v>
      </c>
      <c r="L126" s="129">
        <f>'3d PC'!L23</f>
        <v>97.006122251460653</v>
      </c>
      <c r="M126" s="129">
        <f>'3d PC'!M23</f>
        <v>118.12075448242457</v>
      </c>
      <c r="N126" s="129">
        <f>'3d PC'!N23</f>
        <v>116.0523145499679</v>
      </c>
      <c r="O126" s="30"/>
      <c r="P126" s="129">
        <f>'3d PC'!P23</f>
        <v>116.0523145499679</v>
      </c>
      <c r="Q126" s="129">
        <f>'3d PC'!Q23</f>
        <v>129.81246897330871</v>
      </c>
      <c r="R126" s="129">
        <f>'3d PC'!R23</f>
        <v>131.75532105738503</v>
      </c>
      <c r="S126" s="129">
        <f>'3d PC'!S23</f>
        <v>143.65154499228004</v>
      </c>
      <c r="T126" s="129">
        <f>'3d PC'!T23</f>
        <v>146.10571491873148</v>
      </c>
      <c r="U126" s="129">
        <f>'3d PC'!U23</f>
        <v>158.14697296486676</v>
      </c>
      <c r="V126" s="129">
        <f>'3d PC'!V23</f>
        <v>143.99882732306122</v>
      </c>
      <c r="W126" s="129" t="str">
        <f>'3d PC'!W23</f>
        <v>-</v>
      </c>
      <c r="X126" s="129" t="str">
        <f>'3d PC'!X23</f>
        <v>-</v>
      </c>
      <c r="Y126" s="129" t="str">
        <f>'3d PC'!Y23</f>
        <v>-</v>
      </c>
      <c r="Z126" s="129" t="str">
        <f>'3d PC'!Z23</f>
        <v>-</v>
      </c>
      <c r="AA126" s="28"/>
    </row>
    <row r="127" spans="1:27" s="29" customFormat="1" ht="11.25" customHeight="1" x14ac:dyDescent="0.25">
      <c r="A127" s="256"/>
      <c r="B127" s="132" t="s">
        <v>352</v>
      </c>
      <c r="C127" s="132" t="s">
        <v>343</v>
      </c>
      <c r="D127" s="134" t="s">
        <v>325</v>
      </c>
      <c r="E127" s="131"/>
      <c r="F127" s="30"/>
      <c r="G127" s="129">
        <f>IF('3e NC-Elec'!H37="-","-",'3e NC-Elec'!H37)</f>
        <v>133.00294880673735</v>
      </c>
      <c r="H127" s="129">
        <f>'3e NC-Elec'!I37</f>
        <v>133.74139570596756</v>
      </c>
      <c r="I127" s="129">
        <f>'3e NC-Elec'!J37</f>
        <v>156.96665379217561</v>
      </c>
      <c r="J127" s="129">
        <f>'3e NC-Elec'!K37</f>
        <v>156.4112421558753</v>
      </c>
      <c r="K127" s="129">
        <f>'3e NC-Elec'!L37</f>
        <v>144.20689140703877</v>
      </c>
      <c r="L127" s="129">
        <f>'3e NC-Elec'!M37</f>
        <v>145.09215195698718</v>
      </c>
      <c r="M127" s="129">
        <f>'3e NC-Elec'!N37</f>
        <v>142.17653819584098</v>
      </c>
      <c r="N127" s="129">
        <f>'3e NC-Elec'!O37</f>
        <v>141.78758931715748</v>
      </c>
      <c r="O127" s="30"/>
      <c r="P127" s="129">
        <f>'3e NC-Elec'!Q37</f>
        <v>141.78758931715748</v>
      </c>
      <c r="Q127" s="129">
        <f>'3e NC-Elec'!R37</f>
        <v>148.3579160263908</v>
      </c>
      <c r="R127" s="129">
        <f>'3e NC-Elec'!S37</f>
        <v>150.03354492109565</v>
      </c>
      <c r="S127" s="129">
        <f>'3e NC-Elec'!T37</f>
        <v>148.74758381711479</v>
      </c>
      <c r="T127" s="129">
        <f>'3e NC-Elec'!U37</f>
        <v>152.14622597535489</v>
      </c>
      <c r="U127" s="129">
        <f>'3e NC-Elec'!V37</f>
        <v>164.92111763830758</v>
      </c>
      <c r="V127" s="129">
        <f>'3e NC-Elec'!W37</f>
        <v>165.09133340490354</v>
      </c>
      <c r="W127" s="129" t="str">
        <f>'3e NC-Elec'!X37</f>
        <v>-</v>
      </c>
      <c r="X127" s="129" t="str">
        <f>'3e NC-Elec'!Y37</f>
        <v>-</v>
      </c>
      <c r="Y127" s="129" t="str">
        <f>'3e NC-Elec'!Z37</f>
        <v>-</v>
      </c>
      <c r="Z127" s="129" t="str">
        <f>'3e NC-Elec'!AA37</f>
        <v>-</v>
      </c>
      <c r="AA127" s="28"/>
    </row>
    <row r="128" spans="1:27" s="29" customFormat="1" ht="12.4" customHeight="1" x14ac:dyDescent="0.25">
      <c r="A128" s="256"/>
      <c r="B128" s="132" t="s">
        <v>349</v>
      </c>
      <c r="C128" s="132" t="s">
        <v>344</v>
      </c>
      <c r="D128" s="134" t="s">
        <v>325</v>
      </c>
      <c r="E128" s="131"/>
      <c r="F128" s="30"/>
      <c r="G128" s="129">
        <f>IF('3g CPIH'!C$16="-","-",'3h OC '!$E$8*('3g CPIH'!C$16/'3g CPIH'!$G$16))</f>
        <v>76.502677103718199</v>
      </c>
      <c r="H128" s="129">
        <f>IF('3g CPIH'!D$16="-","-",'3h OC '!$E$8*('3g CPIH'!D$16/'3g CPIH'!$G$16))</f>
        <v>76.655835616438353</v>
      </c>
      <c r="I128" s="129">
        <f>IF('3g CPIH'!E$16="-","-",'3h OC '!$E$8*('3g CPIH'!E$16/'3g CPIH'!$G$16))</f>
        <v>76.885573385518597</v>
      </c>
      <c r="J128" s="129">
        <f>IF('3g CPIH'!F$16="-","-",'3h OC '!$E$8*('3g CPIH'!F$16/'3g CPIH'!$G$16))</f>
        <v>77.345048923679059</v>
      </c>
      <c r="K128" s="129">
        <f>IF('3g CPIH'!G$16="-","-",'3h OC '!$E$8*('3g CPIH'!G$16/'3g CPIH'!$G$16))</f>
        <v>78.263999999999996</v>
      </c>
      <c r="L128" s="129">
        <f>IF('3g CPIH'!H$16="-","-",'3h OC '!$E$8*('3g CPIH'!H$16/'3g CPIH'!$G$16))</f>
        <v>79.259530332681024</v>
      </c>
      <c r="M128" s="129">
        <f>IF('3g CPIH'!I$16="-","-",'3h OC '!$E$8*('3g CPIH'!I$16/'3g CPIH'!$G$16))</f>
        <v>80.408219178082177</v>
      </c>
      <c r="N128" s="129">
        <f>IF('3g CPIH'!J$16="-","-",'3h OC '!$E$8*('3g CPIH'!J$16/'3g CPIH'!$G$16))</f>
        <v>81.097432485322898</v>
      </c>
      <c r="O128" s="30"/>
      <c r="P128" s="129">
        <f>IF('3g CPIH'!L$16="-","-",'3h OC '!$E$8*('3g CPIH'!L$16/'3g CPIH'!$G$16))</f>
        <v>81.097432485322898</v>
      </c>
      <c r="Q128" s="129">
        <f>IF('3g CPIH'!M$16="-","-",'3h OC '!$E$8*('3g CPIH'!M$16/'3g CPIH'!$G$16))</f>
        <v>82.016383561643835</v>
      </c>
      <c r="R128" s="129">
        <f>IF('3g CPIH'!N$16="-","-",'3h OC '!$E$8*('3g CPIH'!N$16/'3g CPIH'!$G$16))</f>
        <v>82.62901761252445</v>
      </c>
      <c r="S128" s="129">
        <f>IF('3g CPIH'!O$16="-","-",'3h OC '!$E$8*('3g CPIH'!O$16/'3g CPIH'!$G$16))</f>
        <v>83.088493150684926</v>
      </c>
      <c r="T128" s="129">
        <f>IF('3g CPIH'!P$16="-","-",'3h OC '!$E$8*('3g CPIH'!P$16/'3g CPIH'!$G$16))</f>
        <v>83.318230919765156</v>
      </c>
      <c r="U128" s="129">
        <f>IF('3g CPIH'!Q$16="-","-",'3h OC '!$E$8*('3g CPIH'!Q$16/'3g CPIH'!$G$16))</f>
        <v>83.777706457925632</v>
      </c>
      <c r="V128" s="129">
        <f>IF('3g CPIH'!R$16="-","-",'3h OC '!$E$8*('3g CPIH'!R$16/'3g CPIH'!$G$16))</f>
        <v>85.309291585127198</v>
      </c>
      <c r="W128" s="129" t="str">
        <f>IF('3g CPIH'!S$16="-","-",'3h OC '!$E$8*('3g CPIH'!S$16/'3g CPIH'!$G$16))</f>
        <v>-</v>
      </c>
      <c r="X128" s="129" t="str">
        <f>IF('3g CPIH'!T$16="-","-",'3h OC '!$E$8*('3g CPIH'!T$16/'3g CPIH'!$G$16))</f>
        <v>-</v>
      </c>
      <c r="Y128" s="129" t="str">
        <f>IF('3g CPIH'!U$16="-","-",'3h OC '!$E$8*('3g CPIH'!U$16/'3g CPIH'!$G$16))</f>
        <v>-</v>
      </c>
      <c r="Z128" s="129" t="str">
        <f>IF('3g CPIH'!V$16="-","-",'3h OC '!$E$8*('3g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SMNCC'!G$46="-","-",'3i SMNCC'!G$46)</f>
        <v>0</v>
      </c>
      <c r="L129" s="129">
        <f>IF('3i SMNCC'!H$46="-","-",'3i SMNCC'!H$46)</f>
        <v>-0.18995111249132623</v>
      </c>
      <c r="M129" s="129">
        <f>IF('3i SMNCC'!I$46="-","-",'3i SMNCC'!I$46)</f>
        <v>2.3898870370752556</v>
      </c>
      <c r="N129" s="129">
        <f>IF('3i SMNCC'!J$46="-","-",'3i SMNCC'!J$46)</f>
        <v>11.485481460604181</v>
      </c>
      <c r="O129" s="30"/>
      <c r="P129" s="129">
        <f>IF('3i SMNCC'!L$46="-","-",'3i SMNCC'!L$46)</f>
        <v>11.485481460604181</v>
      </c>
      <c r="Q129" s="129">
        <f>IF('3i SMNCC'!M$46="-","-",'3i SMNCC'!M$46)</f>
        <v>13.905095596481768</v>
      </c>
      <c r="R129" s="129">
        <f>IF('3i SMNCC'!N$46="-","-",'3i SMNCC'!N$46)</f>
        <v>14.008016342776511</v>
      </c>
      <c r="S129" s="129">
        <f>IF('3i SMNCC'!O$46="-","-",'3i SMNCC'!O$46)</f>
        <v>16.592254432324484</v>
      </c>
      <c r="T129" s="129">
        <f>IF('3i SMNCC'!P$46="-","-",'3i SMNCC'!P$46)</f>
        <v>16.855736391237045</v>
      </c>
      <c r="U129" s="129">
        <f>IF('3i SMNCC'!Q$46="-","-",'3i SMNCC'!Q$46)</f>
        <v>16.48610584262476</v>
      </c>
      <c r="V129" s="129">
        <f>IF('3i SMNCC'!R$46="-","-",'3i SMNCC'!R$46)</f>
        <v>16.529685824397358</v>
      </c>
      <c r="W129" s="129" t="str">
        <f>IF('3i SMNCC'!S$46="-","-",'3i SMNCC'!S$46)</f>
        <v>-</v>
      </c>
      <c r="X129" s="129" t="str">
        <f>IF('3i SMNCC'!T$46="-","-",'3i SMNCC'!T$46)</f>
        <v>-</v>
      </c>
      <c r="Y129" s="129" t="str">
        <f>IF('3i SMNCC'!U$46="-","-",'3i SMNCC'!U$46)</f>
        <v>-</v>
      </c>
      <c r="Z129" s="129" t="str">
        <f>IF('3i SMNCC'!V$46="-","-",'3i SMNCC'!V$46)</f>
        <v>-</v>
      </c>
      <c r="AA129" s="28"/>
    </row>
    <row r="130" spans="1:27" s="29" customFormat="1" ht="11.25" customHeight="1" x14ac:dyDescent="0.25">
      <c r="A130" s="256"/>
      <c r="B130" s="132" t="s">
        <v>349</v>
      </c>
      <c r="C130" s="132" t="s">
        <v>389</v>
      </c>
      <c r="D130" s="134" t="s">
        <v>325</v>
      </c>
      <c r="E130" s="131"/>
      <c r="F130" s="30"/>
      <c r="G130" s="129">
        <f>IF('3g CPIH'!C$16="-","-",'3j PAAC PAP'!$G$8*('3g CPIH'!C$16/'3g CPIH'!$G$16))</f>
        <v>13.436452250489236</v>
      </c>
      <c r="H130" s="129">
        <f>IF('3g CPIH'!D$16="-","-",'3j PAAC PAP'!$G$8*('3g CPIH'!D$16/'3g CPIH'!$G$16))</f>
        <v>13.463352054794518</v>
      </c>
      <c r="I130" s="129">
        <f>IF('3g CPIH'!E$16="-","-",'3j PAAC PAP'!$G$8*('3g CPIH'!E$16/'3g CPIH'!$G$16))</f>
        <v>13.503701761252445</v>
      </c>
      <c r="J130" s="129">
        <f>IF('3g CPIH'!F$16="-","-",'3j PAAC PAP'!$G$8*('3g CPIH'!F$16/'3g CPIH'!$G$16))</f>
        <v>13.584401174168297</v>
      </c>
      <c r="K130" s="129">
        <f>IF('3g CPIH'!G$16="-","-",'3j PAAC PAP'!$G$8*('3g CPIH'!G$16/'3g CPIH'!$G$16))</f>
        <v>13.745799999999999</v>
      </c>
      <c r="L130" s="129">
        <f>IF('3g CPIH'!H$16="-","-",'3j PAAC PAP'!$G$8*('3g CPIH'!H$16/'3g CPIH'!$G$16))</f>
        <v>13.920648727984345</v>
      </c>
      <c r="M130" s="129">
        <f>IF('3g CPIH'!I$16="-","-",'3j PAAC PAP'!$G$8*('3g CPIH'!I$16/'3g CPIH'!$G$16))</f>
        <v>14.122397260273971</v>
      </c>
      <c r="N130" s="129">
        <f>IF('3g CPIH'!J$16="-","-",'3j PAAC PAP'!$G$8*('3g CPIH'!J$16/'3g CPIH'!$G$16))</f>
        <v>14.24344637964775</v>
      </c>
      <c r="O130" s="30"/>
      <c r="P130" s="129">
        <f>IF('3g CPIH'!L$16="-","-",'3j PAAC PAP'!$G$8*('3g CPIH'!L$16/'3g CPIH'!$G$16))</f>
        <v>14.24344637964775</v>
      </c>
      <c r="Q130" s="129">
        <f>IF('3g CPIH'!M$16="-","-",'3j PAAC PAP'!$G$8*('3g CPIH'!M$16/'3g CPIH'!$G$16))</f>
        <v>14.40484520547945</v>
      </c>
      <c r="R130" s="129">
        <f>IF('3g CPIH'!N$16="-","-",'3j PAAC PAP'!$G$8*('3g CPIH'!N$16/'3g CPIH'!$G$16))</f>
        <v>14.512444422700586</v>
      </c>
      <c r="S130" s="129">
        <f>IF('3g CPIH'!O$16="-","-",'3j PAAC PAP'!$G$8*('3g CPIH'!O$16/'3g CPIH'!$G$16))</f>
        <v>14.593143835616438</v>
      </c>
      <c r="T130" s="129">
        <f>IF('3g CPIH'!P$16="-","-",'3j PAAC PAP'!$G$8*('3g CPIH'!P$16/'3g CPIH'!$G$16))</f>
        <v>14.633493542074362</v>
      </c>
      <c r="U130" s="129">
        <f>IF('3g CPIH'!Q$16="-","-",'3j PAAC PAP'!$G$8*('3g CPIH'!Q$16/'3g CPIH'!$G$16))</f>
        <v>14.714192954990214</v>
      </c>
      <c r="V130" s="129">
        <f>IF('3g CPIH'!R$16="-","-",'3j PAAC PAP'!$G$8*('3g CPIH'!R$16/'3g CPIH'!$G$16))</f>
        <v>14.983190998043053</v>
      </c>
      <c r="W130" s="129" t="str">
        <f>IF('3g CPIH'!S$16="-","-",'3j PAAC PAP'!$G$8*('3g CPIH'!S$16/'3g CPIH'!$G$16))</f>
        <v>-</v>
      </c>
      <c r="X130" s="129" t="str">
        <f>IF('3g CPIH'!T$16="-","-",'3j PAAC PAP'!$G$8*('3g CPIH'!T$16/'3g CPIH'!$G$16))</f>
        <v>-</v>
      </c>
      <c r="Y130" s="129" t="str">
        <f>IF('3g CPIH'!U$16="-","-",'3j PAAC PAP'!$G$8*('3g CPIH'!U$16/'3g CPIH'!$G$16))</f>
        <v>-</v>
      </c>
      <c r="Z130" s="129" t="str">
        <f>IF('3g CPIH'!V$16="-","-",'3j PAAC PAP'!$G$8*('3g CPIH'!V$16/'3g CPIH'!$G$16))</f>
        <v>-</v>
      </c>
      <c r="AA130" s="28"/>
    </row>
    <row r="131" spans="1:27" s="29" customFormat="1" ht="11.25" customHeight="1" x14ac:dyDescent="0.25">
      <c r="A131" s="256"/>
      <c r="B131" s="132" t="s">
        <v>349</v>
      </c>
      <c r="C131" s="132" t="s">
        <v>404</v>
      </c>
      <c r="D131" s="134" t="s">
        <v>325</v>
      </c>
      <c r="E131" s="131"/>
      <c r="F131" s="30"/>
      <c r="G131" s="129">
        <f>IF(G123="-","-",SUM(G123:G129)*'3j PAAC PAP'!$G$26)</f>
        <v>27.21039390941063</v>
      </c>
      <c r="H131" s="129">
        <f>IF(H123="-","-",SUM(H123:H129)*'3j PAAC PAP'!$G$26)</f>
        <v>26.118332142003162</v>
      </c>
      <c r="I131" s="129">
        <f>IF(I123="-","-",SUM(I123:I129)*'3j PAAC PAP'!$G$26)</f>
        <v>27.565747149843748</v>
      </c>
      <c r="J131" s="129">
        <f>IF(J123="-","-",SUM(J123:J129)*'3j PAAC PAP'!$G$26)</f>
        <v>27.062124048456997</v>
      </c>
      <c r="K131" s="129">
        <f>IF(K123="-","-",SUM(K123:K129)*'3j PAAC PAP'!$G$26)</f>
        <v>28.730996789869209</v>
      </c>
      <c r="L131" s="129">
        <f>IF(L123="-","-",SUM(L123:L129)*'3j PAAC PAP'!$G$26)</f>
        <v>28.394843047223929</v>
      </c>
      <c r="M131" s="129">
        <f>IF(M123="-","-",SUM(M123:M129)*'3j PAAC PAP'!$G$26)</f>
        <v>30.639661456101265</v>
      </c>
      <c r="N131" s="129">
        <f>IF(N123="-","-",SUM(N123:N129)*'3j PAAC PAP'!$G$26)</f>
        <v>32.157365278843045</v>
      </c>
      <c r="O131" s="30"/>
      <c r="P131" s="129">
        <f>IF(P123="-","-",SUM(P123:P129)*'3j PAAC PAP'!$G$26)</f>
        <v>32.157365278843045</v>
      </c>
      <c r="Q131" s="129">
        <f>IF(Q123="-","-",SUM(Q123:Q129)*'3j PAAC PAP'!$G$26)</f>
        <v>35.691597288401397</v>
      </c>
      <c r="R131" s="129">
        <f>IF(R123="-","-",SUM(R123:R129)*'3j PAAC PAP'!$G$26)</f>
        <v>34.541280035414673</v>
      </c>
      <c r="S131" s="129">
        <f>IF(S123="-","-",SUM(S123:S129)*'3j PAAC PAP'!$G$26)</f>
        <v>34.541338612502706</v>
      </c>
      <c r="T131" s="129">
        <f>IF(T123="-","-",SUM(T123:T129)*'3j PAAC PAP'!$G$26)</f>
        <v>33.496029134329071</v>
      </c>
      <c r="U131" s="129">
        <f>IF(U123="-","-",SUM(U123:U129)*'3j PAAC PAP'!$G$26)</f>
        <v>36.809982421963895</v>
      </c>
      <c r="V131" s="129">
        <f>IF(V123="-","-",SUM(V123:V129)*'3j PAAC PAP'!$G$26)</f>
        <v>39.857389702857503</v>
      </c>
      <c r="W131" s="129" t="str">
        <f>IF(W123="-","-",SUM(W123:W129)*'3j PAAC PAP'!$G$26)</f>
        <v>-</v>
      </c>
      <c r="X131" s="129" t="str">
        <f>IF(X123="-","-",SUM(X123:X129)*'3j PAAC PAP'!$G$26)</f>
        <v>-</v>
      </c>
      <c r="Y131" s="129" t="str">
        <f>IF(Y123="-","-",SUM(Y123:Y129)*'3j PAAC PAP'!$G$26)</f>
        <v>-</v>
      </c>
      <c r="Z131" s="129" t="str">
        <f>IF(Z123="-","-",SUM(Z123:Z129)*'3j PAAC PAP'!$G$26)</f>
        <v>-</v>
      </c>
      <c r="AA131" s="28"/>
    </row>
    <row r="132" spans="1:27" s="29" customFormat="1" ht="11.5" x14ac:dyDescent="0.25">
      <c r="A132" s="256"/>
      <c r="B132" s="132" t="s">
        <v>388</v>
      </c>
      <c r="C132" s="132" t="s">
        <v>515</v>
      </c>
      <c r="D132" s="134" t="s">
        <v>325</v>
      </c>
      <c r="E132" s="131"/>
      <c r="F132" s="30"/>
      <c r="G132" s="129">
        <f>IF(G123="-","-",SUM(G123:G131)*'3k EBIT'!$E$8)</f>
        <v>9.8240962462899066</v>
      </c>
      <c r="H132" s="129">
        <f>IF(H123="-","-",SUM(H123:H131)*'3k EBIT'!$E$8)</f>
        <v>9.4407813869064992</v>
      </c>
      <c r="I132" s="129">
        <f>IF(I123="-","-",SUM(I123:I131)*'3k EBIT'!$E$8)</f>
        <v>9.950297636017531</v>
      </c>
      <c r="J132" s="129">
        <f>IF(J123="-","-",SUM(J123:J131)*'3k EBIT'!$E$8)</f>
        <v>9.7748481039226771</v>
      </c>
      <c r="K132" s="129">
        <f>IF(K123="-","-",SUM(K123:K131)*'3k EBIT'!$E$8)</f>
        <v>10.364546387910721</v>
      </c>
      <c r="L132" s="129">
        <f>IF(L123="-","-",SUM(L123:L131)*'3k EBIT'!$E$8)</f>
        <v>10.249782160924207</v>
      </c>
      <c r="M132" s="129">
        <f>IF(M123="-","-",SUM(M123:M131)*'3k EBIT'!$E$8)</f>
        <v>11.04269425841731</v>
      </c>
      <c r="N132" s="129">
        <f>IF(N123="-","-",SUM(N123:N131)*'3k EBIT'!$E$8)</f>
        <v>11.578478476713054</v>
      </c>
      <c r="O132" s="30"/>
      <c r="P132" s="129">
        <f>IF(P123="-","-",SUM(P123:P131)*'3k EBIT'!$E$8)</f>
        <v>11.578478476713054</v>
      </c>
      <c r="Q132" s="129">
        <f>IF(Q123="-","-",SUM(Q123:Q131)*'3k EBIT'!$E$8)</f>
        <v>12.823809794064248</v>
      </c>
      <c r="R132" s="129">
        <f>IF(R123="-","-",SUM(R123:R131)*'3k EBIT'!$E$8)</f>
        <v>12.421582390339438</v>
      </c>
      <c r="S132" s="129">
        <f>IF(S123="-","-",SUM(S123:S131)*'3k EBIT'!$E$8)</f>
        <v>12.423165965135599</v>
      </c>
      <c r="T132" s="129">
        <f>IF(T123="-","-",SUM(T123:T131)*'3k EBIT'!$E$8)</f>
        <v>12.056544011803554</v>
      </c>
      <c r="U132" s="129">
        <f>IF(U123="-","-",SUM(U123:U131)*'3k EBIT'!$E$8)</f>
        <v>13.222889184230818</v>
      </c>
      <c r="V132" s="129">
        <f>IF(V123="-","-",SUM(V123:V131)*'3k EBIT'!$E$8)</f>
        <v>14.299196225942715</v>
      </c>
      <c r="W132" s="129" t="str">
        <f>IF(W123="-","-",SUM(W123:W131)*'3k EBIT'!$E$8)</f>
        <v>-</v>
      </c>
      <c r="X132" s="129" t="str">
        <f>IF(X123="-","-",SUM(X123:X131)*'3k EBIT'!$E$8)</f>
        <v>-</v>
      </c>
      <c r="Y132" s="129" t="str">
        <f>IF(Y123="-","-",SUM(Y123:Y131)*'3k EBIT'!$E$8)</f>
        <v>-</v>
      </c>
      <c r="Z132" s="129" t="str">
        <f>IF(Z123="-","-",SUM(Z123:Z131)*'3k EBIT'!$E$8)</f>
        <v>-</v>
      </c>
      <c r="AA132" s="28"/>
    </row>
    <row r="133" spans="1:27" s="29" customFormat="1" ht="11.5" x14ac:dyDescent="0.25">
      <c r="A133" s="256"/>
      <c r="B133" s="132" t="s">
        <v>292</v>
      </c>
      <c r="C133" s="177" t="s">
        <v>516</v>
      </c>
      <c r="D133" s="134" t="s">
        <v>325</v>
      </c>
      <c r="E133" s="130"/>
      <c r="F133" s="30"/>
      <c r="G133" s="129">
        <f>IF(G123="-","-",SUM(G123:G126,G128:G132)*'3l HAP'!$E$9)</f>
        <v>5.6229424439257336</v>
      </c>
      <c r="H133" s="129">
        <f>IF(H123="-","-",SUM(H123:H126,H128:H132)*'3l HAP'!$E$9)</f>
        <v>5.3167566040248699</v>
      </c>
      <c r="I133" s="129">
        <f>IF(I123="-","-",SUM(I123:I126,I128:I132)*'3l HAP'!$E$9)</f>
        <v>5.3693379331180973</v>
      </c>
      <c r="J133" s="129">
        <f>IF(J123="-","-",SUM(J123:J126,J128:J132)*'3l HAP'!$E$9)</f>
        <v>5.2422720549709823</v>
      </c>
      <c r="K133" s="129">
        <f>IF(K123="-","-",SUM(K123:K126,K128:K132)*'3l HAP'!$E$9)</f>
        <v>5.8753648495303823</v>
      </c>
      <c r="L133" s="129">
        <f>IF(L123="-","-",SUM(L123:L126,L128:L132)*'3l HAP'!$E$9)</f>
        <v>5.7739688891200212</v>
      </c>
      <c r="M133" s="129">
        <f>IF(M123="-","-",SUM(M123:M126,M128:M132)*'3l HAP'!$E$9)</f>
        <v>6.427657507263266</v>
      </c>
      <c r="N133" s="129">
        <f>IF(N123="-","-",SUM(N123:N126,N128:N132)*'3l HAP'!$E$9)</f>
        <v>6.8462159762125117</v>
      </c>
      <c r="O133" s="30"/>
      <c r="P133" s="129">
        <f>IF(P123="-","-",SUM(P123:P126,P128:P132)*'3l HAP'!$E$9)</f>
        <v>6.8462159762125117</v>
      </c>
      <c r="Q133" s="129">
        <f>IF(Q123="-","-",SUM(Q123:Q126,Q128:Q132)*'3l HAP'!$E$9)</f>
        <v>7.709645522136122</v>
      </c>
      <c r="R133" s="129">
        <f>IF(R123="-","-",SUM(R123:R126,R128:R132)*'3l HAP'!$E$9)</f>
        <v>7.3751647981485204</v>
      </c>
      <c r="S133" s="129">
        <f>IF(S123="-","-",SUM(S123:S126,S128:S132)*'3l HAP'!$E$9)</f>
        <v>7.395212823567376</v>
      </c>
      <c r="T133" s="129">
        <f>IF(T123="-","-",SUM(T123:T126,T128:T132)*'3l HAP'!$E$9)</f>
        <v>7.0629422615397486</v>
      </c>
      <c r="U133" s="129">
        <f>IF(U123="-","-",SUM(U123:U126,U128:U132)*'3l HAP'!$E$9)</f>
        <v>7.7746657367042422</v>
      </c>
      <c r="V133" s="129">
        <f>IF(V123="-","-",SUM(V123:V126,V128:V132)*'3l HAP'!$E$9)</f>
        <v>8.6015528123358269</v>
      </c>
      <c r="W133" s="129" t="str">
        <f>IF(W123="-","-",SUM(W123:W126,W128:W132)*'3l HAP'!$E$9)</f>
        <v>-</v>
      </c>
      <c r="X133" s="129" t="str">
        <f>IF(X123="-","-",SUM(X123:X126,X128:X132)*'3l HAP'!$E$9)</f>
        <v>-</v>
      </c>
      <c r="Y133" s="129" t="str">
        <f>IF(Y123="-","-",SUM(Y123:Y126,Y128:Y132)*'3l HAP'!$E$9)</f>
        <v>-</v>
      </c>
      <c r="Z133" s="129" t="str">
        <f>IF(Z123="-","-",SUM(Z123:Z126,Z128:Z132)*'3l HAP'!$E$9)</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522.68042604512607</v>
      </c>
      <c r="H134" s="129">
        <f t="shared" si="18"/>
        <v>502.19978225500097</v>
      </c>
      <c r="I134" s="129">
        <f t="shared" si="18"/>
        <v>529.06899719746752</v>
      </c>
      <c r="J134" s="129">
        <f t="shared" si="18"/>
        <v>519.70774923379429</v>
      </c>
      <c r="K134" s="129">
        <f t="shared" si="18"/>
        <v>551.37758099739165</v>
      </c>
      <c r="L134" s="129">
        <f t="shared" si="18"/>
        <v>545.23596505893556</v>
      </c>
      <c r="M134" s="129">
        <f t="shared" si="18"/>
        <v>587.62185209701624</v>
      </c>
      <c r="N134" s="129">
        <f t="shared" si="18"/>
        <v>616.23956830221584</v>
      </c>
      <c r="O134" s="30"/>
      <c r="P134" s="129">
        <f t="shared" ref="P134:Z134" si="19">IF(P123="-","-",SUM(P123:P133))</f>
        <v>616.23956830221584</v>
      </c>
      <c r="Q134" s="129">
        <f t="shared" si="19"/>
        <v>682.64672431993063</v>
      </c>
      <c r="R134" s="129">
        <f t="shared" si="19"/>
        <v>661.14238898626968</v>
      </c>
      <c r="S134" s="129">
        <f t="shared" si="19"/>
        <v>661.24578301916551</v>
      </c>
      <c r="T134" s="129">
        <f t="shared" si="19"/>
        <v>641.61762814671977</v>
      </c>
      <c r="U134" s="129">
        <f t="shared" si="19"/>
        <v>703.71591428849069</v>
      </c>
      <c r="V134" s="129">
        <f t="shared" si="19"/>
        <v>761.19051700310285</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DF'!H23="-","-",'3a DF'!H23)</f>
        <v>185.23093543690067</v>
      </c>
      <c r="H135" s="38">
        <f>'3a DF'!I23</f>
        <v>165.92957883828487</v>
      </c>
      <c r="I135" s="38">
        <f>'3a DF'!J23</f>
        <v>149.46894341800464</v>
      </c>
      <c r="J135" s="38">
        <f>'3a DF'!K23</f>
        <v>142.04260382295737</v>
      </c>
      <c r="K135" s="38">
        <f>'3a DF'!L23</f>
        <v>166.1662687072799</v>
      </c>
      <c r="L135" s="38">
        <f>'3a DF'!M23</f>
        <v>159.72575987638109</v>
      </c>
      <c r="M135" s="38">
        <f>'3a DF'!N23</f>
        <v>170.1263549005819</v>
      </c>
      <c r="N135" s="38">
        <f>'3a DF'!O23</f>
        <v>189.3008794184658</v>
      </c>
      <c r="O135" s="30"/>
      <c r="P135" s="38">
        <f>'3a DF'!Q23</f>
        <v>189.3008794184658</v>
      </c>
      <c r="Q135" s="38">
        <f>'3a DF'!R23</f>
        <v>222.91527530957737</v>
      </c>
      <c r="R135" s="38">
        <f>'3a DF'!S23</f>
        <v>198.95675727811133</v>
      </c>
      <c r="S135" s="38">
        <f>'3a DF'!T23</f>
        <v>183.21491861663296</v>
      </c>
      <c r="T135" s="38">
        <f>'3a DF'!U23</f>
        <v>153.36143967381125</v>
      </c>
      <c r="U135" s="38">
        <f>'3a DF'!V23</f>
        <v>183.62510238424454</v>
      </c>
      <c r="V135" s="38">
        <f>'3a DF'!W23</f>
        <v>253.42893744783137</v>
      </c>
      <c r="W135" s="38" t="str">
        <f>'3a DF'!X23</f>
        <v>-</v>
      </c>
      <c r="X135" s="38" t="str">
        <f>'3a DF'!Y23</f>
        <v>-</v>
      </c>
      <c r="Y135" s="38" t="str">
        <f>'3a DF'!Z23</f>
        <v>-</v>
      </c>
      <c r="Z135" s="38" t="str">
        <f>'3a DF'!AA23</f>
        <v>-</v>
      </c>
      <c r="AA135" s="28"/>
    </row>
    <row r="136" spans="1:27" s="29" customFormat="1" ht="11.25" customHeight="1" x14ac:dyDescent="0.25">
      <c r="A136" s="256"/>
      <c r="B136" s="135" t="s">
        <v>350</v>
      </c>
      <c r="C136" s="135" t="s">
        <v>300</v>
      </c>
      <c r="D136" s="133" t="s">
        <v>326</v>
      </c>
      <c r="E136" s="128"/>
      <c r="F136" s="30"/>
      <c r="G136" s="38">
        <f>IF('3b CM'!G23="-","-",'3b CM'!G23)</f>
        <v>5.438273103582917E-2</v>
      </c>
      <c r="H136" s="38">
        <f>'3b CM'!H23</f>
        <v>8.1574096553743758E-2</v>
      </c>
      <c r="I136" s="38">
        <f>'3b CM'!I23</f>
        <v>0.25686796221616925</v>
      </c>
      <c r="J136" s="38">
        <f>'3b CM'!J23</f>
        <v>0.26122192426398211</v>
      </c>
      <c r="K136" s="38">
        <f>'3b CM'!K23</f>
        <v>3.3550804704074078</v>
      </c>
      <c r="L136" s="38">
        <f>'3b CM'!L23</f>
        <v>3.2547670806545437</v>
      </c>
      <c r="M136" s="38">
        <f>'3b CM'!M23</f>
        <v>11.3739039895618</v>
      </c>
      <c r="N136" s="38">
        <f>'3b CM'!N23</f>
        <v>10.812356661934036</v>
      </c>
      <c r="O136" s="30"/>
      <c r="P136" s="38">
        <f>'3b CM'!P23</f>
        <v>10.812356661934036</v>
      </c>
      <c r="Q136" s="38">
        <f>'3b CM'!Q23</f>
        <v>14.653510570211337</v>
      </c>
      <c r="R136" s="38">
        <f>'3b CM'!R23</f>
        <v>14.586379343382038</v>
      </c>
      <c r="S136" s="38">
        <f>'3b CM'!S23</f>
        <v>17.393529431054528</v>
      </c>
      <c r="T136" s="38">
        <f>'3b CM'!T23</f>
        <v>18.438069360462734</v>
      </c>
      <c r="U136" s="38">
        <f>'3b CM'!U23</f>
        <v>14.162946170779563</v>
      </c>
      <c r="V136" s="38">
        <f>'3b CM'!V23</f>
        <v>14.52557607956934</v>
      </c>
      <c r="W136" s="38" t="str">
        <f>'3b CM'!W23</f>
        <v>-</v>
      </c>
      <c r="X136" s="38" t="str">
        <f>'3b CM'!X23</f>
        <v>-</v>
      </c>
      <c r="Y136" s="38" t="str">
        <f>'3b CM'!Y23</f>
        <v>-</v>
      </c>
      <c r="Z136" s="38" t="str">
        <f>'3b CM'!Z23</f>
        <v>-</v>
      </c>
      <c r="AA136" s="28"/>
    </row>
    <row r="137" spans="1:27" s="29" customFormat="1" ht="11.25" customHeight="1" x14ac:dyDescent="0.25">
      <c r="A137" s="256"/>
      <c r="B137" s="135" t="s">
        <v>596</v>
      </c>
      <c r="C137" s="135" t="s">
        <v>597</v>
      </c>
      <c r="D137" s="133" t="s">
        <v>326</v>
      </c>
      <c r="E137" s="128"/>
      <c r="F137" s="30"/>
      <c r="G137" s="38" t="str">
        <f>IF('3c AA'!J37="-","-",'3c AA'!J37)</f>
        <v>-</v>
      </c>
      <c r="H137" s="38" t="str">
        <f>IF('3c AA'!K37="-","-",'3c AA'!K37)</f>
        <v>-</v>
      </c>
      <c r="I137" s="38" t="str">
        <f>IF('3c AA'!L37="-","-",'3c AA'!L37)</f>
        <v>-</v>
      </c>
      <c r="J137" s="38" t="str">
        <f>IF('3c AA'!M37="-","-",'3c AA'!M37)</f>
        <v>-</v>
      </c>
      <c r="K137" s="38" t="str">
        <f>IF('3c AA'!N37="-","-",'3c AA'!N37)</f>
        <v>-</v>
      </c>
      <c r="L137" s="38" t="str">
        <f>IF('3c AA'!O37="-","-",'3c AA'!O37)</f>
        <v>-</v>
      </c>
      <c r="M137" s="38" t="str">
        <f>IF('3c AA'!P37="-","-",'3c AA'!P37)</f>
        <v>-</v>
      </c>
      <c r="N137" s="38" t="str">
        <f>IF('3c AA'!Q37="-","-",'3c AA'!Q37)</f>
        <v>-</v>
      </c>
      <c r="O137" s="30"/>
      <c r="P137" s="38" t="str">
        <f>IF('3c AA'!S37="-","-",'3c AA'!S37)</f>
        <v>-</v>
      </c>
      <c r="Q137" s="38" t="str">
        <f>IF('3c AA'!T37="-","-",'3c AA'!T37)</f>
        <v>-</v>
      </c>
      <c r="R137" s="38" t="str">
        <f>IF('3c AA'!U37="-","-",'3c AA'!U37)</f>
        <v>-</v>
      </c>
      <c r="S137" s="38" t="str">
        <f>IF('3c AA'!V37="-","-",'3c AA'!V37)</f>
        <v>-</v>
      </c>
      <c r="T137" s="38">
        <f>IF('3c AA'!W37="-","-",'3c AA'!W37)</f>
        <v>4.4755123629600444</v>
      </c>
      <c r="U137" s="38">
        <f>IF('3c AA'!X37="-","-",'3c AA'!X37)</f>
        <v>9.9756950960531068</v>
      </c>
      <c r="V137" s="38">
        <f>IF('3c AA'!Y37="-","-",'3c AA'!Y37)</f>
        <v>4.43</v>
      </c>
      <c r="W137" s="38" t="str">
        <f>IF('3c AA'!Z37="-","-",'3c AA'!Z37)</f>
        <v>-</v>
      </c>
      <c r="X137" s="38" t="str">
        <f>IF('3c AA'!AA37="-","-",'3c AA'!AA37)</f>
        <v>-</v>
      </c>
      <c r="Y137" s="38" t="str">
        <f>IF('3c AA'!AB37="-","-",'3c AA'!AB37)</f>
        <v>-</v>
      </c>
      <c r="Z137" s="38" t="str">
        <f>IF('3c AA'!AC37="-","-",'3c AA'!AC37)</f>
        <v>-</v>
      </c>
      <c r="AA137" s="28"/>
    </row>
    <row r="138" spans="1:27" s="29" customFormat="1" ht="11.25" customHeight="1" x14ac:dyDescent="0.25">
      <c r="A138" s="256"/>
      <c r="B138" s="135" t="s">
        <v>2</v>
      </c>
      <c r="C138" s="135" t="s">
        <v>342</v>
      </c>
      <c r="D138" s="133" t="s">
        <v>326</v>
      </c>
      <c r="E138" s="128"/>
      <c r="F138" s="30"/>
      <c r="G138" s="38">
        <f>IF('3d PC'!G24="-","-",'3d PC'!G24)</f>
        <v>68.671157560696429</v>
      </c>
      <c r="H138" s="38">
        <f>'3d PC'!H24</f>
        <v>68.651330582572669</v>
      </c>
      <c r="I138" s="38">
        <f>'3d PC'!I24</f>
        <v>86.526293005382186</v>
      </c>
      <c r="J138" s="38">
        <f>'3d PC'!J24</f>
        <v>85.547553838481548</v>
      </c>
      <c r="K138" s="38">
        <f>'3d PC'!K24</f>
        <v>97.650132706506909</v>
      </c>
      <c r="L138" s="38">
        <f>'3d PC'!L24</f>
        <v>96.864851293844183</v>
      </c>
      <c r="M138" s="38">
        <f>'3d PC'!M24</f>
        <v>118.04461733557049</v>
      </c>
      <c r="N138" s="38">
        <f>'3d PC'!N24</f>
        <v>115.98549101536402</v>
      </c>
      <c r="O138" s="30"/>
      <c r="P138" s="38">
        <f>'3d PC'!P24</f>
        <v>115.98549101536402</v>
      </c>
      <c r="Q138" s="38">
        <f>'3d PC'!Q24</f>
        <v>129.77988250465026</v>
      </c>
      <c r="R138" s="38">
        <f>'3d PC'!R24</f>
        <v>131.72160686941143</v>
      </c>
      <c r="S138" s="38">
        <f>'3d PC'!S24</f>
        <v>143.69711937439382</v>
      </c>
      <c r="T138" s="38">
        <f>'3d PC'!T24</f>
        <v>146.15604262973034</v>
      </c>
      <c r="U138" s="38">
        <f>'3d PC'!U24</f>
        <v>158.11846911845339</v>
      </c>
      <c r="V138" s="38">
        <f>'3d PC'!V24</f>
        <v>143.97827810880719</v>
      </c>
      <c r="W138" s="38" t="str">
        <f>'3d PC'!W24</f>
        <v>-</v>
      </c>
      <c r="X138" s="38" t="str">
        <f>'3d PC'!X24</f>
        <v>-</v>
      </c>
      <c r="Y138" s="38" t="str">
        <f>'3d PC'!Y24</f>
        <v>-</v>
      </c>
      <c r="Z138" s="38" t="str">
        <f>'3d PC'!Z24</f>
        <v>-</v>
      </c>
      <c r="AA138" s="28"/>
    </row>
    <row r="139" spans="1:27" s="29" customFormat="1" ht="11.25" customHeight="1" x14ac:dyDescent="0.25">
      <c r="A139" s="256"/>
      <c r="B139" s="135" t="s">
        <v>352</v>
      </c>
      <c r="C139" s="135" t="s">
        <v>343</v>
      </c>
      <c r="D139" s="133" t="s">
        <v>326</v>
      </c>
      <c r="E139" s="128"/>
      <c r="F139" s="30"/>
      <c r="G139" s="38">
        <f>IF('3e NC-Elec'!H38="-","-",'3e NC-Elec'!H38)</f>
        <v>146.64933375988156</v>
      </c>
      <c r="H139" s="38">
        <f>'3e NC-Elec'!I38</f>
        <v>147.37559079661511</v>
      </c>
      <c r="I139" s="38">
        <f>'3e NC-Elec'!J38</f>
        <v>168.50890410403383</v>
      </c>
      <c r="J139" s="38">
        <f>'3e NC-Elec'!K38</f>
        <v>167.96266088794439</v>
      </c>
      <c r="K139" s="38">
        <f>'3e NC-Elec'!L38</f>
        <v>163.90927532597712</v>
      </c>
      <c r="L139" s="38">
        <f>'3e NC-Elec'!M38</f>
        <v>164.77992249696916</v>
      </c>
      <c r="M139" s="38">
        <f>'3e NC-Elec'!N38</f>
        <v>154.51850663243908</v>
      </c>
      <c r="N139" s="38">
        <f>'3e NC-Elec'!O38</f>
        <v>154.13129084609272</v>
      </c>
      <c r="O139" s="30"/>
      <c r="P139" s="38">
        <f>'3e NC-Elec'!Q38</f>
        <v>154.13129084609272</v>
      </c>
      <c r="Q139" s="38">
        <f>'3e NC-Elec'!R38</f>
        <v>157.80897045798051</v>
      </c>
      <c r="R139" s="38">
        <f>'3e NC-Elec'!S38</f>
        <v>159.5898556194345</v>
      </c>
      <c r="S139" s="38">
        <f>'3e NC-Elec'!T38</f>
        <v>159.35873765525906</v>
      </c>
      <c r="T139" s="38">
        <f>'3e NC-Elec'!U38</f>
        <v>162.95162465860261</v>
      </c>
      <c r="U139" s="38">
        <f>'3e NC-Elec'!V38</f>
        <v>179.95385902974789</v>
      </c>
      <c r="V139" s="38">
        <f>'3e NC-Elec'!W38</f>
        <v>180.2644378989944</v>
      </c>
      <c r="W139" s="38" t="str">
        <f>'3e NC-Elec'!X38</f>
        <v>-</v>
      </c>
      <c r="X139" s="38" t="str">
        <f>'3e NC-Elec'!Y38</f>
        <v>-</v>
      </c>
      <c r="Y139" s="38" t="str">
        <f>'3e NC-Elec'!Z38</f>
        <v>-</v>
      </c>
      <c r="Z139" s="38" t="str">
        <f>'3e NC-Elec'!AA38</f>
        <v>-</v>
      </c>
      <c r="AA139" s="28"/>
    </row>
    <row r="140" spans="1:27" s="29" customFormat="1" ht="11.25" customHeight="1" x14ac:dyDescent="0.25">
      <c r="A140" s="256"/>
      <c r="B140" s="135" t="s">
        <v>349</v>
      </c>
      <c r="C140" s="135" t="s">
        <v>344</v>
      </c>
      <c r="D140" s="133" t="s">
        <v>326</v>
      </c>
      <c r="E140" s="128"/>
      <c r="F140" s="30"/>
      <c r="G140" s="38">
        <f>IF('3g CPIH'!C$16="-","-",'3h OC '!$E$8*('3g CPIH'!C$16/'3g CPIH'!$G$16))</f>
        <v>76.502677103718199</v>
      </c>
      <c r="H140" s="38">
        <f>IF('3g CPIH'!D$16="-","-",'3h OC '!$E$8*('3g CPIH'!D$16/'3g CPIH'!$G$16))</f>
        <v>76.655835616438353</v>
      </c>
      <c r="I140" s="38">
        <f>IF('3g CPIH'!E$16="-","-",'3h OC '!$E$8*('3g CPIH'!E$16/'3g CPIH'!$G$16))</f>
        <v>76.885573385518597</v>
      </c>
      <c r="J140" s="38">
        <f>IF('3g CPIH'!F$16="-","-",'3h OC '!$E$8*('3g CPIH'!F$16/'3g CPIH'!$G$16))</f>
        <v>77.345048923679059</v>
      </c>
      <c r="K140" s="38">
        <f>IF('3g CPIH'!G$16="-","-",'3h OC '!$E$8*('3g CPIH'!G$16/'3g CPIH'!$G$16))</f>
        <v>78.263999999999996</v>
      </c>
      <c r="L140" s="38">
        <f>IF('3g CPIH'!H$16="-","-",'3h OC '!$E$8*('3g CPIH'!H$16/'3g CPIH'!$G$16))</f>
        <v>79.259530332681024</v>
      </c>
      <c r="M140" s="38">
        <f>IF('3g CPIH'!I$16="-","-",'3h OC '!$E$8*('3g CPIH'!I$16/'3g CPIH'!$G$16))</f>
        <v>80.408219178082177</v>
      </c>
      <c r="N140" s="38">
        <f>IF('3g CPIH'!J$16="-","-",'3h OC '!$E$8*('3g CPIH'!J$16/'3g CPIH'!$G$16))</f>
        <v>81.097432485322898</v>
      </c>
      <c r="O140" s="30"/>
      <c r="P140" s="38">
        <f>IF('3g CPIH'!L$16="-","-",'3h OC '!$E$8*('3g CPIH'!L$16/'3g CPIH'!$G$16))</f>
        <v>81.097432485322898</v>
      </c>
      <c r="Q140" s="38">
        <f>IF('3g CPIH'!M$16="-","-",'3h OC '!$E$8*('3g CPIH'!M$16/'3g CPIH'!$G$16))</f>
        <v>82.016383561643835</v>
      </c>
      <c r="R140" s="38">
        <f>IF('3g CPIH'!N$16="-","-",'3h OC '!$E$8*('3g CPIH'!N$16/'3g CPIH'!$G$16))</f>
        <v>82.62901761252445</v>
      </c>
      <c r="S140" s="38">
        <f>IF('3g CPIH'!O$16="-","-",'3h OC '!$E$8*('3g CPIH'!O$16/'3g CPIH'!$G$16))</f>
        <v>83.088493150684926</v>
      </c>
      <c r="T140" s="38">
        <f>IF('3g CPIH'!P$16="-","-",'3h OC '!$E$8*('3g CPIH'!P$16/'3g CPIH'!$G$16))</f>
        <v>83.318230919765156</v>
      </c>
      <c r="U140" s="38">
        <f>IF('3g CPIH'!Q$16="-","-",'3h OC '!$E$8*('3g CPIH'!Q$16/'3g CPIH'!$G$16))</f>
        <v>83.777706457925632</v>
      </c>
      <c r="V140" s="38">
        <f>IF('3g CPIH'!R$16="-","-",'3h OC '!$E$8*('3g CPIH'!R$16/'3g CPIH'!$G$16))</f>
        <v>85.309291585127198</v>
      </c>
      <c r="W140" s="38" t="str">
        <f>IF('3g CPIH'!S$16="-","-",'3h OC '!$E$8*('3g CPIH'!S$16/'3g CPIH'!$G$16))</f>
        <v>-</v>
      </c>
      <c r="X140" s="38" t="str">
        <f>IF('3g CPIH'!T$16="-","-",'3h OC '!$E$8*('3g CPIH'!T$16/'3g CPIH'!$G$16))</f>
        <v>-</v>
      </c>
      <c r="Y140" s="38" t="str">
        <f>IF('3g CPIH'!U$16="-","-",'3h OC '!$E$8*('3g CPIH'!U$16/'3g CPIH'!$G$16))</f>
        <v>-</v>
      </c>
      <c r="Z140" s="38" t="str">
        <f>IF('3g CPIH'!V$16="-","-",'3h OC '!$E$8*('3g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SMNCC'!G$46="-","-",'3i SMNCC'!G$46)</f>
        <v>0</v>
      </c>
      <c r="L141" s="38">
        <f>IF('3i SMNCC'!H$46="-","-",'3i SMNCC'!H$46)</f>
        <v>-0.18995111249132623</v>
      </c>
      <c r="M141" s="38">
        <f>IF('3i SMNCC'!I$46="-","-",'3i SMNCC'!I$46)</f>
        <v>2.3898870370752556</v>
      </c>
      <c r="N141" s="38">
        <f>IF('3i SMNCC'!J$46="-","-",'3i SMNCC'!J$46)</f>
        <v>11.485481460604181</v>
      </c>
      <c r="O141" s="30"/>
      <c r="P141" s="38">
        <f>IF('3i SMNCC'!L$46="-","-",'3i SMNCC'!L$46)</f>
        <v>11.485481460604181</v>
      </c>
      <c r="Q141" s="38">
        <f>IF('3i SMNCC'!M$46="-","-",'3i SMNCC'!M$46)</f>
        <v>13.905095596481768</v>
      </c>
      <c r="R141" s="38">
        <f>IF('3i SMNCC'!N$46="-","-",'3i SMNCC'!N$46)</f>
        <v>14.008016342776511</v>
      </c>
      <c r="S141" s="38">
        <f>IF('3i SMNCC'!O$46="-","-",'3i SMNCC'!O$46)</f>
        <v>16.592254432324484</v>
      </c>
      <c r="T141" s="38">
        <f>IF('3i SMNCC'!P$46="-","-",'3i SMNCC'!P$46)</f>
        <v>16.855736391237045</v>
      </c>
      <c r="U141" s="38">
        <f>IF('3i SMNCC'!Q$46="-","-",'3i SMNCC'!Q$46)</f>
        <v>16.48610584262476</v>
      </c>
      <c r="V141" s="38">
        <f>IF('3i SMNCC'!R$46="-","-",'3i SMNCC'!R$46)</f>
        <v>16.529685824397358</v>
      </c>
      <c r="W141" s="38" t="str">
        <f>IF('3i SMNCC'!S$46="-","-",'3i SMNCC'!S$46)</f>
        <v>-</v>
      </c>
      <c r="X141" s="38" t="str">
        <f>IF('3i SMNCC'!T$46="-","-",'3i SMNCC'!T$46)</f>
        <v>-</v>
      </c>
      <c r="Y141" s="38" t="str">
        <f>IF('3i SMNCC'!U$46="-","-",'3i SMNCC'!U$46)</f>
        <v>-</v>
      </c>
      <c r="Z141" s="38" t="str">
        <f>IF('3i SMNCC'!V$46="-","-",'3i SMNCC'!V$46)</f>
        <v>-</v>
      </c>
      <c r="AA141" s="28"/>
    </row>
    <row r="142" spans="1:27" s="29" customFormat="1" ht="12.4" customHeight="1" x14ac:dyDescent="0.25">
      <c r="A142" s="256"/>
      <c r="B142" s="135" t="s">
        <v>349</v>
      </c>
      <c r="C142" s="135" t="s">
        <v>389</v>
      </c>
      <c r="D142" s="133" t="s">
        <v>326</v>
      </c>
      <c r="E142" s="128"/>
      <c r="F142" s="30"/>
      <c r="G142" s="38">
        <f>IF('3g CPIH'!C$16="-","-",'3j PAAC PAP'!$G$8*('3g CPIH'!C$16/'3g CPIH'!$G$16))</f>
        <v>13.436452250489236</v>
      </c>
      <c r="H142" s="38">
        <f>IF('3g CPIH'!D$16="-","-",'3j PAAC PAP'!$G$8*('3g CPIH'!D$16/'3g CPIH'!$G$16))</f>
        <v>13.463352054794518</v>
      </c>
      <c r="I142" s="38">
        <f>IF('3g CPIH'!E$16="-","-",'3j PAAC PAP'!$G$8*('3g CPIH'!E$16/'3g CPIH'!$G$16))</f>
        <v>13.503701761252445</v>
      </c>
      <c r="J142" s="38">
        <f>IF('3g CPIH'!F$16="-","-",'3j PAAC PAP'!$G$8*('3g CPIH'!F$16/'3g CPIH'!$G$16))</f>
        <v>13.584401174168297</v>
      </c>
      <c r="K142" s="38">
        <f>IF('3g CPIH'!G$16="-","-",'3j PAAC PAP'!$G$8*('3g CPIH'!G$16/'3g CPIH'!$G$16))</f>
        <v>13.745799999999999</v>
      </c>
      <c r="L142" s="38">
        <f>IF('3g CPIH'!H$16="-","-",'3j PAAC PAP'!$G$8*('3g CPIH'!H$16/'3g CPIH'!$G$16))</f>
        <v>13.920648727984345</v>
      </c>
      <c r="M142" s="38">
        <f>IF('3g CPIH'!I$16="-","-",'3j PAAC PAP'!$G$8*('3g CPIH'!I$16/'3g CPIH'!$G$16))</f>
        <v>14.122397260273971</v>
      </c>
      <c r="N142" s="38">
        <f>IF('3g CPIH'!J$16="-","-",'3j PAAC PAP'!$G$8*('3g CPIH'!J$16/'3g CPIH'!$G$16))</f>
        <v>14.24344637964775</v>
      </c>
      <c r="O142" s="30"/>
      <c r="P142" s="38">
        <f>IF('3g CPIH'!L$16="-","-",'3j PAAC PAP'!$G$8*('3g CPIH'!L$16/'3g CPIH'!$G$16))</f>
        <v>14.24344637964775</v>
      </c>
      <c r="Q142" s="38">
        <f>IF('3g CPIH'!M$16="-","-",'3j PAAC PAP'!$G$8*('3g CPIH'!M$16/'3g CPIH'!$G$16))</f>
        <v>14.40484520547945</v>
      </c>
      <c r="R142" s="38">
        <f>IF('3g CPIH'!N$16="-","-",'3j PAAC PAP'!$G$8*('3g CPIH'!N$16/'3g CPIH'!$G$16))</f>
        <v>14.512444422700586</v>
      </c>
      <c r="S142" s="38">
        <f>IF('3g CPIH'!O$16="-","-",'3j PAAC PAP'!$G$8*('3g CPIH'!O$16/'3g CPIH'!$G$16))</f>
        <v>14.593143835616438</v>
      </c>
      <c r="T142" s="38">
        <f>IF('3g CPIH'!P$16="-","-",'3j PAAC PAP'!$G$8*('3g CPIH'!P$16/'3g CPIH'!$G$16))</f>
        <v>14.633493542074362</v>
      </c>
      <c r="U142" s="38">
        <f>IF('3g CPIH'!Q$16="-","-",'3j PAAC PAP'!$G$8*('3g CPIH'!Q$16/'3g CPIH'!$G$16))</f>
        <v>14.714192954990214</v>
      </c>
      <c r="V142" s="38">
        <f>IF('3g CPIH'!R$16="-","-",'3j PAAC PAP'!$G$8*('3g CPIH'!R$16/'3g CPIH'!$G$16))</f>
        <v>14.983190998043053</v>
      </c>
      <c r="W142" s="38" t="str">
        <f>IF('3g CPIH'!S$16="-","-",'3j PAAC PAP'!$G$8*('3g CPIH'!S$16/'3g CPIH'!$G$16))</f>
        <v>-</v>
      </c>
      <c r="X142" s="38" t="str">
        <f>IF('3g CPIH'!T$16="-","-",'3j PAAC PAP'!$G$8*('3g CPIH'!T$16/'3g CPIH'!$G$16))</f>
        <v>-</v>
      </c>
      <c r="Y142" s="38" t="str">
        <f>IF('3g CPIH'!U$16="-","-",'3j PAAC PAP'!$G$8*('3g CPIH'!U$16/'3g CPIH'!$G$16))</f>
        <v>-</v>
      </c>
      <c r="Z142" s="38" t="str">
        <f>IF('3g CPIH'!V$16="-","-",'3j PAAC PAP'!$G$8*('3g CPIH'!V$16/'3g CPIH'!$G$16))</f>
        <v>-</v>
      </c>
      <c r="AA142" s="28"/>
    </row>
    <row r="143" spans="1:27" s="29" customFormat="1" ht="11.25" customHeight="1" x14ac:dyDescent="0.25">
      <c r="A143" s="256"/>
      <c r="B143" s="135" t="s">
        <v>349</v>
      </c>
      <c r="C143" s="135" t="s">
        <v>404</v>
      </c>
      <c r="D143" s="133" t="s">
        <v>326</v>
      </c>
      <c r="E143" s="128"/>
      <c r="F143" s="30"/>
      <c r="G143" s="38">
        <f>IF(G135="-","-",SUM(G135:G141)*'3j PAAC PAP'!$G$26)</f>
        <v>27.824012721085825</v>
      </c>
      <c r="H143" s="38">
        <f>IF(H135="-","-",SUM(H135:H141)*'3j PAAC PAP'!$G$26)</f>
        <v>26.750111439324844</v>
      </c>
      <c r="I143" s="38">
        <f>IF(I135="-","-",SUM(I135:I141)*'3j PAAC PAP'!$G$26)</f>
        <v>28.088665361795318</v>
      </c>
      <c r="J143" s="38">
        <f>IF(J135="-","-",SUM(J135:J141)*'3j PAAC PAP'!$G$26)</f>
        <v>27.593691775473282</v>
      </c>
      <c r="K143" s="38">
        <f>IF(K135="-","-",SUM(K135:K141)*'3j PAAC PAP'!$G$26)</f>
        <v>29.703967550982775</v>
      </c>
      <c r="L143" s="38">
        <f>IF(L135="-","-",SUM(L135:L141)*'3j PAAC PAP'!$G$26)</f>
        <v>29.374478009976084</v>
      </c>
      <c r="M143" s="38">
        <f>IF(M135="-","-",SUM(M135:M141)*'3j PAAC PAP'!$G$26)</f>
        <v>31.308688319777335</v>
      </c>
      <c r="N143" s="38">
        <f>IF(N135="-","-",SUM(N135:N141)*'3j PAAC PAP'!$G$26)</f>
        <v>32.822124561831771</v>
      </c>
      <c r="O143" s="30"/>
      <c r="P143" s="38">
        <f>IF(P135="-","-",SUM(P135:P141)*'3j PAAC PAP'!$G$26)</f>
        <v>32.822124561831771</v>
      </c>
      <c r="Q143" s="38">
        <f>IF(Q135="-","-",SUM(Q135:Q141)*'3j PAAC PAP'!$G$26)</f>
        <v>36.220092003555784</v>
      </c>
      <c r="R143" s="38">
        <f>IF(R135="-","-",SUM(R135:R141)*'3j PAAC PAP'!$G$26)</f>
        <v>35.077789057122011</v>
      </c>
      <c r="S143" s="38">
        <f>IF(S135="-","-",SUM(S135:S141)*'3j PAAC PAP'!$G$26)</f>
        <v>35.185876781046282</v>
      </c>
      <c r="T143" s="38">
        <f>IF(T135="-","-",SUM(T135:T141)*'3j PAAC PAP'!$G$26)</f>
        <v>34.14849306440793</v>
      </c>
      <c r="U143" s="38">
        <f>IF(U135="-","-",SUM(U135:U141)*'3j PAAC PAP'!$G$26)</f>
        <v>37.679253040933823</v>
      </c>
      <c r="V143" s="38">
        <f>IF(V135="-","-",SUM(V135:V141)*'3j PAAC PAP'!$G$26)</f>
        <v>40.733152256602587</v>
      </c>
      <c r="W143" s="38" t="str">
        <f>IF(W135="-","-",SUM(W135:W141)*'3j PAAC PAP'!$G$26)</f>
        <v>-</v>
      </c>
      <c r="X143" s="38" t="str">
        <f>IF(X135="-","-",SUM(X135:X141)*'3j PAAC PAP'!$G$26)</f>
        <v>-</v>
      </c>
      <c r="Y143" s="38" t="str">
        <f>IF(Y135="-","-",SUM(Y135:Y141)*'3j PAAC PAP'!$G$26)</f>
        <v>-</v>
      </c>
      <c r="Z143" s="38" t="str">
        <f>IF(Z135="-","-",SUM(Z135:Z141)*'3j PAAC PAP'!$G$26)</f>
        <v>-</v>
      </c>
      <c r="AA143" s="28"/>
    </row>
    <row r="144" spans="1:27" s="29" customFormat="1" ht="11.5" x14ac:dyDescent="0.25">
      <c r="A144" s="256"/>
      <c r="B144" s="135" t="s">
        <v>388</v>
      </c>
      <c r="C144" s="135" t="s">
        <v>515</v>
      </c>
      <c r="D144" s="133" t="s">
        <v>326</v>
      </c>
      <c r="E144" s="128"/>
      <c r="F144" s="30"/>
      <c r="G144" s="38">
        <f>IF(G135="-","-",SUM(G135:G143)*'3k EBIT'!$E$8)</f>
        <v>10.039769853887828</v>
      </c>
      <c r="H144" s="38">
        <f>IF(H135="-","-",SUM(H135:H143)*'3k EBIT'!$E$8)</f>
        <v>9.6628380084873449</v>
      </c>
      <c r="I144" s="38">
        <f>IF(I135="-","-",SUM(I135:I143)*'3k EBIT'!$E$8)</f>
        <v>10.1340919641972</v>
      </c>
      <c r="J144" s="38">
        <f>IF(J135="-","-",SUM(J135:J143)*'3k EBIT'!$E$8)</f>
        <v>9.9616825476960766</v>
      </c>
      <c r="K144" s="38">
        <f>IF(K135="-","-",SUM(K135:K143)*'3k EBIT'!$E$8)</f>
        <v>10.706524355574032</v>
      </c>
      <c r="L144" s="38">
        <f>IF(L135="-","-",SUM(L135:L143)*'3k EBIT'!$E$8)</f>
        <v>10.594102449881792</v>
      </c>
      <c r="M144" s="38">
        <f>IF(M135="-","-",SUM(M135:M143)*'3k EBIT'!$E$8)</f>
        <v>11.277842585886317</v>
      </c>
      <c r="N144" s="38">
        <f>IF(N135="-","-",SUM(N135:N143)*'3k EBIT'!$E$8)</f>
        <v>11.81212684279717</v>
      </c>
      <c r="O144" s="30"/>
      <c r="P144" s="38">
        <f>IF(P135="-","-",SUM(P135:P143)*'3k EBIT'!$E$8)</f>
        <v>11.81212684279717</v>
      </c>
      <c r="Q144" s="38">
        <f>IF(Q135="-","-",SUM(Q135:Q143)*'3k EBIT'!$E$8)</f>
        <v>13.009564141299149</v>
      </c>
      <c r="R144" s="38">
        <f>IF(R135="-","-",SUM(R135:R143)*'3k EBIT'!$E$8)</f>
        <v>12.610153591252525</v>
      </c>
      <c r="S144" s="38">
        <f>IF(S135="-","-",SUM(S135:S143)*'3k EBIT'!$E$8)</f>
        <v>12.649707051229178</v>
      </c>
      <c r="T144" s="38">
        <f>IF(T135="-","-",SUM(T135:T143)*'3k EBIT'!$E$8)</f>
        <v>12.285870829935902</v>
      </c>
      <c r="U144" s="38">
        <f>IF(U135="-","-",SUM(U135:U143)*'3k EBIT'!$E$8)</f>
        <v>13.528418817294543</v>
      </c>
      <c r="V144" s="38">
        <f>IF(V135="-","-",SUM(V135:V143)*'3k EBIT'!$E$8)</f>
        <v>14.607007632261446</v>
      </c>
      <c r="W144" s="38" t="str">
        <f>IF(W135="-","-",SUM(W135:W143)*'3k EBIT'!$E$8)</f>
        <v>-</v>
      </c>
      <c r="X144" s="38" t="str">
        <f>IF(X135="-","-",SUM(X135:X143)*'3k EBIT'!$E$8)</f>
        <v>-</v>
      </c>
      <c r="Y144" s="38" t="str">
        <f>IF(Y135="-","-",SUM(Y135:Y143)*'3k EBIT'!$E$8)</f>
        <v>-</v>
      </c>
      <c r="Z144" s="38" t="str">
        <f>IF(Z135="-","-",SUM(Z135:Z143)*'3k EBIT'!$E$8)</f>
        <v>-</v>
      </c>
      <c r="AA144" s="28"/>
    </row>
    <row r="145" spans="1:27" s="29" customFormat="1" ht="11.5" x14ac:dyDescent="0.25">
      <c r="A145" s="256"/>
      <c r="B145" s="135" t="s">
        <v>292</v>
      </c>
      <c r="C145" s="179" t="s">
        <v>516</v>
      </c>
      <c r="D145" s="133" t="s">
        <v>326</v>
      </c>
      <c r="E145" s="127"/>
      <c r="F145" s="30"/>
      <c r="G145" s="38">
        <f>IF(G135="-","-",SUM(G135:G138,G140:G144)*'3l HAP'!$E$9)</f>
        <v>5.5893391946980548</v>
      </c>
      <c r="H145" s="38">
        <f>IF(H135="-","-",SUM(H135:H138,H140:H144)*'3l HAP'!$E$9)</f>
        <v>5.2882504407383575</v>
      </c>
      <c r="I145" s="38">
        <f>IF(I135="-","-",SUM(I135:I138,I140:I144)*'3l HAP'!$E$9)</f>
        <v>5.3419758277433447</v>
      </c>
      <c r="J145" s="38">
        <f>IF(J135="-","-",SUM(J135:J138,J140:J144)*'3l HAP'!$E$9)</f>
        <v>5.2171183628623821</v>
      </c>
      <c r="K145" s="38">
        <f>IF(K135="-","-",SUM(K135:K138,K140:K144)*'3l HAP'!$E$9)</f>
        <v>5.8504231600703864</v>
      </c>
      <c r="L145" s="38">
        <f>IF(L135="-","-",SUM(L135:L138,L140:L144)*'3l HAP'!$E$9)</f>
        <v>5.7510460968731278</v>
      </c>
      <c r="M145" s="38">
        <f>IF(M135="-","-",SUM(M135:M138,M140:M144)*'3l HAP'!$E$9)</f>
        <v>6.4281590231942944</v>
      </c>
      <c r="N145" s="38">
        <f>IF(N135="-","-",SUM(N135:N138,N140:N144)*'3l HAP'!$E$9)</f>
        <v>6.8455362797509922</v>
      </c>
      <c r="O145" s="30"/>
      <c r="P145" s="38">
        <f>IF(P135="-","-",SUM(P135:P138,P140:P144)*'3l HAP'!$E$9)</f>
        <v>6.8455362797509922</v>
      </c>
      <c r="Q145" s="38">
        <f>IF(Q135="-","-",SUM(Q135:Q138,Q140:Q144)*'3l HAP'!$E$9)</f>
        <v>7.7144109644409324</v>
      </c>
      <c r="R145" s="38">
        <f>IF(R135="-","-",SUM(R135:R138,R140:R144)*'3l HAP'!$E$9)</f>
        <v>7.3805597906975091</v>
      </c>
      <c r="S145" s="38">
        <f>IF(S135="-","-",SUM(S135:S138,S140:S144)*'3l HAP'!$E$9)</f>
        <v>7.4144226397751387</v>
      </c>
      <c r="T145" s="38">
        <f>IF(T135="-","-",SUM(T135:T138,T140:T144)*'3l HAP'!$E$9)</f>
        <v>7.0814547645457662</v>
      </c>
      <c r="U145" s="38">
        <f>IF(U135="-","-",SUM(U135:U138,U140:U144)*'3l HAP'!$E$9)</f>
        <v>7.7900059757813889</v>
      </c>
      <c r="V145" s="38">
        <f>IF(V135="-","-",SUM(V135:V138,V140:V144)*'3l HAP'!$E$9)</f>
        <v>8.6165962809337753</v>
      </c>
      <c r="W145" s="38" t="str">
        <f>IF(W135="-","-",SUM(W135:W138,W140:W144)*'3l HAP'!$E$9)</f>
        <v>-</v>
      </c>
      <c r="X145" s="38" t="str">
        <f>IF(X135="-","-",SUM(X135:X138,X140:X144)*'3l HAP'!$E$9)</f>
        <v>-</v>
      </c>
      <c r="Y145" s="38" t="str">
        <f>IF(Y135="-","-",SUM(Y135:Y138,Y140:Y144)*'3l HAP'!$E$9)</f>
        <v>-</v>
      </c>
      <c r="Z145" s="38" t="str">
        <f>IF(Z135="-","-",SUM(Z135:Z138,Z140:Z144)*'3l HAP'!$E$9)</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533.9980606123936</v>
      </c>
      <c r="H146" s="38">
        <f t="shared" si="20"/>
        <v>513.85846187380992</v>
      </c>
      <c r="I146" s="38">
        <f t="shared" si="20"/>
        <v>538.71501679014375</v>
      </c>
      <c r="J146" s="38">
        <f t="shared" si="20"/>
        <v>529.5159832575265</v>
      </c>
      <c r="K146" s="38">
        <f t="shared" si="20"/>
        <v>569.35147227679852</v>
      </c>
      <c r="L146" s="38">
        <f t="shared" si="20"/>
        <v>563.33515525275402</v>
      </c>
      <c r="M146" s="38">
        <f t="shared" si="20"/>
        <v>599.99857626244273</v>
      </c>
      <c r="N146" s="38">
        <f t="shared" si="20"/>
        <v>628.53616595181131</v>
      </c>
      <c r="O146" s="30"/>
      <c r="P146" s="38">
        <f t="shared" ref="P146:Z146" si="21">IF(P135="-","-",SUM(P135:P145))</f>
        <v>628.53616595181131</v>
      </c>
      <c r="Q146" s="38">
        <f t="shared" si="21"/>
        <v>692.42803031532037</v>
      </c>
      <c r="R146" s="38">
        <f t="shared" si="21"/>
        <v>671.07257992741279</v>
      </c>
      <c r="S146" s="38">
        <f t="shared" si="21"/>
        <v>673.18820296801675</v>
      </c>
      <c r="T146" s="38">
        <f t="shared" si="21"/>
        <v>653.70596819753325</v>
      </c>
      <c r="U146" s="38">
        <f t="shared" si="21"/>
        <v>719.81175488882889</v>
      </c>
      <c r="V146" s="38">
        <f t="shared" si="21"/>
        <v>777.40615411256772</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DF'!H24="-","-",'3a DF'!H24)</f>
        <v>192.09598177382938</v>
      </c>
      <c r="H147" s="129">
        <f>'3a DF'!I24</f>
        <v>172.07927648303888</v>
      </c>
      <c r="I147" s="129">
        <f>'3a DF'!J24</f>
        <v>155.00857544586276</v>
      </c>
      <c r="J147" s="129">
        <f>'3a DF'!K24</f>
        <v>147.30700015482594</v>
      </c>
      <c r="K147" s="129">
        <f>'3a DF'!L24</f>
        <v>172.32473857420243</v>
      </c>
      <c r="L147" s="129">
        <f>'3a DF'!M24</f>
        <v>165.64553099974208</v>
      </c>
      <c r="M147" s="129">
        <f>'3a DF'!N24</f>
        <v>173.49631561246233</v>
      </c>
      <c r="N147" s="129">
        <f>'3a DF'!O24</f>
        <v>193.05066014313621</v>
      </c>
      <c r="O147" s="30"/>
      <c r="P147" s="129">
        <f>'3a DF'!Q24</f>
        <v>193.05066014313621</v>
      </c>
      <c r="Q147" s="129">
        <f>'3a DF'!R24</f>
        <v>224.95750014390049</v>
      </c>
      <c r="R147" s="129">
        <f>'3a DF'!S24</f>
        <v>200.78593148732648</v>
      </c>
      <c r="S147" s="129">
        <f>'3a DF'!T24</f>
        <v>185.37337933017616</v>
      </c>
      <c r="T147" s="129">
        <f>'3a DF'!U24</f>
        <v>155.17157242313954</v>
      </c>
      <c r="U147" s="129">
        <f>'3a DF'!V24</f>
        <v>184.22611982952537</v>
      </c>
      <c r="V147" s="129">
        <f>'3a DF'!W24</f>
        <v>254.24213333190744</v>
      </c>
      <c r="W147" s="129" t="str">
        <f>'3a DF'!X24</f>
        <v>-</v>
      </c>
      <c r="X147" s="129" t="str">
        <f>'3a DF'!Y24</f>
        <v>-</v>
      </c>
      <c r="Y147" s="129" t="str">
        <f>'3a DF'!Z24</f>
        <v>-</v>
      </c>
      <c r="Z147" s="129" t="str">
        <f>'3a DF'!AA24</f>
        <v>-</v>
      </c>
      <c r="AA147" s="28"/>
    </row>
    <row r="148" spans="1:27" s="29" customFormat="1" ht="11.25" customHeight="1" x14ac:dyDescent="0.25">
      <c r="A148" s="256"/>
      <c r="B148" s="132" t="s">
        <v>350</v>
      </c>
      <c r="C148" s="132" t="s">
        <v>300</v>
      </c>
      <c r="D148" s="134" t="s">
        <v>327</v>
      </c>
      <c r="E148" s="131"/>
      <c r="F148" s="30"/>
      <c r="G148" s="129">
        <f>IF('3b CM'!G24="-","-",'3b CM'!G24)</f>
        <v>5.7352786026486517E-2</v>
      </c>
      <c r="H148" s="129">
        <f>'3b CM'!H24</f>
        <v>8.6029179039729772E-2</v>
      </c>
      <c r="I148" s="129">
        <f>'3b CM'!I24</f>
        <v>0.27089653265735369</v>
      </c>
      <c r="J148" s="129">
        <f>'3b CM'!J24</f>
        <v>0.27548828170966105</v>
      </c>
      <c r="K148" s="129">
        <f>'3b CM'!K24</f>
        <v>3.5383146203919931</v>
      </c>
      <c r="L148" s="129">
        <f>'3b CM'!L24</f>
        <v>3.4325227215942462</v>
      </c>
      <c r="M148" s="129">
        <f>'3b CM'!M24</f>
        <v>11.674347723612401</v>
      </c>
      <c r="N148" s="129">
        <f>'3b CM'!N24</f>
        <v>11.097967021611735</v>
      </c>
      <c r="O148" s="30"/>
      <c r="P148" s="129">
        <f>'3b CM'!P24</f>
        <v>11.097967021611735</v>
      </c>
      <c r="Q148" s="129">
        <f>'3b CM'!Q24</f>
        <v>14.924114124512787</v>
      </c>
      <c r="R148" s="129">
        <f>'3b CM'!R24</f>
        <v>14.855519100112103</v>
      </c>
      <c r="S148" s="129">
        <f>'3b CM'!S24</f>
        <v>17.828049148755994</v>
      </c>
      <c r="T148" s="129">
        <f>'3b CM'!T24</f>
        <v>18.898269679832435</v>
      </c>
      <c r="U148" s="129">
        <f>'3b CM'!U24</f>
        <v>14.390054921947449</v>
      </c>
      <c r="V148" s="129">
        <f>'3b CM'!V24</f>
        <v>14.759098709543119</v>
      </c>
      <c r="W148" s="129" t="str">
        <f>'3b CM'!W24</f>
        <v>-</v>
      </c>
      <c r="X148" s="129" t="str">
        <f>'3b CM'!X24</f>
        <v>-</v>
      </c>
      <c r="Y148" s="129" t="str">
        <f>'3b CM'!Y24</f>
        <v>-</v>
      </c>
      <c r="Z148" s="129" t="str">
        <f>'3b CM'!Z24</f>
        <v>-</v>
      </c>
      <c r="AA148" s="28"/>
    </row>
    <row r="149" spans="1:27" s="29" customFormat="1" ht="11.25" customHeight="1" x14ac:dyDescent="0.25">
      <c r="A149" s="256"/>
      <c r="B149" s="132" t="s">
        <v>596</v>
      </c>
      <c r="C149" s="132" t="s">
        <v>597</v>
      </c>
      <c r="D149" s="134" t="s">
        <v>327</v>
      </c>
      <c r="E149" s="131"/>
      <c r="F149" s="30"/>
      <c r="G149" s="129" t="str">
        <f>IF('3c AA'!J38="-","-",'3c AA'!J38)</f>
        <v>-</v>
      </c>
      <c r="H149" s="129" t="str">
        <f>IF('3c AA'!K38="-","-",'3c AA'!K38)</f>
        <v>-</v>
      </c>
      <c r="I149" s="129" t="str">
        <f>IF('3c AA'!L38="-","-",'3c AA'!L38)</f>
        <v>-</v>
      </c>
      <c r="J149" s="129" t="str">
        <f>IF('3c AA'!M38="-","-",'3c AA'!M38)</f>
        <v>-</v>
      </c>
      <c r="K149" s="129" t="str">
        <f>IF('3c AA'!N38="-","-",'3c AA'!N38)</f>
        <v>-</v>
      </c>
      <c r="L149" s="129" t="str">
        <f>IF('3c AA'!O38="-","-",'3c AA'!O38)</f>
        <v>-</v>
      </c>
      <c r="M149" s="129" t="str">
        <f>IF('3c AA'!P38="-","-",'3c AA'!P38)</f>
        <v>-</v>
      </c>
      <c r="N149" s="129" t="str">
        <f>IF('3c AA'!Q38="-","-",'3c AA'!Q38)</f>
        <v>-</v>
      </c>
      <c r="O149" s="30"/>
      <c r="P149" s="129" t="str">
        <f>IF('3c AA'!S38="-","-",'3c AA'!S38)</f>
        <v>-</v>
      </c>
      <c r="Q149" s="129" t="str">
        <f>IF('3c AA'!T38="-","-",'3c AA'!T38)</f>
        <v>-</v>
      </c>
      <c r="R149" s="129" t="str">
        <f>IF('3c AA'!U38="-","-",'3c AA'!U38)</f>
        <v>-</v>
      </c>
      <c r="S149" s="129" t="str">
        <f>IF('3c AA'!V38="-","-",'3c AA'!V38)</f>
        <v>-</v>
      </c>
      <c r="T149" s="129">
        <f>IF('3c AA'!W38="-","-",'3c AA'!W38)</f>
        <v>4.5641658866161769</v>
      </c>
      <c r="U149" s="129">
        <f>IF('3c AA'!X38="-","-",'3c AA'!X38)</f>
        <v>9.9756950960531068</v>
      </c>
      <c r="V149" s="129">
        <f>IF('3c AA'!Y38="-","-",'3c AA'!Y38)</f>
        <v>4.43</v>
      </c>
      <c r="W149" s="129" t="str">
        <f>IF('3c AA'!Z38="-","-",'3c AA'!Z38)</f>
        <v>-</v>
      </c>
      <c r="X149" s="129" t="str">
        <f>IF('3c AA'!AA38="-","-",'3c AA'!AA38)</f>
        <v>-</v>
      </c>
      <c r="Y149" s="129" t="str">
        <f>IF('3c AA'!AB38="-","-",'3c AA'!AB38)</f>
        <v>-</v>
      </c>
      <c r="Z149" s="129" t="str">
        <f>IF('3c AA'!AC38="-","-",'3c AA'!AC38)</f>
        <v>-</v>
      </c>
      <c r="AA149" s="28"/>
    </row>
    <row r="150" spans="1:27" s="29" customFormat="1" ht="11.25" customHeight="1" x14ac:dyDescent="0.25">
      <c r="A150" s="256"/>
      <c r="B150" s="132" t="s">
        <v>2</v>
      </c>
      <c r="C150" s="132" t="s">
        <v>342</v>
      </c>
      <c r="D150" s="134" t="s">
        <v>327</v>
      </c>
      <c r="E150" s="131"/>
      <c r="F150" s="30"/>
      <c r="G150" s="129">
        <f>IF('3d PC'!G25="-","-",'3d PC'!G25)</f>
        <v>68.702741762601519</v>
      </c>
      <c r="H150" s="129">
        <f>'3d PC'!H25</f>
        <v>68.682486507202356</v>
      </c>
      <c r="I150" s="129">
        <f>'3d PC'!I25</f>
        <v>86.662087390754721</v>
      </c>
      <c r="J150" s="129">
        <f>'3d PC'!J25</f>
        <v>85.651130147878007</v>
      </c>
      <c r="K150" s="129">
        <f>'3d PC'!K25</f>
        <v>98.003383912654513</v>
      </c>
      <c r="L150" s="129">
        <f>'3d PC'!L25</f>
        <v>97.176792925729728</v>
      </c>
      <c r="M150" s="129">
        <f>'3d PC'!M25</f>
        <v>118.3614900691685</v>
      </c>
      <c r="N150" s="129">
        <f>'3d PC'!N25</f>
        <v>116.26070250661417</v>
      </c>
      <c r="O150" s="30"/>
      <c r="P150" s="129">
        <f>'3d PC'!P25</f>
        <v>116.26070250661417</v>
      </c>
      <c r="Q150" s="129">
        <f>'3d PC'!Q25</f>
        <v>129.97624509196049</v>
      </c>
      <c r="R150" s="129">
        <f>'3d PC'!R25</f>
        <v>131.92508239547553</v>
      </c>
      <c r="S150" s="129">
        <f>'3d PC'!S25</f>
        <v>144.06161739471855</v>
      </c>
      <c r="T150" s="129">
        <f>'3d PC'!T25</f>
        <v>146.55910392399349</v>
      </c>
      <c r="U150" s="129">
        <f>'3d PC'!U25</f>
        <v>158.28587132667712</v>
      </c>
      <c r="V150" s="129">
        <f>'3d PC'!V25</f>
        <v>144.09659312607445</v>
      </c>
      <c r="W150" s="129" t="str">
        <f>'3d PC'!W25</f>
        <v>-</v>
      </c>
      <c r="X150" s="129" t="str">
        <f>'3d PC'!X25</f>
        <v>-</v>
      </c>
      <c r="Y150" s="129" t="str">
        <f>'3d PC'!Y25</f>
        <v>-</v>
      </c>
      <c r="Z150" s="129" t="str">
        <f>'3d PC'!Z25</f>
        <v>-</v>
      </c>
      <c r="AA150" s="28"/>
    </row>
    <row r="151" spans="1:27" s="29" customFormat="1" ht="11.25" customHeight="1" x14ac:dyDescent="0.25">
      <c r="A151" s="256"/>
      <c r="B151" s="132" t="s">
        <v>352</v>
      </c>
      <c r="C151" s="132" t="s">
        <v>343</v>
      </c>
      <c r="D151" s="134" t="s">
        <v>327</v>
      </c>
      <c r="E151" s="131"/>
      <c r="F151" s="30"/>
      <c r="G151" s="129">
        <f>IF('3e NC-Elec'!H39="-","-",'3e NC-Elec'!H39)</f>
        <v>121.21758563954305</v>
      </c>
      <c r="H151" s="129">
        <f>'3e NC-Elec'!I39</f>
        <v>121.97075928282472</v>
      </c>
      <c r="I151" s="129">
        <f>'3e NC-Elec'!J39</f>
        <v>126.71847162785441</v>
      </c>
      <c r="J151" s="129">
        <f>'3e NC-Elec'!K39</f>
        <v>126.15198349435502</v>
      </c>
      <c r="K151" s="129">
        <f>'3e NC-Elec'!L39</f>
        <v>119.60689069991193</v>
      </c>
      <c r="L151" s="129">
        <f>'3e NC-Elec'!M39</f>
        <v>120.50980587817759</v>
      </c>
      <c r="M151" s="129">
        <f>'3e NC-Elec'!N39</f>
        <v>117.59310327280225</v>
      </c>
      <c r="N151" s="129">
        <f>'3e NC-Elec'!O39</f>
        <v>117.19821729339398</v>
      </c>
      <c r="O151" s="30"/>
      <c r="P151" s="129">
        <f>'3e NC-Elec'!Q39</f>
        <v>117.19821729339398</v>
      </c>
      <c r="Q151" s="129">
        <f>'3e NC-Elec'!R39</f>
        <v>123.23637403721483</v>
      </c>
      <c r="R151" s="129">
        <f>'3e NC-Elec'!S39</f>
        <v>124.94307359762612</v>
      </c>
      <c r="S151" s="129">
        <f>'3e NC-Elec'!T39</f>
        <v>128.14007136188857</v>
      </c>
      <c r="T151" s="129">
        <f>'3e NC-Elec'!U39</f>
        <v>131.59930251104529</v>
      </c>
      <c r="U151" s="129">
        <f>'3e NC-Elec'!V39</f>
        <v>138.95385945208281</v>
      </c>
      <c r="V151" s="129">
        <f>'3e NC-Elec'!W39</f>
        <v>138.91608638410327</v>
      </c>
      <c r="W151" s="129" t="str">
        <f>'3e NC-Elec'!X39</f>
        <v>-</v>
      </c>
      <c r="X151" s="129" t="str">
        <f>'3e NC-Elec'!Y39</f>
        <v>-</v>
      </c>
      <c r="Y151" s="129" t="str">
        <f>'3e NC-Elec'!Z39</f>
        <v>-</v>
      </c>
      <c r="Z151" s="129" t="str">
        <f>'3e NC-Elec'!AA39</f>
        <v>-</v>
      </c>
      <c r="AA151" s="28"/>
    </row>
    <row r="152" spans="1:27" s="29" customFormat="1" ht="11.25" customHeight="1" x14ac:dyDescent="0.25">
      <c r="A152" s="256"/>
      <c r="B152" s="132" t="s">
        <v>349</v>
      </c>
      <c r="C152" s="132" t="s">
        <v>344</v>
      </c>
      <c r="D152" s="134" t="s">
        <v>327</v>
      </c>
      <c r="E152" s="131"/>
      <c r="F152" s="30"/>
      <c r="G152" s="129">
        <f>IF('3g CPIH'!C$16="-","-",'3h OC '!$E$8*('3g CPIH'!C$16/'3g CPIH'!$G$16))</f>
        <v>76.502677103718199</v>
      </c>
      <c r="H152" s="129">
        <f>IF('3g CPIH'!D$16="-","-",'3h OC '!$E$8*('3g CPIH'!D$16/'3g CPIH'!$G$16))</f>
        <v>76.655835616438353</v>
      </c>
      <c r="I152" s="129">
        <f>IF('3g CPIH'!E$16="-","-",'3h OC '!$E$8*('3g CPIH'!E$16/'3g CPIH'!$G$16))</f>
        <v>76.885573385518597</v>
      </c>
      <c r="J152" s="129">
        <f>IF('3g CPIH'!F$16="-","-",'3h OC '!$E$8*('3g CPIH'!F$16/'3g CPIH'!$G$16))</f>
        <v>77.345048923679059</v>
      </c>
      <c r="K152" s="129">
        <f>IF('3g CPIH'!G$16="-","-",'3h OC '!$E$8*('3g CPIH'!G$16/'3g CPIH'!$G$16))</f>
        <v>78.263999999999996</v>
      </c>
      <c r="L152" s="129">
        <f>IF('3g CPIH'!H$16="-","-",'3h OC '!$E$8*('3g CPIH'!H$16/'3g CPIH'!$G$16))</f>
        <v>79.259530332681024</v>
      </c>
      <c r="M152" s="129">
        <f>IF('3g CPIH'!I$16="-","-",'3h OC '!$E$8*('3g CPIH'!I$16/'3g CPIH'!$G$16))</f>
        <v>80.408219178082177</v>
      </c>
      <c r="N152" s="129">
        <f>IF('3g CPIH'!J$16="-","-",'3h OC '!$E$8*('3g CPIH'!J$16/'3g CPIH'!$G$16))</f>
        <v>81.097432485322898</v>
      </c>
      <c r="O152" s="30"/>
      <c r="P152" s="129">
        <f>IF('3g CPIH'!L$16="-","-",'3h OC '!$E$8*('3g CPIH'!L$16/'3g CPIH'!$G$16))</f>
        <v>81.097432485322898</v>
      </c>
      <c r="Q152" s="129">
        <f>IF('3g CPIH'!M$16="-","-",'3h OC '!$E$8*('3g CPIH'!M$16/'3g CPIH'!$G$16))</f>
        <v>82.016383561643835</v>
      </c>
      <c r="R152" s="129">
        <f>IF('3g CPIH'!N$16="-","-",'3h OC '!$E$8*('3g CPIH'!N$16/'3g CPIH'!$G$16))</f>
        <v>82.62901761252445</v>
      </c>
      <c r="S152" s="129">
        <f>IF('3g CPIH'!O$16="-","-",'3h OC '!$E$8*('3g CPIH'!O$16/'3g CPIH'!$G$16))</f>
        <v>83.088493150684926</v>
      </c>
      <c r="T152" s="129">
        <f>IF('3g CPIH'!P$16="-","-",'3h OC '!$E$8*('3g CPIH'!P$16/'3g CPIH'!$G$16))</f>
        <v>83.318230919765156</v>
      </c>
      <c r="U152" s="129">
        <f>IF('3g CPIH'!Q$16="-","-",'3h OC '!$E$8*('3g CPIH'!Q$16/'3g CPIH'!$G$16))</f>
        <v>83.777706457925632</v>
      </c>
      <c r="V152" s="129">
        <f>IF('3g CPIH'!R$16="-","-",'3h OC '!$E$8*('3g CPIH'!R$16/'3g CPIH'!$G$16))</f>
        <v>85.309291585127198</v>
      </c>
      <c r="W152" s="129" t="str">
        <f>IF('3g CPIH'!S$16="-","-",'3h OC '!$E$8*('3g CPIH'!S$16/'3g CPIH'!$G$16))</f>
        <v>-</v>
      </c>
      <c r="X152" s="129" t="str">
        <f>IF('3g CPIH'!T$16="-","-",'3h OC '!$E$8*('3g CPIH'!T$16/'3g CPIH'!$G$16))</f>
        <v>-</v>
      </c>
      <c r="Y152" s="129" t="str">
        <f>IF('3g CPIH'!U$16="-","-",'3h OC '!$E$8*('3g CPIH'!U$16/'3g CPIH'!$G$16))</f>
        <v>-</v>
      </c>
      <c r="Z152" s="129" t="str">
        <f>IF('3g CPIH'!V$16="-","-",'3h OC '!$E$8*('3g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SMNCC'!G$46="-","-",'3i SMNCC'!G$46)</f>
        <v>0</v>
      </c>
      <c r="L153" s="129">
        <f>IF('3i SMNCC'!H$46="-","-",'3i SMNCC'!H$46)</f>
        <v>-0.18995111249132623</v>
      </c>
      <c r="M153" s="129">
        <f>IF('3i SMNCC'!I$46="-","-",'3i SMNCC'!I$46)</f>
        <v>2.3898870370752556</v>
      </c>
      <c r="N153" s="129">
        <f>IF('3i SMNCC'!J$46="-","-",'3i SMNCC'!J$46)</f>
        <v>11.485481460604181</v>
      </c>
      <c r="O153" s="30"/>
      <c r="P153" s="129">
        <f>IF('3i SMNCC'!L$46="-","-",'3i SMNCC'!L$46)</f>
        <v>11.485481460604181</v>
      </c>
      <c r="Q153" s="129">
        <f>IF('3i SMNCC'!M$46="-","-",'3i SMNCC'!M$46)</f>
        <v>13.905095596481768</v>
      </c>
      <c r="R153" s="129">
        <f>IF('3i SMNCC'!N$46="-","-",'3i SMNCC'!N$46)</f>
        <v>14.008016342776511</v>
      </c>
      <c r="S153" s="129">
        <f>IF('3i SMNCC'!O$46="-","-",'3i SMNCC'!O$46)</f>
        <v>16.592254432324484</v>
      </c>
      <c r="T153" s="129">
        <f>IF('3i SMNCC'!P$46="-","-",'3i SMNCC'!P$46)</f>
        <v>16.855736391237045</v>
      </c>
      <c r="U153" s="129">
        <f>IF('3i SMNCC'!Q$46="-","-",'3i SMNCC'!Q$46)</f>
        <v>16.48610584262476</v>
      </c>
      <c r="V153" s="129">
        <f>IF('3i SMNCC'!R$46="-","-",'3i SMNCC'!R$46)</f>
        <v>16.529685824397358</v>
      </c>
      <c r="W153" s="129" t="str">
        <f>IF('3i SMNCC'!S$46="-","-",'3i SMNCC'!S$46)</f>
        <v>-</v>
      </c>
      <c r="X153" s="129" t="str">
        <f>IF('3i SMNCC'!T$46="-","-",'3i SMNCC'!T$46)</f>
        <v>-</v>
      </c>
      <c r="Y153" s="129" t="str">
        <f>IF('3i SMNCC'!U$46="-","-",'3i SMNCC'!U$46)</f>
        <v>-</v>
      </c>
      <c r="Z153" s="129" t="str">
        <f>IF('3i SMNCC'!V$46="-","-",'3i SMNCC'!V$46)</f>
        <v>-</v>
      </c>
      <c r="AA153" s="28"/>
    </row>
    <row r="154" spans="1:27" s="29" customFormat="1" ht="11.25" customHeight="1" x14ac:dyDescent="0.25">
      <c r="A154" s="256"/>
      <c r="B154" s="132" t="s">
        <v>349</v>
      </c>
      <c r="C154" s="132" t="s">
        <v>389</v>
      </c>
      <c r="D154" s="134" t="s">
        <v>327</v>
      </c>
      <c r="E154" s="131"/>
      <c r="F154" s="30"/>
      <c r="G154" s="129">
        <f>IF('3g CPIH'!C$16="-","-",'3j PAAC PAP'!$G$8*('3g CPIH'!C$16/'3g CPIH'!$G$16))</f>
        <v>13.436452250489236</v>
      </c>
      <c r="H154" s="129">
        <f>IF('3g CPIH'!D$16="-","-",'3j PAAC PAP'!$G$8*('3g CPIH'!D$16/'3g CPIH'!$G$16))</f>
        <v>13.463352054794518</v>
      </c>
      <c r="I154" s="129">
        <f>IF('3g CPIH'!E$16="-","-",'3j PAAC PAP'!$G$8*('3g CPIH'!E$16/'3g CPIH'!$G$16))</f>
        <v>13.503701761252445</v>
      </c>
      <c r="J154" s="129">
        <f>IF('3g CPIH'!F$16="-","-",'3j PAAC PAP'!$G$8*('3g CPIH'!F$16/'3g CPIH'!$G$16))</f>
        <v>13.584401174168297</v>
      </c>
      <c r="K154" s="129">
        <f>IF('3g CPIH'!G$16="-","-",'3j PAAC PAP'!$G$8*('3g CPIH'!G$16/'3g CPIH'!$G$16))</f>
        <v>13.745799999999999</v>
      </c>
      <c r="L154" s="129">
        <f>IF('3g CPIH'!H$16="-","-",'3j PAAC PAP'!$G$8*('3g CPIH'!H$16/'3g CPIH'!$G$16))</f>
        <v>13.920648727984345</v>
      </c>
      <c r="M154" s="129">
        <f>IF('3g CPIH'!I$16="-","-",'3j PAAC PAP'!$G$8*('3g CPIH'!I$16/'3g CPIH'!$G$16))</f>
        <v>14.122397260273971</v>
      </c>
      <c r="N154" s="129">
        <f>IF('3g CPIH'!J$16="-","-",'3j PAAC PAP'!$G$8*('3g CPIH'!J$16/'3g CPIH'!$G$16))</f>
        <v>14.24344637964775</v>
      </c>
      <c r="O154" s="30"/>
      <c r="P154" s="129">
        <f>IF('3g CPIH'!L$16="-","-",'3j PAAC PAP'!$G$8*('3g CPIH'!L$16/'3g CPIH'!$G$16))</f>
        <v>14.24344637964775</v>
      </c>
      <c r="Q154" s="129">
        <f>IF('3g CPIH'!M$16="-","-",'3j PAAC PAP'!$G$8*('3g CPIH'!M$16/'3g CPIH'!$G$16))</f>
        <v>14.40484520547945</v>
      </c>
      <c r="R154" s="129">
        <f>IF('3g CPIH'!N$16="-","-",'3j PAAC PAP'!$G$8*('3g CPIH'!N$16/'3g CPIH'!$G$16))</f>
        <v>14.512444422700586</v>
      </c>
      <c r="S154" s="129">
        <f>IF('3g CPIH'!O$16="-","-",'3j PAAC PAP'!$G$8*('3g CPIH'!O$16/'3g CPIH'!$G$16))</f>
        <v>14.593143835616438</v>
      </c>
      <c r="T154" s="129">
        <f>IF('3g CPIH'!P$16="-","-",'3j PAAC PAP'!$G$8*('3g CPIH'!P$16/'3g CPIH'!$G$16))</f>
        <v>14.633493542074362</v>
      </c>
      <c r="U154" s="129">
        <f>IF('3g CPIH'!Q$16="-","-",'3j PAAC PAP'!$G$8*('3g CPIH'!Q$16/'3g CPIH'!$G$16))</f>
        <v>14.714192954990214</v>
      </c>
      <c r="V154" s="129">
        <f>IF('3g CPIH'!R$16="-","-",'3j PAAC PAP'!$G$8*('3g CPIH'!R$16/'3g CPIH'!$G$16))</f>
        <v>14.983190998043053</v>
      </c>
      <c r="W154" s="129" t="str">
        <f>IF('3g CPIH'!S$16="-","-",'3j PAAC PAP'!$G$8*('3g CPIH'!S$16/'3g CPIH'!$G$16))</f>
        <v>-</v>
      </c>
      <c r="X154" s="129" t="str">
        <f>IF('3g CPIH'!T$16="-","-",'3j PAAC PAP'!$G$8*('3g CPIH'!T$16/'3g CPIH'!$G$16))</f>
        <v>-</v>
      </c>
      <c r="Y154" s="129" t="str">
        <f>IF('3g CPIH'!U$16="-","-",'3j PAAC PAP'!$G$8*('3g CPIH'!U$16/'3g CPIH'!$G$16))</f>
        <v>-</v>
      </c>
      <c r="Z154" s="129" t="str">
        <f>IF('3g CPIH'!V$16="-","-",'3j PAAC PAP'!$G$8*('3g CPIH'!V$16/'3g CPIH'!$G$16))</f>
        <v>-</v>
      </c>
      <c r="AA154" s="28"/>
    </row>
    <row r="155" spans="1:27" s="29" customFormat="1" ht="11.5" x14ac:dyDescent="0.25">
      <c r="A155" s="256"/>
      <c r="B155" s="132" t="s">
        <v>349</v>
      </c>
      <c r="C155" s="132" t="s">
        <v>404</v>
      </c>
      <c r="D155" s="134" t="s">
        <v>327</v>
      </c>
      <c r="E155" s="131"/>
      <c r="F155" s="30"/>
      <c r="G155" s="129">
        <f>IF(G147="-","-",SUM(G147:G153)*'3j PAAC PAP'!$G$26)</f>
        <v>26.743254941634579</v>
      </c>
      <c r="H155" s="129">
        <f>IF(H147="-","-",SUM(H147:H153)*'3j PAAC PAP'!$G$26)</f>
        <v>25.629267305063351</v>
      </c>
      <c r="I155" s="129">
        <f>IF(I147="-","-",SUM(I147:I153)*'3j PAAC PAP'!$G$26)</f>
        <v>25.98332855638726</v>
      </c>
      <c r="J155" s="129">
        <f>IF(J147="-","-",SUM(J147:J153)*'3j PAAC PAP'!$G$26)</f>
        <v>25.469258105160748</v>
      </c>
      <c r="K155" s="129">
        <f>IF(K147="-","-",SUM(K147:K153)*'3j PAAC PAP'!$G$26)</f>
        <v>27.510777483058011</v>
      </c>
      <c r="L155" s="129">
        <f>IF(L147="-","-",SUM(L147:L153)*'3j PAAC PAP'!$G$26)</f>
        <v>27.166520726930184</v>
      </c>
      <c r="M155" s="129">
        <f>IF(M147="-","-",SUM(M147:M153)*'3j PAAC PAP'!$G$26)</f>
        <v>29.387802677205805</v>
      </c>
      <c r="N155" s="129">
        <f>IF(N147="-","-",SUM(N147:N153)*'3j PAAC PAP'!$G$26)</f>
        <v>30.919647299389226</v>
      </c>
      <c r="O155" s="30"/>
      <c r="P155" s="129">
        <f>IF(P147="-","-",SUM(P147:P153)*'3j PAAC PAP'!$G$26)</f>
        <v>30.919647299389226</v>
      </c>
      <c r="Q155" s="129">
        <f>IF(Q147="-","-",SUM(Q147:Q153)*'3j PAAC PAP'!$G$26)</f>
        <v>34.350218324824134</v>
      </c>
      <c r="R155" s="129">
        <f>IF(R147="-","-",SUM(R147:R153)*'3j PAAC PAP'!$G$26)</f>
        <v>33.191493782769186</v>
      </c>
      <c r="S155" s="129">
        <f>IF(S147="-","-",SUM(S147:S153)*'3j PAAC PAP'!$G$26)</f>
        <v>33.537740828488126</v>
      </c>
      <c r="T155" s="129">
        <f>IF(T147="-","-",SUM(T147:T153)*'3j PAAC PAP'!$G$26)</f>
        <v>32.48116545005842</v>
      </c>
      <c r="U155" s="129">
        <f>IF(U147="-","-",SUM(U147:U153)*'3j PAAC PAP'!$G$26)</f>
        <v>35.346272291067237</v>
      </c>
      <c r="V155" s="129">
        <f>IF(V147="-","-",SUM(V147:V153)*'3j PAAC PAP'!$G$26)</f>
        <v>38.389741518436516</v>
      </c>
      <c r="W155" s="129" t="str">
        <f>IF(W147="-","-",SUM(W147:W153)*'3j PAAC PAP'!$G$26)</f>
        <v>-</v>
      </c>
      <c r="X155" s="129" t="str">
        <f>IF(X147="-","-",SUM(X147:X153)*'3j PAAC PAP'!$G$26)</f>
        <v>-</v>
      </c>
      <c r="Y155" s="129" t="str">
        <f>IF(Y147="-","-",SUM(Y147:Y153)*'3j PAAC PAP'!$G$26)</f>
        <v>-</v>
      </c>
      <c r="Z155" s="129" t="str">
        <f>IF(Z147="-","-",SUM(Z147:Z153)*'3j PAAC PAP'!$G$26)</f>
        <v>-</v>
      </c>
      <c r="AA155" s="28"/>
    </row>
    <row r="156" spans="1:27" s="29" customFormat="1" ht="11.5" x14ac:dyDescent="0.25">
      <c r="A156" s="256"/>
      <c r="B156" s="132" t="s">
        <v>388</v>
      </c>
      <c r="C156" s="132" t="s">
        <v>515</v>
      </c>
      <c r="D156" s="134" t="s">
        <v>327</v>
      </c>
      <c r="E156" s="182"/>
      <c r="F156" s="30"/>
      <c r="G156" s="129">
        <f>IF(G147="-","-",SUM(G147:G155)*'3k EBIT'!$E$8)</f>
        <v>9.659907103921892</v>
      </c>
      <c r="H156" s="129">
        <f>IF(H147="-","-",SUM(H147:H155)*'3k EBIT'!$E$8)</f>
        <v>9.2688857805052898</v>
      </c>
      <c r="I156" s="129">
        <f>IF(I147="-","-",SUM(I147:I155)*'3k EBIT'!$E$8)</f>
        <v>9.3941120688751703</v>
      </c>
      <c r="J156" s="129">
        <f>IF(J147="-","-",SUM(J147:J155)*'3k EBIT'!$E$8)</f>
        <v>9.2149905215374535</v>
      </c>
      <c r="K156" s="129">
        <f>IF(K147="-","-",SUM(K147:K155)*'3k EBIT'!$E$8)</f>
        <v>9.9356659576609587</v>
      </c>
      <c r="L156" s="129">
        <f>IF(L147="-","-",SUM(L147:L155)*'3k EBIT'!$E$8)</f>
        <v>9.8180536984483382</v>
      </c>
      <c r="M156" s="129">
        <f>IF(M147="-","-",SUM(M147:M155)*'3k EBIT'!$E$8)</f>
        <v>10.602693244904662</v>
      </c>
      <c r="N156" s="129">
        <f>IF(N147="-","-",SUM(N147:N155)*'3k EBIT'!$E$8)</f>
        <v>11.143447645293699</v>
      </c>
      <c r="O156" s="30"/>
      <c r="P156" s="129">
        <f>IF(P147="-","-",SUM(P147:P155)*'3k EBIT'!$E$8)</f>
        <v>11.143447645293699</v>
      </c>
      <c r="Q156" s="129">
        <f>IF(Q147="-","-",SUM(Q147:Q155)*'3k EBIT'!$E$8)</f>
        <v>12.35234439123399</v>
      </c>
      <c r="R156" s="129">
        <f>IF(R147="-","-",SUM(R147:R155)*'3k EBIT'!$E$8)</f>
        <v>11.947162009061708</v>
      </c>
      <c r="S156" s="129">
        <f>IF(S147="-","-",SUM(S147:S155)*'3k EBIT'!$E$8)</f>
        <v>12.070423267980027</v>
      </c>
      <c r="T156" s="129">
        <f>IF(T147="-","-",SUM(T147:T155)*'3k EBIT'!$E$8)</f>
        <v>11.699841596815292</v>
      </c>
      <c r="U156" s="129">
        <f>IF(U147="-","-",SUM(U147:U155)*'3k EBIT'!$E$8)</f>
        <v>12.708427048452608</v>
      </c>
      <c r="V156" s="129">
        <f>IF(V147="-","-",SUM(V147:V155)*'3k EBIT'!$E$8)</f>
        <v>13.783349950378785</v>
      </c>
      <c r="W156" s="129" t="str">
        <f>IF(W147="-","-",SUM(W147:W155)*'3k EBIT'!$E$8)</f>
        <v>-</v>
      </c>
      <c r="X156" s="129" t="str">
        <f>IF(X147="-","-",SUM(X147:X155)*'3k EBIT'!$E$8)</f>
        <v>-</v>
      </c>
      <c r="Y156" s="129" t="str">
        <f>IF(Y147="-","-",SUM(Y147:Y155)*'3k EBIT'!$E$8)</f>
        <v>-</v>
      </c>
      <c r="Z156" s="129" t="str">
        <f>IF(Z147="-","-",SUM(Z147:Z155)*'3k EBIT'!$E$8)</f>
        <v>-</v>
      </c>
      <c r="AA156" s="28"/>
    </row>
    <row r="157" spans="1:27" s="29" customFormat="1" ht="11.5" x14ac:dyDescent="0.25">
      <c r="A157" s="256"/>
      <c r="B157" s="132" t="s">
        <v>292</v>
      </c>
      <c r="C157" s="177" t="s">
        <v>516</v>
      </c>
      <c r="D157" s="134" t="s">
        <v>327</v>
      </c>
      <c r="E157" s="134"/>
      <c r="F157" s="30"/>
      <c r="G157" s="129">
        <f>IF(G147="-","-",SUM(G147:G150,G152:G156)*'3l HAP'!$E$9)</f>
        <v>5.6689713018210428</v>
      </c>
      <c r="H157" s="129">
        <f>IF(H147="-","-",SUM(H147:H150,H152:H156)*'3l HAP'!$E$9)</f>
        <v>5.356631411170774</v>
      </c>
      <c r="I157" s="129">
        <f>IF(I147="-","-",SUM(I147:I150,I152:I156)*'3l HAP'!$E$9)</f>
        <v>5.3836168563438953</v>
      </c>
      <c r="J157" s="129">
        <f>IF(J147="-","-",SUM(J147:J150,J152:J156)*'3l HAP'!$E$9)</f>
        <v>5.2538835727204711</v>
      </c>
      <c r="K157" s="129">
        <f>IF(K147="-","-",SUM(K147:K150,K152:K156)*'3l HAP'!$E$9)</f>
        <v>5.9050473659027976</v>
      </c>
      <c r="L157" s="129">
        <f>IF(L147="-","-",SUM(L147:L150,L152:L156)*'3l HAP'!$E$9)</f>
        <v>5.8011982913108779</v>
      </c>
      <c r="M157" s="129">
        <f>IF(M147="-","-",SUM(M147:M150,M152:M156)*'3l HAP'!$E$9)</f>
        <v>6.4485282001855753</v>
      </c>
      <c r="N157" s="129">
        <f>IF(N147="-","-",SUM(N147:N150,N152:N156)*'3l HAP'!$E$9)</f>
        <v>6.8710035103302562</v>
      </c>
      <c r="O157" s="30"/>
      <c r="P157" s="129">
        <f>IF(P147="-","-",SUM(P147:P150,P152:P156)*'3l HAP'!$E$9)</f>
        <v>6.8710035103302562</v>
      </c>
      <c r="Q157" s="129">
        <f>IF(Q147="-","-",SUM(Q147:Q150,Q152:Q156)*'3l HAP'!$E$9)</f>
        <v>7.7141488546285792</v>
      </c>
      <c r="R157" s="129">
        <f>IF(R147="-","-",SUM(R147:R150,R152:R156)*'3l HAP'!$E$9)</f>
        <v>7.3769361817833614</v>
      </c>
      <c r="S157" s="129">
        <f>IF(S147="-","-",SUM(S147:S150,S152:S156)*'3l HAP'!$E$9)</f>
        <v>7.4251114294326106</v>
      </c>
      <c r="T157" s="129">
        <f>IF(T147="-","-",SUM(T147:T150,T152:T156)*'3l HAP'!$E$9)</f>
        <v>7.0889025100499197</v>
      </c>
      <c r="U157" s="129">
        <f>IF(U147="-","-",SUM(U147:U150,U152:U156)*'3l HAP'!$E$9)</f>
        <v>7.7584188365077855</v>
      </c>
      <c r="V157" s="129">
        <f>IF(V147="-","-",SUM(V147:V150,V152:V156)*'3l HAP'!$E$9)</f>
        <v>8.5872844881278567</v>
      </c>
      <c r="W157" s="129" t="str">
        <f>IF(W147="-","-",SUM(W147:W150,W152:W156)*'3l HAP'!$E$9)</f>
        <v>-</v>
      </c>
      <c r="X157" s="129" t="str">
        <f>IF(X147="-","-",SUM(X147:X150,X152:X156)*'3l HAP'!$E$9)</f>
        <v>-</v>
      </c>
      <c r="Y157" s="129" t="str">
        <f>IF(Y147="-","-",SUM(Y147:Y150,Y152:Y156)*'3l HAP'!$E$9)</f>
        <v>-</v>
      </c>
      <c r="Z157" s="129" t="str">
        <f>IF(Z147="-","-",SUM(Z147:Z150,Z152:Z156)*'3l HAP'!$E$9)</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514.08492466358541</v>
      </c>
      <c r="H158" s="129">
        <f t="shared" si="22"/>
        <v>493.19252362007802</v>
      </c>
      <c r="I158" s="129">
        <f t="shared" si="22"/>
        <v>499.81036362550668</v>
      </c>
      <c r="J158" s="129">
        <f t="shared" si="22"/>
        <v>490.25318437603477</v>
      </c>
      <c r="K158" s="129">
        <f t="shared" si="22"/>
        <v>528.8346186137826</v>
      </c>
      <c r="L158" s="129">
        <f t="shared" si="22"/>
        <v>522.54065319010715</v>
      </c>
      <c r="M158" s="129">
        <f t="shared" si="22"/>
        <v>564.48478427577299</v>
      </c>
      <c r="N158" s="129">
        <f t="shared" si="22"/>
        <v>593.36800574534413</v>
      </c>
      <c r="O158" s="30"/>
      <c r="P158" s="129">
        <f t="shared" ref="P158:Z158" si="23">IF(P147="-","-",SUM(P147:P157))</f>
        <v>593.36800574534413</v>
      </c>
      <c r="Q158" s="129">
        <f t="shared" si="23"/>
        <v>657.83726933188018</v>
      </c>
      <c r="R158" s="129">
        <f t="shared" si="23"/>
        <v>636.17467693215588</v>
      </c>
      <c r="S158" s="129">
        <f t="shared" si="23"/>
        <v>642.71028418006586</v>
      </c>
      <c r="T158" s="129">
        <f t="shared" si="23"/>
        <v>622.86978483462713</v>
      </c>
      <c r="U158" s="129">
        <f t="shared" si="23"/>
        <v>676.62272405785416</v>
      </c>
      <c r="V158" s="129">
        <f t="shared" si="23"/>
        <v>734.02645591613907</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DF'!H25="-","-",'3a DF'!H25)</f>
        <v>190.81465531518339</v>
      </c>
      <c r="H159" s="38">
        <f>'3a DF'!I25</f>
        <v>170.93146626907006</v>
      </c>
      <c r="I159" s="38">
        <f>'3a DF'!J25</f>
        <v>153.97463091874792</v>
      </c>
      <c r="J159" s="38">
        <f>'3a DF'!K25</f>
        <v>146.32442698958207</v>
      </c>
      <c r="K159" s="38">
        <f>'3a DF'!L25</f>
        <v>171.17529106897376</v>
      </c>
      <c r="L159" s="38">
        <f>'3a DF'!M25</f>
        <v>164.54063541751003</v>
      </c>
      <c r="M159" s="38">
        <f>'3a DF'!N25</f>
        <v>173.63261023395609</v>
      </c>
      <c r="N159" s="38">
        <f>'3a DF'!O25</f>
        <v>193.20231619738985</v>
      </c>
      <c r="O159" s="30"/>
      <c r="P159" s="38">
        <f>'3a DF'!Q25</f>
        <v>193.20231619738985</v>
      </c>
      <c r="Q159" s="38">
        <f>'3a DF'!R25</f>
        <v>225.18223120063152</v>
      </c>
      <c r="R159" s="38">
        <f>'3a DF'!S25</f>
        <v>200.99163382551481</v>
      </c>
      <c r="S159" s="38">
        <f>'3a DF'!T25</f>
        <v>183.79322460993532</v>
      </c>
      <c r="T159" s="38">
        <f>'3a DF'!U25</f>
        <v>153.84976282475452</v>
      </c>
      <c r="U159" s="38">
        <f>'3a DF'!V25</f>
        <v>184.19265659207929</v>
      </c>
      <c r="V159" s="38">
        <f>'3a DF'!W25</f>
        <v>254.18953506839404</v>
      </c>
      <c r="W159" s="38" t="str">
        <f>'3a DF'!X25</f>
        <v>-</v>
      </c>
      <c r="X159" s="38" t="str">
        <f>'3a DF'!Y25</f>
        <v>-</v>
      </c>
      <c r="Y159" s="38" t="str">
        <f>'3a DF'!Z25</f>
        <v>-</v>
      </c>
      <c r="Z159" s="38" t="str">
        <f>'3a DF'!AA25</f>
        <v>-</v>
      </c>
      <c r="AA159" s="28"/>
    </row>
    <row r="160" spans="1:27" s="29" customFormat="1" ht="11.25" customHeight="1" x14ac:dyDescent="0.25">
      <c r="A160" s="256"/>
      <c r="B160" s="135" t="s">
        <v>350</v>
      </c>
      <c r="C160" s="135" t="s">
        <v>300</v>
      </c>
      <c r="D160" s="133" t="s">
        <v>328</v>
      </c>
      <c r="E160" s="181"/>
      <c r="F160" s="30"/>
      <c r="G160" s="38">
        <f>IF('3b CM'!G25="-","-",'3b CM'!G25)</f>
        <v>5.699433111382092E-2</v>
      </c>
      <c r="H160" s="38">
        <f>'3b CM'!H25</f>
        <v>8.5491496670731373E-2</v>
      </c>
      <c r="I160" s="38">
        <f>'3b CM'!I25</f>
        <v>0.26920342932824498</v>
      </c>
      <c r="J160" s="38">
        <f>'3b CM'!J25</f>
        <v>0.27376647994897541</v>
      </c>
      <c r="K160" s="38">
        <f>'3b CM'!K25</f>
        <v>3.5162001540145398</v>
      </c>
      <c r="L160" s="38">
        <f>'3b CM'!L25</f>
        <v>3.411069454584279</v>
      </c>
      <c r="M160" s="38">
        <f>'3b CM'!M25</f>
        <v>11.796224299080484</v>
      </c>
      <c r="N160" s="38">
        <f>'3b CM'!N25</f>
        <v>11.213826361017571</v>
      </c>
      <c r="O160" s="30"/>
      <c r="P160" s="38">
        <f>'3b CM'!P25</f>
        <v>11.213826361017571</v>
      </c>
      <c r="Q160" s="38">
        <f>'3b CM'!Q25</f>
        <v>15.043725244660884</v>
      </c>
      <c r="R160" s="38">
        <f>'3b CM'!R25</f>
        <v>14.975042557017401</v>
      </c>
      <c r="S160" s="38">
        <f>'3b CM'!S25</f>
        <v>17.81652010215473</v>
      </c>
      <c r="T160" s="38">
        <f>'3b CM'!T25</f>
        <v>18.886863590805135</v>
      </c>
      <c r="U160" s="38">
        <f>'3b CM'!U25</f>
        <v>14.373497403545668</v>
      </c>
      <c r="V160" s="38">
        <f>'3b CM'!V25</f>
        <v>14.742481122034583</v>
      </c>
      <c r="W160" s="38" t="str">
        <f>'3b CM'!W25</f>
        <v>-</v>
      </c>
      <c r="X160" s="38" t="str">
        <f>'3b CM'!X25</f>
        <v>-</v>
      </c>
      <c r="Y160" s="38" t="str">
        <f>'3b CM'!Y25</f>
        <v>-</v>
      </c>
      <c r="Z160" s="38" t="str">
        <f>'3b CM'!Z25</f>
        <v>-</v>
      </c>
      <c r="AA160" s="28"/>
    </row>
    <row r="161" spans="1:27" s="29" customFormat="1" ht="11.25" customHeight="1" x14ac:dyDescent="0.25">
      <c r="A161" s="256"/>
      <c r="B161" s="135" t="s">
        <v>596</v>
      </c>
      <c r="C161" s="135" t="s">
        <v>597</v>
      </c>
      <c r="D161" s="133" t="s">
        <v>328</v>
      </c>
      <c r="E161" s="181"/>
      <c r="F161" s="30"/>
      <c r="G161" s="38" t="str">
        <f>IF('3c AA'!J39="-","-",'3c AA'!J39)</f>
        <v>-</v>
      </c>
      <c r="H161" s="38" t="str">
        <f>IF('3c AA'!K39="-","-",'3c AA'!K39)</f>
        <v>-</v>
      </c>
      <c r="I161" s="38" t="str">
        <f>IF('3c AA'!L39="-","-",'3c AA'!L39)</f>
        <v>-</v>
      </c>
      <c r="J161" s="38" t="str">
        <f>IF('3c AA'!M39="-","-",'3c AA'!M39)</f>
        <v>-</v>
      </c>
      <c r="K161" s="38" t="str">
        <f>IF('3c AA'!N39="-","-",'3c AA'!N39)</f>
        <v>-</v>
      </c>
      <c r="L161" s="38" t="str">
        <f>IF('3c AA'!O39="-","-",'3c AA'!O39)</f>
        <v>-</v>
      </c>
      <c r="M161" s="38" t="str">
        <f>IF('3c AA'!P39="-","-",'3c AA'!P39)</f>
        <v>-</v>
      </c>
      <c r="N161" s="38" t="str">
        <f>IF('3c AA'!Q39="-","-",'3c AA'!Q39)</f>
        <v>-</v>
      </c>
      <c r="O161" s="30"/>
      <c r="P161" s="38" t="str">
        <f>IF('3c AA'!S39="-","-",'3c AA'!S39)</f>
        <v>-</v>
      </c>
      <c r="Q161" s="38" t="str">
        <f>IF('3c AA'!T39="-","-",'3c AA'!T39)</f>
        <v>-</v>
      </c>
      <c r="R161" s="38" t="str">
        <f>IF('3c AA'!U39="-","-",'3c AA'!U39)</f>
        <v>-</v>
      </c>
      <c r="S161" s="38" t="str">
        <f>IF('3c AA'!V39="-","-",'3c AA'!V39)</f>
        <v>-</v>
      </c>
      <c r="T161" s="38">
        <f>IF('3c AA'!W39="-","-",'3c AA'!W39)</f>
        <v>4.5677513878976033</v>
      </c>
      <c r="U161" s="38">
        <f>IF('3c AA'!X39="-","-",'3c AA'!X39)</f>
        <v>9.9756950960531068</v>
      </c>
      <c r="V161" s="38">
        <f>IF('3c AA'!Y39="-","-",'3c AA'!Y39)</f>
        <v>4.43</v>
      </c>
      <c r="W161" s="38" t="str">
        <f>IF('3c AA'!Z39="-","-",'3c AA'!Z39)</f>
        <v>-</v>
      </c>
      <c r="X161" s="38" t="str">
        <f>IF('3c AA'!AA39="-","-",'3c AA'!AA39)</f>
        <v>-</v>
      </c>
      <c r="Y161" s="38" t="str">
        <f>IF('3c AA'!AB39="-","-",'3c AA'!AB39)</f>
        <v>-</v>
      </c>
      <c r="Z161" s="38" t="str">
        <f>IF('3c AA'!AC39="-","-",'3c AA'!AC39)</f>
        <v>-</v>
      </c>
      <c r="AA161" s="28"/>
    </row>
    <row r="162" spans="1:27" s="29" customFormat="1" ht="11.25" customHeight="1" x14ac:dyDescent="0.25">
      <c r="A162" s="256"/>
      <c r="B162" s="135" t="s">
        <v>2</v>
      </c>
      <c r="C162" s="135" t="s">
        <v>342</v>
      </c>
      <c r="D162" s="133" t="s">
        <v>328</v>
      </c>
      <c r="E162" s="181"/>
      <c r="F162" s="30"/>
      <c r="G162" s="38">
        <f>IF('3d PC'!G26="-","-",'3d PC'!G26)</f>
        <v>68.696846532777627</v>
      </c>
      <c r="H162" s="38">
        <f>'3d PC'!H26</f>
        <v>68.676671216342328</v>
      </c>
      <c r="I162" s="38">
        <f>'3d PC'!I26</f>
        <v>86.636741851488935</v>
      </c>
      <c r="J162" s="38">
        <f>'3d PC'!J26</f>
        <v>85.631797942264583</v>
      </c>
      <c r="K162" s="38">
        <f>'3d PC'!K26</f>
        <v>97.937451136388688</v>
      </c>
      <c r="L162" s="38">
        <f>'3d PC'!L26</f>
        <v>97.118570378104408</v>
      </c>
      <c r="M162" s="38">
        <f>'3d PC'!M26</f>
        <v>118.38200017246123</v>
      </c>
      <c r="N162" s="38">
        <f>'3d PC'!N26</f>
        <v>116.27969685512001</v>
      </c>
      <c r="O162" s="30"/>
      <c r="P162" s="38">
        <f>'3d PC'!P26</f>
        <v>116.27969685512001</v>
      </c>
      <c r="Q162" s="38">
        <f>'3d PC'!Q26</f>
        <v>130.00479031786008</v>
      </c>
      <c r="R162" s="38">
        <f>'3d PC'!R26</f>
        <v>131.95510964851496</v>
      </c>
      <c r="S162" s="38">
        <f>'3d PC'!S26</f>
        <v>143.81812836712012</v>
      </c>
      <c r="T162" s="38">
        <f>'3d PC'!T26</f>
        <v>146.29104596880782</v>
      </c>
      <c r="U162" s="38">
        <f>'3d PC'!U26</f>
        <v>158.28710669896509</v>
      </c>
      <c r="V162" s="38">
        <f>'3d PC'!V26</f>
        <v>144.09913232076272</v>
      </c>
      <c r="W162" s="38" t="str">
        <f>'3d PC'!W26</f>
        <v>-</v>
      </c>
      <c r="X162" s="38" t="str">
        <f>'3d PC'!X26</f>
        <v>-</v>
      </c>
      <c r="Y162" s="38" t="str">
        <f>'3d PC'!Y26</f>
        <v>-</v>
      </c>
      <c r="Z162" s="38" t="str">
        <f>'3d PC'!Z26</f>
        <v>-</v>
      </c>
      <c r="AA162" s="28"/>
    </row>
    <row r="163" spans="1:27" s="29" customFormat="1" ht="11.25" customHeight="1" x14ac:dyDescent="0.25">
      <c r="A163" s="256"/>
      <c r="B163" s="135" t="s">
        <v>352</v>
      </c>
      <c r="C163" s="135" t="s">
        <v>343</v>
      </c>
      <c r="D163" s="133" t="s">
        <v>328</v>
      </c>
      <c r="E163" s="181"/>
      <c r="F163" s="30"/>
      <c r="G163" s="38">
        <f>IF('3e NC-Elec'!H40="-","-",'3e NC-Elec'!H40)</f>
        <v>123.95014913709178</v>
      </c>
      <c r="H163" s="38">
        <f>'3e NC-Elec'!I40</f>
        <v>124.69829893079482</v>
      </c>
      <c r="I163" s="38">
        <f>'3e NC-Elec'!J40</f>
        <v>139.99637776476746</v>
      </c>
      <c r="J163" s="38">
        <f>'3e NC-Elec'!K40</f>
        <v>139.43366824353919</v>
      </c>
      <c r="K163" s="38">
        <f>'3e NC-Elec'!L40</f>
        <v>124.74872860420707</v>
      </c>
      <c r="L163" s="38">
        <f>'3e NC-Elec'!M40</f>
        <v>125.64562112079527</v>
      </c>
      <c r="M163" s="38">
        <f>'3e NC-Elec'!N40</f>
        <v>125.42362347896896</v>
      </c>
      <c r="N163" s="38">
        <f>'3e NC-Elec'!O40</f>
        <v>125.02842728643076</v>
      </c>
      <c r="O163" s="30"/>
      <c r="P163" s="38">
        <f>'3e NC-Elec'!Q40</f>
        <v>125.02842728643076</v>
      </c>
      <c r="Q163" s="38">
        <f>'3e NC-Elec'!R40</f>
        <v>131.25157687445429</v>
      </c>
      <c r="R163" s="38">
        <f>'3e NC-Elec'!S40</f>
        <v>132.83894954125657</v>
      </c>
      <c r="S163" s="38">
        <f>'3e NC-Elec'!T40</f>
        <v>133.01102223905909</v>
      </c>
      <c r="T163" s="38">
        <f>'3e NC-Elec'!U40</f>
        <v>136.241410413018</v>
      </c>
      <c r="U163" s="38">
        <f>'3e NC-Elec'!V40</f>
        <v>141.39509699663142</v>
      </c>
      <c r="V163" s="38">
        <f>'3e NC-Elec'!W40</f>
        <v>141.41349489867699</v>
      </c>
      <c r="W163" s="38" t="str">
        <f>'3e NC-Elec'!X40</f>
        <v>-</v>
      </c>
      <c r="X163" s="38" t="str">
        <f>'3e NC-Elec'!Y40</f>
        <v>-</v>
      </c>
      <c r="Y163" s="38" t="str">
        <f>'3e NC-Elec'!Z40</f>
        <v>-</v>
      </c>
      <c r="Z163" s="38" t="str">
        <f>'3e NC-Elec'!AA40</f>
        <v>-</v>
      </c>
      <c r="AA163" s="28"/>
    </row>
    <row r="164" spans="1:27" s="29" customFormat="1" ht="11.25" customHeight="1" x14ac:dyDescent="0.25">
      <c r="A164" s="256"/>
      <c r="B164" s="135" t="s">
        <v>349</v>
      </c>
      <c r="C164" s="135" t="s">
        <v>344</v>
      </c>
      <c r="D164" s="133" t="s">
        <v>328</v>
      </c>
      <c r="E164" s="181"/>
      <c r="F164" s="30"/>
      <c r="G164" s="38">
        <f>IF('3g CPIH'!C$16="-","-",'3h OC '!$E$8*('3g CPIH'!C$16/'3g CPIH'!$G$16))</f>
        <v>76.502677103718199</v>
      </c>
      <c r="H164" s="38">
        <f>IF('3g CPIH'!D$16="-","-",'3h OC '!$E$8*('3g CPIH'!D$16/'3g CPIH'!$G$16))</f>
        <v>76.655835616438353</v>
      </c>
      <c r="I164" s="38">
        <f>IF('3g CPIH'!E$16="-","-",'3h OC '!$E$8*('3g CPIH'!E$16/'3g CPIH'!$G$16))</f>
        <v>76.885573385518597</v>
      </c>
      <c r="J164" s="38">
        <f>IF('3g CPIH'!F$16="-","-",'3h OC '!$E$8*('3g CPIH'!F$16/'3g CPIH'!$G$16))</f>
        <v>77.345048923679059</v>
      </c>
      <c r="K164" s="38">
        <f>IF('3g CPIH'!G$16="-","-",'3h OC '!$E$8*('3g CPIH'!G$16/'3g CPIH'!$G$16))</f>
        <v>78.263999999999996</v>
      </c>
      <c r="L164" s="38">
        <f>IF('3g CPIH'!H$16="-","-",'3h OC '!$E$8*('3g CPIH'!H$16/'3g CPIH'!$G$16))</f>
        <v>79.259530332681024</v>
      </c>
      <c r="M164" s="38">
        <f>IF('3g CPIH'!I$16="-","-",'3h OC '!$E$8*('3g CPIH'!I$16/'3g CPIH'!$G$16))</f>
        <v>80.408219178082177</v>
      </c>
      <c r="N164" s="38">
        <f>IF('3g CPIH'!J$16="-","-",'3h OC '!$E$8*('3g CPIH'!J$16/'3g CPIH'!$G$16))</f>
        <v>81.097432485322898</v>
      </c>
      <c r="O164" s="30"/>
      <c r="P164" s="38">
        <f>IF('3g CPIH'!L$16="-","-",'3h OC '!$E$8*('3g CPIH'!L$16/'3g CPIH'!$G$16))</f>
        <v>81.097432485322898</v>
      </c>
      <c r="Q164" s="38">
        <f>IF('3g CPIH'!M$16="-","-",'3h OC '!$E$8*('3g CPIH'!M$16/'3g CPIH'!$G$16))</f>
        <v>82.016383561643835</v>
      </c>
      <c r="R164" s="38">
        <f>IF('3g CPIH'!N$16="-","-",'3h OC '!$E$8*('3g CPIH'!N$16/'3g CPIH'!$G$16))</f>
        <v>82.62901761252445</v>
      </c>
      <c r="S164" s="38">
        <f>IF('3g CPIH'!O$16="-","-",'3h OC '!$E$8*('3g CPIH'!O$16/'3g CPIH'!$G$16))</f>
        <v>83.088493150684926</v>
      </c>
      <c r="T164" s="38">
        <f>IF('3g CPIH'!P$16="-","-",'3h OC '!$E$8*('3g CPIH'!P$16/'3g CPIH'!$G$16))</f>
        <v>83.318230919765156</v>
      </c>
      <c r="U164" s="38">
        <f>IF('3g CPIH'!Q$16="-","-",'3h OC '!$E$8*('3g CPIH'!Q$16/'3g CPIH'!$G$16))</f>
        <v>83.777706457925632</v>
      </c>
      <c r="V164" s="38">
        <f>IF('3g CPIH'!R$16="-","-",'3h OC '!$E$8*('3g CPIH'!R$16/'3g CPIH'!$G$16))</f>
        <v>85.309291585127198</v>
      </c>
      <c r="W164" s="38" t="str">
        <f>IF('3g CPIH'!S$16="-","-",'3h OC '!$E$8*('3g CPIH'!S$16/'3g CPIH'!$G$16))</f>
        <v>-</v>
      </c>
      <c r="X164" s="38" t="str">
        <f>IF('3g CPIH'!T$16="-","-",'3h OC '!$E$8*('3g CPIH'!T$16/'3g CPIH'!$G$16))</f>
        <v>-</v>
      </c>
      <c r="Y164" s="38" t="str">
        <f>IF('3g CPIH'!U$16="-","-",'3h OC '!$E$8*('3g CPIH'!U$16/'3g CPIH'!$G$16))</f>
        <v>-</v>
      </c>
      <c r="Z164" s="38" t="str">
        <f>IF('3g CPIH'!V$16="-","-",'3h OC '!$E$8*('3g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SMNCC'!G$46="-","-",'3i SMNCC'!G$46)</f>
        <v>0</v>
      </c>
      <c r="L165" s="38">
        <f>IF('3i SMNCC'!H$46="-","-",'3i SMNCC'!H$46)</f>
        <v>-0.18995111249132623</v>
      </c>
      <c r="M165" s="38">
        <f>IF('3i SMNCC'!I$46="-","-",'3i SMNCC'!I$46)</f>
        <v>2.3898870370752556</v>
      </c>
      <c r="N165" s="38">
        <f>IF('3i SMNCC'!J$46="-","-",'3i SMNCC'!J$46)</f>
        <v>11.485481460604181</v>
      </c>
      <c r="O165" s="30"/>
      <c r="P165" s="38">
        <f>IF('3i SMNCC'!L$46="-","-",'3i SMNCC'!L$46)</f>
        <v>11.485481460604181</v>
      </c>
      <c r="Q165" s="38">
        <f>IF('3i SMNCC'!M$46="-","-",'3i SMNCC'!M$46)</f>
        <v>13.905095596481768</v>
      </c>
      <c r="R165" s="38">
        <f>IF('3i SMNCC'!N$46="-","-",'3i SMNCC'!N$46)</f>
        <v>14.008016342776511</v>
      </c>
      <c r="S165" s="38">
        <f>IF('3i SMNCC'!O$46="-","-",'3i SMNCC'!O$46)</f>
        <v>16.592254432324484</v>
      </c>
      <c r="T165" s="38">
        <f>IF('3i SMNCC'!P$46="-","-",'3i SMNCC'!P$46)</f>
        <v>16.855736391237045</v>
      </c>
      <c r="U165" s="38">
        <f>IF('3i SMNCC'!Q$46="-","-",'3i SMNCC'!Q$46)</f>
        <v>16.48610584262476</v>
      </c>
      <c r="V165" s="38">
        <f>IF('3i SMNCC'!R$46="-","-",'3i SMNCC'!R$46)</f>
        <v>16.529685824397358</v>
      </c>
      <c r="W165" s="38" t="str">
        <f>IF('3i SMNCC'!S$46="-","-",'3i SMNCC'!S$46)</f>
        <v>-</v>
      </c>
      <c r="X165" s="38" t="str">
        <f>IF('3i SMNCC'!T$46="-","-",'3i SMNCC'!T$46)</f>
        <v>-</v>
      </c>
      <c r="Y165" s="38" t="str">
        <f>IF('3i SMNCC'!U$46="-","-",'3i SMNCC'!U$46)</f>
        <v>-</v>
      </c>
      <c r="Z165" s="38" t="str">
        <f>IF('3i SMNCC'!V$46="-","-",'3i SMNCC'!V$46)</f>
        <v>-</v>
      </c>
      <c r="AA165" s="28"/>
    </row>
    <row r="166" spans="1:27" s="29" customFormat="1" ht="11.5" x14ac:dyDescent="0.25">
      <c r="A166" s="256"/>
      <c r="B166" s="135" t="s">
        <v>349</v>
      </c>
      <c r="C166" s="135" t="s">
        <v>389</v>
      </c>
      <c r="D166" s="133" t="s">
        <v>328</v>
      </c>
      <c r="E166" s="181"/>
      <c r="F166" s="30"/>
      <c r="G166" s="38">
        <f>IF('3g CPIH'!C$16="-","-",'3j PAAC PAP'!$G$8*('3g CPIH'!C$16/'3g CPIH'!$G$16))</f>
        <v>13.436452250489236</v>
      </c>
      <c r="H166" s="38">
        <f>IF('3g CPIH'!D$16="-","-",'3j PAAC PAP'!$G$8*('3g CPIH'!D$16/'3g CPIH'!$G$16))</f>
        <v>13.463352054794518</v>
      </c>
      <c r="I166" s="38">
        <f>IF('3g CPIH'!E$16="-","-",'3j PAAC PAP'!$G$8*('3g CPIH'!E$16/'3g CPIH'!$G$16))</f>
        <v>13.503701761252445</v>
      </c>
      <c r="J166" s="38">
        <f>IF('3g CPIH'!F$16="-","-",'3j PAAC PAP'!$G$8*('3g CPIH'!F$16/'3g CPIH'!$G$16))</f>
        <v>13.584401174168297</v>
      </c>
      <c r="K166" s="38">
        <f>IF('3g CPIH'!G$16="-","-",'3j PAAC PAP'!$G$8*('3g CPIH'!G$16/'3g CPIH'!$G$16))</f>
        <v>13.745799999999999</v>
      </c>
      <c r="L166" s="38">
        <f>IF('3g CPIH'!H$16="-","-",'3j PAAC PAP'!$G$8*('3g CPIH'!H$16/'3g CPIH'!$G$16))</f>
        <v>13.920648727984345</v>
      </c>
      <c r="M166" s="38">
        <f>IF('3g CPIH'!I$16="-","-",'3j PAAC PAP'!$G$8*('3g CPIH'!I$16/'3g CPIH'!$G$16))</f>
        <v>14.122397260273971</v>
      </c>
      <c r="N166" s="38">
        <f>IF('3g CPIH'!J$16="-","-",'3j PAAC PAP'!$G$8*('3g CPIH'!J$16/'3g CPIH'!$G$16))</f>
        <v>14.24344637964775</v>
      </c>
      <c r="O166" s="30"/>
      <c r="P166" s="38">
        <f>IF('3g CPIH'!L$16="-","-",'3j PAAC PAP'!$G$8*('3g CPIH'!L$16/'3g CPIH'!$G$16))</f>
        <v>14.24344637964775</v>
      </c>
      <c r="Q166" s="38">
        <f>IF('3g CPIH'!M$16="-","-",'3j PAAC PAP'!$G$8*('3g CPIH'!M$16/'3g CPIH'!$G$16))</f>
        <v>14.40484520547945</v>
      </c>
      <c r="R166" s="38">
        <f>IF('3g CPIH'!N$16="-","-",'3j PAAC PAP'!$G$8*('3g CPIH'!N$16/'3g CPIH'!$G$16))</f>
        <v>14.512444422700586</v>
      </c>
      <c r="S166" s="38">
        <f>IF('3g CPIH'!O$16="-","-",'3j PAAC PAP'!$G$8*('3g CPIH'!O$16/'3g CPIH'!$G$16))</f>
        <v>14.593143835616438</v>
      </c>
      <c r="T166" s="38">
        <f>IF('3g CPIH'!P$16="-","-",'3j PAAC PAP'!$G$8*('3g CPIH'!P$16/'3g CPIH'!$G$16))</f>
        <v>14.633493542074362</v>
      </c>
      <c r="U166" s="38">
        <f>IF('3g CPIH'!Q$16="-","-",'3j PAAC PAP'!$G$8*('3g CPIH'!Q$16/'3g CPIH'!$G$16))</f>
        <v>14.714192954990214</v>
      </c>
      <c r="V166" s="38">
        <f>IF('3g CPIH'!R$16="-","-",'3j PAAC PAP'!$G$8*('3g CPIH'!R$16/'3g CPIH'!$G$16))</f>
        <v>14.983190998043053</v>
      </c>
      <c r="W166" s="38" t="str">
        <f>IF('3g CPIH'!S$16="-","-",'3j PAAC PAP'!$G$8*('3g CPIH'!S$16/'3g CPIH'!$G$16))</f>
        <v>-</v>
      </c>
      <c r="X166" s="38" t="str">
        <f>IF('3g CPIH'!T$16="-","-",'3j PAAC PAP'!$G$8*('3g CPIH'!T$16/'3g CPIH'!$G$16))</f>
        <v>-</v>
      </c>
      <c r="Y166" s="38" t="str">
        <f>IF('3g CPIH'!U$16="-","-",'3j PAAC PAP'!$G$8*('3g CPIH'!U$16/'3g CPIH'!$G$16))</f>
        <v>-</v>
      </c>
      <c r="Z166" s="38" t="str">
        <f>IF('3g CPIH'!V$16="-","-",'3j PAAC PAP'!$G$8*('3g CPIH'!V$16/'3g CPIH'!$G$16))</f>
        <v>-</v>
      </c>
      <c r="AA166" s="28"/>
    </row>
    <row r="167" spans="1:27" s="29" customFormat="1" ht="11.5" x14ac:dyDescent="0.25">
      <c r="A167" s="256"/>
      <c r="B167" s="135" t="s">
        <v>349</v>
      </c>
      <c r="C167" s="135" t="s">
        <v>404</v>
      </c>
      <c r="D167" s="133" t="s">
        <v>328</v>
      </c>
      <c r="E167" s="181"/>
      <c r="F167" s="30"/>
      <c r="G167" s="38">
        <f>IF(G159="-","-",SUM(G159:G165)*'3j PAAC PAP'!$G$26)</f>
        <v>26.827523480882846</v>
      </c>
      <c r="H167" s="38">
        <f>IF(H159="-","-",SUM(H159:H165)*'3j PAAC PAP'!$G$26)</f>
        <v>25.721023473502669</v>
      </c>
      <c r="I167" s="38">
        <f>IF(I159="-","-",SUM(I159:I165)*'3j PAAC PAP'!$G$26)</f>
        <v>26.695795069988616</v>
      </c>
      <c r="J167" s="38">
        <f>IF(J159="-","-",SUM(J159:J165)*'3j PAAC PAP'!$G$26)</f>
        <v>26.185289866910935</v>
      </c>
      <c r="K167" s="38">
        <f>IF(K159="-","-",SUM(K159:K165)*'3j PAAC PAP'!$G$26)</f>
        <v>27.738470967254298</v>
      </c>
      <c r="L167" s="38">
        <f>IF(L159="-","-",SUM(L159:L165)*'3j PAAC PAP'!$G$26)</f>
        <v>27.396949365526655</v>
      </c>
      <c r="M167" s="38">
        <f>IF(M159="-","-",SUM(M159:M165)*'3j PAAC PAP'!$G$26)</f>
        <v>29.860715090657287</v>
      </c>
      <c r="N167" s="38">
        <f>IF(N159="-","-",SUM(N159:N165)*'3j PAAC PAP'!$G$26)</f>
        <v>31.392998160906739</v>
      </c>
      <c r="O167" s="30"/>
      <c r="P167" s="38">
        <f>IF(P159="-","-",SUM(P159:P165)*'3j PAAC PAP'!$G$26)</f>
        <v>31.392998160906739</v>
      </c>
      <c r="Q167" s="38">
        <f>IF(Q159="-","-",SUM(Q159:Q165)*'3j PAAC PAP'!$G$26)</f>
        <v>34.839394971441514</v>
      </c>
      <c r="R167" s="38">
        <f>IF(R159="-","-",SUM(R159:R165)*'3j PAAC PAP'!$G$26)</f>
        <v>33.672683123310854</v>
      </c>
      <c r="S167" s="38">
        <f>IF(S159="-","-",SUM(S159:S165)*'3j PAAC PAP'!$G$26)</f>
        <v>33.714781334716768</v>
      </c>
      <c r="T167" s="38">
        <f>IF(T159="-","-",SUM(T159:T165)*'3j PAAC PAP'!$G$26)</f>
        <v>32.658709921660368</v>
      </c>
      <c r="U167" s="38">
        <f>IF(U159="-","-",SUM(U159:U165)*'3j PAAC PAP'!$G$26)</f>
        <v>35.485795316191776</v>
      </c>
      <c r="V167" s="38">
        <f>IF(V159="-","-",SUM(V159:V165)*'3j PAAC PAP'!$G$26)</f>
        <v>38.531496938945352</v>
      </c>
      <c r="W167" s="38" t="str">
        <f>IF(W159="-","-",SUM(W159:W165)*'3j PAAC PAP'!$G$26)</f>
        <v>-</v>
      </c>
      <c r="X167" s="38" t="str">
        <f>IF(X159="-","-",SUM(X159:X165)*'3j PAAC PAP'!$G$26)</f>
        <v>-</v>
      </c>
      <c r="Y167" s="38" t="str">
        <f>IF(Y159="-","-",SUM(Y159:Y165)*'3j PAAC PAP'!$G$26)</f>
        <v>-</v>
      </c>
      <c r="Z167" s="38" t="str">
        <f>IF(Z159="-","-",SUM(Z159:Z165)*'3j PAAC PAP'!$G$26)</f>
        <v>-</v>
      </c>
      <c r="AA167" s="28"/>
    </row>
    <row r="168" spans="1:27" s="29" customFormat="1" ht="11.5" x14ac:dyDescent="0.25">
      <c r="A168" s="256"/>
      <c r="B168" s="135" t="s">
        <v>388</v>
      </c>
      <c r="C168" s="135" t="s">
        <v>515</v>
      </c>
      <c r="D168" s="133" t="s">
        <v>328</v>
      </c>
      <c r="E168" s="181"/>
      <c r="F168" s="30"/>
      <c r="G168" s="38">
        <f>IF(G159="-","-",SUM(G159:G167)*'3k EBIT'!$E$8)</f>
        <v>9.6895256545935435</v>
      </c>
      <c r="H168" s="38">
        <f>IF(H159="-","-",SUM(H159:H167)*'3k EBIT'!$E$8)</f>
        <v>9.3011360692678586</v>
      </c>
      <c r="I168" s="38">
        <f>IF(I159="-","-",SUM(I159:I167)*'3k EBIT'!$E$8)</f>
        <v>9.6445284843393928</v>
      </c>
      <c r="J168" s="38">
        <f>IF(J159="-","-",SUM(J159:J167)*'3k EBIT'!$E$8)</f>
        <v>9.4666600438419639</v>
      </c>
      <c r="K168" s="38">
        <f>IF(K159="-","-",SUM(K159:K167)*'3k EBIT'!$E$8)</f>
        <v>10.015695243316477</v>
      </c>
      <c r="L168" s="38">
        <f>IF(L159="-","-",SUM(L159:L167)*'3k EBIT'!$E$8)</f>
        <v>9.8990443311251681</v>
      </c>
      <c r="M168" s="38">
        <f>IF(M159="-","-",SUM(M159:M167)*'3k EBIT'!$E$8)</f>
        <v>10.768911627304758</v>
      </c>
      <c r="N168" s="38">
        <f>IF(N159="-","-",SUM(N159:N167)*'3k EBIT'!$E$8)</f>
        <v>11.309820132610964</v>
      </c>
      <c r="O168" s="30"/>
      <c r="P168" s="38">
        <f>IF(P159="-","-",SUM(P159:P167)*'3k EBIT'!$E$8)</f>
        <v>11.309820132610964</v>
      </c>
      <c r="Q168" s="38">
        <f>IF(Q159="-","-",SUM(Q159:Q167)*'3k EBIT'!$E$8)</f>
        <v>12.524279296294347</v>
      </c>
      <c r="R168" s="38">
        <f>IF(R159="-","-",SUM(R159:R167)*'3k EBIT'!$E$8)</f>
        <v>12.116289550521799</v>
      </c>
      <c r="S168" s="38">
        <f>IF(S159="-","-",SUM(S159:S167)*'3k EBIT'!$E$8)</f>
        <v>12.132649138410978</v>
      </c>
      <c r="T168" s="38">
        <f>IF(T159="-","-",SUM(T159:T167)*'3k EBIT'!$E$8)</f>
        <v>11.762244600065669</v>
      </c>
      <c r="U168" s="38">
        <f>IF(U159="-","-",SUM(U159:U167)*'3k EBIT'!$E$8)</f>
        <v>12.757466343857248</v>
      </c>
      <c r="V168" s="38">
        <f>IF(V159="-","-",SUM(V159:V167)*'3k EBIT'!$E$8)</f>
        <v>13.833173883993592</v>
      </c>
      <c r="W168" s="38" t="str">
        <f>IF(W159="-","-",SUM(W159:W167)*'3k EBIT'!$E$8)</f>
        <v>-</v>
      </c>
      <c r="X168" s="38" t="str">
        <f>IF(X159="-","-",SUM(X159:X167)*'3k EBIT'!$E$8)</f>
        <v>-</v>
      </c>
      <c r="Y168" s="38" t="str">
        <f>IF(Y159="-","-",SUM(Y159:Y167)*'3k EBIT'!$E$8)</f>
        <v>-</v>
      </c>
      <c r="Z168" s="38" t="str">
        <f>IF(Z159="-","-",SUM(Z159:Z167)*'3k EBIT'!$E$8)</f>
        <v>-</v>
      </c>
      <c r="AA168" s="28"/>
    </row>
    <row r="169" spans="1:27" s="29" customFormat="1" ht="11.25" customHeight="1" x14ac:dyDescent="0.25">
      <c r="A169" s="256"/>
      <c r="B169" s="135" t="s">
        <v>292</v>
      </c>
      <c r="C169" s="136" t="s">
        <v>516</v>
      </c>
      <c r="D169" s="133" t="s">
        <v>328</v>
      </c>
      <c r="E169" s="127"/>
      <c r="F169" s="30"/>
      <c r="G169" s="38">
        <f>IF(G159="-","-",SUM(G159:G162,G164:G168)*'3l HAP'!$E$9)</f>
        <v>5.6517872618252953</v>
      </c>
      <c r="H169" s="38">
        <f>IF(H159="-","-",SUM(H159:H162,H164:H168)*'3l HAP'!$E$9)</f>
        <v>5.341548886486903</v>
      </c>
      <c r="I169" s="38">
        <f>IF(I159="-","-",SUM(I159:I162,I164:I168)*'3l HAP'!$E$9)</f>
        <v>5.3821805707206227</v>
      </c>
      <c r="J169" s="38">
        <f>IF(J159="-","-",SUM(J159:J162,J164:J168)*'3l HAP'!$E$9)</f>
        <v>5.2533575817860161</v>
      </c>
      <c r="K169" s="38">
        <f>IF(K159="-","-",SUM(K159:K162,K164:K168)*'3l HAP'!$E$9)</f>
        <v>5.8914345743726049</v>
      </c>
      <c r="L169" s="38">
        <f>IF(L159="-","-",SUM(L159:L162,L164:L168)*'3l HAP'!$E$9)</f>
        <v>5.7884144710400554</v>
      </c>
      <c r="M169" s="38">
        <f>IF(M159="-","-",SUM(M159:M162,M164:M168)*'3l HAP'!$E$9)</f>
        <v>6.4619658870846655</v>
      </c>
      <c r="N169" s="38">
        <f>IF(N159="-","-",SUM(N159:N162,N164:N168)*'3l HAP'!$E$9)</f>
        <v>6.8845644890155899</v>
      </c>
      <c r="O169" s="30"/>
      <c r="P169" s="38">
        <f>IF(P159="-","-",SUM(P159:P162,P164:P168)*'3l HAP'!$E$9)</f>
        <v>6.8845644890155899</v>
      </c>
      <c r="Q169" s="38">
        <f>IF(Q159="-","-",SUM(Q159:Q162,Q164:Q168)*'3l HAP'!$E$9)</f>
        <v>7.7292876333207783</v>
      </c>
      <c r="R169" s="38">
        <f>IF(R159="-","-",SUM(R159:R162,R164:R168)*'3l HAP'!$E$9)</f>
        <v>7.3916587311304651</v>
      </c>
      <c r="S169" s="38">
        <f>IF(S159="-","-",SUM(S159:S162,S164:S168)*'3l HAP'!$E$9)</f>
        <v>7.4017457635698793</v>
      </c>
      <c r="T169" s="38">
        <f>IF(T159="-","-",SUM(T159:T162,T164:T168)*'3l HAP'!$E$9)</f>
        <v>7.0690238289522176</v>
      </c>
      <c r="U169" s="38">
        <f>IF(U159="-","-",SUM(U159:U162,U164:U168)*'3l HAP'!$E$9)</f>
        <v>7.760465310641953</v>
      </c>
      <c r="V169" s="38">
        <f>IF(V159="-","-",SUM(V159:V162,V164:V168)*'3l HAP'!$E$9)</f>
        <v>8.5891131885261984</v>
      </c>
      <c r="W169" s="38" t="str">
        <f>IF(W159="-","-",SUM(W159:W162,W164:W168)*'3l HAP'!$E$9)</f>
        <v>-</v>
      </c>
      <c r="X169" s="38" t="str">
        <f>IF(X159="-","-",SUM(X159:X162,X164:X168)*'3l HAP'!$E$9)</f>
        <v>-</v>
      </c>
      <c r="Y169" s="38" t="str">
        <f>IF(Y159="-","-",SUM(Y159:Y162,Y164:Y168)*'3l HAP'!$E$9)</f>
        <v>-</v>
      </c>
      <c r="Z169" s="38" t="str">
        <f>IF(Z159="-","-",SUM(Z159:Z162,Z164:Z168)*'3l HAP'!$E$9)</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515.62661106767575</v>
      </c>
      <c r="H170" s="38">
        <f t="shared" si="24"/>
        <v>494.87482401336825</v>
      </c>
      <c r="I170" s="38">
        <f t="shared" si="24"/>
        <v>512.98873323615214</v>
      </c>
      <c r="J170" s="38">
        <f t="shared" si="24"/>
        <v>503.49841724572116</v>
      </c>
      <c r="K170" s="38">
        <f t="shared" si="24"/>
        <v>533.0330717485275</v>
      </c>
      <c r="L170" s="38">
        <f t="shared" si="24"/>
        <v>526.79053248686</v>
      </c>
      <c r="M170" s="38">
        <f t="shared" si="24"/>
        <v>573.24655426494496</v>
      </c>
      <c r="N170" s="38">
        <f t="shared" si="24"/>
        <v>602.13800980806627</v>
      </c>
      <c r="O170" s="30"/>
      <c r="P170" s="38">
        <f t="shared" ref="P170:Z170" si="25">IF(P159="-","-",SUM(P159:P169))</f>
        <v>602.13800980806627</v>
      </c>
      <c r="Q170" s="38">
        <f t="shared" si="25"/>
        <v>666.90160990226832</v>
      </c>
      <c r="R170" s="38">
        <f t="shared" si="25"/>
        <v>645.09084535526858</v>
      </c>
      <c r="S170" s="38">
        <f t="shared" si="25"/>
        <v>645.96196297359279</v>
      </c>
      <c r="T170" s="38">
        <f t="shared" si="25"/>
        <v>626.13427338903796</v>
      </c>
      <c r="U170" s="38">
        <f t="shared" si="25"/>
        <v>679.20578501350622</v>
      </c>
      <c r="V170" s="38">
        <f t="shared" si="25"/>
        <v>736.65059582890103</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DF'!H26="-","-",'3a DF'!H26)</f>
        <v>190.88202538701998</v>
      </c>
      <c r="H171" s="129">
        <f>'3a DF'!I26</f>
        <v>170.99181627280879</v>
      </c>
      <c r="I171" s="129">
        <f>'3a DF'!J26</f>
        <v>154.0289940489219</v>
      </c>
      <c r="J171" s="129">
        <f>'3a DF'!K26</f>
        <v>146.37608909667466</v>
      </c>
      <c r="K171" s="129">
        <f>'3a DF'!L26</f>
        <v>171.23572715883759</v>
      </c>
      <c r="L171" s="129">
        <f>'3a DF'!M26</f>
        <v>164.59872903935371</v>
      </c>
      <c r="M171" s="129">
        <f>'3a DF'!N26</f>
        <v>171.60428014369325</v>
      </c>
      <c r="N171" s="129">
        <f>'3a DF'!O26</f>
        <v>190.94537799365256</v>
      </c>
      <c r="O171" s="30"/>
      <c r="P171" s="129">
        <f>'3a DF'!Q26</f>
        <v>190.94537799365256</v>
      </c>
      <c r="Q171" s="129">
        <f>'3a DF'!R26</f>
        <v>220.28334141228603</v>
      </c>
      <c r="R171" s="129">
        <f>'3a DF'!S26</f>
        <v>195.69560821631683</v>
      </c>
      <c r="S171" s="129">
        <f>'3a DF'!T26</f>
        <v>178.0007472485604</v>
      </c>
      <c r="T171" s="129">
        <f>'3a DF'!U26</f>
        <v>150.24798368486609</v>
      </c>
      <c r="U171" s="129">
        <f>'3a DF'!V26</f>
        <v>179.00868844199979</v>
      </c>
      <c r="V171" s="129">
        <f>'3a DF'!W26</f>
        <v>248.59218213770555</v>
      </c>
      <c r="W171" s="129" t="str">
        <f>'3a DF'!X26</f>
        <v>-</v>
      </c>
      <c r="X171" s="129" t="str">
        <f>'3a DF'!Y26</f>
        <v>-</v>
      </c>
      <c r="Y171" s="129" t="str">
        <f>'3a DF'!Z26</f>
        <v>-</v>
      </c>
      <c r="Z171" s="129" t="str">
        <f>'3a DF'!AA26</f>
        <v>-</v>
      </c>
      <c r="AA171" s="28"/>
    </row>
    <row r="172" spans="1:27" s="29" customFormat="1" ht="11.25" customHeight="1" x14ac:dyDescent="0.25">
      <c r="A172" s="256"/>
      <c r="B172" s="132" t="s">
        <v>350</v>
      </c>
      <c r="C172" s="178" t="s">
        <v>300</v>
      </c>
      <c r="D172" s="134" t="s">
        <v>329</v>
      </c>
      <c r="E172" s="131"/>
      <c r="F172" s="30"/>
      <c r="G172" s="129">
        <f>IF('3b CM'!G26="-","-",'3b CM'!G26)</f>
        <v>5.6072589909823813E-2</v>
      </c>
      <c r="H172" s="129">
        <f>'3b CM'!H26</f>
        <v>8.4108884864735722E-2</v>
      </c>
      <c r="I172" s="129">
        <f>'3b CM'!I26</f>
        <v>0.26484973505339465</v>
      </c>
      <c r="J172" s="129">
        <f>'3b CM'!J26</f>
        <v>0.26933898970721293</v>
      </c>
      <c r="K172" s="129">
        <f>'3b CM'!K26</f>
        <v>3.459334383329669</v>
      </c>
      <c r="L172" s="129">
        <f>'3b CM'!L26</f>
        <v>3.3559039108443711</v>
      </c>
      <c r="M172" s="129">
        <f>'3b CM'!M26</f>
        <v>11.38196650616657</v>
      </c>
      <c r="N172" s="129">
        <f>'3b CM'!N26</f>
        <v>10.820021119555937</v>
      </c>
      <c r="O172" s="30"/>
      <c r="P172" s="129">
        <f>'3b CM'!P26</f>
        <v>10.820021119555937</v>
      </c>
      <c r="Q172" s="129">
        <f>'3b CM'!Q26</f>
        <v>14.328685699058877</v>
      </c>
      <c r="R172" s="129">
        <f>'3b CM'!R26</f>
        <v>14.185156414919366</v>
      </c>
      <c r="S172" s="129">
        <f>'3b CM'!S26</f>
        <v>16.817862047615261</v>
      </c>
      <c r="T172" s="129">
        <f>'3b CM'!T26</f>
        <v>17.877519256298584</v>
      </c>
      <c r="U172" s="129">
        <f>'3b CM'!U26</f>
        <v>13.501244945734562</v>
      </c>
      <c r="V172" s="129">
        <f>'3b CM'!V26</f>
        <v>13.924125614936395</v>
      </c>
      <c r="W172" s="129" t="str">
        <f>'3b CM'!W26</f>
        <v>-</v>
      </c>
      <c r="X172" s="129" t="str">
        <f>'3b CM'!X26</f>
        <v>-</v>
      </c>
      <c r="Y172" s="129" t="str">
        <f>'3b CM'!Y26</f>
        <v>-</v>
      </c>
      <c r="Z172" s="129" t="str">
        <f>'3b CM'!Z26</f>
        <v>-</v>
      </c>
      <c r="AA172" s="28"/>
    </row>
    <row r="173" spans="1:27" s="29" customFormat="1" ht="11.25" customHeight="1" x14ac:dyDescent="0.25">
      <c r="A173" s="256"/>
      <c r="B173" s="132" t="s">
        <v>596</v>
      </c>
      <c r="C173" s="178" t="s">
        <v>597</v>
      </c>
      <c r="D173" s="134" t="s">
        <v>329</v>
      </c>
      <c r="E173" s="131"/>
      <c r="F173" s="30"/>
      <c r="G173" s="129" t="str">
        <f>IF('3c AA'!J40="-","-",'3c AA'!J40)</f>
        <v>-</v>
      </c>
      <c r="H173" s="129" t="str">
        <f>IF('3c AA'!K40="-","-",'3c AA'!K40)</f>
        <v>-</v>
      </c>
      <c r="I173" s="129" t="str">
        <f>IF('3c AA'!L40="-","-",'3c AA'!L40)</f>
        <v>-</v>
      </c>
      <c r="J173" s="129" t="str">
        <f>IF('3c AA'!M40="-","-",'3c AA'!M40)</f>
        <v>-</v>
      </c>
      <c r="K173" s="129" t="str">
        <f>IF('3c AA'!N40="-","-",'3c AA'!N40)</f>
        <v>-</v>
      </c>
      <c r="L173" s="129" t="str">
        <f>IF('3c AA'!O40="-","-",'3c AA'!O40)</f>
        <v>-</v>
      </c>
      <c r="M173" s="129" t="str">
        <f>IF('3c AA'!P40="-","-",'3c AA'!P40)</f>
        <v>-</v>
      </c>
      <c r="N173" s="129" t="str">
        <f>IF('3c AA'!Q40="-","-",'3c AA'!Q40)</f>
        <v>-</v>
      </c>
      <c r="O173" s="30"/>
      <c r="P173" s="129" t="str">
        <f>IF('3c AA'!S40="-","-",'3c AA'!S40)</f>
        <v>-</v>
      </c>
      <c r="Q173" s="129" t="str">
        <f>IF('3c AA'!T40="-","-",'3c AA'!T40)</f>
        <v>-</v>
      </c>
      <c r="R173" s="129" t="str">
        <f>IF('3c AA'!U40="-","-",'3c AA'!U40)</f>
        <v>-</v>
      </c>
      <c r="S173" s="129" t="str">
        <f>IF('3c AA'!V40="-","-",'3c AA'!V40)</f>
        <v>-</v>
      </c>
      <c r="T173" s="129">
        <f>IF('3c AA'!W40="-","-",'3c AA'!W40)</f>
        <v>4.514392127949665</v>
      </c>
      <c r="U173" s="129">
        <f>IF('3c AA'!X40="-","-",'3c AA'!X40)</f>
        <v>9.9756950960531068</v>
      </c>
      <c r="V173" s="129">
        <f>IF('3c AA'!Y40="-","-",'3c AA'!Y40)</f>
        <v>4.43</v>
      </c>
      <c r="W173" s="129" t="str">
        <f>IF('3c AA'!Z40="-","-",'3c AA'!Z40)</f>
        <v>-</v>
      </c>
      <c r="X173" s="129" t="str">
        <f>IF('3c AA'!AA40="-","-",'3c AA'!AA40)</f>
        <v>-</v>
      </c>
      <c r="Y173" s="129" t="str">
        <f>IF('3c AA'!AB40="-","-",'3c AA'!AB40)</f>
        <v>-</v>
      </c>
      <c r="Z173" s="129" t="str">
        <f>IF('3c AA'!AC40="-","-",'3c AA'!AC40)</f>
        <v>-</v>
      </c>
      <c r="AA173" s="28"/>
    </row>
    <row r="174" spans="1:27" s="29" customFormat="1" ht="11.25" customHeight="1" x14ac:dyDescent="0.25">
      <c r="A174" s="256"/>
      <c r="B174" s="132" t="s">
        <v>2</v>
      </c>
      <c r="C174" s="178" t="s">
        <v>342</v>
      </c>
      <c r="D174" s="134" t="s">
        <v>329</v>
      </c>
      <c r="E174" s="131"/>
      <c r="F174" s="30"/>
      <c r="G174" s="129">
        <f>IF('3d PC'!G27="-","-",'3d PC'!G27)</f>
        <v>68.697157313013491</v>
      </c>
      <c r="H174" s="129">
        <f>'3d PC'!H27</f>
        <v>68.676977780389578</v>
      </c>
      <c r="I174" s="129">
        <f>'3d PC'!I27</f>
        <v>86.638075303725927</v>
      </c>
      <c r="J174" s="129">
        <f>'3d PC'!J27</f>
        <v>85.632815258881649</v>
      </c>
      <c r="K174" s="129">
        <f>'3d PC'!K27</f>
        <v>97.940918651094151</v>
      </c>
      <c r="L174" s="129">
        <f>'3d PC'!L27</f>
        <v>97.121632485490977</v>
      </c>
      <c r="M174" s="129">
        <f>'3d PC'!M27</f>
        <v>118.20051942227433</v>
      </c>
      <c r="N174" s="129">
        <f>'3d PC'!N27</f>
        <v>116.12349457950175</v>
      </c>
      <c r="O174" s="30"/>
      <c r="P174" s="129">
        <f>'3d PC'!P27</f>
        <v>116.12349457950175</v>
      </c>
      <c r="Q174" s="129">
        <f>'3d PC'!Q27</f>
        <v>129.5743879868638</v>
      </c>
      <c r="R174" s="129">
        <f>'3d PC'!R27</f>
        <v>131.41347519919506</v>
      </c>
      <c r="S174" s="129">
        <f>'3d PC'!S27</f>
        <v>142.89787628597503</v>
      </c>
      <c r="T174" s="129">
        <f>'3d PC'!T27</f>
        <v>145.54340038409359</v>
      </c>
      <c r="U174" s="129">
        <f>'3d PC'!U27</f>
        <v>157.23599869542505</v>
      </c>
      <c r="V174" s="129">
        <f>'3d PC'!V27</f>
        <v>143.58421753322577</v>
      </c>
      <c r="W174" s="129" t="str">
        <f>'3d PC'!W27</f>
        <v>-</v>
      </c>
      <c r="X174" s="129" t="str">
        <f>'3d PC'!X27</f>
        <v>-</v>
      </c>
      <c r="Y174" s="129" t="str">
        <f>'3d PC'!Y27</f>
        <v>-</v>
      </c>
      <c r="Z174" s="129" t="str">
        <f>'3d PC'!Z27</f>
        <v>-</v>
      </c>
      <c r="AA174" s="28"/>
    </row>
    <row r="175" spans="1:27" s="29" customFormat="1" ht="11.25" customHeight="1" x14ac:dyDescent="0.25">
      <c r="A175" s="256"/>
      <c r="B175" s="132" t="s">
        <v>352</v>
      </c>
      <c r="C175" s="178" t="s">
        <v>343</v>
      </c>
      <c r="D175" s="134" t="s">
        <v>329</v>
      </c>
      <c r="E175" s="131"/>
      <c r="F175" s="30"/>
      <c r="G175" s="129">
        <f>IF('3e NC-Elec'!H41="-","-",'3e NC-Elec'!H41)</f>
        <v>148.83755254249516</v>
      </c>
      <c r="H175" s="129">
        <f>'3e NC-Elec'!I41</f>
        <v>149.58596648207978</v>
      </c>
      <c r="I175" s="129">
        <f>'3e NC-Elec'!J41</f>
        <v>178.77397635531861</v>
      </c>
      <c r="J175" s="129">
        <f>'3e NC-Elec'!K41</f>
        <v>178.21106816077142</v>
      </c>
      <c r="K175" s="129">
        <f>'3e NC-Elec'!L41</f>
        <v>169.86460557365865</v>
      </c>
      <c r="L175" s="129">
        <f>'3e NC-Elec'!M41</f>
        <v>170.76181475205237</v>
      </c>
      <c r="M175" s="129">
        <f>'3e NC-Elec'!N41</f>
        <v>155.43898208447044</v>
      </c>
      <c r="N175" s="129">
        <f>'3e NC-Elec'!O41</f>
        <v>155.04840246901301</v>
      </c>
      <c r="O175" s="30"/>
      <c r="P175" s="129">
        <f>'3e NC-Elec'!Q41</f>
        <v>155.04840246901301</v>
      </c>
      <c r="Q175" s="129">
        <f>'3e NC-Elec'!R41</f>
        <v>154.32708952990532</v>
      </c>
      <c r="R175" s="129">
        <f>'3e NC-Elec'!S41</f>
        <v>155.68171664214671</v>
      </c>
      <c r="S175" s="129">
        <f>'3e NC-Elec'!T41</f>
        <v>164.73860302391074</v>
      </c>
      <c r="T175" s="129">
        <f>'3e NC-Elec'!U41</f>
        <v>168.02581593101917</v>
      </c>
      <c r="U175" s="129">
        <f>'3e NC-Elec'!V41</f>
        <v>169.61393814062509</v>
      </c>
      <c r="V175" s="129">
        <f>'3e NC-Elec'!W41</f>
        <v>169.77779074667174</v>
      </c>
      <c r="W175" s="129" t="str">
        <f>'3e NC-Elec'!X41</f>
        <v>-</v>
      </c>
      <c r="X175" s="129" t="str">
        <f>'3e NC-Elec'!Y41</f>
        <v>-</v>
      </c>
      <c r="Y175" s="129" t="str">
        <f>'3e NC-Elec'!Z41</f>
        <v>-</v>
      </c>
      <c r="Z175" s="129" t="str">
        <f>'3e NC-Elec'!AA41</f>
        <v>-</v>
      </c>
      <c r="AA175" s="28"/>
    </row>
    <row r="176" spans="1:27" s="29" customFormat="1" ht="11.25" customHeight="1" x14ac:dyDescent="0.25">
      <c r="A176" s="256"/>
      <c r="B176" s="132" t="s">
        <v>349</v>
      </c>
      <c r="C176" s="178" t="s">
        <v>344</v>
      </c>
      <c r="D176" s="134" t="s">
        <v>329</v>
      </c>
      <c r="E176" s="131"/>
      <c r="F176" s="30"/>
      <c r="G176" s="129">
        <f>IF('3g CPIH'!C$16="-","-",'3h OC '!$E$8*('3g CPIH'!C$16/'3g CPIH'!$G$16))</f>
        <v>76.502677103718199</v>
      </c>
      <c r="H176" s="129">
        <f>IF('3g CPIH'!D$16="-","-",'3h OC '!$E$8*('3g CPIH'!D$16/'3g CPIH'!$G$16))</f>
        <v>76.655835616438353</v>
      </c>
      <c r="I176" s="129">
        <f>IF('3g CPIH'!E$16="-","-",'3h OC '!$E$8*('3g CPIH'!E$16/'3g CPIH'!$G$16))</f>
        <v>76.885573385518597</v>
      </c>
      <c r="J176" s="129">
        <f>IF('3g CPIH'!F$16="-","-",'3h OC '!$E$8*('3g CPIH'!F$16/'3g CPIH'!$G$16))</f>
        <v>77.345048923679059</v>
      </c>
      <c r="K176" s="129">
        <f>IF('3g CPIH'!G$16="-","-",'3h OC '!$E$8*('3g CPIH'!G$16/'3g CPIH'!$G$16))</f>
        <v>78.263999999999996</v>
      </c>
      <c r="L176" s="129">
        <f>IF('3g CPIH'!H$16="-","-",'3h OC '!$E$8*('3g CPIH'!H$16/'3g CPIH'!$G$16))</f>
        <v>79.259530332681024</v>
      </c>
      <c r="M176" s="129">
        <f>IF('3g CPIH'!I$16="-","-",'3h OC '!$E$8*('3g CPIH'!I$16/'3g CPIH'!$G$16))</f>
        <v>80.408219178082177</v>
      </c>
      <c r="N176" s="129">
        <f>IF('3g CPIH'!J$16="-","-",'3h OC '!$E$8*('3g CPIH'!J$16/'3g CPIH'!$G$16))</f>
        <v>81.097432485322898</v>
      </c>
      <c r="O176" s="30"/>
      <c r="P176" s="129">
        <f>IF('3g CPIH'!L$16="-","-",'3h OC '!$E$8*('3g CPIH'!L$16/'3g CPIH'!$G$16))</f>
        <v>81.097432485322898</v>
      </c>
      <c r="Q176" s="129">
        <f>IF('3g CPIH'!M$16="-","-",'3h OC '!$E$8*('3g CPIH'!M$16/'3g CPIH'!$G$16))</f>
        <v>82.016383561643835</v>
      </c>
      <c r="R176" s="129">
        <f>IF('3g CPIH'!N$16="-","-",'3h OC '!$E$8*('3g CPIH'!N$16/'3g CPIH'!$G$16))</f>
        <v>82.62901761252445</v>
      </c>
      <c r="S176" s="129">
        <f>IF('3g CPIH'!O$16="-","-",'3h OC '!$E$8*('3g CPIH'!O$16/'3g CPIH'!$G$16))</f>
        <v>83.088493150684926</v>
      </c>
      <c r="T176" s="129">
        <f>IF('3g CPIH'!P$16="-","-",'3h OC '!$E$8*('3g CPIH'!P$16/'3g CPIH'!$G$16))</f>
        <v>83.318230919765156</v>
      </c>
      <c r="U176" s="129">
        <f>IF('3g CPIH'!Q$16="-","-",'3h OC '!$E$8*('3g CPIH'!Q$16/'3g CPIH'!$G$16))</f>
        <v>83.777706457925632</v>
      </c>
      <c r="V176" s="129">
        <f>IF('3g CPIH'!R$16="-","-",'3h OC '!$E$8*('3g CPIH'!R$16/'3g CPIH'!$G$16))</f>
        <v>85.309291585127198</v>
      </c>
      <c r="W176" s="129" t="str">
        <f>IF('3g CPIH'!S$16="-","-",'3h OC '!$E$8*('3g CPIH'!S$16/'3g CPIH'!$G$16))</f>
        <v>-</v>
      </c>
      <c r="X176" s="129" t="str">
        <f>IF('3g CPIH'!T$16="-","-",'3h OC '!$E$8*('3g CPIH'!T$16/'3g CPIH'!$G$16))</f>
        <v>-</v>
      </c>
      <c r="Y176" s="129" t="str">
        <f>IF('3g CPIH'!U$16="-","-",'3h OC '!$E$8*('3g CPIH'!U$16/'3g CPIH'!$G$16))</f>
        <v>-</v>
      </c>
      <c r="Z176" s="129" t="str">
        <f>IF('3g CPIH'!V$16="-","-",'3h OC '!$E$8*('3g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SMNCC'!G$46="-","-",'3i SMNCC'!G$46)</f>
        <v>0</v>
      </c>
      <c r="L177" s="129">
        <f>IF('3i SMNCC'!H$46="-","-",'3i SMNCC'!H$46)</f>
        <v>-0.18995111249132623</v>
      </c>
      <c r="M177" s="129">
        <f>IF('3i SMNCC'!I$46="-","-",'3i SMNCC'!I$46)</f>
        <v>2.3898870370752556</v>
      </c>
      <c r="N177" s="129">
        <f>IF('3i SMNCC'!J$46="-","-",'3i SMNCC'!J$46)</f>
        <v>11.485481460604181</v>
      </c>
      <c r="O177" s="30"/>
      <c r="P177" s="129">
        <f>IF('3i SMNCC'!L$46="-","-",'3i SMNCC'!L$46)</f>
        <v>11.485481460604181</v>
      </c>
      <c r="Q177" s="129">
        <f>IF('3i SMNCC'!M$46="-","-",'3i SMNCC'!M$46)</f>
        <v>13.905095596481768</v>
      </c>
      <c r="R177" s="129">
        <f>IF('3i SMNCC'!N$46="-","-",'3i SMNCC'!N$46)</f>
        <v>14.008016342776511</v>
      </c>
      <c r="S177" s="129">
        <f>IF('3i SMNCC'!O$46="-","-",'3i SMNCC'!O$46)</f>
        <v>16.592254432324484</v>
      </c>
      <c r="T177" s="129">
        <f>IF('3i SMNCC'!P$46="-","-",'3i SMNCC'!P$46)</f>
        <v>16.855736391237045</v>
      </c>
      <c r="U177" s="129">
        <f>IF('3i SMNCC'!Q$46="-","-",'3i SMNCC'!Q$46)</f>
        <v>16.48610584262476</v>
      </c>
      <c r="V177" s="129">
        <f>IF('3i SMNCC'!R$46="-","-",'3i SMNCC'!R$46)</f>
        <v>16.529685824397358</v>
      </c>
      <c r="W177" s="129" t="str">
        <f>IF('3i SMNCC'!S$46="-","-",'3i SMNCC'!S$46)</f>
        <v>-</v>
      </c>
      <c r="X177" s="129" t="str">
        <f>IF('3i SMNCC'!T$46="-","-",'3i SMNCC'!T$46)</f>
        <v>-</v>
      </c>
      <c r="Y177" s="129" t="str">
        <f>IF('3i SMNCC'!U$46="-","-",'3i SMNCC'!U$46)</f>
        <v>-</v>
      </c>
      <c r="Z177" s="129" t="str">
        <f>IF('3i SMNCC'!V$46="-","-",'3i SMNCC'!V$46)</f>
        <v>-</v>
      </c>
      <c r="AA177" s="28"/>
    </row>
    <row r="178" spans="1:27" s="29" customFormat="1" ht="12.4" customHeight="1" x14ac:dyDescent="0.25">
      <c r="A178" s="256"/>
      <c r="B178" s="132" t="s">
        <v>349</v>
      </c>
      <c r="C178" s="178" t="s">
        <v>389</v>
      </c>
      <c r="D178" s="134" t="s">
        <v>329</v>
      </c>
      <c r="E178" s="131"/>
      <c r="F178" s="30"/>
      <c r="G178" s="129">
        <f>IF('3g CPIH'!C$16="-","-",'3j PAAC PAP'!$G$8*('3g CPIH'!C$16/'3g CPIH'!$G$16))</f>
        <v>13.436452250489236</v>
      </c>
      <c r="H178" s="129">
        <f>IF('3g CPIH'!D$16="-","-",'3j PAAC PAP'!$G$8*('3g CPIH'!D$16/'3g CPIH'!$G$16))</f>
        <v>13.463352054794518</v>
      </c>
      <c r="I178" s="129">
        <f>IF('3g CPIH'!E$16="-","-",'3j PAAC PAP'!$G$8*('3g CPIH'!E$16/'3g CPIH'!$G$16))</f>
        <v>13.503701761252445</v>
      </c>
      <c r="J178" s="129">
        <f>IF('3g CPIH'!F$16="-","-",'3j PAAC PAP'!$G$8*('3g CPIH'!F$16/'3g CPIH'!$G$16))</f>
        <v>13.584401174168297</v>
      </c>
      <c r="K178" s="129">
        <f>IF('3g CPIH'!G$16="-","-",'3j PAAC PAP'!$G$8*('3g CPIH'!G$16/'3g CPIH'!$G$16))</f>
        <v>13.745799999999999</v>
      </c>
      <c r="L178" s="129">
        <f>IF('3g CPIH'!H$16="-","-",'3j PAAC PAP'!$G$8*('3g CPIH'!H$16/'3g CPIH'!$G$16))</f>
        <v>13.920648727984345</v>
      </c>
      <c r="M178" s="129">
        <f>IF('3g CPIH'!I$16="-","-",'3j PAAC PAP'!$G$8*('3g CPIH'!I$16/'3g CPIH'!$G$16))</f>
        <v>14.122397260273971</v>
      </c>
      <c r="N178" s="129">
        <f>IF('3g CPIH'!J$16="-","-",'3j PAAC PAP'!$G$8*('3g CPIH'!J$16/'3g CPIH'!$G$16))</f>
        <v>14.24344637964775</v>
      </c>
      <c r="O178" s="30"/>
      <c r="P178" s="129">
        <f>IF('3g CPIH'!L$16="-","-",'3j PAAC PAP'!$G$8*('3g CPIH'!L$16/'3g CPIH'!$G$16))</f>
        <v>14.24344637964775</v>
      </c>
      <c r="Q178" s="129">
        <f>IF('3g CPIH'!M$16="-","-",'3j PAAC PAP'!$G$8*('3g CPIH'!M$16/'3g CPIH'!$G$16))</f>
        <v>14.40484520547945</v>
      </c>
      <c r="R178" s="129">
        <f>IF('3g CPIH'!N$16="-","-",'3j PAAC PAP'!$G$8*('3g CPIH'!N$16/'3g CPIH'!$G$16))</f>
        <v>14.512444422700586</v>
      </c>
      <c r="S178" s="129">
        <f>IF('3g CPIH'!O$16="-","-",'3j PAAC PAP'!$G$8*('3g CPIH'!O$16/'3g CPIH'!$G$16))</f>
        <v>14.593143835616438</v>
      </c>
      <c r="T178" s="129">
        <f>IF('3g CPIH'!P$16="-","-",'3j PAAC PAP'!$G$8*('3g CPIH'!P$16/'3g CPIH'!$G$16))</f>
        <v>14.633493542074362</v>
      </c>
      <c r="U178" s="129">
        <f>IF('3g CPIH'!Q$16="-","-",'3j PAAC PAP'!$G$8*('3g CPIH'!Q$16/'3g CPIH'!$G$16))</f>
        <v>14.714192954990214</v>
      </c>
      <c r="V178" s="129">
        <f>IF('3g CPIH'!R$16="-","-",'3j PAAC PAP'!$G$8*('3g CPIH'!R$16/'3g CPIH'!$G$16))</f>
        <v>14.983190998043053</v>
      </c>
      <c r="W178" s="129" t="str">
        <f>IF('3g CPIH'!S$16="-","-",'3j PAAC PAP'!$G$8*('3g CPIH'!S$16/'3g CPIH'!$G$16))</f>
        <v>-</v>
      </c>
      <c r="X178" s="129" t="str">
        <f>IF('3g CPIH'!T$16="-","-",'3j PAAC PAP'!$G$8*('3g CPIH'!T$16/'3g CPIH'!$G$16))</f>
        <v>-</v>
      </c>
      <c r="Y178" s="129" t="str">
        <f>IF('3g CPIH'!U$16="-","-",'3j PAAC PAP'!$G$8*('3g CPIH'!U$16/'3g CPIH'!$G$16))</f>
        <v>-</v>
      </c>
      <c r="Z178" s="129" t="str">
        <f>IF('3g CPIH'!V$16="-","-",'3j PAAC PAP'!$G$8*('3g CPIH'!V$16/'3g CPIH'!$G$16))</f>
        <v>-</v>
      </c>
      <c r="AA178" s="28"/>
    </row>
    <row r="179" spans="1:27" s="29" customFormat="1" ht="11.25" customHeight="1" x14ac:dyDescent="0.25">
      <c r="A179" s="256"/>
      <c r="B179" s="132" t="s">
        <v>349</v>
      </c>
      <c r="C179" s="132" t="s">
        <v>404</v>
      </c>
      <c r="D179" s="134" t="s">
        <v>329</v>
      </c>
      <c r="E179" s="131"/>
      <c r="F179" s="30"/>
      <c r="G179" s="129">
        <f>IF(G171="-","-",SUM(G171:G177)*'3j PAAC PAP'!$G$26)</f>
        <v>28.282800330506785</v>
      </c>
      <c r="H179" s="129">
        <f>IF(H171="-","-",SUM(H171:H177)*'3j PAAC PAP'!$G$26)</f>
        <v>27.175879208323348</v>
      </c>
      <c r="I179" s="129">
        <f>IF(I171="-","-",SUM(I171:I177)*'3j PAAC PAP'!$G$26)</f>
        <v>28.960221279142701</v>
      </c>
      <c r="J179" s="129">
        <f>IF(J171="-","-",SUM(J171:J177)*'3j PAAC PAP'!$G$26)</f>
        <v>28.449524231540064</v>
      </c>
      <c r="K179" s="129">
        <f>IF(K171="-","-",SUM(K171:K177)*'3j PAAC PAP'!$G$26)</f>
        <v>30.369949112755243</v>
      </c>
      <c r="L179" s="129">
        <f>IF(L171="-","-",SUM(L171:L177)*'3j PAAC PAP'!$G$26)</f>
        <v>30.028384881351727</v>
      </c>
      <c r="M179" s="129">
        <f>IF(M171="-","-",SUM(M171:M177)*'3j PAAC PAP'!$G$26)</f>
        <v>31.458120339252417</v>
      </c>
      <c r="N179" s="129">
        <f>IF(N171="-","-",SUM(N171:N177)*'3j PAAC PAP'!$G$26)</f>
        <v>32.980007613057957</v>
      </c>
      <c r="O179" s="30"/>
      <c r="P179" s="129">
        <f>IF(P171="-","-",SUM(P171:P177)*'3j PAAC PAP'!$G$26)</f>
        <v>32.980007613057957</v>
      </c>
      <c r="Q179" s="129">
        <f>IF(Q171="-","-",SUM(Q171:Q177)*'3j PAAC PAP'!$G$26)</f>
        <v>35.832619384445927</v>
      </c>
      <c r="R179" s="129">
        <f>IF(R171="-","-",SUM(R171:R177)*'3j PAAC PAP'!$G$26)</f>
        <v>34.61832237577304</v>
      </c>
      <c r="S179" s="129">
        <f>IF(S171="-","-",SUM(S171:S177)*'3j PAAC PAP'!$G$26)</f>
        <v>35.115357694874234</v>
      </c>
      <c r="T179" s="129">
        <f>IF(T171="-","-",SUM(T171:T177)*'3j PAAC PAP'!$G$26)</f>
        <v>34.196688383348381</v>
      </c>
      <c r="U179" s="129">
        <f>IF(U171="-","-",SUM(U171:U177)*'3j PAAC PAP'!$G$26)</f>
        <v>36.716976504065791</v>
      </c>
      <c r="V179" s="129">
        <f>IF(V171="-","-",SUM(V171:V177)*'3j PAAC PAP'!$G$26)</f>
        <v>39.781465858954292</v>
      </c>
      <c r="W179" s="129" t="str">
        <f>IF(W171="-","-",SUM(W171:W177)*'3j PAAC PAP'!$G$26)</f>
        <v>-</v>
      </c>
      <c r="X179" s="129" t="str">
        <f>IF(X171="-","-",SUM(X171:X177)*'3j PAAC PAP'!$G$26)</f>
        <v>-</v>
      </c>
      <c r="Y179" s="129" t="str">
        <f>IF(Y171="-","-",SUM(Y171:Y177)*'3j PAAC PAP'!$G$26)</f>
        <v>-</v>
      </c>
      <c r="Z179" s="129" t="str">
        <f>IF(Z171="-","-",SUM(Z171:Z177)*'3j PAAC PAP'!$G$26)</f>
        <v>-</v>
      </c>
      <c r="AA179" s="28"/>
    </row>
    <row r="180" spans="1:27" x14ac:dyDescent="0.25">
      <c r="A180" s="256"/>
      <c r="B180" s="132" t="s">
        <v>388</v>
      </c>
      <c r="C180" s="178" t="s">
        <v>515</v>
      </c>
      <c r="D180" s="134" t="s">
        <v>329</v>
      </c>
      <c r="E180" s="131"/>
      <c r="F180" s="30"/>
      <c r="G180" s="129">
        <f>IF(G171="-","-",SUM(G171:G179)*'3k EBIT'!$E$8)</f>
        <v>10.201023676232213</v>
      </c>
      <c r="H180" s="129">
        <f>IF(H171="-","-",SUM(H171:H179)*'3k EBIT'!$E$8)</f>
        <v>9.812486078252574</v>
      </c>
      <c r="I180" s="129">
        <f>IF(I171="-","-",SUM(I171:I179)*'3k EBIT'!$E$8)</f>
        <v>10.440424829717504</v>
      </c>
      <c r="J180" s="129">
        <f>IF(J171="-","-",SUM(J171:J179)*'3k EBIT'!$E$8)</f>
        <v>10.262488960060461</v>
      </c>
      <c r="K180" s="129">
        <f>IF(K171="-","-",SUM(K171:K179)*'3k EBIT'!$E$8)</f>
        <v>10.94060232594955</v>
      </c>
      <c r="L180" s="129">
        <f>IF(L171="-","-",SUM(L171:L179)*'3k EBIT'!$E$8)</f>
        <v>10.82393643035843</v>
      </c>
      <c r="M180" s="129">
        <f>IF(M171="-","-",SUM(M171:M179)*'3k EBIT'!$E$8)</f>
        <v>11.330364676339913</v>
      </c>
      <c r="N180" s="129">
        <f>IF(N171="-","-",SUM(N171:N179)*'3k EBIT'!$E$8)</f>
        <v>11.867619286295698</v>
      </c>
      <c r="O180" s="30"/>
      <c r="P180" s="129">
        <f>IF(P171="-","-",SUM(P171:P179)*'3k EBIT'!$E$8)</f>
        <v>11.867619286295698</v>
      </c>
      <c r="Q180" s="129">
        <f>IF(Q171="-","-",SUM(Q171:Q179)*'3k EBIT'!$E$8)</f>
        <v>12.873375980149563</v>
      </c>
      <c r="R180" s="129">
        <f>IF(R171="-","-",SUM(R171:R179)*'3k EBIT'!$E$8)</f>
        <v>12.448661089959995</v>
      </c>
      <c r="S180" s="129">
        <f>IF(S171="-","-",SUM(S171:S179)*'3k EBIT'!$E$8)</f>
        <v>12.624921132952466</v>
      </c>
      <c r="T180" s="129">
        <f>IF(T171="-","-",SUM(T171:T179)*'3k EBIT'!$E$8)</f>
        <v>12.302810431700788</v>
      </c>
      <c r="U180" s="129">
        <f>IF(U171="-","-",SUM(U171:U179)*'3k EBIT'!$E$8)</f>
        <v>13.190199635834674</v>
      </c>
      <c r="V180" s="129">
        <f>IF(V171="-","-",SUM(V171:V179)*'3k EBIT'!$E$8)</f>
        <v>14.272510653392221</v>
      </c>
      <c r="W180" s="129" t="str">
        <f>IF(W171="-","-",SUM(W171:W179)*'3k EBIT'!$E$8)</f>
        <v>-</v>
      </c>
      <c r="X180" s="129" t="str">
        <f>IF(X171="-","-",SUM(X171:X179)*'3k EBIT'!$E$8)</f>
        <v>-</v>
      </c>
      <c r="Y180" s="129" t="str">
        <f>IF(Y171="-","-",SUM(Y171:Y179)*'3k EBIT'!$E$8)</f>
        <v>-</v>
      </c>
      <c r="Z180" s="129" t="str">
        <f>IF(Z171="-","-",SUM(Z171:Z179)*'3k EBIT'!$E$8)</f>
        <v>-</v>
      </c>
    </row>
    <row r="181" spans="1:27" x14ac:dyDescent="0.25">
      <c r="A181" s="256"/>
      <c r="B181" s="132" t="s">
        <v>292</v>
      </c>
      <c r="C181" s="176" t="s">
        <v>516</v>
      </c>
      <c r="D181" s="134" t="s">
        <v>329</v>
      </c>
      <c r="E181" s="130"/>
      <c r="F181" s="30"/>
      <c r="G181" s="129">
        <f>IF(G171="-","-",SUM(G171:G174,G176:G180)*'3l HAP'!$E$9)</f>
        <v>5.6815602328576773</v>
      </c>
      <c r="H181" s="129">
        <f>IF(H171="-","-",SUM(H171:H174,H176:H180)*'3l HAP'!$E$9)</f>
        <v>5.3712039347714606</v>
      </c>
      <c r="I181" s="129">
        <f>IF(I171="-","-",SUM(I171:I174,I176:I180)*'3l HAP'!$E$9)</f>
        <v>5.4277384644667297</v>
      </c>
      <c r="J181" s="129">
        <f>IF(J171="-","-",SUM(J171:J174,J176:J180)*'3l HAP'!$E$9)</f>
        <v>5.2988664248388098</v>
      </c>
      <c r="K181" s="129">
        <f>IF(K171="-","-",SUM(K171:K174,K176:K180)*'3l HAP'!$E$9)</f>
        <v>5.9436066514236163</v>
      </c>
      <c r="L181" s="129">
        <f>IF(L171="-","-",SUM(L171:L174,L176:L180)*'3l HAP'!$E$9)</f>
        <v>5.8405703659578876</v>
      </c>
      <c r="M181" s="129">
        <f>IF(M171="-","-",SUM(M171:M174,M176:M180)*'3l HAP'!$E$9)</f>
        <v>6.4551547425591949</v>
      </c>
      <c r="N181" s="129">
        <f>IF(N171="-","-",SUM(N171:N174,N176:N180)*'3l HAP'!$E$9)</f>
        <v>6.8748701395151492</v>
      </c>
      <c r="O181" s="30"/>
      <c r="P181" s="129">
        <f>IF(P171="-","-",SUM(P171:P174,P176:P180)*'3l HAP'!$E$9)</f>
        <v>6.8748701395151492</v>
      </c>
      <c r="Q181" s="129">
        <f>IF(Q171="-","-",SUM(Q171:Q174,Q176:Q180)*'3l HAP'!$E$9)</f>
        <v>7.6604454965934572</v>
      </c>
      <c r="R181" s="129">
        <f>IF(R171="-","-",SUM(R171:R174,R176:R180)*'3l HAP'!$E$9)</f>
        <v>7.3133361832114616</v>
      </c>
      <c r="S181" s="129">
        <f>IF(S171="-","-",SUM(S171:S174,S176:S180)*'3l HAP'!$E$9)</f>
        <v>7.3165565319865795</v>
      </c>
      <c r="T181" s="129">
        <f>IF(T171="-","-",SUM(T171:T174,T176:T180)*'3l HAP'!$E$9)</f>
        <v>7.0202168252314445</v>
      </c>
      <c r="U181" s="129">
        <f>IF(U171="-","-",SUM(U171:U174,U176:U180)*'3l HAP'!$E$9)</f>
        <v>7.6807682843415019</v>
      </c>
      <c r="V181" s="129">
        <f>IF(V171="-","-",SUM(V171:V174,V176:V180)*'3l HAP'!$E$9)</f>
        <v>8.5123750584828528</v>
      </c>
      <c r="W181" s="129" t="str">
        <f>IF(W171="-","-",SUM(W171:W174,W176:W180)*'3l HAP'!$E$9)</f>
        <v>-</v>
      </c>
      <c r="X181" s="129" t="str">
        <f>IF(X171="-","-",SUM(X171:X174,X176:X180)*'3l HAP'!$E$9)</f>
        <v>-</v>
      </c>
      <c r="Y181" s="129" t="str">
        <f>IF(Y171="-","-",SUM(Y171:Y174,Y176:Y180)*'3l HAP'!$E$9)</f>
        <v>-</v>
      </c>
      <c r="Z181" s="129" t="str">
        <f>IF(Z171="-","-",SUM(Z171:Z174,Z176:Z180)*'3l HAP'!$E$9)</f>
        <v>-</v>
      </c>
    </row>
    <row r="182" spans="1:27" x14ac:dyDescent="0.25">
      <c r="A182" s="256"/>
      <c r="B182" s="132" t="s">
        <v>44</v>
      </c>
      <c r="C182" s="178" t="str">
        <f>B182&amp;"_"&amp;D182</f>
        <v>Total_Northern Scotland</v>
      </c>
      <c r="D182" s="134" t="s">
        <v>329</v>
      </c>
      <c r="E182" s="131"/>
      <c r="F182" s="30"/>
      <c r="G182" s="129">
        <f t="shared" ref="G182:N182" si="26">IF(G171="-","-",SUM(G171:G181))</f>
        <v>542.57732142624263</v>
      </c>
      <c r="H182" s="129">
        <f t="shared" si="26"/>
        <v>521.81762631272318</v>
      </c>
      <c r="I182" s="129">
        <f t="shared" si="26"/>
        <v>554.92355516311773</v>
      </c>
      <c r="J182" s="129">
        <f t="shared" si="26"/>
        <v>545.42964122032163</v>
      </c>
      <c r="K182" s="129">
        <f t="shared" si="26"/>
        <v>581.76454385704835</v>
      </c>
      <c r="L182" s="129">
        <f t="shared" si="26"/>
        <v>575.52119981358351</v>
      </c>
      <c r="M182" s="129">
        <f t="shared" si="26"/>
        <v>602.78989139018756</v>
      </c>
      <c r="N182" s="129">
        <f t="shared" si="26"/>
        <v>631.48615352616696</v>
      </c>
      <c r="O182" s="30"/>
      <c r="P182" s="129">
        <f t="shared" ref="P182:Z182" si="27">IF(P171="-","-",SUM(P171:P181))</f>
        <v>631.48615352616696</v>
      </c>
      <c r="Q182" s="129">
        <f t="shared" si="27"/>
        <v>685.20626985290801</v>
      </c>
      <c r="R182" s="129">
        <f t="shared" si="27"/>
        <v>662.50575449952396</v>
      </c>
      <c r="S182" s="129">
        <f t="shared" si="27"/>
        <v>671.78581538450044</v>
      </c>
      <c r="T182" s="129">
        <f t="shared" si="27"/>
        <v>654.5362878775843</v>
      </c>
      <c r="U182" s="129">
        <f t="shared" si="27"/>
        <v>701.9015149996203</v>
      </c>
      <c r="V182" s="129">
        <f t="shared" si="27"/>
        <v>759.69683601093641</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189.5451268505233</v>
      </c>
      <c r="H183" s="38">
        <f t="shared" si="28"/>
        <v>169.79422467944352</v>
      </c>
      <c r="I183" s="38">
        <f t="shared" si="28"/>
        <v>152.950206581613</v>
      </c>
      <c r="J183" s="38">
        <f t="shared" si="28"/>
        <v>145.35090100526227</v>
      </c>
      <c r="K183" s="38">
        <f t="shared" si="28"/>
        <v>170.03642726367752</v>
      </c>
      <c r="L183" s="38">
        <f t="shared" si="28"/>
        <v>163.44591331709927</v>
      </c>
      <c r="M183" s="38">
        <f t="shared" si="28"/>
        <v>173.1580607671678</v>
      </c>
      <c r="N183" s="38">
        <f t="shared" si="28"/>
        <v>192.6742814232181</v>
      </c>
      <c r="O183" s="30"/>
      <c r="P183" s="38">
        <f t="shared" ref="P183:Z183" si="29">IF(P15="-","-",AVERAGE(P15,P27,P39,P51,P63,P75,P87,P99,P111,P123,P135,P147,P159,P171))</f>
        <v>192.6742814232181</v>
      </c>
      <c r="Q183" s="38">
        <f t="shared" si="29"/>
        <v>224.78348842636913</v>
      </c>
      <c r="R183" s="38">
        <f t="shared" si="29"/>
        <v>200.62671806184008</v>
      </c>
      <c r="S183" s="38">
        <f t="shared" si="29"/>
        <v>184.21027679335489</v>
      </c>
      <c r="T183" s="38">
        <f t="shared" si="29"/>
        <v>154.3252669413111</v>
      </c>
      <c r="U183" s="38">
        <f t="shared" si="29"/>
        <v>184.19217666026648</v>
      </c>
      <c r="V183" s="38">
        <f t="shared" si="29"/>
        <v>254.27549552827523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f t="shared" si="28"/>
        <v>5.6162549708796881E-2</v>
      </c>
      <c r="H184" s="38">
        <f t="shared" si="28"/>
        <v>8.4243824563195346E-2</v>
      </c>
      <c r="I184" s="38">
        <f t="shared" si="28"/>
        <v>0.26527464549469565</v>
      </c>
      <c r="J184" s="38">
        <f t="shared" si="28"/>
        <v>0.26977110246335001</v>
      </c>
      <c r="K184" s="38">
        <f t="shared" si="28"/>
        <v>3.4648843503671367</v>
      </c>
      <c r="L184" s="38">
        <f t="shared" si="28"/>
        <v>3.3612879396840958</v>
      </c>
      <c r="M184" s="38">
        <f t="shared" si="28"/>
        <v>11.652403061262774</v>
      </c>
      <c r="N184" s="38">
        <f t="shared" si="28"/>
        <v>11.077105801368656</v>
      </c>
      <c r="O184" s="30"/>
      <c r="P184" s="38">
        <f t="shared" ref="P184:Z185" si="30">IF(P16="-","-",AVERAGE(P16,P28,P40,P52,P64,P76,P88,P100,P112,P124,P136,P148,P160,P172))</f>
        <v>11.077105801368656</v>
      </c>
      <c r="Q184" s="38">
        <f t="shared" si="30"/>
        <v>14.883230646022749</v>
      </c>
      <c r="R184" s="38">
        <f t="shared" si="30"/>
        <v>14.819176551301227</v>
      </c>
      <c r="S184" s="38">
        <f t="shared" si="30"/>
        <v>17.646102036866232</v>
      </c>
      <c r="T184" s="38">
        <f t="shared" si="30"/>
        <v>18.715424771732444</v>
      </c>
      <c r="U184" s="38">
        <f t="shared" si="30"/>
        <v>14.308593954183147</v>
      </c>
      <c r="V184" s="38">
        <f t="shared" si="30"/>
        <v>14.67492004669276</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4.5552674196923926</v>
      </c>
      <c r="U185" s="38">
        <f t="shared" si="28"/>
        <v>9.975695096053105</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68.691006025834241</v>
      </c>
      <c r="H186" s="38">
        <f t="shared" si="31"/>
        <v>68.670909905229934</v>
      </c>
      <c r="I186" s="38">
        <f t="shared" si="31"/>
        <v>86.611630129917302</v>
      </c>
      <c r="J186" s="38">
        <f t="shared" si="31"/>
        <v>85.612644205010028</v>
      </c>
      <c r="K186" s="38">
        <f t="shared" si="31"/>
        <v>97.872125918163235</v>
      </c>
      <c r="L186" s="38">
        <f t="shared" si="31"/>
        <v>97.060884386883117</v>
      </c>
      <c r="M186" s="38">
        <f t="shared" si="31"/>
        <v>118.32747921691032</v>
      </c>
      <c r="N186" s="38">
        <f t="shared" si="31"/>
        <v>116.23082485051968</v>
      </c>
      <c r="O186" s="30"/>
      <c r="P186" s="38">
        <f t="shared" ref="P186:Z186" si="32">IF(P18="-","-",AVERAGE(P18,P30,P42,P54,P66,P78,P90,P102,P114,P126,P138,P150,P162,P174))</f>
        <v>116.23082485051968</v>
      </c>
      <c r="Q186" s="38">
        <f t="shared" si="32"/>
        <v>129.95702823945112</v>
      </c>
      <c r="R186" s="38">
        <f t="shared" si="32"/>
        <v>131.90480608382356</v>
      </c>
      <c r="S186" s="38">
        <f t="shared" si="32"/>
        <v>143.86971317294169</v>
      </c>
      <c r="T186" s="38">
        <f t="shared" si="32"/>
        <v>146.37460328886968</v>
      </c>
      <c r="U186" s="38">
        <f t="shared" si="32"/>
        <v>158.26269332995687</v>
      </c>
      <c r="V186" s="38">
        <f t="shared" si="32"/>
        <v>144.08494500767361</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127.99845935686922</v>
      </c>
      <c r="H187" s="38">
        <f t="shared" si="31"/>
        <v>128.74163155879677</v>
      </c>
      <c r="I187" s="38">
        <f t="shared" si="31"/>
        <v>142.60110367858115</v>
      </c>
      <c r="J187" s="38">
        <f t="shared" si="31"/>
        <v>142.04213797751888</v>
      </c>
      <c r="K187" s="38">
        <f t="shared" si="31"/>
        <v>134.94626558994401</v>
      </c>
      <c r="L187" s="38">
        <f t="shared" si="31"/>
        <v>135.83719089936108</v>
      </c>
      <c r="M187" s="38">
        <f t="shared" si="31"/>
        <v>131.67837067324322</v>
      </c>
      <c r="N187" s="38">
        <f t="shared" si="31"/>
        <v>131.2842545781717</v>
      </c>
      <c r="O187" s="30"/>
      <c r="P187" s="38">
        <f t="shared" ref="P187:Z187" si="33">IF(P19="-","-",AVERAGE(P19,P31,P43,P55,P67,P79,P91,P103,P115,P127,P139,P151,P163,P175))</f>
        <v>131.2842545781717</v>
      </c>
      <c r="Q187" s="38">
        <f t="shared" si="33"/>
        <v>138.51639149164146</v>
      </c>
      <c r="R187" s="38">
        <f t="shared" si="33"/>
        <v>140.23783389769395</v>
      </c>
      <c r="S187" s="38">
        <f t="shared" si="33"/>
        <v>140.5199304149771</v>
      </c>
      <c r="T187" s="38">
        <f t="shared" si="33"/>
        <v>144.00471246533911</v>
      </c>
      <c r="U187" s="38">
        <f t="shared" si="33"/>
        <v>153.15544286240794</v>
      </c>
      <c r="V187" s="38">
        <f t="shared" si="33"/>
        <v>153.27044256757927</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76.502677103718185</v>
      </c>
      <c r="H188" s="38">
        <f t="shared" si="31"/>
        <v>76.655835616438353</v>
      </c>
      <c r="I188" s="38">
        <f t="shared" si="31"/>
        <v>76.885573385518583</v>
      </c>
      <c r="J188" s="38">
        <f t="shared" si="31"/>
        <v>77.345048923679073</v>
      </c>
      <c r="K188" s="38">
        <f t="shared" si="31"/>
        <v>78.263999999999996</v>
      </c>
      <c r="L188" s="38">
        <f t="shared" si="31"/>
        <v>79.259530332681024</v>
      </c>
      <c r="M188" s="38">
        <f t="shared" si="31"/>
        <v>80.408219178082177</v>
      </c>
      <c r="N188" s="38">
        <f t="shared" si="31"/>
        <v>81.097432485322898</v>
      </c>
      <c r="O188" s="30"/>
      <c r="P188" s="38">
        <f t="shared" ref="P188:Z188" si="34">IF(P20="-","-",AVERAGE(P20,P32,P44,P56,P68,P80,P92,P104,P116,P128,P140,P152,P164,P176))</f>
        <v>81.097432485322898</v>
      </c>
      <c r="Q188" s="38">
        <f t="shared" si="34"/>
        <v>82.016383561643821</v>
      </c>
      <c r="R188" s="38">
        <f t="shared" si="34"/>
        <v>82.629017612524436</v>
      </c>
      <c r="S188" s="38">
        <f t="shared" si="34"/>
        <v>83.088493150684926</v>
      </c>
      <c r="T188" s="38">
        <f t="shared" si="34"/>
        <v>83.318230919765156</v>
      </c>
      <c r="U188" s="38">
        <f t="shared" si="34"/>
        <v>83.777706457925646</v>
      </c>
      <c r="V188" s="38">
        <f t="shared" si="34"/>
        <v>85.309291585127184</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-0.18995111249132623</v>
      </c>
      <c r="M189" s="38">
        <f t="shared" si="31"/>
        <v>2.3898870370752552</v>
      </c>
      <c r="N189" s="38">
        <f t="shared" si="31"/>
        <v>11.485481460604179</v>
      </c>
      <c r="O189" s="30"/>
      <c r="P189" s="38">
        <f t="shared" ref="P189:Z189" si="35">IF(P21="-","-",AVERAGE(P21,P33,P45,P57,P69,P81,P93,P105,P117,P129,P141,P153,P165,P177))</f>
        <v>11.485481460604179</v>
      </c>
      <c r="Q189" s="38">
        <f t="shared" si="35"/>
        <v>13.90509559648177</v>
      </c>
      <c r="R189" s="38">
        <f t="shared" si="35"/>
        <v>14.008016342776509</v>
      </c>
      <c r="S189" s="38">
        <f t="shared" si="35"/>
        <v>16.592254432324488</v>
      </c>
      <c r="T189" s="38">
        <f t="shared" si="35"/>
        <v>16.855736391237038</v>
      </c>
      <c r="U189" s="38">
        <f t="shared" si="35"/>
        <v>16.486105842624763</v>
      </c>
      <c r="V189" s="38">
        <f t="shared" si="35"/>
        <v>16.529685824397355</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13.436452250489234</v>
      </c>
      <c r="H190" s="38">
        <f t="shared" si="31"/>
        <v>13.463352054794514</v>
      </c>
      <c r="I190" s="38">
        <f t="shared" si="31"/>
        <v>13.503701761252445</v>
      </c>
      <c r="J190" s="38">
        <f t="shared" si="31"/>
        <v>13.584401174168297</v>
      </c>
      <c r="K190" s="38">
        <f t="shared" si="31"/>
        <v>13.745800000000001</v>
      </c>
      <c r="L190" s="38">
        <f t="shared" si="31"/>
        <v>13.920648727984345</v>
      </c>
      <c r="M190" s="38">
        <f t="shared" si="31"/>
        <v>14.122397260273971</v>
      </c>
      <c r="N190" s="38">
        <f t="shared" si="31"/>
        <v>14.243446379647756</v>
      </c>
      <c r="O190" s="30"/>
      <c r="P190" s="38">
        <f t="shared" ref="P190:Z190" si="36">IF(P22="-","-",AVERAGE(P22,P34,P46,P58,P70,P82,P94,P106,P118,P130,P142,P154,P166,P178))</f>
        <v>14.243446379647756</v>
      </c>
      <c r="Q190" s="38">
        <f t="shared" si="36"/>
        <v>14.404845205479452</v>
      </c>
      <c r="R190" s="38">
        <f t="shared" si="36"/>
        <v>14.512444422700584</v>
      </c>
      <c r="S190" s="38">
        <f t="shared" si="36"/>
        <v>14.593143835616443</v>
      </c>
      <c r="T190" s="38">
        <f t="shared" si="36"/>
        <v>14.633493542074357</v>
      </c>
      <c r="U190" s="38">
        <f t="shared" si="36"/>
        <v>14.714192954990212</v>
      </c>
      <c r="V190" s="38">
        <f t="shared" si="36"/>
        <v>14.983190998043055</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26.989187360765875</v>
      </c>
      <c r="H191" s="38">
        <f t="shared" si="31"/>
        <v>25.890092140795229</v>
      </c>
      <c r="I191" s="38">
        <f t="shared" si="31"/>
        <v>26.786261513143156</v>
      </c>
      <c r="J191" s="38">
        <f t="shared" si="31"/>
        <v>26.279286506430186</v>
      </c>
      <c r="K191" s="38">
        <f t="shared" si="31"/>
        <v>28.259952398677655</v>
      </c>
      <c r="L191" s="38">
        <f t="shared" si="31"/>
        <v>27.921192038399308</v>
      </c>
      <c r="M191" s="38">
        <f t="shared" si="31"/>
        <v>30.18623774169594</v>
      </c>
      <c r="N191" s="38">
        <f t="shared" si="31"/>
        <v>31.716208177784459</v>
      </c>
      <c r="O191" s="30"/>
      <c r="P191" s="38">
        <f t="shared" ref="P191:Z191" si="37">IF(P23="-","-",AVERAGE(P23,P35,P47,P59,P71,P83,P95,P107,P119,P131,P143,P155,P167,P179))</f>
        <v>31.716208177784459</v>
      </c>
      <c r="Q191" s="38">
        <f t="shared" si="37"/>
        <v>35.227665436285172</v>
      </c>
      <c r="R191" s="38">
        <f t="shared" si="37"/>
        <v>34.070866706696556</v>
      </c>
      <c r="S191" s="38">
        <f t="shared" si="37"/>
        <v>34.170077372927025</v>
      </c>
      <c r="T191" s="38">
        <f t="shared" si="37"/>
        <v>33.133327506499874</v>
      </c>
      <c r="U191" s="38">
        <f t="shared" si="37"/>
        <v>36.166398399514932</v>
      </c>
      <c r="V191" s="38">
        <f t="shared" si="37"/>
        <v>39.223216052683235</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9.7463469767715001</v>
      </c>
      <c r="H192" s="38">
        <f t="shared" si="31"/>
        <v>9.3605600124602297</v>
      </c>
      <c r="I192" s="38">
        <f t="shared" si="31"/>
        <v>9.676325462838836</v>
      </c>
      <c r="J192" s="38">
        <f t="shared" si="31"/>
        <v>9.4996978092452995</v>
      </c>
      <c r="K192" s="38">
        <f t="shared" si="31"/>
        <v>10.198984574527428</v>
      </c>
      <c r="L192" s="38">
        <f t="shared" si="31"/>
        <v>10.08330417838531</v>
      </c>
      <c r="M192" s="38">
        <f t="shared" si="31"/>
        <v>10.88332572799486</v>
      </c>
      <c r="N192" s="38">
        <f t="shared" si="31"/>
        <v>11.423421392913754</v>
      </c>
      <c r="O192" s="30"/>
      <c r="P192" s="38">
        <f t="shared" ref="P192:Z192" si="38">IF(P24="-","-",AVERAGE(P24,P36,P48,P60,P72,P84,P96,P108,P120,P132,P144,P156,P168,P180))</f>
        <v>11.423421392913754</v>
      </c>
      <c r="Q192" s="38">
        <f t="shared" si="38"/>
        <v>12.66074788279016</v>
      </c>
      <c r="R192" s="38">
        <f t="shared" si="38"/>
        <v>12.256242381629784</v>
      </c>
      <c r="S192" s="38">
        <f t="shared" si="38"/>
        <v>12.29267574974933</v>
      </c>
      <c r="T192" s="38">
        <f t="shared" si="38"/>
        <v>11.929062312958623</v>
      </c>
      <c r="U192" s="38">
        <f t="shared" si="38"/>
        <v>12.99668345964586</v>
      </c>
      <c r="V192" s="38">
        <f t="shared" si="38"/>
        <v>14.076298041639616</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5.6363012484438739</v>
      </c>
      <c r="H193" s="38">
        <f t="shared" si="31"/>
        <v>5.3281412741599681</v>
      </c>
      <c r="I193" s="38">
        <f t="shared" si="31"/>
        <v>5.3685468507174301</v>
      </c>
      <c r="J193" s="38">
        <f t="shared" si="31"/>
        <v>5.2406251723831492</v>
      </c>
      <c r="K193" s="38">
        <f t="shared" si="31"/>
        <v>5.8833712769337527</v>
      </c>
      <c r="L193" s="38">
        <f t="shared" si="31"/>
        <v>5.7811863984080816</v>
      </c>
      <c r="M193" s="38">
        <f t="shared" si="31"/>
        <v>6.4585551942703701</v>
      </c>
      <c r="N193" s="38">
        <f t="shared" si="31"/>
        <v>6.880511625062967</v>
      </c>
      <c r="O193" s="30"/>
      <c r="P193" s="38">
        <f t="shared" ref="P193:Z193" si="39">IF(P25="-","-",AVERAGE(P25,P37,P49,P61,P73,P85,P97,P109,P121,P133,P145,P157,P169,P181))</f>
        <v>6.880511625062967</v>
      </c>
      <c r="Q193" s="38">
        <f t="shared" si="39"/>
        <v>7.7280832588048156</v>
      </c>
      <c r="R193" s="38">
        <f t="shared" si="39"/>
        <v>7.3911763259987664</v>
      </c>
      <c r="S193" s="38">
        <f t="shared" si="39"/>
        <v>7.4151209257475106</v>
      </c>
      <c r="T193" s="38">
        <f t="shared" si="39"/>
        <v>7.0839074881113131</v>
      </c>
      <c r="U193" s="38">
        <f t="shared" si="39"/>
        <v>7.7726176839577104</v>
      </c>
      <c r="V193" s="38">
        <f t="shared" si="39"/>
        <v>8.6028618978006346</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518.60171972312423</v>
      </c>
      <c r="H194" s="38">
        <f t="shared" si="31"/>
        <v>497.98899106668176</v>
      </c>
      <c r="I194" s="38">
        <f t="shared" si="31"/>
        <v>514.64862400907657</v>
      </c>
      <c r="J194" s="38">
        <f t="shared" si="31"/>
        <v>505.22451387616053</v>
      </c>
      <c r="K194" s="38">
        <f t="shared" si="31"/>
        <v>542.67181137229068</v>
      </c>
      <c r="L194" s="38">
        <f t="shared" si="31"/>
        <v>536.48118710639437</v>
      </c>
      <c r="M194" s="38">
        <f t="shared" si="31"/>
        <v>579.26493585797664</v>
      </c>
      <c r="N194" s="38">
        <f t="shared" si="31"/>
        <v>608.11296817461414</v>
      </c>
      <c r="O194" s="30"/>
      <c r="P194" s="38">
        <f t="shared" ref="P194:Z194" si="40">IF(P26="-","-",AVERAGE(P26,P38,P50,P62,P74,P86,P98,P110,P122,P134,P146,P158,P170,P182))</f>
        <v>608.11296817461414</v>
      </c>
      <c r="Q194" s="38">
        <f t="shared" si="40"/>
        <v>674.08295974496946</v>
      </c>
      <c r="R194" s="38">
        <f t="shared" si="40"/>
        <v>652.45629838698551</v>
      </c>
      <c r="S194" s="38">
        <f t="shared" si="40"/>
        <v>654.39778788518959</v>
      </c>
      <c r="T194" s="38">
        <f t="shared" si="40"/>
        <v>634.92903304759125</v>
      </c>
      <c r="U194" s="38">
        <f t="shared" si="40"/>
        <v>691.80830670152659</v>
      </c>
      <c r="V194" s="38">
        <f t="shared" si="40"/>
        <v>749.46034754991194</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tint="0.79998168889431442"/>
  </sheetPr>
  <dimension ref="A1:AA459"/>
  <sheetViews>
    <sheetView zoomScaleNormal="100" workbookViewId="0"/>
  </sheetViews>
  <sheetFormatPr defaultColWidth="0" defaultRowHeight="13.5" zeroHeight="1" x14ac:dyDescent="0.25"/>
  <cols>
    <col min="1" max="1" width="9" style="255" customWidth="1"/>
    <col min="2" max="2" width="33.3828125" style="41" customWidth="1"/>
    <col min="3" max="3" width="21.3828125" style="41" customWidth="1"/>
    <col min="4" max="4" width="19.765625" style="41" customWidth="1"/>
    <col min="5" max="5" width="25.07421875" style="41" customWidth="1"/>
    <col min="6" max="6" width="2.4609375" style="41" customWidth="1"/>
    <col min="7" max="14" width="15.61328125" style="41" customWidth="1"/>
    <col min="15" max="15" width="2.4609375" style="41" customWidth="1"/>
    <col min="16" max="26" width="15.61328125" style="41" customWidth="1"/>
    <col min="27" max="27" width="9" style="41" customWidth="1"/>
    <col min="28" max="16384" width="0" style="41" hidden="1"/>
  </cols>
  <sheetData>
    <row r="1" spans="1:27" s="70" customFormat="1" ht="12.4" customHeight="1" x14ac:dyDescent="0.25">
      <c r="A1" s="254"/>
    </row>
    <row r="2" spans="1:27" s="70" customFormat="1" ht="18.399999999999999" customHeight="1" x14ac:dyDescent="0.35">
      <c r="A2" s="254"/>
      <c r="B2" s="27" t="s">
        <v>443</v>
      </c>
      <c r="C2" s="27"/>
      <c r="D2" s="27"/>
    </row>
    <row r="3" spans="1:27" s="70" customFormat="1" ht="24.4" customHeight="1" x14ac:dyDescent="0.25">
      <c r="A3" s="254"/>
      <c r="B3" s="459" t="s">
        <v>508</v>
      </c>
      <c r="C3" s="459"/>
      <c r="D3" s="459"/>
      <c r="E3" s="459"/>
      <c r="F3" s="459"/>
      <c r="G3" s="459"/>
      <c r="H3" s="459"/>
      <c r="I3" s="72"/>
      <c r="J3" s="72"/>
      <c r="K3" s="72"/>
      <c r="L3" s="72"/>
      <c r="M3" s="72"/>
      <c r="N3" s="72"/>
      <c r="O3" s="72"/>
      <c r="P3" s="72"/>
      <c r="Q3" s="72"/>
    </row>
    <row r="4" spans="1:27" s="70" customFormat="1" ht="16.149999999999999" customHeight="1" x14ac:dyDescent="0.25">
      <c r="A4" s="254"/>
      <c r="B4" s="389"/>
      <c r="C4" s="389"/>
      <c r="D4" s="389"/>
      <c r="E4" s="389"/>
      <c r="F4" s="71"/>
      <c r="G4" s="71"/>
      <c r="I4" s="72"/>
      <c r="J4" s="72"/>
      <c r="K4" s="72"/>
      <c r="L4" s="72"/>
      <c r="M4" s="72"/>
      <c r="N4" s="72"/>
      <c r="O4" s="72"/>
      <c r="P4" s="72"/>
      <c r="Q4" s="72"/>
    </row>
    <row r="5" spans="1:27" ht="16.149999999999999" customHeight="1" x14ac:dyDescent="0.25">
      <c r="B5" s="75"/>
      <c r="C5" s="75"/>
      <c r="D5" s="75"/>
      <c r="E5" s="75"/>
      <c r="F5" s="75"/>
      <c r="G5" s="75"/>
      <c r="I5" s="76"/>
      <c r="J5" s="76"/>
      <c r="K5" s="76"/>
      <c r="L5" s="76"/>
      <c r="M5" s="76"/>
      <c r="N5" s="76"/>
      <c r="O5" s="76"/>
      <c r="P5" s="76"/>
      <c r="Q5" s="76"/>
    </row>
    <row r="6" spans="1:27" x14ac:dyDescent="0.25">
      <c r="B6" s="79" t="s">
        <v>372</v>
      </c>
      <c r="C6" s="81" t="s">
        <v>33</v>
      </c>
      <c r="D6" s="75"/>
      <c r="E6" s="75"/>
      <c r="F6" s="75"/>
      <c r="G6" s="75"/>
      <c r="I6" s="76"/>
      <c r="J6" s="76"/>
      <c r="K6" s="76"/>
      <c r="L6" s="76"/>
      <c r="M6" s="76"/>
      <c r="N6" s="76"/>
      <c r="O6" s="76"/>
      <c r="P6" s="76"/>
      <c r="Q6" s="76"/>
    </row>
    <row r="7" spans="1:27" ht="14.65" customHeight="1" x14ac:dyDescent="0.25">
      <c r="B7" s="79" t="s">
        <v>467</v>
      </c>
      <c r="C7" s="81" t="s">
        <v>513</v>
      </c>
      <c r="D7" s="75"/>
      <c r="E7" s="75"/>
      <c r="F7" s="75"/>
      <c r="G7" s="75"/>
      <c r="I7" s="76"/>
      <c r="J7" s="76"/>
      <c r="K7" s="76"/>
      <c r="L7" s="76"/>
      <c r="M7" s="76"/>
      <c r="N7" s="76"/>
      <c r="O7" s="76"/>
      <c r="P7" s="76"/>
      <c r="Q7" s="76"/>
    </row>
    <row r="8" spans="1:27" ht="12.4" customHeight="1" x14ac:dyDescent="0.25">
      <c r="B8" s="80" t="s">
        <v>345</v>
      </c>
      <c r="C8" s="82" t="s">
        <v>587</v>
      </c>
    </row>
    <row r="9" spans="1:27" s="28" customFormat="1" ht="11.5" x14ac:dyDescent="0.25">
      <c r="A9" s="256"/>
    </row>
    <row r="10" spans="1:27" s="29" customFormat="1" ht="11.25" customHeight="1" x14ac:dyDescent="0.25">
      <c r="A10" s="256"/>
      <c r="B10" s="521" t="s">
        <v>346</v>
      </c>
      <c r="C10" s="521" t="s">
        <v>351</v>
      </c>
      <c r="D10" s="530" t="s">
        <v>302</v>
      </c>
      <c r="E10" s="531"/>
      <c r="F10" s="30"/>
      <c r="G10" s="522" t="s">
        <v>482</v>
      </c>
      <c r="H10" s="523"/>
      <c r="I10" s="523"/>
      <c r="J10" s="523"/>
      <c r="K10" s="523"/>
      <c r="L10" s="523"/>
      <c r="M10" s="523"/>
      <c r="N10" s="524"/>
      <c r="O10" s="30"/>
      <c r="P10" s="522" t="s">
        <v>474</v>
      </c>
      <c r="Q10" s="525"/>
      <c r="R10" s="525"/>
      <c r="S10" s="525"/>
      <c r="T10" s="525"/>
      <c r="U10" s="525"/>
      <c r="V10" s="525"/>
      <c r="W10" s="525"/>
      <c r="X10" s="525"/>
      <c r="Y10" s="525"/>
      <c r="Z10" s="526"/>
      <c r="AA10" s="28"/>
    </row>
    <row r="11" spans="1:27" s="29" customFormat="1" ht="11.25" customHeight="1" x14ac:dyDescent="0.25">
      <c r="A11" s="256"/>
      <c r="B11" s="521"/>
      <c r="C11" s="521"/>
      <c r="D11" s="530"/>
      <c r="E11" s="532"/>
      <c r="F11" s="30"/>
      <c r="G11" s="527" t="s">
        <v>461</v>
      </c>
      <c r="H11" s="528"/>
      <c r="I11" s="528"/>
      <c r="J11" s="528"/>
      <c r="K11" s="528"/>
      <c r="L11" s="528"/>
      <c r="M11" s="528"/>
      <c r="N11" s="529"/>
      <c r="O11" s="30"/>
      <c r="P11" s="527" t="s">
        <v>475</v>
      </c>
      <c r="Q11" s="528"/>
      <c r="R11" s="528"/>
      <c r="S11" s="528"/>
      <c r="T11" s="528"/>
      <c r="U11" s="528"/>
      <c r="V11" s="528"/>
      <c r="W11" s="528"/>
      <c r="X11" s="528"/>
      <c r="Y11" s="528"/>
      <c r="Z11" s="529"/>
      <c r="AA11" s="28"/>
    </row>
    <row r="12" spans="1:27" s="29" customFormat="1" ht="25.5" customHeight="1" x14ac:dyDescent="0.25">
      <c r="A12" s="256"/>
      <c r="B12" s="521"/>
      <c r="C12" s="521"/>
      <c r="D12" s="530"/>
      <c r="E12" s="31" t="s">
        <v>5</v>
      </c>
      <c r="F12" s="30"/>
      <c r="G12" s="107" t="s">
        <v>303</v>
      </c>
      <c r="H12" s="107" t="s">
        <v>297</v>
      </c>
      <c r="I12" s="107" t="s">
        <v>298</v>
      </c>
      <c r="J12" s="107" t="s">
        <v>299</v>
      </c>
      <c r="K12" s="107" t="s">
        <v>6</v>
      </c>
      <c r="L12" s="32" t="s">
        <v>7</v>
      </c>
      <c r="M12" s="107" t="s">
        <v>8</v>
      </c>
      <c r="N12" s="107" t="s">
        <v>304</v>
      </c>
      <c r="O12" s="30"/>
      <c r="P12" s="106" t="s">
        <v>449</v>
      </c>
      <c r="Q12" s="106" t="s">
        <v>9</v>
      </c>
      <c r="R12" s="106" t="s">
        <v>10</v>
      </c>
      <c r="S12" s="33" t="s">
        <v>11</v>
      </c>
      <c r="T12" s="106" t="s">
        <v>12</v>
      </c>
      <c r="U12" s="106" t="s">
        <v>13</v>
      </c>
      <c r="V12" s="106" t="s">
        <v>14</v>
      </c>
      <c r="W12" s="106" t="s">
        <v>15</v>
      </c>
      <c r="X12" s="106" t="s">
        <v>16</v>
      </c>
      <c r="Y12" s="106" t="s">
        <v>17</v>
      </c>
      <c r="Z12" s="106" t="s">
        <v>18</v>
      </c>
      <c r="AA12" s="28"/>
    </row>
    <row r="13" spans="1:27" s="29" customFormat="1" ht="15" customHeight="1" x14ac:dyDescent="0.25">
      <c r="A13" s="256"/>
      <c r="B13" s="521"/>
      <c r="C13" s="521"/>
      <c r="D13" s="530"/>
      <c r="E13" s="31" t="s">
        <v>374</v>
      </c>
      <c r="F13" s="30"/>
      <c r="G13" s="34" t="s">
        <v>305</v>
      </c>
      <c r="H13" s="34" t="s">
        <v>306</v>
      </c>
      <c r="I13" s="34" t="s">
        <v>307</v>
      </c>
      <c r="J13" s="34" t="s">
        <v>308</v>
      </c>
      <c r="K13" s="34" t="s">
        <v>19</v>
      </c>
      <c r="L13" s="35" t="s">
        <v>20</v>
      </c>
      <c r="M13" s="34" t="s">
        <v>21</v>
      </c>
      <c r="N13" s="34" t="s">
        <v>309</v>
      </c>
      <c r="O13" s="30"/>
      <c r="P13" s="34" t="s">
        <v>310</v>
      </c>
      <c r="Q13" s="34" t="s">
        <v>22</v>
      </c>
      <c r="R13" s="34" t="s">
        <v>23</v>
      </c>
      <c r="S13" s="36" t="s">
        <v>24</v>
      </c>
      <c r="T13" s="34" t="s">
        <v>25</v>
      </c>
      <c r="U13" s="34" t="s">
        <v>26</v>
      </c>
      <c r="V13" s="34" t="s">
        <v>27</v>
      </c>
      <c r="W13" s="34" t="s">
        <v>28</v>
      </c>
      <c r="X13" s="34" t="s">
        <v>29</v>
      </c>
      <c r="Y13" s="34" t="s">
        <v>30</v>
      </c>
      <c r="Z13" s="34" t="s">
        <v>31</v>
      </c>
      <c r="AA13" s="28"/>
    </row>
    <row r="14" spans="1:27" s="29" customFormat="1" ht="15" customHeight="1" x14ac:dyDescent="0.25">
      <c r="A14" s="256"/>
      <c r="B14" s="521"/>
      <c r="C14" s="521"/>
      <c r="D14" s="530"/>
      <c r="E14" s="37" t="s">
        <v>335</v>
      </c>
      <c r="F14" s="30"/>
      <c r="G14" s="106" t="s">
        <v>312</v>
      </c>
      <c r="H14" s="106" t="s">
        <v>312</v>
      </c>
      <c r="I14" s="106" t="s">
        <v>313</v>
      </c>
      <c r="J14" s="106" t="s">
        <v>313</v>
      </c>
      <c r="K14" s="106" t="s">
        <v>34</v>
      </c>
      <c r="L14" s="73" t="s">
        <v>34</v>
      </c>
      <c r="M14" s="106" t="s">
        <v>35</v>
      </c>
      <c r="N14" s="106" t="s">
        <v>35</v>
      </c>
      <c r="O14" s="30"/>
      <c r="P14" s="106" t="s">
        <v>314</v>
      </c>
      <c r="Q14" s="106" t="s">
        <v>36</v>
      </c>
      <c r="R14" s="106" t="s">
        <v>36</v>
      </c>
      <c r="S14" s="33" t="s">
        <v>37</v>
      </c>
      <c r="T14" s="106" t="s">
        <v>37</v>
      </c>
      <c r="U14" s="106" t="s">
        <v>38</v>
      </c>
      <c r="V14" s="106" t="s">
        <v>38</v>
      </c>
      <c r="W14" s="106" t="s">
        <v>39</v>
      </c>
      <c r="X14" s="106" t="s">
        <v>39</v>
      </c>
      <c r="Y14" s="106" t="s">
        <v>40</v>
      </c>
      <c r="Z14" s="106" t="s">
        <v>40</v>
      </c>
      <c r="AA14" s="28"/>
    </row>
    <row r="15" spans="1:27" s="29" customFormat="1" ht="12.4" customHeight="1" x14ac:dyDescent="0.25">
      <c r="A15" s="256"/>
      <c r="B15" s="135" t="s">
        <v>350</v>
      </c>
      <c r="C15" s="135" t="s">
        <v>341</v>
      </c>
      <c r="D15" s="127" t="s">
        <v>315</v>
      </c>
      <c r="E15" s="128"/>
      <c r="F15" s="30"/>
      <c r="G15" s="38">
        <f>IF('3a DF'!H$41="-","-",'3a DF'!H$41)</f>
        <v>253.14985164432846</v>
      </c>
      <c r="H15" s="38">
        <f>IF('3a DF'!I$41="-","-",'3a DF'!I$41)</f>
        <v>213.57444115975193</v>
      </c>
      <c r="I15" s="38">
        <f>IF('3a DF'!J$41="-","-",'3a DF'!J$41)</f>
        <v>174.74989531236287</v>
      </c>
      <c r="J15" s="38">
        <f>IF('3a DF'!K$41="-","-",'3a DF'!K$41)</f>
        <v>160.26701947738721</v>
      </c>
      <c r="K15" s="38">
        <f>IF('3a DF'!L$41="-","-",'3a DF'!L$41)</f>
        <v>200.74683223176862</v>
      </c>
      <c r="L15" s="38">
        <f>IF('3a DF'!M$41="-","-",'3a DF'!M$41)</f>
        <v>199.05760849983216</v>
      </c>
      <c r="M15" s="38">
        <f>IF('3a DF'!N$41="-","-",'3a DF'!N$41)</f>
        <v>215.77106184657606</v>
      </c>
      <c r="N15" s="38">
        <f>IF('3a DF'!O$41="-","-",'3a DF'!O$41)</f>
        <v>243.35846990910571</v>
      </c>
      <c r="O15" s="30"/>
      <c r="P15" s="38">
        <f>IF('3a DF'!Q$41="-","-",'3a DF'!Q$41)</f>
        <v>243.35846990910571</v>
      </c>
      <c r="Q15" s="38">
        <f>IF('3a DF'!R$41="-","-",'3a DF'!R$41)</f>
        <v>281.17733015023742</v>
      </c>
      <c r="R15" s="38">
        <f>IF('3a DF'!S$41="-","-",'3a DF'!S$41)</f>
        <v>230.77888190073497</v>
      </c>
      <c r="S15" s="38">
        <f>IF('3a DF'!T$41="-","-",'3a DF'!T$41)</f>
        <v>206.31785050021912</v>
      </c>
      <c r="T15" s="38">
        <f>IF('3a DF'!U$41="-","-",'3a DF'!U$41)</f>
        <v>145.13269789847291</v>
      </c>
      <c r="U15" s="38">
        <f>IF('3a DF'!V$41="-","-",'3a DF'!V$41)</f>
        <v>187.06626878827944</v>
      </c>
      <c r="V15" s="38">
        <f>IF('3a DF'!W$41="-","-",'3a DF'!W$41)</f>
        <v>276.51257875872909</v>
      </c>
      <c r="W15" s="38" t="str">
        <f>IF('3a DF'!X$41="-","-",'3a DF'!X$41)</f>
        <v>-</v>
      </c>
      <c r="X15" s="38" t="str">
        <f>IF('3a DF'!Y$41="-","-",'3a DF'!Y$41)</f>
        <v>-</v>
      </c>
      <c r="Y15" s="38" t="str">
        <f>IF('3a DF'!Z$41="-","-",'3a DF'!Z$41)</f>
        <v>-</v>
      </c>
      <c r="Z15" s="38" t="str">
        <f>IF('3a DF'!AA$41="-","-",'3a DF'!AA$41)</f>
        <v>-</v>
      </c>
      <c r="AA15" s="28"/>
    </row>
    <row r="16" spans="1:27" s="29" customFormat="1" ht="11.25" customHeight="1" x14ac:dyDescent="0.25">
      <c r="A16" s="256"/>
      <c r="B16" s="135" t="s">
        <v>350</v>
      </c>
      <c r="C16" s="135" t="s">
        <v>300</v>
      </c>
      <c r="D16" s="127" t="s">
        <v>315</v>
      </c>
      <c r="E16" s="128"/>
      <c r="F16" s="30"/>
      <c r="G16" s="38" t="s">
        <v>333</v>
      </c>
      <c r="H16" s="38" t="s">
        <v>333</v>
      </c>
      <c r="I16" s="38" t="s">
        <v>333</v>
      </c>
      <c r="J16" s="38" t="s">
        <v>333</v>
      </c>
      <c r="K16" s="38" t="s">
        <v>333</v>
      </c>
      <c r="L16" s="38" t="s">
        <v>333</v>
      </c>
      <c r="M16" s="38" t="s">
        <v>333</v>
      </c>
      <c r="N16" s="38" t="s">
        <v>333</v>
      </c>
      <c r="O16" s="30"/>
      <c r="P16" s="38" t="s">
        <v>333</v>
      </c>
      <c r="Q16" s="38" t="s">
        <v>333</v>
      </c>
      <c r="R16" s="38" t="s">
        <v>333</v>
      </c>
      <c r="S16" s="38" t="s">
        <v>333</v>
      </c>
      <c r="T16" s="38" t="s">
        <v>333</v>
      </c>
      <c r="U16" s="38" t="s">
        <v>333</v>
      </c>
      <c r="V16" s="38" t="s">
        <v>333</v>
      </c>
      <c r="W16" s="38" t="s">
        <v>333</v>
      </c>
      <c r="X16" s="38" t="s">
        <v>333</v>
      </c>
      <c r="Y16" s="38" t="s">
        <v>333</v>
      </c>
      <c r="Z16" s="38" t="s">
        <v>333</v>
      </c>
      <c r="AA16" s="28"/>
    </row>
    <row r="17" spans="1:27" s="29" customFormat="1" ht="11.25" customHeight="1" x14ac:dyDescent="0.25">
      <c r="A17" s="256"/>
      <c r="B17" s="135" t="s">
        <v>596</v>
      </c>
      <c r="C17" s="135" t="s">
        <v>597</v>
      </c>
      <c r="D17" s="127" t="s">
        <v>315</v>
      </c>
      <c r="E17" s="128"/>
      <c r="F17" s="30"/>
      <c r="G17" s="38" t="str">
        <f>IF('3c AA'!J223="-","-",'3c AA'!J223)</f>
        <v>-</v>
      </c>
      <c r="H17" s="38" t="str">
        <f>IF('3c AA'!K223="-","-",'3c AA'!K223)</f>
        <v>-</v>
      </c>
      <c r="I17" s="38" t="str">
        <f>IF('3c AA'!L223="-","-",'3c AA'!L223)</f>
        <v>-</v>
      </c>
      <c r="J17" s="38" t="str">
        <f>IF('3c AA'!M223="-","-",'3c AA'!M223)</f>
        <v>-</v>
      </c>
      <c r="K17" s="38" t="str">
        <f>IF('3c AA'!N223="-","-",'3c AA'!N223)</f>
        <v>-</v>
      </c>
      <c r="L17" s="38" t="str">
        <f>IF('3c AA'!O223="-","-",'3c AA'!O223)</f>
        <v>-</v>
      </c>
      <c r="M17" s="38" t="str">
        <f>IF('3c AA'!P223="-","-",'3c AA'!P223)</f>
        <v>-</v>
      </c>
      <c r="N17" s="38" t="str">
        <f>IF('3c AA'!Q223="-","-",'3c AA'!Q223)</f>
        <v>-</v>
      </c>
      <c r="O17" s="30"/>
      <c r="P17" s="38" t="str">
        <f>IF('3c AA'!S223="-","-",'3c AA'!S223)</f>
        <v>-</v>
      </c>
      <c r="Q17" s="38" t="str">
        <f>IF('3c AA'!T223="-","-",'3c AA'!T223)</f>
        <v>-</v>
      </c>
      <c r="R17" s="38" t="str">
        <f>IF('3c AA'!U223="-","-",'3c AA'!U223)</f>
        <v>-</v>
      </c>
      <c r="S17" s="38" t="str">
        <f>IF('3c AA'!V223="-","-",'3c AA'!V223)</f>
        <v>-</v>
      </c>
      <c r="T17" s="38">
        <f>IF('3c AA'!W223="-","-",'3c AA'!W223)</f>
        <v>10.705717509101307</v>
      </c>
      <c r="U17" s="38">
        <f>IF('3c AA'!X223="-","-",'3c AA'!X223)</f>
        <v>13.71215092385904</v>
      </c>
      <c r="V17" s="38">
        <f>IF('3c AA'!Y223="-","-",'3c AA'!Y223)</f>
        <v>4.43</v>
      </c>
      <c r="W17" s="38" t="str">
        <f>IF('3c AA'!Z223="-","-",'3c AA'!Z223)</f>
        <v>-</v>
      </c>
      <c r="X17" s="38" t="str">
        <f>IF('3c AA'!AA223="-","-",'3c AA'!AA223)</f>
        <v>-</v>
      </c>
      <c r="Y17" s="38" t="str">
        <f>IF('3c AA'!AB223="-","-",'3c AA'!AB223)</f>
        <v>-</v>
      </c>
      <c r="Z17" s="38" t="str">
        <f>IF('3c AA'!AC223="-","-",'3c AA'!AC223)</f>
        <v>-</v>
      </c>
      <c r="AA17" s="28"/>
    </row>
    <row r="18" spans="1:27" s="29" customFormat="1" ht="11.25" customHeight="1" x14ac:dyDescent="0.25">
      <c r="A18" s="256"/>
      <c r="B18" s="135" t="s">
        <v>2</v>
      </c>
      <c r="C18" s="135" t="s">
        <v>342</v>
      </c>
      <c r="D18" s="127" t="s">
        <v>315</v>
      </c>
      <c r="E18" s="128"/>
      <c r="F18" s="30"/>
      <c r="G18" s="38">
        <f>IF('3d PC'!G$42="-","-",'3d PC'!G$42)</f>
        <v>21.926269106402124</v>
      </c>
      <c r="H18" s="38">
        <f>IF('3d PC'!H$42="-","-",'3d PC'!H$42)</f>
        <v>21.926269106402124</v>
      </c>
      <c r="I18" s="38">
        <f>IF('3d PC'!I$42="-","-",'3d PC'!I$42)</f>
        <v>22.64764819235609</v>
      </c>
      <c r="J18" s="38">
        <f>IF('3d PC'!J$42="-","-",'3d PC'!J$42)</f>
        <v>22.505107470829557</v>
      </c>
      <c r="K18" s="38">
        <f>IF('3d PC'!K$42="-","-",'3d PC'!K$42)</f>
        <v>19.106297226763825</v>
      </c>
      <c r="L18" s="38">
        <f>IF('3d PC'!L$42="-","-",'3d PC'!L$42)</f>
        <v>19.106297226763825</v>
      </c>
      <c r="M18" s="38">
        <f>IF('3d PC'!M$42="-","-",'3d PC'!M$42)</f>
        <v>20.852393125569616</v>
      </c>
      <c r="N18" s="38">
        <f>IF('3d PC'!N$42="-","-",'3d PC'!N$42)</f>
        <v>20.849370287873604</v>
      </c>
      <c r="O18" s="30"/>
      <c r="P18" s="38">
        <f>IF('3d PC'!P$42="-","-",'3d PC'!P$42)</f>
        <v>20.849370287873604</v>
      </c>
      <c r="Q18" s="38">
        <f>IF('3d PC'!Q$42="-","-",'3d PC'!Q$42)</f>
        <v>21.503193401206047</v>
      </c>
      <c r="R18" s="38">
        <f>IF('3d PC'!R$42="-","-",'3d PC'!R$42)</f>
        <v>21.819481548965161</v>
      </c>
      <c r="S18" s="38">
        <f>IF('3d PC'!S$42="-","-",'3d PC'!S$42)</f>
        <v>25.256715910577427</v>
      </c>
      <c r="T18" s="38">
        <f>IF('3d PC'!T$42="-","-",'3d PC'!T$42)</f>
        <v>24.167303215101221</v>
      </c>
      <c r="U18" s="38">
        <f>IF('3d PC'!U$42="-","-",'3d PC'!U$42)</f>
        <v>23.962512789411701</v>
      </c>
      <c r="V18" s="38">
        <f>IF('3d PC'!V$42="-","-",'3d PC'!V$42)</f>
        <v>23.858648398084732</v>
      </c>
      <c r="W18" s="38" t="str">
        <f>IF('3d PC'!W$42="-","-",'3d PC'!W$42)</f>
        <v>-</v>
      </c>
      <c r="X18" s="38" t="str">
        <f>IF('3d PC'!X$42="-","-",'3d PC'!X$42)</f>
        <v>-</v>
      </c>
      <c r="Y18" s="38" t="str">
        <f>IF('3d PC'!Y$42="-","-",'3d PC'!Y$42)</f>
        <v>-</v>
      </c>
      <c r="Z18" s="38" t="str">
        <f>IF('3d PC'!Z$42="-","-",'3d PC'!Z$42)</f>
        <v>-</v>
      </c>
      <c r="AA18" s="28"/>
    </row>
    <row r="19" spans="1:27" s="29" customFormat="1" ht="11.25" customHeight="1" x14ac:dyDescent="0.25">
      <c r="A19" s="256"/>
      <c r="B19" s="135" t="s">
        <v>352</v>
      </c>
      <c r="C19" s="135" t="s">
        <v>343</v>
      </c>
      <c r="D19" s="127" t="s">
        <v>315</v>
      </c>
      <c r="E19" s="128"/>
      <c r="F19" s="30"/>
      <c r="G19" s="38">
        <f>IF('3f NC-Gas'!F44="-","-",'3f NC-Gas'!F44)</f>
        <v>122.92606294287481</v>
      </c>
      <c r="H19" s="38">
        <f>IF('3f NC-Gas'!G44="-","-",'3f NC-Gas'!G44)</f>
        <v>122.80606294058597</v>
      </c>
      <c r="I19" s="38">
        <f>IF('3f NC-Gas'!H44="-","-",'3f NC-Gas'!H44)</f>
        <v>119.11310513845872</v>
      </c>
      <c r="J19" s="38">
        <f>IF('3f NC-Gas'!I44="-","-",'3f NC-Gas'!I44)</f>
        <v>118.76510513182116</v>
      </c>
      <c r="K19" s="38">
        <f>IF('3f NC-Gas'!J44="-","-",'3f NC-Gas'!J44)</f>
        <v>118.84904344104548</v>
      </c>
      <c r="L19" s="38">
        <f>IF('3f NC-Gas'!K44="-","-",'3f NC-Gas'!K44)</f>
        <v>118.87304344150324</v>
      </c>
      <c r="M19" s="38">
        <f>IF('3f NC-Gas'!L44="-","-",'3f NC-Gas'!L44)</f>
        <v>122.22659483103664</v>
      </c>
      <c r="N19" s="38">
        <f>IF('3f NC-Gas'!M44="-","-",'3f NC-Gas'!M44)</f>
        <v>122.29859483240992</v>
      </c>
      <c r="O19" s="30"/>
      <c r="P19" s="38">
        <f>IF('3f NC-Gas'!O44="-","-",'3f NC-Gas'!O44)</f>
        <v>122.29859483240992</v>
      </c>
      <c r="Q19" s="38">
        <f>IF('3f NC-Gas'!P44="-","-",'3f NC-Gas'!P44)</f>
        <v>124.98284395407399</v>
      </c>
      <c r="R19" s="38">
        <f>IF('3f NC-Gas'!Q44="-","-",'3f NC-Gas'!Q44)</f>
        <v>124.53884394560535</v>
      </c>
      <c r="S19" s="38">
        <f>IF('3f NC-Gas'!R44="-","-",'3f NC-Gas'!R44)</f>
        <v>124.38335679735634</v>
      </c>
      <c r="T19" s="38">
        <f>IF('3f NC-Gas'!S44="-","-",'3f NC-Gas'!S44)</f>
        <v>121.71935674654456</v>
      </c>
      <c r="U19" s="38">
        <f>IF('3f NC-Gas'!T44="-","-",'3f NC-Gas'!T44)</f>
        <v>122.4395384114551</v>
      </c>
      <c r="V19" s="38">
        <f>IF('3f NC-Gas'!U44="-","-",'3f NC-Gas'!U44)</f>
        <v>122.00753840321536</v>
      </c>
      <c r="W19" s="38" t="str">
        <f>IF('3f NC-Gas'!V44="-","-",'3f NC-Gas'!V44)</f>
        <v>-</v>
      </c>
      <c r="X19" s="38" t="str">
        <f>IF('3f NC-Gas'!W44="-","-",'3f NC-Gas'!W44)</f>
        <v>-</v>
      </c>
      <c r="Y19" s="38" t="str">
        <f>IF('3f NC-Gas'!X44="-","-",'3f NC-Gas'!X44)</f>
        <v>-</v>
      </c>
      <c r="Z19" s="38" t="str">
        <f>IF('3f NC-Gas'!Y44="-","-",'3f NC-Gas'!Y44)</f>
        <v>-</v>
      </c>
      <c r="AA19" s="28"/>
    </row>
    <row r="20" spans="1:27" s="29" customFormat="1" ht="11.25" customHeight="1" x14ac:dyDescent="0.25">
      <c r="A20" s="256"/>
      <c r="B20" s="135" t="s">
        <v>349</v>
      </c>
      <c r="C20" s="135" t="s">
        <v>344</v>
      </c>
      <c r="D20" s="127" t="s">
        <v>315</v>
      </c>
      <c r="E20" s="128"/>
      <c r="F20" s="30"/>
      <c r="G20" s="38">
        <f>IF('3g CPIH'!C$16="-","-",'3h OC '!$E$12*('3g CPIH'!C$16/'3g CPIH'!$G$16))</f>
        <v>87.194616340508801</v>
      </c>
      <c r="H20" s="38">
        <f>IF('3g CPIH'!D$16="-","-",'3h OC '!$E$12*('3g CPIH'!D$16/'3g CPIH'!$G$16))</f>
        <v>87.369180136986301</v>
      </c>
      <c r="I20" s="38">
        <f>IF('3g CPIH'!E$16="-","-",'3h OC '!$E$12*('3g CPIH'!E$16/'3g CPIH'!$G$16))</f>
        <v>87.631025831702544</v>
      </c>
      <c r="J20" s="38">
        <f>IF('3g CPIH'!F$16="-","-",'3h OC '!$E$12*('3g CPIH'!F$16/'3g CPIH'!$G$16))</f>
        <v>88.15471722113503</v>
      </c>
      <c r="K20" s="38">
        <f>IF('3g CPIH'!G$16="-","-",'3h OC '!$E$12*('3g CPIH'!G$16/'3g CPIH'!$G$16))</f>
        <v>89.202100000000002</v>
      </c>
      <c r="L20" s="38">
        <f>IF('3g CPIH'!H$16="-","-",'3h OC '!$E$12*('3g CPIH'!H$16/'3g CPIH'!$G$16))</f>
        <v>90.33676467710373</v>
      </c>
      <c r="M20" s="38">
        <f>IF('3g CPIH'!I$16="-","-",'3h OC '!$E$12*('3g CPIH'!I$16/'3g CPIH'!$G$16))</f>
        <v>91.645993150684916</v>
      </c>
      <c r="N20" s="38">
        <f>IF('3g CPIH'!J$16="-","-",'3h OC '!$E$12*('3g CPIH'!J$16/'3g CPIH'!$G$16))</f>
        <v>92.431530234833673</v>
      </c>
      <c r="O20" s="30"/>
      <c r="P20" s="38">
        <f>IF('3g CPIH'!L$16="-","-",'3h OC '!$E$12*('3g CPIH'!L$16/'3g CPIH'!$G$16))</f>
        <v>92.431530234833673</v>
      </c>
      <c r="Q20" s="38">
        <f>IF('3g CPIH'!M$16="-","-",'3h OC '!$E$12*('3g CPIH'!M$16/'3g CPIH'!$G$16))</f>
        <v>93.47891301369863</v>
      </c>
      <c r="R20" s="38">
        <f>IF('3g CPIH'!N$16="-","-",'3h OC '!$E$12*('3g CPIH'!N$16/'3g CPIH'!$G$16))</f>
        <v>94.177168199608616</v>
      </c>
      <c r="S20" s="38">
        <f>IF('3g CPIH'!O$16="-","-",'3h OC '!$E$12*('3g CPIH'!O$16/'3g CPIH'!$G$16))</f>
        <v>94.700859589041102</v>
      </c>
      <c r="T20" s="38">
        <f>IF('3g CPIH'!P$16="-","-",'3h OC '!$E$12*('3g CPIH'!P$16/'3g CPIH'!$G$16))</f>
        <v>94.96270528375733</v>
      </c>
      <c r="U20" s="38">
        <f>IF('3g CPIH'!Q$16="-","-",'3h OC '!$E$12*('3g CPIH'!Q$16/'3g CPIH'!$G$16))</f>
        <v>95.48639667318983</v>
      </c>
      <c r="V20" s="38">
        <f>IF('3g CPIH'!R$16="-","-",'3h OC '!$E$12*('3g CPIH'!R$16/'3g CPIH'!$G$16))</f>
        <v>97.232034637964787</v>
      </c>
      <c r="W20" s="38" t="str">
        <f>IF('3g CPIH'!S$16="-","-",'3h OC '!$E$12*('3g CPIH'!S$16/'3g CPIH'!$G$16))</f>
        <v>-</v>
      </c>
      <c r="X20" s="38" t="str">
        <f>IF('3g CPIH'!T$16="-","-",'3h OC '!$E$12*('3g CPIH'!T$16/'3g CPIH'!$G$16))</f>
        <v>-</v>
      </c>
      <c r="Y20" s="38" t="str">
        <f>IF('3g CPIH'!U$16="-","-",'3h OC '!$E$12*('3g CPIH'!U$16/'3g CPIH'!$G$16))</f>
        <v>-</v>
      </c>
      <c r="Z20" s="38" t="str">
        <f>IF('3g CPIH'!V$16="-","-",'3h OC '!$E$12*('3g CPIH'!V$16/'3g CPIH'!$G$16))</f>
        <v>-</v>
      </c>
      <c r="AA20" s="28"/>
    </row>
    <row r="21" spans="1:27" s="29" customFormat="1" ht="11.25" customHeight="1" x14ac:dyDescent="0.25">
      <c r="A21" s="256"/>
      <c r="B21" s="135" t="s">
        <v>349</v>
      </c>
      <c r="C21" s="135" t="s">
        <v>43</v>
      </c>
      <c r="D21" s="127" t="s">
        <v>315</v>
      </c>
      <c r="E21" s="128"/>
      <c r="F21" s="30"/>
      <c r="G21" s="38" t="s">
        <v>333</v>
      </c>
      <c r="H21" s="38" t="s">
        <v>333</v>
      </c>
      <c r="I21" s="38" t="s">
        <v>333</v>
      </c>
      <c r="J21" s="38" t="s">
        <v>333</v>
      </c>
      <c r="K21" s="38">
        <f>IF('3i SMNCC'!G$47="-","-",'3i SMNCC'!G$47)</f>
        <v>0</v>
      </c>
      <c r="L21" s="38">
        <f>IF('3i SMNCC'!H$47="-","-",'3i SMNCC'!H$47)</f>
        <v>-0.14839729644435984</v>
      </c>
      <c r="M21" s="38">
        <f>IF('3i SMNCC'!I$47="-","-",'3i SMNCC'!I$47)</f>
        <v>1.899695256253338</v>
      </c>
      <c r="N21" s="38">
        <f>IF('3i SMNCC'!J$47="-","-",'3i SMNCC'!J$47)</f>
        <v>12.665365920990935</v>
      </c>
      <c r="O21" s="30"/>
      <c r="P21" s="38">
        <f>IF('3i SMNCC'!L$47="-","-",'3i SMNCC'!L$47)</f>
        <v>12.665365920990935</v>
      </c>
      <c r="Q21" s="38">
        <f>IF('3i SMNCC'!M$47="-","-",'3i SMNCC'!M$47)</f>
        <v>14.640709693750988</v>
      </c>
      <c r="R21" s="38">
        <f>IF('3i SMNCC'!N$47="-","-",'3i SMNCC'!N$47)</f>
        <v>14.927787132222536</v>
      </c>
      <c r="S21" s="38">
        <f>IF('3i SMNCC'!O$47="-","-",'3i SMNCC'!O$47)</f>
        <v>17.170757060355506</v>
      </c>
      <c r="T21" s="38">
        <f>IF('3i SMNCC'!P$47="-","-",'3i SMNCC'!P$47)</f>
        <v>11.164989866554468</v>
      </c>
      <c r="U21" s="38">
        <f>IF('3i SMNCC'!Q$47="-","-",'3i SMNCC'!Q$47)</f>
        <v>10.900121345430581</v>
      </c>
      <c r="V21" s="38">
        <f>IF('3i SMNCC'!R$47="-","-",'3i SMNCC'!R$47)</f>
        <v>7.9767627265742567</v>
      </c>
      <c r="W21" s="38" t="str">
        <f>IF('3i SMNCC'!S$47="-","-",'3i SMNCC'!S$47)</f>
        <v>-</v>
      </c>
      <c r="X21" s="38" t="str">
        <f>IF('3i SMNCC'!T$47="-","-",'3i SMNCC'!T$47)</f>
        <v>-</v>
      </c>
      <c r="Y21" s="38" t="str">
        <f>IF('3i SMNCC'!U$47="-","-",'3i SMNCC'!U$47)</f>
        <v>-</v>
      </c>
      <c r="Z21" s="38" t="str">
        <f>IF('3i SMNCC'!V$47="-","-",'3i SMNCC'!V$47)</f>
        <v>-</v>
      </c>
      <c r="AA21" s="28"/>
    </row>
    <row r="22" spans="1:27" s="29" customFormat="1" ht="11.25" customHeight="1" x14ac:dyDescent="0.25">
      <c r="A22" s="256"/>
      <c r="B22" s="135" t="s">
        <v>349</v>
      </c>
      <c r="C22" s="135" t="s">
        <v>389</v>
      </c>
      <c r="D22" s="127" t="s">
        <v>315</v>
      </c>
      <c r="E22" s="128"/>
      <c r="F22" s="30"/>
      <c r="G22" s="38">
        <f>IF('3g CPIH'!C$16="-","-",'3j PAAC PAP'!$G$22*('3g CPIH'!C$16/'3g CPIH'!$G$16))</f>
        <v>3.1142016634050882</v>
      </c>
      <c r="H22" s="38">
        <f>IF('3g CPIH'!D$16="-","-",'3j PAAC PAP'!$G$22*('3g CPIH'!D$16/'3g CPIH'!$G$16))</f>
        <v>3.1204363013698631</v>
      </c>
      <c r="I22" s="38">
        <f>IF('3g CPIH'!E$16="-","-",'3j PAAC PAP'!$G$22*('3g CPIH'!E$16/'3g CPIH'!$G$16))</f>
        <v>3.129788258317026</v>
      </c>
      <c r="J22" s="38">
        <f>IF('3g CPIH'!F$16="-","-",'3j PAAC PAP'!$G$22*('3g CPIH'!F$16/'3g CPIH'!$G$16))</f>
        <v>3.1484921722113506</v>
      </c>
      <c r="K22" s="38">
        <f>IF('3g CPIH'!G$16="-","-",'3j PAAC PAP'!$G$22*('3g CPIH'!G$16/'3g CPIH'!$G$16))</f>
        <v>3.1859000000000002</v>
      </c>
      <c r="L22" s="38">
        <f>IF('3g CPIH'!H$16="-","-",'3j PAAC PAP'!$G$22*('3g CPIH'!H$16/'3g CPIH'!$G$16))</f>
        <v>3.2264251467710374</v>
      </c>
      <c r="M22" s="38">
        <f>IF('3g CPIH'!I$16="-","-",'3j PAAC PAP'!$G$22*('3g CPIH'!I$16/'3g CPIH'!$G$16))</f>
        <v>3.2731849315068491</v>
      </c>
      <c r="N22" s="38">
        <f>IF('3g CPIH'!J$16="-","-",'3j PAAC PAP'!$G$22*('3g CPIH'!J$16/'3g CPIH'!$G$16))</f>
        <v>3.3012408023483371</v>
      </c>
      <c r="O22" s="30"/>
      <c r="P22" s="38">
        <f>IF('3g CPIH'!L$16="-","-",'3j PAAC PAP'!$G$22*('3g CPIH'!L$16/'3g CPIH'!$G$16))</f>
        <v>3.3012408023483371</v>
      </c>
      <c r="Q22" s="38">
        <f>IF('3g CPIH'!M$16="-","-",'3j PAAC PAP'!$G$22*('3g CPIH'!M$16/'3g CPIH'!$G$16))</f>
        <v>3.3386486301369862</v>
      </c>
      <c r="R22" s="38">
        <f>IF('3g CPIH'!N$16="-","-",'3j PAAC PAP'!$G$22*('3g CPIH'!N$16/'3g CPIH'!$G$16))</f>
        <v>3.3635871819960861</v>
      </c>
      <c r="S22" s="38">
        <f>IF('3g CPIH'!O$16="-","-",'3j PAAC PAP'!$G$22*('3g CPIH'!O$16/'3g CPIH'!$G$16))</f>
        <v>3.3822910958904111</v>
      </c>
      <c r="T22" s="38">
        <f>IF('3g CPIH'!P$16="-","-",'3j PAAC PAP'!$G$22*('3g CPIH'!P$16/'3g CPIH'!$G$16))</f>
        <v>3.3916430528375732</v>
      </c>
      <c r="U22" s="38">
        <f>IF('3g CPIH'!Q$16="-","-",'3j PAAC PAP'!$G$22*('3g CPIH'!Q$16/'3g CPIH'!$G$16))</f>
        <v>3.4103469667318986</v>
      </c>
      <c r="V22" s="38">
        <f>IF('3g CPIH'!R$16="-","-",'3j PAAC PAP'!$G$22*('3g CPIH'!R$16/'3g CPIH'!$G$16))</f>
        <v>3.4726933463796481</v>
      </c>
      <c r="W22" s="38" t="str">
        <f>IF('3g CPIH'!S$16="-","-",'3j PAAC PAP'!$G$22*('3g CPIH'!S$16/'3g CPIH'!$G$16))</f>
        <v>-</v>
      </c>
      <c r="X22" s="38" t="str">
        <f>IF('3g CPIH'!T$16="-","-",'3j PAAC PAP'!$G$22*('3g CPIH'!T$16/'3g CPIH'!$G$16))</f>
        <v>-</v>
      </c>
      <c r="Y22" s="38" t="str">
        <f>IF('3g CPIH'!U$16="-","-",'3j PAAC PAP'!$G$22*('3g CPIH'!U$16/'3g CPIH'!$G$16))</f>
        <v>-</v>
      </c>
      <c r="Z22" s="38" t="str">
        <f>IF('3g CPIH'!V$16="-","-",'3j PAAC PAP'!$G$22*('3g CPIH'!V$16/'3g CPIH'!$G$16))</f>
        <v>-</v>
      </c>
      <c r="AA22" s="28"/>
    </row>
    <row r="23" spans="1:27" s="29" customFormat="1" ht="11.5" x14ac:dyDescent="0.25">
      <c r="A23" s="256"/>
      <c r="B23" s="135" t="s">
        <v>349</v>
      </c>
      <c r="C23" s="135" t="s">
        <v>404</v>
      </c>
      <c r="D23" s="127" t="s">
        <v>315</v>
      </c>
      <c r="E23" s="128"/>
      <c r="F23" s="30"/>
      <c r="G23" s="38">
        <f>IF(G15="-","-",SUM(G15:G21)*'3j PAAC PAP'!$G$40)</f>
        <v>2.0062887681410619</v>
      </c>
      <c r="H23" s="38">
        <f>IF(H15="-","-",SUM(H15:H21)*'3j PAAC PAP'!$G$40)</f>
        <v>1.8428700670763081</v>
      </c>
      <c r="I23" s="38">
        <f>IF(I15="-","-",SUM(I15:I21)*'3j PAAC PAP'!$G$40)</f>
        <v>1.6711258239536297</v>
      </c>
      <c r="J23" s="38">
        <f>IF(J15="-","-",SUM(J15:J21)*'3j PAAC PAP'!$G$40)</f>
        <v>1.6113762103603499</v>
      </c>
      <c r="K23" s="38">
        <f>IF(K15="-","-",SUM(K15:K21)*'3j PAAC PAP'!$G$40)</f>
        <v>1.7693841684397544</v>
      </c>
      <c r="L23" s="38">
        <f>IF(L15="-","-",SUM(L15:L21)*'3j PAAC PAP'!$G$40)</f>
        <v>1.7665766839291164</v>
      </c>
      <c r="M23" s="38">
        <f>IF(M15="-","-",SUM(M15:M21)*'3j PAAC PAP'!$G$40)</f>
        <v>1.8706563774988485</v>
      </c>
      <c r="N23" s="38">
        <f>IF(N15="-","-",SUM(N15:N21)*'3j PAAC PAP'!$G$40)</f>
        <v>2.0327797744508591</v>
      </c>
      <c r="O23" s="30"/>
      <c r="P23" s="38">
        <f>IF(P15="-","-",SUM(P15:P21)*'3j PAAC PAP'!$G$40)</f>
        <v>2.0327797744508591</v>
      </c>
      <c r="Q23" s="38">
        <f>IF(Q15="-","-",SUM(Q15:Q21)*'3j PAAC PAP'!$G$40)</f>
        <v>2.215462664530619</v>
      </c>
      <c r="R23" s="38">
        <f>IF(R15="-","-",SUM(R15:R21)*'3j PAAC PAP'!$G$40)</f>
        <v>2.0106113428767101</v>
      </c>
      <c r="S23" s="38">
        <f>IF(S15="-","-",SUM(S15:S21)*'3j PAAC PAP'!$G$40)</f>
        <v>1.9344751473109671</v>
      </c>
      <c r="T23" s="38">
        <f>IF(T15="-","-",SUM(T15:T21)*'3j PAAC PAP'!$G$40)</f>
        <v>1.6864712060982641</v>
      </c>
      <c r="U23" s="38">
        <f>IF(U15="-","-",SUM(U15:U21)*'3j PAAC PAP'!$G$40)</f>
        <v>1.8754994992322724</v>
      </c>
      <c r="V23" s="38">
        <f>IF(V15="-","-",SUM(V15:V21)*'3j PAAC PAP'!$G$40)</f>
        <v>2.1998926226930897</v>
      </c>
      <c r="W23" s="38" t="str">
        <f>IF(W15="-","-",SUM(W15:W21)*'3j PAAC PAP'!$G$40)</f>
        <v>-</v>
      </c>
      <c r="X23" s="38" t="str">
        <f>IF(X15="-","-",SUM(X15:X21)*'3j PAAC PAP'!$G$40)</f>
        <v>-</v>
      </c>
      <c r="Y23" s="38" t="str">
        <f>IF(Y15="-","-",SUM(Y15:Y21)*'3j PAAC PAP'!$G$40)</f>
        <v>-</v>
      </c>
      <c r="Z23" s="38" t="str">
        <f>IF(Z15="-","-",SUM(Z15:Z21)*'3j PAAC PAP'!$G$40)</f>
        <v>-</v>
      </c>
      <c r="AA23" s="28"/>
    </row>
    <row r="24" spans="1:27" s="29" customFormat="1" ht="11.5" x14ac:dyDescent="0.25">
      <c r="A24" s="256"/>
      <c r="B24" s="135" t="s">
        <v>388</v>
      </c>
      <c r="C24" s="135" t="s">
        <v>515</v>
      </c>
      <c r="D24" s="127" t="s">
        <v>315</v>
      </c>
      <c r="E24" s="128"/>
      <c r="F24" s="30"/>
      <c r="G24" s="38">
        <f>IF(G18="-","-",SUM(G15:G23)*'3k EBIT'!$E$12)</f>
        <v>9.4964652817389101</v>
      </c>
      <c r="H24" s="38">
        <f>IF(H18="-","-",SUM(H15:H23)*'3k EBIT'!$E$12)</f>
        <v>8.7279811821053563</v>
      </c>
      <c r="I24" s="38">
        <f>IF(I18="-","-",SUM(I15:I23)*'3k EBIT'!$E$12)</f>
        <v>7.9204000551748983</v>
      </c>
      <c r="J24" s="38">
        <f>IF(J18="-","-",SUM(J15:J23)*'3k EBIT'!$E$12)</f>
        <v>7.6397428048987663</v>
      </c>
      <c r="K24" s="38">
        <f>IF(K18="-","-",SUM(K15:K23)*'3k EBIT'!$E$12)</f>
        <v>8.3836239012933653</v>
      </c>
      <c r="L24" s="38">
        <f>IF(L18="-","-",SUM(L15:L23)*'3k EBIT'!$E$12)</f>
        <v>8.3712043903733555</v>
      </c>
      <c r="M24" s="38">
        <f>IF(M18="-","-",SUM(M15:M23)*'3k EBIT'!$E$12)</f>
        <v>8.8616265761264383</v>
      </c>
      <c r="N24" s="38">
        <f>IF(N18="-","-",SUM(N15:N23)*'3k EBIT'!$E$12)</f>
        <v>9.6246826289266671</v>
      </c>
      <c r="O24" s="30"/>
      <c r="P24" s="38">
        <f>IF(P18="-","-",SUM(P15:P23)*'3k EBIT'!$E$12)</f>
        <v>9.6246826289266671</v>
      </c>
      <c r="Q24" s="38">
        <f>IF(Q18="-","-",SUM(Q15:Q23)*'3k EBIT'!$E$12)</f>
        <v>10.484616981999867</v>
      </c>
      <c r="R24" s="38">
        <f>IF(R18="-","-",SUM(R15:R23)*'3k EBIT'!$E$12)</f>
        <v>9.5216256847289191</v>
      </c>
      <c r="S24" s="38">
        <f>IF(S18="-","-",SUM(S15:S23)*'3k EBIT'!$E$12)</f>
        <v>9.1638976565593442</v>
      </c>
      <c r="T24" s="38">
        <f>IF(T18="-","-",SUM(T15:T23)*'3k EBIT'!$E$12)</f>
        <v>7.9976453763893618</v>
      </c>
      <c r="U24" s="38">
        <f>IF(U18="-","-",SUM(U15:U23)*'3k EBIT'!$E$12)</f>
        <v>8.8870617159805203</v>
      </c>
      <c r="V24" s="38">
        <f>IF(V18="-","-",SUM(V15:V23)*'3k EBIT'!$E$12)</f>
        <v>10.41398280377204</v>
      </c>
      <c r="W24" s="38" t="str">
        <f>IF(W18="-","-",SUM(W15:W23)*'3k EBIT'!$E$12)</f>
        <v>-</v>
      </c>
      <c r="X24" s="38" t="str">
        <f>IF(X18="-","-",SUM(X15:X23)*'3k EBIT'!$E$12)</f>
        <v>-</v>
      </c>
      <c r="Y24" s="38" t="str">
        <f>IF(Y18="-","-",SUM(Y15:Y23)*'3k EBIT'!$E$12)</f>
        <v>-</v>
      </c>
      <c r="Z24" s="38" t="str">
        <f>IF(Z18="-","-",SUM(Z15:Z23)*'3k EBIT'!$E$12)</f>
        <v>-</v>
      </c>
      <c r="AA24" s="28"/>
    </row>
    <row r="25" spans="1:27" s="29" customFormat="1" ht="11.5" x14ac:dyDescent="0.25">
      <c r="A25" s="256"/>
      <c r="B25" s="135" t="s">
        <v>292</v>
      </c>
      <c r="C25" s="179" t="s">
        <v>516</v>
      </c>
      <c r="D25" s="127" t="s">
        <v>315</v>
      </c>
      <c r="E25" s="127"/>
      <c r="F25" s="30"/>
      <c r="G25" s="38">
        <f>IF(G20="-","-",SUM(G15:G18,G20:G24)*'3l HAP'!$E$13)</f>
        <v>5.5180127103510417</v>
      </c>
      <c r="H25" s="38">
        <f>IF(H20="-","-",SUM(H15:H18,H20:H24)*'3l HAP'!$E$13)</f>
        <v>4.9275922064200026</v>
      </c>
      <c r="I25" s="38">
        <f>IF(I20="-","-",SUM(I15:I18,I20:I24)*'3l HAP'!$E$13)</f>
        <v>4.3593560439408874</v>
      </c>
      <c r="J25" s="38">
        <f>IF(J20="-","-",SUM(J15:J18,J20:J24)*'3l HAP'!$E$13)</f>
        <v>4.1481826328792355</v>
      </c>
      <c r="K25" s="38">
        <f>IF(K20="-","-",SUM(K15:K18,K20:K24)*'3l HAP'!$E$13)</f>
        <v>4.7201725675513355</v>
      </c>
      <c r="L25" s="38">
        <f>IF(L20="-","-",SUM(L15:L18,L20:L24)*'3l HAP'!$E$13)</f>
        <v>4.7102509738460618</v>
      </c>
      <c r="M25" s="38">
        <f>IF(M20="-","-",SUM(M15:M18,M20:M24)*'3l HAP'!$E$13)</f>
        <v>5.0390604835193864</v>
      </c>
      <c r="N25" s="38">
        <f>IF(N20="-","-",SUM(N15:N18,N20:N24)*'3l HAP'!$E$13)</f>
        <v>5.6260010185764342</v>
      </c>
      <c r="O25" s="30"/>
      <c r="P25" s="38">
        <f>IF(P20="-","-",SUM(P15:P18,P20:P24)*'3l HAP'!$E$13)</f>
        <v>5.6260010185764342</v>
      </c>
      <c r="Q25" s="38">
        <f>IF(Q20="-","-",SUM(Q15:Q18,Q20:Q24)*'3l HAP'!$E$13)</f>
        <v>6.2493479620751407</v>
      </c>
      <c r="R25" s="38">
        <f>IF(R20="-","-",SUM(R15:R18,R20:R24)*'3l HAP'!$E$13)</f>
        <v>5.5137880525331777</v>
      </c>
      <c r="S25" s="38">
        <f>IF(S20="-","-",SUM(S15:S18,S20:S24)*'3l HAP'!$E$13)</f>
        <v>5.2404069663406858</v>
      </c>
      <c r="T25" s="38">
        <f>IF(T20="-","-",SUM(T15:T18,T20:T24)*'3l HAP'!$E$13)</f>
        <v>4.3807215078711019</v>
      </c>
      <c r="U25" s="38">
        <f>IF(U20="-","-",SUM(U15:U18,U20:U24)*'3l HAP'!$E$13)</f>
        <v>5.0555425517576698</v>
      </c>
      <c r="V25" s="38">
        <f>IF(V20="-","-",SUM(V15:V18,V20:V24)*'3l HAP'!$E$13)</f>
        <v>6.2384802224203471</v>
      </c>
      <c r="W25" s="38" t="str">
        <f>IF(W20="-","-",SUM(W15:W18,W20:W24)*'3l HAP'!$E$13)</f>
        <v>-</v>
      </c>
      <c r="X25" s="38" t="str">
        <f>IF(X20="-","-",SUM(X15:X18,X20:X24)*'3l HAP'!$E$13)</f>
        <v>-</v>
      </c>
      <c r="Y25" s="38" t="str">
        <f>IF(Y20="-","-",SUM(Y15:Y18,Y20:Y24)*'3l HAP'!$E$13)</f>
        <v>-</v>
      </c>
      <c r="Z25" s="38" t="str">
        <f>IF(Z20="-","-",SUM(Z15:Z18,Z20:Z24)*'3l HAP'!$E$13)</f>
        <v>-</v>
      </c>
      <c r="AA25" s="28"/>
    </row>
    <row r="26" spans="1:27" s="29" customFormat="1" ht="11.25" customHeight="1" x14ac:dyDescent="0.25">
      <c r="A26" s="256"/>
      <c r="B26" s="135" t="s">
        <v>44</v>
      </c>
      <c r="C26" s="135" t="str">
        <f>B26&amp;"_"&amp;D26</f>
        <v>Total_Eastern</v>
      </c>
      <c r="D26" s="127" t="s">
        <v>315</v>
      </c>
      <c r="E26" s="128"/>
      <c r="F26" s="30"/>
      <c r="G26" s="38">
        <f t="shared" ref="G26:N26" si="0">IF(G15="-","-",SUM(G15:G25))</f>
        <v>505.33176845775029</v>
      </c>
      <c r="H26" s="38">
        <f t="shared" si="0"/>
        <v>464.29483310069782</v>
      </c>
      <c r="I26" s="38">
        <f t="shared" si="0"/>
        <v>421.22234465626667</v>
      </c>
      <c r="J26" s="38">
        <f t="shared" si="0"/>
        <v>406.23974312152268</v>
      </c>
      <c r="K26" s="38">
        <f t="shared" si="0"/>
        <v>445.96335353686237</v>
      </c>
      <c r="L26" s="38">
        <f t="shared" si="0"/>
        <v>445.29977374367809</v>
      </c>
      <c r="M26" s="38">
        <f t="shared" si="0"/>
        <v>471.44026657877208</v>
      </c>
      <c r="N26" s="38">
        <f t="shared" si="0"/>
        <v>512.18803540951615</v>
      </c>
      <c r="O26" s="30"/>
      <c r="P26" s="38">
        <f t="shared" ref="P26:Z26" si="1">IF(P15="-","-",SUM(P15:P25))</f>
        <v>512.18803540951615</v>
      </c>
      <c r="Q26" s="38">
        <f t="shared" si="1"/>
        <v>558.07106645170973</v>
      </c>
      <c r="R26" s="38">
        <f t="shared" si="1"/>
        <v>506.65177498927153</v>
      </c>
      <c r="S26" s="38">
        <f t="shared" si="1"/>
        <v>487.55061072365095</v>
      </c>
      <c r="T26" s="38">
        <f t="shared" si="1"/>
        <v>425.30925166272812</v>
      </c>
      <c r="U26" s="38">
        <f t="shared" si="1"/>
        <v>472.7954396653281</v>
      </c>
      <c r="V26" s="38">
        <f t="shared" si="1"/>
        <v>554.34261191983342</v>
      </c>
      <c r="W26" s="38" t="str">
        <f t="shared" si="1"/>
        <v>-</v>
      </c>
      <c r="X26" s="38" t="str">
        <f t="shared" si="1"/>
        <v>-</v>
      </c>
      <c r="Y26" s="38" t="str">
        <f t="shared" si="1"/>
        <v>-</v>
      </c>
      <c r="Z26" s="38" t="str">
        <f t="shared" si="1"/>
        <v>-</v>
      </c>
      <c r="AA26" s="28"/>
    </row>
    <row r="27" spans="1:27" s="29" customFormat="1" ht="11.25" customHeight="1" x14ac:dyDescent="0.25">
      <c r="A27" s="256"/>
      <c r="B27" s="132" t="s">
        <v>350</v>
      </c>
      <c r="C27" s="132" t="s">
        <v>341</v>
      </c>
      <c r="D27" s="130" t="s">
        <v>317</v>
      </c>
      <c r="E27" s="131"/>
      <c r="F27" s="30"/>
      <c r="G27" s="129">
        <f>IF('3a DF'!H$41="-","-",'3a DF'!H$41)</f>
        <v>253.14985164432846</v>
      </c>
      <c r="H27" s="129">
        <f>IF('3a DF'!I$41="-","-",'3a DF'!I$41)</f>
        <v>213.57444115975193</v>
      </c>
      <c r="I27" s="129">
        <f>IF('3a DF'!J$41="-","-",'3a DF'!J$41)</f>
        <v>174.74989531236287</v>
      </c>
      <c r="J27" s="129">
        <f>IF('3a DF'!K$41="-","-",'3a DF'!K$41)</f>
        <v>160.26701947738721</v>
      </c>
      <c r="K27" s="129">
        <f>IF('3a DF'!L$41="-","-",'3a DF'!L$41)</f>
        <v>200.74683223176862</v>
      </c>
      <c r="L27" s="129">
        <f>IF('3a DF'!M$41="-","-",'3a DF'!M$41)</f>
        <v>199.05760849983216</v>
      </c>
      <c r="M27" s="129">
        <f>IF('3a DF'!N$41="-","-",'3a DF'!N$41)</f>
        <v>215.77106184657606</v>
      </c>
      <c r="N27" s="129">
        <f>IF('3a DF'!O$41="-","-",'3a DF'!O$41)</f>
        <v>243.35846990910571</v>
      </c>
      <c r="O27" s="30"/>
      <c r="P27" s="129">
        <f>IF('3a DF'!Q$41="-","-",'3a DF'!Q$41)</f>
        <v>243.35846990910571</v>
      </c>
      <c r="Q27" s="129">
        <f>IF('3a DF'!R$41="-","-",'3a DF'!R$41)</f>
        <v>281.17733015023742</v>
      </c>
      <c r="R27" s="129">
        <f>IF('3a DF'!S$41="-","-",'3a DF'!S$41)</f>
        <v>230.77888190073497</v>
      </c>
      <c r="S27" s="129">
        <f>IF('3a DF'!T$41="-","-",'3a DF'!T$41)</f>
        <v>206.31785050021912</v>
      </c>
      <c r="T27" s="129">
        <f>IF('3a DF'!U$41="-","-",'3a DF'!U$41)</f>
        <v>145.13269789847291</v>
      </c>
      <c r="U27" s="129">
        <f>IF('3a DF'!V$41="-","-",'3a DF'!V$41)</f>
        <v>187.06626878827944</v>
      </c>
      <c r="V27" s="129">
        <f>IF('3a DF'!W$41="-","-",'3a DF'!W$41)</f>
        <v>276.51257875872909</v>
      </c>
      <c r="W27" s="129" t="str">
        <f>IF('3a DF'!X$41="-","-",'3a DF'!X$41)</f>
        <v>-</v>
      </c>
      <c r="X27" s="129" t="str">
        <f>IF('3a DF'!Y$41="-","-",'3a DF'!Y$41)</f>
        <v>-</v>
      </c>
      <c r="Y27" s="129" t="str">
        <f>IF('3a DF'!Z$41="-","-",'3a DF'!Z$41)</f>
        <v>-</v>
      </c>
      <c r="Z27" s="129" t="str">
        <f>IF('3a DF'!AA$41="-","-",'3a DF'!AA$41)</f>
        <v>-</v>
      </c>
      <c r="AA27" s="28"/>
    </row>
    <row r="28" spans="1:27" s="29" customFormat="1" ht="11.25" customHeight="1" x14ac:dyDescent="0.25">
      <c r="A28" s="256"/>
      <c r="B28" s="132" t="s">
        <v>350</v>
      </c>
      <c r="C28" s="132" t="s">
        <v>300</v>
      </c>
      <c r="D28" s="130" t="s">
        <v>317</v>
      </c>
      <c r="E28" s="131"/>
      <c r="F28" s="30"/>
      <c r="G28" s="129" t="s">
        <v>333</v>
      </c>
      <c r="H28" s="129" t="s">
        <v>333</v>
      </c>
      <c r="I28" s="129" t="s">
        <v>333</v>
      </c>
      <c r="J28" s="129" t="s">
        <v>333</v>
      </c>
      <c r="K28" s="129" t="s">
        <v>333</v>
      </c>
      <c r="L28" s="129" t="s">
        <v>333</v>
      </c>
      <c r="M28" s="129" t="s">
        <v>333</v>
      </c>
      <c r="N28" s="129" t="s">
        <v>333</v>
      </c>
      <c r="O28" s="30"/>
      <c r="P28" s="129" t="s">
        <v>333</v>
      </c>
      <c r="Q28" s="129" t="s">
        <v>333</v>
      </c>
      <c r="R28" s="129" t="s">
        <v>333</v>
      </c>
      <c r="S28" s="129" t="s">
        <v>333</v>
      </c>
      <c r="T28" s="129" t="s">
        <v>333</v>
      </c>
      <c r="U28" s="129" t="s">
        <v>333</v>
      </c>
      <c r="V28" s="129" t="s">
        <v>333</v>
      </c>
      <c r="W28" s="129" t="s">
        <v>333</v>
      </c>
      <c r="X28" s="129" t="s">
        <v>333</v>
      </c>
      <c r="Y28" s="129" t="s">
        <v>333</v>
      </c>
      <c r="Z28" s="129" t="s">
        <v>333</v>
      </c>
      <c r="AA28" s="28"/>
    </row>
    <row r="29" spans="1:27" s="29" customFormat="1" ht="12.4" customHeight="1" x14ac:dyDescent="0.25">
      <c r="A29" s="256"/>
      <c r="B29" s="132" t="s">
        <v>596</v>
      </c>
      <c r="C29" s="132" t="s">
        <v>597</v>
      </c>
      <c r="D29" s="130" t="s">
        <v>317</v>
      </c>
      <c r="E29" s="131"/>
      <c r="F29" s="30"/>
      <c r="G29" s="129" t="str">
        <f>IF('3c AA'!J224="-","-",'3c AA'!J224)</f>
        <v>-</v>
      </c>
      <c r="H29" s="129" t="str">
        <f>IF('3c AA'!K224="-","-",'3c AA'!K224)</f>
        <v>-</v>
      </c>
      <c r="I29" s="129" t="str">
        <f>IF('3c AA'!L224="-","-",'3c AA'!L224)</f>
        <v>-</v>
      </c>
      <c r="J29" s="129" t="str">
        <f>IF('3c AA'!M224="-","-",'3c AA'!M224)</f>
        <v>-</v>
      </c>
      <c r="K29" s="129" t="str">
        <f>IF('3c AA'!N224="-","-",'3c AA'!N224)</f>
        <v>-</v>
      </c>
      <c r="L29" s="129" t="str">
        <f>IF('3c AA'!O224="-","-",'3c AA'!O224)</f>
        <v>-</v>
      </c>
      <c r="M29" s="129" t="str">
        <f>IF('3c AA'!P224="-","-",'3c AA'!P224)</f>
        <v>-</v>
      </c>
      <c r="N29" s="129" t="str">
        <f>IF('3c AA'!Q224="-","-",'3c AA'!Q224)</f>
        <v>-</v>
      </c>
      <c r="O29" s="30"/>
      <c r="P29" s="129" t="str">
        <f>IF('3c AA'!S224="-","-",'3c AA'!S224)</f>
        <v>-</v>
      </c>
      <c r="Q29" s="129" t="str">
        <f>IF('3c AA'!T224="-","-",'3c AA'!T224)</f>
        <v>-</v>
      </c>
      <c r="R29" s="129" t="str">
        <f>IF('3c AA'!U224="-","-",'3c AA'!U224)</f>
        <v>-</v>
      </c>
      <c r="S29" s="129" t="str">
        <f>IF('3c AA'!V224="-","-",'3c AA'!V224)</f>
        <v>-</v>
      </c>
      <c r="T29" s="129">
        <f>IF('3c AA'!W224="-","-",'3c AA'!W224)</f>
        <v>10.705717509101307</v>
      </c>
      <c r="U29" s="129">
        <f>IF('3c AA'!X224="-","-",'3c AA'!X224)</f>
        <v>13.71215092385904</v>
      </c>
      <c r="V29" s="129">
        <f>IF('3c AA'!Y224="-","-",'3c AA'!Y224)</f>
        <v>4.43</v>
      </c>
      <c r="W29" s="129" t="str">
        <f>IF('3c AA'!Z224="-","-",'3c AA'!Z224)</f>
        <v>-</v>
      </c>
      <c r="X29" s="129" t="str">
        <f>IF('3c AA'!AA224="-","-",'3c AA'!AA224)</f>
        <v>-</v>
      </c>
      <c r="Y29" s="129" t="str">
        <f>IF('3c AA'!AB224="-","-",'3c AA'!AB224)</f>
        <v>-</v>
      </c>
      <c r="Z29" s="129" t="str">
        <f>IF('3c AA'!AC224="-","-",'3c AA'!AC224)</f>
        <v>-</v>
      </c>
      <c r="AA29" s="28"/>
    </row>
    <row r="30" spans="1:27" s="29" customFormat="1" ht="12.4" customHeight="1" x14ac:dyDescent="0.25">
      <c r="A30" s="256"/>
      <c r="B30" s="132" t="s">
        <v>2</v>
      </c>
      <c r="C30" s="132" t="s">
        <v>342</v>
      </c>
      <c r="D30" s="130" t="s">
        <v>317</v>
      </c>
      <c r="E30" s="131"/>
      <c r="F30" s="30"/>
      <c r="G30" s="129">
        <f>IF('3d PC'!G$42="-","-",'3d PC'!G$42)</f>
        <v>21.926269106402124</v>
      </c>
      <c r="H30" s="129">
        <f>IF('3d PC'!H$42="-","-",'3d PC'!H$42)</f>
        <v>21.926269106402124</v>
      </c>
      <c r="I30" s="129">
        <f>IF('3d PC'!I$42="-","-",'3d PC'!I$42)</f>
        <v>22.64764819235609</v>
      </c>
      <c r="J30" s="129">
        <f>IF('3d PC'!J$42="-","-",'3d PC'!J$42)</f>
        <v>22.505107470829557</v>
      </c>
      <c r="K30" s="129">
        <f>IF('3d PC'!K$42="-","-",'3d PC'!K$42)</f>
        <v>19.106297226763825</v>
      </c>
      <c r="L30" s="129">
        <f>IF('3d PC'!L$42="-","-",'3d PC'!L$42)</f>
        <v>19.106297226763825</v>
      </c>
      <c r="M30" s="129">
        <f>IF('3d PC'!M$42="-","-",'3d PC'!M$42)</f>
        <v>20.852393125569616</v>
      </c>
      <c r="N30" s="129">
        <f>IF('3d PC'!N$42="-","-",'3d PC'!N$42)</f>
        <v>20.849370287873604</v>
      </c>
      <c r="O30" s="30"/>
      <c r="P30" s="129">
        <f>IF('3d PC'!P$42="-","-",'3d PC'!P$42)</f>
        <v>20.849370287873604</v>
      </c>
      <c r="Q30" s="129">
        <f>IF('3d PC'!Q$42="-","-",'3d PC'!Q$42)</f>
        <v>21.503193401206047</v>
      </c>
      <c r="R30" s="129">
        <f>IF('3d PC'!R$42="-","-",'3d PC'!R$42)</f>
        <v>21.819481548965161</v>
      </c>
      <c r="S30" s="129">
        <f>IF('3d PC'!S$42="-","-",'3d PC'!S$42)</f>
        <v>25.256715910577427</v>
      </c>
      <c r="T30" s="129">
        <f>IF('3d PC'!T$42="-","-",'3d PC'!T$42)</f>
        <v>24.167303215101221</v>
      </c>
      <c r="U30" s="129">
        <f>IF('3d PC'!U$42="-","-",'3d PC'!U$42)</f>
        <v>23.962512789411701</v>
      </c>
      <c r="V30" s="129">
        <f>IF('3d PC'!V$42="-","-",'3d PC'!V$42)</f>
        <v>23.858648398084732</v>
      </c>
      <c r="W30" s="129" t="str">
        <f>IF('3d PC'!W$42="-","-",'3d PC'!W$42)</f>
        <v>-</v>
      </c>
      <c r="X30" s="129" t="str">
        <f>IF('3d PC'!X$42="-","-",'3d PC'!X$42)</f>
        <v>-</v>
      </c>
      <c r="Y30" s="129" t="str">
        <f>IF('3d PC'!Y$42="-","-",'3d PC'!Y$42)</f>
        <v>-</v>
      </c>
      <c r="Z30" s="129" t="str">
        <f>IF('3d PC'!Z$42="-","-",'3d PC'!Z$42)</f>
        <v>-</v>
      </c>
      <c r="AA30" s="28"/>
    </row>
    <row r="31" spans="1:27" s="29" customFormat="1" ht="11.25" customHeight="1" x14ac:dyDescent="0.25">
      <c r="A31" s="256"/>
      <c r="B31" s="132" t="s">
        <v>352</v>
      </c>
      <c r="C31" s="132" t="s">
        <v>343</v>
      </c>
      <c r="D31" s="130" t="s">
        <v>317</v>
      </c>
      <c r="E31" s="131"/>
      <c r="F31" s="30"/>
      <c r="G31" s="129">
        <f>IF('3f NC-Gas'!F45="-","-",'3f NC-Gas'!F45)</f>
        <v>114.22216973903926</v>
      </c>
      <c r="H31" s="129">
        <f>IF('3f NC-Gas'!G45="-","-",'3f NC-Gas'!G45)</f>
        <v>114.10216973889621</v>
      </c>
      <c r="I31" s="129">
        <f>IF('3f NC-Gas'!H45="-","-",'3f NC-Gas'!H45)</f>
        <v>111.57868109024282</v>
      </c>
      <c r="J31" s="129">
        <f>IF('3f NC-Gas'!I45="-","-",'3f NC-Gas'!I45)</f>
        <v>111.23068108982798</v>
      </c>
      <c r="K31" s="129">
        <f>IF('3f NC-Gas'!J45="-","-",'3f NC-Gas'!J45)</f>
        <v>114.15671534102684</v>
      </c>
      <c r="L31" s="129">
        <f>IF('3f NC-Gas'!K45="-","-",'3f NC-Gas'!K45)</f>
        <v>114.18071534105545</v>
      </c>
      <c r="M31" s="129">
        <f>IF('3f NC-Gas'!L45="-","-",'3f NC-Gas'!L45)</f>
        <v>117.87067745578749</v>
      </c>
      <c r="N31" s="129">
        <f>IF('3f NC-Gas'!M45="-","-",'3f NC-Gas'!M45)</f>
        <v>117.94267745587331</v>
      </c>
      <c r="O31" s="30"/>
      <c r="P31" s="129">
        <f>IF('3f NC-Gas'!O45="-","-",'3f NC-Gas'!O45)</f>
        <v>117.94267745587331</v>
      </c>
      <c r="Q31" s="129">
        <f>IF('3f NC-Gas'!P45="-","-",'3f NC-Gas'!P45)</f>
        <v>118.99587434009605</v>
      </c>
      <c r="R31" s="129">
        <f>IF('3f NC-Gas'!Q45="-","-",'3f NC-Gas'!Q45)</f>
        <v>118.55187433956675</v>
      </c>
      <c r="S31" s="129">
        <f>IF('3f NC-Gas'!R45="-","-",'3f NC-Gas'!R45)</f>
        <v>118.06617531126528</v>
      </c>
      <c r="T31" s="129">
        <f>IF('3f NC-Gas'!S45="-","-",'3f NC-Gas'!S45)</f>
        <v>115.40217530808954</v>
      </c>
      <c r="U31" s="129">
        <f>IF('3f NC-Gas'!T45="-","-",'3f NC-Gas'!T45)</f>
        <v>114.79642864771901</v>
      </c>
      <c r="V31" s="129">
        <f>IF('3f NC-Gas'!U45="-","-",'3f NC-Gas'!U45)</f>
        <v>114.36442864720404</v>
      </c>
      <c r="W31" s="129" t="str">
        <f>IF('3f NC-Gas'!V45="-","-",'3f NC-Gas'!V45)</f>
        <v>-</v>
      </c>
      <c r="X31" s="129" t="str">
        <f>IF('3f NC-Gas'!W45="-","-",'3f NC-Gas'!W45)</f>
        <v>-</v>
      </c>
      <c r="Y31" s="129" t="str">
        <f>IF('3f NC-Gas'!X45="-","-",'3f NC-Gas'!X45)</f>
        <v>-</v>
      </c>
      <c r="Z31" s="129" t="str">
        <f>IF('3f NC-Gas'!Y45="-","-",'3f NC-Gas'!Y45)</f>
        <v>-</v>
      </c>
      <c r="AA31" s="28"/>
    </row>
    <row r="32" spans="1:27" s="29" customFormat="1" ht="11.25" customHeight="1" x14ac:dyDescent="0.25">
      <c r="A32" s="256"/>
      <c r="B32" s="132" t="s">
        <v>349</v>
      </c>
      <c r="C32" s="132" t="s">
        <v>344</v>
      </c>
      <c r="D32" s="130" t="s">
        <v>317</v>
      </c>
      <c r="E32" s="131"/>
      <c r="F32" s="30"/>
      <c r="G32" s="129">
        <f>IF('3g CPIH'!C$16="-","-",'3h OC '!$E$12*('3g CPIH'!C$16/'3g CPIH'!$G$16))</f>
        <v>87.194616340508801</v>
      </c>
      <c r="H32" s="129">
        <f>IF('3g CPIH'!D$16="-","-",'3h OC '!$E$12*('3g CPIH'!D$16/'3g CPIH'!$G$16))</f>
        <v>87.369180136986301</v>
      </c>
      <c r="I32" s="129">
        <f>IF('3g CPIH'!E$16="-","-",'3h OC '!$E$12*('3g CPIH'!E$16/'3g CPIH'!$G$16))</f>
        <v>87.631025831702544</v>
      </c>
      <c r="J32" s="129">
        <f>IF('3g CPIH'!F$16="-","-",'3h OC '!$E$12*('3g CPIH'!F$16/'3g CPIH'!$G$16))</f>
        <v>88.15471722113503</v>
      </c>
      <c r="K32" s="129">
        <f>IF('3g CPIH'!G$16="-","-",'3h OC '!$E$12*('3g CPIH'!G$16/'3g CPIH'!$G$16))</f>
        <v>89.202100000000002</v>
      </c>
      <c r="L32" s="129">
        <f>IF('3g CPIH'!H$16="-","-",'3h OC '!$E$12*('3g CPIH'!H$16/'3g CPIH'!$G$16))</f>
        <v>90.33676467710373</v>
      </c>
      <c r="M32" s="129">
        <f>IF('3g CPIH'!I$16="-","-",'3h OC '!$E$12*('3g CPIH'!I$16/'3g CPIH'!$G$16))</f>
        <v>91.645993150684916</v>
      </c>
      <c r="N32" s="129">
        <f>IF('3g CPIH'!J$16="-","-",'3h OC '!$E$12*('3g CPIH'!J$16/'3g CPIH'!$G$16))</f>
        <v>92.431530234833673</v>
      </c>
      <c r="O32" s="30"/>
      <c r="P32" s="129">
        <f>IF('3g CPIH'!L$16="-","-",'3h OC '!$E$12*('3g CPIH'!L$16/'3g CPIH'!$G$16))</f>
        <v>92.431530234833673</v>
      </c>
      <c r="Q32" s="129">
        <f>IF('3g CPIH'!M$16="-","-",'3h OC '!$E$12*('3g CPIH'!M$16/'3g CPIH'!$G$16))</f>
        <v>93.47891301369863</v>
      </c>
      <c r="R32" s="129">
        <f>IF('3g CPIH'!N$16="-","-",'3h OC '!$E$12*('3g CPIH'!N$16/'3g CPIH'!$G$16))</f>
        <v>94.177168199608616</v>
      </c>
      <c r="S32" s="129">
        <f>IF('3g CPIH'!O$16="-","-",'3h OC '!$E$12*('3g CPIH'!O$16/'3g CPIH'!$G$16))</f>
        <v>94.700859589041102</v>
      </c>
      <c r="T32" s="129">
        <f>IF('3g CPIH'!P$16="-","-",'3h OC '!$E$12*('3g CPIH'!P$16/'3g CPIH'!$G$16))</f>
        <v>94.96270528375733</v>
      </c>
      <c r="U32" s="129">
        <f>IF('3g CPIH'!Q$16="-","-",'3h OC '!$E$12*('3g CPIH'!Q$16/'3g CPIH'!$G$16))</f>
        <v>95.48639667318983</v>
      </c>
      <c r="V32" s="129">
        <f>IF('3g CPIH'!R$16="-","-",'3h OC '!$E$12*('3g CPIH'!R$16/'3g CPIH'!$G$16))</f>
        <v>97.232034637964787</v>
      </c>
      <c r="W32" s="129" t="str">
        <f>IF('3g CPIH'!S$16="-","-",'3h OC '!$E$12*('3g CPIH'!S$16/'3g CPIH'!$G$16))</f>
        <v>-</v>
      </c>
      <c r="X32" s="129" t="str">
        <f>IF('3g CPIH'!T$16="-","-",'3h OC '!$E$12*('3g CPIH'!T$16/'3g CPIH'!$G$16))</f>
        <v>-</v>
      </c>
      <c r="Y32" s="129" t="str">
        <f>IF('3g CPIH'!U$16="-","-",'3h OC '!$E$12*('3g CPIH'!U$16/'3g CPIH'!$G$16))</f>
        <v>-</v>
      </c>
      <c r="Z32" s="129" t="str">
        <f>IF('3g CPIH'!V$16="-","-",'3h OC '!$E$12*('3g CPIH'!V$16/'3g CPIH'!$G$16))</f>
        <v>-</v>
      </c>
      <c r="AA32" s="28"/>
    </row>
    <row r="33" spans="1:27" s="29" customFormat="1" ht="11.25" customHeight="1" x14ac:dyDescent="0.25">
      <c r="A33" s="256"/>
      <c r="B33" s="132" t="s">
        <v>349</v>
      </c>
      <c r="C33" s="132" t="s">
        <v>43</v>
      </c>
      <c r="D33" s="130" t="s">
        <v>317</v>
      </c>
      <c r="E33" s="131"/>
      <c r="F33" s="30"/>
      <c r="G33" s="129" t="s">
        <v>333</v>
      </c>
      <c r="H33" s="129" t="s">
        <v>333</v>
      </c>
      <c r="I33" s="129" t="s">
        <v>333</v>
      </c>
      <c r="J33" s="129" t="s">
        <v>333</v>
      </c>
      <c r="K33" s="129">
        <f>IF('3i SMNCC'!G$47="-","-",'3i SMNCC'!G$47)</f>
        <v>0</v>
      </c>
      <c r="L33" s="129">
        <f>IF('3i SMNCC'!H$47="-","-",'3i SMNCC'!H$47)</f>
        <v>-0.14839729644435984</v>
      </c>
      <c r="M33" s="129">
        <f>IF('3i SMNCC'!I$47="-","-",'3i SMNCC'!I$47)</f>
        <v>1.899695256253338</v>
      </c>
      <c r="N33" s="129">
        <f>IF('3i SMNCC'!J$47="-","-",'3i SMNCC'!J$47)</f>
        <v>12.665365920990935</v>
      </c>
      <c r="O33" s="30"/>
      <c r="P33" s="129">
        <f>IF('3i SMNCC'!L$47="-","-",'3i SMNCC'!L$47)</f>
        <v>12.665365920990935</v>
      </c>
      <c r="Q33" s="129">
        <f>IF('3i SMNCC'!M$47="-","-",'3i SMNCC'!M$47)</f>
        <v>14.640709693750988</v>
      </c>
      <c r="R33" s="129">
        <f>IF('3i SMNCC'!N$47="-","-",'3i SMNCC'!N$47)</f>
        <v>14.927787132222536</v>
      </c>
      <c r="S33" s="129">
        <f>IF('3i SMNCC'!O$47="-","-",'3i SMNCC'!O$47)</f>
        <v>17.170757060355506</v>
      </c>
      <c r="T33" s="129">
        <f>IF('3i SMNCC'!P$47="-","-",'3i SMNCC'!P$47)</f>
        <v>11.164989866554468</v>
      </c>
      <c r="U33" s="129">
        <f>IF('3i SMNCC'!Q$47="-","-",'3i SMNCC'!Q$47)</f>
        <v>10.900121345430581</v>
      </c>
      <c r="V33" s="129">
        <f>IF('3i SMNCC'!R$47="-","-",'3i SMNCC'!R$47)</f>
        <v>7.9767627265742567</v>
      </c>
      <c r="W33" s="129" t="str">
        <f>IF('3i SMNCC'!S$47="-","-",'3i SMNCC'!S$47)</f>
        <v>-</v>
      </c>
      <c r="X33" s="129" t="str">
        <f>IF('3i SMNCC'!T$47="-","-",'3i SMNCC'!T$47)</f>
        <v>-</v>
      </c>
      <c r="Y33" s="129" t="str">
        <f>IF('3i SMNCC'!U$47="-","-",'3i SMNCC'!U$47)</f>
        <v>-</v>
      </c>
      <c r="Z33" s="129" t="str">
        <f>IF('3i SMNCC'!V$47="-","-",'3i SMNCC'!V$47)</f>
        <v>-</v>
      </c>
      <c r="AA33" s="28"/>
    </row>
    <row r="34" spans="1:27" s="29" customFormat="1" ht="11.5" x14ac:dyDescent="0.25">
      <c r="A34" s="256"/>
      <c r="B34" s="132" t="s">
        <v>349</v>
      </c>
      <c r="C34" s="132" t="s">
        <v>389</v>
      </c>
      <c r="D34" s="130" t="s">
        <v>317</v>
      </c>
      <c r="E34" s="131"/>
      <c r="F34" s="30"/>
      <c r="G34" s="129">
        <f>IF('3g CPIH'!C$16="-","-",'3j PAAC PAP'!$G$22*('3g CPIH'!C$16/'3g CPIH'!$G$16))</f>
        <v>3.1142016634050882</v>
      </c>
      <c r="H34" s="129">
        <f>IF('3g CPIH'!D$16="-","-",'3j PAAC PAP'!$G$22*('3g CPIH'!D$16/'3g CPIH'!$G$16))</f>
        <v>3.1204363013698631</v>
      </c>
      <c r="I34" s="129">
        <f>IF('3g CPIH'!E$16="-","-",'3j PAAC PAP'!$G$22*('3g CPIH'!E$16/'3g CPIH'!$G$16))</f>
        <v>3.129788258317026</v>
      </c>
      <c r="J34" s="129">
        <f>IF('3g CPIH'!F$16="-","-",'3j PAAC PAP'!$G$22*('3g CPIH'!F$16/'3g CPIH'!$G$16))</f>
        <v>3.1484921722113506</v>
      </c>
      <c r="K34" s="129">
        <f>IF('3g CPIH'!G$16="-","-",'3j PAAC PAP'!$G$22*('3g CPIH'!G$16/'3g CPIH'!$G$16))</f>
        <v>3.1859000000000002</v>
      </c>
      <c r="L34" s="129">
        <f>IF('3g CPIH'!H$16="-","-",'3j PAAC PAP'!$G$22*('3g CPIH'!H$16/'3g CPIH'!$G$16))</f>
        <v>3.2264251467710374</v>
      </c>
      <c r="M34" s="129">
        <f>IF('3g CPIH'!I$16="-","-",'3j PAAC PAP'!$G$22*('3g CPIH'!I$16/'3g CPIH'!$G$16))</f>
        <v>3.2731849315068491</v>
      </c>
      <c r="N34" s="129">
        <f>IF('3g CPIH'!J$16="-","-",'3j PAAC PAP'!$G$22*('3g CPIH'!J$16/'3g CPIH'!$G$16))</f>
        <v>3.3012408023483371</v>
      </c>
      <c r="O34" s="30"/>
      <c r="P34" s="129">
        <f>IF('3g CPIH'!L$16="-","-",'3j PAAC PAP'!$G$22*('3g CPIH'!L$16/'3g CPIH'!$G$16))</f>
        <v>3.3012408023483371</v>
      </c>
      <c r="Q34" s="129">
        <f>IF('3g CPIH'!M$16="-","-",'3j PAAC PAP'!$G$22*('3g CPIH'!M$16/'3g CPIH'!$G$16))</f>
        <v>3.3386486301369862</v>
      </c>
      <c r="R34" s="129">
        <f>IF('3g CPIH'!N$16="-","-",'3j PAAC PAP'!$G$22*('3g CPIH'!N$16/'3g CPIH'!$G$16))</f>
        <v>3.3635871819960861</v>
      </c>
      <c r="S34" s="129">
        <f>IF('3g CPIH'!O$16="-","-",'3j PAAC PAP'!$G$22*('3g CPIH'!O$16/'3g CPIH'!$G$16))</f>
        <v>3.3822910958904111</v>
      </c>
      <c r="T34" s="129">
        <f>IF('3g CPIH'!P$16="-","-",'3j PAAC PAP'!$G$22*('3g CPIH'!P$16/'3g CPIH'!$G$16))</f>
        <v>3.3916430528375732</v>
      </c>
      <c r="U34" s="129">
        <f>IF('3g CPIH'!Q$16="-","-",'3j PAAC PAP'!$G$22*('3g CPIH'!Q$16/'3g CPIH'!$G$16))</f>
        <v>3.4103469667318986</v>
      </c>
      <c r="V34" s="129">
        <f>IF('3g CPIH'!R$16="-","-",'3j PAAC PAP'!$G$22*('3g CPIH'!R$16/'3g CPIH'!$G$16))</f>
        <v>3.4726933463796481</v>
      </c>
      <c r="W34" s="129" t="str">
        <f>IF('3g CPIH'!S$16="-","-",'3j PAAC PAP'!$G$22*('3g CPIH'!S$16/'3g CPIH'!$G$16))</f>
        <v>-</v>
      </c>
      <c r="X34" s="129" t="str">
        <f>IF('3g CPIH'!T$16="-","-",'3j PAAC PAP'!$G$22*('3g CPIH'!T$16/'3g CPIH'!$G$16))</f>
        <v>-</v>
      </c>
      <c r="Y34" s="129" t="str">
        <f>IF('3g CPIH'!U$16="-","-",'3j PAAC PAP'!$G$22*('3g CPIH'!U$16/'3g CPIH'!$G$16))</f>
        <v>-</v>
      </c>
      <c r="Z34" s="129" t="str">
        <f>IF('3g CPIH'!V$16="-","-",'3j PAAC PAP'!$G$22*('3g CPIH'!V$16/'3g CPIH'!$G$16))</f>
        <v>-</v>
      </c>
      <c r="AA34" s="28"/>
    </row>
    <row r="35" spans="1:27" s="29" customFormat="1" ht="11.5" x14ac:dyDescent="0.25">
      <c r="A35" s="256"/>
      <c r="B35" s="132" t="s">
        <v>349</v>
      </c>
      <c r="C35" s="132" t="s">
        <v>404</v>
      </c>
      <c r="D35" s="130" t="s">
        <v>317</v>
      </c>
      <c r="E35" s="131"/>
      <c r="F35" s="30"/>
      <c r="G35" s="129">
        <f>IF(G27="-","-",SUM(G27:G33)*'3j PAAC PAP'!$G$40)</f>
        <v>1.970298169743202</v>
      </c>
      <c r="H35" s="129">
        <f>IF(H27="-","-",SUM(H27:H33)*'3j PAAC PAP'!$G$40)</f>
        <v>1.8068794686873209</v>
      </c>
      <c r="I35" s="129">
        <f>IF(I27="-","-",SUM(I27:I33)*'3j PAAC PAP'!$G$40)</f>
        <v>1.639970980514257</v>
      </c>
      <c r="J35" s="129">
        <f>IF(J27="-","-",SUM(J27:J33)*'3j PAAC PAP'!$G$40)</f>
        <v>1.5802213669467085</v>
      </c>
      <c r="K35" s="129">
        <f>IF(K27="-","-",SUM(K27:K33)*'3j PAAC PAP'!$G$40)</f>
        <v>1.7499813917461777</v>
      </c>
      <c r="L35" s="129">
        <f>IF(L27="-","-",SUM(L27:L33)*'3j PAAC PAP'!$G$40)</f>
        <v>1.7471739072337651</v>
      </c>
      <c r="M35" s="129">
        <f>IF(M27="-","-",SUM(M27:M33)*'3j PAAC PAP'!$G$40)</f>
        <v>1.852644659152193</v>
      </c>
      <c r="N35" s="129">
        <f>IF(N27="-","-",SUM(N27:N33)*'3j PAAC PAP'!$G$40)</f>
        <v>2.0147680560988803</v>
      </c>
      <c r="O35" s="30"/>
      <c r="P35" s="129">
        <f>IF(P27="-","-",SUM(P27:P33)*'3j PAAC PAP'!$G$40)</f>
        <v>2.0147680560988803</v>
      </c>
      <c r="Q35" s="129">
        <f>IF(Q27="-","-",SUM(Q27:Q33)*'3j PAAC PAP'!$G$40)</f>
        <v>2.1907065451768197</v>
      </c>
      <c r="R35" s="129">
        <f>IF(R27="-","-",SUM(R27:R33)*'3j PAAC PAP'!$G$40)</f>
        <v>1.9858552235557403</v>
      </c>
      <c r="S35" s="129">
        <f>IF(S27="-","-",SUM(S27:S33)*'3j PAAC PAP'!$G$40)</f>
        <v>1.9083536018659806</v>
      </c>
      <c r="T35" s="129">
        <f>IF(T27="-","-",SUM(T27:T33)*'3j PAAC PAP'!$G$40)</f>
        <v>1.6603496608502526</v>
      </c>
      <c r="U35" s="129">
        <f>IF(U27="-","-",SUM(U27:U33)*'3j PAAC PAP'!$G$40)</f>
        <v>1.8438952403592237</v>
      </c>
      <c r="V35" s="129">
        <f>IF(V27="-","-",SUM(V27:V33)*'3j PAAC PAP'!$G$40)</f>
        <v>2.1682883638519828</v>
      </c>
      <c r="W35" s="129" t="str">
        <f>IF(W27="-","-",SUM(W27:W33)*'3j PAAC PAP'!$G$40)</f>
        <v>-</v>
      </c>
      <c r="X35" s="129" t="str">
        <f>IF(X27="-","-",SUM(X27:X33)*'3j PAAC PAP'!$G$40)</f>
        <v>-</v>
      </c>
      <c r="Y35" s="129" t="str">
        <f>IF(Y27="-","-",SUM(Y27:Y33)*'3j PAAC PAP'!$G$40)</f>
        <v>-</v>
      </c>
      <c r="Z35" s="129" t="str">
        <f>IF(Z27="-","-",SUM(Z27:Z33)*'3j PAAC PAP'!$G$40)</f>
        <v>-</v>
      </c>
      <c r="AA35" s="28"/>
    </row>
    <row r="36" spans="1:27" s="29" customFormat="1" ht="11.5" x14ac:dyDescent="0.25">
      <c r="A36" s="256"/>
      <c r="B36" s="132" t="s">
        <v>388</v>
      </c>
      <c r="C36" s="132" t="s">
        <v>515</v>
      </c>
      <c r="D36" s="130" t="s">
        <v>317</v>
      </c>
      <c r="E36" s="131"/>
      <c r="F36" s="30"/>
      <c r="G36" s="129">
        <f>IF(G30="-","-",SUM(G27:G35)*'3k EBIT'!$E$12)</f>
        <v>9.3271912122572527</v>
      </c>
      <c r="H36" s="129">
        <f>IF(H30="-","-",SUM(H27:H35)*'3k EBIT'!$E$12)</f>
        <v>8.5587071126654308</v>
      </c>
      <c r="I36" s="129">
        <f>IF(I30="-","-",SUM(I27:I35)*'3k EBIT'!$E$12)</f>
        <v>7.7738699232013193</v>
      </c>
      <c r="J36" s="129">
        <f>IF(J30="-","-",SUM(J27:J35)*'3k EBIT'!$E$12)</f>
        <v>7.4932126730462087</v>
      </c>
      <c r="K36" s="129">
        <f>IF(K30="-","-",SUM(K27:K35)*'3k EBIT'!$E$12)</f>
        <v>8.2923670976732051</v>
      </c>
      <c r="L36" s="129">
        <f>IF(L30="-","-",SUM(L27:L35)*'3k EBIT'!$E$12)</f>
        <v>8.2799475867448482</v>
      </c>
      <c r="M36" s="129">
        <f>IF(M30="-","-",SUM(M27:M35)*'3k EBIT'!$E$12)</f>
        <v>8.7769123174416741</v>
      </c>
      <c r="N36" s="129">
        <f>IF(N30="-","-",SUM(N27:N35)*'3k EBIT'!$E$12)</f>
        <v>9.5399683702168652</v>
      </c>
      <c r="O36" s="30"/>
      <c r="P36" s="129">
        <f>IF(P30="-","-",SUM(P27:P35)*'3k EBIT'!$E$12)</f>
        <v>9.5399683702168652</v>
      </c>
      <c r="Q36" s="129">
        <f>IF(Q30="-","-",SUM(Q27:Q35)*'3k EBIT'!$E$12)</f>
        <v>10.368181877996697</v>
      </c>
      <c r="R36" s="129">
        <f>IF(R30="-","-",SUM(R27:R35)*'3k EBIT'!$E$12)</f>
        <v>9.4051905808801539</v>
      </c>
      <c r="S36" s="129">
        <f>IF(S30="-","-",SUM(S27:S35)*'3k EBIT'!$E$12)</f>
        <v>9.0410405634445539</v>
      </c>
      <c r="T36" s="129">
        <f>IF(T30="-","-",SUM(T27:T35)*'3k EBIT'!$E$12)</f>
        <v>7.874788284201002</v>
      </c>
      <c r="U36" s="129">
        <f>IF(U30="-","-",SUM(U27:U35)*'3k EBIT'!$E$12)</f>
        <v>8.7384178547906277</v>
      </c>
      <c r="V36" s="129">
        <f>IF(V30="-","-",SUM(V27:V35)*'3k EBIT'!$E$12)</f>
        <v>10.265338942732376</v>
      </c>
      <c r="W36" s="129" t="str">
        <f>IF(W30="-","-",SUM(W27:W35)*'3k EBIT'!$E$12)</f>
        <v>-</v>
      </c>
      <c r="X36" s="129" t="str">
        <f>IF(X30="-","-",SUM(X27:X35)*'3k EBIT'!$E$12)</f>
        <v>-</v>
      </c>
      <c r="Y36" s="129" t="str">
        <f>IF(Y30="-","-",SUM(Y27:Y35)*'3k EBIT'!$E$12)</f>
        <v>-</v>
      </c>
      <c r="Z36" s="129" t="str">
        <f>IF(Z30="-","-",SUM(Z27:Z35)*'3k EBIT'!$E$12)</f>
        <v>-</v>
      </c>
      <c r="AA36" s="28"/>
    </row>
    <row r="37" spans="1:27" s="29" customFormat="1" ht="11.25" customHeight="1" x14ac:dyDescent="0.25">
      <c r="A37" s="256"/>
      <c r="B37" s="132" t="s">
        <v>292</v>
      </c>
      <c r="C37" s="177" t="s">
        <v>516</v>
      </c>
      <c r="D37" s="130" t="s">
        <v>317</v>
      </c>
      <c r="E37" s="130"/>
      <c r="F37" s="30"/>
      <c r="G37" s="129">
        <f>IF(G32="-","-",SUM(G27:G30,G32:G36)*'3l HAP'!$E$13)</f>
        <v>5.5150074303486187</v>
      </c>
      <c r="H37" s="129">
        <f>IF(H32="-","-",SUM(H27:H30,H32:H36)*'3l HAP'!$E$13)</f>
        <v>4.9245869264183195</v>
      </c>
      <c r="I37" s="129">
        <f>IF(I32="-","-",SUM(I27:I30,I32:I36)*'3l HAP'!$E$13)</f>
        <v>4.356754558215866</v>
      </c>
      <c r="J37" s="129">
        <f>IF(J32="-","-",SUM(J27:J30,J32:J36)*'3l HAP'!$E$13)</f>
        <v>4.1455811471563626</v>
      </c>
      <c r="K37" s="129">
        <f>IF(K32="-","-",SUM(K27:K30,K32:K36)*'3l HAP'!$E$13)</f>
        <v>4.7185524006359625</v>
      </c>
      <c r="L37" s="129">
        <f>IF(L32="-","-",SUM(L27:L30,L32:L36)*'3l HAP'!$E$13)</f>
        <v>4.7086308069305405</v>
      </c>
      <c r="M37" s="129">
        <f>IF(M32="-","-",SUM(M27:M30,M32:M36)*'3l HAP'!$E$13)</f>
        <v>5.03755647248967</v>
      </c>
      <c r="N37" s="129">
        <f>IF(N32="-","-",SUM(N27:N30,N32:N36)*'3l HAP'!$E$13)</f>
        <v>5.6244970075462728</v>
      </c>
      <c r="O37" s="30"/>
      <c r="P37" s="129">
        <f>IF(P32="-","-",SUM(P27:P30,P32:P36)*'3l HAP'!$E$13)</f>
        <v>5.6244970075462728</v>
      </c>
      <c r="Q37" s="129">
        <f>IF(Q32="-","-",SUM(Q27:Q30,Q32:Q36)*'3l HAP'!$E$13)</f>
        <v>6.2472807813739708</v>
      </c>
      <c r="R37" s="129">
        <f>IF(R32="-","-",SUM(R27:R30,R32:R36)*'3l HAP'!$E$13)</f>
        <v>5.5117208718347497</v>
      </c>
      <c r="S37" s="129">
        <f>IF(S32="-","-",SUM(S27:S30,S32:S36)*'3l HAP'!$E$13)</f>
        <v>5.2382257700935311</v>
      </c>
      <c r="T37" s="129">
        <f>IF(T32="-","-",SUM(T27:T30,T32:T36)*'3l HAP'!$E$13)</f>
        <v>4.3785403116403963</v>
      </c>
      <c r="U37" s="129">
        <f>IF(U32="-","-",SUM(U27:U30,U32:U36)*'3l HAP'!$E$13)</f>
        <v>5.0529035390318287</v>
      </c>
      <c r="V37" s="129">
        <f>IF(V32="-","-",SUM(V27:V30,V32:V36)*'3l HAP'!$E$13)</f>
        <v>6.2358412096971723</v>
      </c>
      <c r="W37" s="129" t="str">
        <f>IF(W32="-","-",SUM(W27:W30,W32:W36)*'3l HAP'!$E$13)</f>
        <v>-</v>
      </c>
      <c r="X37" s="129" t="str">
        <f>IF(X32="-","-",SUM(X27:X30,X32:X36)*'3l HAP'!$E$13)</f>
        <v>-</v>
      </c>
      <c r="Y37" s="129" t="str">
        <f>IF(Y32="-","-",SUM(Y27:Y30,Y32:Y36)*'3l HAP'!$E$13)</f>
        <v>-</v>
      </c>
      <c r="Z37" s="129" t="str">
        <f>IF(Z32="-","-",SUM(Z27:Z30,Z32:Z36)*'3l HAP'!$E$13)</f>
        <v>-</v>
      </c>
      <c r="AA37" s="28"/>
    </row>
    <row r="38" spans="1:27" s="29" customFormat="1" ht="11.25" customHeight="1" x14ac:dyDescent="0.25">
      <c r="A38" s="256"/>
      <c r="B38" s="132" t="s">
        <v>44</v>
      </c>
      <c r="C38" s="132" t="str">
        <f>B38&amp;"_"&amp;D38</f>
        <v>Total_East Midlands</v>
      </c>
      <c r="D38" s="130" t="s">
        <v>317</v>
      </c>
      <c r="E38" s="131"/>
      <c r="F38" s="30"/>
      <c r="G38" s="129">
        <f t="shared" ref="G38:N38" si="2">IF(G27="-","-",SUM(G27:G37))</f>
        <v>496.41960530603285</v>
      </c>
      <c r="H38" s="129">
        <f t="shared" si="2"/>
        <v>455.38266995117749</v>
      </c>
      <c r="I38" s="129">
        <f t="shared" si="2"/>
        <v>413.50763414691284</v>
      </c>
      <c r="J38" s="129">
        <f t="shared" si="2"/>
        <v>398.52503261854048</v>
      </c>
      <c r="K38" s="129">
        <f t="shared" si="2"/>
        <v>441.1587456896147</v>
      </c>
      <c r="L38" s="129">
        <f t="shared" si="2"/>
        <v>440.49516589599102</v>
      </c>
      <c r="M38" s="129">
        <f t="shared" si="2"/>
        <v>466.98011921546174</v>
      </c>
      <c r="N38" s="129">
        <f t="shared" si="2"/>
        <v>507.72788804488755</v>
      </c>
      <c r="O38" s="30"/>
      <c r="P38" s="129">
        <f t="shared" ref="P38:Z38" si="3">IF(P27="-","-",SUM(P27:P37))</f>
        <v>507.72788804488755</v>
      </c>
      <c r="Q38" s="129">
        <f t="shared" si="3"/>
        <v>551.94083843367355</v>
      </c>
      <c r="R38" s="129">
        <f t="shared" si="3"/>
        <v>500.52154697936481</v>
      </c>
      <c r="S38" s="129">
        <f t="shared" si="3"/>
        <v>481.08226940275296</v>
      </c>
      <c r="T38" s="129">
        <f t="shared" si="3"/>
        <v>418.84091039060604</v>
      </c>
      <c r="U38" s="129">
        <f t="shared" si="3"/>
        <v>464.96944276880322</v>
      </c>
      <c r="V38" s="129">
        <f t="shared" si="3"/>
        <v>546.51661503121795</v>
      </c>
      <c r="W38" s="129" t="str">
        <f t="shared" si="3"/>
        <v>-</v>
      </c>
      <c r="X38" s="129" t="str">
        <f t="shared" si="3"/>
        <v>-</v>
      </c>
      <c r="Y38" s="129" t="str">
        <f t="shared" si="3"/>
        <v>-</v>
      </c>
      <c r="Z38" s="129" t="str">
        <f t="shared" si="3"/>
        <v>-</v>
      </c>
      <c r="AA38" s="28"/>
    </row>
    <row r="39" spans="1:27" s="29" customFormat="1" ht="11.25" customHeight="1" x14ac:dyDescent="0.25">
      <c r="A39" s="256"/>
      <c r="B39" s="135" t="s">
        <v>350</v>
      </c>
      <c r="C39" s="135" t="s">
        <v>341</v>
      </c>
      <c r="D39" s="127" t="s">
        <v>318</v>
      </c>
      <c r="E39" s="128"/>
      <c r="F39" s="30"/>
      <c r="G39" s="38">
        <f>IF('3a DF'!H$41="-","-",'3a DF'!H$41)</f>
        <v>253.14985164432846</v>
      </c>
      <c r="H39" s="38">
        <f>IF('3a DF'!I$41="-","-",'3a DF'!I$41)</f>
        <v>213.57444115975193</v>
      </c>
      <c r="I39" s="38">
        <f>IF('3a DF'!J$41="-","-",'3a DF'!J$41)</f>
        <v>174.74989531236287</v>
      </c>
      <c r="J39" s="38">
        <f>IF('3a DF'!K$41="-","-",'3a DF'!K$41)</f>
        <v>160.26701947738721</v>
      </c>
      <c r="K39" s="38">
        <f>IF('3a DF'!L$41="-","-",'3a DF'!L$41)</f>
        <v>200.74683223176862</v>
      </c>
      <c r="L39" s="38">
        <f>IF('3a DF'!M$41="-","-",'3a DF'!M$41)</f>
        <v>199.05760849983216</v>
      </c>
      <c r="M39" s="38">
        <f>IF('3a DF'!N$41="-","-",'3a DF'!N$41)</f>
        <v>215.77106184657606</v>
      </c>
      <c r="N39" s="38">
        <f>IF('3a DF'!O$41="-","-",'3a DF'!O$41)</f>
        <v>243.35846990910571</v>
      </c>
      <c r="O39" s="30"/>
      <c r="P39" s="38">
        <f>IF('3a DF'!Q$41="-","-",'3a DF'!Q$41)</f>
        <v>243.35846990910571</v>
      </c>
      <c r="Q39" s="38">
        <f>IF('3a DF'!R$41="-","-",'3a DF'!R$41)</f>
        <v>281.17733015023742</v>
      </c>
      <c r="R39" s="38">
        <f>IF('3a DF'!S$41="-","-",'3a DF'!S$41)</f>
        <v>230.77888190073497</v>
      </c>
      <c r="S39" s="38">
        <f>IF('3a DF'!T$41="-","-",'3a DF'!T$41)</f>
        <v>206.31785050021912</v>
      </c>
      <c r="T39" s="38">
        <f>IF('3a DF'!U$41="-","-",'3a DF'!U$41)</f>
        <v>145.13269789847291</v>
      </c>
      <c r="U39" s="38">
        <f>IF('3a DF'!V$41="-","-",'3a DF'!V$41)</f>
        <v>187.06626878827944</v>
      </c>
      <c r="V39" s="38">
        <f>IF('3a DF'!W$41="-","-",'3a DF'!W$41)</f>
        <v>276.51257875872909</v>
      </c>
      <c r="W39" s="38" t="str">
        <f>IF('3a DF'!X$41="-","-",'3a DF'!X$41)</f>
        <v>-</v>
      </c>
      <c r="X39" s="38" t="str">
        <f>IF('3a DF'!Y$41="-","-",'3a DF'!Y$41)</f>
        <v>-</v>
      </c>
      <c r="Y39" s="38" t="str">
        <f>IF('3a DF'!Z$41="-","-",'3a DF'!Z$41)</f>
        <v>-</v>
      </c>
      <c r="Z39" s="38" t="str">
        <f>IF('3a DF'!AA$41="-","-",'3a DF'!AA$41)</f>
        <v>-</v>
      </c>
      <c r="AA39" s="28"/>
    </row>
    <row r="40" spans="1:27" s="29" customFormat="1" ht="11.25" customHeight="1" x14ac:dyDescent="0.25">
      <c r="A40" s="256"/>
      <c r="B40" s="135" t="s">
        <v>350</v>
      </c>
      <c r="C40" s="135" t="s">
        <v>300</v>
      </c>
      <c r="D40" s="127" t="s">
        <v>318</v>
      </c>
      <c r="E40" s="128"/>
      <c r="F40" s="30"/>
      <c r="G40" s="38" t="s">
        <v>333</v>
      </c>
      <c r="H40" s="38" t="s">
        <v>333</v>
      </c>
      <c r="I40" s="38" t="s">
        <v>333</v>
      </c>
      <c r="J40" s="38" t="s">
        <v>333</v>
      </c>
      <c r="K40" s="38" t="s">
        <v>333</v>
      </c>
      <c r="L40" s="38" t="s">
        <v>333</v>
      </c>
      <c r="M40" s="38" t="s">
        <v>333</v>
      </c>
      <c r="N40" s="38" t="s">
        <v>333</v>
      </c>
      <c r="O40" s="30"/>
      <c r="P40" s="38" t="s">
        <v>333</v>
      </c>
      <c r="Q40" s="38" t="s">
        <v>333</v>
      </c>
      <c r="R40" s="38" t="s">
        <v>333</v>
      </c>
      <c r="S40" s="38" t="s">
        <v>333</v>
      </c>
      <c r="T40" s="38" t="s">
        <v>333</v>
      </c>
      <c r="U40" s="38" t="s">
        <v>333</v>
      </c>
      <c r="V40" s="38" t="s">
        <v>333</v>
      </c>
      <c r="W40" s="38" t="s">
        <v>333</v>
      </c>
      <c r="X40" s="38" t="s">
        <v>333</v>
      </c>
      <c r="Y40" s="38" t="s">
        <v>333</v>
      </c>
      <c r="Z40" s="38" t="s">
        <v>333</v>
      </c>
      <c r="AA40" s="28"/>
    </row>
    <row r="41" spans="1:27" s="29" customFormat="1" ht="11.25" customHeight="1" x14ac:dyDescent="0.25">
      <c r="A41" s="256"/>
      <c r="B41" s="135" t="s">
        <v>596</v>
      </c>
      <c r="C41" s="135" t="s">
        <v>597</v>
      </c>
      <c r="D41" s="127" t="s">
        <v>318</v>
      </c>
      <c r="E41" s="128"/>
      <c r="F41" s="30"/>
      <c r="G41" s="38" t="str">
        <f>IF('3c AA'!J225="-","-",'3c AA'!J225)</f>
        <v>-</v>
      </c>
      <c r="H41" s="38" t="str">
        <f>IF('3c AA'!K225="-","-",'3c AA'!K225)</f>
        <v>-</v>
      </c>
      <c r="I41" s="38" t="str">
        <f>IF('3c AA'!L225="-","-",'3c AA'!L225)</f>
        <v>-</v>
      </c>
      <c r="J41" s="38" t="str">
        <f>IF('3c AA'!M225="-","-",'3c AA'!M225)</f>
        <v>-</v>
      </c>
      <c r="K41" s="38" t="str">
        <f>IF('3c AA'!N225="-","-",'3c AA'!N225)</f>
        <v>-</v>
      </c>
      <c r="L41" s="38" t="str">
        <f>IF('3c AA'!O225="-","-",'3c AA'!O225)</f>
        <v>-</v>
      </c>
      <c r="M41" s="38" t="str">
        <f>IF('3c AA'!P225="-","-",'3c AA'!P225)</f>
        <v>-</v>
      </c>
      <c r="N41" s="38" t="str">
        <f>IF('3c AA'!Q225="-","-",'3c AA'!Q225)</f>
        <v>-</v>
      </c>
      <c r="O41" s="30"/>
      <c r="P41" s="38" t="str">
        <f>IF('3c AA'!S225="-","-",'3c AA'!S225)</f>
        <v>-</v>
      </c>
      <c r="Q41" s="38" t="str">
        <f>IF('3c AA'!T225="-","-",'3c AA'!T225)</f>
        <v>-</v>
      </c>
      <c r="R41" s="38" t="str">
        <f>IF('3c AA'!U225="-","-",'3c AA'!U225)</f>
        <v>-</v>
      </c>
      <c r="S41" s="38" t="str">
        <f>IF('3c AA'!V225="-","-",'3c AA'!V225)</f>
        <v>-</v>
      </c>
      <c r="T41" s="38">
        <f>IF('3c AA'!W225="-","-",'3c AA'!W225)</f>
        <v>10.705717509101307</v>
      </c>
      <c r="U41" s="38">
        <f>IF('3c AA'!X225="-","-",'3c AA'!X225)</f>
        <v>13.71215092385904</v>
      </c>
      <c r="V41" s="38">
        <f>IF('3c AA'!Y225="-","-",'3c AA'!Y225)</f>
        <v>4.43</v>
      </c>
      <c r="W41" s="38" t="str">
        <f>IF('3c AA'!Z225="-","-",'3c AA'!Z225)</f>
        <v>-</v>
      </c>
      <c r="X41" s="38" t="str">
        <f>IF('3c AA'!AA225="-","-",'3c AA'!AA225)</f>
        <v>-</v>
      </c>
      <c r="Y41" s="38" t="str">
        <f>IF('3c AA'!AB225="-","-",'3c AA'!AB225)</f>
        <v>-</v>
      </c>
      <c r="Z41" s="38" t="str">
        <f>IF('3c AA'!AC225="-","-",'3c AA'!AC225)</f>
        <v>-</v>
      </c>
      <c r="AA41" s="28"/>
    </row>
    <row r="42" spans="1:27" s="29" customFormat="1" ht="11.25" customHeight="1" x14ac:dyDescent="0.25">
      <c r="A42" s="256"/>
      <c r="B42" s="135" t="s">
        <v>2</v>
      </c>
      <c r="C42" s="135" t="s">
        <v>342</v>
      </c>
      <c r="D42" s="127" t="s">
        <v>318</v>
      </c>
      <c r="E42" s="128"/>
      <c r="F42" s="30"/>
      <c r="G42" s="38">
        <f>IF('3d PC'!G$42="-","-",'3d PC'!G$42)</f>
        <v>21.926269106402124</v>
      </c>
      <c r="H42" s="38">
        <f>IF('3d PC'!H$42="-","-",'3d PC'!H$42)</f>
        <v>21.926269106402124</v>
      </c>
      <c r="I42" s="38">
        <f>IF('3d PC'!I$42="-","-",'3d PC'!I$42)</f>
        <v>22.64764819235609</v>
      </c>
      <c r="J42" s="38">
        <f>IF('3d PC'!J$42="-","-",'3d PC'!J$42)</f>
        <v>22.505107470829557</v>
      </c>
      <c r="K42" s="38">
        <f>IF('3d PC'!K$42="-","-",'3d PC'!K$42)</f>
        <v>19.106297226763825</v>
      </c>
      <c r="L42" s="38">
        <f>IF('3d PC'!L$42="-","-",'3d PC'!L$42)</f>
        <v>19.106297226763825</v>
      </c>
      <c r="M42" s="38">
        <f>IF('3d PC'!M$42="-","-",'3d PC'!M$42)</f>
        <v>20.852393125569616</v>
      </c>
      <c r="N42" s="38">
        <f>IF('3d PC'!N$42="-","-",'3d PC'!N$42)</f>
        <v>20.849370287873604</v>
      </c>
      <c r="O42" s="30"/>
      <c r="P42" s="38">
        <f>IF('3d PC'!P$42="-","-",'3d PC'!P$42)</f>
        <v>20.849370287873604</v>
      </c>
      <c r="Q42" s="38">
        <f>IF('3d PC'!Q$42="-","-",'3d PC'!Q$42)</f>
        <v>21.503193401206047</v>
      </c>
      <c r="R42" s="38">
        <f>IF('3d PC'!R$42="-","-",'3d PC'!R$42)</f>
        <v>21.819481548965161</v>
      </c>
      <c r="S42" s="38">
        <f>IF('3d PC'!S$42="-","-",'3d PC'!S$42)</f>
        <v>25.256715910577427</v>
      </c>
      <c r="T42" s="38">
        <f>IF('3d PC'!T$42="-","-",'3d PC'!T$42)</f>
        <v>24.167303215101221</v>
      </c>
      <c r="U42" s="38">
        <f>IF('3d PC'!U$42="-","-",'3d PC'!U$42)</f>
        <v>23.962512789411701</v>
      </c>
      <c r="V42" s="38">
        <f>IF('3d PC'!V$42="-","-",'3d PC'!V$42)</f>
        <v>23.858648398084732</v>
      </c>
      <c r="W42" s="38" t="str">
        <f>IF('3d PC'!W$42="-","-",'3d PC'!W$42)</f>
        <v>-</v>
      </c>
      <c r="X42" s="38" t="str">
        <f>IF('3d PC'!X$42="-","-",'3d PC'!X$42)</f>
        <v>-</v>
      </c>
      <c r="Y42" s="38" t="str">
        <f>IF('3d PC'!Y$42="-","-",'3d PC'!Y$42)</f>
        <v>-</v>
      </c>
      <c r="Z42" s="38" t="str">
        <f>IF('3d PC'!Z$42="-","-",'3d PC'!Z$42)</f>
        <v>-</v>
      </c>
      <c r="AA42" s="28"/>
    </row>
    <row r="43" spans="1:27" s="29" customFormat="1" ht="11.25" customHeight="1" x14ac:dyDescent="0.25">
      <c r="A43" s="256"/>
      <c r="B43" s="135" t="s">
        <v>352</v>
      </c>
      <c r="C43" s="135" t="s">
        <v>343</v>
      </c>
      <c r="D43" s="127" t="s">
        <v>318</v>
      </c>
      <c r="E43" s="128"/>
      <c r="F43" s="30"/>
      <c r="G43" s="38">
        <f>IF('3f NC-Gas'!F46="-","-",'3f NC-Gas'!F46)</f>
        <v>134.42796169637757</v>
      </c>
      <c r="H43" s="38">
        <f>IF('3f NC-Gas'!G46="-","-",'3f NC-Gas'!G46)</f>
        <v>134.3079617029311</v>
      </c>
      <c r="I43" s="38">
        <f>IF('3f NC-Gas'!H46="-","-",'3f NC-Gas'!H46)</f>
        <v>136.01413156004517</v>
      </c>
      <c r="J43" s="38">
        <f>IF('3f NC-Gas'!I46="-","-",'3f NC-Gas'!I46)</f>
        <v>135.66613157905041</v>
      </c>
      <c r="K43" s="38">
        <f>IF('3f NC-Gas'!J46="-","-",'3f NC-Gas'!J46)</f>
        <v>131.33897376654295</v>
      </c>
      <c r="L43" s="38">
        <f>IF('3f NC-Gas'!K46="-","-",'3f NC-Gas'!K46)</f>
        <v>131.36297376523225</v>
      </c>
      <c r="M43" s="38">
        <f>IF('3f NC-Gas'!L46="-","-",'3f NC-Gas'!L46)</f>
        <v>136.4264001474786</v>
      </c>
      <c r="N43" s="38">
        <f>IF('3f NC-Gas'!M46="-","-",'3f NC-Gas'!M46)</f>
        <v>136.49840014354649</v>
      </c>
      <c r="O43" s="30"/>
      <c r="P43" s="38">
        <f>IF('3f NC-Gas'!O46="-","-",'3f NC-Gas'!O46)</f>
        <v>136.49840014354649</v>
      </c>
      <c r="Q43" s="38">
        <f>IF('3f NC-Gas'!P46="-","-",'3f NC-Gas'!P46)</f>
        <v>143.82679144338769</v>
      </c>
      <c r="R43" s="38">
        <f>IF('3f NC-Gas'!Q46="-","-",'3f NC-Gas'!Q46)</f>
        <v>143.38279146763577</v>
      </c>
      <c r="S43" s="38">
        <f>IF('3f NC-Gas'!R46="-","-",'3f NC-Gas'!R46)</f>
        <v>143.97192263725503</v>
      </c>
      <c r="T43" s="38">
        <f>IF('3f NC-Gas'!S46="-","-",'3f NC-Gas'!S46)</f>
        <v>141.30792278274342</v>
      </c>
      <c r="U43" s="38">
        <f>IF('3f NC-Gas'!T46="-","-",'3f NC-Gas'!T46)</f>
        <v>137.10011798842874</v>
      </c>
      <c r="V43" s="38">
        <f>IF('3f NC-Gas'!U46="-","-",'3f NC-Gas'!U46)</f>
        <v>136.66811801202144</v>
      </c>
      <c r="W43" s="38" t="str">
        <f>IF('3f NC-Gas'!V46="-","-",'3f NC-Gas'!V46)</f>
        <v>-</v>
      </c>
      <c r="X43" s="38" t="str">
        <f>IF('3f NC-Gas'!W46="-","-",'3f NC-Gas'!W46)</f>
        <v>-</v>
      </c>
      <c r="Y43" s="38" t="str">
        <f>IF('3f NC-Gas'!X46="-","-",'3f NC-Gas'!X46)</f>
        <v>-</v>
      </c>
      <c r="Z43" s="38" t="str">
        <f>IF('3f NC-Gas'!Y46="-","-",'3f NC-Gas'!Y46)</f>
        <v>-</v>
      </c>
      <c r="AA43" s="28"/>
    </row>
    <row r="44" spans="1:27" s="29" customFormat="1" ht="12.4" customHeight="1" x14ac:dyDescent="0.25">
      <c r="A44" s="256"/>
      <c r="B44" s="135" t="s">
        <v>349</v>
      </c>
      <c r="C44" s="135" t="s">
        <v>344</v>
      </c>
      <c r="D44" s="127" t="s">
        <v>318</v>
      </c>
      <c r="E44" s="128"/>
      <c r="F44" s="30"/>
      <c r="G44" s="38">
        <f>IF('3g CPIH'!C$16="-","-",'3h OC '!$E$12*('3g CPIH'!C$16/'3g CPIH'!$G$16))</f>
        <v>87.194616340508801</v>
      </c>
      <c r="H44" s="38">
        <f>IF('3g CPIH'!D$16="-","-",'3h OC '!$E$12*('3g CPIH'!D$16/'3g CPIH'!$G$16))</f>
        <v>87.369180136986301</v>
      </c>
      <c r="I44" s="38">
        <f>IF('3g CPIH'!E$16="-","-",'3h OC '!$E$12*('3g CPIH'!E$16/'3g CPIH'!$G$16))</f>
        <v>87.631025831702544</v>
      </c>
      <c r="J44" s="38">
        <f>IF('3g CPIH'!F$16="-","-",'3h OC '!$E$12*('3g CPIH'!F$16/'3g CPIH'!$G$16))</f>
        <v>88.15471722113503</v>
      </c>
      <c r="K44" s="38">
        <f>IF('3g CPIH'!G$16="-","-",'3h OC '!$E$12*('3g CPIH'!G$16/'3g CPIH'!$G$16))</f>
        <v>89.202100000000002</v>
      </c>
      <c r="L44" s="38">
        <f>IF('3g CPIH'!H$16="-","-",'3h OC '!$E$12*('3g CPIH'!H$16/'3g CPIH'!$G$16))</f>
        <v>90.33676467710373</v>
      </c>
      <c r="M44" s="38">
        <f>IF('3g CPIH'!I$16="-","-",'3h OC '!$E$12*('3g CPIH'!I$16/'3g CPIH'!$G$16))</f>
        <v>91.645993150684916</v>
      </c>
      <c r="N44" s="38">
        <f>IF('3g CPIH'!J$16="-","-",'3h OC '!$E$12*('3g CPIH'!J$16/'3g CPIH'!$G$16))</f>
        <v>92.431530234833673</v>
      </c>
      <c r="O44" s="30"/>
      <c r="P44" s="38">
        <f>IF('3g CPIH'!L$16="-","-",'3h OC '!$E$12*('3g CPIH'!L$16/'3g CPIH'!$G$16))</f>
        <v>92.431530234833673</v>
      </c>
      <c r="Q44" s="38">
        <f>IF('3g CPIH'!M$16="-","-",'3h OC '!$E$12*('3g CPIH'!M$16/'3g CPIH'!$G$16))</f>
        <v>93.47891301369863</v>
      </c>
      <c r="R44" s="38">
        <f>IF('3g CPIH'!N$16="-","-",'3h OC '!$E$12*('3g CPIH'!N$16/'3g CPIH'!$G$16))</f>
        <v>94.177168199608616</v>
      </c>
      <c r="S44" s="38">
        <f>IF('3g CPIH'!O$16="-","-",'3h OC '!$E$12*('3g CPIH'!O$16/'3g CPIH'!$G$16))</f>
        <v>94.700859589041102</v>
      </c>
      <c r="T44" s="38">
        <f>IF('3g CPIH'!P$16="-","-",'3h OC '!$E$12*('3g CPIH'!P$16/'3g CPIH'!$G$16))</f>
        <v>94.96270528375733</v>
      </c>
      <c r="U44" s="38">
        <f>IF('3g CPIH'!Q$16="-","-",'3h OC '!$E$12*('3g CPIH'!Q$16/'3g CPIH'!$G$16))</f>
        <v>95.48639667318983</v>
      </c>
      <c r="V44" s="38">
        <f>IF('3g CPIH'!R$16="-","-",'3h OC '!$E$12*('3g CPIH'!R$16/'3g CPIH'!$G$16))</f>
        <v>97.232034637964787</v>
      </c>
      <c r="W44" s="38" t="str">
        <f>IF('3g CPIH'!S$16="-","-",'3h OC '!$E$12*('3g CPIH'!S$16/'3g CPIH'!$G$16))</f>
        <v>-</v>
      </c>
      <c r="X44" s="38" t="str">
        <f>IF('3g CPIH'!T$16="-","-",'3h OC '!$E$12*('3g CPIH'!T$16/'3g CPIH'!$G$16))</f>
        <v>-</v>
      </c>
      <c r="Y44" s="38" t="str">
        <f>IF('3g CPIH'!U$16="-","-",'3h OC '!$E$12*('3g CPIH'!U$16/'3g CPIH'!$G$16))</f>
        <v>-</v>
      </c>
      <c r="Z44" s="38" t="str">
        <f>IF('3g CPIH'!V$16="-","-",'3h OC '!$E$12*('3g CPIH'!V$16/'3g CPIH'!$G$16))</f>
        <v>-</v>
      </c>
      <c r="AA44" s="28"/>
    </row>
    <row r="45" spans="1:27" s="29" customFormat="1" ht="11.5" x14ac:dyDescent="0.25">
      <c r="A45" s="256"/>
      <c r="B45" s="135" t="s">
        <v>349</v>
      </c>
      <c r="C45" s="135" t="s">
        <v>43</v>
      </c>
      <c r="D45" s="127" t="s">
        <v>318</v>
      </c>
      <c r="E45" s="128"/>
      <c r="F45" s="30"/>
      <c r="G45" s="38" t="s">
        <v>333</v>
      </c>
      <c r="H45" s="38" t="s">
        <v>333</v>
      </c>
      <c r="I45" s="38" t="s">
        <v>333</v>
      </c>
      <c r="J45" s="38" t="s">
        <v>333</v>
      </c>
      <c r="K45" s="38">
        <f>IF('3i SMNCC'!G$47="-","-",'3i SMNCC'!G$47)</f>
        <v>0</v>
      </c>
      <c r="L45" s="38">
        <f>IF('3i SMNCC'!H$47="-","-",'3i SMNCC'!H$47)</f>
        <v>-0.14839729644435984</v>
      </c>
      <c r="M45" s="38">
        <f>IF('3i SMNCC'!I$47="-","-",'3i SMNCC'!I$47)</f>
        <v>1.899695256253338</v>
      </c>
      <c r="N45" s="38">
        <f>IF('3i SMNCC'!J$47="-","-",'3i SMNCC'!J$47)</f>
        <v>12.665365920990935</v>
      </c>
      <c r="O45" s="30"/>
      <c r="P45" s="38">
        <f>IF('3i SMNCC'!L$47="-","-",'3i SMNCC'!L$47)</f>
        <v>12.665365920990935</v>
      </c>
      <c r="Q45" s="38">
        <f>IF('3i SMNCC'!M$47="-","-",'3i SMNCC'!M$47)</f>
        <v>14.640709693750988</v>
      </c>
      <c r="R45" s="38">
        <f>IF('3i SMNCC'!N$47="-","-",'3i SMNCC'!N$47)</f>
        <v>14.927787132222536</v>
      </c>
      <c r="S45" s="38">
        <f>IF('3i SMNCC'!O$47="-","-",'3i SMNCC'!O$47)</f>
        <v>17.170757060355506</v>
      </c>
      <c r="T45" s="38">
        <f>IF('3i SMNCC'!P$47="-","-",'3i SMNCC'!P$47)</f>
        <v>11.164989866554468</v>
      </c>
      <c r="U45" s="38">
        <f>IF('3i SMNCC'!Q$47="-","-",'3i SMNCC'!Q$47)</f>
        <v>10.900121345430581</v>
      </c>
      <c r="V45" s="38">
        <f>IF('3i SMNCC'!R$47="-","-",'3i SMNCC'!R$47)</f>
        <v>7.9767627265742567</v>
      </c>
      <c r="W45" s="38" t="str">
        <f>IF('3i SMNCC'!S$47="-","-",'3i SMNCC'!S$47)</f>
        <v>-</v>
      </c>
      <c r="X45" s="38" t="str">
        <f>IF('3i SMNCC'!T$47="-","-",'3i SMNCC'!T$47)</f>
        <v>-</v>
      </c>
      <c r="Y45" s="38" t="str">
        <f>IF('3i SMNCC'!U$47="-","-",'3i SMNCC'!U$47)</f>
        <v>-</v>
      </c>
      <c r="Z45" s="38" t="str">
        <f>IF('3i SMNCC'!V$47="-","-",'3i SMNCC'!V$47)</f>
        <v>-</v>
      </c>
      <c r="AA45" s="28"/>
    </row>
    <row r="46" spans="1:27" s="29" customFormat="1" ht="11.5" x14ac:dyDescent="0.25">
      <c r="A46" s="256"/>
      <c r="B46" s="135" t="s">
        <v>349</v>
      </c>
      <c r="C46" s="135" t="s">
        <v>389</v>
      </c>
      <c r="D46" s="127" t="s">
        <v>318</v>
      </c>
      <c r="E46" s="128"/>
      <c r="F46" s="30"/>
      <c r="G46" s="38">
        <f>IF('3g CPIH'!C$16="-","-",'3j PAAC PAP'!$G$22*('3g CPIH'!C$16/'3g CPIH'!$G$16))</f>
        <v>3.1142016634050882</v>
      </c>
      <c r="H46" s="38">
        <f>IF('3g CPIH'!D$16="-","-",'3j PAAC PAP'!$G$22*('3g CPIH'!D$16/'3g CPIH'!$G$16))</f>
        <v>3.1204363013698631</v>
      </c>
      <c r="I46" s="38">
        <f>IF('3g CPIH'!E$16="-","-",'3j PAAC PAP'!$G$22*('3g CPIH'!E$16/'3g CPIH'!$G$16))</f>
        <v>3.129788258317026</v>
      </c>
      <c r="J46" s="38">
        <f>IF('3g CPIH'!F$16="-","-",'3j PAAC PAP'!$G$22*('3g CPIH'!F$16/'3g CPIH'!$G$16))</f>
        <v>3.1484921722113506</v>
      </c>
      <c r="K46" s="38">
        <f>IF('3g CPIH'!G$16="-","-",'3j PAAC PAP'!$G$22*('3g CPIH'!G$16/'3g CPIH'!$G$16))</f>
        <v>3.1859000000000002</v>
      </c>
      <c r="L46" s="38">
        <f>IF('3g CPIH'!H$16="-","-",'3j PAAC PAP'!$G$22*('3g CPIH'!H$16/'3g CPIH'!$G$16))</f>
        <v>3.2264251467710374</v>
      </c>
      <c r="M46" s="38">
        <f>IF('3g CPIH'!I$16="-","-",'3j PAAC PAP'!$G$22*('3g CPIH'!I$16/'3g CPIH'!$G$16))</f>
        <v>3.2731849315068491</v>
      </c>
      <c r="N46" s="38">
        <f>IF('3g CPIH'!J$16="-","-",'3j PAAC PAP'!$G$22*('3g CPIH'!J$16/'3g CPIH'!$G$16))</f>
        <v>3.3012408023483371</v>
      </c>
      <c r="O46" s="30"/>
      <c r="P46" s="38">
        <f>IF('3g CPIH'!L$16="-","-",'3j PAAC PAP'!$G$22*('3g CPIH'!L$16/'3g CPIH'!$G$16))</f>
        <v>3.3012408023483371</v>
      </c>
      <c r="Q46" s="38">
        <f>IF('3g CPIH'!M$16="-","-",'3j PAAC PAP'!$G$22*('3g CPIH'!M$16/'3g CPIH'!$G$16))</f>
        <v>3.3386486301369862</v>
      </c>
      <c r="R46" s="38">
        <f>IF('3g CPIH'!N$16="-","-",'3j PAAC PAP'!$G$22*('3g CPIH'!N$16/'3g CPIH'!$G$16))</f>
        <v>3.3635871819960861</v>
      </c>
      <c r="S46" s="38">
        <f>IF('3g CPIH'!O$16="-","-",'3j PAAC PAP'!$G$22*('3g CPIH'!O$16/'3g CPIH'!$G$16))</f>
        <v>3.3822910958904111</v>
      </c>
      <c r="T46" s="38">
        <f>IF('3g CPIH'!P$16="-","-",'3j PAAC PAP'!$G$22*('3g CPIH'!P$16/'3g CPIH'!$G$16))</f>
        <v>3.3916430528375732</v>
      </c>
      <c r="U46" s="38">
        <f>IF('3g CPIH'!Q$16="-","-",'3j PAAC PAP'!$G$22*('3g CPIH'!Q$16/'3g CPIH'!$G$16))</f>
        <v>3.4103469667318986</v>
      </c>
      <c r="V46" s="38">
        <f>IF('3g CPIH'!R$16="-","-",'3j PAAC PAP'!$G$22*('3g CPIH'!R$16/'3g CPIH'!$G$16))</f>
        <v>3.4726933463796481</v>
      </c>
      <c r="W46" s="38" t="str">
        <f>IF('3g CPIH'!S$16="-","-",'3j PAAC PAP'!$G$22*('3g CPIH'!S$16/'3g CPIH'!$G$16))</f>
        <v>-</v>
      </c>
      <c r="X46" s="38" t="str">
        <f>IF('3g CPIH'!T$16="-","-",'3j PAAC PAP'!$G$22*('3g CPIH'!T$16/'3g CPIH'!$G$16))</f>
        <v>-</v>
      </c>
      <c r="Y46" s="38" t="str">
        <f>IF('3g CPIH'!U$16="-","-",'3j PAAC PAP'!$G$22*('3g CPIH'!U$16/'3g CPIH'!$G$16))</f>
        <v>-</v>
      </c>
      <c r="Z46" s="38" t="str">
        <f>IF('3g CPIH'!V$16="-","-",'3j PAAC PAP'!$G$22*('3g CPIH'!V$16/'3g CPIH'!$G$16))</f>
        <v>-</v>
      </c>
      <c r="AA46" s="28"/>
    </row>
    <row r="47" spans="1:27" s="29" customFormat="1" ht="11.5" x14ac:dyDescent="0.25">
      <c r="A47" s="256"/>
      <c r="B47" s="135" t="s">
        <v>349</v>
      </c>
      <c r="C47" s="135" t="s">
        <v>404</v>
      </c>
      <c r="D47" s="127" t="s">
        <v>318</v>
      </c>
      <c r="E47" s="128"/>
      <c r="F47" s="30"/>
      <c r="G47" s="38">
        <f>IF(G39="-","-",SUM(G39:G45)*'3j PAAC PAP'!$G$40)</f>
        <v>2.053849119486796</v>
      </c>
      <c r="H47" s="38">
        <f>IF(H39="-","-",SUM(H39:H45)*'3j PAAC PAP'!$G$40)</f>
        <v>1.8904304184586054</v>
      </c>
      <c r="I47" s="38">
        <f>IF(I39="-","-",SUM(I39:I45)*'3j PAAC PAP'!$G$40)</f>
        <v>1.7410115682068898</v>
      </c>
      <c r="J47" s="38">
        <f>IF(J39="-","-",SUM(J39:J45)*'3j PAAC PAP'!$G$40)</f>
        <v>1.681261954719643</v>
      </c>
      <c r="K47" s="38">
        <f>IF(K39="-","-",SUM(K39:K45)*'3j PAAC PAP'!$G$40)</f>
        <v>1.8210300303356863</v>
      </c>
      <c r="L47" s="38">
        <f>IF(L39="-","-",SUM(L39:L45)*'3j PAAC PAP'!$G$40)</f>
        <v>1.8182225458177359</v>
      </c>
      <c r="M47" s="38">
        <f>IF(M39="-","-",SUM(M39:M45)*'3j PAAC PAP'!$G$40)</f>
        <v>1.9293725724823358</v>
      </c>
      <c r="N47" s="38">
        <f>IF(N39="-","-",SUM(N39:N45)*'3j PAAC PAP'!$G$40)</f>
        <v>2.0914959694124087</v>
      </c>
      <c r="O47" s="30"/>
      <c r="P47" s="38">
        <f>IF(P39="-","-",SUM(P39:P45)*'3j PAAC PAP'!$G$40)</f>
        <v>2.0914959694124087</v>
      </c>
      <c r="Q47" s="38">
        <f>IF(Q39="-","-",SUM(Q39:Q45)*'3j PAAC PAP'!$G$40)</f>
        <v>2.293382387398931</v>
      </c>
      <c r="R47" s="38">
        <f>IF(R39="-","-",SUM(R39:R45)*'3j PAAC PAP'!$G$40)</f>
        <v>2.0885310658803058</v>
      </c>
      <c r="S47" s="38">
        <f>IF(S39="-","-",SUM(S39:S45)*'3j PAAC PAP'!$G$40)</f>
        <v>2.0154738670589483</v>
      </c>
      <c r="T47" s="38">
        <f>IF(T39="-","-",SUM(T39:T45)*'3j PAAC PAP'!$G$40)</f>
        <v>1.7674699266579461</v>
      </c>
      <c r="U47" s="38">
        <f>IF(U39="-","-",SUM(U39:U45)*'3j PAAC PAP'!$G$40)</f>
        <v>1.9361209957830581</v>
      </c>
      <c r="V47" s="38">
        <f>IF(V39="-","-",SUM(V39:V45)*'3j PAAC PAP'!$G$40)</f>
        <v>2.260514119375503</v>
      </c>
      <c r="W47" s="38" t="str">
        <f>IF(W39="-","-",SUM(W39:W45)*'3j PAAC PAP'!$G$40)</f>
        <v>-</v>
      </c>
      <c r="X47" s="38" t="str">
        <f>IF(X39="-","-",SUM(X39:X45)*'3j PAAC PAP'!$G$40)</f>
        <v>-</v>
      </c>
      <c r="Y47" s="38" t="str">
        <f>IF(Y39="-","-",SUM(Y39:Y45)*'3j PAAC PAP'!$G$40)</f>
        <v>-</v>
      </c>
      <c r="Z47" s="38" t="str">
        <f>IF(Z39="-","-",SUM(Z39:Z45)*'3j PAAC PAP'!$G$40)</f>
        <v>-</v>
      </c>
      <c r="AA47" s="28"/>
    </row>
    <row r="48" spans="1:27" s="29" customFormat="1" ht="11.25" customHeight="1" x14ac:dyDescent="0.25">
      <c r="A48" s="256"/>
      <c r="B48" s="135" t="s">
        <v>388</v>
      </c>
      <c r="C48" s="135" t="s">
        <v>515</v>
      </c>
      <c r="D48" s="133" t="s">
        <v>318</v>
      </c>
      <c r="E48" s="128"/>
      <c r="F48" s="30"/>
      <c r="G48" s="38">
        <f>IF(G42="-","-",SUM(G39:G47)*'3k EBIT'!$E$12)</f>
        <v>9.7201552056816141</v>
      </c>
      <c r="H48" s="38">
        <f>IF(H42="-","-",SUM(H39:H47)*'3k EBIT'!$E$12)</f>
        <v>8.9516711062200294</v>
      </c>
      <c r="I48" s="38">
        <f>IF(I42="-","-",SUM(I39:I47)*'3k EBIT'!$E$12)</f>
        <v>8.2490926820028836</v>
      </c>
      <c r="J48" s="38">
        <f>IF(J42="-","-",SUM(J39:J47)*'3k EBIT'!$E$12)</f>
        <v>7.9684354322254531</v>
      </c>
      <c r="K48" s="38">
        <f>IF(K42="-","-",SUM(K39:K47)*'3k EBIT'!$E$12)</f>
        <v>8.6265291488907998</v>
      </c>
      <c r="L48" s="38">
        <f>IF(L42="-","-",SUM(L39:L47)*'3k EBIT'!$E$12)</f>
        <v>8.6141096379363979</v>
      </c>
      <c r="M48" s="38">
        <f>IF(M42="-","-",SUM(M39:M47)*'3k EBIT'!$E$12)</f>
        <v>9.1377856207597254</v>
      </c>
      <c r="N48" s="38">
        <f>IF(N42="-","-",SUM(N39:N47)*'3k EBIT'!$E$12)</f>
        <v>9.9008416734567763</v>
      </c>
      <c r="O48" s="30"/>
      <c r="P48" s="38">
        <f>IF(P42="-","-",SUM(P39:P47)*'3k EBIT'!$E$12)</f>
        <v>9.9008416734567763</v>
      </c>
      <c r="Q48" s="38">
        <f>IF(Q42="-","-",SUM(Q39:Q47)*'3k EBIT'!$E$12)</f>
        <v>10.851095706165408</v>
      </c>
      <c r="R48" s="38">
        <f>IF(R42="-","-",SUM(R39:R47)*'3k EBIT'!$E$12)</f>
        <v>9.8881044095307384</v>
      </c>
      <c r="S48" s="38">
        <f>IF(S42="-","-",SUM(S39:S47)*'3k EBIT'!$E$12)</f>
        <v>9.5448577829505812</v>
      </c>
      <c r="T48" s="38">
        <f>IF(T42="-","-",SUM(T39:T47)*'3k EBIT'!$E$12)</f>
        <v>8.3786055065982605</v>
      </c>
      <c r="U48" s="38">
        <f>IF(U42="-","-",SUM(U39:U47)*'3k EBIT'!$E$12)</f>
        <v>9.1721819383725407</v>
      </c>
      <c r="V48" s="38">
        <f>IF(V42="-","-",SUM(V39:V47)*'3k EBIT'!$E$12)</f>
        <v>10.699103026783142</v>
      </c>
      <c r="W48" s="38" t="str">
        <f>IF(W42="-","-",SUM(W39:W47)*'3k EBIT'!$E$12)</f>
        <v>-</v>
      </c>
      <c r="X48" s="38" t="str">
        <f>IF(X42="-","-",SUM(X39:X47)*'3k EBIT'!$E$12)</f>
        <v>-</v>
      </c>
      <c r="Y48" s="38" t="str">
        <f>IF(Y42="-","-",SUM(Y39:Y47)*'3k EBIT'!$E$12)</f>
        <v>-</v>
      </c>
      <c r="Z48" s="38" t="str">
        <f>IF(Z42="-","-",SUM(Z39:Z47)*'3k EBIT'!$E$12)</f>
        <v>-</v>
      </c>
      <c r="AA48" s="28"/>
    </row>
    <row r="49" spans="1:27" s="29" customFormat="1" ht="11.25" customHeight="1" x14ac:dyDescent="0.25">
      <c r="A49" s="256"/>
      <c r="B49" s="135" t="s">
        <v>292</v>
      </c>
      <c r="C49" s="179" t="s">
        <v>516</v>
      </c>
      <c r="D49" s="133" t="s">
        <v>318</v>
      </c>
      <c r="E49" s="127"/>
      <c r="F49" s="30"/>
      <c r="G49" s="38">
        <f>IF(G44="-","-",SUM(G39:G42,G44:G48)*'3l HAP'!$E$13)</f>
        <v>5.5219840856315408</v>
      </c>
      <c r="H49" s="38">
        <f>IF(H44="-","-",SUM(H39:H42,H44:H48)*'3l HAP'!$E$13)</f>
        <v>4.9315635817035535</v>
      </c>
      <c r="I49" s="38">
        <f>IF(I44="-","-",SUM(I39:I42,I44:I48)*'3l HAP'!$E$13)</f>
        <v>4.3651916298718874</v>
      </c>
      <c r="J49" s="38">
        <f>IF(J44="-","-",SUM(J39:J42,J44:J48)*'3l HAP'!$E$13)</f>
        <v>4.1540182188190897</v>
      </c>
      <c r="K49" s="38">
        <f>IF(K44="-","-",SUM(K39:K42,K44:K48)*'3l HAP'!$E$13)</f>
        <v>4.7244850903454285</v>
      </c>
      <c r="L49" s="38">
        <f>IF(L44="-","-",SUM(L39:L42,L44:L48)*'3l HAP'!$E$13)</f>
        <v>4.7145634966395438</v>
      </c>
      <c r="M49" s="38">
        <f>IF(M44="-","-",SUM(M39:M42,M44:M48)*'3l HAP'!$E$13)</f>
        <v>5.0439633919026159</v>
      </c>
      <c r="N49" s="38">
        <f>IF(N44="-","-",SUM(N39:N42,N44:N48)*'3l HAP'!$E$13)</f>
        <v>5.6309039269578314</v>
      </c>
      <c r="O49" s="30"/>
      <c r="P49" s="38">
        <f>IF(P44="-","-",SUM(P39:P42,P44:P48)*'3l HAP'!$E$13)</f>
        <v>5.6309039269578314</v>
      </c>
      <c r="Q49" s="38">
        <f>IF(Q44="-","-",SUM(Q39:Q42,Q44:Q48)*'3l HAP'!$E$13)</f>
        <v>6.2558543997381637</v>
      </c>
      <c r="R49" s="38">
        <f>IF(R44="-","-",SUM(R39:R42,R44:R48)*'3l HAP'!$E$13)</f>
        <v>5.5202944902074966</v>
      </c>
      <c r="S49" s="38">
        <f>IF(S44="-","-",SUM(S39:S42,S44:S48)*'3l HAP'!$E$13)</f>
        <v>5.2471705058070102</v>
      </c>
      <c r="T49" s="38">
        <f>IF(T44="-","-",SUM(T39:T42,T44:T48)*'3l HAP'!$E$13)</f>
        <v>4.3874850474052058</v>
      </c>
      <c r="U49" s="38">
        <f>IF(U44="-","-",SUM(U39:U42,U44:U48)*'3l HAP'!$E$13)</f>
        <v>5.0606045562647122</v>
      </c>
      <c r="V49" s="38">
        <f>IF(V44="-","-",SUM(V39:V42,V44:V48)*'3l HAP'!$E$13)</f>
        <v>6.2435422269383789</v>
      </c>
      <c r="W49" s="38" t="str">
        <f>IF(W44="-","-",SUM(W39:W42,W44:W48)*'3l HAP'!$E$13)</f>
        <v>-</v>
      </c>
      <c r="X49" s="38" t="str">
        <f>IF(X44="-","-",SUM(X39:X42,X44:X48)*'3l HAP'!$E$13)</f>
        <v>-</v>
      </c>
      <c r="Y49" s="38" t="str">
        <f>IF(Y44="-","-",SUM(Y39:Y42,Y44:Y48)*'3l HAP'!$E$13)</f>
        <v>-</v>
      </c>
      <c r="Z49" s="38" t="str">
        <f>IF(Z44="-","-",SUM(Z39:Z42,Z44:Z48)*'3l HAP'!$E$13)</f>
        <v>-</v>
      </c>
      <c r="AA49" s="28"/>
    </row>
    <row r="50" spans="1:27" s="29" customFormat="1" ht="11.25" customHeight="1" x14ac:dyDescent="0.25">
      <c r="A50" s="256"/>
      <c r="B50" s="135" t="s">
        <v>44</v>
      </c>
      <c r="C50" s="135" t="str">
        <f>B50&amp;"_"&amp;D50</f>
        <v>Total_London</v>
      </c>
      <c r="D50" s="133" t="s">
        <v>318</v>
      </c>
      <c r="E50" s="128"/>
      <c r="F50" s="30"/>
      <c r="G50" s="38">
        <f t="shared" ref="G50:N50" si="4">IF(G39="-","-",SUM(G39:G49))</f>
        <v>517.10888886182204</v>
      </c>
      <c r="H50" s="38">
        <f t="shared" si="4"/>
        <v>476.07195351382347</v>
      </c>
      <c r="I50" s="38">
        <f t="shared" si="4"/>
        <v>438.52778503486542</v>
      </c>
      <c r="J50" s="38">
        <f t="shared" si="4"/>
        <v>423.54518352637774</v>
      </c>
      <c r="K50" s="38">
        <f t="shared" si="4"/>
        <v>458.75214749464726</v>
      </c>
      <c r="L50" s="38">
        <f t="shared" si="4"/>
        <v>458.08856769965223</v>
      </c>
      <c r="M50" s="38">
        <f t="shared" si="4"/>
        <v>485.97985004321401</v>
      </c>
      <c r="N50" s="38">
        <f t="shared" si="4"/>
        <v>526.72761886852572</v>
      </c>
      <c r="O50" s="30"/>
      <c r="P50" s="38">
        <f t="shared" ref="P50:Z50" si="5">IF(P39="-","-",SUM(P39:P49))</f>
        <v>526.72761886852572</v>
      </c>
      <c r="Q50" s="38">
        <f t="shared" si="5"/>
        <v>577.3659188257202</v>
      </c>
      <c r="R50" s="38">
        <f t="shared" si="5"/>
        <v>525.94662739678165</v>
      </c>
      <c r="S50" s="38">
        <f t="shared" si="5"/>
        <v>507.60789894915519</v>
      </c>
      <c r="T50" s="38">
        <f t="shared" si="5"/>
        <v>445.36654008922966</v>
      </c>
      <c r="U50" s="38">
        <f t="shared" si="5"/>
        <v>487.80682296575151</v>
      </c>
      <c r="V50" s="38">
        <f t="shared" si="5"/>
        <v>569.35399525285118</v>
      </c>
      <c r="W50" s="38" t="str">
        <f t="shared" si="5"/>
        <v>-</v>
      </c>
      <c r="X50" s="38" t="str">
        <f t="shared" si="5"/>
        <v>-</v>
      </c>
      <c r="Y50" s="38" t="str">
        <f t="shared" si="5"/>
        <v>-</v>
      </c>
      <c r="Z50" s="38" t="str">
        <f t="shared" si="5"/>
        <v>-</v>
      </c>
      <c r="AA50" s="28"/>
    </row>
    <row r="51" spans="1:27" s="29" customFormat="1" ht="11.25" customHeight="1" x14ac:dyDescent="0.25">
      <c r="A51" s="256"/>
      <c r="B51" s="132" t="s">
        <v>350</v>
      </c>
      <c r="C51" s="132" t="s">
        <v>341</v>
      </c>
      <c r="D51" s="134" t="s">
        <v>319</v>
      </c>
      <c r="E51" s="131"/>
      <c r="F51" s="30"/>
      <c r="G51" s="129">
        <f>IF('3a DF'!H$41="-","-",'3a DF'!H$41)</f>
        <v>253.14985164432846</v>
      </c>
      <c r="H51" s="129">
        <f>IF('3a DF'!I$41="-","-",'3a DF'!I$41)</f>
        <v>213.57444115975193</v>
      </c>
      <c r="I51" s="129">
        <f>IF('3a DF'!J$41="-","-",'3a DF'!J$41)</f>
        <v>174.74989531236287</v>
      </c>
      <c r="J51" s="129">
        <f>IF('3a DF'!K$41="-","-",'3a DF'!K$41)</f>
        <v>160.26701947738721</v>
      </c>
      <c r="K51" s="129">
        <f>IF('3a DF'!L$41="-","-",'3a DF'!L$41)</f>
        <v>200.74683223176862</v>
      </c>
      <c r="L51" s="129">
        <f>IF('3a DF'!M$41="-","-",'3a DF'!M$41)</f>
        <v>199.05760849983216</v>
      </c>
      <c r="M51" s="129">
        <f>IF('3a DF'!N$41="-","-",'3a DF'!N$41)</f>
        <v>215.77106184657606</v>
      </c>
      <c r="N51" s="129">
        <f>IF('3a DF'!O$41="-","-",'3a DF'!O$41)</f>
        <v>243.35846990910571</v>
      </c>
      <c r="O51" s="30"/>
      <c r="P51" s="129">
        <f>IF('3a DF'!Q$41="-","-",'3a DF'!Q$41)</f>
        <v>243.35846990910571</v>
      </c>
      <c r="Q51" s="129">
        <f>IF('3a DF'!R$41="-","-",'3a DF'!R$41)</f>
        <v>281.17733015023742</v>
      </c>
      <c r="R51" s="129">
        <f>IF('3a DF'!S$41="-","-",'3a DF'!S$41)</f>
        <v>230.77888190073497</v>
      </c>
      <c r="S51" s="129">
        <f>IF('3a DF'!T$41="-","-",'3a DF'!T$41)</f>
        <v>206.31785050021912</v>
      </c>
      <c r="T51" s="129">
        <f>IF('3a DF'!U$41="-","-",'3a DF'!U$41)</f>
        <v>145.13269789847291</v>
      </c>
      <c r="U51" s="129">
        <f>IF('3a DF'!V$41="-","-",'3a DF'!V$41)</f>
        <v>187.06626878827944</v>
      </c>
      <c r="V51" s="129">
        <f>IF('3a DF'!W$41="-","-",'3a DF'!W$41)</f>
        <v>276.51257875872909</v>
      </c>
      <c r="W51" s="129" t="str">
        <f>IF('3a DF'!X$41="-","-",'3a DF'!X$41)</f>
        <v>-</v>
      </c>
      <c r="X51" s="129" t="str">
        <f>IF('3a DF'!Y$41="-","-",'3a DF'!Y$41)</f>
        <v>-</v>
      </c>
      <c r="Y51" s="129" t="str">
        <f>IF('3a DF'!Z$41="-","-",'3a DF'!Z$41)</f>
        <v>-</v>
      </c>
      <c r="Z51" s="129" t="str">
        <f>IF('3a DF'!AA$41="-","-",'3a DF'!AA$41)</f>
        <v>-</v>
      </c>
      <c r="AA51" s="28"/>
    </row>
    <row r="52" spans="1:27" s="29" customFormat="1" ht="11.25" customHeight="1" x14ac:dyDescent="0.25">
      <c r="A52" s="256"/>
      <c r="B52" s="132" t="s">
        <v>350</v>
      </c>
      <c r="C52" s="132" t="s">
        <v>300</v>
      </c>
      <c r="D52" s="134" t="s">
        <v>319</v>
      </c>
      <c r="E52" s="131"/>
      <c r="F52" s="30"/>
      <c r="G52" s="129" t="s">
        <v>333</v>
      </c>
      <c r="H52" s="129" t="s">
        <v>333</v>
      </c>
      <c r="I52" s="129" t="s">
        <v>333</v>
      </c>
      <c r="J52" s="129" t="s">
        <v>333</v>
      </c>
      <c r="K52" s="129" t="s">
        <v>333</v>
      </c>
      <c r="L52" s="129" t="s">
        <v>333</v>
      </c>
      <c r="M52" s="129" t="s">
        <v>333</v>
      </c>
      <c r="N52" s="129" t="s">
        <v>333</v>
      </c>
      <c r="O52" s="30"/>
      <c r="P52" s="129" t="s">
        <v>333</v>
      </c>
      <c r="Q52" s="129" t="s">
        <v>333</v>
      </c>
      <c r="R52" s="129" t="s">
        <v>333</v>
      </c>
      <c r="S52" s="129" t="s">
        <v>333</v>
      </c>
      <c r="T52" s="129" t="s">
        <v>333</v>
      </c>
      <c r="U52" s="129" t="s">
        <v>333</v>
      </c>
      <c r="V52" s="129" t="s">
        <v>333</v>
      </c>
      <c r="W52" s="129" t="s">
        <v>333</v>
      </c>
      <c r="X52" s="129" t="s">
        <v>333</v>
      </c>
      <c r="Y52" s="129" t="s">
        <v>333</v>
      </c>
      <c r="Z52" s="129" t="s">
        <v>333</v>
      </c>
      <c r="AA52" s="28"/>
    </row>
    <row r="53" spans="1:27" s="29" customFormat="1" ht="11.25" customHeight="1" x14ac:dyDescent="0.25">
      <c r="A53" s="256"/>
      <c r="B53" s="132" t="s">
        <v>596</v>
      </c>
      <c r="C53" s="132" t="s">
        <v>597</v>
      </c>
      <c r="D53" s="134" t="s">
        <v>319</v>
      </c>
      <c r="E53" s="131"/>
      <c r="F53" s="30"/>
      <c r="G53" s="129" t="str">
        <f>IF('3c AA'!J226="-","-",'3c AA'!J226)</f>
        <v>-</v>
      </c>
      <c r="H53" s="129" t="str">
        <f>IF('3c AA'!K226="-","-",'3c AA'!K226)</f>
        <v>-</v>
      </c>
      <c r="I53" s="129" t="str">
        <f>IF('3c AA'!L226="-","-",'3c AA'!L226)</f>
        <v>-</v>
      </c>
      <c r="J53" s="129" t="str">
        <f>IF('3c AA'!M226="-","-",'3c AA'!M226)</f>
        <v>-</v>
      </c>
      <c r="K53" s="129" t="str">
        <f>IF('3c AA'!N226="-","-",'3c AA'!N226)</f>
        <v>-</v>
      </c>
      <c r="L53" s="129" t="str">
        <f>IF('3c AA'!O226="-","-",'3c AA'!O226)</f>
        <v>-</v>
      </c>
      <c r="M53" s="129" t="str">
        <f>IF('3c AA'!P226="-","-",'3c AA'!P226)</f>
        <v>-</v>
      </c>
      <c r="N53" s="129" t="str">
        <f>IF('3c AA'!Q226="-","-",'3c AA'!Q226)</f>
        <v>-</v>
      </c>
      <c r="O53" s="30"/>
      <c r="P53" s="129" t="str">
        <f>IF('3c AA'!S226="-","-",'3c AA'!S226)</f>
        <v>-</v>
      </c>
      <c r="Q53" s="129" t="str">
        <f>IF('3c AA'!T226="-","-",'3c AA'!T226)</f>
        <v>-</v>
      </c>
      <c r="R53" s="129" t="str">
        <f>IF('3c AA'!U226="-","-",'3c AA'!U226)</f>
        <v>-</v>
      </c>
      <c r="S53" s="129" t="str">
        <f>IF('3c AA'!V226="-","-",'3c AA'!V226)</f>
        <v>-</v>
      </c>
      <c r="T53" s="129">
        <f>IF('3c AA'!W226="-","-",'3c AA'!W226)</f>
        <v>10.705717509101307</v>
      </c>
      <c r="U53" s="129">
        <f>IF('3c AA'!X226="-","-",'3c AA'!X226)</f>
        <v>13.71215092385904</v>
      </c>
      <c r="V53" s="129">
        <f>IF('3c AA'!Y226="-","-",'3c AA'!Y226)</f>
        <v>4.43</v>
      </c>
      <c r="W53" s="129" t="str">
        <f>IF('3c AA'!Z226="-","-",'3c AA'!Z226)</f>
        <v>-</v>
      </c>
      <c r="X53" s="129" t="str">
        <f>IF('3c AA'!AA226="-","-",'3c AA'!AA226)</f>
        <v>-</v>
      </c>
      <c r="Y53" s="129" t="str">
        <f>IF('3c AA'!AB226="-","-",'3c AA'!AB226)</f>
        <v>-</v>
      </c>
      <c r="Z53" s="129" t="str">
        <f>IF('3c AA'!AC226="-","-",'3c AA'!AC226)</f>
        <v>-</v>
      </c>
      <c r="AA53" s="28"/>
    </row>
    <row r="54" spans="1:27" s="29" customFormat="1" ht="11.25" customHeight="1" x14ac:dyDescent="0.25">
      <c r="A54" s="256"/>
      <c r="B54" s="132" t="s">
        <v>2</v>
      </c>
      <c r="C54" s="132" t="s">
        <v>342</v>
      </c>
      <c r="D54" s="134" t="s">
        <v>319</v>
      </c>
      <c r="E54" s="131"/>
      <c r="F54" s="30"/>
      <c r="G54" s="129">
        <f>IF('3d PC'!G$42="-","-",'3d PC'!G$42)</f>
        <v>21.926269106402124</v>
      </c>
      <c r="H54" s="129">
        <f>IF('3d PC'!H$42="-","-",'3d PC'!H$42)</f>
        <v>21.926269106402124</v>
      </c>
      <c r="I54" s="129">
        <f>IF('3d PC'!I$42="-","-",'3d PC'!I$42)</f>
        <v>22.64764819235609</v>
      </c>
      <c r="J54" s="129">
        <f>IF('3d PC'!J$42="-","-",'3d PC'!J$42)</f>
        <v>22.505107470829557</v>
      </c>
      <c r="K54" s="129">
        <f>IF('3d PC'!K$42="-","-",'3d PC'!K$42)</f>
        <v>19.106297226763825</v>
      </c>
      <c r="L54" s="129">
        <f>IF('3d PC'!L$42="-","-",'3d PC'!L$42)</f>
        <v>19.106297226763825</v>
      </c>
      <c r="M54" s="129">
        <f>IF('3d PC'!M$42="-","-",'3d PC'!M$42)</f>
        <v>20.852393125569616</v>
      </c>
      <c r="N54" s="129">
        <f>IF('3d PC'!N$42="-","-",'3d PC'!N$42)</f>
        <v>20.849370287873604</v>
      </c>
      <c r="O54" s="30"/>
      <c r="P54" s="129">
        <f>IF('3d PC'!P$42="-","-",'3d PC'!P$42)</f>
        <v>20.849370287873604</v>
      </c>
      <c r="Q54" s="129">
        <f>IF('3d PC'!Q$42="-","-",'3d PC'!Q$42)</f>
        <v>21.503193401206047</v>
      </c>
      <c r="R54" s="129">
        <f>IF('3d PC'!R$42="-","-",'3d PC'!R$42)</f>
        <v>21.819481548965161</v>
      </c>
      <c r="S54" s="129">
        <f>IF('3d PC'!S$42="-","-",'3d PC'!S$42)</f>
        <v>25.256715910577427</v>
      </c>
      <c r="T54" s="129">
        <f>IF('3d PC'!T$42="-","-",'3d PC'!T$42)</f>
        <v>24.167303215101221</v>
      </c>
      <c r="U54" s="129">
        <f>IF('3d PC'!U$42="-","-",'3d PC'!U$42)</f>
        <v>23.962512789411701</v>
      </c>
      <c r="V54" s="129">
        <f>IF('3d PC'!V$42="-","-",'3d PC'!V$42)</f>
        <v>23.858648398084732</v>
      </c>
      <c r="W54" s="129" t="str">
        <f>IF('3d PC'!W$42="-","-",'3d PC'!W$42)</f>
        <v>-</v>
      </c>
      <c r="X54" s="129" t="str">
        <f>IF('3d PC'!X$42="-","-",'3d PC'!X$42)</f>
        <v>-</v>
      </c>
      <c r="Y54" s="129" t="str">
        <f>IF('3d PC'!Y$42="-","-",'3d PC'!Y$42)</f>
        <v>-</v>
      </c>
      <c r="Z54" s="129" t="str">
        <f>IF('3d PC'!Z$42="-","-",'3d PC'!Z$42)</f>
        <v>-</v>
      </c>
      <c r="AA54" s="28"/>
    </row>
    <row r="55" spans="1:27" s="29" customFormat="1" ht="11.25" customHeight="1" x14ac:dyDescent="0.25">
      <c r="A55" s="256"/>
      <c r="B55" s="132" t="s">
        <v>352</v>
      </c>
      <c r="C55" s="132" t="s">
        <v>343</v>
      </c>
      <c r="D55" s="134" t="s">
        <v>319</v>
      </c>
      <c r="E55" s="131"/>
      <c r="F55" s="30"/>
      <c r="G55" s="129">
        <f>IF('3f NC-Gas'!F47="-","-",'3f NC-Gas'!F47)</f>
        <v>122.99212443422789</v>
      </c>
      <c r="H55" s="129">
        <f>IF('3f NC-Gas'!G47="-","-",'3f NC-Gas'!G47)</f>
        <v>122.87212443243976</v>
      </c>
      <c r="I55" s="129">
        <f>IF('3f NC-Gas'!H47="-","-",'3f NC-Gas'!H47)</f>
        <v>127.01512339606452</v>
      </c>
      <c r="J55" s="129">
        <f>IF('3f NC-Gas'!I47="-","-",'3f NC-Gas'!I47)</f>
        <v>126.66712339087893</v>
      </c>
      <c r="K55" s="129">
        <f>IF('3f NC-Gas'!J47="-","-",'3f NC-Gas'!J47)</f>
        <v>122.67142956032195</v>
      </c>
      <c r="L55" s="129">
        <f>IF('3f NC-Gas'!K47="-","-",'3f NC-Gas'!K47)</f>
        <v>122.69542956067959</v>
      </c>
      <c r="M55" s="129">
        <f>IF('3f NC-Gas'!L47="-","-",'3f NC-Gas'!L47)</f>
        <v>126.47670472145521</v>
      </c>
      <c r="N55" s="129">
        <f>IF('3f NC-Gas'!M47="-","-",'3f NC-Gas'!M47)</f>
        <v>126.54870472252809</v>
      </c>
      <c r="O55" s="30"/>
      <c r="P55" s="129">
        <f>IF('3f NC-Gas'!O47="-","-",'3f NC-Gas'!O47)</f>
        <v>126.54870472252809</v>
      </c>
      <c r="Q55" s="129">
        <f>IF('3f NC-Gas'!P47="-","-",'3f NC-Gas'!P47)</f>
        <v>133.92510482284666</v>
      </c>
      <c r="R55" s="129">
        <f>IF('3f NC-Gas'!Q47="-","-",'3f NC-Gas'!Q47)</f>
        <v>133.48110481623056</v>
      </c>
      <c r="S55" s="129">
        <f>IF('3f NC-Gas'!R47="-","-",'3f NC-Gas'!R47)</f>
        <v>133.46260491701702</v>
      </c>
      <c r="T55" s="129">
        <f>IF('3f NC-Gas'!S47="-","-",'3f NC-Gas'!S47)</f>
        <v>130.79860487732032</v>
      </c>
      <c r="U55" s="129">
        <f>IF('3f NC-Gas'!T47="-","-",'3f NC-Gas'!T47)</f>
        <v>123.5205609513242</v>
      </c>
      <c r="V55" s="129">
        <f>IF('3f NC-Gas'!U47="-","-",'3f NC-Gas'!U47)</f>
        <v>123.08856094488691</v>
      </c>
      <c r="W55" s="129" t="str">
        <f>IF('3f NC-Gas'!V47="-","-",'3f NC-Gas'!V47)</f>
        <v>-</v>
      </c>
      <c r="X55" s="129" t="str">
        <f>IF('3f NC-Gas'!W47="-","-",'3f NC-Gas'!W47)</f>
        <v>-</v>
      </c>
      <c r="Y55" s="129" t="str">
        <f>IF('3f NC-Gas'!X47="-","-",'3f NC-Gas'!X47)</f>
        <v>-</v>
      </c>
      <c r="Z55" s="129" t="str">
        <f>IF('3f NC-Gas'!Y47="-","-",'3f NC-Gas'!Y47)</f>
        <v>-</v>
      </c>
      <c r="AA55" s="28"/>
    </row>
    <row r="56" spans="1:27" s="29" customFormat="1" ht="11.5" x14ac:dyDescent="0.25">
      <c r="A56" s="256"/>
      <c r="B56" s="132" t="s">
        <v>349</v>
      </c>
      <c r="C56" s="132" t="s">
        <v>344</v>
      </c>
      <c r="D56" s="134" t="s">
        <v>319</v>
      </c>
      <c r="E56" s="131"/>
      <c r="F56" s="30"/>
      <c r="G56" s="129">
        <f>IF('3g CPIH'!C$16="-","-",'3h OC '!$E$12*('3g CPIH'!C$16/'3g CPIH'!$G$16))</f>
        <v>87.194616340508801</v>
      </c>
      <c r="H56" s="129">
        <f>IF('3g CPIH'!D$16="-","-",'3h OC '!$E$12*('3g CPIH'!D$16/'3g CPIH'!$G$16))</f>
        <v>87.369180136986301</v>
      </c>
      <c r="I56" s="129">
        <f>IF('3g CPIH'!E$16="-","-",'3h OC '!$E$12*('3g CPIH'!E$16/'3g CPIH'!$G$16))</f>
        <v>87.631025831702544</v>
      </c>
      <c r="J56" s="129">
        <f>IF('3g CPIH'!F$16="-","-",'3h OC '!$E$12*('3g CPIH'!F$16/'3g CPIH'!$G$16))</f>
        <v>88.15471722113503</v>
      </c>
      <c r="K56" s="129">
        <f>IF('3g CPIH'!G$16="-","-",'3h OC '!$E$12*('3g CPIH'!G$16/'3g CPIH'!$G$16))</f>
        <v>89.202100000000002</v>
      </c>
      <c r="L56" s="129">
        <f>IF('3g CPIH'!H$16="-","-",'3h OC '!$E$12*('3g CPIH'!H$16/'3g CPIH'!$G$16))</f>
        <v>90.33676467710373</v>
      </c>
      <c r="M56" s="129">
        <f>IF('3g CPIH'!I$16="-","-",'3h OC '!$E$12*('3g CPIH'!I$16/'3g CPIH'!$G$16))</f>
        <v>91.645993150684916</v>
      </c>
      <c r="N56" s="129">
        <f>IF('3g CPIH'!J$16="-","-",'3h OC '!$E$12*('3g CPIH'!J$16/'3g CPIH'!$G$16))</f>
        <v>92.431530234833673</v>
      </c>
      <c r="O56" s="30"/>
      <c r="P56" s="129">
        <f>IF('3g CPIH'!L$16="-","-",'3h OC '!$E$12*('3g CPIH'!L$16/'3g CPIH'!$G$16))</f>
        <v>92.431530234833673</v>
      </c>
      <c r="Q56" s="129">
        <f>IF('3g CPIH'!M$16="-","-",'3h OC '!$E$12*('3g CPIH'!M$16/'3g CPIH'!$G$16))</f>
        <v>93.47891301369863</v>
      </c>
      <c r="R56" s="129">
        <f>IF('3g CPIH'!N$16="-","-",'3h OC '!$E$12*('3g CPIH'!N$16/'3g CPIH'!$G$16))</f>
        <v>94.177168199608616</v>
      </c>
      <c r="S56" s="129">
        <f>IF('3g CPIH'!O$16="-","-",'3h OC '!$E$12*('3g CPIH'!O$16/'3g CPIH'!$G$16))</f>
        <v>94.700859589041102</v>
      </c>
      <c r="T56" s="129">
        <f>IF('3g CPIH'!P$16="-","-",'3h OC '!$E$12*('3g CPIH'!P$16/'3g CPIH'!$G$16))</f>
        <v>94.96270528375733</v>
      </c>
      <c r="U56" s="129">
        <f>IF('3g CPIH'!Q$16="-","-",'3h OC '!$E$12*('3g CPIH'!Q$16/'3g CPIH'!$G$16))</f>
        <v>95.48639667318983</v>
      </c>
      <c r="V56" s="129">
        <f>IF('3g CPIH'!R$16="-","-",'3h OC '!$E$12*('3g CPIH'!R$16/'3g CPIH'!$G$16))</f>
        <v>97.232034637964787</v>
      </c>
      <c r="W56" s="129" t="str">
        <f>IF('3g CPIH'!S$16="-","-",'3h OC '!$E$12*('3g CPIH'!S$16/'3g CPIH'!$G$16))</f>
        <v>-</v>
      </c>
      <c r="X56" s="129" t="str">
        <f>IF('3g CPIH'!T$16="-","-",'3h OC '!$E$12*('3g CPIH'!T$16/'3g CPIH'!$G$16))</f>
        <v>-</v>
      </c>
      <c r="Y56" s="129" t="str">
        <f>IF('3g CPIH'!U$16="-","-",'3h OC '!$E$12*('3g CPIH'!U$16/'3g CPIH'!$G$16))</f>
        <v>-</v>
      </c>
      <c r="Z56" s="129" t="str">
        <f>IF('3g CPIH'!V$16="-","-",'3h OC '!$E$12*('3g CPIH'!V$16/'3g CPIH'!$G$16))</f>
        <v>-</v>
      </c>
      <c r="AA56" s="28"/>
    </row>
    <row r="57" spans="1:27" s="29" customFormat="1" ht="11.5" x14ac:dyDescent="0.25">
      <c r="A57" s="256"/>
      <c r="B57" s="132" t="s">
        <v>349</v>
      </c>
      <c r="C57" s="132" t="s">
        <v>43</v>
      </c>
      <c r="D57" s="134" t="s">
        <v>319</v>
      </c>
      <c r="E57" s="131"/>
      <c r="F57" s="30"/>
      <c r="G57" s="129" t="s">
        <v>333</v>
      </c>
      <c r="H57" s="129" t="s">
        <v>333</v>
      </c>
      <c r="I57" s="129" t="s">
        <v>333</v>
      </c>
      <c r="J57" s="129" t="s">
        <v>333</v>
      </c>
      <c r="K57" s="129">
        <f>IF('3i SMNCC'!G$47="-","-",'3i SMNCC'!G$47)</f>
        <v>0</v>
      </c>
      <c r="L57" s="129">
        <f>IF('3i SMNCC'!H$47="-","-",'3i SMNCC'!H$47)</f>
        <v>-0.14839729644435984</v>
      </c>
      <c r="M57" s="129">
        <f>IF('3i SMNCC'!I$47="-","-",'3i SMNCC'!I$47)</f>
        <v>1.899695256253338</v>
      </c>
      <c r="N57" s="129">
        <f>IF('3i SMNCC'!J$47="-","-",'3i SMNCC'!J$47)</f>
        <v>12.665365920990935</v>
      </c>
      <c r="O57" s="30"/>
      <c r="P57" s="129">
        <f>IF('3i SMNCC'!L$47="-","-",'3i SMNCC'!L$47)</f>
        <v>12.665365920990935</v>
      </c>
      <c r="Q57" s="129">
        <f>IF('3i SMNCC'!M$47="-","-",'3i SMNCC'!M$47)</f>
        <v>14.640709693750988</v>
      </c>
      <c r="R57" s="129">
        <f>IF('3i SMNCC'!N$47="-","-",'3i SMNCC'!N$47)</f>
        <v>14.927787132222536</v>
      </c>
      <c r="S57" s="129">
        <f>IF('3i SMNCC'!O$47="-","-",'3i SMNCC'!O$47)</f>
        <v>17.170757060355506</v>
      </c>
      <c r="T57" s="129">
        <f>IF('3i SMNCC'!P$47="-","-",'3i SMNCC'!P$47)</f>
        <v>11.164989866554468</v>
      </c>
      <c r="U57" s="129">
        <f>IF('3i SMNCC'!Q$47="-","-",'3i SMNCC'!Q$47)</f>
        <v>10.900121345430581</v>
      </c>
      <c r="V57" s="129">
        <f>IF('3i SMNCC'!R$47="-","-",'3i SMNCC'!R$47)</f>
        <v>7.9767627265742567</v>
      </c>
      <c r="W57" s="129" t="str">
        <f>IF('3i SMNCC'!S$47="-","-",'3i SMNCC'!S$47)</f>
        <v>-</v>
      </c>
      <c r="X57" s="129" t="str">
        <f>IF('3i SMNCC'!T$47="-","-",'3i SMNCC'!T$47)</f>
        <v>-</v>
      </c>
      <c r="Y57" s="129" t="str">
        <f>IF('3i SMNCC'!U$47="-","-",'3i SMNCC'!U$47)</f>
        <v>-</v>
      </c>
      <c r="Z57" s="129" t="str">
        <f>IF('3i SMNCC'!V$47="-","-",'3i SMNCC'!V$47)</f>
        <v>-</v>
      </c>
      <c r="AA57" s="28"/>
    </row>
    <row r="58" spans="1:27" s="29" customFormat="1" ht="12.4" customHeight="1" x14ac:dyDescent="0.25">
      <c r="A58" s="256"/>
      <c r="B58" s="132" t="s">
        <v>349</v>
      </c>
      <c r="C58" s="132" t="s">
        <v>389</v>
      </c>
      <c r="D58" s="134" t="s">
        <v>319</v>
      </c>
      <c r="E58" s="131"/>
      <c r="F58" s="30"/>
      <c r="G58" s="129">
        <f>IF('3g CPIH'!C$16="-","-",'3j PAAC PAP'!$G$22*('3g CPIH'!C$16/'3g CPIH'!$G$16))</f>
        <v>3.1142016634050882</v>
      </c>
      <c r="H58" s="129">
        <f>IF('3g CPIH'!D$16="-","-",'3j PAAC PAP'!$G$22*('3g CPIH'!D$16/'3g CPIH'!$G$16))</f>
        <v>3.1204363013698631</v>
      </c>
      <c r="I58" s="129">
        <f>IF('3g CPIH'!E$16="-","-",'3j PAAC PAP'!$G$22*('3g CPIH'!E$16/'3g CPIH'!$G$16))</f>
        <v>3.129788258317026</v>
      </c>
      <c r="J58" s="129">
        <f>IF('3g CPIH'!F$16="-","-",'3j PAAC PAP'!$G$22*('3g CPIH'!F$16/'3g CPIH'!$G$16))</f>
        <v>3.1484921722113506</v>
      </c>
      <c r="K58" s="129">
        <f>IF('3g CPIH'!G$16="-","-",'3j PAAC PAP'!$G$22*('3g CPIH'!G$16/'3g CPIH'!$G$16))</f>
        <v>3.1859000000000002</v>
      </c>
      <c r="L58" s="129">
        <f>IF('3g CPIH'!H$16="-","-",'3j PAAC PAP'!$G$22*('3g CPIH'!H$16/'3g CPIH'!$G$16))</f>
        <v>3.2264251467710374</v>
      </c>
      <c r="M58" s="129">
        <f>IF('3g CPIH'!I$16="-","-",'3j PAAC PAP'!$G$22*('3g CPIH'!I$16/'3g CPIH'!$G$16))</f>
        <v>3.2731849315068491</v>
      </c>
      <c r="N58" s="129">
        <f>IF('3g CPIH'!J$16="-","-",'3j PAAC PAP'!$G$22*('3g CPIH'!J$16/'3g CPIH'!$G$16))</f>
        <v>3.3012408023483371</v>
      </c>
      <c r="O58" s="30"/>
      <c r="P58" s="129">
        <f>IF('3g CPIH'!L$16="-","-",'3j PAAC PAP'!$G$22*('3g CPIH'!L$16/'3g CPIH'!$G$16))</f>
        <v>3.3012408023483371</v>
      </c>
      <c r="Q58" s="129">
        <f>IF('3g CPIH'!M$16="-","-",'3j PAAC PAP'!$G$22*('3g CPIH'!M$16/'3g CPIH'!$G$16))</f>
        <v>3.3386486301369862</v>
      </c>
      <c r="R58" s="129">
        <f>IF('3g CPIH'!N$16="-","-",'3j PAAC PAP'!$G$22*('3g CPIH'!N$16/'3g CPIH'!$G$16))</f>
        <v>3.3635871819960861</v>
      </c>
      <c r="S58" s="129">
        <f>IF('3g CPIH'!O$16="-","-",'3j PAAC PAP'!$G$22*('3g CPIH'!O$16/'3g CPIH'!$G$16))</f>
        <v>3.3822910958904111</v>
      </c>
      <c r="T58" s="129">
        <f>IF('3g CPIH'!P$16="-","-",'3j PAAC PAP'!$G$22*('3g CPIH'!P$16/'3g CPIH'!$G$16))</f>
        <v>3.3916430528375732</v>
      </c>
      <c r="U58" s="129">
        <f>IF('3g CPIH'!Q$16="-","-",'3j PAAC PAP'!$G$22*('3g CPIH'!Q$16/'3g CPIH'!$G$16))</f>
        <v>3.4103469667318986</v>
      </c>
      <c r="V58" s="129">
        <f>IF('3g CPIH'!R$16="-","-",'3j PAAC PAP'!$G$22*('3g CPIH'!R$16/'3g CPIH'!$G$16))</f>
        <v>3.4726933463796481</v>
      </c>
      <c r="W58" s="129" t="str">
        <f>IF('3g CPIH'!S$16="-","-",'3j PAAC PAP'!$G$22*('3g CPIH'!S$16/'3g CPIH'!$G$16))</f>
        <v>-</v>
      </c>
      <c r="X58" s="129" t="str">
        <f>IF('3g CPIH'!T$16="-","-",'3j PAAC PAP'!$G$22*('3g CPIH'!T$16/'3g CPIH'!$G$16))</f>
        <v>-</v>
      </c>
      <c r="Y58" s="129" t="str">
        <f>IF('3g CPIH'!U$16="-","-",'3j PAAC PAP'!$G$22*('3g CPIH'!U$16/'3g CPIH'!$G$16))</f>
        <v>-</v>
      </c>
      <c r="Z58" s="129" t="str">
        <f>IF('3g CPIH'!V$16="-","-",'3j PAAC PAP'!$G$22*('3g CPIH'!V$16/'3g CPIH'!$G$16))</f>
        <v>-</v>
      </c>
      <c r="AA58" s="28"/>
    </row>
    <row r="59" spans="1:27" s="29" customFormat="1" ht="11.5" x14ac:dyDescent="0.25">
      <c r="A59" s="256"/>
      <c r="B59" s="132" t="s">
        <v>349</v>
      </c>
      <c r="C59" s="132" t="s">
        <v>404</v>
      </c>
      <c r="D59" s="134" t="s">
        <v>319</v>
      </c>
      <c r="E59" s="131"/>
      <c r="F59" s="30"/>
      <c r="G59" s="129">
        <f>IF(G51="-","-",SUM(G51:G57)*'3j PAAC PAP'!$G$40)</f>
        <v>2.006561932407807</v>
      </c>
      <c r="H59" s="129">
        <f>IF(H51="-","-",SUM(H51:H57)*'3j PAAC PAP'!$G$40)</f>
        <v>1.8431432313451237</v>
      </c>
      <c r="I59" s="129">
        <f>IF(I51="-","-",SUM(I51:I57)*'3j PAAC PAP'!$G$40)</f>
        <v>1.7038006694488299</v>
      </c>
      <c r="J59" s="129">
        <f>IF(J51="-","-",SUM(J51:J57)*'3j PAAC PAP'!$G$40)</f>
        <v>1.6440510558615538</v>
      </c>
      <c r="K59" s="129">
        <f>IF(K51="-","-",SUM(K51:K57)*'3j PAAC PAP'!$G$40)</f>
        <v>1.7851897350429631</v>
      </c>
      <c r="L59" s="129">
        <f>IF(L51="-","-",SUM(L51:L57)*'3j PAAC PAP'!$G$40)</f>
        <v>1.7823822505319107</v>
      </c>
      <c r="M59" s="129">
        <f>IF(M51="-","-",SUM(M51:M57)*'3j PAAC PAP'!$G$40)</f>
        <v>1.8882305818957292</v>
      </c>
      <c r="N59" s="129">
        <f>IF(N51="-","-",SUM(N51:N57)*'3j PAAC PAP'!$G$40)</f>
        <v>2.0503539788464975</v>
      </c>
      <c r="O59" s="30"/>
      <c r="P59" s="129">
        <f>IF(P51="-","-",SUM(P51:P57)*'3j PAAC PAP'!$G$40)</f>
        <v>2.0503539788464975</v>
      </c>
      <c r="Q59" s="129">
        <f>IF(Q51="-","-",SUM(Q51:Q57)*'3j PAAC PAP'!$G$40)</f>
        <v>2.2524389132229938</v>
      </c>
      <c r="R59" s="129">
        <f>IF(R51="-","-",SUM(R51:R57)*'3j PAAC PAP'!$G$40)</f>
        <v>2.047587591576745</v>
      </c>
      <c r="S59" s="129">
        <f>IF(S51="-","-",SUM(S51:S57)*'3j PAAC PAP'!$G$40)</f>
        <v>1.972017838285764</v>
      </c>
      <c r="T59" s="129">
        <f>IF(T51="-","-",SUM(T51:T57)*'3j PAAC PAP'!$G$40)</f>
        <v>1.7240138971190218</v>
      </c>
      <c r="U59" s="129">
        <f>IF(U51="-","-",SUM(U51:U57)*'3j PAAC PAP'!$G$40)</f>
        <v>1.8799695274346311</v>
      </c>
      <c r="V59" s="129">
        <f>IF(V51="-","-",SUM(V51:V57)*'3j PAAC PAP'!$G$40)</f>
        <v>2.2043626509029015</v>
      </c>
      <c r="W59" s="129" t="str">
        <f>IF(W51="-","-",SUM(W51:W57)*'3j PAAC PAP'!$G$40)</f>
        <v>-</v>
      </c>
      <c r="X59" s="129" t="str">
        <f>IF(X51="-","-",SUM(X51:X57)*'3j PAAC PAP'!$G$40)</f>
        <v>-</v>
      </c>
      <c r="Y59" s="129" t="str">
        <f>IF(Y51="-","-",SUM(Y51:Y57)*'3j PAAC PAP'!$G$40)</f>
        <v>-</v>
      </c>
      <c r="Z59" s="129" t="str">
        <f>IF(Z51="-","-",SUM(Z51:Z57)*'3j PAAC PAP'!$G$40)</f>
        <v>-</v>
      </c>
      <c r="AA59" s="28"/>
    </row>
    <row r="60" spans="1:27" s="29" customFormat="1" ht="11.25" customHeight="1" x14ac:dyDescent="0.25">
      <c r="A60" s="256"/>
      <c r="B60" s="132" t="s">
        <v>388</v>
      </c>
      <c r="C60" s="132" t="s">
        <v>515</v>
      </c>
      <c r="D60" s="134" t="s">
        <v>319</v>
      </c>
      <c r="E60" s="131"/>
      <c r="F60" s="30"/>
      <c r="G60" s="129">
        <f>IF(G54="-","-",SUM(G51:G59)*'3k EBIT'!$E$12)</f>
        <v>9.4977500513489534</v>
      </c>
      <c r="H60" s="129">
        <f>IF(H54="-","-",SUM(H51:H59)*'3k EBIT'!$E$12)</f>
        <v>8.7292659517251394</v>
      </c>
      <c r="I60" s="129">
        <f>IF(I54="-","-",SUM(I51:I59)*'3k EBIT'!$E$12)</f>
        <v>8.074079191195759</v>
      </c>
      <c r="J60" s="129">
        <f>IF(J54="-","-",SUM(J51:J59)*'3k EBIT'!$E$12)</f>
        <v>7.793421940947864</v>
      </c>
      <c r="K60" s="129">
        <f>IF(K54="-","-",SUM(K51:K59)*'3k EBIT'!$E$12)</f>
        <v>8.4579619978654854</v>
      </c>
      <c r="L60" s="129">
        <f>IF(L54="-","-",SUM(L51:L59)*'3k EBIT'!$E$12)</f>
        <v>8.4455424869435269</v>
      </c>
      <c r="M60" s="129">
        <f>IF(M54="-","-",SUM(M51:M59)*'3k EBIT'!$E$12)</f>
        <v>8.9442830816748238</v>
      </c>
      <c r="N60" s="129">
        <f>IF(N54="-","-",SUM(N51:N59)*'3k EBIT'!$E$12)</f>
        <v>9.7073391344692119</v>
      </c>
      <c r="O60" s="30"/>
      <c r="P60" s="129">
        <f>IF(P54="-","-",SUM(P51:P59)*'3k EBIT'!$E$12)</f>
        <v>9.7073391344692119</v>
      </c>
      <c r="Q60" s="129">
        <f>IF(Q54="-","-",SUM(Q51:Q59)*'3k EBIT'!$E$12)</f>
        <v>10.658526846490933</v>
      </c>
      <c r="R60" s="129">
        <f>IF(R54="-","-",SUM(R51:R59)*'3k EBIT'!$E$12)</f>
        <v>9.6955355492560109</v>
      </c>
      <c r="S60" s="129">
        <f>IF(S54="-","-",SUM(S51:S59)*'3k EBIT'!$E$12)</f>
        <v>9.3404716609797305</v>
      </c>
      <c r="T60" s="129">
        <f>IF(T54="-","-",SUM(T51:T59)*'3k EBIT'!$E$12)</f>
        <v>8.1742193810259156</v>
      </c>
      <c r="U60" s="129">
        <f>IF(U54="-","-",SUM(U51:U59)*'3k EBIT'!$E$12)</f>
        <v>8.9080855360389286</v>
      </c>
      <c r="V60" s="129">
        <f>IF(V54="-","-",SUM(V51:V59)*'3k EBIT'!$E$12)</f>
        <v>10.435006623865501</v>
      </c>
      <c r="W60" s="129" t="str">
        <f>IF(W54="-","-",SUM(W51:W59)*'3k EBIT'!$E$12)</f>
        <v>-</v>
      </c>
      <c r="X60" s="129" t="str">
        <f>IF(X54="-","-",SUM(X51:X59)*'3k EBIT'!$E$12)</f>
        <v>-</v>
      </c>
      <c r="Y60" s="129" t="str">
        <f>IF(Y54="-","-",SUM(Y51:Y59)*'3k EBIT'!$E$12)</f>
        <v>-</v>
      </c>
      <c r="Z60" s="129" t="str">
        <f>IF(Z54="-","-",SUM(Z51:Z59)*'3k EBIT'!$E$12)</f>
        <v>-</v>
      </c>
      <c r="AA60" s="28"/>
    </row>
    <row r="61" spans="1:27" s="29" customFormat="1" ht="11.25" customHeight="1" x14ac:dyDescent="0.25">
      <c r="A61" s="256"/>
      <c r="B61" s="132" t="s">
        <v>292</v>
      </c>
      <c r="C61" s="177" t="s">
        <v>516</v>
      </c>
      <c r="D61" s="134" t="s">
        <v>319</v>
      </c>
      <c r="E61" s="130"/>
      <c r="F61" s="30"/>
      <c r="G61" s="129">
        <f>IF(G56="-","-",SUM(G51:G54,G56:G60)*'3l HAP'!$E$13)</f>
        <v>5.5180355200609315</v>
      </c>
      <c r="H61" s="129">
        <f>IF(H56="-","-",SUM(H51:H54,H56:H60)*'3l HAP'!$E$13)</f>
        <v>4.9276150161300656</v>
      </c>
      <c r="I61" s="129">
        <f>IF(I56="-","-",SUM(I51:I54,I56:I60)*'3l HAP'!$E$13)</f>
        <v>4.3620844525842637</v>
      </c>
      <c r="J61" s="129">
        <f>IF(J56="-","-",SUM(J51:J54,J56:J60)*'3l HAP'!$E$13)</f>
        <v>4.1509110415231127</v>
      </c>
      <c r="K61" s="129">
        <f>IF(K56="-","-",SUM(K51:K54,K56:K60)*'3l HAP'!$E$13)</f>
        <v>4.7214923609238859</v>
      </c>
      <c r="L61" s="129">
        <f>IF(L56="-","-",SUM(L51:L54,L56:L60)*'3l HAP'!$E$13)</f>
        <v>4.7115707672185767</v>
      </c>
      <c r="M61" s="129">
        <f>IF(M56="-","-",SUM(M51:M54,M56:M60)*'3l HAP'!$E$13)</f>
        <v>5.0405279613436962</v>
      </c>
      <c r="N61" s="129">
        <f>IF(N56="-","-",SUM(N51:N54,N56:N60)*'3l HAP'!$E$13)</f>
        <v>5.6274684964006392</v>
      </c>
      <c r="O61" s="30"/>
      <c r="P61" s="129">
        <f>IF(P56="-","-",SUM(P51:P54,P56:P60)*'3l HAP'!$E$13)</f>
        <v>5.6274684964006392</v>
      </c>
      <c r="Q61" s="129">
        <f>IF(Q56="-","-",SUM(Q51:Q54,Q56:Q60)*'3l HAP'!$E$13)</f>
        <v>6.2524355456582592</v>
      </c>
      <c r="R61" s="129">
        <f>IF(R56="-","-",SUM(R51:R54,R56:R60)*'3l HAP'!$E$13)</f>
        <v>5.5168756361169367</v>
      </c>
      <c r="S61" s="129">
        <f>IF(S56="-","-",SUM(S51:S54,S56:S60)*'3l HAP'!$E$13)</f>
        <v>5.2435418488779657</v>
      </c>
      <c r="T61" s="129">
        <f>IF(T56="-","-",SUM(T51:T54,T56:T60)*'3l HAP'!$E$13)</f>
        <v>4.3838563904122205</v>
      </c>
      <c r="U61" s="129">
        <f>IF(U56="-","-",SUM(U51:U54,U56:U60)*'3l HAP'!$E$13)</f>
        <v>5.0559158071900558</v>
      </c>
      <c r="V61" s="129">
        <f>IF(V56="-","-",SUM(V51:V54,V56:V60)*'3l HAP'!$E$13)</f>
        <v>6.2388534778533549</v>
      </c>
      <c r="W61" s="129" t="str">
        <f>IF(W56="-","-",SUM(W51:W54,W56:W60)*'3l HAP'!$E$13)</f>
        <v>-</v>
      </c>
      <c r="X61" s="129" t="str">
        <f>IF(X56="-","-",SUM(X51:X54,X56:X60)*'3l HAP'!$E$13)</f>
        <v>-</v>
      </c>
      <c r="Y61" s="129" t="str">
        <f>IF(Y56="-","-",SUM(Y51:Y54,Y56:Y60)*'3l HAP'!$E$13)</f>
        <v>-</v>
      </c>
      <c r="Z61" s="129" t="str">
        <f>IF(Z56="-","-",SUM(Z51:Z54,Z56:Z60)*'3l HAP'!$E$13)</f>
        <v>-</v>
      </c>
      <c r="AA61" s="28"/>
    </row>
    <row r="62" spans="1:27" s="29" customFormat="1" ht="11.25" customHeight="1" x14ac:dyDescent="0.25">
      <c r="A62" s="256"/>
      <c r="B62" s="132" t="s">
        <v>44</v>
      </c>
      <c r="C62" s="132" t="str">
        <f>B62&amp;"_"&amp;D62</f>
        <v>Total_N Wales and Mersey</v>
      </c>
      <c r="D62" s="134" t="s">
        <v>319</v>
      </c>
      <c r="E62" s="131"/>
      <c r="F62" s="30"/>
      <c r="G62" s="129">
        <f t="shared" ref="G62:N62" si="6">IF(G51="-","-",SUM(G51:G61))</f>
        <v>505.39941069269003</v>
      </c>
      <c r="H62" s="129">
        <f t="shared" si="6"/>
        <v>464.36247533615028</v>
      </c>
      <c r="I62" s="129">
        <f t="shared" si="6"/>
        <v>429.31344530403197</v>
      </c>
      <c r="J62" s="129">
        <f t="shared" si="6"/>
        <v>414.33084377077455</v>
      </c>
      <c r="K62" s="129">
        <f t="shared" si="6"/>
        <v>449.8772031126868</v>
      </c>
      <c r="L62" s="129">
        <f t="shared" si="6"/>
        <v>449.21362331939991</v>
      </c>
      <c r="M62" s="129">
        <f t="shared" si="6"/>
        <v>475.79207465696027</v>
      </c>
      <c r="N62" s="129">
        <f t="shared" si="6"/>
        <v>516.53984348739675</v>
      </c>
      <c r="O62" s="30"/>
      <c r="P62" s="129">
        <f t="shared" ref="P62:Z62" si="7">IF(P51="-","-",SUM(P51:P61))</f>
        <v>516.53984348739675</v>
      </c>
      <c r="Q62" s="129">
        <f t="shared" si="7"/>
        <v>567.22730101724903</v>
      </c>
      <c r="R62" s="129">
        <f t="shared" si="7"/>
        <v>515.8080095567077</v>
      </c>
      <c r="S62" s="129">
        <f t="shared" si="7"/>
        <v>496.84711042124405</v>
      </c>
      <c r="T62" s="129">
        <f t="shared" si="7"/>
        <v>434.6057513717023</v>
      </c>
      <c r="U62" s="129">
        <f t="shared" si="7"/>
        <v>473.90232930889033</v>
      </c>
      <c r="V62" s="129">
        <f t="shared" si="7"/>
        <v>555.44950156524123</v>
      </c>
      <c r="W62" s="129" t="str">
        <f t="shared" si="7"/>
        <v>-</v>
      </c>
      <c r="X62" s="129" t="str">
        <f t="shared" si="7"/>
        <v>-</v>
      </c>
      <c r="Y62" s="129" t="str">
        <f t="shared" si="7"/>
        <v>-</v>
      </c>
      <c r="Z62" s="129" t="str">
        <f t="shared" si="7"/>
        <v>-</v>
      </c>
      <c r="AA62" s="28"/>
    </row>
    <row r="63" spans="1:27" s="29" customFormat="1" ht="11.25" customHeight="1" x14ac:dyDescent="0.25">
      <c r="A63" s="256"/>
      <c r="B63" s="135" t="s">
        <v>350</v>
      </c>
      <c r="C63" s="135" t="s">
        <v>341</v>
      </c>
      <c r="D63" s="133" t="s">
        <v>320</v>
      </c>
      <c r="E63" s="128"/>
      <c r="F63" s="30"/>
      <c r="G63" s="38">
        <f>IF('3a DF'!H$41="-","-",'3a DF'!H$41)</f>
        <v>253.14985164432846</v>
      </c>
      <c r="H63" s="38">
        <f>IF('3a DF'!I$41="-","-",'3a DF'!I$41)</f>
        <v>213.57444115975193</v>
      </c>
      <c r="I63" s="38">
        <f>IF('3a DF'!J$41="-","-",'3a DF'!J$41)</f>
        <v>174.74989531236287</v>
      </c>
      <c r="J63" s="38">
        <f>IF('3a DF'!K$41="-","-",'3a DF'!K$41)</f>
        <v>160.26701947738721</v>
      </c>
      <c r="K63" s="38">
        <f>IF('3a DF'!L$41="-","-",'3a DF'!L$41)</f>
        <v>200.74683223176862</v>
      </c>
      <c r="L63" s="38">
        <f>IF('3a DF'!M$41="-","-",'3a DF'!M$41)</f>
        <v>199.05760849983216</v>
      </c>
      <c r="M63" s="38">
        <f>IF('3a DF'!N$41="-","-",'3a DF'!N$41)</f>
        <v>215.77106184657606</v>
      </c>
      <c r="N63" s="38">
        <f>IF('3a DF'!O$41="-","-",'3a DF'!O$41)</f>
        <v>243.35846990910571</v>
      </c>
      <c r="O63" s="30"/>
      <c r="P63" s="38">
        <f>IF('3a DF'!Q$41="-","-",'3a DF'!Q$41)</f>
        <v>243.35846990910571</v>
      </c>
      <c r="Q63" s="38">
        <f>IF('3a DF'!R$41="-","-",'3a DF'!R$41)</f>
        <v>281.17733015023742</v>
      </c>
      <c r="R63" s="38">
        <f>IF('3a DF'!S$41="-","-",'3a DF'!S$41)</f>
        <v>230.77888190073497</v>
      </c>
      <c r="S63" s="38">
        <f>IF('3a DF'!T$41="-","-",'3a DF'!T$41)</f>
        <v>206.31785050021912</v>
      </c>
      <c r="T63" s="38">
        <f>IF('3a DF'!U$41="-","-",'3a DF'!U$41)</f>
        <v>145.13269789847291</v>
      </c>
      <c r="U63" s="38">
        <f>IF('3a DF'!V$41="-","-",'3a DF'!V$41)</f>
        <v>187.06626878827944</v>
      </c>
      <c r="V63" s="38">
        <f>IF('3a DF'!W$41="-","-",'3a DF'!W$41)</f>
        <v>276.51257875872909</v>
      </c>
      <c r="W63" s="38" t="str">
        <f>IF('3a DF'!X$41="-","-",'3a DF'!X$41)</f>
        <v>-</v>
      </c>
      <c r="X63" s="38" t="str">
        <f>IF('3a DF'!Y$41="-","-",'3a DF'!Y$41)</f>
        <v>-</v>
      </c>
      <c r="Y63" s="38" t="str">
        <f>IF('3a DF'!Z$41="-","-",'3a DF'!Z$41)</f>
        <v>-</v>
      </c>
      <c r="Z63" s="38" t="str">
        <f>IF('3a DF'!AA$41="-","-",'3a DF'!AA$41)</f>
        <v>-</v>
      </c>
      <c r="AA63" s="28"/>
    </row>
    <row r="64" spans="1:27" s="29" customFormat="1" ht="11.25" customHeight="1" x14ac:dyDescent="0.25">
      <c r="A64" s="256"/>
      <c r="B64" s="135" t="s">
        <v>350</v>
      </c>
      <c r="C64" s="135" t="s">
        <v>300</v>
      </c>
      <c r="D64" s="133" t="s">
        <v>320</v>
      </c>
      <c r="E64" s="128"/>
      <c r="F64" s="30"/>
      <c r="G64" s="38" t="s">
        <v>333</v>
      </c>
      <c r="H64" s="38" t="s">
        <v>333</v>
      </c>
      <c r="I64" s="38" t="s">
        <v>333</v>
      </c>
      <c r="J64" s="38" t="s">
        <v>333</v>
      </c>
      <c r="K64" s="38" t="s">
        <v>333</v>
      </c>
      <c r="L64" s="38" t="s">
        <v>333</v>
      </c>
      <c r="M64" s="38" t="s">
        <v>333</v>
      </c>
      <c r="N64" s="38" t="s">
        <v>333</v>
      </c>
      <c r="O64" s="30"/>
      <c r="P64" s="38" t="s">
        <v>333</v>
      </c>
      <c r="Q64" s="38" t="s">
        <v>333</v>
      </c>
      <c r="R64" s="38" t="s">
        <v>333</v>
      </c>
      <c r="S64" s="38" t="s">
        <v>333</v>
      </c>
      <c r="T64" s="38" t="s">
        <v>333</v>
      </c>
      <c r="U64" s="38" t="s">
        <v>333</v>
      </c>
      <c r="V64" s="38" t="s">
        <v>333</v>
      </c>
      <c r="W64" s="38" t="s">
        <v>333</v>
      </c>
      <c r="X64" s="38" t="s">
        <v>333</v>
      </c>
      <c r="Y64" s="38" t="s">
        <v>333</v>
      </c>
      <c r="Z64" s="38" t="s">
        <v>333</v>
      </c>
      <c r="AA64" s="28"/>
    </row>
    <row r="65" spans="1:27" s="29" customFormat="1" ht="11.25" customHeight="1" x14ac:dyDescent="0.25">
      <c r="A65" s="256"/>
      <c r="B65" s="135" t="s">
        <v>596</v>
      </c>
      <c r="C65" s="135" t="s">
        <v>597</v>
      </c>
      <c r="D65" s="133" t="s">
        <v>320</v>
      </c>
      <c r="E65" s="128"/>
      <c r="F65" s="30"/>
      <c r="G65" s="38" t="str">
        <f>IF('3c AA'!J227="-","-",'3c AA'!J227)</f>
        <v>-</v>
      </c>
      <c r="H65" s="38" t="str">
        <f>IF('3c AA'!K227="-","-",'3c AA'!K227)</f>
        <v>-</v>
      </c>
      <c r="I65" s="38" t="str">
        <f>IF('3c AA'!L227="-","-",'3c AA'!L227)</f>
        <v>-</v>
      </c>
      <c r="J65" s="38" t="str">
        <f>IF('3c AA'!M227="-","-",'3c AA'!M227)</f>
        <v>-</v>
      </c>
      <c r="K65" s="38" t="str">
        <f>IF('3c AA'!N227="-","-",'3c AA'!N227)</f>
        <v>-</v>
      </c>
      <c r="L65" s="38" t="str">
        <f>IF('3c AA'!O227="-","-",'3c AA'!O227)</f>
        <v>-</v>
      </c>
      <c r="M65" s="38" t="str">
        <f>IF('3c AA'!P227="-","-",'3c AA'!P227)</f>
        <v>-</v>
      </c>
      <c r="N65" s="38" t="str">
        <f>IF('3c AA'!Q227="-","-",'3c AA'!Q227)</f>
        <v>-</v>
      </c>
      <c r="O65" s="30"/>
      <c r="P65" s="38" t="str">
        <f>IF('3c AA'!S227="-","-",'3c AA'!S227)</f>
        <v>-</v>
      </c>
      <c r="Q65" s="38" t="str">
        <f>IF('3c AA'!T227="-","-",'3c AA'!T227)</f>
        <v>-</v>
      </c>
      <c r="R65" s="38" t="str">
        <f>IF('3c AA'!U227="-","-",'3c AA'!U227)</f>
        <v>-</v>
      </c>
      <c r="S65" s="38" t="str">
        <f>IF('3c AA'!V227="-","-",'3c AA'!V227)</f>
        <v>-</v>
      </c>
      <c r="T65" s="38">
        <f>IF('3c AA'!W227="-","-",'3c AA'!W227)</f>
        <v>10.705717509101307</v>
      </c>
      <c r="U65" s="38">
        <f>IF('3c AA'!X227="-","-",'3c AA'!X227)</f>
        <v>13.71215092385904</v>
      </c>
      <c r="V65" s="38">
        <f>IF('3c AA'!Y227="-","-",'3c AA'!Y227)</f>
        <v>4.43</v>
      </c>
      <c r="W65" s="38" t="str">
        <f>IF('3c AA'!Z227="-","-",'3c AA'!Z227)</f>
        <v>-</v>
      </c>
      <c r="X65" s="38" t="str">
        <f>IF('3c AA'!AA227="-","-",'3c AA'!AA227)</f>
        <v>-</v>
      </c>
      <c r="Y65" s="38" t="str">
        <f>IF('3c AA'!AB227="-","-",'3c AA'!AB227)</f>
        <v>-</v>
      </c>
      <c r="Z65" s="38" t="str">
        <f>IF('3c AA'!AC227="-","-",'3c AA'!AC227)</f>
        <v>-</v>
      </c>
      <c r="AA65" s="28"/>
    </row>
    <row r="66" spans="1:27" s="29" customFormat="1" ht="11.25" customHeight="1" x14ac:dyDescent="0.25">
      <c r="A66" s="256"/>
      <c r="B66" s="135" t="s">
        <v>2</v>
      </c>
      <c r="C66" s="135" t="s">
        <v>342</v>
      </c>
      <c r="D66" s="133" t="s">
        <v>320</v>
      </c>
      <c r="E66" s="128"/>
      <c r="F66" s="30"/>
      <c r="G66" s="38">
        <f>IF('3d PC'!G$42="-","-",'3d PC'!G$42)</f>
        <v>21.926269106402124</v>
      </c>
      <c r="H66" s="38">
        <f>IF('3d PC'!H$42="-","-",'3d PC'!H$42)</f>
        <v>21.926269106402124</v>
      </c>
      <c r="I66" s="38">
        <f>IF('3d PC'!I$42="-","-",'3d PC'!I$42)</f>
        <v>22.64764819235609</v>
      </c>
      <c r="J66" s="38">
        <f>IF('3d PC'!J$42="-","-",'3d PC'!J$42)</f>
        <v>22.505107470829557</v>
      </c>
      <c r="K66" s="38">
        <f>IF('3d PC'!K$42="-","-",'3d PC'!K$42)</f>
        <v>19.106297226763825</v>
      </c>
      <c r="L66" s="38">
        <f>IF('3d PC'!L$42="-","-",'3d PC'!L$42)</f>
        <v>19.106297226763825</v>
      </c>
      <c r="M66" s="38">
        <f>IF('3d PC'!M$42="-","-",'3d PC'!M$42)</f>
        <v>20.852393125569616</v>
      </c>
      <c r="N66" s="38">
        <f>IF('3d PC'!N$42="-","-",'3d PC'!N$42)</f>
        <v>20.849370287873604</v>
      </c>
      <c r="O66" s="30"/>
      <c r="P66" s="38">
        <f>IF('3d PC'!P$42="-","-",'3d PC'!P$42)</f>
        <v>20.849370287873604</v>
      </c>
      <c r="Q66" s="38">
        <f>IF('3d PC'!Q$42="-","-",'3d PC'!Q$42)</f>
        <v>21.503193401206047</v>
      </c>
      <c r="R66" s="38">
        <f>IF('3d PC'!R$42="-","-",'3d PC'!R$42)</f>
        <v>21.819481548965161</v>
      </c>
      <c r="S66" s="38">
        <f>IF('3d PC'!S$42="-","-",'3d PC'!S$42)</f>
        <v>25.256715910577427</v>
      </c>
      <c r="T66" s="38">
        <f>IF('3d PC'!T$42="-","-",'3d PC'!T$42)</f>
        <v>24.167303215101221</v>
      </c>
      <c r="U66" s="38">
        <f>IF('3d PC'!U$42="-","-",'3d PC'!U$42)</f>
        <v>23.962512789411701</v>
      </c>
      <c r="V66" s="38">
        <f>IF('3d PC'!V$42="-","-",'3d PC'!V$42)</f>
        <v>23.858648398084732</v>
      </c>
      <c r="W66" s="38" t="str">
        <f>IF('3d PC'!W$42="-","-",'3d PC'!W$42)</f>
        <v>-</v>
      </c>
      <c r="X66" s="38" t="str">
        <f>IF('3d PC'!X$42="-","-",'3d PC'!X$42)</f>
        <v>-</v>
      </c>
      <c r="Y66" s="38" t="str">
        <f>IF('3d PC'!Y$42="-","-",'3d PC'!Y$42)</f>
        <v>-</v>
      </c>
      <c r="Z66" s="38" t="str">
        <f>IF('3d PC'!Z$42="-","-",'3d PC'!Z$42)</f>
        <v>-</v>
      </c>
      <c r="AA66" s="28"/>
    </row>
    <row r="67" spans="1:27" s="29" customFormat="1" ht="11.5" x14ac:dyDescent="0.25">
      <c r="A67" s="256"/>
      <c r="B67" s="135" t="s">
        <v>352</v>
      </c>
      <c r="C67" s="135" t="s">
        <v>343</v>
      </c>
      <c r="D67" s="133" t="s">
        <v>320</v>
      </c>
      <c r="E67" s="128"/>
      <c r="F67" s="30"/>
      <c r="G67" s="38">
        <f>IF('3f NC-Gas'!F48="-","-",'3f NC-Gas'!F48)</f>
        <v>121.65097677363647</v>
      </c>
      <c r="H67" s="38">
        <f>IF('3f NC-Gas'!G48="-","-",'3f NC-Gas'!G48)</f>
        <v>121.53097677344201</v>
      </c>
      <c r="I67" s="38">
        <f>IF('3f NC-Gas'!H48="-","-",'3f NC-Gas'!H48)</f>
        <v>121.41399080369646</v>
      </c>
      <c r="J67" s="38">
        <f>IF('3f NC-Gas'!I48="-","-",'3f NC-Gas'!I48)</f>
        <v>121.06599080313252</v>
      </c>
      <c r="K67" s="38">
        <f>IF('3f NC-Gas'!J48="-","-",'3f NC-Gas'!J48)</f>
        <v>121.93376744124076</v>
      </c>
      <c r="L67" s="38">
        <f>IF('3f NC-Gas'!K48="-","-",'3f NC-Gas'!K48)</f>
        <v>121.95776744127966</v>
      </c>
      <c r="M67" s="38">
        <f>IF('3f NC-Gas'!L48="-","-",'3f NC-Gas'!L48)</f>
        <v>125.68745668211915</v>
      </c>
      <c r="N67" s="38">
        <f>IF('3f NC-Gas'!M48="-","-",'3f NC-Gas'!M48)</f>
        <v>125.75945668223582</v>
      </c>
      <c r="O67" s="30"/>
      <c r="P67" s="38">
        <f>IF('3f NC-Gas'!O48="-","-",'3f NC-Gas'!O48)</f>
        <v>125.75945668223582</v>
      </c>
      <c r="Q67" s="38">
        <f>IF('3f NC-Gas'!P48="-","-",'3f NC-Gas'!P48)</f>
        <v>130.25607066891573</v>
      </c>
      <c r="R67" s="38">
        <f>IF('3f NC-Gas'!Q48="-","-",'3f NC-Gas'!Q48)</f>
        <v>129.81207066819624</v>
      </c>
      <c r="S67" s="38">
        <f>IF('3f NC-Gas'!R48="-","-",'3f NC-Gas'!R48)</f>
        <v>128.72722259193819</v>
      </c>
      <c r="T67" s="38">
        <f>IF('3f NC-Gas'!S48="-","-",'3f NC-Gas'!S48)</f>
        <v>126.06322258762115</v>
      </c>
      <c r="U67" s="38">
        <f>IF('3f NC-Gas'!T48="-","-",'3f NC-Gas'!T48)</f>
        <v>121.44005478738279</v>
      </c>
      <c r="V67" s="38">
        <f>IF('3f NC-Gas'!U48="-","-",'3f NC-Gas'!U48)</f>
        <v>121.00805478668275</v>
      </c>
      <c r="W67" s="38" t="str">
        <f>IF('3f NC-Gas'!V48="-","-",'3f NC-Gas'!V48)</f>
        <v>-</v>
      </c>
      <c r="X67" s="38" t="str">
        <f>IF('3f NC-Gas'!W48="-","-",'3f NC-Gas'!W48)</f>
        <v>-</v>
      </c>
      <c r="Y67" s="38" t="str">
        <f>IF('3f NC-Gas'!X48="-","-",'3f NC-Gas'!X48)</f>
        <v>-</v>
      </c>
      <c r="Z67" s="38" t="str">
        <f>IF('3f NC-Gas'!Y48="-","-",'3f NC-Gas'!Y48)</f>
        <v>-</v>
      </c>
      <c r="AA67" s="28"/>
    </row>
    <row r="68" spans="1:27" s="29" customFormat="1" ht="11.5" x14ac:dyDescent="0.25">
      <c r="A68" s="256"/>
      <c r="B68" s="135" t="s">
        <v>349</v>
      </c>
      <c r="C68" s="135" t="s">
        <v>344</v>
      </c>
      <c r="D68" s="133" t="s">
        <v>320</v>
      </c>
      <c r="E68" s="128"/>
      <c r="F68" s="30"/>
      <c r="G68" s="38">
        <f>IF('3g CPIH'!C$16="-","-",'3h OC '!$E$12*('3g CPIH'!C$16/'3g CPIH'!$G$16))</f>
        <v>87.194616340508801</v>
      </c>
      <c r="H68" s="38">
        <f>IF('3g CPIH'!D$16="-","-",'3h OC '!$E$12*('3g CPIH'!D$16/'3g CPIH'!$G$16))</f>
        <v>87.369180136986301</v>
      </c>
      <c r="I68" s="38">
        <f>IF('3g CPIH'!E$16="-","-",'3h OC '!$E$12*('3g CPIH'!E$16/'3g CPIH'!$G$16))</f>
        <v>87.631025831702544</v>
      </c>
      <c r="J68" s="38">
        <f>IF('3g CPIH'!F$16="-","-",'3h OC '!$E$12*('3g CPIH'!F$16/'3g CPIH'!$G$16))</f>
        <v>88.15471722113503</v>
      </c>
      <c r="K68" s="38">
        <f>IF('3g CPIH'!G$16="-","-",'3h OC '!$E$12*('3g CPIH'!G$16/'3g CPIH'!$G$16))</f>
        <v>89.202100000000002</v>
      </c>
      <c r="L68" s="38">
        <f>IF('3g CPIH'!H$16="-","-",'3h OC '!$E$12*('3g CPIH'!H$16/'3g CPIH'!$G$16))</f>
        <v>90.33676467710373</v>
      </c>
      <c r="M68" s="38">
        <f>IF('3g CPIH'!I$16="-","-",'3h OC '!$E$12*('3g CPIH'!I$16/'3g CPIH'!$G$16))</f>
        <v>91.645993150684916</v>
      </c>
      <c r="N68" s="38">
        <f>IF('3g CPIH'!J$16="-","-",'3h OC '!$E$12*('3g CPIH'!J$16/'3g CPIH'!$G$16))</f>
        <v>92.431530234833673</v>
      </c>
      <c r="O68" s="30"/>
      <c r="P68" s="38">
        <f>IF('3g CPIH'!L$16="-","-",'3h OC '!$E$12*('3g CPIH'!L$16/'3g CPIH'!$G$16))</f>
        <v>92.431530234833673</v>
      </c>
      <c r="Q68" s="38">
        <f>IF('3g CPIH'!M$16="-","-",'3h OC '!$E$12*('3g CPIH'!M$16/'3g CPIH'!$G$16))</f>
        <v>93.47891301369863</v>
      </c>
      <c r="R68" s="38">
        <f>IF('3g CPIH'!N$16="-","-",'3h OC '!$E$12*('3g CPIH'!N$16/'3g CPIH'!$G$16))</f>
        <v>94.177168199608616</v>
      </c>
      <c r="S68" s="38">
        <f>IF('3g CPIH'!O$16="-","-",'3h OC '!$E$12*('3g CPIH'!O$16/'3g CPIH'!$G$16))</f>
        <v>94.700859589041102</v>
      </c>
      <c r="T68" s="38">
        <f>IF('3g CPIH'!P$16="-","-",'3h OC '!$E$12*('3g CPIH'!P$16/'3g CPIH'!$G$16))</f>
        <v>94.96270528375733</v>
      </c>
      <c r="U68" s="38">
        <f>IF('3g CPIH'!Q$16="-","-",'3h OC '!$E$12*('3g CPIH'!Q$16/'3g CPIH'!$G$16))</f>
        <v>95.48639667318983</v>
      </c>
      <c r="V68" s="38">
        <f>IF('3g CPIH'!R$16="-","-",'3h OC '!$E$12*('3g CPIH'!R$16/'3g CPIH'!$G$16))</f>
        <v>97.232034637964787</v>
      </c>
      <c r="W68" s="38" t="str">
        <f>IF('3g CPIH'!S$16="-","-",'3h OC '!$E$12*('3g CPIH'!S$16/'3g CPIH'!$G$16))</f>
        <v>-</v>
      </c>
      <c r="X68" s="38" t="str">
        <f>IF('3g CPIH'!T$16="-","-",'3h OC '!$E$12*('3g CPIH'!T$16/'3g CPIH'!$G$16))</f>
        <v>-</v>
      </c>
      <c r="Y68" s="38" t="str">
        <f>IF('3g CPIH'!U$16="-","-",'3h OC '!$E$12*('3g CPIH'!U$16/'3g CPIH'!$G$16))</f>
        <v>-</v>
      </c>
      <c r="Z68" s="38" t="str">
        <f>IF('3g CPIH'!V$16="-","-",'3h OC '!$E$12*('3g CPIH'!V$16/'3g CPIH'!$G$16))</f>
        <v>-</v>
      </c>
      <c r="AA68" s="28"/>
    </row>
    <row r="69" spans="1:27" s="29" customFormat="1" ht="11.5" x14ac:dyDescent="0.25">
      <c r="A69" s="256"/>
      <c r="B69" s="135" t="s">
        <v>349</v>
      </c>
      <c r="C69" s="135" t="s">
        <v>43</v>
      </c>
      <c r="D69" s="133" t="s">
        <v>320</v>
      </c>
      <c r="E69" s="128"/>
      <c r="F69" s="30"/>
      <c r="G69" s="38" t="s">
        <v>333</v>
      </c>
      <c r="H69" s="38" t="s">
        <v>333</v>
      </c>
      <c r="I69" s="38" t="s">
        <v>333</v>
      </c>
      <c r="J69" s="38" t="s">
        <v>333</v>
      </c>
      <c r="K69" s="38">
        <f>IF('3i SMNCC'!G$47="-","-",'3i SMNCC'!G$47)</f>
        <v>0</v>
      </c>
      <c r="L69" s="38">
        <f>IF('3i SMNCC'!H$47="-","-",'3i SMNCC'!H$47)</f>
        <v>-0.14839729644435984</v>
      </c>
      <c r="M69" s="38">
        <f>IF('3i SMNCC'!I$47="-","-",'3i SMNCC'!I$47)</f>
        <v>1.899695256253338</v>
      </c>
      <c r="N69" s="38">
        <f>IF('3i SMNCC'!J$47="-","-",'3i SMNCC'!J$47)</f>
        <v>12.665365920990935</v>
      </c>
      <c r="O69" s="30"/>
      <c r="P69" s="38">
        <f>IF('3i SMNCC'!L$47="-","-",'3i SMNCC'!L$47)</f>
        <v>12.665365920990935</v>
      </c>
      <c r="Q69" s="38">
        <f>IF('3i SMNCC'!M$47="-","-",'3i SMNCC'!M$47)</f>
        <v>14.640709693750988</v>
      </c>
      <c r="R69" s="38">
        <f>IF('3i SMNCC'!N$47="-","-",'3i SMNCC'!N$47)</f>
        <v>14.927787132222536</v>
      </c>
      <c r="S69" s="38">
        <f>IF('3i SMNCC'!O$47="-","-",'3i SMNCC'!O$47)</f>
        <v>17.170757060355506</v>
      </c>
      <c r="T69" s="38">
        <f>IF('3i SMNCC'!P$47="-","-",'3i SMNCC'!P$47)</f>
        <v>11.164989866554468</v>
      </c>
      <c r="U69" s="38">
        <f>IF('3i SMNCC'!Q$47="-","-",'3i SMNCC'!Q$47)</f>
        <v>10.900121345430581</v>
      </c>
      <c r="V69" s="38">
        <f>IF('3i SMNCC'!R$47="-","-",'3i SMNCC'!R$47)</f>
        <v>7.9767627265742567</v>
      </c>
      <c r="W69" s="38" t="str">
        <f>IF('3i SMNCC'!S$47="-","-",'3i SMNCC'!S$47)</f>
        <v>-</v>
      </c>
      <c r="X69" s="38" t="str">
        <f>IF('3i SMNCC'!T$47="-","-",'3i SMNCC'!T$47)</f>
        <v>-</v>
      </c>
      <c r="Y69" s="38" t="str">
        <f>IF('3i SMNCC'!U$47="-","-",'3i SMNCC'!U$47)</f>
        <v>-</v>
      </c>
      <c r="Z69" s="38" t="str">
        <f>IF('3i SMNCC'!V$47="-","-",'3i SMNCC'!V$47)</f>
        <v>-</v>
      </c>
      <c r="AA69" s="28"/>
    </row>
    <row r="70" spans="1:27" s="29" customFormat="1" ht="11.5" x14ac:dyDescent="0.25">
      <c r="A70" s="256"/>
      <c r="B70" s="135" t="s">
        <v>349</v>
      </c>
      <c r="C70" s="135" t="s">
        <v>389</v>
      </c>
      <c r="D70" s="133" t="s">
        <v>320</v>
      </c>
      <c r="E70" s="128"/>
      <c r="F70" s="30"/>
      <c r="G70" s="38">
        <f>IF('3g CPIH'!C$16="-","-",'3j PAAC PAP'!$G$22*('3g CPIH'!C$16/'3g CPIH'!$G$16))</f>
        <v>3.1142016634050882</v>
      </c>
      <c r="H70" s="38">
        <f>IF('3g CPIH'!D$16="-","-",'3j PAAC PAP'!$G$22*('3g CPIH'!D$16/'3g CPIH'!$G$16))</f>
        <v>3.1204363013698631</v>
      </c>
      <c r="I70" s="38">
        <f>IF('3g CPIH'!E$16="-","-",'3j PAAC PAP'!$G$22*('3g CPIH'!E$16/'3g CPIH'!$G$16))</f>
        <v>3.129788258317026</v>
      </c>
      <c r="J70" s="38">
        <f>IF('3g CPIH'!F$16="-","-",'3j PAAC PAP'!$G$22*('3g CPIH'!F$16/'3g CPIH'!$G$16))</f>
        <v>3.1484921722113506</v>
      </c>
      <c r="K70" s="38">
        <f>IF('3g CPIH'!G$16="-","-",'3j PAAC PAP'!$G$22*('3g CPIH'!G$16/'3g CPIH'!$G$16))</f>
        <v>3.1859000000000002</v>
      </c>
      <c r="L70" s="38">
        <f>IF('3g CPIH'!H$16="-","-",'3j PAAC PAP'!$G$22*('3g CPIH'!H$16/'3g CPIH'!$G$16))</f>
        <v>3.2264251467710374</v>
      </c>
      <c r="M70" s="38">
        <f>IF('3g CPIH'!I$16="-","-",'3j PAAC PAP'!$G$22*('3g CPIH'!I$16/'3g CPIH'!$G$16))</f>
        <v>3.2731849315068491</v>
      </c>
      <c r="N70" s="38">
        <f>IF('3g CPIH'!J$16="-","-",'3j PAAC PAP'!$G$22*('3g CPIH'!J$16/'3g CPIH'!$G$16))</f>
        <v>3.3012408023483371</v>
      </c>
      <c r="O70" s="30"/>
      <c r="P70" s="38">
        <f>IF('3g CPIH'!L$16="-","-",'3j PAAC PAP'!$G$22*('3g CPIH'!L$16/'3g CPIH'!$G$16))</f>
        <v>3.3012408023483371</v>
      </c>
      <c r="Q70" s="38">
        <f>IF('3g CPIH'!M$16="-","-",'3j PAAC PAP'!$G$22*('3g CPIH'!M$16/'3g CPIH'!$G$16))</f>
        <v>3.3386486301369862</v>
      </c>
      <c r="R70" s="38">
        <f>IF('3g CPIH'!N$16="-","-",'3j PAAC PAP'!$G$22*('3g CPIH'!N$16/'3g CPIH'!$G$16))</f>
        <v>3.3635871819960861</v>
      </c>
      <c r="S70" s="38">
        <f>IF('3g CPIH'!O$16="-","-",'3j PAAC PAP'!$G$22*('3g CPIH'!O$16/'3g CPIH'!$G$16))</f>
        <v>3.3822910958904111</v>
      </c>
      <c r="T70" s="38">
        <f>IF('3g CPIH'!P$16="-","-",'3j PAAC PAP'!$G$22*('3g CPIH'!P$16/'3g CPIH'!$G$16))</f>
        <v>3.3916430528375732</v>
      </c>
      <c r="U70" s="38">
        <f>IF('3g CPIH'!Q$16="-","-",'3j PAAC PAP'!$G$22*('3g CPIH'!Q$16/'3g CPIH'!$G$16))</f>
        <v>3.4103469667318986</v>
      </c>
      <c r="V70" s="38">
        <f>IF('3g CPIH'!R$16="-","-",'3j PAAC PAP'!$G$22*('3g CPIH'!R$16/'3g CPIH'!$G$16))</f>
        <v>3.4726933463796481</v>
      </c>
      <c r="W70" s="38" t="str">
        <f>IF('3g CPIH'!S$16="-","-",'3j PAAC PAP'!$G$22*('3g CPIH'!S$16/'3g CPIH'!$G$16))</f>
        <v>-</v>
      </c>
      <c r="X70" s="38" t="str">
        <f>IF('3g CPIH'!T$16="-","-",'3j PAAC PAP'!$G$22*('3g CPIH'!T$16/'3g CPIH'!$G$16))</f>
        <v>-</v>
      </c>
      <c r="Y70" s="38" t="str">
        <f>IF('3g CPIH'!U$16="-","-",'3j PAAC PAP'!$G$22*('3g CPIH'!U$16/'3g CPIH'!$G$16))</f>
        <v>-</v>
      </c>
      <c r="Z70" s="38" t="str">
        <f>IF('3g CPIH'!V$16="-","-",'3j PAAC PAP'!$G$22*('3g CPIH'!V$16/'3g CPIH'!$G$16))</f>
        <v>-</v>
      </c>
      <c r="AA70" s="28"/>
    </row>
    <row r="71" spans="1:27" s="29" customFormat="1" ht="11.25" customHeight="1" x14ac:dyDescent="0.25">
      <c r="A71" s="256"/>
      <c r="B71" s="135" t="s">
        <v>349</v>
      </c>
      <c r="C71" s="135" t="s">
        <v>404</v>
      </c>
      <c r="D71" s="133" t="s">
        <v>320</v>
      </c>
      <c r="E71" s="128"/>
      <c r="F71" s="30"/>
      <c r="G71" s="38">
        <f>IF(G63="-","-",SUM(G63:G69)*'3j PAAC PAP'!$G$40)</f>
        <v>2.0010162868312618</v>
      </c>
      <c r="H71" s="38">
        <f>IF(H63="-","-",SUM(H63:H69)*'3j PAAC PAP'!$G$40)</f>
        <v>1.8375975857751679</v>
      </c>
      <c r="I71" s="38">
        <f>IF(I63="-","-",SUM(I63:I69)*'3j PAAC PAP'!$G$40)</f>
        <v>1.6806399861793877</v>
      </c>
      <c r="J71" s="38">
        <f>IF(J63="-","-",SUM(J63:J69)*'3j PAAC PAP'!$G$40)</f>
        <v>1.6208903726112225</v>
      </c>
      <c r="K71" s="38">
        <f>IF(K63="-","-",SUM(K63:K69)*'3j PAAC PAP'!$G$40)</f>
        <v>1.7821395021805619</v>
      </c>
      <c r="L71" s="38">
        <f>IF(L63="-","-",SUM(L63:L69)*'3j PAAC PAP'!$G$40)</f>
        <v>1.7793320176681919</v>
      </c>
      <c r="M71" s="38">
        <f>IF(M63="-","-",SUM(M63:M69)*'3j PAAC PAP'!$G$40)</f>
        <v>1.8849670412530748</v>
      </c>
      <c r="N71" s="38">
        <f>IF(N63="-","-",SUM(N63:N69)*'3j PAAC PAP'!$G$40)</f>
        <v>2.0470904381998891</v>
      </c>
      <c r="O71" s="30"/>
      <c r="P71" s="38">
        <f>IF(P63="-","-",SUM(P63:P69)*'3j PAAC PAP'!$G$40)</f>
        <v>2.0470904381998891</v>
      </c>
      <c r="Q71" s="38">
        <f>IF(Q63="-","-",SUM(Q63:Q69)*'3j PAAC PAP'!$G$40)</f>
        <v>2.2372674569964892</v>
      </c>
      <c r="R71" s="38">
        <f>IF(R63="-","-",SUM(R63:R69)*'3j PAAC PAP'!$G$40)</f>
        <v>2.0324161353746231</v>
      </c>
      <c r="S71" s="38">
        <f>IF(S63="-","-",SUM(S63:S69)*'3j PAAC PAP'!$G$40)</f>
        <v>1.952437032371563</v>
      </c>
      <c r="T71" s="38">
        <f>IF(T63="-","-",SUM(T63:T69)*'3j PAAC PAP'!$G$40)</f>
        <v>1.7044330913511156</v>
      </c>
      <c r="U71" s="38">
        <f>IF(U63="-","-",SUM(U63:U69)*'3j PAAC PAP'!$G$40)</f>
        <v>1.8713666344467332</v>
      </c>
      <c r="V71" s="38">
        <f>IF(V63="-","-",SUM(V63:V69)*'3j PAAC PAP'!$G$40)</f>
        <v>2.1957597579387276</v>
      </c>
      <c r="W71" s="38" t="str">
        <f>IF(W63="-","-",SUM(W63:W69)*'3j PAAC PAP'!$G$40)</f>
        <v>-</v>
      </c>
      <c r="X71" s="38" t="str">
        <f>IF(X63="-","-",SUM(X63:X69)*'3j PAAC PAP'!$G$40)</f>
        <v>-</v>
      </c>
      <c r="Y71" s="38" t="str">
        <f>IF(Y63="-","-",SUM(Y63:Y69)*'3j PAAC PAP'!$G$40)</f>
        <v>-</v>
      </c>
      <c r="Z71" s="38" t="str">
        <f>IF(Z63="-","-",SUM(Z63:Z69)*'3j PAAC PAP'!$G$40)</f>
        <v>-</v>
      </c>
      <c r="AA71" s="28"/>
    </row>
    <row r="72" spans="1:27" s="29" customFormat="1" ht="11.25" customHeight="1" x14ac:dyDescent="0.25">
      <c r="A72" s="256"/>
      <c r="B72" s="135" t="s">
        <v>388</v>
      </c>
      <c r="C72" s="135" t="s">
        <v>515</v>
      </c>
      <c r="D72" s="133" t="s">
        <v>320</v>
      </c>
      <c r="E72" s="128"/>
      <c r="F72" s="30"/>
      <c r="G72" s="38">
        <f>IF(G66="-","-",SUM(G63:G71)*'3k EBIT'!$E$12)</f>
        <v>9.4716672953950933</v>
      </c>
      <c r="H72" s="38">
        <f>IF(H66="-","-",SUM(H63:H71)*'3k EBIT'!$E$12)</f>
        <v>8.7031831958022714</v>
      </c>
      <c r="I72" s="38">
        <f>IF(I66="-","-",SUM(I63:I71)*'3k EBIT'!$E$12)</f>
        <v>7.9651478790332115</v>
      </c>
      <c r="J72" s="38">
        <f>IF(J66="-","-",SUM(J63:J71)*'3k EBIT'!$E$12)</f>
        <v>7.6844906288751993</v>
      </c>
      <c r="K72" s="38">
        <f>IF(K66="-","-",SUM(K63:K71)*'3k EBIT'!$E$12)</f>
        <v>8.4436158810330397</v>
      </c>
      <c r="L72" s="38">
        <f>IF(L66="-","-",SUM(L63:L71)*'3k EBIT'!$E$12)</f>
        <v>8.4311963701048835</v>
      </c>
      <c r="M72" s="38">
        <f>IF(M66="-","-",SUM(M63:M71)*'3k EBIT'!$E$12)</f>
        <v>8.9289337173937948</v>
      </c>
      <c r="N72" s="38">
        <f>IF(N66="-","-",SUM(N63:N71)*'3k EBIT'!$E$12)</f>
        <v>9.6919897701695881</v>
      </c>
      <c r="O72" s="30"/>
      <c r="P72" s="38">
        <f>IF(P66="-","-",SUM(P63:P71)*'3k EBIT'!$E$12)</f>
        <v>9.6919897701695881</v>
      </c>
      <c r="Q72" s="38">
        <f>IF(Q66="-","-",SUM(Q63:Q71)*'3k EBIT'!$E$12)</f>
        <v>10.587171152233402</v>
      </c>
      <c r="R72" s="38">
        <f>IF(R66="-","-",SUM(R63:R71)*'3k EBIT'!$E$12)</f>
        <v>9.6241798551131588</v>
      </c>
      <c r="S72" s="38">
        <f>IF(S66="-","-",SUM(S63:S71)*'3k EBIT'!$E$12)</f>
        <v>9.2483775350586583</v>
      </c>
      <c r="T72" s="38">
        <f>IF(T66="-","-",SUM(T63:T71)*'3k EBIT'!$E$12)</f>
        <v>8.08212525579291</v>
      </c>
      <c r="U72" s="38">
        <f>IF(U66="-","-",SUM(U63:U71)*'3k EBIT'!$E$12)</f>
        <v>8.8676236718243224</v>
      </c>
      <c r="V72" s="38">
        <f>IF(V66="-","-",SUM(V63:V71)*'3k EBIT'!$E$12)</f>
        <v>10.394544759762473</v>
      </c>
      <c r="W72" s="38" t="str">
        <f>IF(W66="-","-",SUM(W63:W71)*'3k EBIT'!$E$12)</f>
        <v>-</v>
      </c>
      <c r="X72" s="38" t="str">
        <f>IF(X66="-","-",SUM(X63:X71)*'3k EBIT'!$E$12)</f>
        <v>-</v>
      </c>
      <c r="Y72" s="38" t="str">
        <f>IF(Y66="-","-",SUM(Y63:Y71)*'3k EBIT'!$E$12)</f>
        <v>-</v>
      </c>
      <c r="Z72" s="38" t="str">
        <f>IF(Z66="-","-",SUM(Z63:Z71)*'3k EBIT'!$E$12)</f>
        <v>-</v>
      </c>
      <c r="AA72" s="28"/>
    </row>
    <row r="73" spans="1:27" s="29" customFormat="1" ht="11.25" customHeight="1" x14ac:dyDescent="0.25">
      <c r="A73" s="256"/>
      <c r="B73" s="135" t="s">
        <v>292</v>
      </c>
      <c r="C73" s="179" t="s">
        <v>516</v>
      </c>
      <c r="D73" s="133" t="s">
        <v>320</v>
      </c>
      <c r="E73" s="127"/>
      <c r="F73" s="30"/>
      <c r="G73" s="38">
        <f>IF(G68="-","-",SUM(G63:G66,G68:G72)*'3l HAP'!$E$13)</f>
        <v>5.5175724486341249</v>
      </c>
      <c r="H73" s="38">
        <f>IF(H68="-","-",SUM(H63:H66,H68:H72)*'3l HAP'!$E$13)</f>
        <v>4.9271519447038088</v>
      </c>
      <c r="I73" s="38">
        <f>IF(I68="-","-",SUM(I63:I66,I68:I72)*'3l HAP'!$E$13)</f>
        <v>4.3601504936791446</v>
      </c>
      <c r="J73" s="38">
        <f>IF(J68="-","-",SUM(J63:J66,J68:J72)*'3l HAP'!$E$13)</f>
        <v>4.1489770826195889</v>
      </c>
      <c r="K73" s="38">
        <f>IF(K68="-","-",SUM(K63:K66,K68:K72)*'3l HAP'!$E$13)</f>
        <v>4.7212376609680033</v>
      </c>
      <c r="L73" s="38">
        <f>IF(L68="-","-",SUM(L63:L66,L68:L72)*'3l HAP'!$E$13)</f>
        <v>4.7113160672625849</v>
      </c>
      <c r="M73" s="38">
        <f>IF(M68="-","-",SUM(M63:M66,M68:M72)*'3l HAP'!$E$13)</f>
        <v>5.0402554498027081</v>
      </c>
      <c r="N73" s="38">
        <f>IF(N68="-","-",SUM(N63:N66,N68:N72)*'3l HAP'!$E$13)</f>
        <v>5.6271959848593216</v>
      </c>
      <c r="O73" s="30"/>
      <c r="P73" s="38">
        <f>IF(P68="-","-",SUM(P63:P66,P68:P72)*'3l HAP'!$E$13)</f>
        <v>5.6271959848593216</v>
      </c>
      <c r="Q73" s="38">
        <f>IF(Q68="-","-",SUM(Q63:Q66,Q68:Q72)*'3l HAP'!$E$13)</f>
        <v>6.2511687016480231</v>
      </c>
      <c r="R73" s="38">
        <f>IF(R68="-","-",SUM(R63:R66,R68:R72)*'3l HAP'!$E$13)</f>
        <v>5.5156087921087344</v>
      </c>
      <c r="S73" s="38">
        <f>IF(S68="-","-",SUM(S63:S66,S68:S72)*'3l HAP'!$E$13)</f>
        <v>5.2419068162009648</v>
      </c>
      <c r="T73" s="38">
        <f>IF(T68="-","-",SUM(T63:T66,T68:T72)*'3l HAP'!$E$13)</f>
        <v>4.3822213577474365</v>
      </c>
      <c r="U73" s="38">
        <f>IF(U68="-","-",SUM(U63:U66,U68:U72)*'3l HAP'!$E$13)</f>
        <v>5.055197450079854</v>
      </c>
      <c r="V73" s="38">
        <f>IF(V68="-","-",SUM(V63:V66,V68:V72)*'3l HAP'!$E$13)</f>
        <v>6.2381351207451337</v>
      </c>
      <c r="W73" s="38" t="str">
        <f>IF(W68="-","-",SUM(W63:W66,W68:W72)*'3l HAP'!$E$13)</f>
        <v>-</v>
      </c>
      <c r="X73" s="38" t="str">
        <f>IF(X68="-","-",SUM(X63:X66,X68:X72)*'3l HAP'!$E$13)</f>
        <v>-</v>
      </c>
      <c r="Y73" s="38" t="str">
        <f>IF(Y68="-","-",SUM(Y63:Y66,Y68:Y72)*'3l HAP'!$E$13)</f>
        <v>-</v>
      </c>
      <c r="Z73" s="38" t="str">
        <f>IF(Z68="-","-",SUM(Z63:Z66,Z68:Z72)*'3l HAP'!$E$13)</f>
        <v>-</v>
      </c>
      <c r="AA73" s="28"/>
    </row>
    <row r="74" spans="1:27" s="29" customFormat="1" ht="11.25" customHeight="1" x14ac:dyDescent="0.25">
      <c r="A74" s="256"/>
      <c r="B74" s="135" t="s">
        <v>44</v>
      </c>
      <c r="C74" s="135" t="str">
        <f>B74&amp;"_"&amp;D74</f>
        <v>Total_Midlands</v>
      </c>
      <c r="D74" s="133" t="s">
        <v>320</v>
      </c>
      <c r="E74" s="128"/>
      <c r="F74" s="30"/>
      <c r="G74" s="38">
        <f t="shared" ref="G74:N74" si="8">IF(G63="-","-",SUM(G63:G73))</f>
        <v>504.0261715591414</v>
      </c>
      <c r="H74" s="38">
        <f t="shared" si="8"/>
        <v>462.98923620423341</v>
      </c>
      <c r="I74" s="38">
        <f t="shared" si="8"/>
        <v>423.57828675732679</v>
      </c>
      <c r="J74" s="38">
        <f t="shared" si="8"/>
        <v>408.59568522880164</v>
      </c>
      <c r="K74" s="38">
        <f t="shared" si="8"/>
        <v>449.12188994395478</v>
      </c>
      <c r="L74" s="38">
        <f t="shared" si="8"/>
        <v>448.45831015034167</v>
      </c>
      <c r="M74" s="38">
        <f t="shared" si="8"/>
        <v>474.98394120115955</v>
      </c>
      <c r="N74" s="38">
        <f t="shared" si="8"/>
        <v>515.73171003061691</v>
      </c>
      <c r="O74" s="30"/>
      <c r="P74" s="38">
        <f t="shared" ref="P74:Z74" si="9">IF(P63="-","-",SUM(P63:P73))</f>
        <v>515.73171003061691</v>
      </c>
      <c r="Q74" s="38">
        <f t="shared" si="9"/>
        <v>563.47047286882366</v>
      </c>
      <c r="R74" s="38">
        <f t="shared" si="9"/>
        <v>512.05118141432013</v>
      </c>
      <c r="S74" s="38">
        <f t="shared" si="9"/>
        <v>491.99841813165295</v>
      </c>
      <c r="T74" s="38">
        <f t="shared" si="9"/>
        <v>429.75705911833745</v>
      </c>
      <c r="U74" s="38">
        <f t="shared" si="9"/>
        <v>471.77204003063622</v>
      </c>
      <c r="V74" s="38">
        <f t="shared" si="9"/>
        <v>553.31921229286161</v>
      </c>
      <c r="W74" s="38" t="str">
        <f t="shared" si="9"/>
        <v>-</v>
      </c>
      <c r="X74" s="38" t="str">
        <f t="shared" si="9"/>
        <v>-</v>
      </c>
      <c r="Y74" s="38" t="str">
        <f t="shared" si="9"/>
        <v>-</v>
      </c>
      <c r="Z74" s="38" t="str">
        <f t="shared" si="9"/>
        <v>-</v>
      </c>
      <c r="AA74" s="28"/>
    </row>
    <row r="75" spans="1:27" s="29" customFormat="1" ht="11.25" customHeight="1" x14ac:dyDescent="0.25">
      <c r="A75" s="256"/>
      <c r="B75" s="132" t="s">
        <v>350</v>
      </c>
      <c r="C75" s="132" t="s">
        <v>341</v>
      </c>
      <c r="D75" s="134" t="s">
        <v>321</v>
      </c>
      <c r="E75" s="131"/>
      <c r="F75" s="30"/>
      <c r="G75" s="129">
        <f>IF('3a DF'!H$41="-","-",'3a DF'!H$41)</f>
        <v>253.14985164432846</v>
      </c>
      <c r="H75" s="129">
        <f>IF('3a DF'!I$41="-","-",'3a DF'!I$41)</f>
        <v>213.57444115975193</v>
      </c>
      <c r="I75" s="129">
        <f>IF('3a DF'!J$41="-","-",'3a DF'!J$41)</f>
        <v>174.74989531236287</v>
      </c>
      <c r="J75" s="129">
        <f>IF('3a DF'!K$41="-","-",'3a DF'!K$41)</f>
        <v>160.26701947738721</v>
      </c>
      <c r="K75" s="129">
        <f>IF('3a DF'!L$41="-","-",'3a DF'!L$41)</f>
        <v>200.74683223176862</v>
      </c>
      <c r="L75" s="129">
        <f>IF('3a DF'!M$41="-","-",'3a DF'!M$41)</f>
        <v>199.05760849983216</v>
      </c>
      <c r="M75" s="129">
        <f>IF('3a DF'!N$41="-","-",'3a DF'!N$41)</f>
        <v>215.77106184657606</v>
      </c>
      <c r="N75" s="129">
        <f>IF('3a DF'!O$41="-","-",'3a DF'!O$41)</f>
        <v>243.35846990910571</v>
      </c>
      <c r="O75" s="30"/>
      <c r="P75" s="129">
        <f>IF('3a DF'!Q$41="-","-",'3a DF'!Q$41)</f>
        <v>243.35846990910571</v>
      </c>
      <c r="Q75" s="129">
        <f>IF('3a DF'!R$41="-","-",'3a DF'!R$41)</f>
        <v>281.17733015023742</v>
      </c>
      <c r="R75" s="129">
        <f>IF('3a DF'!S$41="-","-",'3a DF'!S$41)</f>
        <v>230.77888190073497</v>
      </c>
      <c r="S75" s="129">
        <f>IF('3a DF'!T$41="-","-",'3a DF'!T$41)</f>
        <v>206.31785050021912</v>
      </c>
      <c r="T75" s="129">
        <f>IF('3a DF'!U$41="-","-",'3a DF'!U$41)</f>
        <v>145.13269789847291</v>
      </c>
      <c r="U75" s="129">
        <f>IF('3a DF'!V$41="-","-",'3a DF'!V$41)</f>
        <v>187.06626878827944</v>
      </c>
      <c r="V75" s="129">
        <f>IF('3a DF'!W$41="-","-",'3a DF'!W$41)</f>
        <v>276.51257875872909</v>
      </c>
      <c r="W75" s="129" t="str">
        <f>IF('3a DF'!X$41="-","-",'3a DF'!X$41)</f>
        <v>-</v>
      </c>
      <c r="X75" s="129" t="str">
        <f>IF('3a DF'!Y$41="-","-",'3a DF'!Y$41)</f>
        <v>-</v>
      </c>
      <c r="Y75" s="129" t="str">
        <f>IF('3a DF'!Z$41="-","-",'3a DF'!Z$41)</f>
        <v>-</v>
      </c>
      <c r="Z75" s="129" t="str">
        <f>IF('3a DF'!AA$41="-","-",'3a DF'!AA$41)</f>
        <v>-</v>
      </c>
      <c r="AA75" s="28"/>
    </row>
    <row r="76" spans="1:27" s="29" customFormat="1" ht="11.25" customHeight="1" x14ac:dyDescent="0.25">
      <c r="A76" s="256"/>
      <c r="B76" s="132" t="s">
        <v>350</v>
      </c>
      <c r="C76" s="132" t="s">
        <v>300</v>
      </c>
      <c r="D76" s="134" t="s">
        <v>321</v>
      </c>
      <c r="E76" s="131"/>
      <c r="F76" s="30"/>
      <c r="G76" s="129" t="s">
        <v>333</v>
      </c>
      <c r="H76" s="129" t="s">
        <v>333</v>
      </c>
      <c r="I76" s="129" t="s">
        <v>333</v>
      </c>
      <c r="J76" s="129" t="s">
        <v>333</v>
      </c>
      <c r="K76" s="129" t="s">
        <v>333</v>
      </c>
      <c r="L76" s="129" t="s">
        <v>333</v>
      </c>
      <c r="M76" s="129" t="s">
        <v>333</v>
      </c>
      <c r="N76" s="129" t="s">
        <v>333</v>
      </c>
      <c r="O76" s="30"/>
      <c r="P76" s="129" t="s">
        <v>333</v>
      </c>
      <c r="Q76" s="129" t="s">
        <v>333</v>
      </c>
      <c r="R76" s="129" t="s">
        <v>333</v>
      </c>
      <c r="S76" s="129" t="s">
        <v>333</v>
      </c>
      <c r="T76" s="129" t="s">
        <v>333</v>
      </c>
      <c r="U76" s="129" t="s">
        <v>333</v>
      </c>
      <c r="V76" s="129" t="s">
        <v>333</v>
      </c>
      <c r="W76" s="129" t="s">
        <v>333</v>
      </c>
      <c r="X76" s="129" t="s">
        <v>333</v>
      </c>
      <c r="Y76" s="129" t="s">
        <v>333</v>
      </c>
      <c r="Z76" s="129" t="s">
        <v>333</v>
      </c>
      <c r="AA76" s="28"/>
    </row>
    <row r="77" spans="1:27" s="29" customFormat="1" ht="11.5" x14ac:dyDescent="0.25">
      <c r="A77" s="256"/>
      <c r="B77" s="132" t="s">
        <v>596</v>
      </c>
      <c r="C77" s="132" t="s">
        <v>597</v>
      </c>
      <c r="D77" s="134" t="s">
        <v>321</v>
      </c>
      <c r="E77" s="131"/>
      <c r="F77" s="30"/>
      <c r="G77" s="129" t="str">
        <f>IF('3c AA'!J228="-","-",'3c AA'!J228)</f>
        <v>-</v>
      </c>
      <c r="H77" s="129" t="str">
        <f>IF('3c AA'!K228="-","-",'3c AA'!K228)</f>
        <v>-</v>
      </c>
      <c r="I77" s="129" t="str">
        <f>IF('3c AA'!L228="-","-",'3c AA'!L228)</f>
        <v>-</v>
      </c>
      <c r="J77" s="129" t="str">
        <f>IF('3c AA'!M228="-","-",'3c AA'!M228)</f>
        <v>-</v>
      </c>
      <c r="K77" s="129" t="str">
        <f>IF('3c AA'!N228="-","-",'3c AA'!N228)</f>
        <v>-</v>
      </c>
      <c r="L77" s="129" t="str">
        <f>IF('3c AA'!O228="-","-",'3c AA'!O228)</f>
        <v>-</v>
      </c>
      <c r="M77" s="129" t="str">
        <f>IF('3c AA'!P228="-","-",'3c AA'!P228)</f>
        <v>-</v>
      </c>
      <c r="N77" s="129" t="str">
        <f>IF('3c AA'!Q228="-","-",'3c AA'!Q228)</f>
        <v>-</v>
      </c>
      <c r="O77" s="30"/>
      <c r="P77" s="129" t="str">
        <f>IF('3c AA'!S228="-","-",'3c AA'!S228)</f>
        <v>-</v>
      </c>
      <c r="Q77" s="129" t="str">
        <f>IF('3c AA'!T228="-","-",'3c AA'!T228)</f>
        <v>-</v>
      </c>
      <c r="R77" s="129" t="str">
        <f>IF('3c AA'!U228="-","-",'3c AA'!U228)</f>
        <v>-</v>
      </c>
      <c r="S77" s="129" t="str">
        <f>IF('3c AA'!V228="-","-",'3c AA'!V228)</f>
        <v>-</v>
      </c>
      <c r="T77" s="129">
        <f>IF('3c AA'!W228="-","-",'3c AA'!W228)</f>
        <v>10.705717509101307</v>
      </c>
      <c r="U77" s="129">
        <f>IF('3c AA'!X228="-","-",'3c AA'!X228)</f>
        <v>13.71215092385904</v>
      </c>
      <c r="V77" s="129">
        <f>IF('3c AA'!Y228="-","-",'3c AA'!Y228)</f>
        <v>4.43</v>
      </c>
      <c r="W77" s="129" t="str">
        <f>IF('3c AA'!Z228="-","-",'3c AA'!Z228)</f>
        <v>-</v>
      </c>
      <c r="X77" s="129" t="str">
        <f>IF('3c AA'!AA228="-","-",'3c AA'!AA228)</f>
        <v>-</v>
      </c>
      <c r="Y77" s="129" t="str">
        <f>IF('3c AA'!AB228="-","-",'3c AA'!AB228)</f>
        <v>-</v>
      </c>
      <c r="Z77" s="129" t="str">
        <f>IF('3c AA'!AC228="-","-",'3c AA'!AC228)</f>
        <v>-</v>
      </c>
      <c r="AA77" s="28"/>
    </row>
    <row r="78" spans="1:27" s="29" customFormat="1" ht="11.5" x14ac:dyDescent="0.25">
      <c r="A78" s="256"/>
      <c r="B78" s="132" t="s">
        <v>2</v>
      </c>
      <c r="C78" s="132" t="s">
        <v>342</v>
      </c>
      <c r="D78" s="134" t="s">
        <v>321</v>
      </c>
      <c r="E78" s="131"/>
      <c r="F78" s="30"/>
      <c r="G78" s="129">
        <f>IF('3d PC'!G$42="-","-",'3d PC'!G$42)</f>
        <v>21.926269106402124</v>
      </c>
      <c r="H78" s="129">
        <f>IF('3d PC'!H$42="-","-",'3d PC'!H$42)</f>
        <v>21.926269106402124</v>
      </c>
      <c r="I78" s="129">
        <f>IF('3d PC'!I$42="-","-",'3d PC'!I$42)</f>
        <v>22.64764819235609</v>
      </c>
      <c r="J78" s="129">
        <f>IF('3d PC'!J$42="-","-",'3d PC'!J$42)</f>
        <v>22.505107470829557</v>
      </c>
      <c r="K78" s="129">
        <f>IF('3d PC'!K$42="-","-",'3d PC'!K$42)</f>
        <v>19.106297226763825</v>
      </c>
      <c r="L78" s="129">
        <f>IF('3d PC'!L$42="-","-",'3d PC'!L$42)</f>
        <v>19.106297226763825</v>
      </c>
      <c r="M78" s="129">
        <f>IF('3d PC'!M$42="-","-",'3d PC'!M$42)</f>
        <v>20.852393125569616</v>
      </c>
      <c r="N78" s="129">
        <f>IF('3d PC'!N$42="-","-",'3d PC'!N$42)</f>
        <v>20.849370287873604</v>
      </c>
      <c r="O78" s="30"/>
      <c r="P78" s="129">
        <f>IF('3d PC'!P$42="-","-",'3d PC'!P$42)</f>
        <v>20.849370287873604</v>
      </c>
      <c r="Q78" s="129">
        <f>IF('3d PC'!Q$42="-","-",'3d PC'!Q$42)</f>
        <v>21.503193401206047</v>
      </c>
      <c r="R78" s="129">
        <f>IF('3d PC'!R$42="-","-",'3d PC'!R$42)</f>
        <v>21.819481548965161</v>
      </c>
      <c r="S78" s="129">
        <f>IF('3d PC'!S$42="-","-",'3d PC'!S$42)</f>
        <v>25.256715910577427</v>
      </c>
      <c r="T78" s="129">
        <f>IF('3d PC'!T$42="-","-",'3d PC'!T$42)</f>
        <v>24.167303215101221</v>
      </c>
      <c r="U78" s="129">
        <f>IF('3d PC'!U$42="-","-",'3d PC'!U$42)</f>
        <v>23.962512789411701</v>
      </c>
      <c r="V78" s="129">
        <f>IF('3d PC'!V$42="-","-",'3d PC'!V$42)</f>
        <v>23.858648398084732</v>
      </c>
      <c r="W78" s="129" t="str">
        <f>IF('3d PC'!W$42="-","-",'3d PC'!W$42)</f>
        <v>-</v>
      </c>
      <c r="X78" s="129" t="str">
        <f>IF('3d PC'!X$42="-","-",'3d PC'!X$42)</f>
        <v>-</v>
      </c>
      <c r="Y78" s="129" t="str">
        <f>IF('3d PC'!Y$42="-","-",'3d PC'!Y$42)</f>
        <v>-</v>
      </c>
      <c r="Z78" s="129" t="str">
        <f>IF('3d PC'!Z$42="-","-",'3d PC'!Z$42)</f>
        <v>-</v>
      </c>
      <c r="AA78" s="28"/>
    </row>
    <row r="79" spans="1:27" s="29" customFormat="1" ht="11.5" x14ac:dyDescent="0.25">
      <c r="A79" s="256"/>
      <c r="B79" s="132" t="s">
        <v>352</v>
      </c>
      <c r="C79" s="132" t="s">
        <v>343</v>
      </c>
      <c r="D79" s="134" t="s">
        <v>321</v>
      </c>
      <c r="E79" s="131"/>
      <c r="F79" s="30"/>
      <c r="G79" s="129">
        <f>IF('3f NC-Gas'!F49="-","-",'3f NC-Gas'!F49)</f>
        <v>123.21530141639572</v>
      </c>
      <c r="H79" s="129">
        <f>IF('3f NC-Gas'!G49="-","-",'3f NC-Gas'!G49)</f>
        <v>123.09530141639571</v>
      </c>
      <c r="I79" s="129">
        <f>IF('3f NC-Gas'!H49="-","-",'3f NC-Gas'!H49)</f>
        <v>118.32634141586192</v>
      </c>
      <c r="J79" s="129">
        <f>IF('3f NC-Gas'!I49="-","-",'3f NC-Gas'!I49)</f>
        <v>117.97834141586192</v>
      </c>
      <c r="K79" s="129">
        <f>IF('3f NC-Gas'!J49="-","-",'3f NC-Gas'!J49)</f>
        <v>115.52791571060008</v>
      </c>
      <c r="L79" s="129">
        <f>IF('3f NC-Gas'!K49="-","-",'3f NC-Gas'!K49)</f>
        <v>115.55191571060008</v>
      </c>
      <c r="M79" s="129">
        <f>IF('3f NC-Gas'!L49="-","-",'3f NC-Gas'!L49)</f>
        <v>114.00248669728555</v>
      </c>
      <c r="N79" s="129">
        <f>IF('3f NC-Gas'!M49="-","-",'3f NC-Gas'!M49)</f>
        <v>114.07448669728555</v>
      </c>
      <c r="O79" s="30"/>
      <c r="P79" s="129">
        <f>IF('3f NC-Gas'!O49="-","-",'3f NC-Gas'!O49)</f>
        <v>114.07448669728555</v>
      </c>
      <c r="Q79" s="129">
        <f>IF('3f NC-Gas'!P49="-","-",'3f NC-Gas'!P49)</f>
        <v>122.66333492872354</v>
      </c>
      <c r="R79" s="129">
        <f>IF('3f NC-Gas'!Q49="-","-",'3f NC-Gas'!Q49)</f>
        <v>122.21933492872355</v>
      </c>
      <c r="S79" s="129">
        <f>IF('3f NC-Gas'!R49="-","-",'3f NC-Gas'!R49)</f>
        <v>122.61854888546891</v>
      </c>
      <c r="T79" s="129">
        <f>IF('3f NC-Gas'!S49="-","-",'3f NC-Gas'!S49)</f>
        <v>119.95454888546891</v>
      </c>
      <c r="U79" s="129">
        <f>IF('3f NC-Gas'!T49="-","-",'3f NC-Gas'!T49)</f>
        <v>111.15514265073047</v>
      </c>
      <c r="V79" s="129">
        <f>IF('3f NC-Gas'!U49="-","-",'3f NC-Gas'!U49)</f>
        <v>110.72314265073047</v>
      </c>
      <c r="W79" s="129" t="str">
        <f>IF('3f NC-Gas'!V49="-","-",'3f NC-Gas'!V49)</f>
        <v>-</v>
      </c>
      <c r="X79" s="129" t="str">
        <f>IF('3f NC-Gas'!W49="-","-",'3f NC-Gas'!W49)</f>
        <v>-</v>
      </c>
      <c r="Y79" s="129" t="str">
        <f>IF('3f NC-Gas'!X49="-","-",'3f NC-Gas'!X49)</f>
        <v>-</v>
      </c>
      <c r="Z79" s="129" t="str">
        <f>IF('3f NC-Gas'!Y49="-","-",'3f NC-Gas'!Y49)</f>
        <v>-</v>
      </c>
      <c r="AA79" s="28"/>
    </row>
    <row r="80" spans="1:27" s="29" customFormat="1" ht="11.5" x14ac:dyDescent="0.25">
      <c r="A80" s="256"/>
      <c r="B80" s="132" t="s">
        <v>349</v>
      </c>
      <c r="C80" s="132" t="s">
        <v>344</v>
      </c>
      <c r="D80" s="134" t="s">
        <v>321</v>
      </c>
      <c r="E80" s="131"/>
      <c r="F80" s="30"/>
      <c r="G80" s="129">
        <f>IF('3g CPIH'!C$16="-","-",'3h OC '!$E$12*('3g CPIH'!C$16/'3g CPIH'!$G$16))</f>
        <v>87.194616340508801</v>
      </c>
      <c r="H80" s="129">
        <f>IF('3g CPIH'!D$16="-","-",'3h OC '!$E$12*('3g CPIH'!D$16/'3g CPIH'!$G$16))</f>
        <v>87.369180136986301</v>
      </c>
      <c r="I80" s="129">
        <f>IF('3g CPIH'!E$16="-","-",'3h OC '!$E$12*('3g CPIH'!E$16/'3g CPIH'!$G$16))</f>
        <v>87.631025831702544</v>
      </c>
      <c r="J80" s="129">
        <f>IF('3g CPIH'!F$16="-","-",'3h OC '!$E$12*('3g CPIH'!F$16/'3g CPIH'!$G$16))</f>
        <v>88.15471722113503</v>
      </c>
      <c r="K80" s="129">
        <f>IF('3g CPIH'!G$16="-","-",'3h OC '!$E$12*('3g CPIH'!G$16/'3g CPIH'!$G$16))</f>
        <v>89.202100000000002</v>
      </c>
      <c r="L80" s="129">
        <f>IF('3g CPIH'!H$16="-","-",'3h OC '!$E$12*('3g CPIH'!H$16/'3g CPIH'!$G$16))</f>
        <v>90.33676467710373</v>
      </c>
      <c r="M80" s="129">
        <f>IF('3g CPIH'!I$16="-","-",'3h OC '!$E$12*('3g CPIH'!I$16/'3g CPIH'!$G$16))</f>
        <v>91.645993150684916</v>
      </c>
      <c r="N80" s="129">
        <f>IF('3g CPIH'!J$16="-","-",'3h OC '!$E$12*('3g CPIH'!J$16/'3g CPIH'!$G$16))</f>
        <v>92.431530234833673</v>
      </c>
      <c r="O80" s="30"/>
      <c r="P80" s="129">
        <f>IF('3g CPIH'!L$16="-","-",'3h OC '!$E$12*('3g CPIH'!L$16/'3g CPIH'!$G$16))</f>
        <v>92.431530234833673</v>
      </c>
      <c r="Q80" s="129">
        <f>IF('3g CPIH'!M$16="-","-",'3h OC '!$E$12*('3g CPIH'!M$16/'3g CPIH'!$G$16))</f>
        <v>93.47891301369863</v>
      </c>
      <c r="R80" s="129">
        <f>IF('3g CPIH'!N$16="-","-",'3h OC '!$E$12*('3g CPIH'!N$16/'3g CPIH'!$G$16))</f>
        <v>94.177168199608616</v>
      </c>
      <c r="S80" s="129">
        <f>IF('3g CPIH'!O$16="-","-",'3h OC '!$E$12*('3g CPIH'!O$16/'3g CPIH'!$G$16))</f>
        <v>94.700859589041102</v>
      </c>
      <c r="T80" s="129">
        <f>IF('3g CPIH'!P$16="-","-",'3h OC '!$E$12*('3g CPIH'!P$16/'3g CPIH'!$G$16))</f>
        <v>94.96270528375733</v>
      </c>
      <c r="U80" s="129">
        <f>IF('3g CPIH'!Q$16="-","-",'3h OC '!$E$12*('3g CPIH'!Q$16/'3g CPIH'!$G$16))</f>
        <v>95.48639667318983</v>
      </c>
      <c r="V80" s="129">
        <f>IF('3g CPIH'!R$16="-","-",'3h OC '!$E$12*('3g CPIH'!R$16/'3g CPIH'!$G$16))</f>
        <v>97.232034637964787</v>
      </c>
      <c r="W80" s="129" t="str">
        <f>IF('3g CPIH'!S$16="-","-",'3h OC '!$E$12*('3g CPIH'!S$16/'3g CPIH'!$G$16))</f>
        <v>-</v>
      </c>
      <c r="X80" s="129" t="str">
        <f>IF('3g CPIH'!T$16="-","-",'3h OC '!$E$12*('3g CPIH'!T$16/'3g CPIH'!$G$16))</f>
        <v>-</v>
      </c>
      <c r="Y80" s="129" t="str">
        <f>IF('3g CPIH'!U$16="-","-",'3h OC '!$E$12*('3g CPIH'!U$16/'3g CPIH'!$G$16))</f>
        <v>-</v>
      </c>
      <c r="Z80" s="129" t="str">
        <f>IF('3g CPIH'!V$16="-","-",'3h OC '!$E$12*('3g CPIH'!V$16/'3g CPIH'!$G$16))</f>
        <v>-</v>
      </c>
      <c r="AA80" s="28"/>
    </row>
    <row r="81" spans="1:27" s="29" customFormat="1" ht="11.5" x14ac:dyDescent="0.25">
      <c r="A81" s="256"/>
      <c r="B81" s="132" t="s">
        <v>349</v>
      </c>
      <c r="C81" s="132" t="s">
        <v>43</v>
      </c>
      <c r="D81" s="134" t="s">
        <v>321</v>
      </c>
      <c r="E81" s="131"/>
      <c r="F81" s="30"/>
      <c r="G81" s="129" t="s">
        <v>333</v>
      </c>
      <c r="H81" s="129" t="s">
        <v>333</v>
      </c>
      <c r="I81" s="129" t="s">
        <v>333</v>
      </c>
      <c r="J81" s="129" t="s">
        <v>333</v>
      </c>
      <c r="K81" s="129">
        <f>IF('3i SMNCC'!G$47="-","-",'3i SMNCC'!G$47)</f>
        <v>0</v>
      </c>
      <c r="L81" s="129">
        <f>IF('3i SMNCC'!H$47="-","-",'3i SMNCC'!H$47)</f>
        <v>-0.14839729644435984</v>
      </c>
      <c r="M81" s="129">
        <f>IF('3i SMNCC'!I$47="-","-",'3i SMNCC'!I$47)</f>
        <v>1.899695256253338</v>
      </c>
      <c r="N81" s="129">
        <f>IF('3i SMNCC'!J$47="-","-",'3i SMNCC'!J$47)</f>
        <v>12.665365920990935</v>
      </c>
      <c r="O81" s="30"/>
      <c r="P81" s="129">
        <f>IF('3i SMNCC'!L$47="-","-",'3i SMNCC'!L$47)</f>
        <v>12.665365920990935</v>
      </c>
      <c r="Q81" s="129">
        <f>IF('3i SMNCC'!M$47="-","-",'3i SMNCC'!M$47)</f>
        <v>14.640709693750988</v>
      </c>
      <c r="R81" s="129">
        <f>IF('3i SMNCC'!N$47="-","-",'3i SMNCC'!N$47)</f>
        <v>14.927787132222536</v>
      </c>
      <c r="S81" s="129">
        <f>IF('3i SMNCC'!O$47="-","-",'3i SMNCC'!O$47)</f>
        <v>17.170757060355506</v>
      </c>
      <c r="T81" s="129">
        <f>IF('3i SMNCC'!P$47="-","-",'3i SMNCC'!P$47)</f>
        <v>11.164989866554468</v>
      </c>
      <c r="U81" s="129">
        <f>IF('3i SMNCC'!Q$47="-","-",'3i SMNCC'!Q$47)</f>
        <v>10.900121345430581</v>
      </c>
      <c r="V81" s="129">
        <f>IF('3i SMNCC'!R$47="-","-",'3i SMNCC'!R$47)</f>
        <v>7.9767627265742567</v>
      </c>
      <c r="W81" s="129" t="str">
        <f>IF('3i SMNCC'!S$47="-","-",'3i SMNCC'!S$47)</f>
        <v>-</v>
      </c>
      <c r="X81" s="129" t="str">
        <f>IF('3i SMNCC'!T$47="-","-",'3i SMNCC'!T$47)</f>
        <v>-</v>
      </c>
      <c r="Y81" s="129" t="str">
        <f>IF('3i SMNCC'!U$47="-","-",'3i SMNCC'!U$47)</f>
        <v>-</v>
      </c>
      <c r="Z81" s="129" t="str">
        <f>IF('3i SMNCC'!V$47="-","-",'3i SMNCC'!V$47)</f>
        <v>-</v>
      </c>
      <c r="AA81" s="28"/>
    </row>
    <row r="82" spans="1:27" s="29" customFormat="1" ht="11.25" customHeight="1" x14ac:dyDescent="0.25">
      <c r="A82" s="256"/>
      <c r="B82" s="132" t="s">
        <v>349</v>
      </c>
      <c r="C82" s="132" t="s">
        <v>389</v>
      </c>
      <c r="D82" s="134" t="s">
        <v>321</v>
      </c>
      <c r="E82" s="131"/>
      <c r="F82" s="30"/>
      <c r="G82" s="129">
        <f>IF('3g CPIH'!C$16="-","-",'3j PAAC PAP'!$G$22*('3g CPIH'!C$16/'3g CPIH'!$G$16))</f>
        <v>3.1142016634050882</v>
      </c>
      <c r="H82" s="129">
        <f>IF('3g CPIH'!D$16="-","-",'3j PAAC PAP'!$G$22*('3g CPIH'!D$16/'3g CPIH'!$G$16))</f>
        <v>3.1204363013698631</v>
      </c>
      <c r="I82" s="129">
        <f>IF('3g CPIH'!E$16="-","-",'3j PAAC PAP'!$G$22*('3g CPIH'!E$16/'3g CPIH'!$G$16))</f>
        <v>3.129788258317026</v>
      </c>
      <c r="J82" s="129">
        <f>IF('3g CPIH'!F$16="-","-",'3j PAAC PAP'!$G$22*('3g CPIH'!F$16/'3g CPIH'!$G$16))</f>
        <v>3.1484921722113506</v>
      </c>
      <c r="K82" s="129">
        <f>IF('3g CPIH'!G$16="-","-",'3j PAAC PAP'!$G$22*('3g CPIH'!G$16/'3g CPIH'!$G$16))</f>
        <v>3.1859000000000002</v>
      </c>
      <c r="L82" s="129">
        <f>IF('3g CPIH'!H$16="-","-",'3j PAAC PAP'!$G$22*('3g CPIH'!H$16/'3g CPIH'!$G$16))</f>
        <v>3.2264251467710374</v>
      </c>
      <c r="M82" s="129">
        <f>IF('3g CPIH'!I$16="-","-",'3j PAAC PAP'!$G$22*('3g CPIH'!I$16/'3g CPIH'!$G$16))</f>
        <v>3.2731849315068491</v>
      </c>
      <c r="N82" s="129">
        <f>IF('3g CPIH'!J$16="-","-",'3j PAAC PAP'!$G$22*('3g CPIH'!J$16/'3g CPIH'!$G$16))</f>
        <v>3.3012408023483371</v>
      </c>
      <c r="O82" s="30"/>
      <c r="P82" s="129">
        <f>IF('3g CPIH'!L$16="-","-",'3j PAAC PAP'!$G$22*('3g CPIH'!L$16/'3g CPIH'!$G$16))</f>
        <v>3.3012408023483371</v>
      </c>
      <c r="Q82" s="129">
        <f>IF('3g CPIH'!M$16="-","-",'3j PAAC PAP'!$G$22*('3g CPIH'!M$16/'3g CPIH'!$G$16))</f>
        <v>3.3386486301369862</v>
      </c>
      <c r="R82" s="129">
        <f>IF('3g CPIH'!N$16="-","-",'3j PAAC PAP'!$G$22*('3g CPIH'!N$16/'3g CPIH'!$G$16))</f>
        <v>3.3635871819960861</v>
      </c>
      <c r="S82" s="129">
        <f>IF('3g CPIH'!O$16="-","-",'3j PAAC PAP'!$G$22*('3g CPIH'!O$16/'3g CPIH'!$G$16))</f>
        <v>3.3822910958904111</v>
      </c>
      <c r="T82" s="129">
        <f>IF('3g CPIH'!P$16="-","-",'3j PAAC PAP'!$G$22*('3g CPIH'!P$16/'3g CPIH'!$G$16))</f>
        <v>3.3916430528375732</v>
      </c>
      <c r="U82" s="129">
        <f>IF('3g CPIH'!Q$16="-","-",'3j PAAC PAP'!$G$22*('3g CPIH'!Q$16/'3g CPIH'!$G$16))</f>
        <v>3.4103469667318986</v>
      </c>
      <c r="V82" s="129">
        <f>IF('3g CPIH'!R$16="-","-",'3j PAAC PAP'!$G$22*('3g CPIH'!R$16/'3g CPIH'!$G$16))</f>
        <v>3.4726933463796481</v>
      </c>
      <c r="W82" s="129" t="str">
        <f>IF('3g CPIH'!S$16="-","-",'3j PAAC PAP'!$G$22*('3g CPIH'!S$16/'3g CPIH'!$G$16))</f>
        <v>-</v>
      </c>
      <c r="X82" s="129" t="str">
        <f>IF('3g CPIH'!T$16="-","-",'3j PAAC PAP'!$G$22*('3g CPIH'!T$16/'3g CPIH'!$G$16))</f>
        <v>-</v>
      </c>
      <c r="Y82" s="129" t="str">
        <f>IF('3g CPIH'!U$16="-","-",'3j PAAC PAP'!$G$22*('3g CPIH'!U$16/'3g CPIH'!$G$16))</f>
        <v>-</v>
      </c>
      <c r="Z82" s="129" t="str">
        <f>IF('3g CPIH'!V$16="-","-",'3j PAAC PAP'!$G$22*('3g CPIH'!V$16/'3g CPIH'!$G$16))</f>
        <v>-</v>
      </c>
      <c r="AA82" s="28"/>
    </row>
    <row r="83" spans="1:27" s="29" customFormat="1" ht="11.25" customHeight="1" x14ac:dyDescent="0.25">
      <c r="A83" s="256"/>
      <c r="B83" s="132" t="s">
        <v>349</v>
      </c>
      <c r="C83" s="132" t="s">
        <v>404</v>
      </c>
      <c r="D83" s="134" t="s">
        <v>321</v>
      </c>
      <c r="E83" s="131"/>
      <c r="F83" s="30"/>
      <c r="G83" s="129">
        <f>IF(G75="-","-",SUM(G75:G81)*'3j PAAC PAP'!$G$40)</f>
        <v>2.0074847692290709</v>
      </c>
      <c r="H83" s="129">
        <f>IF(H75="-","-",SUM(H75:H81)*'3j PAAC PAP'!$G$40)</f>
        <v>1.8440660681737815</v>
      </c>
      <c r="I83" s="129">
        <f>IF(I75="-","-",SUM(I75:I81)*'3j PAAC PAP'!$G$40)</f>
        <v>1.6678725559606919</v>
      </c>
      <c r="J83" s="129">
        <f>IF(J75="-","-",SUM(J75:J81)*'3j PAAC PAP'!$G$40)</f>
        <v>1.6081229423948589</v>
      </c>
      <c r="K83" s="129">
        <f>IF(K75="-","-",SUM(K75:K81)*'3j PAAC PAP'!$G$40)</f>
        <v>1.755651305274363</v>
      </c>
      <c r="L83" s="129">
        <f>IF(L75="-","-",SUM(L75:L81)*'3j PAAC PAP'!$G$40)</f>
        <v>1.7528438207618318</v>
      </c>
      <c r="M83" s="129">
        <f>IF(M75="-","-",SUM(M75:M81)*'3j PAAC PAP'!$G$40)</f>
        <v>1.8366496903657876</v>
      </c>
      <c r="N83" s="129">
        <f>IF(N75="-","-",SUM(N75:N81)*'3j PAAC PAP'!$G$40)</f>
        <v>1.9987730873121199</v>
      </c>
      <c r="O83" s="30"/>
      <c r="P83" s="129">
        <f>IF(P75="-","-",SUM(P75:P81)*'3j PAAC PAP'!$G$40)</f>
        <v>1.9987730873121199</v>
      </c>
      <c r="Q83" s="129">
        <f>IF(Q75="-","-",SUM(Q75:Q81)*'3j PAAC PAP'!$G$40)</f>
        <v>2.2058714947107947</v>
      </c>
      <c r="R83" s="129">
        <f>IF(R75="-","-",SUM(R75:R81)*'3j PAAC PAP'!$G$40)</f>
        <v>2.0010201730919035</v>
      </c>
      <c r="S83" s="129">
        <f>IF(S75="-","-",SUM(S75:S81)*'3j PAAC PAP'!$G$40)</f>
        <v>1.9271776665953124</v>
      </c>
      <c r="T83" s="129">
        <f>IF(T75="-","-",SUM(T75:T81)*'3j PAAC PAP'!$G$40)</f>
        <v>1.6791737255927162</v>
      </c>
      <c r="U83" s="129">
        <f>IF(U75="-","-",SUM(U75:U81)*'3j PAAC PAP'!$G$40)</f>
        <v>1.8288385227616759</v>
      </c>
      <c r="V83" s="129">
        <f>IF(V75="-","-",SUM(V75:V81)*'3j PAAC PAP'!$G$40)</f>
        <v>2.153231646256565</v>
      </c>
      <c r="W83" s="129" t="str">
        <f>IF(W75="-","-",SUM(W75:W81)*'3j PAAC PAP'!$G$40)</f>
        <v>-</v>
      </c>
      <c r="X83" s="129" t="str">
        <f>IF(X75="-","-",SUM(X75:X81)*'3j PAAC PAP'!$G$40)</f>
        <v>-</v>
      </c>
      <c r="Y83" s="129" t="str">
        <f>IF(Y75="-","-",SUM(Y75:Y81)*'3j PAAC PAP'!$G$40)</f>
        <v>-</v>
      </c>
      <c r="Z83" s="129" t="str">
        <f>IF(Z75="-","-",SUM(Z75:Z81)*'3j PAAC PAP'!$G$40)</f>
        <v>-</v>
      </c>
      <c r="AA83" s="28"/>
    </row>
    <row r="84" spans="1:27" s="29" customFormat="1" ht="11.25" customHeight="1" x14ac:dyDescent="0.25">
      <c r="A84" s="256"/>
      <c r="B84" s="132" t="s">
        <v>388</v>
      </c>
      <c r="C84" s="132" t="s">
        <v>515</v>
      </c>
      <c r="D84" s="134" t="s">
        <v>321</v>
      </c>
      <c r="E84" s="131"/>
      <c r="F84" s="30"/>
      <c r="G84" s="129">
        <f>IF(G78="-","-",SUM(G75:G83)*'3k EBIT'!$E$12)</f>
        <v>9.502090416643135</v>
      </c>
      <c r="H84" s="129">
        <f>IF(H78="-","-",SUM(H75:H83)*'3k EBIT'!$E$12)</f>
        <v>8.7336063170540967</v>
      </c>
      <c r="I84" s="129">
        <f>IF(I78="-","-",SUM(I75:I83)*'3k EBIT'!$E$12)</f>
        <v>7.9050990061011568</v>
      </c>
      <c r="J84" s="129">
        <f>IF(J78="-","-",SUM(J75:J83)*'3k EBIT'!$E$12)</f>
        <v>7.6244417559541136</v>
      </c>
      <c r="K84" s="129">
        <f>IF(K78="-","-",SUM(K75:K83)*'3k EBIT'!$E$12)</f>
        <v>8.3190343213163125</v>
      </c>
      <c r="L84" s="129">
        <f>IF(L78="-","-",SUM(L75:L83)*'3k EBIT'!$E$12)</f>
        <v>8.3066148103873978</v>
      </c>
      <c r="M84" s="129">
        <f>IF(M78="-","-",SUM(M75:M83)*'3k EBIT'!$E$12)</f>
        <v>8.701683408275553</v>
      </c>
      <c r="N84" s="129">
        <f>IF(N78="-","-",SUM(N75:N83)*'3k EBIT'!$E$12)</f>
        <v>9.4647394610490778</v>
      </c>
      <c r="O84" s="30"/>
      <c r="P84" s="129">
        <f>IF(P78="-","-",SUM(P75:P83)*'3k EBIT'!$E$12)</f>
        <v>9.4647394610490778</v>
      </c>
      <c r="Q84" s="129">
        <f>IF(Q78="-","-",SUM(Q75:Q83)*'3k EBIT'!$E$12)</f>
        <v>10.439506969419808</v>
      </c>
      <c r="R84" s="129">
        <f>IF(R78="-","-",SUM(R75:R83)*'3k EBIT'!$E$12)</f>
        <v>9.4765156723135604</v>
      </c>
      <c r="S84" s="129">
        <f>IF(S78="-","-",SUM(S75:S83)*'3k EBIT'!$E$12)</f>
        <v>9.1295755193154058</v>
      </c>
      <c r="T84" s="129">
        <f>IF(T78="-","-",SUM(T75:T83)*'3k EBIT'!$E$12)</f>
        <v>7.9633232401336169</v>
      </c>
      <c r="U84" s="129">
        <f>IF(U78="-","-",SUM(U75:U83)*'3k EBIT'!$E$12)</f>
        <v>8.6676018090945224</v>
      </c>
      <c r="V84" s="129">
        <f>IF(V78="-","-",SUM(V75:V83)*'3k EBIT'!$E$12)</f>
        <v>10.194522897046291</v>
      </c>
      <c r="W84" s="129" t="str">
        <f>IF(W78="-","-",SUM(W75:W83)*'3k EBIT'!$E$12)</f>
        <v>-</v>
      </c>
      <c r="X84" s="129" t="str">
        <f>IF(X78="-","-",SUM(X75:X83)*'3k EBIT'!$E$12)</f>
        <v>-</v>
      </c>
      <c r="Y84" s="129" t="str">
        <f>IF(Y78="-","-",SUM(Y75:Y83)*'3k EBIT'!$E$12)</f>
        <v>-</v>
      </c>
      <c r="Z84" s="129" t="str">
        <f>IF(Z78="-","-",SUM(Z75:Z83)*'3k EBIT'!$E$12)</f>
        <v>-</v>
      </c>
      <c r="AA84" s="28"/>
    </row>
    <row r="85" spans="1:27" s="29" customFormat="1" ht="12.4" customHeight="1" x14ac:dyDescent="0.25">
      <c r="A85" s="256"/>
      <c r="B85" s="132" t="s">
        <v>292</v>
      </c>
      <c r="C85" s="177" t="s">
        <v>516</v>
      </c>
      <c r="D85" s="134" t="s">
        <v>321</v>
      </c>
      <c r="E85" s="130"/>
      <c r="F85" s="30"/>
      <c r="G85" s="129">
        <f>IF(G80="-","-",SUM(G75:G78,G80:G84)*'3l HAP'!$E$13)</f>
        <v>5.5181125786031036</v>
      </c>
      <c r="H85" s="129">
        <f>IF(H80="-","-",SUM(H75:H78,H80:H84)*'3l HAP'!$E$13)</f>
        <v>4.9276920746728559</v>
      </c>
      <c r="I85" s="129">
        <f>IF(I80="-","-",SUM(I75:I78,I80:I84)*'3l HAP'!$E$13)</f>
        <v>4.3590843901847141</v>
      </c>
      <c r="J85" s="129">
        <f>IF(J80="-","-",SUM(J75:J78,J80:J84)*'3l HAP'!$E$13)</f>
        <v>4.1479109791253537</v>
      </c>
      <c r="K85" s="129">
        <f>IF(K80="-","-",SUM(K75:K78,K80:K84)*'3l HAP'!$E$13)</f>
        <v>4.7190258486612873</v>
      </c>
      <c r="L85" s="129">
        <f>IF(L80="-","-",SUM(L75:L78,L80:L84)*'3l HAP'!$E$13)</f>
        <v>4.7091042549558546</v>
      </c>
      <c r="M85" s="129">
        <f>IF(M80="-","-",SUM(M75:M78,M80:M84)*'3l HAP'!$E$13)</f>
        <v>5.0362208636925665</v>
      </c>
      <c r="N85" s="129">
        <f>IF(N80="-","-",SUM(N75:N78,N80:N84)*'3l HAP'!$E$13)</f>
        <v>5.62316139874914</v>
      </c>
      <c r="O85" s="30"/>
      <c r="P85" s="129">
        <f>IF(P80="-","-",SUM(P75:P78,P80:P84)*'3l HAP'!$E$13)</f>
        <v>5.62316139874914</v>
      </c>
      <c r="Q85" s="129">
        <f>IF(Q80="-","-",SUM(Q75:Q78,Q80:Q84)*'3l HAP'!$E$13)</f>
        <v>6.2485470820636246</v>
      </c>
      <c r="R85" s="129">
        <f>IF(R80="-","-",SUM(R75:R78,R80:R84)*'3l HAP'!$E$13)</f>
        <v>5.5129871725245847</v>
      </c>
      <c r="S85" s="129">
        <f>IF(S80="-","-",SUM(S75:S78,S80:S84)*'3l HAP'!$E$13)</f>
        <v>5.2397976135141375</v>
      </c>
      <c r="T85" s="129">
        <f>IF(T80="-","-",SUM(T75:T78,T80:T84)*'3l HAP'!$E$13)</f>
        <v>4.3801121550621005</v>
      </c>
      <c r="U85" s="129">
        <f>IF(U80="-","-",SUM(U75:U78,U80:U84)*'3l HAP'!$E$13)</f>
        <v>5.0516462759044458</v>
      </c>
      <c r="V85" s="129">
        <f>IF(V80="-","-",SUM(V75:V78,V80:V84)*'3l HAP'!$E$13)</f>
        <v>6.2345839465699679</v>
      </c>
      <c r="W85" s="129" t="str">
        <f>IF(W80="-","-",SUM(W75:W78,W80:W84)*'3l HAP'!$E$13)</f>
        <v>-</v>
      </c>
      <c r="X85" s="129" t="str">
        <f>IF(X80="-","-",SUM(X75:X78,X80:X84)*'3l HAP'!$E$13)</f>
        <v>-</v>
      </c>
      <c r="Y85" s="129" t="str">
        <f>IF(Y80="-","-",SUM(Y75:Y78,Y80:Y84)*'3l HAP'!$E$13)</f>
        <v>-</v>
      </c>
      <c r="Z85" s="129" t="str">
        <f>IF(Z80="-","-",SUM(Z75:Z78,Z80:Z84)*'3l HAP'!$E$13)</f>
        <v>-</v>
      </c>
      <c r="AA85" s="28"/>
    </row>
    <row r="86" spans="1:27" s="29" customFormat="1" ht="11.25" customHeight="1" x14ac:dyDescent="0.25">
      <c r="A86" s="256"/>
      <c r="B86" s="132" t="s">
        <v>44</v>
      </c>
      <c r="C86" s="132" t="str">
        <f>B86&amp;"_"&amp;D86</f>
        <v>Total_Northern</v>
      </c>
      <c r="D86" s="134" t="s">
        <v>321</v>
      </c>
      <c r="E86" s="131"/>
      <c r="F86" s="30"/>
      <c r="G86" s="129">
        <f t="shared" ref="G86:N86" si="10">IF(G75="-","-",SUM(G75:G85))</f>
        <v>505.62792793551546</v>
      </c>
      <c r="H86" s="129">
        <f t="shared" si="10"/>
        <v>464.5909925808067</v>
      </c>
      <c r="I86" s="129">
        <f t="shared" si="10"/>
        <v>420.41675496284705</v>
      </c>
      <c r="J86" s="129">
        <f t="shared" si="10"/>
        <v>405.43415343489949</v>
      </c>
      <c r="K86" s="129">
        <f t="shared" si="10"/>
        <v>442.56275664438448</v>
      </c>
      <c r="L86" s="129">
        <f t="shared" si="10"/>
        <v>441.89917685073141</v>
      </c>
      <c r="M86" s="129">
        <f t="shared" si="10"/>
        <v>463.01936897021022</v>
      </c>
      <c r="N86" s="129">
        <f t="shared" si="10"/>
        <v>503.76713779954815</v>
      </c>
      <c r="O86" s="30"/>
      <c r="P86" s="129">
        <f t="shared" ref="P86:Z86" si="11">IF(P75="-","-",SUM(P75:P85))</f>
        <v>503.76713779954815</v>
      </c>
      <c r="Q86" s="129">
        <f t="shared" si="11"/>
        <v>555.69605536394772</v>
      </c>
      <c r="R86" s="129">
        <f t="shared" si="11"/>
        <v>504.27676391018093</v>
      </c>
      <c r="S86" s="129">
        <f t="shared" si="11"/>
        <v>485.74357384097732</v>
      </c>
      <c r="T86" s="129">
        <f t="shared" si="11"/>
        <v>423.50221483208213</v>
      </c>
      <c r="U86" s="129">
        <f t="shared" si="11"/>
        <v>461.24102674539358</v>
      </c>
      <c r="V86" s="129">
        <f t="shared" si="11"/>
        <v>542.78819900833594</v>
      </c>
      <c r="W86" s="129" t="str">
        <f t="shared" si="11"/>
        <v>-</v>
      </c>
      <c r="X86" s="129" t="str">
        <f t="shared" si="11"/>
        <v>-</v>
      </c>
      <c r="Y86" s="129" t="str">
        <f t="shared" si="11"/>
        <v>-</v>
      </c>
      <c r="Z86" s="129" t="str">
        <f t="shared" si="11"/>
        <v>-</v>
      </c>
      <c r="AA86" s="28"/>
    </row>
    <row r="87" spans="1:27" s="29" customFormat="1" ht="11.25" customHeight="1" x14ac:dyDescent="0.25">
      <c r="A87" s="256"/>
      <c r="B87" s="135" t="s">
        <v>350</v>
      </c>
      <c r="C87" s="135" t="s">
        <v>341</v>
      </c>
      <c r="D87" s="133" t="s">
        <v>322</v>
      </c>
      <c r="E87" s="128"/>
      <c r="F87" s="30"/>
      <c r="G87" s="38">
        <f>IF('3a DF'!H$41="-","-",'3a DF'!H$41)</f>
        <v>253.14985164432846</v>
      </c>
      <c r="H87" s="38">
        <f>IF('3a DF'!I$41="-","-",'3a DF'!I$41)</f>
        <v>213.57444115975193</v>
      </c>
      <c r="I87" s="38">
        <f>IF('3a DF'!J$41="-","-",'3a DF'!J$41)</f>
        <v>174.74989531236287</v>
      </c>
      <c r="J87" s="38">
        <f>IF('3a DF'!K$41="-","-",'3a DF'!K$41)</f>
        <v>160.26701947738721</v>
      </c>
      <c r="K87" s="38">
        <f>IF('3a DF'!L$41="-","-",'3a DF'!L$41)</f>
        <v>200.74683223176862</v>
      </c>
      <c r="L87" s="38">
        <f>IF('3a DF'!M$41="-","-",'3a DF'!M$41)</f>
        <v>199.05760849983216</v>
      </c>
      <c r="M87" s="38">
        <f>IF('3a DF'!N$41="-","-",'3a DF'!N$41)</f>
        <v>215.77106184657606</v>
      </c>
      <c r="N87" s="38">
        <f>IF('3a DF'!O$41="-","-",'3a DF'!O$41)</f>
        <v>243.35846990910571</v>
      </c>
      <c r="O87" s="30"/>
      <c r="P87" s="38">
        <f>IF('3a DF'!Q$41="-","-",'3a DF'!Q$41)</f>
        <v>243.35846990910571</v>
      </c>
      <c r="Q87" s="38">
        <f>IF('3a DF'!R$41="-","-",'3a DF'!R$41)</f>
        <v>281.17733015023742</v>
      </c>
      <c r="R87" s="38">
        <f>IF('3a DF'!S$41="-","-",'3a DF'!S$41)</f>
        <v>230.77888190073497</v>
      </c>
      <c r="S87" s="38">
        <f>IF('3a DF'!T$41="-","-",'3a DF'!T$41)</f>
        <v>206.31785050021912</v>
      </c>
      <c r="T87" s="38">
        <f>IF('3a DF'!U$41="-","-",'3a DF'!U$41)</f>
        <v>145.13269789847291</v>
      </c>
      <c r="U87" s="38">
        <f>IF('3a DF'!V$41="-","-",'3a DF'!V$41)</f>
        <v>187.06626878827944</v>
      </c>
      <c r="V87" s="38">
        <f>IF('3a DF'!W$41="-","-",'3a DF'!W$41)</f>
        <v>276.51257875872909</v>
      </c>
      <c r="W87" s="38" t="str">
        <f>IF('3a DF'!X$41="-","-",'3a DF'!X$41)</f>
        <v>-</v>
      </c>
      <c r="X87" s="38" t="str">
        <f>IF('3a DF'!Y$41="-","-",'3a DF'!Y$41)</f>
        <v>-</v>
      </c>
      <c r="Y87" s="38" t="str">
        <f>IF('3a DF'!Z$41="-","-",'3a DF'!Z$41)</f>
        <v>-</v>
      </c>
      <c r="Z87" s="38" t="str">
        <f>IF('3a DF'!AA$41="-","-",'3a DF'!AA$41)</f>
        <v>-</v>
      </c>
      <c r="AA87" s="28"/>
    </row>
    <row r="88" spans="1:27" s="29" customFormat="1" ht="11.5" x14ac:dyDescent="0.25">
      <c r="A88" s="256"/>
      <c r="B88" s="135" t="s">
        <v>350</v>
      </c>
      <c r="C88" s="135" t="s">
        <v>300</v>
      </c>
      <c r="D88" s="133" t="s">
        <v>322</v>
      </c>
      <c r="E88" s="128"/>
      <c r="F88" s="30"/>
      <c r="G88" s="38" t="s">
        <v>333</v>
      </c>
      <c r="H88" s="38" t="s">
        <v>333</v>
      </c>
      <c r="I88" s="38" t="s">
        <v>333</v>
      </c>
      <c r="J88" s="38" t="s">
        <v>333</v>
      </c>
      <c r="K88" s="38" t="s">
        <v>333</v>
      </c>
      <c r="L88" s="38" t="s">
        <v>333</v>
      </c>
      <c r="M88" s="38" t="s">
        <v>333</v>
      </c>
      <c r="N88" s="38" t="s">
        <v>333</v>
      </c>
      <c r="O88" s="30"/>
      <c r="P88" s="38" t="s">
        <v>333</v>
      </c>
      <c r="Q88" s="38" t="s">
        <v>333</v>
      </c>
      <c r="R88" s="38" t="s">
        <v>333</v>
      </c>
      <c r="S88" s="38" t="s">
        <v>333</v>
      </c>
      <c r="T88" s="38" t="s">
        <v>333</v>
      </c>
      <c r="U88" s="38" t="s">
        <v>333</v>
      </c>
      <c r="V88" s="38" t="s">
        <v>333</v>
      </c>
      <c r="W88" s="38" t="s">
        <v>333</v>
      </c>
      <c r="X88" s="38" t="s">
        <v>333</v>
      </c>
      <c r="Y88" s="38" t="s">
        <v>333</v>
      </c>
      <c r="Z88" s="38" t="s">
        <v>333</v>
      </c>
      <c r="AA88" s="28"/>
    </row>
    <row r="89" spans="1:27" s="29" customFormat="1" ht="11.5" x14ac:dyDescent="0.25">
      <c r="A89" s="256"/>
      <c r="B89" s="135" t="s">
        <v>596</v>
      </c>
      <c r="C89" s="135" t="s">
        <v>597</v>
      </c>
      <c r="D89" s="133" t="s">
        <v>322</v>
      </c>
      <c r="E89" s="128"/>
      <c r="F89" s="30"/>
      <c r="G89" s="38" t="str">
        <f>IF('3c AA'!J229="-","-",'3c AA'!J229)</f>
        <v>-</v>
      </c>
      <c r="H89" s="38" t="str">
        <f>IF('3c AA'!K229="-","-",'3c AA'!K229)</f>
        <v>-</v>
      </c>
      <c r="I89" s="38" t="str">
        <f>IF('3c AA'!L229="-","-",'3c AA'!L229)</f>
        <v>-</v>
      </c>
      <c r="J89" s="38" t="str">
        <f>IF('3c AA'!M229="-","-",'3c AA'!M229)</f>
        <v>-</v>
      </c>
      <c r="K89" s="38" t="str">
        <f>IF('3c AA'!N229="-","-",'3c AA'!N229)</f>
        <v>-</v>
      </c>
      <c r="L89" s="38" t="str">
        <f>IF('3c AA'!O229="-","-",'3c AA'!O229)</f>
        <v>-</v>
      </c>
      <c r="M89" s="38" t="str">
        <f>IF('3c AA'!P229="-","-",'3c AA'!P229)</f>
        <v>-</v>
      </c>
      <c r="N89" s="38" t="str">
        <f>IF('3c AA'!Q229="-","-",'3c AA'!Q229)</f>
        <v>-</v>
      </c>
      <c r="O89" s="30"/>
      <c r="P89" s="38" t="str">
        <f>IF('3c AA'!S229="-","-",'3c AA'!S229)</f>
        <v>-</v>
      </c>
      <c r="Q89" s="38" t="str">
        <f>IF('3c AA'!T229="-","-",'3c AA'!T229)</f>
        <v>-</v>
      </c>
      <c r="R89" s="38" t="str">
        <f>IF('3c AA'!U229="-","-",'3c AA'!U229)</f>
        <v>-</v>
      </c>
      <c r="S89" s="38" t="str">
        <f>IF('3c AA'!V229="-","-",'3c AA'!V229)</f>
        <v>-</v>
      </c>
      <c r="T89" s="38">
        <f>IF('3c AA'!W229="-","-",'3c AA'!W229)</f>
        <v>10.705717509101307</v>
      </c>
      <c r="U89" s="38">
        <f>IF('3c AA'!X229="-","-",'3c AA'!X229)</f>
        <v>13.71215092385904</v>
      </c>
      <c r="V89" s="38">
        <f>IF('3c AA'!Y229="-","-",'3c AA'!Y229)</f>
        <v>4.43</v>
      </c>
      <c r="W89" s="38" t="str">
        <f>IF('3c AA'!Z229="-","-",'3c AA'!Z229)</f>
        <v>-</v>
      </c>
      <c r="X89" s="38" t="str">
        <f>IF('3c AA'!AA229="-","-",'3c AA'!AA229)</f>
        <v>-</v>
      </c>
      <c r="Y89" s="38" t="str">
        <f>IF('3c AA'!AB229="-","-",'3c AA'!AB229)</f>
        <v>-</v>
      </c>
      <c r="Z89" s="38" t="str">
        <f>IF('3c AA'!AC229="-","-",'3c AA'!AC229)</f>
        <v>-</v>
      </c>
      <c r="AA89" s="28"/>
    </row>
    <row r="90" spans="1:27" s="29" customFormat="1" ht="11.5" x14ac:dyDescent="0.25">
      <c r="A90" s="256"/>
      <c r="B90" s="135" t="s">
        <v>2</v>
      </c>
      <c r="C90" s="135" t="s">
        <v>342</v>
      </c>
      <c r="D90" s="133" t="s">
        <v>322</v>
      </c>
      <c r="E90" s="128"/>
      <c r="F90" s="30"/>
      <c r="G90" s="38">
        <f>IF('3d PC'!G$42="-","-",'3d PC'!G$42)</f>
        <v>21.926269106402124</v>
      </c>
      <c r="H90" s="38">
        <f>IF('3d PC'!H$42="-","-",'3d PC'!H$42)</f>
        <v>21.926269106402124</v>
      </c>
      <c r="I90" s="38">
        <f>IF('3d PC'!I$42="-","-",'3d PC'!I$42)</f>
        <v>22.64764819235609</v>
      </c>
      <c r="J90" s="38">
        <f>IF('3d PC'!J$42="-","-",'3d PC'!J$42)</f>
        <v>22.505107470829557</v>
      </c>
      <c r="K90" s="38">
        <f>IF('3d PC'!K$42="-","-",'3d PC'!K$42)</f>
        <v>19.106297226763825</v>
      </c>
      <c r="L90" s="38">
        <f>IF('3d PC'!L$42="-","-",'3d PC'!L$42)</f>
        <v>19.106297226763825</v>
      </c>
      <c r="M90" s="38">
        <f>IF('3d PC'!M$42="-","-",'3d PC'!M$42)</f>
        <v>20.852393125569616</v>
      </c>
      <c r="N90" s="38">
        <f>IF('3d PC'!N$42="-","-",'3d PC'!N$42)</f>
        <v>20.849370287873604</v>
      </c>
      <c r="O90" s="30"/>
      <c r="P90" s="38">
        <f>IF('3d PC'!P$42="-","-",'3d PC'!P$42)</f>
        <v>20.849370287873604</v>
      </c>
      <c r="Q90" s="38">
        <f>IF('3d PC'!Q$42="-","-",'3d PC'!Q$42)</f>
        <v>21.503193401206047</v>
      </c>
      <c r="R90" s="38">
        <f>IF('3d PC'!R$42="-","-",'3d PC'!R$42)</f>
        <v>21.819481548965161</v>
      </c>
      <c r="S90" s="38">
        <f>IF('3d PC'!S$42="-","-",'3d PC'!S$42)</f>
        <v>25.256715910577427</v>
      </c>
      <c r="T90" s="38">
        <f>IF('3d PC'!T$42="-","-",'3d PC'!T$42)</f>
        <v>24.167303215101221</v>
      </c>
      <c r="U90" s="38">
        <f>IF('3d PC'!U$42="-","-",'3d PC'!U$42)</f>
        <v>23.962512789411701</v>
      </c>
      <c r="V90" s="38">
        <f>IF('3d PC'!V$42="-","-",'3d PC'!V$42)</f>
        <v>23.858648398084732</v>
      </c>
      <c r="W90" s="38" t="str">
        <f>IF('3d PC'!W$42="-","-",'3d PC'!W$42)</f>
        <v>-</v>
      </c>
      <c r="X90" s="38" t="str">
        <f>IF('3d PC'!X$42="-","-",'3d PC'!X$42)</f>
        <v>-</v>
      </c>
      <c r="Y90" s="38" t="str">
        <f>IF('3d PC'!Y$42="-","-",'3d PC'!Y$42)</f>
        <v>-</v>
      </c>
      <c r="Z90" s="38" t="str">
        <f>IF('3d PC'!Z$42="-","-",'3d PC'!Z$42)</f>
        <v>-</v>
      </c>
      <c r="AA90" s="28"/>
    </row>
    <row r="91" spans="1:27" s="29" customFormat="1" ht="11.5" x14ac:dyDescent="0.25">
      <c r="A91" s="256"/>
      <c r="B91" s="135" t="s">
        <v>352</v>
      </c>
      <c r="C91" s="135" t="s">
        <v>343</v>
      </c>
      <c r="D91" s="133" t="s">
        <v>322</v>
      </c>
      <c r="E91" s="128"/>
      <c r="F91" s="30"/>
      <c r="G91" s="38">
        <f>IF('3f NC-Gas'!F50="-","-",'3f NC-Gas'!F50)</f>
        <v>124.55450199845689</v>
      </c>
      <c r="H91" s="38">
        <f>IF('3f NC-Gas'!G50="-","-",'3f NC-Gas'!G50)</f>
        <v>124.43450200375649</v>
      </c>
      <c r="I91" s="38">
        <f>IF('3f NC-Gas'!H50="-","-",'3f NC-Gas'!H50)</f>
        <v>126.69989052402468</v>
      </c>
      <c r="J91" s="38">
        <f>IF('3f NC-Gas'!I50="-","-",'3f NC-Gas'!I50)</f>
        <v>126.35189053939352</v>
      </c>
      <c r="K91" s="38">
        <f>IF('3f NC-Gas'!J50="-","-",'3f NC-Gas'!J50)</f>
        <v>122.00953552208036</v>
      </c>
      <c r="L91" s="38">
        <f>IF('3f NC-Gas'!K50="-","-",'3f NC-Gas'!K50)</f>
        <v>122.03353552102044</v>
      </c>
      <c r="M91" s="38">
        <f>IF('3f NC-Gas'!L50="-","-",'3f NC-Gas'!L50)</f>
        <v>124.85616486669934</v>
      </c>
      <c r="N91" s="38">
        <f>IF('3f NC-Gas'!M50="-","-",'3f NC-Gas'!M50)</f>
        <v>124.92816486351958</v>
      </c>
      <c r="O91" s="30"/>
      <c r="P91" s="38">
        <f>IF('3f NC-Gas'!O50="-","-",'3f NC-Gas'!O50)</f>
        <v>124.92816486351958</v>
      </c>
      <c r="Q91" s="38">
        <f>IF('3f NC-Gas'!P50="-","-",'3f NC-Gas'!P50)</f>
        <v>130.3743170994253</v>
      </c>
      <c r="R91" s="38">
        <f>IF('3f NC-Gas'!Q50="-","-",'3f NC-Gas'!Q50)</f>
        <v>129.93031711903382</v>
      </c>
      <c r="S91" s="38">
        <f>IF('3f NC-Gas'!R50="-","-",'3f NC-Gas'!R50)</f>
        <v>131.66552691870848</v>
      </c>
      <c r="T91" s="38">
        <f>IF('3f NC-Gas'!S50="-","-",'3f NC-Gas'!S50)</f>
        <v>129.00152703635956</v>
      </c>
      <c r="U91" s="38">
        <f>IF('3f NC-Gas'!T50="-","-",'3f NC-Gas'!T50)</f>
        <v>121.04857775819487</v>
      </c>
      <c r="V91" s="38">
        <f>IF('3f NC-Gas'!U50="-","-",'3f NC-Gas'!U50)</f>
        <v>120.61657777727342</v>
      </c>
      <c r="W91" s="38" t="str">
        <f>IF('3f NC-Gas'!V50="-","-",'3f NC-Gas'!V50)</f>
        <v>-</v>
      </c>
      <c r="X91" s="38" t="str">
        <f>IF('3f NC-Gas'!W50="-","-",'3f NC-Gas'!W50)</f>
        <v>-</v>
      </c>
      <c r="Y91" s="38" t="str">
        <f>IF('3f NC-Gas'!X50="-","-",'3f NC-Gas'!X50)</f>
        <v>-</v>
      </c>
      <c r="Z91" s="38" t="str">
        <f>IF('3f NC-Gas'!Y50="-","-",'3f NC-Gas'!Y50)</f>
        <v>-</v>
      </c>
      <c r="AA91" s="28"/>
    </row>
    <row r="92" spans="1:27" s="29" customFormat="1" ht="11.5" x14ac:dyDescent="0.25">
      <c r="A92" s="256"/>
      <c r="B92" s="135" t="s">
        <v>349</v>
      </c>
      <c r="C92" s="135" t="s">
        <v>344</v>
      </c>
      <c r="D92" s="133" t="s">
        <v>322</v>
      </c>
      <c r="E92" s="128"/>
      <c r="F92" s="30"/>
      <c r="G92" s="38">
        <f>IF('3g CPIH'!C$16="-","-",'3h OC '!$E$12*('3g CPIH'!C$16/'3g CPIH'!$G$16))</f>
        <v>87.194616340508801</v>
      </c>
      <c r="H92" s="38">
        <f>IF('3g CPIH'!D$16="-","-",'3h OC '!$E$12*('3g CPIH'!D$16/'3g CPIH'!$G$16))</f>
        <v>87.369180136986301</v>
      </c>
      <c r="I92" s="38">
        <f>IF('3g CPIH'!E$16="-","-",'3h OC '!$E$12*('3g CPIH'!E$16/'3g CPIH'!$G$16))</f>
        <v>87.631025831702544</v>
      </c>
      <c r="J92" s="38">
        <f>IF('3g CPIH'!F$16="-","-",'3h OC '!$E$12*('3g CPIH'!F$16/'3g CPIH'!$G$16))</f>
        <v>88.15471722113503</v>
      </c>
      <c r="K92" s="38">
        <f>IF('3g CPIH'!G$16="-","-",'3h OC '!$E$12*('3g CPIH'!G$16/'3g CPIH'!$G$16))</f>
        <v>89.202100000000002</v>
      </c>
      <c r="L92" s="38">
        <f>IF('3g CPIH'!H$16="-","-",'3h OC '!$E$12*('3g CPIH'!H$16/'3g CPIH'!$G$16))</f>
        <v>90.33676467710373</v>
      </c>
      <c r="M92" s="38">
        <f>IF('3g CPIH'!I$16="-","-",'3h OC '!$E$12*('3g CPIH'!I$16/'3g CPIH'!$G$16))</f>
        <v>91.645993150684916</v>
      </c>
      <c r="N92" s="38">
        <f>IF('3g CPIH'!J$16="-","-",'3h OC '!$E$12*('3g CPIH'!J$16/'3g CPIH'!$G$16))</f>
        <v>92.431530234833673</v>
      </c>
      <c r="O92" s="30"/>
      <c r="P92" s="38">
        <f>IF('3g CPIH'!L$16="-","-",'3h OC '!$E$12*('3g CPIH'!L$16/'3g CPIH'!$G$16))</f>
        <v>92.431530234833673</v>
      </c>
      <c r="Q92" s="38">
        <f>IF('3g CPIH'!M$16="-","-",'3h OC '!$E$12*('3g CPIH'!M$16/'3g CPIH'!$G$16))</f>
        <v>93.47891301369863</v>
      </c>
      <c r="R92" s="38">
        <f>IF('3g CPIH'!N$16="-","-",'3h OC '!$E$12*('3g CPIH'!N$16/'3g CPIH'!$G$16))</f>
        <v>94.177168199608616</v>
      </c>
      <c r="S92" s="38">
        <f>IF('3g CPIH'!O$16="-","-",'3h OC '!$E$12*('3g CPIH'!O$16/'3g CPIH'!$G$16))</f>
        <v>94.700859589041102</v>
      </c>
      <c r="T92" s="38">
        <f>IF('3g CPIH'!P$16="-","-",'3h OC '!$E$12*('3g CPIH'!P$16/'3g CPIH'!$G$16))</f>
        <v>94.96270528375733</v>
      </c>
      <c r="U92" s="38">
        <f>IF('3g CPIH'!Q$16="-","-",'3h OC '!$E$12*('3g CPIH'!Q$16/'3g CPIH'!$G$16))</f>
        <v>95.48639667318983</v>
      </c>
      <c r="V92" s="38">
        <f>IF('3g CPIH'!R$16="-","-",'3h OC '!$E$12*('3g CPIH'!R$16/'3g CPIH'!$G$16))</f>
        <v>97.232034637964787</v>
      </c>
      <c r="W92" s="38" t="str">
        <f>IF('3g CPIH'!S$16="-","-",'3h OC '!$E$12*('3g CPIH'!S$16/'3g CPIH'!$G$16))</f>
        <v>-</v>
      </c>
      <c r="X92" s="38" t="str">
        <f>IF('3g CPIH'!T$16="-","-",'3h OC '!$E$12*('3g CPIH'!T$16/'3g CPIH'!$G$16))</f>
        <v>-</v>
      </c>
      <c r="Y92" s="38" t="str">
        <f>IF('3g CPIH'!U$16="-","-",'3h OC '!$E$12*('3g CPIH'!U$16/'3g CPIH'!$G$16))</f>
        <v>-</v>
      </c>
      <c r="Z92" s="38" t="str">
        <f>IF('3g CPIH'!V$16="-","-",'3h OC '!$E$12*('3g CPIH'!V$16/'3g CPIH'!$G$16))</f>
        <v>-</v>
      </c>
      <c r="AA92" s="28"/>
    </row>
    <row r="93" spans="1:27" s="29" customFormat="1" ht="11.25" customHeight="1" x14ac:dyDescent="0.25">
      <c r="A93" s="256"/>
      <c r="B93" s="135" t="s">
        <v>349</v>
      </c>
      <c r="C93" s="135" t="s">
        <v>43</v>
      </c>
      <c r="D93" s="133" t="s">
        <v>322</v>
      </c>
      <c r="E93" s="128"/>
      <c r="F93" s="30"/>
      <c r="G93" s="38" t="s">
        <v>333</v>
      </c>
      <c r="H93" s="38" t="s">
        <v>333</v>
      </c>
      <c r="I93" s="38" t="s">
        <v>333</v>
      </c>
      <c r="J93" s="38" t="s">
        <v>333</v>
      </c>
      <c r="K93" s="38">
        <f>IF('3i SMNCC'!G$47="-","-",'3i SMNCC'!G$47)</f>
        <v>0</v>
      </c>
      <c r="L93" s="38">
        <f>IF('3i SMNCC'!H$47="-","-",'3i SMNCC'!H$47)</f>
        <v>-0.14839729644435984</v>
      </c>
      <c r="M93" s="38">
        <f>IF('3i SMNCC'!I$47="-","-",'3i SMNCC'!I$47)</f>
        <v>1.899695256253338</v>
      </c>
      <c r="N93" s="38">
        <f>IF('3i SMNCC'!J$47="-","-",'3i SMNCC'!J$47)</f>
        <v>12.665365920990935</v>
      </c>
      <c r="O93" s="30"/>
      <c r="P93" s="38">
        <f>IF('3i SMNCC'!L$47="-","-",'3i SMNCC'!L$47)</f>
        <v>12.665365920990935</v>
      </c>
      <c r="Q93" s="38">
        <f>IF('3i SMNCC'!M$47="-","-",'3i SMNCC'!M$47)</f>
        <v>14.640709693750988</v>
      </c>
      <c r="R93" s="38">
        <f>IF('3i SMNCC'!N$47="-","-",'3i SMNCC'!N$47)</f>
        <v>14.927787132222536</v>
      </c>
      <c r="S93" s="38">
        <f>IF('3i SMNCC'!O$47="-","-",'3i SMNCC'!O$47)</f>
        <v>17.170757060355506</v>
      </c>
      <c r="T93" s="38">
        <f>IF('3i SMNCC'!P$47="-","-",'3i SMNCC'!P$47)</f>
        <v>11.164989866554468</v>
      </c>
      <c r="U93" s="38">
        <f>IF('3i SMNCC'!Q$47="-","-",'3i SMNCC'!Q$47)</f>
        <v>10.900121345430581</v>
      </c>
      <c r="V93" s="38">
        <f>IF('3i SMNCC'!R$47="-","-",'3i SMNCC'!R$47)</f>
        <v>7.9767627265742567</v>
      </c>
      <c r="W93" s="38" t="str">
        <f>IF('3i SMNCC'!S$47="-","-",'3i SMNCC'!S$47)</f>
        <v>-</v>
      </c>
      <c r="X93" s="38" t="str">
        <f>IF('3i SMNCC'!T$47="-","-",'3i SMNCC'!T$47)</f>
        <v>-</v>
      </c>
      <c r="Y93" s="38" t="str">
        <f>IF('3i SMNCC'!U$47="-","-",'3i SMNCC'!U$47)</f>
        <v>-</v>
      </c>
      <c r="Z93" s="38" t="str">
        <f>IF('3i SMNCC'!V$47="-","-",'3i SMNCC'!V$47)</f>
        <v>-</v>
      </c>
      <c r="AA93" s="28"/>
    </row>
    <row r="94" spans="1:27" s="29" customFormat="1" ht="11.25" customHeight="1" x14ac:dyDescent="0.25">
      <c r="A94" s="256"/>
      <c r="B94" s="135" t="s">
        <v>349</v>
      </c>
      <c r="C94" s="135" t="s">
        <v>389</v>
      </c>
      <c r="D94" s="133" t="s">
        <v>322</v>
      </c>
      <c r="E94" s="128"/>
      <c r="F94" s="30"/>
      <c r="G94" s="38">
        <f>IF('3g CPIH'!C$16="-","-",'3j PAAC PAP'!$G$22*('3g CPIH'!C$16/'3g CPIH'!$G$16))</f>
        <v>3.1142016634050882</v>
      </c>
      <c r="H94" s="38">
        <f>IF('3g CPIH'!D$16="-","-",'3j PAAC PAP'!$G$22*('3g CPIH'!D$16/'3g CPIH'!$G$16))</f>
        <v>3.1204363013698631</v>
      </c>
      <c r="I94" s="38">
        <f>IF('3g CPIH'!E$16="-","-",'3j PAAC PAP'!$G$22*('3g CPIH'!E$16/'3g CPIH'!$G$16))</f>
        <v>3.129788258317026</v>
      </c>
      <c r="J94" s="38">
        <f>IF('3g CPIH'!F$16="-","-",'3j PAAC PAP'!$G$22*('3g CPIH'!F$16/'3g CPIH'!$G$16))</f>
        <v>3.1484921722113506</v>
      </c>
      <c r="K94" s="38">
        <f>IF('3g CPIH'!G$16="-","-",'3j PAAC PAP'!$G$22*('3g CPIH'!G$16/'3g CPIH'!$G$16))</f>
        <v>3.1859000000000002</v>
      </c>
      <c r="L94" s="38">
        <f>IF('3g CPIH'!H$16="-","-",'3j PAAC PAP'!$G$22*('3g CPIH'!H$16/'3g CPIH'!$G$16))</f>
        <v>3.2264251467710374</v>
      </c>
      <c r="M94" s="38">
        <f>IF('3g CPIH'!I$16="-","-",'3j PAAC PAP'!$G$22*('3g CPIH'!I$16/'3g CPIH'!$G$16))</f>
        <v>3.2731849315068491</v>
      </c>
      <c r="N94" s="38">
        <f>IF('3g CPIH'!J$16="-","-",'3j PAAC PAP'!$G$22*('3g CPIH'!J$16/'3g CPIH'!$G$16))</f>
        <v>3.3012408023483371</v>
      </c>
      <c r="O94" s="30"/>
      <c r="P94" s="38">
        <f>IF('3g CPIH'!L$16="-","-",'3j PAAC PAP'!$G$22*('3g CPIH'!L$16/'3g CPIH'!$G$16))</f>
        <v>3.3012408023483371</v>
      </c>
      <c r="Q94" s="38">
        <f>IF('3g CPIH'!M$16="-","-",'3j PAAC PAP'!$G$22*('3g CPIH'!M$16/'3g CPIH'!$G$16))</f>
        <v>3.3386486301369862</v>
      </c>
      <c r="R94" s="38">
        <f>IF('3g CPIH'!N$16="-","-",'3j PAAC PAP'!$G$22*('3g CPIH'!N$16/'3g CPIH'!$G$16))</f>
        <v>3.3635871819960861</v>
      </c>
      <c r="S94" s="38">
        <f>IF('3g CPIH'!O$16="-","-",'3j PAAC PAP'!$G$22*('3g CPIH'!O$16/'3g CPIH'!$G$16))</f>
        <v>3.3822910958904111</v>
      </c>
      <c r="T94" s="38">
        <f>IF('3g CPIH'!P$16="-","-",'3j PAAC PAP'!$G$22*('3g CPIH'!P$16/'3g CPIH'!$G$16))</f>
        <v>3.3916430528375732</v>
      </c>
      <c r="U94" s="38">
        <f>IF('3g CPIH'!Q$16="-","-",'3j PAAC PAP'!$G$22*('3g CPIH'!Q$16/'3g CPIH'!$G$16))</f>
        <v>3.4103469667318986</v>
      </c>
      <c r="V94" s="38">
        <f>IF('3g CPIH'!R$16="-","-",'3j PAAC PAP'!$G$22*('3g CPIH'!R$16/'3g CPIH'!$G$16))</f>
        <v>3.4726933463796481</v>
      </c>
      <c r="W94" s="38" t="str">
        <f>IF('3g CPIH'!S$16="-","-",'3j PAAC PAP'!$G$22*('3g CPIH'!S$16/'3g CPIH'!$G$16))</f>
        <v>-</v>
      </c>
      <c r="X94" s="38" t="str">
        <f>IF('3g CPIH'!T$16="-","-",'3j PAAC PAP'!$G$22*('3g CPIH'!T$16/'3g CPIH'!$G$16))</f>
        <v>-</v>
      </c>
      <c r="Y94" s="38" t="str">
        <f>IF('3g CPIH'!U$16="-","-",'3j PAAC PAP'!$G$22*('3g CPIH'!U$16/'3g CPIH'!$G$16))</f>
        <v>-</v>
      </c>
      <c r="Z94" s="38" t="str">
        <f>IF('3g CPIH'!V$16="-","-",'3j PAAC PAP'!$G$22*('3g CPIH'!V$16/'3g CPIH'!$G$16))</f>
        <v>-</v>
      </c>
      <c r="AA94" s="28"/>
    </row>
    <row r="95" spans="1:27" s="29" customFormat="1" ht="11.25" customHeight="1" x14ac:dyDescent="0.25">
      <c r="A95" s="256"/>
      <c r="B95" s="135" t="s">
        <v>349</v>
      </c>
      <c r="C95" s="135" t="s">
        <v>404</v>
      </c>
      <c r="D95" s="133" t="s">
        <v>322</v>
      </c>
      <c r="E95" s="128"/>
      <c r="F95" s="30"/>
      <c r="G95" s="38">
        <f>IF(G87="-","-",SUM(G87:G93)*'3j PAAC PAP'!$G$40)</f>
        <v>2.0130223636358937</v>
      </c>
      <c r="H95" s="38">
        <f>IF(H87="-","-",SUM(H87:H93)*'3j PAAC PAP'!$G$40)</f>
        <v>1.8496036626025183</v>
      </c>
      <c r="I95" s="38">
        <f>IF(I87="-","-",SUM(I87:I93)*'3j PAAC PAP'!$G$40)</f>
        <v>1.7024971815229448</v>
      </c>
      <c r="J95" s="38">
        <f>IF(J87="-","-",SUM(J87:J93)*'3j PAAC PAP'!$G$40)</f>
        <v>1.6427475680206618</v>
      </c>
      <c r="K95" s="38">
        <f>IF(K87="-","-",SUM(K87:K93)*'3j PAAC PAP'!$G$40)</f>
        <v>1.7824528031948339</v>
      </c>
      <c r="L95" s="38">
        <f>IF(L87="-","-",SUM(L87:L93)*'3j PAAC PAP'!$G$40)</f>
        <v>1.7796453186779202</v>
      </c>
      <c r="M95" s="38">
        <f>IF(M87="-","-",SUM(M87:M93)*'3j PAAC PAP'!$G$40)</f>
        <v>1.8815296495963136</v>
      </c>
      <c r="N95" s="38">
        <f>IF(N87="-","-",SUM(N87:N93)*'3j PAAC PAP'!$G$40)</f>
        <v>2.0436530465294975</v>
      </c>
      <c r="O95" s="30"/>
      <c r="P95" s="38">
        <f>IF(P87="-","-",SUM(P87:P93)*'3j PAAC PAP'!$G$40)</f>
        <v>2.0436530465294975</v>
      </c>
      <c r="Q95" s="38">
        <f>IF(Q87="-","-",SUM(Q87:Q93)*'3j PAAC PAP'!$G$40)</f>
        <v>2.2377564059866462</v>
      </c>
      <c r="R95" s="38">
        <f>IF(R87="-","-",SUM(R87:R93)*'3j PAAC PAP'!$G$40)</f>
        <v>2.0329050844488368</v>
      </c>
      <c r="S95" s="38">
        <f>IF(S87="-","-",SUM(S87:S93)*'3j PAAC PAP'!$G$40)</f>
        <v>1.9645869207627582</v>
      </c>
      <c r="T95" s="38">
        <f>IF(T87="-","-",SUM(T87:T93)*'3j PAAC PAP'!$G$40)</f>
        <v>1.716582980246649</v>
      </c>
      <c r="U95" s="38">
        <f>IF(U87="-","-",SUM(U87:U93)*'3j PAAC PAP'!$G$40)</f>
        <v>1.8697478769310409</v>
      </c>
      <c r="V95" s="38">
        <f>IF(V87="-","-",SUM(V87:V93)*'3j PAAC PAP'!$G$40)</f>
        <v>2.1941410005048199</v>
      </c>
      <c r="W95" s="38" t="str">
        <f>IF(W87="-","-",SUM(W87:W93)*'3j PAAC PAP'!$G$40)</f>
        <v>-</v>
      </c>
      <c r="X95" s="38" t="str">
        <f>IF(X87="-","-",SUM(X87:X93)*'3j PAAC PAP'!$G$40)</f>
        <v>-</v>
      </c>
      <c r="Y95" s="38" t="str">
        <f>IF(Y87="-","-",SUM(Y87:Y93)*'3j PAAC PAP'!$G$40)</f>
        <v>-</v>
      </c>
      <c r="Z95" s="38" t="str">
        <f>IF(Z87="-","-",SUM(Z87:Z93)*'3j PAAC PAP'!$G$40)</f>
        <v>-</v>
      </c>
      <c r="AA95" s="28"/>
    </row>
    <row r="96" spans="1:27" s="29" customFormat="1" ht="11.25" customHeight="1" x14ac:dyDescent="0.25">
      <c r="A96" s="256"/>
      <c r="B96" s="135" t="s">
        <v>388</v>
      </c>
      <c r="C96" s="135" t="s">
        <v>515</v>
      </c>
      <c r="D96" s="133" t="s">
        <v>322</v>
      </c>
      <c r="E96" s="128"/>
      <c r="F96" s="30"/>
      <c r="G96" s="38">
        <f>IF(G90="-","-",SUM(G87:G95)*'3k EBIT'!$E$12)</f>
        <v>9.5281353056449678</v>
      </c>
      <c r="H96" s="38">
        <f>IF(H90="-","-",SUM(H87:H95)*'3k EBIT'!$E$12)</f>
        <v>8.7596512061589955</v>
      </c>
      <c r="I96" s="38">
        <f>IF(I90="-","-",SUM(I87:I95)*'3k EBIT'!$E$12)</f>
        <v>8.0679485149759422</v>
      </c>
      <c r="J96" s="38">
        <f>IF(J90="-","-",SUM(J87:J95)*'3k EBIT'!$E$12)</f>
        <v>7.7872912651277932</v>
      </c>
      <c r="K96" s="38">
        <f>IF(K90="-","-",SUM(K87:K95)*'3k EBIT'!$E$12)</f>
        <v>8.4450894252367874</v>
      </c>
      <c r="L96" s="38">
        <f>IF(L90="-","-",SUM(L87:L95)*'3k EBIT'!$E$12)</f>
        <v>8.4326699142872599</v>
      </c>
      <c r="M96" s="38">
        <f>IF(M90="-","-",SUM(M87:M95)*'3k EBIT'!$E$12)</f>
        <v>8.9127666821111369</v>
      </c>
      <c r="N96" s="38">
        <f>IF(N90="-","-",SUM(N87:N95)*'3k EBIT'!$E$12)</f>
        <v>9.6758227348228178</v>
      </c>
      <c r="O96" s="30"/>
      <c r="P96" s="38">
        <f>IF(P90="-","-",SUM(P87:P95)*'3k EBIT'!$E$12)</f>
        <v>9.6758227348228178</v>
      </c>
      <c r="Q96" s="38">
        <f>IF(Q90="-","-",SUM(Q87:Q95)*'3k EBIT'!$E$12)</f>
        <v>10.589470819063552</v>
      </c>
      <c r="R96" s="38">
        <f>IF(R90="-","-",SUM(R87:R95)*'3k EBIT'!$E$12)</f>
        <v>9.6264795223386503</v>
      </c>
      <c r="S96" s="38">
        <f>IF(S90="-","-",SUM(S87:S95)*'3k EBIT'!$E$12)</f>
        <v>9.305521932297907</v>
      </c>
      <c r="T96" s="38">
        <f>IF(T90="-","-",SUM(T87:T95)*'3k EBIT'!$E$12)</f>
        <v>8.1392696554042043</v>
      </c>
      <c r="U96" s="38">
        <f>IF(U90="-","-",SUM(U87:U95)*'3k EBIT'!$E$12)</f>
        <v>8.8600101926274455</v>
      </c>
      <c r="V96" s="38">
        <f>IF(V90="-","-",SUM(V87:V95)*'3k EBIT'!$E$12)</f>
        <v>10.386931280950254</v>
      </c>
      <c r="W96" s="38" t="str">
        <f>IF(W90="-","-",SUM(W87:W95)*'3k EBIT'!$E$12)</f>
        <v>-</v>
      </c>
      <c r="X96" s="38" t="str">
        <f>IF(X90="-","-",SUM(X87:X95)*'3k EBIT'!$E$12)</f>
        <v>-</v>
      </c>
      <c r="Y96" s="38" t="str">
        <f>IF(Y90="-","-",SUM(Y87:Y95)*'3k EBIT'!$E$12)</f>
        <v>-</v>
      </c>
      <c r="Z96" s="38" t="str">
        <f>IF(Z90="-","-",SUM(Z87:Z95)*'3k EBIT'!$E$12)</f>
        <v>-</v>
      </c>
      <c r="AA96" s="28"/>
    </row>
    <row r="97" spans="1:27" s="29" customFormat="1" ht="11.25" customHeight="1" x14ac:dyDescent="0.25">
      <c r="A97" s="256"/>
      <c r="B97" s="135" t="s">
        <v>292</v>
      </c>
      <c r="C97" s="179" t="s">
        <v>516</v>
      </c>
      <c r="D97" s="133" t="s">
        <v>322</v>
      </c>
      <c r="E97" s="127"/>
      <c r="F97" s="30"/>
      <c r="G97" s="38">
        <f>IF(G92="-","-",SUM(G87:G90,G92:G96)*'3l HAP'!$E$13)</f>
        <v>5.5185749777426905</v>
      </c>
      <c r="H97" s="38">
        <f>IF(H92="-","-",SUM(H87:H90,H92:H96)*'3l HAP'!$E$13)</f>
        <v>4.9281544738142715</v>
      </c>
      <c r="I97" s="38">
        <f>IF(I92="-","-",SUM(I87:I90,I92:I96)*'3l HAP'!$E$13)</f>
        <v>4.3619756089870076</v>
      </c>
      <c r="J97" s="38">
        <f>IF(J92="-","-",SUM(J87:J90,J92:J96)*'3l HAP'!$E$13)</f>
        <v>4.1508021979329524</v>
      </c>
      <c r="K97" s="38">
        <f>IF(K92="-","-",SUM(K87:K90,K92:K96)*'3l HAP'!$E$13)</f>
        <v>4.721263822168841</v>
      </c>
      <c r="L97" s="38">
        <f>IF(L92="-","-",SUM(L87:L90,L92:L96)*'3l HAP'!$E$13)</f>
        <v>4.7113422284630424</v>
      </c>
      <c r="M97" s="38">
        <f>IF(M92="-","-",SUM(M87:M90,M92:M96)*'3l HAP'!$E$13)</f>
        <v>5.0399684213878873</v>
      </c>
      <c r="N97" s="38">
        <f>IF(N92="-","-",SUM(N87:N90,N92:N96)*'3l HAP'!$E$13)</f>
        <v>5.6269089564433621</v>
      </c>
      <c r="O97" s="30"/>
      <c r="P97" s="38">
        <f>IF(P92="-","-",SUM(P87:P90,P92:P96)*'3l HAP'!$E$13)</f>
        <v>5.6269089564433621</v>
      </c>
      <c r="Q97" s="38">
        <f>IF(Q92="-","-",SUM(Q87:Q90,Q92:Q96)*'3l HAP'!$E$13)</f>
        <v>6.2512095297722476</v>
      </c>
      <c r="R97" s="38">
        <f>IF(R92="-","-",SUM(R87:R90,R92:R96)*'3l HAP'!$E$13)</f>
        <v>5.5156496202399792</v>
      </c>
      <c r="S97" s="38">
        <f>IF(S92="-","-",SUM(S87:S90,S92:S96)*'3l HAP'!$E$13)</f>
        <v>5.2429213538368806</v>
      </c>
      <c r="T97" s="38">
        <f>IF(T92="-","-",SUM(T87:T90,T92:T96)*'3l HAP'!$E$13)</f>
        <v>4.3832358954254653</v>
      </c>
      <c r="U97" s="38">
        <f>IF(U92="-","-",SUM(U87:U90,U92:U96)*'3l HAP'!$E$13)</f>
        <v>5.0550622809021455</v>
      </c>
      <c r="V97" s="38">
        <f>IF(V92="-","-",SUM(V87:V90,V92:V96)*'3l HAP'!$E$13)</f>
        <v>6.2379999515742544</v>
      </c>
      <c r="W97" s="38" t="str">
        <f>IF(W92="-","-",SUM(W87:W90,W92:W96)*'3l HAP'!$E$13)</f>
        <v>-</v>
      </c>
      <c r="X97" s="38" t="str">
        <f>IF(X92="-","-",SUM(X87:X90,X92:X96)*'3l HAP'!$E$13)</f>
        <v>-</v>
      </c>
      <c r="Y97" s="38" t="str">
        <f>IF(Y92="-","-",SUM(Y87:Y90,Y92:Y96)*'3l HAP'!$E$13)</f>
        <v>-</v>
      </c>
      <c r="Z97" s="38" t="str">
        <f>IF(Z92="-","-",SUM(Z87:Z90,Z92:Z96)*'3l HAP'!$E$13)</f>
        <v>-</v>
      </c>
      <c r="AA97" s="28"/>
    </row>
    <row r="98" spans="1:27" s="29" customFormat="1" ht="11.25" customHeight="1" x14ac:dyDescent="0.25">
      <c r="A98" s="256"/>
      <c r="B98" s="135" t="s">
        <v>44</v>
      </c>
      <c r="C98" s="135" t="str">
        <f>B98&amp;"_"&amp;D98</f>
        <v>Total_North West</v>
      </c>
      <c r="D98" s="133" t="s">
        <v>322</v>
      </c>
      <c r="E98" s="128"/>
      <c r="F98" s="30"/>
      <c r="G98" s="38">
        <f t="shared" ref="G98:N98" si="12">IF(G87="-","-",SUM(G87:G97))</f>
        <v>506.9991734001249</v>
      </c>
      <c r="H98" s="38">
        <f t="shared" si="12"/>
        <v>465.96223805084253</v>
      </c>
      <c r="I98" s="38">
        <f t="shared" si="12"/>
        <v>428.99066942424912</v>
      </c>
      <c r="J98" s="38">
        <f t="shared" si="12"/>
        <v>414.00806791203809</v>
      </c>
      <c r="K98" s="38">
        <f t="shared" si="12"/>
        <v>449.19947103121331</v>
      </c>
      <c r="L98" s="38">
        <f t="shared" si="12"/>
        <v>448.53589123647498</v>
      </c>
      <c r="M98" s="38">
        <f t="shared" si="12"/>
        <v>474.13275793038542</v>
      </c>
      <c r="N98" s="38">
        <f t="shared" si="12"/>
        <v>514.88052675646748</v>
      </c>
      <c r="O98" s="30"/>
      <c r="P98" s="38">
        <f t="shared" ref="P98:Z98" si="13">IF(P87="-","-",SUM(P87:P97))</f>
        <v>514.88052675646748</v>
      </c>
      <c r="Q98" s="38">
        <f t="shared" si="13"/>
        <v>563.59154874327771</v>
      </c>
      <c r="R98" s="38">
        <f t="shared" si="13"/>
        <v>512.17225730958864</v>
      </c>
      <c r="S98" s="38">
        <f t="shared" si="13"/>
        <v>495.00703128168965</v>
      </c>
      <c r="T98" s="38">
        <f t="shared" si="13"/>
        <v>432.76567239326067</v>
      </c>
      <c r="U98" s="38">
        <f t="shared" si="13"/>
        <v>471.37119559555794</v>
      </c>
      <c r="V98" s="38">
        <f t="shared" si="13"/>
        <v>552.91836787803538</v>
      </c>
      <c r="W98" s="38" t="str">
        <f t="shared" si="13"/>
        <v>-</v>
      </c>
      <c r="X98" s="38" t="str">
        <f t="shared" si="13"/>
        <v>-</v>
      </c>
      <c r="Y98" s="38" t="str">
        <f t="shared" si="13"/>
        <v>-</v>
      </c>
      <c r="Z98" s="38" t="str">
        <f t="shared" si="13"/>
        <v>-</v>
      </c>
      <c r="AA98" s="28"/>
    </row>
    <row r="99" spans="1:27" s="29" customFormat="1" ht="12.4" customHeight="1" x14ac:dyDescent="0.25">
      <c r="A99" s="256"/>
      <c r="B99" s="132" t="s">
        <v>350</v>
      </c>
      <c r="C99" s="132" t="s">
        <v>341</v>
      </c>
      <c r="D99" s="134" t="s">
        <v>323</v>
      </c>
      <c r="E99" s="131"/>
      <c r="F99" s="30"/>
      <c r="G99" s="129">
        <f>IF('3a DF'!H$41="-","-",'3a DF'!H$41)</f>
        <v>253.14985164432846</v>
      </c>
      <c r="H99" s="129">
        <f>IF('3a DF'!I$41="-","-",'3a DF'!I$41)</f>
        <v>213.57444115975193</v>
      </c>
      <c r="I99" s="129">
        <f>IF('3a DF'!J$41="-","-",'3a DF'!J$41)</f>
        <v>174.74989531236287</v>
      </c>
      <c r="J99" s="129">
        <f>IF('3a DF'!K$41="-","-",'3a DF'!K$41)</f>
        <v>160.26701947738721</v>
      </c>
      <c r="K99" s="129">
        <f>IF('3a DF'!L$41="-","-",'3a DF'!L$41)</f>
        <v>200.74683223176862</v>
      </c>
      <c r="L99" s="129">
        <f>IF('3a DF'!M$41="-","-",'3a DF'!M$41)</f>
        <v>199.05760849983216</v>
      </c>
      <c r="M99" s="129">
        <f>IF('3a DF'!N$41="-","-",'3a DF'!N$41)</f>
        <v>215.77106184657606</v>
      </c>
      <c r="N99" s="129">
        <f>IF('3a DF'!O$41="-","-",'3a DF'!O$41)</f>
        <v>243.35846990910571</v>
      </c>
      <c r="O99" s="30"/>
      <c r="P99" s="129">
        <f>IF('3a DF'!Q$41="-","-",'3a DF'!Q$41)</f>
        <v>243.35846990910571</v>
      </c>
      <c r="Q99" s="129">
        <f>IF('3a DF'!R$41="-","-",'3a DF'!R$41)</f>
        <v>281.17733015023742</v>
      </c>
      <c r="R99" s="129">
        <f>IF('3a DF'!S$41="-","-",'3a DF'!S$41)</f>
        <v>230.77888190073497</v>
      </c>
      <c r="S99" s="129">
        <f>IF('3a DF'!T$41="-","-",'3a DF'!T$41)</f>
        <v>206.31785050021912</v>
      </c>
      <c r="T99" s="129">
        <f>IF('3a DF'!U$41="-","-",'3a DF'!U$41)</f>
        <v>145.13269789847291</v>
      </c>
      <c r="U99" s="129">
        <f>IF('3a DF'!V$41="-","-",'3a DF'!V$41)</f>
        <v>187.06626878827944</v>
      </c>
      <c r="V99" s="129">
        <f>IF('3a DF'!W$41="-","-",'3a DF'!W$41)</f>
        <v>276.51257875872909</v>
      </c>
      <c r="W99" s="129" t="str">
        <f>IF('3a DF'!X$41="-","-",'3a DF'!X$41)</f>
        <v>-</v>
      </c>
      <c r="X99" s="129" t="str">
        <f>IF('3a DF'!Y$41="-","-",'3a DF'!Y$41)</f>
        <v>-</v>
      </c>
      <c r="Y99" s="129" t="str">
        <f>IF('3a DF'!Z$41="-","-",'3a DF'!Z$41)</f>
        <v>-</v>
      </c>
      <c r="Z99" s="129" t="str">
        <f>IF('3a DF'!AA$41="-","-",'3a DF'!AA$41)</f>
        <v>-</v>
      </c>
      <c r="AA99" s="28"/>
    </row>
    <row r="100" spans="1:27" s="29" customFormat="1" ht="11.5" x14ac:dyDescent="0.25">
      <c r="A100" s="256"/>
      <c r="B100" s="132" t="s">
        <v>350</v>
      </c>
      <c r="C100" s="132" t="s">
        <v>300</v>
      </c>
      <c r="D100" s="134" t="s">
        <v>323</v>
      </c>
      <c r="E100" s="131"/>
      <c r="F100" s="30"/>
      <c r="G100" s="129" t="s">
        <v>333</v>
      </c>
      <c r="H100" s="129" t="s">
        <v>333</v>
      </c>
      <c r="I100" s="129" t="s">
        <v>333</v>
      </c>
      <c r="J100" s="129" t="s">
        <v>333</v>
      </c>
      <c r="K100" s="129" t="s">
        <v>333</v>
      </c>
      <c r="L100" s="129" t="s">
        <v>333</v>
      </c>
      <c r="M100" s="129" t="s">
        <v>333</v>
      </c>
      <c r="N100" s="129" t="s">
        <v>333</v>
      </c>
      <c r="O100" s="30"/>
      <c r="P100" s="129" t="s">
        <v>333</v>
      </c>
      <c r="Q100" s="129" t="s">
        <v>333</v>
      </c>
      <c r="R100" s="129" t="s">
        <v>333</v>
      </c>
      <c r="S100" s="129" t="s">
        <v>333</v>
      </c>
      <c r="T100" s="129" t="s">
        <v>333</v>
      </c>
      <c r="U100" s="129" t="s">
        <v>333</v>
      </c>
      <c r="V100" s="129" t="s">
        <v>333</v>
      </c>
      <c r="W100" s="129" t="s">
        <v>333</v>
      </c>
      <c r="X100" s="129" t="s">
        <v>333</v>
      </c>
      <c r="Y100" s="129" t="s">
        <v>333</v>
      </c>
      <c r="Z100" s="129" t="s">
        <v>333</v>
      </c>
      <c r="AA100" s="28"/>
    </row>
    <row r="101" spans="1:27" s="29" customFormat="1" ht="11.5" x14ac:dyDescent="0.25">
      <c r="A101" s="256"/>
      <c r="B101" s="132" t="s">
        <v>596</v>
      </c>
      <c r="C101" s="132" t="s">
        <v>597</v>
      </c>
      <c r="D101" s="134" t="s">
        <v>323</v>
      </c>
      <c r="E101" s="131"/>
      <c r="F101" s="30"/>
      <c r="G101" s="129" t="str">
        <f>IF('3c AA'!J230="-","-",'3c AA'!J230)</f>
        <v>-</v>
      </c>
      <c r="H101" s="129" t="str">
        <f>IF('3c AA'!K230="-","-",'3c AA'!K230)</f>
        <v>-</v>
      </c>
      <c r="I101" s="129" t="str">
        <f>IF('3c AA'!L230="-","-",'3c AA'!L230)</f>
        <v>-</v>
      </c>
      <c r="J101" s="129" t="str">
        <f>IF('3c AA'!M230="-","-",'3c AA'!M230)</f>
        <v>-</v>
      </c>
      <c r="K101" s="129" t="str">
        <f>IF('3c AA'!N230="-","-",'3c AA'!N230)</f>
        <v>-</v>
      </c>
      <c r="L101" s="129" t="str">
        <f>IF('3c AA'!O230="-","-",'3c AA'!O230)</f>
        <v>-</v>
      </c>
      <c r="M101" s="129" t="str">
        <f>IF('3c AA'!P230="-","-",'3c AA'!P230)</f>
        <v>-</v>
      </c>
      <c r="N101" s="129" t="str">
        <f>IF('3c AA'!Q230="-","-",'3c AA'!Q230)</f>
        <v>-</v>
      </c>
      <c r="O101" s="30"/>
      <c r="P101" s="129" t="str">
        <f>IF('3c AA'!S230="-","-",'3c AA'!S230)</f>
        <v>-</v>
      </c>
      <c r="Q101" s="129" t="str">
        <f>IF('3c AA'!T230="-","-",'3c AA'!T230)</f>
        <v>-</v>
      </c>
      <c r="R101" s="129" t="str">
        <f>IF('3c AA'!U230="-","-",'3c AA'!U230)</f>
        <v>-</v>
      </c>
      <c r="S101" s="129" t="str">
        <f>IF('3c AA'!V230="-","-",'3c AA'!V230)</f>
        <v>-</v>
      </c>
      <c r="T101" s="129">
        <f>IF('3c AA'!W230="-","-",'3c AA'!W230)</f>
        <v>10.705717509101307</v>
      </c>
      <c r="U101" s="129">
        <f>IF('3c AA'!X230="-","-",'3c AA'!X230)</f>
        <v>13.71215092385904</v>
      </c>
      <c r="V101" s="129">
        <f>IF('3c AA'!Y230="-","-",'3c AA'!Y230)</f>
        <v>4.43</v>
      </c>
      <c r="W101" s="129" t="str">
        <f>IF('3c AA'!Z230="-","-",'3c AA'!Z230)</f>
        <v>-</v>
      </c>
      <c r="X101" s="129" t="str">
        <f>IF('3c AA'!AA230="-","-",'3c AA'!AA230)</f>
        <v>-</v>
      </c>
      <c r="Y101" s="129" t="str">
        <f>IF('3c AA'!AB230="-","-",'3c AA'!AB230)</f>
        <v>-</v>
      </c>
      <c r="Z101" s="129" t="str">
        <f>IF('3c AA'!AC230="-","-",'3c AA'!AC230)</f>
        <v>-</v>
      </c>
      <c r="AA101" s="28"/>
    </row>
    <row r="102" spans="1:27" s="29" customFormat="1" ht="11.5" x14ac:dyDescent="0.25">
      <c r="A102" s="256"/>
      <c r="B102" s="132" t="s">
        <v>2</v>
      </c>
      <c r="C102" s="132" t="s">
        <v>342</v>
      </c>
      <c r="D102" s="134" t="s">
        <v>323</v>
      </c>
      <c r="E102" s="131"/>
      <c r="F102" s="30"/>
      <c r="G102" s="129">
        <f>IF('3d PC'!G$42="-","-",'3d PC'!G$42)</f>
        <v>21.926269106402124</v>
      </c>
      <c r="H102" s="129">
        <f>IF('3d PC'!H$42="-","-",'3d PC'!H$42)</f>
        <v>21.926269106402124</v>
      </c>
      <c r="I102" s="129">
        <f>IF('3d PC'!I$42="-","-",'3d PC'!I$42)</f>
        <v>22.64764819235609</v>
      </c>
      <c r="J102" s="129">
        <f>IF('3d PC'!J$42="-","-",'3d PC'!J$42)</f>
        <v>22.505107470829557</v>
      </c>
      <c r="K102" s="129">
        <f>IF('3d PC'!K$42="-","-",'3d PC'!K$42)</f>
        <v>19.106297226763825</v>
      </c>
      <c r="L102" s="129">
        <f>IF('3d PC'!L$42="-","-",'3d PC'!L$42)</f>
        <v>19.106297226763825</v>
      </c>
      <c r="M102" s="129">
        <f>IF('3d PC'!M$42="-","-",'3d PC'!M$42)</f>
        <v>20.852393125569616</v>
      </c>
      <c r="N102" s="129">
        <f>IF('3d PC'!N$42="-","-",'3d PC'!N$42)</f>
        <v>20.849370287873604</v>
      </c>
      <c r="O102" s="30"/>
      <c r="P102" s="129">
        <f>IF('3d PC'!P$42="-","-",'3d PC'!P$42)</f>
        <v>20.849370287873604</v>
      </c>
      <c r="Q102" s="129">
        <f>IF('3d PC'!Q$42="-","-",'3d PC'!Q$42)</f>
        <v>21.503193401206047</v>
      </c>
      <c r="R102" s="129">
        <f>IF('3d PC'!R$42="-","-",'3d PC'!R$42)</f>
        <v>21.819481548965161</v>
      </c>
      <c r="S102" s="129">
        <f>IF('3d PC'!S$42="-","-",'3d PC'!S$42)</f>
        <v>25.256715910577427</v>
      </c>
      <c r="T102" s="129">
        <f>IF('3d PC'!T$42="-","-",'3d PC'!T$42)</f>
        <v>24.167303215101221</v>
      </c>
      <c r="U102" s="129">
        <f>IF('3d PC'!U$42="-","-",'3d PC'!U$42)</f>
        <v>23.962512789411701</v>
      </c>
      <c r="V102" s="129">
        <f>IF('3d PC'!V$42="-","-",'3d PC'!V$42)</f>
        <v>23.858648398084732</v>
      </c>
      <c r="W102" s="129" t="str">
        <f>IF('3d PC'!W$42="-","-",'3d PC'!W$42)</f>
        <v>-</v>
      </c>
      <c r="X102" s="129" t="str">
        <f>IF('3d PC'!X$42="-","-",'3d PC'!X$42)</f>
        <v>-</v>
      </c>
      <c r="Y102" s="129" t="str">
        <f>IF('3d PC'!Y$42="-","-",'3d PC'!Y$42)</f>
        <v>-</v>
      </c>
      <c r="Z102" s="129" t="str">
        <f>IF('3d PC'!Z$42="-","-",'3d PC'!Z$42)</f>
        <v>-</v>
      </c>
      <c r="AA102" s="28"/>
    </row>
    <row r="103" spans="1:27" s="29" customFormat="1" ht="11.5" x14ac:dyDescent="0.25">
      <c r="A103" s="256"/>
      <c r="B103" s="132" t="s">
        <v>352</v>
      </c>
      <c r="C103" s="132" t="s">
        <v>343</v>
      </c>
      <c r="D103" s="134" t="s">
        <v>323</v>
      </c>
      <c r="E103" s="131"/>
      <c r="F103" s="30"/>
      <c r="G103" s="129">
        <f>IF('3f NC-Gas'!F51="-","-",'3f NC-Gas'!F51)</f>
        <v>137.46522368866408</v>
      </c>
      <c r="H103" s="129">
        <f>IF('3f NC-Gas'!G51="-","-",'3f NC-Gas'!G51)</f>
        <v>137.34522368837796</v>
      </c>
      <c r="I103" s="129">
        <f>IF('3f NC-Gas'!H51="-","-",'3f NC-Gas'!H51)</f>
        <v>137.17207637429522</v>
      </c>
      <c r="J103" s="129">
        <f>IF('3f NC-Gas'!I51="-","-",'3f NC-Gas'!I51)</f>
        <v>136.82407637346552</v>
      </c>
      <c r="K103" s="129">
        <f>IF('3f NC-Gas'!J51="-","-",'3f NC-Gas'!J51)</f>
        <v>133.63288526126215</v>
      </c>
      <c r="L103" s="129">
        <f>IF('3f NC-Gas'!K51="-","-",'3f NC-Gas'!K51)</f>
        <v>133.65688526131936</v>
      </c>
      <c r="M103" s="129">
        <f>IF('3f NC-Gas'!L51="-","-",'3f NC-Gas'!L51)</f>
        <v>139.85820031131738</v>
      </c>
      <c r="N103" s="129">
        <f>IF('3f NC-Gas'!M51="-","-",'3f NC-Gas'!M51)</f>
        <v>139.93020031148905</v>
      </c>
      <c r="O103" s="30"/>
      <c r="P103" s="129">
        <f>IF('3f NC-Gas'!O51="-","-",'3f NC-Gas'!O51)</f>
        <v>139.93020031148905</v>
      </c>
      <c r="Q103" s="129">
        <f>IF('3f NC-Gas'!P51="-","-",'3f NC-Gas'!P51)</f>
        <v>147.55778196828953</v>
      </c>
      <c r="R103" s="129">
        <f>IF('3f NC-Gas'!Q51="-","-",'3f NC-Gas'!Q51)</f>
        <v>147.11378196723095</v>
      </c>
      <c r="S103" s="129">
        <f>IF('3f NC-Gas'!R51="-","-",'3f NC-Gas'!R51)</f>
        <v>146.38670058799391</v>
      </c>
      <c r="T103" s="129">
        <f>IF('3f NC-Gas'!S51="-","-",'3f NC-Gas'!S51)</f>
        <v>143.72270058164244</v>
      </c>
      <c r="U103" s="129">
        <f>IF('3f NC-Gas'!T51="-","-",'3f NC-Gas'!T51)</f>
        <v>135.00206945426558</v>
      </c>
      <c r="V103" s="129">
        <f>IF('3f NC-Gas'!U51="-","-",'3f NC-Gas'!U51)</f>
        <v>134.57006945323562</v>
      </c>
      <c r="W103" s="129" t="str">
        <f>IF('3f NC-Gas'!V51="-","-",'3f NC-Gas'!V51)</f>
        <v>-</v>
      </c>
      <c r="X103" s="129" t="str">
        <f>IF('3f NC-Gas'!W51="-","-",'3f NC-Gas'!W51)</f>
        <v>-</v>
      </c>
      <c r="Y103" s="129" t="str">
        <f>IF('3f NC-Gas'!X51="-","-",'3f NC-Gas'!X51)</f>
        <v>-</v>
      </c>
      <c r="Z103" s="129" t="str">
        <f>IF('3f NC-Gas'!Y51="-","-",'3f NC-Gas'!Y51)</f>
        <v>-</v>
      </c>
      <c r="AA103" s="28"/>
    </row>
    <row r="104" spans="1:27" s="29" customFormat="1" ht="11.25" customHeight="1" x14ac:dyDescent="0.25">
      <c r="A104" s="256"/>
      <c r="B104" s="132" t="s">
        <v>349</v>
      </c>
      <c r="C104" s="132" t="s">
        <v>344</v>
      </c>
      <c r="D104" s="134" t="s">
        <v>323</v>
      </c>
      <c r="E104" s="131"/>
      <c r="F104" s="30"/>
      <c r="G104" s="129">
        <f>IF('3g CPIH'!C$16="-","-",'3h OC '!$E$12*('3g CPIH'!C$16/'3g CPIH'!$G$16))</f>
        <v>87.194616340508801</v>
      </c>
      <c r="H104" s="129">
        <f>IF('3g CPIH'!D$16="-","-",'3h OC '!$E$12*('3g CPIH'!D$16/'3g CPIH'!$G$16))</f>
        <v>87.369180136986301</v>
      </c>
      <c r="I104" s="129">
        <f>IF('3g CPIH'!E$16="-","-",'3h OC '!$E$12*('3g CPIH'!E$16/'3g CPIH'!$G$16))</f>
        <v>87.631025831702544</v>
      </c>
      <c r="J104" s="129">
        <f>IF('3g CPIH'!F$16="-","-",'3h OC '!$E$12*('3g CPIH'!F$16/'3g CPIH'!$G$16))</f>
        <v>88.15471722113503</v>
      </c>
      <c r="K104" s="129">
        <f>IF('3g CPIH'!G$16="-","-",'3h OC '!$E$12*('3g CPIH'!G$16/'3g CPIH'!$G$16))</f>
        <v>89.202100000000002</v>
      </c>
      <c r="L104" s="129">
        <f>IF('3g CPIH'!H$16="-","-",'3h OC '!$E$12*('3g CPIH'!H$16/'3g CPIH'!$G$16))</f>
        <v>90.33676467710373</v>
      </c>
      <c r="M104" s="129">
        <f>IF('3g CPIH'!I$16="-","-",'3h OC '!$E$12*('3g CPIH'!I$16/'3g CPIH'!$G$16))</f>
        <v>91.645993150684916</v>
      </c>
      <c r="N104" s="129">
        <f>IF('3g CPIH'!J$16="-","-",'3h OC '!$E$12*('3g CPIH'!J$16/'3g CPIH'!$G$16))</f>
        <v>92.431530234833673</v>
      </c>
      <c r="O104" s="30"/>
      <c r="P104" s="129">
        <f>IF('3g CPIH'!L$16="-","-",'3h OC '!$E$12*('3g CPIH'!L$16/'3g CPIH'!$G$16))</f>
        <v>92.431530234833673</v>
      </c>
      <c r="Q104" s="129">
        <f>IF('3g CPIH'!M$16="-","-",'3h OC '!$E$12*('3g CPIH'!M$16/'3g CPIH'!$G$16))</f>
        <v>93.47891301369863</v>
      </c>
      <c r="R104" s="129">
        <f>IF('3g CPIH'!N$16="-","-",'3h OC '!$E$12*('3g CPIH'!N$16/'3g CPIH'!$G$16))</f>
        <v>94.177168199608616</v>
      </c>
      <c r="S104" s="129">
        <f>IF('3g CPIH'!O$16="-","-",'3h OC '!$E$12*('3g CPIH'!O$16/'3g CPIH'!$G$16))</f>
        <v>94.700859589041102</v>
      </c>
      <c r="T104" s="129">
        <f>IF('3g CPIH'!P$16="-","-",'3h OC '!$E$12*('3g CPIH'!P$16/'3g CPIH'!$G$16))</f>
        <v>94.96270528375733</v>
      </c>
      <c r="U104" s="129">
        <f>IF('3g CPIH'!Q$16="-","-",'3h OC '!$E$12*('3g CPIH'!Q$16/'3g CPIH'!$G$16))</f>
        <v>95.48639667318983</v>
      </c>
      <c r="V104" s="129">
        <f>IF('3g CPIH'!R$16="-","-",'3h OC '!$E$12*('3g CPIH'!R$16/'3g CPIH'!$G$16))</f>
        <v>97.232034637964787</v>
      </c>
      <c r="W104" s="129" t="str">
        <f>IF('3g CPIH'!S$16="-","-",'3h OC '!$E$12*('3g CPIH'!S$16/'3g CPIH'!$G$16))</f>
        <v>-</v>
      </c>
      <c r="X104" s="129" t="str">
        <f>IF('3g CPIH'!T$16="-","-",'3h OC '!$E$12*('3g CPIH'!T$16/'3g CPIH'!$G$16))</f>
        <v>-</v>
      </c>
      <c r="Y104" s="129" t="str">
        <f>IF('3g CPIH'!U$16="-","-",'3h OC '!$E$12*('3g CPIH'!U$16/'3g CPIH'!$G$16))</f>
        <v>-</v>
      </c>
      <c r="Z104" s="129" t="str">
        <f>IF('3g CPIH'!V$16="-","-",'3h OC '!$E$12*('3g CPIH'!V$16/'3g CPIH'!$G$16))</f>
        <v>-</v>
      </c>
      <c r="AA104" s="28"/>
    </row>
    <row r="105" spans="1:27" s="29" customFormat="1" ht="11.25" customHeight="1" x14ac:dyDescent="0.25">
      <c r="A105" s="256"/>
      <c r="B105" s="132" t="s">
        <v>349</v>
      </c>
      <c r="C105" s="132" t="s">
        <v>43</v>
      </c>
      <c r="D105" s="134" t="s">
        <v>323</v>
      </c>
      <c r="E105" s="131"/>
      <c r="F105" s="30"/>
      <c r="G105" s="129" t="s">
        <v>333</v>
      </c>
      <c r="H105" s="129" t="s">
        <v>333</v>
      </c>
      <c r="I105" s="129" t="s">
        <v>333</v>
      </c>
      <c r="J105" s="129" t="s">
        <v>333</v>
      </c>
      <c r="K105" s="129">
        <f>IF('3i SMNCC'!G$47="-","-",'3i SMNCC'!G$47)</f>
        <v>0</v>
      </c>
      <c r="L105" s="129">
        <f>IF('3i SMNCC'!H$47="-","-",'3i SMNCC'!H$47)</f>
        <v>-0.14839729644435984</v>
      </c>
      <c r="M105" s="129">
        <f>IF('3i SMNCC'!I$47="-","-",'3i SMNCC'!I$47)</f>
        <v>1.899695256253338</v>
      </c>
      <c r="N105" s="129">
        <f>IF('3i SMNCC'!J$47="-","-",'3i SMNCC'!J$47)</f>
        <v>12.665365920990935</v>
      </c>
      <c r="O105" s="30"/>
      <c r="P105" s="129">
        <f>IF('3i SMNCC'!L$47="-","-",'3i SMNCC'!L$47)</f>
        <v>12.665365920990935</v>
      </c>
      <c r="Q105" s="129">
        <f>IF('3i SMNCC'!M$47="-","-",'3i SMNCC'!M$47)</f>
        <v>14.640709693750988</v>
      </c>
      <c r="R105" s="129">
        <f>IF('3i SMNCC'!N$47="-","-",'3i SMNCC'!N$47)</f>
        <v>14.927787132222536</v>
      </c>
      <c r="S105" s="129">
        <f>IF('3i SMNCC'!O$47="-","-",'3i SMNCC'!O$47)</f>
        <v>17.170757060355506</v>
      </c>
      <c r="T105" s="129">
        <f>IF('3i SMNCC'!P$47="-","-",'3i SMNCC'!P$47)</f>
        <v>11.164989866554468</v>
      </c>
      <c r="U105" s="129">
        <f>IF('3i SMNCC'!Q$47="-","-",'3i SMNCC'!Q$47)</f>
        <v>10.900121345430581</v>
      </c>
      <c r="V105" s="129">
        <f>IF('3i SMNCC'!R$47="-","-",'3i SMNCC'!R$47)</f>
        <v>7.9767627265742567</v>
      </c>
      <c r="W105" s="129" t="str">
        <f>IF('3i SMNCC'!S$47="-","-",'3i SMNCC'!S$47)</f>
        <v>-</v>
      </c>
      <c r="X105" s="129" t="str">
        <f>IF('3i SMNCC'!T$47="-","-",'3i SMNCC'!T$47)</f>
        <v>-</v>
      </c>
      <c r="Y105" s="129" t="str">
        <f>IF('3i SMNCC'!U$47="-","-",'3i SMNCC'!U$47)</f>
        <v>-</v>
      </c>
      <c r="Z105" s="129" t="str">
        <f>IF('3i SMNCC'!V$47="-","-",'3i SMNCC'!V$47)</f>
        <v>-</v>
      </c>
      <c r="AA105" s="28"/>
    </row>
    <row r="106" spans="1:27" s="29" customFormat="1" ht="11.25" customHeight="1" x14ac:dyDescent="0.25">
      <c r="A106" s="256"/>
      <c r="B106" s="132" t="s">
        <v>349</v>
      </c>
      <c r="C106" s="132" t="s">
        <v>389</v>
      </c>
      <c r="D106" s="134" t="s">
        <v>323</v>
      </c>
      <c r="E106" s="131"/>
      <c r="F106" s="30"/>
      <c r="G106" s="129">
        <f>IF('3g CPIH'!C$16="-","-",'3j PAAC PAP'!$G$22*('3g CPIH'!C$16/'3g CPIH'!$G$16))</f>
        <v>3.1142016634050882</v>
      </c>
      <c r="H106" s="129">
        <f>IF('3g CPIH'!D$16="-","-",'3j PAAC PAP'!$G$22*('3g CPIH'!D$16/'3g CPIH'!$G$16))</f>
        <v>3.1204363013698631</v>
      </c>
      <c r="I106" s="129">
        <f>IF('3g CPIH'!E$16="-","-",'3j PAAC PAP'!$G$22*('3g CPIH'!E$16/'3g CPIH'!$G$16))</f>
        <v>3.129788258317026</v>
      </c>
      <c r="J106" s="129">
        <f>IF('3g CPIH'!F$16="-","-",'3j PAAC PAP'!$G$22*('3g CPIH'!F$16/'3g CPIH'!$G$16))</f>
        <v>3.1484921722113506</v>
      </c>
      <c r="K106" s="129">
        <f>IF('3g CPIH'!G$16="-","-",'3j PAAC PAP'!$G$22*('3g CPIH'!G$16/'3g CPIH'!$G$16))</f>
        <v>3.1859000000000002</v>
      </c>
      <c r="L106" s="129">
        <f>IF('3g CPIH'!H$16="-","-",'3j PAAC PAP'!$G$22*('3g CPIH'!H$16/'3g CPIH'!$G$16))</f>
        <v>3.2264251467710374</v>
      </c>
      <c r="M106" s="129">
        <f>IF('3g CPIH'!I$16="-","-",'3j PAAC PAP'!$G$22*('3g CPIH'!I$16/'3g CPIH'!$G$16))</f>
        <v>3.2731849315068491</v>
      </c>
      <c r="N106" s="129">
        <f>IF('3g CPIH'!J$16="-","-",'3j PAAC PAP'!$G$22*('3g CPIH'!J$16/'3g CPIH'!$G$16))</f>
        <v>3.3012408023483371</v>
      </c>
      <c r="O106" s="30"/>
      <c r="P106" s="129">
        <f>IF('3g CPIH'!L$16="-","-",'3j PAAC PAP'!$G$22*('3g CPIH'!L$16/'3g CPIH'!$G$16))</f>
        <v>3.3012408023483371</v>
      </c>
      <c r="Q106" s="129">
        <f>IF('3g CPIH'!M$16="-","-",'3j PAAC PAP'!$G$22*('3g CPIH'!M$16/'3g CPIH'!$G$16))</f>
        <v>3.3386486301369862</v>
      </c>
      <c r="R106" s="129">
        <f>IF('3g CPIH'!N$16="-","-",'3j PAAC PAP'!$G$22*('3g CPIH'!N$16/'3g CPIH'!$G$16))</f>
        <v>3.3635871819960861</v>
      </c>
      <c r="S106" s="129">
        <f>IF('3g CPIH'!O$16="-","-",'3j PAAC PAP'!$G$22*('3g CPIH'!O$16/'3g CPIH'!$G$16))</f>
        <v>3.3822910958904111</v>
      </c>
      <c r="T106" s="129">
        <f>IF('3g CPIH'!P$16="-","-",'3j PAAC PAP'!$G$22*('3g CPIH'!P$16/'3g CPIH'!$G$16))</f>
        <v>3.3916430528375732</v>
      </c>
      <c r="U106" s="129">
        <f>IF('3g CPIH'!Q$16="-","-",'3j PAAC PAP'!$G$22*('3g CPIH'!Q$16/'3g CPIH'!$G$16))</f>
        <v>3.4103469667318986</v>
      </c>
      <c r="V106" s="129">
        <f>IF('3g CPIH'!R$16="-","-",'3j PAAC PAP'!$G$22*('3g CPIH'!R$16/'3g CPIH'!$G$16))</f>
        <v>3.4726933463796481</v>
      </c>
      <c r="W106" s="129" t="str">
        <f>IF('3g CPIH'!S$16="-","-",'3j PAAC PAP'!$G$22*('3g CPIH'!S$16/'3g CPIH'!$G$16))</f>
        <v>-</v>
      </c>
      <c r="X106" s="129" t="str">
        <f>IF('3g CPIH'!T$16="-","-",'3j PAAC PAP'!$G$22*('3g CPIH'!T$16/'3g CPIH'!$G$16))</f>
        <v>-</v>
      </c>
      <c r="Y106" s="129" t="str">
        <f>IF('3g CPIH'!U$16="-","-",'3j PAAC PAP'!$G$22*('3g CPIH'!U$16/'3g CPIH'!$G$16))</f>
        <v>-</v>
      </c>
      <c r="Z106" s="129" t="str">
        <f>IF('3g CPIH'!V$16="-","-",'3j PAAC PAP'!$G$22*('3g CPIH'!V$16/'3g CPIH'!$G$16))</f>
        <v>-</v>
      </c>
      <c r="AA106" s="28"/>
    </row>
    <row r="107" spans="1:27" s="29" customFormat="1" ht="11.25" customHeight="1" x14ac:dyDescent="0.25">
      <c r="A107" s="256"/>
      <c r="B107" s="132" t="s">
        <v>349</v>
      </c>
      <c r="C107" s="132" t="s">
        <v>404</v>
      </c>
      <c r="D107" s="134" t="s">
        <v>323</v>
      </c>
      <c r="E107" s="131"/>
      <c r="F107" s="30"/>
      <c r="G107" s="129">
        <f>IF(G99="-","-",SUM(G99:G105)*'3j PAAC PAP'!$G$40)</f>
        <v>2.0664081978249005</v>
      </c>
      <c r="H107" s="129">
        <f>IF(H99="-","-",SUM(H99:H105)*'3j PAAC PAP'!$G$40)</f>
        <v>1.9029894967684282</v>
      </c>
      <c r="I107" s="129">
        <f>IF(I99="-","-",SUM(I99:I105)*'3j PAAC PAP'!$G$40)</f>
        <v>1.7457996700138134</v>
      </c>
      <c r="J107" s="129">
        <f>IF(J99="-","-",SUM(J99:J105)*'3j PAAC PAP'!$G$40)</f>
        <v>1.6860500564445495</v>
      </c>
      <c r="K107" s="129">
        <f>IF(K99="-","-",SUM(K99:K105)*'3j PAAC PAP'!$G$40)</f>
        <v>1.8305153543663506</v>
      </c>
      <c r="L107" s="129">
        <f>IF(L99="-","-",SUM(L99:L105)*'3j PAAC PAP'!$G$40)</f>
        <v>1.8277078698540559</v>
      </c>
      <c r="M107" s="129">
        <f>IF(M99="-","-",SUM(M99:M105)*'3j PAAC PAP'!$G$40)</f>
        <v>1.9435630661598093</v>
      </c>
      <c r="N107" s="129">
        <f>IF(N99="-","-",SUM(N99:N105)*'3j PAAC PAP'!$G$40)</f>
        <v>2.1056864631068515</v>
      </c>
      <c r="O107" s="30"/>
      <c r="P107" s="129">
        <f>IF(P99="-","-",SUM(P99:P105)*'3j PAAC PAP'!$G$40)</f>
        <v>2.1056864631068515</v>
      </c>
      <c r="Q107" s="129">
        <f>IF(Q99="-","-",SUM(Q99:Q105)*'3j PAAC PAP'!$G$40)</f>
        <v>2.3088100332193999</v>
      </c>
      <c r="R107" s="129">
        <f>IF(R99="-","-",SUM(R99:R105)*'3j PAAC PAP'!$G$40)</f>
        <v>2.1039587115961318</v>
      </c>
      <c r="S107" s="129">
        <f>IF(S99="-","-",SUM(S99:S105)*'3j PAAC PAP'!$G$40)</f>
        <v>2.0254589738852533</v>
      </c>
      <c r="T107" s="129">
        <f>IF(T99="-","-",SUM(T99:T105)*'3j PAAC PAP'!$G$40)</f>
        <v>1.7774550328563938</v>
      </c>
      <c r="U107" s="129">
        <f>IF(U99="-","-",SUM(U99:U105)*'3j PAAC PAP'!$G$40)</f>
        <v>1.9274455650942934</v>
      </c>
      <c r="V107" s="129">
        <f>IF(V99="-","-",SUM(V99:V105)*'3j PAAC PAP'!$G$40)</f>
        <v>2.2518386885849235</v>
      </c>
      <c r="W107" s="129" t="str">
        <f>IF(W99="-","-",SUM(W99:W105)*'3j PAAC PAP'!$G$40)</f>
        <v>-</v>
      </c>
      <c r="X107" s="129" t="str">
        <f>IF(X99="-","-",SUM(X99:X105)*'3j PAAC PAP'!$G$40)</f>
        <v>-</v>
      </c>
      <c r="Y107" s="129" t="str">
        <f>IF(Y99="-","-",SUM(Y99:Y105)*'3j PAAC PAP'!$G$40)</f>
        <v>-</v>
      </c>
      <c r="Z107" s="129" t="str">
        <f>IF(Z99="-","-",SUM(Z99:Z105)*'3j PAAC PAP'!$G$40)</f>
        <v>-</v>
      </c>
      <c r="AA107" s="28"/>
    </row>
    <row r="108" spans="1:27" s="29" customFormat="1" ht="11.25" customHeight="1" x14ac:dyDescent="0.25">
      <c r="A108" s="256"/>
      <c r="B108" s="132" t="s">
        <v>388</v>
      </c>
      <c r="C108" s="132" t="s">
        <v>515</v>
      </c>
      <c r="D108" s="134" t="s">
        <v>323</v>
      </c>
      <c r="E108" s="131"/>
      <c r="F108" s="30"/>
      <c r="G108" s="129">
        <f>IF(G102="-","-",SUM(G99:G107)*'3k EBIT'!$E$12)</f>
        <v>9.7792241401774724</v>
      </c>
      <c r="H108" s="129">
        <f>IF(H102="-","-",SUM(H99:H107)*'3k EBIT'!$E$12)</f>
        <v>9.0107400405828688</v>
      </c>
      <c r="I108" s="129">
        <f>IF(I102="-","-",SUM(I99:I107)*'3k EBIT'!$E$12)</f>
        <v>8.2716124931210722</v>
      </c>
      <c r="J108" s="129">
        <f>IF(J102="-","-",SUM(J99:J107)*'3k EBIT'!$E$12)</f>
        <v>7.9909552429578943</v>
      </c>
      <c r="K108" s="129">
        <f>IF(K102="-","-",SUM(K99:K107)*'3k EBIT'!$E$12)</f>
        <v>8.6711413384763496</v>
      </c>
      <c r="L108" s="129">
        <f>IF(L102="-","-",SUM(L99:L107)*'3k EBIT'!$E$12)</f>
        <v>8.6587218275485469</v>
      </c>
      <c r="M108" s="129">
        <f>IF(M102="-","-",SUM(M99:M107)*'3k EBIT'!$E$12)</f>
        <v>9.2045275678145018</v>
      </c>
      <c r="N108" s="129">
        <f>IF(N102="-","-",SUM(N99:N107)*'3k EBIT'!$E$12)</f>
        <v>9.9675836205913626</v>
      </c>
      <c r="O108" s="30"/>
      <c r="P108" s="129">
        <f>IF(P102="-","-",SUM(P99:P107)*'3k EBIT'!$E$12)</f>
        <v>9.9675836205913626</v>
      </c>
      <c r="Q108" s="129">
        <f>IF(Q102="-","-",SUM(Q99:Q107)*'3k EBIT'!$E$12)</f>
        <v>10.923656333295957</v>
      </c>
      <c r="R108" s="129">
        <f>IF(R102="-","-",SUM(R99:R107)*'3k EBIT'!$E$12)</f>
        <v>9.9606650361691216</v>
      </c>
      <c r="S108" s="129">
        <f>IF(S102="-","-",SUM(S99:S107)*'3k EBIT'!$E$12)</f>
        <v>9.5918205938495014</v>
      </c>
      <c r="T108" s="129">
        <f>IF(T102="-","-",SUM(T99:T107)*'3k EBIT'!$E$12)</f>
        <v>8.4255683145441882</v>
      </c>
      <c r="U108" s="129">
        <f>IF(U102="-","-",SUM(U99:U107)*'3k EBIT'!$E$12)</f>
        <v>9.1313789086212882</v>
      </c>
      <c r="V108" s="129">
        <f>IF(V102="-","-",SUM(V99:V107)*'3k EBIT'!$E$12)</f>
        <v>10.658299996553025</v>
      </c>
      <c r="W108" s="129" t="str">
        <f>IF(W102="-","-",SUM(W99:W107)*'3k EBIT'!$E$12)</f>
        <v>-</v>
      </c>
      <c r="X108" s="129" t="str">
        <f>IF(X102="-","-",SUM(X99:X107)*'3k EBIT'!$E$12)</f>
        <v>-</v>
      </c>
      <c r="Y108" s="129" t="str">
        <f>IF(Y102="-","-",SUM(Y99:Y107)*'3k EBIT'!$E$12)</f>
        <v>-</v>
      </c>
      <c r="Z108" s="129" t="str">
        <f>IF(Z102="-","-",SUM(Z99:Z107)*'3k EBIT'!$E$12)</f>
        <v>-</v>
      </c>
      <c r="AA108" s="28"/>
    </row>
    <row r="109" spans="1:27" s="29" customFormat="1" ht="11.25" customHeight="1" x14ac:dyDescent="0.25">
      <c r="A109" s="256"/>
      <c r="B109" s="132" t="s">
        <v>292</v>
      </c>
      <c r="C109" s="177" t="s">
        <v>516</v>
      </c>
      <c r="D109" s="134" t="s">
        <v>323</v>
      </c>
      <c r="E109" s="130"/>
      <c r="F109" s="30"/>
      <c r="G109" s="129">
        <f>IF(G104="-","-",SUM(G99:G102,G104:G108)*'3l HAP'!$E$13)</f>
        <v>5.5230327913674415</v>
      </c>
      <c r="H109" s="129">
        <f>IF(H104="-","-",SUM(H99:H102,H104:H108)*'3l HAP'!$E$13)</f>
        <v>4.9326122874370943</v>
      </c>
      <c r="I109" s="129">
        <f>IF(I104="-","-",SUM(I99:I102,I104:I108)*'3l HAP'!$E$13)</f>
        <v>4.3655914450250242</v>
      </c>
      <c r="J109" s="129">
        <f>IF(J104="-","-",SUM(J99:J102,J104:J108)*'3l HAP'!$E$13)</f>
        <v>4.1544180339653778</v>
      </c>
      <c r="K109" s="129">
        <f>IF(K104="-","-",SUM(K99:K102,K104:K108)*'3l HAP'!$E$13)</f>
        <v>4.7252771320422831</v>
      </c>
      <c r="L109" s="129">
        <f>IF(L104="-","-",SUM(L99:L102,L104:L108)*'3l HAP'!$E$13)</f>
        <v>4.7153555383368717</v>
      </c>
      <c r="M109" s="129">
        <f>IF(M104="-","-",SUM(M99:M102,M104:M108)*'3l HAP'!$E$13)</f>
        <v>5.0451483237673775</v>
      </c>
      <c r="N109" s="129">
        <f>IF(N104="-","-",SUM(N99:N102,N104:N108)*'3l HAP'!$E$13)</f>
        <v>5.6320888588240097</v>
      </c>
      <c r="O109" s="30"/>
      <c r="P109" s="129">
        <f>IF(P104="-","-",SUM(P99:P102,P104:P108)*'3l HAP'!$E$13)</f>
        <v>5.6320888588240097</v>
      </c>
      <c r="Q109" s="129">
        <f>IF(Q104="-","-",SUM(Q99:Q102,Q104:Q108)*'3l HAP'!$E$13)</f>
        <v>6.25714263604244</v>
      </c>
      <c r="R109" s="129">
        <f>IF(R104="-","-",SUM(R99:R102,R104:R108)*'3l HAP'!$E$13)</f>
        <v>5.5215827265030351</v>
      </c>
      <c r="S109" s="129">
        <f>IF(S104="-","-",SUM(S99:S102,S104:S108)*'3l HAP'!$E$13)</f>
        <v>5.2480042802704236</v>
      </c>
      <c r="T109" s="129">
        <f>IF(T104="-","-",SUM(T99:T102,T104:T108)*'3l HAP'!$E$13)</f>
        <v>4.3883188218161928</v>
      </c>
      <c r="U109" s="129">
        <f>IF(U104="-","-",SUM(U99:U102,U104:U108)*'3l HAP'!$E$13)</f>
        <v>5.0598801421254089</v>
      </c>
      <c r="V109" s="129">
        <f>IF(V104="-","-",SUM(V99:V102,V104:V108)*'3l HAP'!$E$13)</f>
        <v>6.2428178127905749</v>
      </c>
      <c r="W109" s="129" t="str">
        <f>IF(W104="-","-",SUM(W99:W102,W104:W108)*'3l HAP'!$E$13)</f>
        <v>-</v>
      </c>
      <c r="X109" s="129" t="str">
        <f>IF(X104="-","-",SUM(X99:X102,X104:X108)*'3l HAP'!$E$13)</f>
        <v>-</v>
      </c>
      <c r="Y109" s="129" t="str">
        <f>IF(Y104="-","-",SUM(Y99:Y102,Y104:Y108)*'3l HAP'!$E$13)</f>
        <v>-</v>
      </c>
      <c r="Z109" s="129" t="str">
        <f>IF(Z104="-","-",SUM(Z99:Z102,Z104:Z108)*'3l HAP'!$E$13)</f>
        <v>-</v>
      </c>
      <c r="AA109" s="28"/>
    </row>
    <row r="110" spans="1:27" s="29" customFormat="1" ht="11.5" x14ac:dyDescent="0.25">
      <c r="A110" s="256"/>
      <c r="B110" s="132" t="s">
        <v>44</v>
      </c>
      <c r="C110" s="132" t="str">
        <f>B110&amp;"_"&amp;D110</f>
        <v>Total_Southern</v>
      </c>
      <c r="D110" s="134" t="s">
        <v>323</v>
      </c>
      <c r="E110" s="131"/>
      <c r="F110" s="30"/>
      <c r="G110" s="129">
        <f t="shared" ref="G110:N110" si="14">IF(G99="-","-",SUM(G99:G109))</f>
        <v>520.21882757267838</v>
      </c>
      <c r="H110" s="129">
        <f t="shared" si="14"/>
        <v>479.18189221767659</v>
      </c>
      <c r="I110" s="129">
        <f t="shared" si="14"/>
        <v>439.71343757719364</v>
      </c>
      <c r="J110" s="129">
        <f t="shared" si="14"/>
        <v>424.73083604839655</v>
      </c>
      <c r="K110" s="129">
        <f t="shared" si="14"/>
        <v>461.10094854467957</v>
      </c>
      <c r="L110" s="129">
        <f t="shared" si="14"/>
        <v>460.43736875108516</v>
      </c>
      <c r="M110" s="129">
        <f t="shared" si="14"/>
        <v>489.4937675796499</v>
      </c>
      <c r="N110" s="129">
        <f t="shared" si="14"/>
        <v>530.24153640916347</v>
      </c>
      <c r="O110" s="30"/>
      <c r="P110" s="129">
        <f t="shared" ref="P110:Z110" si="15">IF(P99="-","-",SUM(P99:P109))</f>
        <v>530.24153640916347</v>
      </c>
      <c r="Q110" s="129">
        <f t="shared" si="15"/>
        <v>581.18618585987736</v>
      </c>
      <c r="R110" s="129">
        <f t="shared" si="15"/>
        <v>529.76689440502662</v>
      </c>
      <c r="S110" s="129">
        <f t="shared" si="15"/>
        <v>510.08045859208266</v>
      </c>
      <c r="T110" s="129">
        <f t="shared" si="15"/>
        <v>447.83909957668408</v>
      </c>
      <c r="U110" s="129">
        <f t="shared" si="15"/>
        <v>485.658571557009</v>
      </c>
      <c r="V110" s="129">
        <f t="shared" si="15"/>
        <v>567.20574381889674</v>
      </c>
      <c r="W110" s="129" t="str">
        <f t="shared" si="15"/>
        <v>-</v>
      </c>
      <c r="X110" s="129" t="str">
        <f t="shared" si="15"/>
        <v>-</v>
      </c>
      <c r="Y110" s="129" t="str">
        <f t="shared" si="15"/>
        <v>-</v>
      </c>
      <c r="Z110" s="129" t="str">
        <f t="shared" si="15"/>
        <v>-</v>
      </c>
      <c r="AA110" s="28"/>
    </row>
    <row r="111" spans="1:27" s="29" customFormat="1" ht="11.5" x14ac:dyDescent="0.25">
      <c r="A111" s="256"/>
      <c r="B111" s="135" t="s">
        <v>350</v>
      </c>
      <c r="C111" s="135" t="s">
        <v>341</v>
      </c>
      <c r="D111" s="133" t="s">
        <v>324</v>
      </c>
      <c r="E111" s="128"/>
      <c r="F111" s="30"/>
      <c r="G111" s="38">
        <f>IF('3a DF'!H$41="-","-",'3a DF'!H$41)</f>
        <v>253.14985164432846</v>
      </c>
      <c r="H111" s="38">
        <f>IF('3a DF'!I$41="-","-",'3a DF'!I$41)</f>
        <v>213.57444115975193</v>
      </c>
      <c r="I111" s="38">
        <f>IF('3a DF'!J$41="-","-",'3a DF'!J$41)</f>
        <v>174.74989531236287</v>
      </c>
      <c r="J111" s="38">
        <f>IF('3a DF'!K$41="-","-",'3a DF'!K$41)</f>
        <v>160.26701947738721</v>
      </c>
      <c r="K111" s="38">
        <f>IF('3a DF'!L$41="-","-",'3a DF'!L$41)</f>
        <v>200.74683223176862</v>
      </c>
      <c r="L111" s="38">
        <f>IF('3a DF'!M$41="-","-",'3a DF'!M$41)</f>
        <v>199.05760849983216</v>
      </c>
      <c r="M111" s="38">
        <f>IF('3a DF'!N$41="-","-",'3a DF'!N$41)</f>
        <v>215.77106184657606</v>
      </c>
      <c r="N111" s="38">
        <f>IF('3a DF'!O$41="-","-",'3a DF'!O$41)</f>
        <v>243.35846990910571</v>
      </c>
      <c r="O111" s="30"/>
      <c r="P111" s="38">
        <f>IF('3a DF'!Q$41="-","-",'3a DF'!Q$41)</f>
        <v>243.35846990910571</v>
      </c>
      <c r="Q111" s="38">
        <f>IF('3a DF'!R$41="-","-",'3a DF'!R$41)</f>
        <v>281.17733015023742</v>
      </c>
      <c r="R111" s="38">
        <f>IF('3a DF'!S$41="-","-",'3a DF'!S$41)</f>
        <v>230.77888190073497</v>
      </c>
      <c r="S111" s="38">
        <f>IF('3a DF'!T$41="-","-",'3a DF'!T$41)</f>
        <v>206.31785050021912</v>
      </c>
      <c r="T111" s="38">
        <f>IF('3a DF'!U$41="-","-",'3a DF'!U$41)</f>
        <v>145.13269789847291</v>
      </c>
      <c r="U111" s="38">
        <f>IF('3a DF'!V$41="-","-",'3a DF'!V$41)</f>
        <v>187.06626878827944</v>
      </c>
      <c r="V111" s="38">
        <f>IF('3a DF'!W$41="-","-",'3a DF'!W$41)</f>
        <v>276.51257875872909</v>
      </c>
      <c r="W111" s="38" t="str">
        <f>IF('3a DF'!X$41="-","-",'3a DF'!X$41)</f>
        <v>-</v>
      </c>
      <c r="X111" s="38" t="str">
        <f>IF('3a DF'!Y$41="-","-",'3a DF'!Y$41)</f>
        <v>-</v>
      </c>
      <c r="Y111" s="38" t="str">
        <f>IF('3a DF'!Z$41="-","-",'3a DF'!Z$41)</f>
        <v>-</v>
      </c>
      <c r="Z111" s="38" t="str">
        <f>IF('3a DF'!AA$41="-","-",'3a DF'!AA$41)</f>
        <v>-</v>
      </c>
      <c r="AA111" s="28"/>
    </row>
    <row r="112" spans="1:27" s="29" customFormat="1" ht="11.5" x14ac:dyDescent="0.25">
      <c r="A112" s="256"/>
      <c r="B112" s="135" t="s">
        <v>350</v>
      </c>
      <c r="C112" s="135" t="s">
        <v>300</v>
      </c>
      <c r="D112" s="133" t="s">
        <v>324</v>
      </c>
      <c r="E112" s="128"/>
      <c r="F112" s="30"/>
      <c r="G112" s="38" t="s">
        <v>333</v>
      </c>
      <c r="H112" s="38" t="s">
        <v>333</v>
      </c>
      <c r="I112" s="38" t="s">
        <v>333</v>
      </c>
      <c r="J112" s="38" t="s">
        <v>333</v>
      </c>
      <c r="K112" s="38" t="s">
        <v>333</v>
      </c>
      <c r="L112" s="38" t="s">
        <v>333</v>
      </c>
      <c r="M112" s="38" t="s">
        <v>333</v>
      </c>
      <c r="N112" s="38" t="s">
        <v>333</v>
      </c>
      <c r="O112" s="30"/>
      <c r="P112" s="38" t="s">
        <v>333</v>
      </c>
      <c r="Q112" s="38" t="s">
        <v>333</v>
      </c>
      <c r="R112" s="38" t="s">
        <v>333</v>
      </c>
      <c r="S112" s="38" t="s">
        <v>333</v>
      </c>
      <c r="T112" s="38" t="s">
        <v>333</v>
      </c>
      <c r="U112" s="38" t="s">
        <v>333</v>
      </c>
      <c r="V112" s="38" t="s">
        <v>333</v>
      </c>
      <c r="W112" s="38" t="s">
        <v>333</v>
      </c>
      <c r="X112" s="38" t="s">
        <v>333</v>
      </c>
      <c r="Y112" s="38" t="s">
        <v>333</v>
      </c>
      <c r="Z112" s="38" t="s">
        <v>333</v>
      </c>
      <c r="AA112" s="28"/>
    </row>
    <row r="113" spans="1:27" s="29" customFormat="1" ht="12.4" customHeight="1" x14ac:dyDescent="0.25">
      <c r="A113" s="256"/>
      <c r="B113" s="135" t="s">
        <v>596</v>
      </c>
      <c r="C113" s="135" t="s">
        <v>597</v>
      </c>
      <c r="D113" s="133" t="s">
        <v>324</v>
      </c>
      <c r="E113" s="128"/>
      <c r="F113" s="30"/>
      <c r="G113" s="38" t="str">
        <f>IF('3c AA'!J231="-","-",'3c AA'!J231)</f>
        <v>-</v>
      </c>
      <c r="H113" s="38" t="str">
        <f>IF('3c AA'!K231="-","-",'3c AA'!K231)</f>
        <v>-</v>
      </c>
      <c r="I113" s="38" t="str">
        <f>IF('3c AA'!L231="-","-",'3c AA'!L231)</f>
        <v>-</v>
      </c>
      <c r="J113" s="38" t="str">
        <f>IF('3c AA'!M231="-","-",'3c AA'!M231)</f>
        <v>-</v>
      </c>
      <c r="K113" s="38" t="str">
        <f>IF('3c AA'!N231="-","-",'3c AA'!N231)</f>
        <v>-</v>
      </c>
      <c r="L113" s="38" t="str">
        <f>IF('3c AA'!O231="-","-",'3c AA'!O231)</f>
        <v>-</v>
      </c>
      <c r="M113" s="38" t="str">
        <f>IF('3c AA'!P231="-","-",'3c AA'!P231)</f>
        <v>-</v>
      </c>
      <c r="N113" s="38" t="str">
        <f>IF('3c AA'!Q231="-","-",'3c AA'!Q231)</f>
        <v>-</v>
      </c>
      <c r="O113" s="30"/>
      <c r="P113" s="38" t="str">
        <f>IF('3c AA'!S231="-","-",'3c AA'!S231)</f>
        <v>-</v>
      </c>
      <c r="Q113" s="38" t="str">
        <f>IF('3c AA'!T231="-","-",'3c AA'!T231)</f>
        <v>-</v>
      </c>
      <c r="R113" s="38" t="str">
        <f>IF('3c AA'!U231="-","-",'3c AA'!U231)</f>
        <v>-</v>
      </c>
      <c r="S113" s="38" t="str">
        <f>IF('3c AA'!V231="-","-",'3c AA'!V231)</f>
        <v>-</v>
      </c>
      <c r="T113" s="38">
        <f>IF('3c AA'!W231="-","-",'3c AA'!W231)</f>
        <v>10.705717509101307</v>
      </c>
      <c r="U113" s="38">
        <f>IF('3c AA'!X231="-","-",'3c AA'!X231)</f>
        <v>13.71215092385904</v>
      </c>
      <c r="V113" s="38">
        <f>IF('3c AA'!Y231="-","-",'3c AA'!Y231)</f>
        <v>4.43</v>
      </c>
      <c r="W113" s="38" t="str">
        <f>IF('3c AA'!Z231="-","-",'3c AA'!Z231)</f>
        <v>-</v>
      </c>
      <c r="X113" s="38" t="str">
        <f>IF('3c AA'!AA231="-","-",'3c AA'!AA231)</f>
        <v>-</v>
      </c>
      <c r="Y113" s="38" t="str">
        <f>IF('3c AA'!AB231="-","-",'3c AA'!AB231)</f>
        <v>-</v>
      </c>
      <c r="Z113" s="38" t="str">
        <f>IF('3c AA'!AC231="-","-",'3c AA'!AC231)</f>
        <v>-</v>
      </c>
      <c r="AA113" s="28"/>
    </row>
    <row r="114" spans="1:27" s="29" customFormat="1" ht="12.4" customHeight="1" x14ac:dyDescent="0.25">
      <c r="A114" s="256"/>
      <c r="B114" s="135" t="s">
        <v>2</v>
      </c>
      <c r="C114" s="135" t="s">
        <v>342</v>
      </c>
      <c r="D114" s="133" t="s">
        <v>324</v>
      </c>
      <c r="E114" s="128"/>
      <c r="F114" s="30"/>
      <c r="G114" s="38">
        <f>IF('3d PC'!G$42="-","-",'3d PC'!G$42)</f>
        <v>21.926269106402124</v>
      </c>
      <c r="H114" s="38">
        <f>IF('3d PC'!H$42="-","-",'3d PC'!H$42)</f>
        <v>21.926269106402124</v>
      </c>
      <c r="I114" s="38">
        <f>IF('3d PC'!I$42="-","-",'3d PC'!I$42)</f>
        <v>22.64764819235609</v>
      </c>
      <c r="J114" s="38">
        <f>IF('3d PC'!J$42="-","-",'3d PC'!J$42)</f>
        <v>22.505107470829557</v>
      </c>
      <c r="K114" s="38">
        <f>IF('3d PC'!K$42="-","-",'3d PC'!K$42)</f>
        <v>19.106297226763825</v>
      </c>
      <c r="L114" s="38">
        <f>IF('3d PC'!L$42="-","-",'3d PC'!L$42)</f>
        <v>19.106297226763825</v>
      </c>
      <c r="M114" s="38">
        <f>IF('3d PC'!M$42="-","-",'3d PC'!M$42)</f>
        <v>20.852393125569616</v>
      </c>
      <c r="N114" s="38">
        <f>IF('3d PC'!N$42="-","-",'3d PC'!N$42)</f>
        <v>20.849370287873604</v>
      </c>
      <c r="O114" s="30"/>
      <c r="P114" s="38">
        <f>IF('3d PC'!P$42="-","-",'3d PC'!P$42)</f>
        <v>20.849370287873604</v>
      </c>
      <c r="Q114" s="38">
        <f>IF('3d PC'!Q$42="-","-",'3d PC'!Q$42)</f>
        <v>21.503193401206047</v>
      </c>
      <c r="R114" s="38">
        <f>IF('3d PC'!R$42="-","-",'3d PC'!R$42)</f>
        <v>21.819481548965161</v>
      </c>
      <c r="S114" s="38">
        <f>IF('3d PC'!S$42="-","-",'3d PC'!S$42)</f>
        <v>25.256715910577427</v>
      </c>
      <c r="T114" s="38">
        <f>IF('3d PC'!T$42="-","-",'3d PC'!T$42)</f>
        <v>24.167303215101221</v>
      </c>
      <c r="U114" s="38">
        <f>IF('3d PC'!U$42="-","-",'3d PC'!U$42)</f>
        <v>23.962512789411701</v>
      </c>
      <c r="V114" s="38">
        <f>IF('3d PC'!V$42="-","-",'3d PC'!V$42)</f>
        <v>23.858648398084732</v>
      </c>
      <c r="W114" s="38" t="str">
        <f>IF('3d PC'!W$42="-","-",'3d PC'!W$42)</f>
        <v>-</v>
      </c>
      <c r="X114" s="38" t="str">
        <f>IF('3d PC'!X$42="-","-",'3d PC'!X$42)</f>
        <v>-</v>
      </c>
      <c r="Y114" s="38" t="str">
        <f>IF('3d PC'!Y$42="-","-",'3d PC'!Y$42)</f>
        <v>-</v>
      </c>
      <c r="Z114" s="38" t="str">
        <f>IF('3d PC'!Z$42="-","-",'3d PC'!Z$42)</f>
        <v>-</v>
      </c>
      <c r="AA114" s="28"/>
    </row>
    <row r="115" spans="1:27" s="29" customFormat="1" ht="11.25" customHeight="1" x14ac:dyDescent="0.25">
      <c r="A115" s="256"/>
      <c r="B115" s="135" t="s">
        <v>352</v>
      </c>
      <c r="C115" s="135" t="s">
        <v>343</v>
      </c>
      <c r="D115" s="133" t="s">
        <v>324</v>
      </c>
      <c r="E115" s="128"/>
      <c r="F115" s="30"/>
      <c r="G115" s="38">
        <f>IF('3f NC-Gas'!F52="-","-",'3f NC-Gas'!F52)</f>
        <v>128.26455915916478</v>
      </c>
      <c r="H115" s="38">
        <f>IF('3f NC-Gas'!G52="-","-",'3f NC-Gas'!G52)</f>
        <v>128.14455915824388</v>
      </c>
      <c r="I115" s="38">
        <f>IF('3f NC-Gas'!H52="-","-",'3f NC-Gas'!H52)</f>
        <v>135.60814189994264</v>
      </c>
      <c r="J115" s="38">
        <f>IF('3f NC-Gas'!I52="-","-",'3f NC-Gas'!I52)</f>
        <v>135.26014189727204</v>
      </c>
      <c r="K115" s="38">
        <f>IF('3f NC-Gas'!J52="-","-",'3f NC-Gas'!J52)</f>
        <v>132.52066043685861</v>
      </c>
      <c r="L115" s="38">
        <f>IF('3f NC-Gas'!K52="-","-",'3f NC-Gas'!K52)</f>
        <v>132.54466043704281</v>
      </c>
      <c r="M115" s="38">
        <f>IF('3f NC-Gas'!L52="-","-",'3f NC-Gas'!L52)</f>
        <v>140.09940757171941</v>
      </c>
      <c r="N115" s="38">
        <f>IF('3f NC-Gas'!M52="-","-",'3f NC-Gas'!M52)</f>
        <v>140.17140757227193</v>
      </c>
      <c r="O115" s="30"/>
      <c r="P115" s="38">
        <f>IF('3f NC-Gas'!O52="-","-",'3f NC-Gas'!O52)</f>
        <v>140.17140757227193</v>
      </c>
      <c r="Q115" s="38">
        <f>IF('3f NC-Gas'!P52="-","-",'3f NC-Gas'!P52)</f>
        <v>141.96531913399983</v>
      </c>
      <c r="R115" s="38">
        <f>IF('3f NC-Gas'!Q52="-","-",'3f NC-Gas'!Q52)</f>
        <v>141.52131913059253</v>
      </c>
      <c r="S115" s="38">
        <f>IF('3f NC-Gas'!R52="-","-",'3f NC-Gas'!R52)</f>
        <v>142.27338876596374</v>
      </c>
      <c r="T115" s="38">
        <f>IF('3f NC-Gas'!S52="-","-",'3f NC-Gas'!S52)</f>
        <v>139.60938874551994</v>
      </c>
      <c r="U115" s="38">
        <f>IF('3f NC-Gas'!T52="-","-",'3f NC-Gas'!T52)</f>
        <v>122.12537685853026</v>
      </c>
      <c r="V115" s="38">
        <f>IF('3f NC-Gas'!U52="-","-",'3f NC-Gas'!U52)</f>
        <v>121.69337685521504</v>
      </c>
      <c r="W115" s="38" t="str">
        <f>IF('3f NC-Gas'!V52="-","-",'3f NC-Gas'!V52)</f>
        <v>-</v>
      </c>
      <c r="X115" s="38" t="str">
        <f>IF('3f NC-Gas'!W52="-","-",'3f NC-Gas'!W52)</f>
        <v>-</v>
      </c>
      <c r="Y115" s="38" t="str">
        <f>IF('3f NC-Gas'!X52="-","-",'3f NC-Gas'!X52)</f>
        <v>-</v>
      </c>
      <c r="Z115" s="38" t="str">
        <f>IF('3f NC-Gas'!Y52="-","-",'3f NC-Gas'!Y52)</f>
        <v>-</v>
      </c>
      <c r="AA115" s="28"/>
    </row>
    <row r="116" spans="1:27" s="29" customFormat="1" ht="11.25" customHeight="1" x14ac:dyDescent="0.25">
      <c r="A116" s="256"/>
      <c r="B116" s="135" t="s">
        <v>349</v>
      </c>
      <c r="C116" s="135" t="s">
        <v>344</v>
      </c>
      <c r="D116" s="133" t="s">
        <v>324</v>
      </c>
      <c r="E116" s="128"/>
      <c r="F116" s="30"/>
      <c r="G116" s="38">
        <f>IF('3g CPIH'!C$16="-","-",'3h OC '!$E$12*('3g CPIH'!C$16/'3g CPIH'!$G$16))</f>
        <v>87.194616340508801</v>
      </c>
      <c r="H116" s="38">
        <f>IF('3g CPIH'!D$16="-","-",'3h OC '!$E$12*('3g CPIH'!D$16/'3g CPIH'!$G$16))</f>
        <v>87.369180136986301</v>
      </c>
      <c r="I116" s="38">
        <f>IF('3g CPIH'!E$16="-","-",'3h OC '!$E$12*('3g CPIH'!E$16/'3g CPIH'!$G$16))</f>
        <v>87.631025831702544</v>
      </c>
      <c r="J116" s="38">
        <f>IF('3g CPIH'!F$16="-","-",'3h OC '!$E$12*('3g CPIH'!F$16/'3g CPIH'!$G$16))</f>
        <v>88.15471722113503</v>
      </c>
      <c r="K116" s="38">
        <f>IF('3g CPIH'!G$16="-","-",'3h OC '!$E$12*('3g CPIH'!G$16/'3g CPIH'!$G$16))</f>
        <v>89.202100000000002</v>
      </c>
      <c r="L116" s="38">
        <f>IF('3g CPIH'!H$16="-","-",'3h OC '!$E$12*('3g CPIH'!H$16/'3g CPIH'!$G$16))</f>
        <v>90.33676467710373</v>
      </c>
      <c r="M116" s="38">
        <f>IF('3g CPIH'!I$16="-","-",'3h OC '!$E$12*('3g CPIH'!I$16/'3g CPIH'!$G$16))</f>
        <v>91.645993150684916</v>
      </c>
      <c r="N116" s="38">
        <f>IF('3g CPIH'!J$16="-","-",'3h OC '!$E$12*('3g CPIH'!J$16/'3g CPIH'!$G$16))</f>
        <v>92.431530234833673</v>
      </c>
      <c r="O116" s="30"/>
      <c r="P116" s="38">
        <f>IF('3g CPIH'!L$16="-","-",'3h OC '!$E$12*('3g CPIH'!L$16/'3g CPIH'!$G$16))</f>
        <v>92.431530234833673</v>
      </c>
      <c r="Q116" s="38">
        <f>IF('3g CPIH'!M$16="-","-",'3h OC '!$E$12*('3g CPIH'!M$16/'3g CPIH'!$G$16))</f>
        <v>93.47891301369863</v>
      </c>
      <c r="R116" s="38">
        <f>IF('3g CPIH'!N$16="-","-",'3h OC '!$E$12*('3g CPIH'!N$16/'3g CPIH'!$G$16))</f>
        <v>94.177168199608616</v>
      </c>
      <c r="S116" s="38">
        <f>IF('3g CPIH'!O$16="-","-",'3h OC '!$E$12*('3g CPIH'!O$16/'3g CPIH'!$G$16))</f>
        <v>94.700859589041102</v>
      </c>
      <c r="T116" s="38">
        <f>IF('3g CPIH'!P$16="-","-",'3h OC '!$E$12*('3g CPIH'!P$16/'3g CPIH'!$G$16))</f>
        <v>94.96270528375733</v>
      </c>
      <c r="U116" s="38">
        <f>IF('3g CPIH'!Q$16="-","-",'3h OC '!$E$12*('3g CPIH'!Q$16/'3g CPIH'!$G$16))</f>
        <v>95.48639667318983</v>
      </c>
      <c r="V116" s="38">
        <f>IF('3g CPIH'!R$16="-","-",'3h OC '!$E$12*('3g CPIH'!R$16/'3g CPIH'!$G$16))</f>
        <v>97.232034637964787</v>
      </c>
      <c r="W116" s="38" t="str">
        <f>IF('3g CPIH'!S$16="-","-",'3h OC '!$E$12*('3g CPIH'!S$16/'3g CPIH'!$G$16))</f>
        <v>-</v>
      </c>
      <c r="X116" s="38" t="str">
        <f>IF('3g CPIH'!T$16="-","-",'3h OC '!$E$12*('3g CPIH'!T$16/'3g CPIH'!$G$16))</f>
        <v>-</v>
      </c>
      <c r="Y116" s="38" t="str">
        <f>IF('3g CPIH'!U$16="-","-",'3h OC '!$E$12*('3g CPIH'!U$16/'3g CPIH'!$G$16))</f>
        <v>-</v>
      </c>
      <c r="Z116" s="38" t="str">
        <f>IF('3g CPIH'!V$16="-","-",'3h OC '!$E$12*('3g CPIH'!V$16/'3g CPIH'!$G$16))</f>
        <v>-</v>
      </c>
      <c r="AA116" s="28"/>
    </row>
    <row r="117" spans="1:27" s="29" customFormat="1" ht="11.25" customHeight="1" x14ac:dyDescent="0.25">
      <c r="A117" s="256"/>
      <c r="B117" s="135" t="s">
        <v>349</v>
      </c>
      <c r="C117" s="135" t="s">
        <v>43</v>
      </c>
      <c r="D117" s="133" t="s">
        <v>324</v>
      </c>
      <c r="E117" s="128"/>
      <c r="F117" s="30"/>
      <c r="G117" s="38" t="s">
        <v>333</v>
      </c>
      <c r="H117" s="38" t="s">
        <v>333</v>
      </c>
      <c r="I117" s="38" t="s">
        <v>333</v>
      </c>
      <c r="J117" s="38" t="s">
        <v>333</v>
      </c>
      <c r="K117" s="38">
        <f>IF('3i SMNCC'!G$47="-","-",'3i SMNCC'!G$47)</f>
        <v>0</v>
      </c>
      <c r="L117" s="38">
        <f>IF('3i SMNCC'!H$47="-","-",'3i SMNCC'!H$47)</f>
        <v>-0.14839729644435984</v>
      </c>
      <c r="M117" s="38">
        <f>IF('3i SMNCC'!I$47="-","-",'3i SMNCC'!I$47)</f>
        <v>1.899695256253338</v>
      </c>
      <c r="N117" s="38">
        <f>IF('3i SMNCC'!J$47="-","-",'3i SMNCC'!J$47)</f>
        <v>12.665365920990935</v>
      </c>
      <c r="O117" s="30"/>
      <c r="P117" s="38">
        <f>IF('3i SMNCC'!L$47="-","-",'3i SMNCC'!L$47)</f>
        <v>12.665365920990935</v>
      </c>
      <c r="Q117" s="38">
        <f>IF('3i SMNCC'!M$47="-","-",'3i SMNCC'!M$47)</f>
        <v>14.640709693750988</v>
      </c>
      <c r="R117" s="38">
        <f>IF('3i SMNCC'!N$47="-","-",'3i SMNCC'!N$47)</f>
        <v>14.927787132222536</v>
      </c>
      <c r="S117" s="38">
        <f>IF('3i SMNCC'!O$47="-","-",'3i SMNCC'!O$47)</f>
        <v>17.170757060355506</v>
      </c>
      <c r="T117" s="38">
        <f>IF('3i SMNCC'!P$47="-","-",'3i SMNCC'!P$47)</f>
        <v>11.164989866554468</v>
      </c>
      <c r="U117" s="38">
        <f>IF('3i SMNCC'!Q$47="-","-",'3i SMNCC'!Q$47)</f>
        <v>10.900121345430581</v>
      </c>
      <c r="V117" s="38">
        <f>IF('3i SMNCC'!R$47="-","-",'3i SMNCC'!R$47)</f>
        <v>7.9767627265742567</v>
      </c>
      <c r="W117" s="38" t="str">
        <f>IF('3i SMNCC'!S$47="-","-",'3i SMNCC'!S$47)</f>
        <v>-</v>
      </c>
      <c r="X117" s="38" t="str">
        <f>IF('3i SMNCC'!T$47="-","-",'3i SMNCC'!T$47)</f>
        <v>-</v>
      </c>
      <c r="Y117" s="38" t="str">
        <f>IF('3i SMNCC'!U$47="-","-",'3i SMNCC'!U$47)</f>
        <v>-</v>
      </c>
      <c r="Z117" s="38" t="str">
        <f>IF('3i SMNCC'!V$47="-","-",'3i SMNCC'!V$47)</f>
        <v>-</v>
      </c>
      <c r="AA117" s="28"/>
    </row>
    <row r="118" spans="1:27" s="29" customFormat="1" ht="11.25" customHeight="1" x14ac:dyDescent="0.25">
      <c r="A118" s="256"/>
      <c r="B118" s="135" t="s">
        <v>349</v>
      </c>
      <c r="C118" s="135" t="s">
        <v>389</v>
      </c>
      <c r="D118" s="133" t="s">
        <v>324</v>
      </c>
      <c r="E118" s="128"/>
      <c r="F118" s="30"/>
      <c r="G118" s="38">
        <f>IF('3g CPIH'!C$16="-","-",'3j PAAC PAP'!$G$22*('3g CPIH'!C$16/'3g CPIH'!$G$16))</f>
        <v>3.1142016634050882</v>
      </c>
      <c r="H118" s="38">
        <f>IF('3g CPIH'!D$16="-","-",'3j PAAC PAP'!$G$22*('3g CPIH'!D$16/'3g CPIH'!$G$16))</f>
        <v>3.1204363013698631</v>
      </c>
      <c r="I118" s="38">
        <f>IF('3g CPIH'!E$16="-","-",'3j PAAC PAP'!$G$22*('3g CPIH'!E$16/'3g CPIH'!$G$16))</f>
        <v>3.129788258317026</v>
      </c>
      <c r="J118" s="38">
        <f>IF('3g CPIH'!F$16="-","-",'3j PAAC PAP'!$G$22*('3g CPIH'!F$16/'3g CPIH'!$G$16))</f>
        <v>3.1484921722113506</v>
      </c>
      <c r="K118" s="38">
        <f>IF('3g CPIH'!G$16="-","-",'3j PAAC PAP'!$G$22*('3g CPIH'!G$16/'3g CPIH'!$G$16))</f>
        <v>3.1859000000000002</v>
      </c>
      <c r="L118" s="38">
        <f>IF('3g CPIH'!H$16="-","-",'3j PAAC PAP'!$G$22*('3g CPIH'!H$16/'3g CPIH'!$G$16))</f>
        <v>3.2264251467710374</v>
      </c>
      <c r="M118" s="38">
        <f>IF('3g CPIH'!I$16="-","-",'3j PAAC PAP'!$G$22*('3g CPIH'!I$16/'3g CPIH'!$G$16))</f>
        <v>3.2731849315068491</v>
      </c>
      <c r="N118" s="38">
        <f>IF('3g CPIH'!J$16="-","-",'3j PAAC PAP'!$G$22*('3g CPIH'!J$16/'3g CPIH'!$G$16))</f>
        <v>3.3012408023483371</v>
      </c>
      <c r="O118" s="30"/>
      <c r="P118" s="38">
        <f>IF('3g CPIH'!L$16="-","-",'3j PAAC PAP'!$G$22*('3g CPIH'!L$16/'3g CPIH'!$G$16))</f>
        <v>3.3012408023483371</v>
      </c>
      <c r="Q118" s="38">
        <f>IF('3g CPIH'!M$16="-","-",'3j PAAC PAP'!$G$22*('3g CPIH'!M$16/'3g CPIH'!$G$16))</f>
        <v>3.3386486301369862</v>
      </c>
      <c r="R118" s="38">
        <f>IF('3g CPIH'!N$16="-","-",'3j PAAC PAP'!$G$22*('3g CPIH'!N$16/'3g CPIH'!$G$16))</f>
        <v>3.3635871819960861</v>
      </c>
      <c r="S118" s="38">
        <f>IF('3g CPIH'!O$16="-","-",'3j PAAC PAP'!$G$22*('3g CPIH'!O$16/'3g CPIH'!$G$16))</f>
        <v>3.3822910958904111</v>
      </c>
      <c r="T118" s="38">
        <f>IF('3g CPIH'!P$16="-","-",'3j PAAC PAP'!$G$22*('3g CPIH'!P$16/'3g CPIH'!$G$16))</f>
        <v>3.3916430528375732</v>
      </c>
      <c r="U118" s="38">
        <f>IF('3g CPIH'!Q$16="-","-",'3j PAAC PAP'!$G$22*('3g CPIH'!Q$16/'3g CPIH'!$G$16))</f>
        <v>3.4103469667318986</v>
      </c>
      <c r="V118" s="38">
        <f>IF('3g CPIH'!R$16="-","-",'3j PAAC PAP'!$G$22*('3g CPIH'!R$16/'3g CPIH'!$G$16))</f>
        <v>3.4726933463796481</v>
      </c>
      <c r="W118" s="38" t="str">
        <f>IF('3g CPIH'!S$16="-","-",'3j PAAC PAP'!$G$22*('3g CPIH'!S$16/'3g CPIH'!$G$16))</f>
        <v>-</v>
      </c>
      <c r="X118" s="38" t="str">
        <f>IF('3g CPIH'!T$16="-","-",'3j PAAC PAP'!$G$22*('3g CPIH'!T$16/'3g CPIH'!$G$16))</f>
        <v>-</v>
      </c>
      <c r="Y118" s="38" t="str">
        <f>IF('3g CPIH'!U$16="-","-",'3j PAAC PAP'!$G$22*('3g CPIH'!U$16/'3g CPIH'!$G$16))</f>
        <v>-</v>
      </c>
      <c r="Z118" s="38" t="str">
        <f>IF('3g CPIH'!V$16="-","-",'3j PAAC PAP'!$G$22*('3g CPIH'!V$16/'3g CPIH'!$G$16))</f>
        <v>-</v>
      </c>
      <c r="AA118" s="28"/>
    </row>
    <row r="119" spans="1:27" s="29" customFormat="1" ht="11.25" customHeight="1" x14ac:dyDescent="0.25">
      <c r="A119" s="256"/>
      <c r="B119" s="135" t="s">
        <v>349</v>
      </c>
      <c r="C119" s="135" t="s">
        <v>404</v>
      </c>
      <c r="D119" s="133" t="s">
        <v>324</v>
      </c>
      <c r="E119" s="128"/>
      <c r="F119" s="30"/>
      <c r="G119" s="38">
        <f>IF(G111="-","-",SUM(G111:G117)*'3j PAAC PAP'!$G$40)</f>
        <v>2.0283634499954211</v>
      </c>
      <c r="H119" s="38">
        <f>IF(H111="-","-",SUM(H111:H117)*'3j PAAC PAP'!$G$40)</f>
        <v>1.8649447489363238</v>
      </c>
      <c r="I119" s="38">
        <f>IF(I111="-","-",SUM(I111:I117)*'3j PAAC PAP'!$G$40)</f>
        <v>1.7393328009623656</v>
      </c>
      <c r="J119" s="38">
        <f>IF(J111="-","-",SUM(J111:J117)*'3j PAAC PAP'!$G$40)</f>
        <v>1.6795831873854894</v>
      </c>
      <c r="K119" s="38">
        <f>IF(K111="-","-",SUM(K111:K117)*'3j PAAC PAP'!$G$40)</f>
        <v>1.8259163047174418</v>
      </c>
      <c r="L119" s="38">
        <f>IF(L111="-","-",SUM(L111:L117)*'3j PAAC PAP'!$G$40)</f>
        <v>1.8231088202056727</v>
      </c>
      <c r="M119" s="38">
        <f>IF(M111="-","-",SUM(M111:M117)*'3j PAAC PAP'!$G$40)</f>
        <v>1.9445604581815716</v>
      </c>
      <c r="N119" s="38">
        <f>IF(N111="-","-",SUM(N111:N117)*'3j PAAC PAP'!$G$40)</f>
        <v>2.1066838551301887</v>
      </c>
      <c r="O119" s="30"/>
      <c r="P119" s="38">
        <f>IF(P111="-","-",SUM(P111:P117)*'3j PAAC PAP'!$G$40)</f>
        <v>2.1066838551301887</v>
      </c>
      <c r="Q119" s="38">
        <f>IF(Q111="-","-",SUM(Q111:Q117)*'3j PAAC PAP'!$G$40)</f>
        <v>2.2856851993996119</v>
      </c>
      <c r="R119" s="38">
        <f>IF(R111="-","-",SUM(R111:R117)*'3j PAAC PAP'!$G$40)</f>
        <v>2.080833877766632</v>
      </c>
      <c r="S119" s="38">
        <f>IF(S111="-","-",SUM(S111:S117)*'3j PAAC PAP'!$G$40)</f>
        <v>2.0084504295011585</v>
      </c>
      <c r="T119" s="38">
        <f>IF(T111="-","-",SUM(T111:T117)*'3j PAAC PAP'!$G$40)</f>
        <v>1.7604464884140272</v>
      </c>
      <c r="U119" s="38">
        <f>IF(U111="-","-",SUM(U111:U117)*'3j PAAC PAP'!$G$40)</f>
        <v>1.8742004412109279</v>
      </c>
      <c r="V119" s="38">
        <f>IF(V111="-","-",SUM(V111:V117)*'3j PAAC PAP'!$G$40)</f>
        <v>2.1985935646921084</v>
      </c>
      <c r="W119" s="38" t="str">
        <f>IF(W111="-","-",SUM(W111:W117)*'3j PAAC PAP'!$G$40)</f>
        <v>-</v>
      </c>
      <c r="X119" s="38" t="str">
        <f>IF(X111="-","-",SUM(X111:X117)*'3j PAAC PAP'!$G$40)</f>
        <v>-</v>
      </c>
      <c r="Y119" s="38" t="str">
        <f>IF(Y111="-","-",SUM(Y111:Y117)*'3j PAAC PAP'!$G$40)</f>
        <v>-</v>
      </c>
      <c r="Z119" s="38" t="str">
        <f>IF(Z111="-","-",SUM(Z111:Z117)*'3j PAAC PAP'!$G$40)</f>
        <v>-</v>
      </c>
      <c r="AA119" s="28"/>
    </row>
    <row r="120" spans="1:27" s="29" customFormat="1" ht="11.25" customHeight="1" x14ac:dyDescent="0.25">
      <c r="A120" s="256"/>
      <c r="B120" s="135" t="s">
        <v>388</v>
      </c>
      <c r="C120" s="135" t="s">
        <v>515</v>
      </c>
      <c r="D120" s="133" t="s">
        <v>324</v>
      </c>
      <c r="E120" s="128"/>
      <c r="F120" s="30"/>
      <c r="G120" s="38">
        <f>IF(G114="-","-",SUM(G111:G119)*'3k EBIT'!$E$12)</f>
        <v>9.6002888188941675</v>
      </c>
      <c r="H120" s="38">
        <f>IF(H114="-","-",SUM(H111:H119)*'3k EBIT'!$E$12)</f>
        <v>8.83180471928722</v>
      </c>
      <c r="I120" s="38">
        <f>IF(I114="-","-",SUM(I111:I119)*'3k EBIT'!$E$12)</f>
        <v>8.2411969599020232</v>
      </c>
      <c r="J120" s="38">
        <f>IF(J114="-","-",SUM(J111:J119)*'3k EBIT'!$E$12)</f>
        <v>7.9605397097030428</v>
      </c>
      <c r="K120" s="38">
        <f>IF(K114="-","-",SUM(K111:K119)*'3k EBIT'!$E$12)</f>
        <v>8.6495106936837001</v>
      </c>
      <c r="L120" s="38">
        <f>IF(L114="-","-",SUM(L111:L119)*'3k EBIT'!$E$12)</f>
        <v>8.6370911827583701</v>
      </c>
      <c r="M120" s="38">
        <f>IF(M114="-","-",SUM(M111:M119)*'3k EBIT'!$E$12)</f>
        <v>9.2092185875226438</v>
      </c>
      <c r="N120" s="38">
        <f>IF(N114="-","-",SUM(N111:N119)*'3k EBIT'!$E$12)</f>
        <v>9.9722746403069138</v>
      </c>
      <c r="O120" s="30"/>
      <c r="P120" s="38">
        <f>IF(P114="-","-",SUM(P111:P119)*'3k EBIT'!$E$12)</f>
        <v>9.9722746403069138</v>
      </c>
      <c r="Q120" s="38">
        <f>IF(Q114="-","-",SUM(Q111:Q119)*'3k EBIT'!$E$12)</f>
        <v>10.814893631340015</v>
      </c>
      <c r="R120" s="38">
        <f>IF(R114="-","-",SUM(R111:R119)*'3k EBIT'!$E$12)</f>
        <v>9.8519023341674981</v>
      </c>
      <c r="S120" s="38">
        <f>IF(S114="-","-",SUM(S111:S119)*'3k EBIT'!$E$12)</f>
        <v>9.5118245489927915</v>
      </c>
      <c r="T120" s="38">
        <f>IF(T114="-","-",SUM(T111:T119)*'3k EBIT'!$E$12)</f>
        <v>8.3455722694134078</v>
      </c>
      <c r="U120" s="38">
        <f>IF(U114="-","-",SUM(U111:U119)*'3k EBIT'!$E$12)</f>
        <v>8.8809518748677139</v>
      </c>
      <c r="V120" s="38">
        <f>IF(V114="-","-",SUM(V111:V119)*'3k EBIT'!$E$12)</f>
        <v>10.407872962755006</v>
      </c>
      <c r="W120" s="38" t="str">
        <f>IF(W114="-","-",SUM(W111:W119)*'3k EBIT'!$E$12)</f>
        <v>-</v>
      </c>
      <c r="X120" s="38" t="str">
        <f>IF(X114="-","-",SUM(X111:X119)*'3k EBIT'!$E$12)</f>
        <v>-</v>
      </c>
      <c r="Y120" s="38" t="str">
        <f>IF(Y114="-","-",SUM(Y111:Y119)*'3k EBIT'!$E$12)</f>
        <v>-</v>
      </c>
      <c r="Z120" s="38" t="str">
        <f>IF(Z114="-","-",SUM(Z111:Z119)*'3k EBIT'!$E$12)</f>
        <v>-</v>
      </c>
      <c r="AA120" s="28"/>
    </row>
    <row r="121" spans="1:27" s="29" customFormat="1" ht="11.5" x14ac:dyDescent="0.25">
      <c r="A121" s="256"/>
      <c r="B121" s="135" t="s">
        <v>292</v>
      </c>
      <c r="C121" s="179" t="s">
        <v>516</v>
      </c>
      <c r="D121" s="133" t="s">
        <v>324</v>
      </c>
      <c r="E121" s="127"/>
      <c r="F121" s="30"/>
      <c r="G121" s="38">
        <f>IF(G116="-","-",SUM(G111:G114,G116:G120)*'3l HAP'!$E$13)</f>
        <v>5.5198559861755614</v>
      </c>
      <c r="H121" s="38">
        <f>IF(H116="-","-",SUM(H111:H114,H116:H120)*'3l HAP'!$E$13)</f>
        <v>4.9294354822449939</v>
      </c>
      <c r="I121" s="38">
        <f>IF(I116="-","-",SUM(I111:I114,I116:I120)*'3l HAP'!$E$13)</f>
        <v>4.3650514497733814</v>
      </c>
      <c r="J121" s="38">
        <f>IF(J116="-","-",SUM(J111:J114,J116:J120)*'3l HAP'!$E$13)</f>
        <v>4.1538780387130991</v>
      </c>
      <c r="K121" s="38">
        <f>IF(K116="-","-",SUM(K111:K114,K116:K120)*'3l HAP'!$E$13)</f>
        <v>4.7248931030859644</v>
      </c>
      <c r="L121" s="38">
        <f>IF(L116="-","-",SUM(L111:L114,L116:L120)*'3l HAP'!$E$13)</f>
        <v>4.7149715093805957</v>
      </c>
      <c r="M121" s="38">
        <f>IF(M116="-","-",SUM(M111:M114,M116:M120)*'3l HAP'!$E$13)</f>
        <v>5.0452316078035144</v>
      </c>
      <c r="N121" s="38">
        <f>IF(N116="-","-",SUM(N111:N114,N116:N120)*'3l HAP'!$E$13)</f>
        <v>5.6321721428602789</v>
      </c>
      <c r="O121" s="30"/>
      <c r="P121" s="38">
        <f>IF(P116="-","-",SUM(P111:P114,P116:P120)*'3l HAP'!$E$13)</f>
        <v>5.6321721428602789</v>
      </c>
      <c r="Q121" s="38">
        <f>IF(Q116="-","-",SUM(Q111:Q114,Q116:Q120)*'3l HAP'!$E$13)</f>
        <v>6.2552116706311471</v>
      </c>
      <c r="R121" s="38">
        <f>IF(R116="-","-",SUM(R111:R114,R116:R120)*'3l HAP'!$E$13)</f>
        <v>5.5196517610909313</v>
      </c>
      <c r="S121" s="38">
        <f>IF(S116="-","-",SUM(S111:S114,S116:S120)*'3l HAP'!$E$13)</f>
        <v>5.2465840360793505</v>
      </c>
      <c r="T121" s="38">
        <f>IF(T116="-","-",SUM(T111:T114,T116:T120)*'3l HAP'!$E$13)</f>
        <v>4.3868985776202525</v>
      </c>
      <c r="U121" s="38">
        <f>IF(U116="-","-",SUM(U111:U114,U116:U120)*'3l HAP'!$E$13)</f>
        <v>5.0554340780654465</v>
      </c>
      <c r="V121" s="38">
        <f>IF(V116="-","-",SUM(V111:V114,V116:V120)*'3l HAP'!$E$13)</f>
        <v>6.2383717487298229</v>
      </c>
      <c r="W121" s="38" t="str">
        <f>IF(W116="-","-",SUM(W111:W114,W116:W120)*'3l HAP'!$E$13)</f>
        <v>-</v>
      </c>
      <c r="X121" s="38" t="str">
        <f>IF(X116="-","-",SUM(X111:X114,X116:X120)*'3l HAP'!$E$13)</f>
        <v>-</v>
      </c>
      <c r="Y121" s="38" t="str">
        <f>IF(Y116="-","-",SUM(Y111:Y114,Y116:Y120)*'3l HAP'!$E$13)</f>
        <v>-</v>
      </c>
      <c r="Z121" s="38" t="str">
        <f>IF(Z116="-","-",SUM(Z111:Z114,Z116:Z120)*'3l HAP'!$E$13)</f>
        <v>-</v>
      </c>
      <c r="AA121" s="28"/>
    </row>
    <row r="122" spans="1:27" s="29" customFormat="1" ht="11.5" x14ac:dyDescent="0.25">
      <c r="A122" s="256"/>
      <c r="B122" s="135" t="s">
        <v>44</v>
      </c>
      <c r="C122" s="135" t="str">
        <f>B122&amp;"_"&amp;D122</f>
        <v>Total_South East</v>
      </c>
      <c r="D122" s="133" t="s">
        <v>324</v>
      </c>
      <c r="E122" s="128"/>
      <c r="F122" s="30"/>
      <c r="G122" s="38">
        <f t="shared" ref="G122:N122" si="16">IF(G111="-","-",SUM(G111:G121))</f>
        <v>510.79800616887439</v>
      </c>
      <c r="H122" s="38">
        <f t="shared" si="16"/>
        <v>469.7610708132226</v>
      </c>
      <c r="I122" s="38">
        <f t="shared" si="16"/>
        <v>438.11208070531893</v>
      </c>
      <c r="J122" s="38">
        <f t="shared" si="16"/>
        <v>423.12947917463686</v>
      </c>
      <c r="K122" s="38">
        <f t="shared" si="16"/>
        <v>459.9621099968781</v>
      </c>
      <c r="L122" s="38">
        <f t="shared" si="16"/>
        <v>459.29853020341375</v>
      </c>
      <c r="M122" s="38">
        <f t="shared" si="16"/>
        <v>489.74074653581789</v>
      </c>
      <c r="N122" s="38">
        <f t="shared" si="16"/>
        <v>530.48851536572158</v>
      </c>
      <c r="O122" s="30"/>
      <c r="P122" s="38">
        <f t="shared" ref="P122:Z122" si="17">IF(P111="-","-",SUM(P111:P121))</f>
        <v>530.48851536572158</v>
      </c>
      <c r="Q122" s="38">
        <f t="shared" si="17"/>
        <v>575.45990452440071</v>
      </c>
      <c r="R122" s="38">
        <f t="shared" si="17"/>
        <v>524.04061306714493</v>
      </c>
      <c r="S122" s="38">
        <f t="shared" si="17"/>
        <v>505.8687219366206</v>
      </c>
      <c r="T122" s="38">
        <f t="shared" si="17"/>
        <v>443.62736290679243</v>
      </c>
      <c r="U122" s="38">
        <f t="shared" si="17"/>
        <v>472.47376073957679</v>
      </c>
      <c r="V122" s="38">
        <f t="shared" si="17"/>
        <v>554.02093299912462</v>
      </c>
      <c r="W122" s="38" t="str">
        <f t="shared" si="17"/>
        <v>-</v>
      </c>
      <c r="X122" s="38" t="str">
        <f t="shared" si="17"/>
        <v>-</v>
      </c>
      <c r="Y122" s="38" t="str">
        <f t="shared" si="17"/>
        <v>-</v>
      </c>
      <c r="Z122" s="38" t="str">
        <f t="shared" si="17"/>
        <v>-</v>
      </c>
      <c r="AA122" s="28"/>
    </row>
    <row r="123" spans="1:27" s="29" customFormat="1" ht="11.5" x14ac:dyDescent="0.25">
      <c r="A123" s="256"/>
      <c r="B123" s="132" t="s">
        <v>350</v>
      </c>
      <c r="C123" s="132" t="s">
        <v>341</v>
      </c>
      <c r="D123" s="134" t="s">
        <v>325</v>
      </c>
      <c r="E123" s="131"/>
      <c r="F123" s="30"/>
      <c r="G123" s="129">
        <f>IF('3a DF'!H$41="-","-",'3a DF'!H$41)</f>
        <v>253.14985164432846</v>
      </c>
      <c r="H123" s="129">
        <f>IF('3a DF'!I$41="-","-",'3a DF'!I$41)</f>
        <v>213.57444115975193</v>
      </c>
      <c r="I123" s="129">
        <f>IF('3a DF'!J$41="-","-",'3a DF'!J$41)</f>
        <v>174.74989531236287</v>
      </c>
      <c r="J123" s="129">
        <f>IF('3a DF'!K$41="-","-",'3a DF'!K$41)</f>
        <v>160.26701947738721</v>
      </c>
      <c r="K123" s="129">
        <f>IF('3a DF'!L$41="-","-",'3a DF'!L$41)</f>
        <v>200.74683223176862</v>
      </c>
      <c r="L123" s="129">
        <f>IF('3a DF'!M$41="-","-",'3a DF'!M$41)</f>
        <v>199.05760849983216</v>
      </c>
      <c r="M123" s="129">
        <f>IF('3a DF'!N$41="-","-",'3a DF'!N$41)</f>
        <v>215.77106184657606</v>
      </c>
      <c r="N123" s="129">
        <f>IF('3a DF'!O$41="-","-",'3a DF'!O$41)</f>
        <v>243.35846990910571</v>
      </c>
      <c r="O123" s="30"/>
      <c r="P123" s="129">
        <f>IF('3a DF'!Q$41="-","-",'3a DF'!Q$41)</f>
        <v>243.35846990910571</v>
      </c>
      <c r="Q123" s="129">
        <f>IF('3a DF'!R$41="-","-",'3a DF'!R$41)</f>
        <v>281.17733015023742</v>
      </c>
      <c r="R123" s="129">
        <f>IF('3a DF'!S$41="-","-",'3a DF'!S$41)</f>
        <v>230.77888190073497</v>
      </c>
      <c r="S123" s="129">
        <f>IF('3a DF'!T$41="-","-",'3a DF'!T$41)</f>
        <v>206.31785050021912</v>
      </c>
      <c r="T123" s="129">
        <f>IF('3a DF'!U$41="-","-",'3a DF'!U$41)</f>
        <v>145.13269789847291</v>
      </c>
      <c r="U123" s="129">
        <f>IF('3a DF'!V$41="-","-",'3a DF'!V$41)</f>
        <v>187.06626878827944</v>
      </c>
      <c r="V123" s="129">
        <f>IF('3a DF'!W$41="-","-",'3a DF'!W$41)</f>
        <v>276.51257875872909</v>
      </c>
      <c r="W123" s="129" t="str">
        <f>IF('3a DF'!X$41="-","-",'3a DF'!X$41)</f>
        <v>-</v>
      </c>
      <c r="X123" s="129" t="str">
        <f>IF('3a DF'!Y$41="-","-",'3a DF'!Y$41)</f>
        <v>-</v>
      </c>
      <c r="Y123" s="129" t="str">
        <f>IF('3a DF'!Z$41="-","-",'3a DF'!Z$41)</f>
        <v>-</v>
      </c>
      <c r="Z123" s="129" t="str">
        <f>IF('3a DF'!AA$41="-","-",'3a DF'!AA$41)</f>
        <v>-</v>
      </c>
      <c r="AA123" s="28"/>
    </row>
    <row r="124" spans="1:27" s="29" customFormat="1" ht="11.5" x14ac:dyDescent="0.25">
      <c r="A124" s="256"/>
      <c r="B124" s="132" t="s">
        <v>350</v>
      </c>
      <c r="C124" s="132" t="s">
        <v>300</v>
      </c>
      <c r="D124" s="134" t="s">
        <v>325</v>
      </c>
      <c r="E124" s="131"/>
      <c r="F124" s="30"/>
      <c r="G124" s="129" t="s">
        <v>333</v>
      </c>
      <c r="H124" s="129" t="s">
        <v>333</v>
      </c>
      <c r="I124" s="129" t="s">
        <v>333</v>
      </c>
      <c r="J124" s="129" t="s">
        <v>333</v>
      </c>
      <c r="K124" s="129" t="s">
        <v>333</v>
      </c>
      <c r="L124" s="129" t="s">
        <v>333</v>
      </c>
      <c r="M124" s="129" t="s">
        <v>333</v>
      </c>
      <c r="N124" s="129" t="s">
        <v>333</v>
      </c>
      <c r="O124" s="30"/>
      <c r="P124" s="129" t="s">
        <v>333</v>
      </c>
      <c r="Q124" s="129" t="s">
        <v>333</v>
      </c>
      <c r="R124" s="129" t="s">
        <v>333</v>
      </c>
      <c r="S124" s="129" t="s">
        <v>333</v>
      </c>
      <c r="T124" s="129" t="s">
        <v>333</v>
      </c>
      <c r="U124" s="129" t="s">
        <v>333</v>
      </c>
      <c r="V124" s="129" t="s">
        <v>333</v>
      </c>
      <c r="W124" s="129" t="s">
        <v>333</v>
      </c>
      <c r="X124" s="129" t="s">
        <v>333</v>
      </c>
      <c r="Y124" s="129" t="s">
        <v>333</v>
      </c>
      <c r="Z124" s="129" t="s">
        <v>333</v>
      </c>
      <c r="AA124" s="28"/>
    </row>
    <row r="125" spans="1:27" s="29" customFormat="1" ht="11.25" customHeight="1" x14ac:dyDescent="0.25">
      <c r="A125" s="256"/>
      <c r="B125" s="132" t="s">
        <v>596</v>
      </c>
      <c r="C125" s="132" t="s">
        <v>597</v>
      </c>
      <c r="D125" s="134" t="s">
        <v>325</v>
      </c>
      <c r="E125" s="131"/>
      <c r="F125" s="30"/>
      <c r="G125" s="129" t="str">
        <f>IF('3c AA'!J232="-","-",'3c AA'!J232)</f>
        <v>-</v>
      </c>
      <c r="H125" s="129" t="str">
        <f>IF('3c AA'!K232="-","-",'3c AA'!K232)</f>
        <v>-</v>
      </c>
      <c r="I125" s="129" t="str">
        <f>IF('3c AA'!L232="-","-",'3c AA'!L232)</f>
        <v>-</v>
      </c>
      <c r="J125" s="129" t="str">
        <f>IF('3c AA'!M232="-","-",'3c AA'!M232)</f>
        <v>-</v>
      </c>
      <c r="K125" s="129" t="str">
        <f>IF('3c AA'!N232="-","-",'3c AA'!N232)</f>
        <v>-</v>
      </c>
      <c r="L125" s="129" t="str">
        <f>IF('3c AA'!O232="-","-",'3c AA'!O232)</f>
        <v>-</v>
      </c>
      <c r="M125" s="129" t="str">
        <f>IF('3c AA'!P232="-","-",'3c AA'!P232)</f>
        <v>-</v>
      </c>
      <c r="N125" s="129" t="str">
        <f>IF('3c AA'!Q232="-","-",'3c AA'!Q232)</f>
        <v>-</v>
      </c>
      <c r="O125" s="30"/>
      <c r="P125" s="129" t="str">
        <f>IF('3c AA'!S232="-","-",'3c AA'!S232)</f>
        <v>-</v>
      </c>
      <c r="Q125" s="129" t="str">
        <f>IF('3c AA'!T232="-","-",'3c AA'!T232)</f>
        <v>-</v>
      </c>
      <c r="R125" s="129" t="str">
        <f>IF('3c AA'!U232="-","-",'3c AA'!U232)</f>
        <v>-</v>
      </c>
      <c r="S125" s="129" t="str">
        <f>IF('3c AA'!V232="-","-",'3c AA'!V232)</f>
        <v>-</v>
      </c>
      <c r="T125" s="129">
        <f>IF('3c AA'!W232="-","-",'3c AA'!W232)</f>
        <v>10.705717509101307</v>
      </c>
      <c r="U125" s="129">
        <f>IF('3c AA'!X232="-","-",'3c AA'!X232)</f>
        <v>13.71215092385904</v>
      </c>
      <c r="V125" s="129">
        <f>IF('3c AA'!Y232="-","-",'3c AA'!Y232)</f>
        <v>4.43</v>
      </c>
      <c r="W125" s="129" t="str">
        <f>IF('3c AA'!Z232="-","-",'3c AA'!Z232)</f>
        <v>-</v>
      </c>
      <c r="X125" s="129" t="str">
        <f>IF('3c AA'!AA232="-","-",'3c AA'!AA232)</f>
        <v>-</v>
      </c>
      <c r="Y125" s="129" t="str">
        <f>IF('3c AA'!AB232="-","-",'3c AA'!AB232)</f>
        <v>-</v>
      </c>
      <c r="Z125" s="129" t="str">
        <f>IF('3c AA'!AC232="-","-",'3c AA'!AC232)</f>
        <v>-</v>
      </c>
      <c r="AA125" s="28"/>
    </row>
    <row r="126" spans="1:27" s="29" customFormat="1" ht="11.25" customHeight="1" x14ac:dyDescent="0.25">
      <c r="A126" s="256"/>
      <c r="B126" s="132" t="s">
        <v>2</v>
      </c>
      <c r="C126" s="132" t="s">
        <v>342</v>
      </c>
      <c r="D126" s="134" t="s">
        <v>325</v>
      </c>
      <c r="E126" s="131"/>
      <c r="F126" s="30"/>
      <c r="G126" s="129">
        <f>IF('3d PC'!G$42="-","-",'3d PC'!G$42)</f>
        <v>21.926269106402124</v>
      </c>
      <c r="H126" s="129">
        <f>IF('3d PC'!H$42="-","-",'3d PC'!H$42)</f>
        <v>21.926269106402124</v>
      </c>
      <c r="I126" s="129">
        <f>IF('3d PC'!I$42="-","-",'3d PC'!I$42)</f>
        <v>22.64764819235609</v>
      </c>
      <c r="J126" s="129">
        <f>IF('3d PC'!J$42="-","-",'3d PC'!J$42)</f>
        <v>22.505107470829557</v>
      </c>
      <c r="K126" s="129">
        <f>IF('3d PC'!K$42="-","-",'3d PC'!K$42)</f>
        <v>19.106297226763825</v>
      </c>
      <c r="L126" s="129">
        <f>IF('3d PC'!L$42="-","-",'3d PC'!L$42)</f>
        <v>19.106297226763825</v>
      </c>
      <c r="M126" s="129">
        <f>IF('3d PC'!M$42="-","-",'3d PC'!M$42)</f>
        <v>20.852393125569616</v>
      </c>
      <c r="N126" s="129">
        <f>IF('3d PC'!N$42="-","-",'3d PC'!N$42)</f>
        <v>20.849370287873604</v>
      </c>
      <c r="O126" s="30"/>
      <c r="P126" s="129">
        <f>IF('3d PC'!P$42="-","-",'3d PC'!P$42)</f>
        <v>20.849370287873604</v>
      </c>
      <c r="Q126" s="129">
        <f>IF('3d PC'!Q$42="-","-",'3d PC'!Q$42)</f>
        <v>21.503193401206047</v>
      </c>
      <c r="R126" s="129">
        <f>IF('3d PC'!R$42="-","-",'3d PC'!R$42)</f>
        <v>21.819481548965161</v>
      </c>
      <c r="S126" s="129">
        <f>IF('3d PC'!S$42="-","-",'3d PC'!S$42)</f>
        <v>25.256715910577427</v>
      </c>
      <c r="T126" s="129">
        <f>IF('3d PC'!T$42="-","-",'3d PC'!T$42)</f>
        <v>24.167303215101221</v>
      </c>
      <c r="U126" s="129">
        <f>IF('3d PC'!U$42="-","-",'3d PC'!U$42)</f>
        <v>23.962512789411701</v>
      </c>
      <c r="V126" s="129">
        <f>IF('3d PC'!V$42="-","-",'3d PC'!V$42)</f>
        <v>23.858648398084732</v>
      </c>
      <c r="W126" s="129" t="str">
        <f>IF('3d PC'!W$42="-","-",'3d PC'!W$42)</f>
        <v>-</v>
      </c>
      <c r="X126" s="129" t="str">
        <f>IF('3d PC'!X$42="-","-",'3d PC'!X$42)</f>
        <v>-</v>
      </c>
      <c r="Y126" s="129" t="str">
        <f>IF('3d PC'!Y$42="-","-",'3d PC'!Y$42)</f>
        <v>-</v>
      </c>
      <c r="Z126" s="129" t="str">
        <f>IF('3d PC'!Z$42="-","-",'3d PC'!Z$42)</f>
        <v>-</v>
      </c>
      <c r="AA126" s="28"/>
    </row>
    <row r="127" spans="1:27" s="29" customFormat="1" ht="11.25" customHeight="1" x14ac:dyDescent="0.25">
      <c r="A127" s="256"/>
      <c r="B127" s="132" t="s">
        <v>352</v>
      </c>
      <c r="C127" s="132" t="s">
        <v>343</v>
      </c>
      <c r="D127" s="134" t="s">
        <v>325</v>
      </c>
      <c r="E127" s="131"/>
      <c r="F127" s="30"/>
      <c r="G127" s="129">
        <f>IF('3f NC-Gas'!F53="-","-",'3f NC-Gas'!F53)</f>
        <v>117.25912991101427</v>
      </c>
      <c r="H127" s="129">
        <f>IF('3f NC-Gas'!G53="-","-",'3f NC-Gas'!G53)</f>
        <v>117.13912991501969</v>
      </c>
      <c r="I127" s="129">
        <f>IF('3f NC-Gas'!H53="-","-",'3f NC-Gas'!H53)</f>
        <v>119.52683006717739</v>
      </c>
      <c r="J127" s="129">
        <f>IF('3f NC-Gas'!I53="-","-",'3f NC-Gas'!I53)</f>
        <v>119.17883007879314</v>
      </c>
      <c r="K127" s="129">
        <f>IF('3f NC-Gas'!J53="-","-",'3f NC-Gas'!J53)</f>
        <v>121.42513481279587</v>
      </c>
      <c r="L127" s="129">
        <f>IF('3f NC-Gas'!K53="-","-",'3f NC-Gas'!K53)</f>
        <v>121.44913481199478</v>
      </c>
      <c r="M127" s="129">
        <f>IF('3f NC-Gas'!L53="-","-",'3f NC-Gas'!L53)</f>
        <v>122.70618502036943</v>
      </c>
      <c r="N127" s="129">
        <f>IF('3f NC-Gas'!M53="-","-",'3f NC-Gas'!M53)</f>
        <v>122.77818501796618</v>
      </c>
      <c r="O127" s="30"/>
      <c r="P127" s="129">
        <f>IF('3f NC-Gas'!O53="-","-",'3f NC-Gas'!O53)</f>
        <v>122.77818501796618</v>
      </c>
      <c r="Q127" s="129">
        <f>IF('3f NC-Gas'!P53="-","-",'3f NC-Gas'!P53)</f>
        <v>129.08535083090231</v>
      </c>
      <c r="R127" s="129">
        <f>IF('3f NC-Gas'!Q53="-","-",'3f NC-Gas'!Q53)</f>
        <v>128.64135084572243</v>
      </c>
      <c r="S127" s="129">
        <f>IF('3f NC-Gas'!R53="-","-",'3f NC-Gas'!R53)</f>
        <v>127.49027461518759</v>
      </c>
      <c r="T127" s="129">
        <f>IF('3f NC-Gas'!S53="-","-",'3f NC-Gas'!S53)</f>
        <v>124.82627470410817</v>
      </c>
      <c r="U127" s="129">
        <f>IF('3f NC-Gas'!T53="-","-",'3f NC-Gas'!T53)</f>
        <v>135.64689009330851</v>
      </c>
      <c r="V127" s="129">
        <f>IF('3f NC-Gas'!U53="-","-",'3f NC-Gas'!U53)</f>
        <v>135.21489010772808</v>
      </c>
      <c r="W127" s="129" t="str">
        <f>IF('3f NC-Gas'!V53="-","-",'3f NC-Gas'!V53)</f>
        <v>-</v>
      </c>
      <c r="X127" s="129" t="str">
        <f>IF('3f NC-Gas'!W53="-","-",'3f NC-Gas'!W53)</f>
        <v>-</v>
      </c>
      <c r="Y127" s="129" t="str">
        <f>IF('3f NC-Gas'!X53="-","-",'3f NC-Gas'!X53)</f>
        <v>-</v>
      </c>
      <c r="Z127" s="129" t="str">
        <f>IF('3f NC-Gas'!Y53="-","-",'3f NC-Gas'!Y53)</f>
        <v>-</v>
      </c>
      <c r="AA127" s="28"/>
    </row>
    <row r="128" spans="1:27" s="29" customFormat="1" ht="12.4" customHeight="1" x14ac:dyDescent="0.25">
      <c r="A128" s="256"/>
      <c r="B128" s="132" t="s">
        <v>349</v>
      </c>
      <c r="C128" s="132" t="s">
        <v>344</v>
      </c>
      <c r="D128" s="134" t="s">
        <v>325</v>
      </c>
      <c r="E128" s="131"/>
      <c r="F128" s="30"/>
      <c r="G128" s="129">
        <f>IF('3g CPIH'!C$16="-","-",'3h OC '!$E$12*('3g CPIH'!C$16/'3g CPIH'!$G$16))</f>
        <v>87.194616340508801</v>
      </c>
      <c r="H128" s="129">
        <f>IF('3g CPIH'!D$16="-","-",'3h OC '!$E$12*('3g CPIH'!D$16/'3g CPIH'!$G$16))</f>
        <v>87.369180136986301</v>
      </c>
      <c r="I128" s="129">
        <f>IF('3g CPIH'!E$16="-","-",'3h OC '!$E$12*('3g CPIH'!E$16/'3g CPIH'!$G$16))</f>
        <v>87.631025831702544</v>
      </c>
      <c r="J128" s="129">
        <f>IF('3g CPIH'!F$16="-","-",'3h OC '!$E$12*('3g CPIH'!F$16/'3g CPIH'!$G$16))</f>
        <v>88.15471722113503</v>
      </c>
      <c r="K128" s="129">
        <f>IF('3g CPIH'!G$16="-","-",'3h OC '!$E$12*('3g CPIH'!G$16/'3g CPIH'!$G$16))</f>
        <v>89.202100000000002</v>
      </c>
      <c r="L128" s="129">
        <f>IF('3g CPIH'!H$16="-","-",'3h OC '!$E$12*('3g CPIH'!H$16/'3g CPIH'!$G$16))</f>
        <v>90.33676467710373</v>
      </c>
      <c r="M128" s="129">
        <f>IF('3g CPIH'!I$16="-","-",'3h OC '!$E$12*('3g CPIH'!I$16/'3g CPIH'!$G$16))</f>
        <v>91.645993150684916</v>
      </c>
      <c r="N128" s="129">
        <f>IF('3g CPIH'!J$16="-","-",'3h OC '!$E$12*('3g CPIH'!J$16/'3g CPIH'!$G$16))</f>
        <v>92.431530234833673</v>
      </c>
      <c r="O128" s="30"/>
      <c r="P128" s="129">
        <f>IF('3g CPIH'!L$16="-","-",'3h OC '!$E$12*('3g CPIH'!L$16/'3g CPIH'!$G$16))</f>
        <v>92.431530234833673</v>
      </c>
      <c r="Q128" s="129">
        <f>IF('3g CPIH'!M$16="-","-",'3h OC '!$E$12*('3g CPIH'!M$16/'3g CPIH'!$G$16))</f>
        <v>93.47891301369863</v>
      </c>
      <c r="R128" s="129">
        <f>IF('3g CPIH'!N$16="-","-",'3h OC '!$E$12*('3g CPIH'!N$16/'3g CPIH'!$G$16))</f>
        <v>94.177168199608616</v>
      </c>
      <c r="S128" s="129">
        <f>IF('3g CPIH'!O$16="-","-",'3h OC '!$E$12*('3g CPIH'!O$16/'3g CPIH'!$G$16))</f>
        <v>94.700859589041102</v>
      </c>
      <c r="T128" s="129">
        <f>IF('3g CPIH'!P$16="-","-",'3h OC '!$E$12*('3g CPIH'!P$16/'3g CPIH'!$G$16))</f>
        <v>94.96270528375733</v>
      </c>
      <c r="U128" s="129">
        <f>IF('3g CPIH'!Q$16="-","-",'3h OC '!$E$12*('3g CPIH'!Q$16/'3g CPIH'!$G$16))</f>
        <v>95.48639667318983</v>
      </c>
      <c r="V128" s="129">
        <f>IF('3g CPIH'!R$16="-","-",'3h OC '!$E$12*('3g CPIH'!R$16/'3g CPIH'!$G$16))</f>
        <v>97.232034637964787</v>
      </c>
      <c r="W128" s="129" t="str">
        <f>IF('3g CPIH'!S$16="-","-",'3h OC '!$E$12*('3g CPIH'!S$16/'3g CPIH'!$G$16))</f>
        <v>-</v>
      </c>
      <c r="X128" s="129" t="str">
        <f>IF('3g CPIH'!T$16="-","-",'3h OC '!$E$12*('3g CPIH'!T$16/'3g CPIH'!$G$16))</f>
        <v>-</v>
      </c>
      <c r="Y128" s="129" t="str">
        <f>IF('3g CPIH'!U$16="-","-",'3h OC '!$E$12*('3g CPIH'!U$16/'3g CPIH'!$G$16))</f>
        <v>-</v>
      </c>
      <c r="Z128" s="129" t="str">
        <f>IF('3g CPIH'!V$16="-","-",'3h OC '!$E$12*('3g CPIH'!V$16/'3g CPIH'!$G$16))</f>
        <v>-</v>
      </c>
      <c r="AA128" s="28"/>
    </row>
    <row r="129" spans="1:27" s="29" customFormat="1" ht="11.25" customHeight="1" x14ac:dyDescent="0.25">
      <c r="A129" s="256"/>
      <c r="B129" s="132" t="s">
        <v>349</v>
      </c>
      <c r="C129" s="132" t="s">
        <v>43</v>
      </c>
      <c r="D129" s="134" t="s">
        <v>325</v>
      </c>
      <c r="E129" s="131"/>
      <c r="F129" s="30"/>
      <c r="G129" s="129" t="s">
        <v>333</v>
      </c>
      <c r="H129" s="129" t="s">
        <v>333</v>
      </c>
      <c r="I129" s="129" t="s">
        <v>333</v>
      </c>
      <c r="J129" s="129" t="s">
        <v>333</v>
      </c>
      <c r="K129" s="129">
        <f>IF('3i SMNCC'!G$47="-","-",'3i SMNCC'!G$47)</f>
        <v>0</v>
      </c>
      <c r="L129" s="129">
        <f>IF('3i SMNCC'!H$47="-","-",'3i SMNCC'!H$47)</f>
        <v>-0.14839729644435984</v>
      </c>
      <c r="M129" s="129">
        <f>IF('3i SMNCC'!I$47="-","-",'3i SMNCC'!I$47)</f>
        <v>1.899695256253338</v>
      </c>
      <c r="N129" s="129">
        <f>IF('3i SMNCC'!J$47="-","-",'3i SMNCC'!J$47)</f>
        <v>12.665365920990935</v>
      </c>
      <c r="O129" s="30"/>
      <c r="P129" s="129">
        <f>IF('3i SMNCC'!L$47="-","-",'3i SMNCC'!L$47)</f>
        <v>12.665365920990935</v>
      </c>
      <c r="Q129" s="129">
        <f>IF('3i SMNCC'!M$47="-","-",'3i SMNCC'!M$47)</f>
        <v>14.640709693750988</v>
      </c>
      <c r="R129" s="129">
        <f>IF('3i SMNCC'!N$47="-","-",'3i SMNCC'!N$47)</f>
        <v>14.927787132222536</v>
      </c>
      <c r="S129" s="129">
        <f>IF('3i SMNCC'!O$47="-","-",'3i SMNCC'!O$47)</f>
        <v>17.170757060355506</v>
      </c>
      <c r="T129" s="129">
        <f>IF('3i SMNCC'!P$47="-","-",'3i SMNCC'!P$47)</f>
        <v>11.164989866554468</v>
      </c>
      <c r="U129" s="129">
        <f>IF('3i SMNCC'!Q$47="-","-",'3i SMNCC'!Q$47)</f>
        <v>10.900121345430581</v>
      </c>
      <c r="V129" s="129">
        <f>IF('3i SMNCC'!R$47="-","-",'3i SMNCC'!R$47)</f>
        <v>7.9767627265742567</v>
      </c>
      <c r="W129" s="129" t="str">
        <f>IF('3i SMNCC'!S$47="-","-",'3i SMNCC'!S$47)</f>
        <v>-</v>
      </c>
      <c r="X129" s="129" t="str">
        <f>IF('3i SMNCC'!T$47="-","-",'3i SMNCC'!T$47)</f>
        <v>-</v>
      </c>
      <c r="Y129" s="129" t="str">
        <f>IF('3i SMNCC'!U$47="-","-",'3i SMNCC'!U$47)</f>
        <v>-</v>
      </c>
      <c r="Z129" s="129" t="str">
        <f>IF('3i SMNCC'!V$47="-","-",'3i SMNCC'!V$47)</f>
        <v>-</v>
      </c>
      <c r="AA129" s="28"/>
    </row>
    <row r="130" spans="1:27" s="29" customFormat="1" ht="11.25" customHeight="1" x14ac:dyDescent="0.25">
      <c r="A130" s="256"/>
      <c r="B130" s="132" t="s">
        <v>349</v>
      </c>
      <c r="C130" s="132" t="s">
        <v>389</v>
      </c>
      <c r="D130" s="134" t="s">
        <v>325</v>
      </c>
      <c r="E130" s="131"/>
      <c r="F130" s="30"/>
      <c r="G130" s="129">
        <f>IF('3g CPIH'!C$16="-","-",'3j PAAC PAP'!$G$22*('3g CPIH'!C$16/'3g CPIH'!$G$16))</f>
        <v>3.1142016634050882</v>
      </c>
      <c r="H130" s="129">
        <f>IF('3g CPIH'!D$16="-","-",'3j PAAC PAP'!$G$22*('3g CPIH'!D$16/'3g CPIH'!$G$16))</f>
        <v>3.1204363013698631</v>
      </c>
      <c r="I130" s="129">
        <f>IF('3g CPIH'!E$16="-","-",'3j PAAC PAP'!$G$22*('3g CPIH'!E$16/'3g CPIH'!$G$16))</f>
        <v>3.129788258317026</v>
      </c>
      <c r="J130" s="129">
        <f>IF('3g CPIH'!F$16="-","-",'3j PAAC PAP'!$G$22*('3g CPIH'!F$16/'3g CPIH'!$G$16))</f>
        <v>3.1484921722113506</v>
      </c>
      <c r="K130" s="129">
        <f>IF('3g CPIH'!G$16="-","-",'3j PAAC PAP'!$G$22*('3g CPIH'!G$16/'3g CPIH'!$G$16))</f>
        <v>3.1859000000000002</v>
      </c>
      <c r="L130" s="129">
        <f>IF('3g CPIH'!H$16="-","-",'3j PAAC PAP'!$G$22*('3g CPIH'!H$16/'3g CPIH'!$G$16))</f>
        <v>3.2264251467710374</v>
      </c>
      <c r="M130" s="129">
        <f>IF('3g CPIH'!I$16="-","-",'3j PAAC PAP'!$G$22*('3g CPIH'!I$16/'3g CPIH'!$G$16))</f>
        <v>3.2731849315068491</v>
      </c>
      <c r="N130" s="129">
        <f>IF('3g CPIH'!J$16="-","-",'3j PAAC PAP'!$G$22*('3g CPIH'!J$16/'3g CPIH'!$G$16))</f>
        <v>3.3012408023483371</v>
      </c>
      <c r="O130" s="30"/>
      <c r="P130" s="129">
        <f>IF('3g CPIH'!L$16="-","-",'3j PAAC PAP'!$G$22*('3g CPIH'!L$16/'3g CPIH'!$G$16))</f>
        <v>3.3012408023483371</v>
      </c>
      <c r="Q130" s="129">
        <f>IF('3g CPIH'!M$16="-","-",'3j PAAC PAP'!$G$22*('3g CPIH'!M$16/'3g CPIH'!$G$16))</f>
        <v>3.3386486301369862</v>
      </c>
      <c r="R130" s="129">
        <f>IF('3g CPIH'!N$16="-","-",'3j PAAC PAP'!$G$22*('3g CPIH'!N$16/'3g CPIH'!$G$16))</f>
        <v>3.3635871819960861</v>
      </c>
      <c r="S130" s="129">
        <f>IF('3g CPIH'!O$16="-","-",'3j PAAC PAP'!$G$22*('3g CPIH'!O$16/'3g CPIH'!$G$16))</f>
        <v>3.3822910958904111</v>
      </c>
      <c r="T130" s="129">
        <f>IF('3g CPIH'!P$16="-","-",'3j PAAC PAP'!$G$22*('3g CPIH'!P$16/'3g CPIH'!$G$16))</f>
        <v>3.3916430528375732</v>
      </c>
      <c r="U130" s="129">
        <f>IF('3g CPIH'!Q$16="-","-",'3j PAAC PAP'!$G$22*('3g CPIH'!Q$16/'3g CPIH'!$G$16))</f>
        <v>3.4103469667318986</v>
      </c>
      <c r="V130" s="129">
        <f>IF('3g CPIH'!R$16="-","-",'3j PAAC PAP'!$G$22*('3g CPIH'!R$16/'3g CPIH'!$G$16))</f>
        <v>3.4726933463796481</v>
      </c>
      <c r="W130" s="129" t="str">
        <f>IF('3g CPIH'!S$16="-","-",'3j PAAC PAP'!$G$22*('3g CPIH'!S$16/'3g CPIH'!$G$16))</f>
        <v>-</v>
      </c>
      <c r="X130" s="129" t="str">
        <f>IF('3g CPIH'!T$16="-","-",'3j PAAC PAP'!$G$22*('3g CPIH'!T$16/'3g CPIH'!$G$16))</f>
        <v>-</v>
      </c>
      <c r="Y130" s="129" t="str">
        <f>IF('3g CPIH'!U$16="-","-",'3j PAAC PAP'!$G$22*('3g CPIH'!U$16/'3g CPIH'!$G$16))</f>
        <v>-</v>
      </c>
      <c r="Z130" s="129" t="str">
        <f>IF('3g CPIH'!V$16="-","-",'3j PAAC PAP'!$G$22*('3g CPIH'!V$16/'3g CPIH'!$G$16))</f>
        <v>-</v>
      </c>
      <c r="AA130" s="28"/>
    </row>
    <row r="131" spans="1:27" s="29" customFormat="1" ht="11.25" customHeight="1" x14ac:dyDescent="0.25">
      <c r="A131" s="256"/>
      <c r="B131" s="132" t="s">
        <v>349</v>
      </c>
      <c r="C131" s="132" t="s">
        <v>404</v>
      </c>
      <c r="D131" s="134" t="s">
        <v>325</v>
      </c>
      <c r="E131" s="131"/>
      <c r="F131" s="30"/>
      <c r="G131" s="129">
        <f>IF(G123="-","-",SUM(G123:G129)*'3j PAAC PAP'!$G$40)</f>
        <v>1.9828560000543187</v>
      </c>
      <c r="H131" s="129">
        <f>IF(H123="-","-",SUM(H123:H129)*'3j PAAC PAP'!$G$40)</f>
        <v>1.8194372990155916</v>
      </c>
      <c r="I131" s="129">
        <f>IF(I123="-","-",SUM(I123:I129)*'3j PAAC PAP'!$G$40)</f>
        <v>1.6728365765338815</v>
      </c>
      <c r="J131" s="129">
        <f>IF(J123="-","-",SUM(J123:J129)*'3j PAAC PAP'!$G$40)</f>
        <v>1.6130869630160793</v>
      </c>
      <c r="K131" s="129">
        <f>IF(K123="-","-",SUM(K123:K129)*'3j PAAC PAP'!$G$40)</f>
        <v>1.7800363062619424</v>
      </c>
      <c r="L131" s="129">
        <f>IF(L123="-","-",SUM(L123:L129)*'3j PAAC PAP'!$G$40)</f>
        <v>1.777228821746099</v>
      </c>
      <c r="M131" s="129">
        <f>IF(M123="-","-",SUM(M123:M129)*'3j PAAC PAP'!$G$40)</f>
        <v>1.8726394829317397</v>
      </c>
      <c r="N131" s="129">
        <f>IF(N123="-","-",SUM(N123:N129)*'3j PAAC PAP'!$G$40)</f>
        <v>2.0347628798681341</v>
      </c>
      <c r="O131" s="30"/>
      <c r="P131" s="129">
        <f>IF(P123="-","-",SUM(P123:P129)*'3j PAAC PAP'!$G$40)</f>
        <v>2.0347628798681341</v>
      </c>
      <c r="Q131" s="129">
        <f>IF(Q123="-","-",SUM(Q123:Q129)*'3j PAAC PAP'!$G$40)</f>
        <v>2.232426530466304</v>
      </c>
      <c r="R131" s="129">
        <f>IF(R123="-","-",SUM(R123:R129)*'3j PAAC PAP'!$G$40)</f>
        <v>2.027575208908694</v>
      </c>
      <c r="S131" s="129">
        <f>IF(S123="-","-",SUM(S123:S129)*'3j PAAC PAP'!$G$40)</f>
        <v>1.9473222524876994</v>
      </c>
      <c r="T131" s="129">
        <f>IF(T123="-","-",SUM(T123:T129)*'3j PAAC PAP'!$G$40)</f>
        <v>1.6993183118527895</v>
      </c>
      <c r="U131" s="129">
        <f>IF(U123="-","-",SUM(U123:U129)*'3j PAAC PAP'!$G$40)</f>
        <v>1.9301118984367358</v>
      </c>
      <c r="V131" s="129">
        <f>IF(V123="-","-",SUM(V123:V129)*'3j PAAC PAP'!$G$40)</f>
        <v>2.2545050219912497</v>
      </c>
      <c r="W131" s="129" t="str">
        <f>IF(W123="-","-",SUM(W123:W129)*'3j PAAC PAP'!$G$40)</f>
        <v>-</v>
      </c>
      <c r="X131" s="129" t="str">
        <f>IF(X123="-","-",SUM(X123:X129)*'3j PAAC PAP'!$G$40)</f>
        <v>-</v>
      </c>
      <c r="Y131" s="129" t="str">
        <f>IF(Y123="-","-",SUM(Y123:Y129)*'3j PAAC PAP'!$G$40)</f>
        <v>-</v>
      </c>
      <c r="Z131" s="129" t="str">
        <f>IF(Z123="-","-",SUM(Z123:Z129)*'3j PAAC PAP'!$G$40)</f>
        <v>-</v>
      </c>
      <c r="AA131" s="28"/>
    </row>
    <row r="132" spans="1:27" s="29" customFormat="1" ht="11.5" x14ac:dyDescent="0.25">
      <c r="A132" s="256"/>
      <c r="B132" s="132" t="s">
        <v>388</v>
      </c>
      <c r="C132" s="132" t="s">
        <v>515</v>
      </c>
      <c r="D132" s="134" t="s">
        <v>325</v>
      </c>
      <c r="E132" s="131"/>
      <c r="F132" s="30"/>
      <c r="G132" s="129">
        <f>IF(G126="-","-",SUM(G123:G131)*'3k EBIT'!$E$12)</f>
        <v>9.3862542769255306</v>
      </c>
      <c r="H132" s="129">
        <f>IF(H126="-","-",SUM(H123:H131)*'3k EBIT'!$E$12)</f>
        <v>8.6177701774143891</v>
      </c>
      <c r="I132" s="129">
        <f>IF(I126="-","-",SUM(I123:I131)*'3k EBIT'!$E$12)</f>
        <v>7.9284462134502967</v>
      </c>
      <c r="J132" s="129">
        <f>IF(J126="-","-",SUM(J123:J131)*'3k EBIT'!$E$12)</f>
        <v>7.6477889635291572</v>
      </c>
      <c r="K132" s="129">
        <f>IF(K126="-","-",SUM(K123:K131)*'3k EBIT'!$E$12)</f>
        <v>8.4337239495867671</v>
      </c>
      <c r="L132" s="129">
        <f>IF(L126="-","-",SUM(L123:L131)*'3k EBIT'!$E$12)</f>
        <v>8.4213044386422755</v>
      </c>
      <c r="M132" s="129">
        <f>IF(M126="-","-",SUM(M123:M131)*'3k EBIT'!$E$12)</f>
        <v>8.8709536876994601</v>
      </c>
      <c r="N132" s="129">
        <f>IF(N126="-","-",SUM(N123:N131)*'3k EBIT'!$E$12)</f>
        <v>9.6340097404262437</v>
      </c>
      <c r="O132" s="30"/>
      <c r="P132" s="129">
        <f>IF(P126="-","-",SUM(P123:P131)*'3k EBIT'!$E$12)</f>
        <v>9.6340097404262437</v>
      </c>
      <c r="Q132" s="129">
        <f>IF(Q126="-","-",SUM(Q123:Q131)*'3k EBIT'!$E$12)</f>
        <v>10.564402891345722</v>
      </c>
      <c r="R132" s="129">
        <f>IF(R126="-","-",SUM(R123:R131)*'3k EBIT'!$E$12)</f>
        <v>9.6014115945276934</v>
      </c>
      <c r="S132" s="129">
        <f>IF(S126="-","-",SUM(S123:S131)*'3k EBIT'!$E$12)</f>
        <v>9.2243212635881626</v>
      </c>
      <c r="T132" s="129">
        <f>IF(T126="-","-",SUM(T123:T131)*'3k EBIT'!$E$12)</f>
        <v>8.0580689861357069</v>
      </c>
      <c r="U132" s="129">
        <f>IF(U126="-","-",SUM(U123:U131)*'3k EBIT'!$E$12)</f>
        <v>9.1439194363024487</v>
      </c>
      <c r="V132" s="129">
        <f>IF(V126="-","-",SUM(V123:V131)*'3k EBIT'!$E$12)</f>
        <v>10.670840524534649</v>
      </c>
      <c r="W132" s="129" t="str">
        <f>IF(W126="-","-",SUM(W123:W131)*'3k EBIT'!$E$12)</f>
        <v>-</v>
      </c>
      <c r="X132" s="129" t="str">
        <f>IF(X126="-","-",SUM(X123:X131)*'3k EBIT'!$E$12)</f>
        <v>-</v>
      </c>
      <c r="Y132" s="129" t="str">
        <f>IF(Y126="-","-",SUM(Y123:Y131)*'3k EBIT'!$E$12)</f>
        <v>-</v>
      </c>
      <c r="Z132" s="129" t="str">
        <f>IF(Z126="-","-",SUM(Z123:Z131)*'3k EBIT'!$E$12)</f>
        <v>-</v>
      </c>
      <c r="AA132" s="28"/>
    </row>
    <row r="133" spans="1:27" s="29" customFormat="1" ht="11.5" x14ac:dyDescent="0.25">
      <c r="A133" s="256"/>
      <c r="B133" s="132" t="s">
        <v>292</v>
      </c>
      <c r="C133" s="177" t="s">
        <v>516</v>
      </c>
      <c r="D133" s="134" t="s">
        <v>325</v>
      </c>
      <c r="E133" s="130"/>
      <c r="F133" s="30"/>
      <c r="G133" s="129">
        <f>IF(G128="-","-",SUM(G123:G126,G128:G132)*'3l HAP'!$E$13)</f>
        <v>5.5160560318720107</v>
      </c>
      <c r="H133" s="129">
        <f>IF(H128="-","-",SUM(H123:H126,H128:H132)*'3l HAP'!$E$13)</f>
        <v>4.925635527943145</v>
      </c>
      <c r="I133" s="129">
        <f>IF(I128="-","-",SUM(I123:I126,I128:I132)*'3l HAP'!$E$13)</f>
        <v>4.3594988948727247</v>
      </c>
      <c r="J133" s="129">
        <f>IF(J128="-","-",SUM(J123:J126,J128:J132)*'3l HAP'!$E$13)</f>
        <v>4.1483254838173753</v>
      </c>
      <c r="K133" s="129">
        <f>IF(K128="-","-",SUM(K123:K126,K128:K132)*'3l HAP'!$E$13)</f>
        <v>4.7210620403082535</v>
      </c>
      <c r="L133" s="129">
        <f>IF(L128="-","-",SUM(L123:L126,L128:L132)*'3l HAP'!$E$13)</f>
        <v>4.7111404466025455</v>
      </c>
      <c r="M133" s="129">
        <f>IF(M128="-","-",SUM(M123:M126,M128:M132)*'3l HAP'!$E$13)</f>
        <v>5.0392260764065702</v>
      </c>
      <c r="N133" s="129">
        <f>IF(N128="-","-",SUM(N123:N126,N128:N132)*'3l HAP'!$E$13)</f>
        <v>5.6261666114623132</v>
      </c>
      <c r="O133" s="30"/>
      <c r="P133" s="129">
        <f>IF(P128="-","-",SUM(P123:P126,P128:P132)*'3l HAP'!$E$13)</f>
        <v>5.6261666114623132</v>
      </c>
      <c r="Q133" s="129">
        <f>IF(Q128="-","-",SUM(Q123:Q126,Q128:Q132)*'3l HAP'!$E$13)</f>
        <v>6.2507644755350373</v>
      </c>
      <c r="R133" s="129">
        <f>IF(R128="-","-",SUM(R123:R126,R128:R132)*'3l HAP'!$E$13)</f>
        <v>5.5152045660011151</v>
      </c>
      <c r="S133" s="129">
        <f>IF(S128="-","-",SUM(S123:S126,S128:S132)*'3l HAP'!$E$13)</f>
        <v>5.2414797228380863</v>
      </c>
      <c r="T133" s="129">
        <f>IF(T128="-","-",SUM(T123:T126,T128:T132)*'3l HAP'!$E$13)</f>
        <v>4.3817942644167509</v>
      </c>
      <c r="U133" s="129">
        <f>IF(U128="-","-",SUM(U123:U126,U128:U132)*'3l HAP'!$E$13)</f>
        <v>5.060102785777655</v>
      </c>
      <c r="V133" s="129">
        <f>IF(V128="-","-",SUM(V123:V126,V128:V132)*'3l HAP'!$E$13)</f>
        <v>6.2430404564481563</v>
      </c>
      <c r="W133" s="129" t="str">
        <f>IF(W128="-","-",SUM(W123:W126,W128:W132)*'3l HAP'!$E$13)</f>
        <v>-</v>
      </c>
      <c r="X133" s="129" t="str">
        <f>IF(X128="-","-",SUM(X123:X126,X128:X132)*'3l HAP'!$E$13)</f>
        <v>-</v>
      </c>
      <c r="Y133" s="129" t="str">
        <f>IF(Y128="-","-",SUM(Y123:Y126,Y128:Y132)*'3l HAP'!$E$13)</f>
        <v>-</v>
      </c>
      <c r="Z133" s="129" t="str">
        <f>IF(Z128="-","-",SUM(Z123:Z126,Z128:Z132)*'3l HAP'!$E$13)</f>
        <v>-</v>
      </c>
      <c r="AA133" s="28"/>
    </row>
    <row r="134" spans="1:27" s="29" customFormat="1" ht="11.5" x14ac:dyDescent="0.25">
      <c r="A134" s="256"/>
      <c r="B134" s="132" t="s">
        <v>44</v>
      </c>
      <c r="C134" s="132" t="str">
        <f>B134&amp;"_"&amp;D134</f>
        <v>Total_South Wales</v>
      </c>
      <c r="D134" s="134" t="s">
        <v>325</v>
      </c>
      <c r="E134" s="131"/>
      <c r="F134" s="30"/>
      <c r="G134" s="129">
        <f t="shared" ref="G134:N134" si="18">IF(G123="-","-",SUM(G123:G133))</f>
        <v>499.52923497451053</v>
      </c>
      <c r="H134" s="129">
        <f t="shared" si="18"/>
        <v>458.49229962390302</v>
      </c>
      <c r="I134" s="129">
        <f t="shared" si="18"/>
        <v>421.64596934677286</v>
      </c>
      <c r="J134" s="129">
        <f t="shared" si="18"/>
        <v>406.66336783071893</v>
      </c>
      <c r="K134" s="129">
        <f t="shared" si="18"/>
        <v>448.60108656748525</v>
      </c>
      <c r="L134" s="129">
        <f t="shared" si="18"/>
        <v>447.93750677301205</v>
      </c>
      <c r="M134" s="129">
        <f t="shared" si="18"/>
        <v>471.93133257799803</v>
      </c>
      <c r="N134" s="129">
        <f t="shared" si="18"/>
        <v>512.67910140487504</v>
      </c>
      <c r="O134" s="30"/>
      <c r="P134" s="129">
        <f t="shared" ref="P134:Z134" si="19">IF(P123="-","-",SUM(P123:P133))</f>
        <v>512.67910140487504</v>
      </c>
      <c r="Q134" s="129">
        <f t="shared" si="19"/>
        <v>562.27173961727942</v>
      </c>
      <c r="R134" s="129">
        <f t="shared" si="19"/>
        <v>510.85244817868727</v>
      </c>
      <c r="S134" s="129">
        <f t="shared" si="19"/>
        <v>490.73187201018516</v>
      </c>
      <c r="T134" s="129">
        <f t="shared" si="19"/>
        <v>428.49051309233823</v>
      </c>
      <c r="U134" s="129">
        <f t="shared" si="19"/>
        <v>486.31882170072777</v>
      </c>
      <c r="V134" s="129">
        <f t="shared" si="19"/>
        <v>567.86599397843474</v>
      </c>
      <c r="W134" s="129" t="str">
        <f t="shared" si="19"/>
        <v>-</v>
      </c>
      <c r="X134" s="129" t="str">
        <f t="shared" si="19"/>
        <v>-</v>
      </c>
      <c r="Y134" s="129" t="str">
        <f t="shared" si="19"/>
        <v>-</v>
      </c>
      <c r="Z134" s="129" t="str">
        <f t="shared" si="19"/>
        <v>-</v>
      </c>
      <c r="AA134" s="28"/>
    </row>
    <row r="135" spans="1:27" s="29" customFormat="1" ht="11.5" x14ac:dyDescent="0.25">
      <c r="A135" s="256"/>
      <c r="B135" s="135" t="s">
        <v>350</v>
      </c>
      <c r="C135" s="135" t="s">
        <v>341</v>
      </c>
      <c r="D135" s="133" t="s">
        <v>326</v>
      </c>
      <c r="E135" s="128"/>
      <c r="F135" s="30"/>
      <c r="G135" s="38">
        <f>IF('3a DF'!H$41="-","-",'3a DF'!H$41)</f>
        <v>253.14985164432846</v>
      </c>
      <c r="H135" s="38">
        <f>IF('3a DF'!I$41="-","-",'3a DF'!I$41)</f>
        <v>213.57444115975193</v>
      </c>
      <c r="I135" s="38">
        <f>IF('3a DF'!J$41="-","-",'3a DF'!J$41)</f>
        <v>174.74989531236287</v>
      </c>
      <c r="J135" s="38">
        <f>IF('3a DF'!K$41="-","-",'3a DF'!K$41)</f>
        <v>160.26701947738721</v>
      </c>
      <c r="K135" s="38">
        <f>IF('3a DF'!L$41="-","-",'3a DF'!L$41)</f>
        <v>200.74683223176862</v>
      </c>
      <c r="L135" s="38">
        <f>IF('3a DF'!M$41="-","-",'3a DF'!M$41)</f>
        <v>199.05760849983216</v>
      </c>
      <c r="M135" s="38">
        <f>IF('3a DF'!N$41="-","-",'3a DF'!N$41)</f>
        <v>215.77106184657606</v>
      </c>
      <c r="N135" s="38">
        <f>IF('3a DF'!O$41="-","-",'3a DF'!O$41)</f>
        <v>243.35846990910571</v>
      </c>
      <c r="O135" s="30"/>
      <c r="P135" s="38">
        <f>IF('3a DF'!Q$41="-","-",'3a DF'!Q$41)</f>
        <v>243.35846990910571</v>
      </c>
      <c r="Q135" s="38">
        <f>IF('3a DF'!R$41="-","-",'3a DF'!R$41)</f>
        <v>281.17733015023742</v>
      </c>
      <c r="R135" s="38">
        <f>IF('3a DF'!S$41="-","-",'3a DF'!S$41)</f>
        <v>230.77888190073497</v>
      </c>
      <c r="S135" s="38">
        <f>IF('3a DF'!T$41="-","-",'3a DF'!T$41)</f>
        <v>206.31785050021912</v>
      </c>
      <c r="T135" s="38">
        <f>IF('3a DF'!U$41="-","-",'3a DF'!U$41)</f>
        <v>145.13269789847291</v>
      </c>
      <c r="U135" s="38">
        <f>IF('3a DF'!V$41="-","-",'3a DF'!V$41)</f>
        <v>187.06626878827944</v>
      </c>
      <c r="V135" s="38">
        <f>IF('3a DF'!W$41="-","-",'3a DF'!W$41)</f>
        <v>276.51257875872909</v>
      </c>
      <c r="W135" s="38" t="str">
        <f>IF('3a DF'!X$41="-","-",'3a DF'!X$41)</f>
        <v>-</v>
      </c>
      <c r="X135" s="38" t="str">
        <f>IF('3a DF'!Y$41="-","-",'3a DF'!Y$41)</f>
        <v>-</v>
      </c>
      <c r="Y135" s="38" t="str">
        <f>IF('3a DF'!Z$41="-","-",'3a DF'!Z$41)</f>
        <v>-</v>
      </c>
      <c r="Z135" s="38" t="str">
        <f>IF('3a DF'!AA$41="-","-",'3a DF'!AA$41)</f>
        <v>-</v>
      </c>
      <c r="AA135" s="28"/>
    </row>
    <row r="136" spans="1:27" s="29" customFormat="1" ht="11.25" customHeight="1" x14ac:dyDescent="0.25">
      <c r="A136" s="256"/>
      <c r="B136" s="135" t="s">
        <v>350</v>
      </c>
      <c r="C136" s="135" t="s">
        <v>300</v>
      </c>
      <c r="D136" s="133" t="s">
        <v>326</v>
      </c>
      <c r="E136" s="128"/>
      <c r="F136" s="30"/>
      <c r="G136" s="38" t="s">
        <v>333</v>
      </c>
      <c r="H136" s="38" t="s">
        <v>333</v>
      </c>
      <c r="I136" s="38" t="s">
        <v>333</v>
      </c>
      <c r="J136" s="38" t="s">
        <v>333</v>
      </c>
      <c r="K136" s="38" t="s">
        <v>333</v>
      </c>
      <c r="L136" s="38" t="s">
        <v>333</v>
      </c>
      <c r="M136" s="38" t="s">
        <v>333</v>
      </c>
      <c r="N136" s="38" t="s">
        <v>333</v>
      </c>
      <c r="O136" s="30"/>
      <c r="P136" s="38" t="s">
        <v>333</v>
      </c>
      <c r="Q136" s="38" t="s">
        <v>333</v>
      </c>
      <c r="R136" s="38" t="s">
        <v>333</v>
      </c>
      <c r="S136" s="38" t="s">
        <v>333</v>
      </c>
      <c r="T136" s="38" t="s">
        <v>333</v>
      </c>
      <c r="U136" s="38" t="s">
        <v>333</v>
      </c>
      <c r="V136" s="38" t="s">
        <v>333</v>
      </c>
      <c r="W136" s="38" t="s">
        <v>333</v>
      </c>
      <c r="X136" s="38" t="s">
        <v>333</v>
      </c>
      <c r="Y136" s="38" t="s">
        <v>333</v>
      </c>
      <c r="Z136" s="38" t="s">
        <v>333</v>
      </c>
      <c r="AA136" s="28"/>
    </row>
    <row r="137" spans="1:27" s="29" customFormat="1" ht="11.25" customHeight="1" x14ac:dyDescent="0.25">
      <c r="A137" s="256"/>
      <c r="B137" s="135" t="s">
        <v>596</v>
      </c>
      <c r="C137" s="135" t="s">
        <v>597</v>
      </c>
      <c r="D137" s="133" t="s">
        <v>326</v>
      </c>
      <c r="E137" s="128"/>
      <c r="F137" s="30"/>
      <c r="G137" s="38" t="str">
        <f>IF('3c AA'!J233="-","-",'3c AA'!J233)</f>
        <v>-</v>
      </c>
      <c r="H137" s="38" t="str">
        <f>IF('3c AA'!K233="-","-",'3c AA'!K233)</f>
        <v>-</v>
      </c>
      <c r="I137" s="38" t="str">
        <f>IF('3c AA'!L233="-","-",'3c AA'!L233)</f>
        <v>-</v>
      </c>
      <c r="J137" s="38" t="str">
        <f>IF('3c AA'!M233="-","-",'3c AA'!M233)</f>
        <v>-</v>
      </c>
      <c r="K137" s="38" t="str">
        <f>IF('3c AA'!N233="-","-",'3c AA'!N233)</f>
        <v>-</v>
      </c>
      <c r="L137" s="38" t="str">
        <f>IF('3c AA'!O233="-","-",'3c AA'!O233)</f>
        <v>-</v>
      </c>
      <c r="M137" s="38" t="str">
        <f>IF('3c AA'!P233="-","-",'3c AA'!P233)</f>
        <v>-</v>
      </c>
      <c r="N137" s="38" t="str">
        <f>IF('3c AA'!Q233="-","-",'3c AA'!Q233)</f>
        <v>-</v>
      </c>
      <c r="O137" s="30"/>
      <c r="P137" s="38" t="str">
        <f>IF('3c AA'!S233="-","-",'3c AA'!S233)</f>
        <v>-</v>
      </c>
      <c r="Q137" s="38" t="str">
        <f>IF('3c AA'!T233="-","-",'3c AA'!T233)</f>
        <v>-</v>
      </c>
      <c r="R137" s="38" t="str">
        <f>IF('3c AA'!U233="-","-",'3c AA'!U233)</f>
        <v>-</v>
      </c>
      <c r="S137" s="38" t="str">
        <f>IF('3c AA'!V233="-","-",'3c AA'!V233)</f>
        <v>-</v>
      </c>
      <c r="T137" s="38">
        <f>IF('3c AA'!W233="-","-",'3c AA'!W233)</f>
        <v>10.705717509101307</v>
      </c>
      <c r="U137" s="38">
        <f>IF('3c AA'!X233="-","-",'3c AA'!X233)</f>
        <v>13.71215092385904</v>
      </c>
      <c r="V137" s="38">
        <f>IF('3c AA'!Y233="-","-",'3c AA'!Y233)</f>
        <v>4.43</v>
      </c>
      <c r="W137" s="38" t="str">
        <f>IF('3c AA'!Z233="-","-",'3c AA'!Z233)</f>
        <v>-</v>
      </c>
      <c r="X137" s="38" t="str">
        <f>IF('3c AA'!AA233="-","-",'3c AA'!AA233)</f>
        <v>-</v>
      </c>
      <c r="Y137" s="38" t="str">
        <f>IF('3c AA'!AB233="-","-",'3c AA'!AB233)</f>
        <v>-</v>
      </c>
      <c r="Z137" s="38" t="str">
        <f>IF('3c AA'!AC233="-","-",'3c AA'!AC233)</f>
        <v>-</v>
      </c>
      <c r="AA137" s="28"/>
    </row>
    <row r="138" spans="1:27" s="29" customFormat="1" ht="11.25" customHeight="1" x14ac:dyDescent="0.25">
      <c r="A138" s="256"/>
      <c r="B138" s="135" t="s">
        <v>2</v>
      </c>
      <c r="C138" s="135" t="s">
        <v>342</v>
      </c>
      <c r="D138" s="133" t="s">
        <v>326</v>
      </c>
      <c r="E138" s="128"/>
      <c r="F138" s="30"/>
      <c r="G138" s="38">
        <f>IF('3d PC'!G$42="-","-",'3d PC'!G$42)</f>
        <v>21.926269106402124</v>
      </c>
      <c r="H138" s="38">
        <f>IF('3d PC'!H$42="-","-",'3d PC'!H$42)</f>
        <v>21.926269106402124</v>
      </c>
      <c r="I138" s="38">
        <f>IF('3d PC'!I$42="-","-",'3d PC'!I$42)</f>
        <v>22.64764819235609</v>
      </c>
      <c r="J138" s="38">
        <f>IF('3d PC'!J$42="-","-",'3d PC'!J$42)</f>
        <v>22.505107470829557</v>
      </c>
      <c r="K138" s="38">
        <f>IF('3d PC'!K$42="-","-",'3d PC'!K$42)</f>
        <v>19.106297226763825</v>
      </c>
      <c r="L138" s="38">
        <f>IF('3d PC'!L$42="-","-",'3d PC'!L$42)</f>
        <v>19.106297226763825</v>
      </c>
      <c r="M138" s="38">
        <f>IF('3d PC'!M$42="-","-",'3d PC'!M$42)</f>
        <v>20.852393125569616</v>
      </c>
      <c r="N138" s="38">
        <f>IF('3d PC'!N$42="-","-",'3d PC'!N$42)</f>
        <v>20.849370287873604</v>
      </c>
      <c r="O138" s="30"/>
      <c r="P138" s="38">
        <f>IF('3d PC'!P$42="-","-",'3d PC'!P$42)</f>
        <v>20.849370287873604</v>
      </c>
      <c r="Q138" s="38">
        <f>IF('3d PC'!Q$42="-","-",'3d PC'!Q$42)</f>
        <v>21.503193401206047</v>
      </c>
      <c r="R138" s="38">
        <f>IF('3d PC'!R$42="-","-",'3d PC'!R$42)</f>
        <v>21.819481548965161</v>
      </c>
      <c r="S138" s="38">
        <f>IF('3d PC'!S$42="-","-",'3d PC'!S$42)</f>
        <v>25.256715910577427</v>
      </c>
      <c r="T138" s="38">
        <f>IF('3d PC'!T$42="-","-",'3d PC'!T$42)</f>
        <v>24.167303215101221</v>
      </c>
      <c r="U138" s="38">
        <f>IF('3d PC'!U$42="-","-",'3d PC'!U$42)</f>
        <v>23.962512789411701</v>
      </c>
      <c r="V138" s="38">
        <f>IF('3d PC'!V$42="-","-",'3d PC'!V$42)</f>
        <v>23.858648398084732</v>
      </c>
      <c r="W138" s="38" t="str">
        <f>IF('3d PC'!W$42="-","-",'3d PC'!W$42)</f>
        <v>-</v>
      </c>
      <c r="X138" s="38" t="str">
        <f>IF('3d PC'!X$42="-","-",'3d PC'!X$42)</f>
        <v>-</v>
      </c>
      <c r="Y138" s="38" t="str">
        <f>IF('3d PC'!Y$42="-","-",'3d PC'!Y$42)</f>
        <v>-</v>
      </c>
      <c r="Z138" s="38" t="str">
        <f>IF('3d PC'!Z$42="-","-",'3d PC'!Z$42)</f>
        <v>-</v>
      </c>
      <c r="AA138" s="28"/>
    </row>
    <row r="139" spans="1:27" s="29" customFormat="1" ht="11.25" customHeight="1" x14ac:dyDescent="0.25">
      <c r="A139" s="256"/>
      <c r="B139" s="135" t="s">
        <v>352</v>
      </c>
      <c r="C139" s="135" t="s">
        <v>343</v>
      </c>
      <c r="D139" s="133" t="s">
        <v>326</v>
      </c>
      <c r="E139" s="128"/>
      <c r="F139" s="30"/>
      <c r="G139" s="38">
        <f>IF('3f NC-Gas'!F54="-","-",'3f NC-Gas'!F54)</f>
        <v>131.21426541432564</v>
      </c>
      <c r="H139" s="38">
        <f>IF('3f NC-Gas'!G54="-","-",'3f NC-Gas'!G54)</f>
        <v>131.09426542047683</v>
      </c>
      <c r="I139" s="38">
        <f>IF('3f NC-Gas'!H54="-","-",'3f NC-Gas'!H54)</f>
        <v>135.2478202516063</v>
      </c>
      <c r="J139" s="38">
        <f>IF('3f NC-Gas'!I54="-","-",'3f NC-Gas'!I54)</f>
        <v>134.89982026944477</v>
      </c>
      <c r="K139" s="38">
        <f>IF('3f NC-Gas'!J54="-","-",'3f NC-Gas'!J54)</f>
        <v>133.31609533843078</v>
      </c>
      <c r="L139" s="38">
        <f>IF('3f NC-Gas'!K54="-","-",'3f NC-Gas'!K54)</f>
        <v>133.34009533720052</v>
      </c>
      <c r="M139" s="38">
        <f>IF('3f NC-Gas'!L54="-","-",'3f NC-Gas'!L54)</f>
        <v>140.85566212422739</v>
      </c>
      <c r="N139" s="38">
        <f>IF('3f NC-Gas'!M54="-","-",'3f NC-Gas'!M54)</f>
        <v>140.9276621205367</v>
      </c>
      <c r="O139" s="30"/>
      <c r="P139" s="38">
        <f>IF('3f NC-Gas'!O54="-","-",'3f NC-Gas'!O54)</f>
        <v>140.9276621205367</v>
      </c>
      <c r="Q139" s="38">
        <f>IF('3f NC-Gas'!P54="-","-",'3f NC-Gas'!P54)</f>
        <v>150.79038998511555</v>
      </c>
      <c r="R139" s="38">
        <f>IF('3f NC-Gas'!Q54="-","-",'3f NC-Gas'!Q54)</f>
        <v>150.34639000787499</v>
      </c>
      <c r="S139" s="38">
        <f>IF('3f NC-Gas'!R54="-","-",'3f NC-Gas'!R54)</f>
        <v>142.51282308408926</v>
      </c>
      <c r="T139" s="38">
        <f>IF('3f NC-Gas'!S54="-","-",'3f NC-Gas'!S54)</f>
        <v>139.8488232206459</v>
      </c>
      <c r="U139" s="38">
        <f>IF('3f NC-Gas'!T54="-","-",'3f NC-Gas'!T54)</f>
        <v>138.18989605661486</v>
      </c>
      <c r="V139" s="38">
        <f>IF('3f NC-Gas'!U54="-","-",'3f NC-Gas'!U54)</f>
        <v>137.75789607875916</v>
      </c>
      <c r="W139" s="38" t="str">
        <f>IF('3f NC-Gas'!V54="-","-",'3f NC-Gas'!V54)</f>
        <v>-</v>
      </c>
      <c r="X139" s="38" t="str">
        <f>IF('3f NC-Gas'!W54="-","-",'3f NC-Gas'!W54)</f>
        <v>-</v>
      </c>
      <c r="Y139" s="38" t="str">
        <f>IF('3f NC-Gas'!X54="-","-",'3f NC-Gas'!X54)</f>
        <v>-</v>
      </c>
      <c r="Z139" s="38" t="str">
        <f>IF('3f NC-Gas'!Y54="-","-",'3f NC-Gas'!Y54)</f>
        <v>-</v>
      </c>
      <c r="AA139" s="28"/>
    </row>
    <row r="140" spans="1:27" s="29" customFormat="1" ht="11.25" customHeight="1" x14ac:dyDescent="0.25">
      <c r="A140" s="256"/>
      <c r="B140" s="135" t="s">
        <v>349</v>
      </c>
      <c r="C140" s="135" t="s">
        <v>344</v>
      </c>
      <c r="D140" s="133" t="s">
        <v>326</v>
      </c>
      <c r="E140" s="128"/>
      <c r="F140" s="30"/>
      <c r="G140" s="38">
        <f>IF('3g CPIH'!C$16="-","-",'3h OC '!$E$12*('3g CPIH'!C$16/'3g CPIH'!$G$16))</f>
        <v>87.194616340508801</v>
      </c>
      <c r="H140" s="38">
        <f>IF('3g CPIH'!D$16="-","-",'3h OC '!$E$12*('3g CPIH'!D$16/'3g CPIH'!$G$16))</f>
        <v>87.369180136986301</v>
      </c>
      <c r="I140" s="38">
        <f>IF('3g CPIH'!E$16="-","-",'3h OC '!$E$12*('3g CPIH'!E$16/'3g CPIH'!$G$16))</f>
        <v>87.631025831702544</v>
      </c>
      <c r="J140" s="38">
        <f>IF('3g CPIH'!F$16="-","-",'3h OC '!$E$12*('3g CPIH'!F$16/'3g CPIH'!$G$16))</f>
        <v>88.15471722113503</v>
      </c>
      <c r="K140" s="38">
        <f>IF('3g CPIH'!G$16="-","-",'3h OC '!$E$12*('3g CPIH'!G$16/'3g CPIH'!$G$16))</f>
        <v>89.202100000000002</v>
      </c>
      <c r="L140" s="38">
        <f>IF('3g CPIH'!H$16="-","-",'3h OC '!$E$12*('3g CPIH'!H$16/'3g CPIH'!$G$16))</f>
        <v>90.33676467710373</v>
      </c>
      <c r="M140" s="38">
        <f>IF('3g CPIH'!I$16="-","-",'3h OC '!$E$12*('3g CPIH'!I$16/'3g CPIH'!$G$16))</f>
        <v>91.645993150684916</v>
      </c>
      <c r="N140" s="38">
        <f>IF('3g CPIH'!J$16="-","-",'3h OC '!$E$12*('3g CPIH'!J$16/'3g CPIH'!$G$16))</f>
        <v>92.431530234833673</v>
      </c>
      <c r="O140" s="30"/>
      <c r="P140" s="38">
        <f>IF('3g CPIH'!L$16="-","-",'3h OC '!$E$12*('3g CPIH'!L$16/'3g CPIH'!$G$16))</f>
        <v>92.431530234833673</v>
      </c>
      <c r="Q140" s="38">
        <f>IF('3g CPIH'!M$16="-","-",'3h OC '!$E$12*('3g CPIH'!M$16/'3g CPIH'!$G$16))</f>
        <v>93.47891301369863</v>
      </c>
      <c r="R140" s="38">
        <f>IF('3g CPIH'!N$16="-","-",'3h OC '!$E$12*('3g CPIH'!N$16/'3g CPIH'!$G$16))</f>
        <v>94.177168199608616</v>
      </c>
      <c r="S140" s="38">
        <f>IF('3g CPIH'!O$16="-","-",'3h OC '!$E$12*('3g CPIH'!O$16/'3g CPIH'!$G$16))</f>
        <v>94.700859589041102</v>
      </c>
      <c r="T140" s="38">
        <f>IF('3g CPIH'!P$16="-","-",'3h OC '!$E$12*('3g CPIH'!P$16/'3g CPIH'!$G$16))</f>
        <v>94.96270528375733</v>
      </c>
      <c r="U140" s="38">
        <f>IF('3g CPIH'!Q$16="-","-",'3h OC '!$E$12*('3g CPIH'!Q$16/'3g CPIH'!$G$16))</f>
        <v>95.48639667318983</v>
      </c>
      <c r="V140" s="38">
        <f>IF('3g CPIH'!R$16="-","-",'3h OC '!$E$12*('3g CPIH'!R$16/'3g CPIH'!$G$16))</f>
        <v>97.232034637964787</v>
      </c>
      <c r="W140" s="38" t="str">
        <f>IF('3g CPIH'!S$16="-","-",'3h OC '!$E$12*('3g CPIH'!S$16/'3g CPIH'!$G$16))</f>
        <v>-</v>
      </c>
      <c r="X140" s="38" t="str">
        <f>IF('3g CPIH'!T$16="-","-",'3h OC '!$E$12*('3g CPIH'!T$16/'3g CPIH'!$G$16))</f>
        <v>-</v>
      </c>
      <c r="Y140" s="38" t="str">
        <f>IF('3g CPIH'!U$16="-","-",'3h OC '!$E$12*('3g CPIH'!U$16/'3g CPIH'!$G$16))</f>
        <v>-</v>
      </c>
      <c r="Z140" s="38" t="str">
        <f>IF('3g CPIH'!V$16="-","-",'3h OC '!$E$12*('3g CPIH'!V$16/'3g CPIH'!$G$16))</f>
        <v>-</v>
      </c>
      <c r="AA140" s="28"/>
    </row>
    <row r="141" spans="1:27" s="29" customFormat="1" ht="11.25" customHeight="1" x14ac:dyDescent="0.25">
      <c r="A141" s="256"/>
      <c r="B141" s="135" t="s">
        <v>349</v>
      </c>
      <c r="C141" s="135" t="s">
        <v>43</v>
      </c>
      <c r="D141" s="133" t="s">
        <v>326</v>
      </c>
      <c r="E141" s="128"/>
      <c r="F141" s="30"/>
      <c r="G141" s="38" t="s">
        <v>333</v>
      </c>
      <c r="H141" s="38" t="s">
        <v>333</v>
      </c>
      <c r="I141" s="38" t="s">
        <v>333</v>
      </c>
      <c r="J141" s="38" t="s">
        <v>333</v>
      </c>
      <c r="K141" s="38">
        <f>IF('3i SMNCC'!G$47="-","-",'3i SMNCC'!G$47)</f>
        <v>0</v>
      </c>
      <c r="L141" s="38">
        <f>IF('3i SMNCC'!H$47="-","-",'3i SMNCC'!H$47)</f>
        <v>-0.14839729644435984</v>
      </c>
      <c r="M141" s="38">
        <f>IF('3i SMNCC'!I$47="-","-",'3i SMNCC'!I$47)</f>
        <v>1.899695256253338</v>
      </c>
      <c r="N141" s="38">
        <f>IF('3i SMNCC'!J$47="-","-",'3i SMNCC'!J$47)</f>
        <v>12.665365920990935</v>
      </c>
      <c r="O141" s="30"/>
      <c r="P141" s="38">
        <f>IF('3i SMNCC'!L$47="-","-",'3i SMNCC'!L$47)</f>
        <v>12.665365920990935</v>
      </c>
      <c r="Q141" s="38">
        <f>IF('3i SMNCC'!M$47="-","-",'3i SMNCC'!M$47)</f>
        <v>14.640709693750988</v>
      </c>
      <c r="R141" s="38">
        <f>IF('3i SMNCC'!N$47="-","-",'3i SMNCC'!N$47)</f>
        <v>14.927787132222536</v>
      </c>
      <c r="S141" s="38">
        <f>IF('3i SMNCC'!O$47="-","-",'3i SMNCC'!O$47)</f>
        <v>17.170757060355506</v>
      </c>
      <c r="T141" s="38">
        <f>IF('3i SMNCC'!P$47="-","-",'3i SMNCC'!P$47)</f>
        <v>11.164989866554468</v>
      </c>
      <c r="U141" s="38">
        <f>IF('3i SMNCC'!Q$47="-","-",'3i SMNCC'!Q$47)</f>
        <v>10.900121345430581</v>
      </c>
      <c r="V141" s="38">
        <f>IF('3i SMNCC'!R$47="-","-",'3i SMNCC'!R$47)</f>
        <v>7.9767627265742567</v>
      </c>
      <c r="W141" s="38" t="str">
        <f>IF('3i SMNCC'!S$47="-","-",'3i SMNCC'!S$47)</f>
        <v>-</v>
      </c>
      <c r="X141" s="38" t="str">
        <f>IF('3i SMNCC'!T$47="-","-",'3i SMNCC'!T$47)</f>
        <v>-</v>
      </c>
      <c r="Y141" s="38" t="str">
        <f>IF('3i SMNCC'!U$47="-","-",'3i SMNCC'!U$47)</f>
        <v>-</v>
      </c>
      <c r="Z141" s="38" t="str">
        <f>IF('3i SMNCC'!V$47="-","-",'3i SMNCC'!V$47)</f>
        <v>-</v>
      </c>
      <c r="AA141" s="28"/>
    </row>
    <row r="142" spans="1:27" s="29" customFormat="1" ht="12.4" customHeight="1" x14ac:dyDescent="0.25">
      <c r="A142" s="256"/>
      <c r="B142" s="135" t="s">
        <v>349</v>
      </c>
      <c r="C142" s="135" t="s">
        <v>389</v>
      </c>
      <c r="D142" s="133" t="s">
        <v>326</v>
      </c>
      <c r="E142" s="128"/>
      <c r="F142" s="30"/>
      <c r="G142" s="38">
        <f>IF('3g CPIH'!C$16="-","-",'3j PAAC PAP'!$G$22*('3g CPIH'!C$16/'3g CPIH'!$G$16))</f>
        <v>3.1142016634050882</v>
      </c>
      <c r="H142" s="38">
        <f>IF('3g CPIH'!D$16="-","-",'3j PAAC PAP'!$G$22*('3g CPIH'!D$16/'3g CPIH'!$G$16))</f>
        <v>3.1204363013698631</v>
      </c>
      <c r="I142" s="38">
        <f>IF('3g CPIH'!E$16="-","-",'3j PAAC PAP'!$G$22*('3g CPIH'!E$16/'3g CPIH'!$G$16))</f>
        <v>3.129788258317026</v>
      </c>
      <c r="J142" s="38">
        <f>IF('3g CPIH'!F$16="-","-",'3j PAAC PAP'!$G$22*('3g CPIH'!F$16/'3g CPIH'!$G$16))</f>
        <v>3.1484921722113506</v>
      </c>
      <c r="K142" s="38">
        <f>IF('3g CPIH'!G$16="-","-",'3j PAAC PAP'!$G$22*('3g CPIH'!G$16/'3g CPIH'!$G$16))</f>
        <v>3.1859000000000002</v>
      </c>
      <c r="L142" s="38">
        <f>IF('3g CPIH'!H$16="-","-",'3j PAAC PAP'!$G$22*('3g CPIH'!H$16/'3g CPIH'!$G$16))</f>
        <v>3.2264251467710374</v>
      </c>
      <c r="M142" s="38">
        <f>IF('3g CPIH'!I$16="-","-",'3j PAAC PAP'!$G$22*('3g CPIH'!I$16/'3g CPIH'!$G$16))</f>
        <v>3.2731849315068491</v>
      </c>
      <c r="N142" s="38">
        <f>IF('3g CPIH'!J$16="-","-",'3j PAAC PAP'!$G$22*('3g CPIH'!J$16/'3g CPIH'!$G$16))</f>
        <v>3.3012408023483371</v>
      </c>
      <c r="O142" s="30"/>
      <c r="P142" s="38">
        <f>IF('3g CPIH'!L$16="-","-",'3j PAAC PAP'!$G$22*('3g CPIH'!L$16/'3g CPIH'!$G$16))</f>
        <v>3.3012408023483371</v>
      </c>
      <c r="Q142" s="38">
        <f>IF('3g CPIH'!M$16="-","-",'3j PAAC PAP'!$G$22*('3g CPIH'!M$16/'3g CPIH'!$G$16))</f>
        <v>3.3386486301369862</v>
      </c>
      <c r="R142" s="38">
        <f>IF('3g CPIH'!N$16="-","-",'3j PAAC PAP'!$G$22*('3g CPIH'!N$16/'3g CPIH'!$G$16))</f>
        <v>3.3635871819960861</v>
      </c>
      <c r="S142" s="38">
        <f>IF('3g CPIH'!O$16="-","-",'3j PAAC PAP'!$G$22*('3g CPIH'!O$16/'3g CPIH'!$G$16))</f>
        <v>3.3822910958904111</v>
      </c>
      <c r="T142" s="38">
        <f>IF('3g CPIH'!P$16="-","-",'3j PAAC PAP'!$G$22*('3g CPIH'!P$16/'3g CPIH'!$G$16))</f>
        <v>3.3916430528375732</v>
      </c>
      <c r="U142" s="38">
        <f>IF('3g CPIH'!Q$16="-","-",'3j PAAC PAP'!$G$22*('3g CPIH'!Q$16/'3g CPIH'!$G$16))</f>
        <v>3.4103469667318986</v>
      </c>
      <c r="V142" s="38">
        <f>IF('3g CPIH'!R$16="-","-",'3j PAAC PAP'!$G$22*('3g CPIH'!R$16/'3g CPIH'!$G$16))</f>
        <v>3.4726933463796481</v>
      </c>
      <c r="W142" s="38" t="str">
        <f>IF('3g CPIH'!S$16="-","-",'3j PAAC PAP'!$G$22*('3g CPIH'!S$16/'3g CPIH'!$G$16))</f>
        <v>-</v>
      </c>
      <c r="X142" s="38" t="str">
        <f>IF('3g CPIH'!T$16="-","-",'3j PAAC PAP'!$G$22*('3g CPIH'!T$16/'3g CPIH'!$G$16))</f>
        <v>-</v>
      </c>
      <c r="Y142" s="38" t="str">
        <f>IF('3g CPIH'!U$16="-","-",'3j PAAC PAP'!$G$22*('3g CPIH'!U$16/'3g CPIH'!$G$16))</f>
        <v>-</v>
      </c>
      <c r="Z142" s="38" t="str">
        <f>IF('3g CPIH'!V$16="-","-",'3j PAAC PAP'!$G$22*('3g CPIH'!V$16/'3g CPIH'!$G$16))</f>
        <v>-</v>
      </c>
      <c r="AA142" s="28"/>
    </row>
    <row r="143" spans="1:27" s="29" customFormat="1" ht="11.25" customHeight="1" x14ac:dyDescent="0.25">
      <c r="A143" s="256"/>
      <c r="B143" s="135" t="s">
        <v>349</v>
      </c>
      <c r="C143" s="135" t="s">
        <v>404</v>
      </c>
      <c r="D143" s="133" t="s">
        <v>326</v>
      </c>
      <c r="E143" s="128"/>
      <c r="F143" s="30"/>
      <c r="G143" s="38">
        <f>IF(G135="-","-",SUM(G135:G141)*'3j PAAC PAP'!$G$40)</f>
        <v>2.0405604853605115</v>
      </c>
      <c r="H143" s="38">
        <f>IF(H135="-","-",SUM(H135:H141)*'3j PAAC PAP'!$G$40)</f>
        <v>1.8771417843306568</v>
      </c>
      <c r="I143" s="38">
        <f>IF(I135="-","-",SUM(I135:I141)*'3j PAAC PAP'!$G$40)</f>
        <v>1.7378428709464948</v>
      </c>
      <c r="J143" s="38">
        <f>IF(J135="-","-",SUM(J135:J141)*'3j PAAC PAP'!$G$40)</f>
        <v>1.6780932574544238</v>
      </c>
      <c r="K143" s="38">
        <f>IF(K135="-","-",SUM(K135:K141)*'3j PAAC PAP'!$G$40)</f>
        <v>1.8292054280354428</v>
      </c>
      <c r="L143" s="38">
        <f>IF(L135="-","-",SUM(L135:L141)*'3j PAAC PAP'!$G$40)</f>
        <v>1.8263979435178248</v>
      </c>
      <c r="M143" s="38">
        <f>IF(M135="-","-",SUM(M135:M141)*'3j PAAC PAP'!$G$40)</f>
        <v>1.9476875707561925</v>
      </c>
      <c r="N143" s="38">
        <f>IF(N135="-","-",SUM(N135:N141)*'3j PAAC PAP'!$G$40)</f>
        <v>2.1098109676872636</v>
      </c>
      <c r="O143" s="30"/>
      <c r="P143" s="38">
        <f>IF(P135="-","-",SUM(P135:P141)*'3j PAAC PAP'!$G$40)</f>
        <v>2.1098109676872636</v>
      </c>
      <c r="Q143" s="38">
        <f>IF(Q135="-","-",SUM(Q135:Q141)*'3j PAAC PAP'!$G$40)</f>
        <v>2.3221768673689756</v>
      </c>
      <c r="R143" s="38">
        <f>IF(R135="-","-",SUM(R135:R141)*'3j PAAC PAP'!$G$40)</f>
        <v>2.1173255458441949</v>
      </c>
      <c r="S143" s="38">
        <f>IF(S135="-","-",SUM(S135:S141)*'3j PAAC PAP'!$G$40)</f>
        <v>2.0094404904066074</v>
      </c>
      <c r="T143" s="38">
        <f>IF(T135="-","-",SUM(T135:T141)*'3j PAAC PAP'!$G$40)</f>
        <v>1.7614365499686728</v>
      </c>
      <c r="U143" s="38">
        <f>IF(U135="-","-",SUM(U135:U141)*'3j PAAC PAP'!$G$40)</f>
        <v>1.9406272280950079</v>
      </c>
      <c r="V143" s="38">
        <f>IF(V135="-","-",SUM(V135:V141)*'3j PAAC PAP'!$G$40)</f>
        <v>2.2650203516814633</v>
      </c>
      <c r="W143" s="38" t="str">
        <f>IF(W135="-","-",SUM(W135:W141)*'3j PAAC PAP'!$G$40)</f>
        <v>-</v>
      </c>
      <c r="X143" s="38" t="str">
        <f>IF(X135="-","-",SUM(X135:X141)*'3j PAAC PAP'!$G$40)</f>
        <v>-</v>
      </c>
      <c r="Y143" s="38" t="str">
        <f>IF(Y135="-","-",SUM(Y135:Y141)*'3j PAAC PAP'!$G$40)</f>
        <v>-</v>
      </c>
      <c r="Z143" s="38" t="str">
        <f>IF(Z135="-","-",SUM(Z135:Z141)*'3j PAAC PAP'!$G$40)</f>
        <v>-</v>
      </c>
      <c r="AA143" s="28"/>
    </row>
    <row r="144" spans="1:27" s="29" customFormat="1" ht="11.5" x14ac:dyDescent="0.25">
      <c r="A144" s="256"/>
      <c r="B144" s="135" t="s">
        <v>388</v>
      </c>
      <c r="C144" s="135" t="s">
        <v>515</v>
      </c>
      <c r="D144" s="133" t="s">
        <v>326</v>
      </c>
      <c r="E144" s="128"/>
      <c r="F144" s="30"/>
      <c r="G144" s="38">
        <f>IF(G138="-","-",SUM(G135:G143)*'3k EBIT'!$E$12)</f>
        <v>9.6576549618250755</v>
      </c>
      <c r="H144" s="38">
        <f>IF(H138="-","-",SUM(H135:H143)*'3k EBIT'!$E$12)</f>
        <v>8.8891708623556642</v>
      </c>
      <c r="I144" s="38">
        <f>IF(I138="-","-",SUM(I135:I143)*'3k EBIT'!$E$12)</f>
        <v>8.2341893932524979</v>
      </c>
      <c r="J144" s="38">
        <f>IF(J138="-","-",SUM(J135:J143)*'3k EBIT'!$E$12)</f>
        <v>7.9535321434523789</v>
      </c>
      <c r="K144" s="38">
        <f>IF(K138="-","-",SUM(K135:K143)*'3k EBIT'!$E$12)</f>
        <v>8.6649803805977736</v>
      </c>
      <c r="L144" s="38">
        <f>IF(L138="-","-",SUM(L135:L143)*'3k EBIT'!$E$12)</f>
        <v>8.652560869644935</v>
      </c>
      <c r="M144" s="38">
        <f>IF(M138="-","-",SUM(M135:M143)*'3k EBIT'!$E$12)</f>
        <v>9.2239262916119653</v>
      </c>
      <c r="N144" s="38">
        <f>IF(N138="-","-",SUM(N135:N143)*'3k EBIT'!$E$12)</f>
        <v>9.9869823443137111</v>
      </c>
      <c r="O144" s="30"/>
      <c r="P144" s="38">
        <f>IF(P138="-","-",SUM(P135:P143)*'3k EBIT'!$E$12)</f>
        <v>9.9869823443137111</v>
      </c>
      <c r="Q144" s="38">
        <f>IF(Q138="-","-",SUM(Q135:Q143)*'3k EBIT'!$E$12)</f>
        <v>10.986524374209653</v>
      </c>
      <c r="R144" s="38">
        <f>IF(R138="-","-",SUM(R135:R143)*'3k EBIT'!$E$12)</f>
        <v>10.023533077546032</v>
      </c>
      <c r="S144" s="38">
        <f>IF(S138="-","-",SUM(S135:S143)*'3k EBIT'!$E$12)</f>
        <v>9.5164810883658628</v>
      </c>
      <c r="T144" s="38">
        <f>IF(T138="-","-",SUM(T135:T143)*'3k EBIT'!$E$12)</f>
        <v>8.3502288118398376</v>
      </c>
      <c r="U144" s="38">
        <f>IF(U138="-","-",SUM(U135:U143)*'3k EBIT'!$E$12)</f>
        <v>9.1933760367045885</v>
      </c>
      <c r="V144" s="38">
        <f>IF(V138="-","-",SUM(V135:V143)*'3k EBIT'!$E$12)</f>
        <v>10.720297125087018</v>
      </c>
      <c r="W144" s="38" t="str">
        <f>IF(W138="-","-",SUM(W135:W143)*'3k EBIT'!$E$12)</f>
        <v>-</v>
      </c>
      <c r="X144" s="38" t="str">
        <f>IF(X138="-","-",SUM(X135:X143)*'3k EBIT'!$E$12)</f>
        <v>-</v>
      </c>
      <c r="Y144" s="38" t="str">
        <f>IF(Y138="-","-",SUM(Y135:Y143)*'3k EBIT'!$E$12)</f>
        <v>-</v>
      </c>
      <c r="Z144" s="38" t="str">
        <f>IF(Z138="-","-",SUM(Z135:Z143)*'3k EBIT'!$E$12)</f>
        <v>-</v>
      </c>
      <c r="AA144" s="28"/>
    </row>
    <row r="145" spans="1:27" s="29" customFormat="1" ht="11.5" x14ac:dyDescent="0.25">
      <c r="A145" s="256"/>
      <c r="B145" s="135" t="s">
        <v>292</v>
      </c>
      <c r="C145" s="179" t="s">
        <v>516</v>
      </c>
      <c r="D145" s="133" t="s">
        <v>326</v>
      </c>
      <c r="E145" s="127"/>
      <c r="F145" s="30"/>
      <c r="G145" s="38">
        <f>IF(G140="-","-",SUM(G135:G138,G140:G144)*'3l HAP'!$E$13)</f>
        <v>5.5208744606689937</v>
      </c>
      <c r="H145" s="38">
        <f>IF(H140="-","-",SUM(H135:H138,H140:H144)*'3l HAP'!$E$13)</f>
        <v>4.9304539567408687</v>
      </c>
      <c r="I145" s="38">
        <f>IF(I140="-","-",SUM(I135:I138,I140:I144)*'3l HAP'!$E$13)</f>
        <v>4.364927037924704</v>
      </c>
      <c r="J145" s="38">
        <f>IF(J140="-","-",SUM(J135:J138,J140:J144)*'3l HAP'!$E$13)</f>
        <v>4.1537536268715023</v>
      </c>
      <c r="K145" s="38">
        <f>IF(K140="-","-",SUM(K135:K138,K140:K144)*'3l HAP'!$E$13)</f>
        <v>4.7251677508265724</v>
      </c>
      <c r="L145" s="38">
        <f>IF(L140="-","-",SUM(L135:L138,L140:L144)*'3l HAP'!$E$13)</f>
        <v>4.7152461571207152</v>
      </c>
      <c r="M145" s="38">
        <f>IF(M140="-","-",SUM(M135:M138,M140:M144)*'3l HAP'!$E$13)</f>
        <v>5.0454927273542918</v>
      </c>
      <c r="N145" s="38">
        <f>IF(N140="-","-",SUM(N135:N138,N140:N144)*'3l HAP'!$E$13)</f>
        <v>5.6324332624095907</v>
      </c>
      <c r="O145" s="30"/>
      <c r="P145" s="38">
        <f>IF(P140="-","-",SUM(P135:P138,P140:P144)*'3l HAP'!$E$13)</f>
        <v>5.6324332624095907</v>
      </c>
      <c r="Q145" s="38">
        <f>IF(Q140="-","-",SUM(Q135:Q138,Q140:Q144)*'3l HAP'!$E$13)</f>
        <v>6.2582587908482408</v>
      </c>
      <c r="R145" s="38">
        <f>IF(R140="-","-",SUM(R135:R138,R140:R144)*'3l HAP'!$E$13)</f>
        <v>5.5226988813170594</v>
      </c>
      <c r="S145" s="38">
        <f>IF(S140="-","-",SUM(S135:S138,S140:S144)*'3l HAP'!$E$13)</f>
        <v>5.2466667079540281</v>
      </c>
      <c r="T145" s="38">
        <f>IF(T140="-","-",SUM(T135:T138,T140:T144)*'3l HAP'!$E$13)</f>
        <v>4.3869812495491392</v>
      </c>
      <c r="U145" s="38">
        <f>IF(U140="-","-",SUM(U135:U138,U140:U144)*'3l HAP'!$E$13)</f>
        <v>5.0609808348056706</v>
      </c>
      <c r="V145" s="38">
        <f>IF(V140="-","-",SUM(V135:V138,V140:V144)*'3l HAP'!$E$13)</f>
        <v>6.2439185054788382</v>
      </c>
      <c r="W145" s="38" t="str">
        <f>IF(W140="-","-",SUM(W135:W138,W140:W144)*'3l HAP'!$E$13)</f>
        <v>-</v>
      </c>
      <c r="X145" s="38" t="str">
        <f>IF(X140="-","-",SUM(X135:X138,X140:X144)*'3l HAP'!$E$13)</f>
        <v>-</v>
      </c>
      <c r="Y145" s="38" t="str">
        <f>IF(Y140="-","-",SUM(Y135:Y138,Y140:Y144)*'3l HAP'!$E$13)</f>
        <v>-</v>
      </c>
      <c r="Z145" s="38" t="str">
        <f>IF(Z140="-","-",SUM(Z135:Z138,Z140:Z144)*'3l HAP'!$E$13)</f>
        <v>-</v>
      </c>
      <c r="AA145" s="28"/>
    </row>
    <row r="146" spans="1:27" s="29" customFormat="1" ht="11.5" x14ac:dyDescent="0.25">
      <c r="A146" s="256"/>
      <c r="B146" s="135" t="s">
        <v>44</v>
      </c>
      <c r="C146" s="135" t="str">
        <f>B146&amp;"_"&amp;D146</f>
        <v>Total_Southern Western</v>
      </c>
      <c r="D146" s="133" t="s">
        <v>326</v>
      </c>
      <c r="E146" s="128"/>
      <c r="F146" s="30"/>
      <c r="G146" s="38">
        <f t="shared" ref="G146:N146" si="20">IF(G135="-","-",SUM(G135:G145))</f>
        <v>513.81829407682471</v>
      </c>
      <c r="H146" s="38">
        <f t="shared" si="20"/>
        <v>472.7813587284142</v>
      </c>
      <c r="I146" s="38">
        <f t="shared" si="20"/>
        <v>437.74313714846852</v>
      </c>
      <c r="J146" s="38">
        <f t="shared" si="20"/>
        <v>422.76053563878622</v>
      </c>
      <c r="K146" s="38">
        <f t="shared" si="20"/>
        <v>460.77657835642304</v>
      </c>
      <c r="L146" s="38">
        <f t="shared" si="20"/>
        <v>460.11299856151032</v>
      </c>
      <c r="M146" s="38">
        <f t="shared" si="20"/>
        <v>490.51509702454075</v>
      </c>
      <c r="N146" s="38">
        <f t="shared" si="20"/>
        <v>531.2628658500995</v>
      </c>
      <c r="O146" s="30"/>
      <c r="P146" s="38">
        <f t="shared" ref="P146:Z146" si="21">IF(P135="-","-",SUM(P135:P145))</f>
        <v>531.2628658500995</v>
      </c>
      <c r="Q146" s="38">
        <f t="shared" si="21"/>
        <v>584.49614490657245</v>
      </c>
      <c r="R146" s="38">
        <f t="shared" si="21"/>
        <v>533.0768534761097</v>
      </c>
      <c r="S146" s="38">
        <f t="shared" si="21"/>
        <v>506.11388552689937</v>
      </c>
      <c r="T146" s="38">
        <f t="shared" si="21"/>
        <v>443.87252665782836</v>
      </c>
      <c r="U146" s="38">
        <f t="shared" si="21"/>
        <v>488.92267764312265</v>
      </c>
      <c r="V146" s="38">
        <f t="shared" si="21"/>
        <v>570.469849928739</v>
      </c>
      <c r="W146" s="38" t="str">
        <f t="shared" si="21"/>
        <v>-</v>
      </c>
      <c r="X146" s="38" t="str">
        <f t="shared" si="21"/>
        <v>-</v>
      </c>
      <c r="Y146" s="38" t="str">
        <f t="shared" si="21"/>
        <v>-</v>
      </c>
      <c r="Z146" s="38" t="str">
        <f t="shared" si="21"/>
        <v>-</v>
      </c>
      <c r="AA146" s="28"/>
    </row>
    <row r="147" spans="1:27" s="29" customFormat="1" ht="11.25" customHeight="1" x14ac:dyDescent="0.25">
      <c r="A147" s="256"/>
      <c r="B147" s="132" t="s">
        <v>350</v>
      </c>
      <c r="C147" s="132" t="s">
        <v>341</v>
      </c>
      <c r="D147" s="134" t="s">
        <v>327</v>
      </c>
      <c r="E147" s="131"/>
      <c r="F147" s="30"/>
      <c r="G147" s="129">
        <f>IF('3a DF'!H$41="-","-",'3a DF'!H$41)</f>
        <v>253.14985164432846</v>
      </c>
      <c r="H147" s="129">
        <f>IF('3a DF'!I$41="-","-",'3a DF'!I$41)</f>
        <v>213.57444115975193</v>
      </c>
      <c r="I147" s="129">
        <f>IF('3a DF'!J$41="-","-",'3a DF'!J$41)</f>
        <v>174.74989531236287</v>
      </c>
      <c r="J147" s="129">
        <f>IF('3a DF'!K$41="-","-",'3a DF'!K$41)</f>
        <v>160.26701947738721</v>
      </c>
      <c r="K147" s="129">
        <f>IF('3a DF'!L$41="-","-",'3a DF'!L$41)</f>
        <v>200.74683223176862</v>
      </c>
      <c r="L147" s="129">
        <f>IF('3a DF'!M$41="-","-",'3a DF'!M$41)</f>
        <v>199.05760849983216</v>
      </c>
      <c r="M147" s="129">
        <f>IF('3a DF'!N$41="-","-",'3a DF'!N$41)</f>
        <v>215.77106184657606</v>
      </c>
      <c r="N147" s="129">
        <f>IF('3a DF'!O$41="-","-",'3a DF'!O$41)</f>
        <v>243.35846990910571</v>
      </c>
      <c r="O147" s="30"/>
      <c r="P147" s="129">
        <f>IF('3a DF'!Q$41="-","-",'3a DF'!Q$41)</f>
        <v>243.35846990910571</v>
      </c>
      <c r="Q147" s="129">
        <f>IF('3a DF'!R$41="-","-",'3a DF'!R$41)</f>
        <v>281.17733015023742</v>
      </c>
      <c r="R147" s="129">
        <f>IF('3a DF'!S$41="-","-",'3a DF'!S$41)</f>
        <v>230.77888190073497</v>
      </c>
      <c r="S147" s="129">
        <f>IF('3a DF'!T$41="-","-",'3a DF'!T$41)</f>
        <v>206.31785050021912</v>
      </c>
      <c r="T147" s="129">
        <f>IF('3a DF'!U$41="-","-",'3a DF'!U$41)</f>
        <v>145.13269789847291</v>
      </c>
      <c r="U147" s="129">
        <f>IF('3a DF'!V$41="-","-",'3a DF'!V$41)</f>
        <v>187.06626878827944</v>
      </c>
      <c r="V147" s="129">
        <f>IF('3a DF'!W$41="-","-",'3a DF'!W$41)</f>
        <v>276.51257875872909</v>
      </c>
      <c r="W147" s="129" t="str">
        <f>IF('3a DF'!X$41="-","-",'3a DF'!X$41)</f>
        <v>-</v>
      </c>
      <c r="X147" s="129" t="str">
        <f>IF('3a DF'!Y$41="-","-",'3a DF'!Y$41)</f>
        <v>-</v>
      </c>
      <c r="Y147" s="129" t="str">
        <f>IF('3a DF'!Z$41="-","-",'3a DF'!Z$41)</f>
        <v>-</v>
      </c>
      <c r="Z147" s="129" t="str">
        <f>IF('3a DF'!AA$41="-","-",'3a DF'!AA$41)</f>
        <v>-</v>
      </c>
      <c r="AA147" s="28"/>
    </row>
    <row r="148" spans="1:27" s="29" customFormat="1" ht="11.25" customHeight="1" x14ac:dyDescent="0.25">
      <c r="A148" s="256"/>
      <c r="B148" s="132" t="s">
        <v>350</v>
      </c>
      <c r="C148" s="132" t="s">
        <v>300</v>
      </c>
      <c r="D148" s="134" t="s">
        <v>327</v>
      </c>
      <c r="E148" s="131"/>
      <c r="F148" s="30"/>
      <c r="G148" s="129" t="s">
        <v>333</v>
      </c>
      <c r="H148" s="129" t="s">
        <v>333</v>
      </c>
      <c r="I148" s="129" t="s">
        <v>333</v>
      </c>
      <c r="J148" s="129" t="s">
        <v>333</v>
      </c>
      <c r="K148" s="129" t="s">
        <v>333</v>
      </c>
      <c r="L148" s="129" t="s">
        <v>333</v>
      </c>
      <c r="M148" s="129" t="s">
        <v>333</v>
      </c>
      <c r="N148" s="129" t="s">
        <v>333</v>
      </c>
      <c r="O148" s="30"/>
      <c r="P148" s="129" t="s">
        <v>333</v>
      </c>
      <c r="Q148" s="129" t="s">
        <v>333</v>
      </c>
      <c r="R148" s="129" t="s">
        <v>333</v>
      </c>
      <c r="S148" s="129" t="s">
        <v>333</v>
      </c>
      <c r="T148" s="129" t="s">
        <v>333</v>
      </c>
      <c r="U148" s="129" t="s">
        <v>333</v>
      </c>
      <c r="V148" s="129" t="s">
        <v>333</v>
      </c>
      <c r="W148" s="129" t="s">
        <v>333</v>
      </c>
      <c r="X148" s="129" t="s">
        <v>333</v>
      </c>
      <c r="Y148" s="129" t="s">
        <v>333</v>
      </c>
      <c r="Z148" s="129" t="s">
        <v>333</v>
      </c>
      <c r="AA148" s="28"/>
    </row>
    <row r="149" spans="1:27" s="29" customFormat="1" ht="11.25" customHeight="1" x14ac:dyDescent="0.25">
      <c r="A149" s="256"/>
      <c r="B149" s="132" t="s">
        <v>596</v>
      </c>
      <c r="C149" s="132" t="s">
        <v>597</v>
      </c>
      <c r="D149" s="134" t="s">
        <v>327</v>
      </c>
      <c r="E149" s="131"/>
      <c r="F149" s="30"/>
      <c r="G149" s="129" t="str">
        <f>IF('3c AA'!J234="-","-",'3c AA'!J234)</f>
        <v>-</v>
      </c>
      <c r="H149" s="129" t="str">
        <f>IF('3c AA'!K234="-","-",'3c AA'!K234)</f>
        <v>-</v>
      </c>
      <c r="I149" s="129" t="str">
        <f>IF('3c AA'!L234="-","-",'3c AA'!L234)</f>
        <v>-</v>
      </c>
      <c r="J149" s="129" t="str">
        <f>IF('3c AA'!M234="-","-",'3c AA'!M234)</f>
        <v>-</v>
      </c>
      <c r="K149" s="129" t="str">
        <f>IF('3c AA'!N234="-","-",'3c AA'!N234)</f>
        <v>-</v>
      </c>
      <c r="L149" s="129" t="str">
        <f>IF('3c AA'!O234="-","-",'3c AA'!O234)</f>
        <v>-</v>
      </c>
      <c r="M149" s="129" t="str">
        <f>IF('3c AA'!P234="-","-",'3c AA'!P234)</f>
        <v>-</v>
      </c>
      <c r="N149" s="129" t="str">
        <f>IF('3c AA'!Q234="-","-",'3c AA'!Q234)</f>
        <v>-</v>
      </c>
      <c r="O149" s="30"/>
      <c r="P149" s="129" t="str">
        <f>IF('3c AA'!S234="-","-",'3c AA'!S234)</f>
        <v>-</v>
      </c>
      <c r="Q149" s="129" t="str">
        <f>IF('3c AA'!T234="-","-",'3c AA'!T234)</f>
        <v>-</v>
      </c>
      <c r="R149" s="129" t="str">
        <f>IF('3c AA'!U234="-","-",'3c AA'!U234)</f>
        <v>-</v>
      </c>
      <c r="S149" s="129" t="str">
        <f>IF('3c AA'!V234="-","-",'3c AA'!V234)</f>
        <v>-</v>
      </c>
      <c r="T149" s="129">
        <f>IF('3c AA'!W234="-","-",'3c AA'!W234)</f>
        <v>10.705717509101307</v>
      </c>
      <c r="U149" s="129">
        <f>IF('3c AA'!X234="-","-",'3c AA'!X234)</f>
        <v>13.71215092385904</v>
      </c>
      <c r="V149" s="129">
        <f>IF('3c AA'!Y234="-","-",'3c AA'!Y234)</f>
        <v>4.43</v>
      </c>
      <c r="W149" s="129" t="str">
        <f>IF('3c AA'!Z234="-","-",'3c AA'!Z234)</f>
        <v>-</v>
      </c>
      <c r="X149" s="129" t="str">
        <f>IF('3c AA'!AA234="-","-",'3c AA'!AA234)</f>
        <v>-</v>
      </c>
      <c r="Y149" s="129" t="str">
        <f>IF('3c AA'!AB234="-","-",'3c AA'!AB234)</f>
        <v>-</v>
      </c>
      <c r="Z149" s="129" t="str">
        <f>IF('3c AA'!AC234="-","-",'3c AA'!AC234)</f>
        <v>-</v>
      </c>
      <c r="AA149" s="28"/>
    </row>
    <row r="150" spans="1:27" s="29" customFormat="1" ht="11.25" customHeight="1" x14ac:dyDescent="0.25">
      <c r="A150" s="256"/>
      <c r="B150" s="132" t="s">
        <v>2</v>
      </c>
      <c r="C150" s="132" t="s">
        <v>342</v>
      </c>
      <c r="D150" s="134" t="s">
        <v>327</v>
      </c>
      <c r="E150" s="131"/>
      <c r="F150" s="30"/>
      <c r="G150" s="129">
        <f>IF('3d PC'!G$42="-","-",'3d PC'!G$42)</f>
        <v>21.926269106402124</v>
      </c>
      <c r="H150" s="129">
        <f>IF('3d PC'!H$42="-","-",'3d PC'!H$42)</f>
        <v>21.926269106402124</v>
      </c>
      <c r="I150" s="129">
        <f>IF('3d PC'!I$42="-","-",'3d PC'!I$42)</f>
        <v>22.64764819235609</v>
      </c>
      <c r="J150" s="129">
        <f>IF('3d PC'!J$42="-","-",'3d PC'!J$42)</f>
        <v>22.505107470829557</v>
      </c>
      <c r="K150" s="129">
        <f>IF('3d PC'!K$42="-","-",'3d PC'!K$42)</f>
        <v>19.106297226763825</v>
      </c>
      <c r="L150" s="129">
        <f>IF('3d PC'!L$42="-","-",'3d PC'!L$42)</f>
        <v>19.106297226763825</v>
      </c>
      <c r="M150" s="129">
        <f>IF('3d PC'!M$42="-","-",'3d PC'!M$42)</f>
        <v>20.852393125569616</v>
      </c>
      <c r="N150" s="129">
        <f>IF('3d PC'!N$42="-","-",'3d PC'!N$42)</f>
        <v>20.849370287873604</v>
      </c>
      <c r="O150" s="30"/>
      <c r="P150" s="129">
        <f>IF('3d PC'!P$42="-","-",'3d PC'!P$42)</f>
        <v>20.849370287873604</v>
      </c>
      <c r="Q150" s="129">
        <f>IF('3d PC'!Q$42="-","-",'3d PC'!Q$42)</f>
        <v>21.503193401206047</v>
      </c>
      <c r="R150" s="129">
        <f>IF('3d PC'!R$42="-","-",'3d PC'!R$42)</f>
        <v>21.819481548965161</v>
      </c>
      <c r="S150" s="129">
        <f>IF('3d PC'!S$42="-","-",'3d PC'!S$42)</f>
        <v>25.256715910577427</v>
      </c>
      <c r="T150" s="129">
        <f>IF('3d PC'!T$42="-","-",'3d PC'!T$42)</f>
        <v>24.167303215101221</v>
      </c>
      <c r="U150" s="129">
        <f>IF('3d PC'!U$42="-","-",'3d PC'!U$42)</f>
        <v>23.962512789411701</v>
      </c>
      <c r="V150" s="129">
        <f>IF('3d PC'!V$42="-","-",'3d PC'!V$42)</f>
        <v>23.858648398084732</v>
      </c>
      <c r="W150" s="129" t="str">
        <f>IF('3d PC'!W$42="-","-",'3d PC'!W$42)</f>
        <v>-</v>
      </c>
      <c r="X150" s="129" t="str">
        <f>IF('3d PC'!X$42="-","-",'3d PC'!X$42)</f>
        <v>-</v>
      </c>
      <c r="Y150" s="129" t="str">
        <f>IF('3d PC'!Y$42="-","-",'3d PC'!Y$42)</f>
        <v>-</v>
      </c>
      <c r="Z150" s="129" t="str">
        <f>IF('3d PC'!Z$42="-","-",'3d PC'!Z$42)</f>
        <v>-</v>
      </c>
      <c r="AA150" s="28"/>
    </row>
    <row r="151" spans="1:27" s="29" customFormat="1" ht="11.25" customHeight="1" x14ac:dyDescent="0.25">
      <c r="A151" s="256"/>
      <c r="B151" s="132" t="s">
        <v>352</v>
      </c>
      <c r="C151" s="132" t="s">
        <v>343</v>
      </c>
      <c r="D151" s="134" t="s">
        <v>327</v>
      </c>
      <c r="E151" s="131"/>
      <c r="F151" s="30"/>
      <c r="G151" s="129">
        <f>IF('3f NC-Gas'!F55="-","-",'3f NC-Gas'!F55)</f>
        <v>112.87642100972228</v>
      </c>
      <c r="H151" s="129">
        <f>IF('3f NC-Gas'!G55="-","-",'3f NC-Gas'!G55)</f>
        <v>112.75642101444296</v>
      </c>
      <c r="I151" s="129">
        <f>IF('3f NC-Gas'!H55="-","-",'3f NC-Gas'!H55)</f>
        <v>113.60237542192557</v>
      </c>
      <c r="J151" s="129">
        <f>IF('3f NC-Gas'!I55="-","-",'3f NC-Gas'!I55)</f>
        <v>113.25437543561557</v>
      </c>
      <c r="K151" s="129">
        <f>IF('3f NC-Gas'!J55="-","-",'3f NC-Gas'!J55)</f>
        <v>114.0082032933804</v>
      </c>
      <c r="L151" s="129">
        <f>IF('3f NC-Gas'!K55="-","-",'3f NC-Gas'!K55)</f>
        <v>114.03220329243628</v>
      </c>
      <c r="M151" s="129">
        <f>IF('3f NC-Gas'!L55="-","-",'3f NC-Gas'!L55)</f>
        <v>115.35194889108359</v>
      </c>
      <c r="N151" s="129">
        <f>IF('3f NC-Gas'!M55="-","-",'3f NC-Gas'!M55)</f>
        <v>115.42394888825118</v>
      </c>
      <c r="O151" s="30"/>
      <c r="P151" s="129">
        <f>IF('3f NC-Gas'!O55="-","-",'3f NC-Gas'!O55)</f>
        <v>115.42394888825118</v>
      </c>
      <c r="Q151" s="129">
        <f>IF('3f NC-Gas'!P55="-","-",'3f NC-Gas'!P55)</f>
        <v>121.27843709343988</v>
      </c>
      <c r="R151" s="129">
        <f>IF('3f NC-Gas'!Q55="-","-",'3f NC-Gas'!Q55)</f>
        <v>120.83443711090642</v>
      </c>
      <c r="S151" s="129">
        <f>IF('3f NC-Gas'!R55="-","-",'3f NC-Gas'!R55)</f>
        <v>121.37198584620985</v>
      </c>
      <c r="T151" s="129">
        <f>IF('3f NC-Gas'!S55="-","-",'3f NC-Gas'!S55)</f>
        <v>118.70798595100914</v>
      </c>
      <c r="U151" s="129">
        <f>IF('3f NC-Gas'!T55="-","-",'3f NC-Gas'!T55)</f>
        <v>114.27549598241158</v>
      </c>
      <c r="V151" s="129">
        <f>IF('3f NC-Gas'!U55="-","-",'3f NC-Gas'!U55)</f>
        <v>113.84349599940606</v>
      </c>
      <c r="W151" s="129" t="str">
        <f>IF('3f NC-Gas'!V55="-","-",'3f NC-Gas'!V55)</f>
        <v>-</v>
      </c>
      <c r="X151" s="129" t="str">
        <f>IF('3f NC-Gas'!W55="-","-",'3f NC-Gas'!W55)</f>
        <v>-</v>
      </c>
      <c r="Y151" s="129" t="str">
        <f>IF('3f NC-Gas'!X55="-","-",'3f NC-Gas'!X55)</f>
        <v>-</v>
      </c>
      <c r="Z151" s="129" t="str">
        <f>IF('3f NC-Gas'!Y55="-","-",'3f NC-Gas'!Y55)</f>
        <v>-</v>
      </c>
      <c r="AA151" s="28"/>
    </row>
    <row r="152" spans="1:27" s="29" customFormat="1" ht="11.25" customHeight="1" x14ac:dyDescent="0.25">
      <c r="A152" s="256"/>
      <c r="B152" s="132" t="s">
        <v>349</v>
      </c>
      <c r="C152" s="132" t="s">
        <v>344</v>
      </c>
      <c r="D152" s="134" t="s">
        <v>327</v>
      </c>
      <c r="E152" s="131"/>
      <c r="F152" s="30"/>
      <c r="G152" s="129">
        <f>IF('3g CPIH'!C$16="-","-",'3h OC '!$E$12*('3g CPIH'!C$16/'3g CPIH'!$G$16))</f>
        <v>87.194616340508801</v>
      </c>
      <c r="H152" s="129">
        <f>IF('3g CPIH'!D$16="-","-",'3h OC '!$E$12*('3g CPIH'!D$16/'3g CPIH'!$G$16))</f>
        <v>87.369180136986301</v>
      </c>
      <c r="I152" s="129">
        <f>IF('3g CPIH'!E$16="-","-",'3h OC '!$E$12*('3g CPIH'!E$16/'3g CPIH'!$G$16))</f>
        <v>87.631025831702544</v>
      </c>
      <c r="J152" s="129">
        <f>IF('3g CPIH'!F$16="-","-",'3h OC '!$E$12*('3g CPIH'!F$16/'3g CPIH'!$G$16))</f>
        <v>88.15471722113503</v>
      </c>
      <c r="K152" s="129">
        <f>IF('3g CPIH'!G$16="-","-",'3h OC '!$E$12*('3g CPIH'!G$16/'3g CPIH'!$G$16))</f>
        <v>89.202100000000002</v>
      </c>
      <c r="L152" s="129">
        <f>IF('3g CPIH'!H$16="-","-",'3h OC '!$E$12*('3g CPIH'!H$16/'3g CPIH'!$G$16))</f>
        <v>90.33676467710373</v>
      </c>
      <c r="M152" s="129">
        <f>IF('3g CPIH'!I$16="-","-",'3h OC '!$E$12*('3g CPIH'!I$16/'3g CPIH'!$G$16))</f>
        <v>91.645993150684916</v>
      </c>
      <c r="N152" s="129">
        <f>IF('3g CPIH'!J$16="-","-",'3h OC '!$E$12*('3g CPIH'!J$16/'3g CPIH'!$G$16))</f>
        <v>92.431530234833673</v>
      </c>
      <c r="O152" s="30"/>
      <c r="P152" s="129">
        <f>IF('3g CPIH'!L$16="-","-",'3h OC '!$E$12*('3g CPIH'!L$16/'3g CPIH'!$G$16))</f>
        <v>92.431530234833673</v>
      </c>
      <c r="Q152" s="129">
        <f>IF('3g CPIH'!M$16="-","-",'3h OC '!$E$12*('3g CPIH'!M$16/'3g CPIH'!$G$16))</f>
        <v>93.47891301369863</v>
      </c>
      <c r="R152" s="129">
        <f>IF('3g CPIH'!N$16="-","-",'3h OC '!$E$12*('3g CPIH'!N$16/'3g CPIH'!$G$16))</f>
        <v>94.177168199608616</v>
      </c>
      <c r="S152" s="129">
        <f>IF('3g CPIH'!O$16="-","-",'3h OC '!$E$12*('3g CPIH'!O$16/'3g CPIH'!$G$16))</f>
        <v>94.700859589041102</v>
      </c>
      <c r="T152" s="129">
        <f>IF('3g CPIH'!P$16="-","-",'3h OC '!$E$12*('3g CPIH'!P$16/'3g CPIH'!$G$16))</f>
        <v>94.96270528375733</v>
      </c>
      <c r="U152" s="129">
        <f>IF('3g CPIH'!Q$16="-","-",'3h OC '!$E$12*('3g CPIH'!Q$16/'3g CPIH'!$G$16))</f>
        <v>95.48639667318983</v>
      </c>
      <c r="V152" s="129">
        <f>IF('3g CPIH'!R$16="-","-",'3h OC '!$E$12*('3g CPIH'!R$16/'3g CPIH'!$G$16))</f>
        <v>97.232034637964787</v>
      </c>
      <c r="W152" s="129" t="str">
        <f>IF('3g CPIH'!S$16="-","-",'3h OC '!$E$12*('3g CPIH'!S$16/'3g CPIH'!$G$16))</f>
        <v>-</v>
      </c>
      <c r="X152" s="129" t="str">
        <f>IF('3g CPIH'!T$16="-","-",'3h OC '!$E$12*('3g CPIH'!T$16/'3g CPIH'!$G$16))</f>
        <v>-</v>
      </c>
      <c r="Y152" s="129" t="str">
        <f>IF('3g CPIH'!U$16="-","-",'3h OC '!$E$12*('3g CPIH'!U$16/'3g CPIH'!$G$16))</f>
        <v>-</v>
      </c>
      <c r="Z152" s="129" t="str">
        <f>IF('3g CPIH'!V$16="-","-",'3h OC '!$E$12*('3g CPIH'!V$16/'3g CPIH'!$G$16))</f>
        <v>-</v>
      </c>
      <c r="AA152" s="28"/>
    </row>
    <row r="153" spans="1:27" s="29" customFormat="1" ht="11.25" customHeight="1" x14ac:dyDescent="0.25">
      <c r="A153" s="256"/>
      <c r="B153" s="132" t="s">
        <v>349</v>
      </c>
      <c r="C153" s="132" t="s">
        <v>43</v>
      </c>
      <c r="D153" s="134" t="s">
        <v>327</v>
      </c>
      <c r="E153" s="131"/>
      <c r="F153" s="30"/>
      <c r="G153" s="129" t="s">
        <v>333</v>
      </c>
      <c r="H153" s="129" t="s">
        <v>333</v>
      </c>
      <c r="I153" s="129" t="s">
        <v>333</v>
      </c>
      <c r="J153" s="129" t="s">
        <v>333</v>
      </c>
      <c r="K153" s="129">
        <f>IF('3i SMNCC'!G$47="-","-",'3i SMNCC'!G$47)</f>
        <v>0</v>
      </c>
      <c r="L153" s="129">
        <f>IF('3i SMNCC'!H$47="-","-",'3i SMNCC'!H$47)</f>
        <v>-0.14839729644435984</v>
      </c>
      <c r="M153" s="129">
        <f>IF('3i SMNCC'!I$47="-","-",'3i SMNCC'!I$47)</f>
        <v>1.899695256253338</v>
      </c>
      <c r="N153" s="129">
        <f>IF('3i SMNCC'!J$47="-","-",'3i SMNCC'!J$47)</f>
        <v>12.665365920990935</v>
      </c>
      <c r="O153" s="30"/>
      <c r="P153" s="129">
        <f>IF('3i SMNCC'!L$47="-","-",'3i SMNCC'!L$47)</f>
        <v>12.665365920990935</v>
      </c>
      <c r="Q153" s="129">
        <f>IF('3i SMNCC'!M$47="-","-",'3i SMNCC'!M$47)</f>
        <v>14.640709693750988</v>
      </c>
      <c r="R153" s="129">
        <f>IF('3i SMNCC'!N$47="-","-",'3i SMNCC'!N$47)</f>
        <v>14.927787132222536</v>
      </c>
      <c r="S153" s="129">
        <f>IF('3i SMNCC'!O$47="-","-",'3i SMNCC'!O$47)</f>
        <v>17.170757060355506</v>
      </c>
      <c r="T153" s="129">
        <f>IF('3i SMNCC'!P$47="-","-",'3i SMNCC'!P$47)</f>
        <v>11.164989866554468</v>
      </c>
      <c r="U153" s="129">
        <f>IF('3i SMNCC'!Q$47="-","-",'3i SMNCC'!Q$47)</f>
        <v>10.900121345430581</v>
      </c>
      <c r="V153" s="129">
        <f>IF('3i SMNCC'!R$47="-","-",'3i SMNCC'!R$47)</f>
        <v>7.9767627265742567</v>
      </c>
      <c r="W153" s="129" t="str">
        <f>IF('3i SMNCC'!S$47="-","-",'3i SMNCC'!S$47)</f>
        <v>-</v>
      </c>
      <c r="X153" s="129" t="str">
        <f>IF('3i SMNCC'!T$47="-","-",'3i SMNCC'!T$47)</f>
        <v>-</v>
      </c>
      <c r="Y153" s="129" t="str">
        <f>IF('3i SMNCC'!U$47="-","-",'3i SMNCC'!U$47)</f>
        <v>-</v>
      </c>
      <c r="Z153" s="129" t="str">
        <f>IF('3i SMNCC'!V$47="-","-",'3i SMNCC'!V$47)</f>
        <v>-</v>
      </c>
      <c r="AA153" s="28"/>
    </row>
    <row r="154" spans="1:27" s="29" customFormat="1" ht="11.25" customHeight="1" x14ac:dyDescent="0.25">
      <c r="A154" s="256"/>
      <c r="B154" s="132" t="s">
        <v>349</v>
      </c>
      <c r="C154" s="132" t="s">
        <v>389</v>
      </c>
      <c r="D154" s="134" t="s">
        <v>327</v>
      </c>
      <c r="E154" s="131"/>
      <c r="F154" s="30"/>
      <c r="G154" s="129">
        <f>IF('3g CPIH'!C$16="-","-",'3j PAAC PAP'!$G$22*('3g CPIH'!C$16/'3g CPIH'!$G$16))</f>
        <v>3.1142016634050882</v>
      </c>
      <c r="H154" s="129">
        <f>IF('3g CPIH'!D$16="-","-",'3j PAAC PAP'!$G$22*('3g CPIH'!D$16/'3g CPIH'!$G$16))</f>
        <v>3.1204363013698631</v>
      </c>
      <c r="I154" s="129">
        <f>IF('3g CPIH'!E$16="-","-",'3j PAAC PAP'!$G$22*('3g CPIH'!E$16/'3g CPIH'!$G$16))</f>
        <v>3.129788258317026</v>
      </c>
      <c r="J154" s="129">
        <f>IF('3g CPIH'!F$16="-","-",'3j PAAC PAP'!$G$22*('3g CPIH'!F$16/'3g CPIH'!$G$16))</f>
        <v>3.1484921722113506</v>
      </c>
      <c r="K154" s="129">
        <f>IF('3g CPIH'!G$16="-","-",'3j PAAC PAP'!$G$22*('3g CPIH'!G$16/'3g CPIH'!$G$16))</f>
        <v>3.1859000000000002</v>
      </c>
      <c r="L154" s="129">
        <f>IF('3g CPIH'!H$16="-","-",'3j PAAC PAP'!$G$22*('3g CPIH'!H$16/'3g CPIH'!$G$16))</f>
        <v>3.2264251467710374</v>
      </c>
      <c r="M154" s="129">
        <f>IF('3g CPIH'!I$16="-","-",'3j PAAC PAP'!$G$22*('3g CPIH'!I$16/'3g CPIH'!$G$16))</f>
        <v>3.2731849315068491</v>
      </c>
      <c r="N154" s="129">
        <f>IF('3g CPIH'!J$16="-","-",'3j PAAC PAP'!$G$22*('3g CPIH'!J$16/'3g CPIH'!$G$16))</f>
        <v>3.3012408023483371</v>
      </c>
      <c r="O154" s="30"/>
      <c r="P154" s="129">
        <f>IF('3g CPIH'!L$16="-","-",'3j PAAC PAP'!$G$22*('3g CPIH'!L$16/'3g CPIH'!$G$16))</f>
        <v>3.3012408023483371</v>
      </c>
      <c r="Q154" s="129">
        <f>IF('3g CPIH'!M$16="-","-",'3j PAAC PAP'!$G$22*('3g CPIH'!M$16/'3g CPIH'!$G$16))</f>
        <v>3.3386486301369862</v>
      </c>
      <c r="R154" s="129">
        <f>IF('3g CPIH'!N$16="-","-",'3j PAAC PAP'!$G$22*('3g CPIH'!N$16/'3g CPIH'!$G$16))</f>
        <v>3.3635871819960861</v>
      </c>
      <c r="S154" s="129">
        <f>IF('3g CPIH'!O$16="-","-",'3j PAAC PAP'!$G$22*('3g CPIH'!O$16/'3g CPIH'!$G$16))</f>
        <v>3.3822910958904111</v>
      </c>
      <c r="T154" s="129">
        <f>IF('3g CPIH'!P$16="-","-",'3j PAAC PAP'!$G$22*('3g CPIH'!P$16/'3g CPIH'!$G$16))</f>
        <v>3.3916430528375732</v>
      </c>
      <c r="U154" s="129">
        <f>IF('3g CPIH'!Q$16="-","-",'3j PAAC PAP'!$G$22*('3g CPIH'!Q$16/'3g CPIH'!$G$16))</f>
        <v>3.4103469667318986</v>
      </c>
      <c r="V154" s="129">
        <f>IF('3g CPIH'!R$16="-","-",'3j PAAC PAP'!$G$22*('3g CPIH'!R$16/'3g CPIH'!$G$16))</f>
        <v>3.4726933463796481</v>
      </c>
      <c r="W154" s="129" t="str">
        <f>IF('3g CPIH'!S$16="-","-",'3j PAAC PAP'!$G$22*('3g CPIH'!S$16/'3g CPIH'!$G$16))</f>
        <v>-</v>
      </c>
      <c r="X154" s="129" t="str">
        <f>IF('3g CPIH'!T$16="-","-",'3j PAAC PAP'!$G$22*('3g CPIH'!T$16/'3g CPIH'!$G$16))</f>
        <v>-</v>
      </c>
      <c r="Y154" s="129" t="str">
        <f>IF('3g CPIH'!U$16="-","-",'3j PAAC PAP'!$G$22*('3g CPIH'!U$16/'3g CPIH'!$G$16))</f>
        <v>-</v>
      </c>
      <c r="Z154" s="129" t="str">
        <f>IF('3g CPIH'!V$16="-","-",'3j PAAC PAP'!$G$22*('3g CPIH'!V$16/'3g CPIH'!$G$16))</f>
        <v>-</v>
      </c>
      <c r="AA154" s="28"/>
    </row>
    <row r="155" spans="1:27" s="29" customFormat="1" ht="11.5" x14ac:dyDescent="0.25">
      <c r="A155" s="256"/>
      <c r="B155" s="132" t="s">
        <v>349</v>
      </c>
      <c r="C155" s="132" t="s">
        <v>404</v>
      </c>
      <c r="D155" s="134" t="s">
        <v>327</v>
      </c>
      <c r="E155" s="131"/>
      <c r="F155" s="30"/>
      <c r="G155" s="129">
        <f>IF(G147="-","-",SUM(G147:G153)*'3j PAAC PAP'!$G$40)</f>
        <v>1.9647334987474763</v>
      </c>
      <c r="H155" s="129">
        <f>IF(H147="-","-",SUM(H147:H153)*'3j PAAC PAP'!$G$40)</f>
        <v>1.801314797711707</v>
      </c>
      <c r="I155" s="129">
        <f>IF(I147="-","-",SUM(I147:I153)*'3j PAAC PAP'!$G$40)</f>
        <v>1.6483389565757649</v>
      </c>
      <c r="J155" s="129">
        <f>IF(J147="-","-",SUM(J147:J153)*'3j PAAC PAP'!$G$40)</f>
        <v>1.5885893430665401</v>
      </c>
      <c r="K155" s="129">
        <f>IF(K147="-","-",SUM(K147:K153)*'3j PAAC PAP'!$G$40)</f>
        <v>1.7493672944291596</v>
      </c>
      <c r="L155" s="129">
        <f>IF(L147="-","-",SUM(L147:L153)*'3j PAAC PAP'!$G$40)</f>
        <v>1.7465598099127246</v>
      </c>
      <c r="M155" s="129">
        <f>IF(M147="-","-",SUM(M147:M153)*'3j PAAC PAP'!$G$40)</f>
        <v>1.8422297165371428</v>
      </c>
      <c r="N155" s="129">
        <f>IF(N147="-","-",SUM(N147:N153)*'3j PAAC PAP'!$G$40)</f>
        <v>2.0043531134717627</v>
      </c>
      <c r="O155" s="30"/>
      <c r="P155" s="129">
        <f>IF(P147="-","-",SUM(P147:P153)*'3j PAAC PAP'!$G$40)</f>
        <v>2.0043531134717627</v>
      </c>
      <c r="Q155" s="129">
        <f>IF(Q147="-","-",SUM(Q147:Q153)*'3j PAAC PAP'!$G$40)</f>
        <v>2.2001449421618968</v>
      </c>
      <c r="R155" s="129">
        <f>IF(R147="-","-",SUM(R147:R153)*'3j PAAC PAP'!$G$40)</f>
        <v>1.9952936206152299</v>
      </c>
      <c r="S155" s="129">
        <f>IF(S147="-","-",SUM(S147:S153)*'3j PAAC PAP'!$G$40)</f>
        <v>1.9220231284279763</v>
      </c>
      <c r="T155" s="129">
        <f>IF(T147="-","-",SUM(T147:T153)*'3j PAAC PAP'!$G$40)</f>
        <v>1.6740191878587249</v>
      </c>
      <c r="U155" s="129">
        <f>IF(U147="-","-",SUM(U147:U153)*'3j PAAC PAP'!$G$40)</f>
        <v>1.8417411837881774</v>
      </c>
      <c r="V155" s="129">
        <f>IF(V147="-","-",SUM(V147:V153)*'3j PAAC PAP'!$G$40)</f>
        <v>2.1661343073533379</v>
      </c>
      <c r="W155" s="129" t="str">
        <f>IF(W147="-","-",SUM(W147:W153)*'3j PAAC PAP'!$G$40)</f>
        <v>-</v>
      </c>
      <c r="X155" s="129" t="str">
        <f>IF(X147="-","-",SUM(X147:X153)*'3j PAAC PAP'!$G$40)</f>
        <v>-</v>
      </c>
      <c r="Y155" s="129" t="str">
        <f>IF(Y147="-","-",SUM(Y147:Y153)*'3j PAAC PAP'!$G$40)</f>
        <v>-</v>
      </c>
      <c r="Z155" s="129" t="str">
        <f>IF(Z147="-","-",SUM(Z147:Z153)*'3j PAAC PAP'!$G$40)</f>
        <v>-</v>
      </c>
      <c r="AA155" s="28"/>
    </row>
    <row r="156" spans="1:27" s="29" customFormat="1" ht="11.5" x14ac:dyDescent="0.25">
      <c r="A156" s="256"/>
      <c r="B156" s="132" t="s">
        <v>388</v>
      </c>
      <c r="C156" s="132" t="s">
        <v>515</v>
      </c>
      <c r="D156" s="134" t="s">
        <v>327</v>
      </c>
      <c r="E156" s="182"/>
      <c r="F156" s="30"/>
      <c r="G156" s="129">
        <f>IF(G150="-","-",SUM(G147:G155)*'3k EBIT'!$E$12)</f>
        <v>9.3010189743199962</v>
      </c>
      <c r="H156" s="129">
        <f>IF(H150="-","-",SUM(H147:H155)*'3k EBIT'!$E$12)</f>
        <v>8.5325348748227654</v>
      </c>
      <c r="I156" s="129">
        <f>IF(I150="-","-",SUM(I147:I155)*'3k EBIT'!$E$12)</f>
        <v>7.8132269059777082</v>
      </c>
      <c r="J156" s="129">
        <f>IF(J150="-","-",SUM(J147:J155)*'3k EBIT'!$E$12)</f>
        <v>7.5325696560969106</v>
      </c>
      <c r="K156" s="129">
        <f>IF(K150="-","-",SUM(K147:K155)*'3k EBIT'!$E$12)</f>
        <v>8.2894788224975517</v>
      </c>
      <c r="L156" s="129">
        <f>IF(L150="-","-",SUM(L147:L155)*'3k EBIT'!$E$12)</f>
        <v>8.2770593115502766</v>
      </c>
      <c r="M156" s="129">
        <f>IF(M150="-","-",SUM(M147:M155)*'3k EBIT'!$E$12)</f>
        <v>8.7279278659919211</v>
      </c>
      <c r="N156" s="129">
        <f>IF(N150="-","-",SUM(N147:N155)*'3k EBIT'!$E$12)</f>
        <v>9.4909839187103593</v>
      </c>
      <c r="O156" s="30"/>
      <c r="P156" s="129">
        <f>IF(P150="-","-",SUM(P147:P155)*'3k EBIT'!$E$12)</f>
        <v>9.4909839187103593</v>
      </c>
      <c r="Q156" s="129">
        <f>IF(Q150="-","-",SUM(Q147:Q155)*'3k EBIT'!$E$12)</f>
        <v>10.412573356276269</v>
      </c>
      <c r="R156" s="129">
        <f>IF(R150="-","-",SUM(R147:R155)*'3k EBIT'!$E$12)</f>
        <v>9.4495820595097104</v>
      </c>
      <c r="S156" s="129">
        <f>IF(S150="-","-",SUM(S147:S155)*'3k EBIT'!$E$12)</f>
        <v>9.1053322532758116</v>
      </c>
      <c r="T156" s="129">
        <f>IF(T150="-","-",SUM(T147:T155)*'3k EBIT'!$E$12)</f>
        <v>7.9390799761321684</v>
      </c>
      <c r="U156" s="129">
        <f>IF(U150="-","-",SUM(U147:U155)*'3k EBIT'!$E$12)</f>
        <v>8.7282867111612852</v>
      </c>
      <c r="V156" s="129">
        <f>IF(V150="-","-",SUM(V147:V155)*'3k EBIT'!$E$12)</f>
        <v>10.255207799443559</v>
      </c>
      <c r="W156" s="129" t="str">
        <f>IF(W150="-","-",SUM(W147:W155)*'3k EBIT'!$E$12)</f>
        <v>-</v>
      </c>
      <c r="X156" s="129" t="str">
        <f>IF(X150="-","-",SUM(X147:X155)*'3k EBIT'!$E$12)</f>
        <v>-</v>
      </c>
      <c r="Y156" s="129" t="str">
        <f>IF(Y150="-","-",SUM(Y147:Y155)*'3k EBIT'!$E$12)</f>
        <v>-</v>
      </c>
      <c r="Z156" s="129" t="str">
        <f>IF(Z150="-","-",SUM(Z147:Z155)*'3k EBIT'!$E$12)</f>
        <v>-</v>
      </c>
      <c r="AA156" s="28"/>
    </row>
    <row r="157" spans="1:27" s="29" customFormat="1" ht="11.5" x14ac:dyDescent="0.25">
      <c r="A157" s="256"/>
      <c r="B157" s="132" t="s">
        <v>292</v>
      </c>
      <c r="C157" s="177" t="s">
        <v>516</v>
      </c>
      <c r="D157" s="134" t="s">
        <v>327</v>
      </c>
      <c r="E157" s="134"/>
      <c r="F157" s="30"/>
      <c r="G157" s="129">
        <f>IF(G152="-","-",SUM(G147:G150,G152:G156)*'3l HAP'!$E$13)</f>
        <v>5.5145427702649306</v>
      </c>
      <c r="H157" s="129">
        <f>IF(H152="-","-",SUM(H147:H150,H152:H156)*'3l HAP'!$E$13)</f>
        <v>4.9241222663363109</v>
      </c>
      <c r="I157" s="129">
        <f>IF(I152="-","-",SUM(I147:I150,I152:I156)*'3l HAP'!$E$13)</f>
        <v>4.3574532993382116</v>
      </c>
      <c r="J157" s="129">
        <f>IF(J152="-","-",SUM(J147:J150,J152:J156)*'3l HAP'!$E$13)</f>
        <v>4.146279888283579</v>
      </c>
      <c r="K157" s="129">
        <f>IF(K152="-","-",SUM(K147:K150,K152:K156)*'3l HAP'!$E$13)</f>
        <v>4.7185011224002968</v>
      </c>
      <c r="L157" s="129">
        <f>IF(L152="-","-",SUM(L147:L150,L152:L156)*'3l HAP'!$E$13)</f>
        <v>4.7085795286945382</v>
      </c>
      <c r="M157" s="129">
        <f>IF(M152="-","-",SUM(M147:M150,M152:M156)*'3l HAP'!$E$13)</f>
        <v>5.0366868059611676</v>
      </c>
      <c r="N157" s="129">
        <f>IF(N152="-","-",SUM(N147:N150,N152:N156)*'3l HAP'!$E$13)</f>
        <v>5.6236273410167623</v>
      </c>
      <c r="O157" s="30"/>
      <c r="P157" s="129">
        <f>IF(P152="-","-",SUM(P147:P150,P152:P156)*'3l HAP'!$E$13)</f>
        <v>5.6236273410167623</v>
      </c>
      <c r="Q157" s="129">
        <f>IF(Q152="-","-",SUM(Q147:Q150,Q152:Q156)*'3l HAP'!$E$13)</f>
        <v>6.2480689045777211</v>
      </c>
      <c r="R157" s="129">
        <f>IF(R152="-","-",SUM(R147:R150,R152:R156)*'3l HAP'!$E$13)</f>
        <v>5.5125089950447137</v>
      </c>
      <c r="S157" s="129">
        <f>IF(S152="-","-",SUM(S147:S150,S152:S156)*'3l HAP'!$E$13)</f>
        <v>5.2393672002627447</v>
      </c>
      <c r="T157" s="129">
        <f>IF(T152="-","-",SUM(T147:T150,T152:T156)*'3l HAP'!$E$13)</f>
        <v>4.3796817418468921</v>
      </c>
      <c r="U157" s="129">
        <f>IF(U152="-","-",SUM(U147:U150,U152:U156)*'3l HAP'!$E$13)</f>
        <v>5.0527236714156949</v>
      </c>
      <c r="V157" s="129">
        <f>IF(V152="-","-",SUM(V147:V150,V152:V156)*'3l HAP'!$E$13)</f>
        <v>6.2356613420870834</v>
      </c>
      <c r="W157" s="129" t="str">
        <f>IF(W152="-","-",SUM(W147:W150,W152:W156)*'3l HAP'!$E$13)</f>
        <v>-</v>
      </c>
      <c r="X157" s="129" t="str">
        <f>IF(X152="-","-",SUM(X147:X150,X152:X156)*'3l HAP'!$E$13)</f>
        <v>-</v>
      </c>
      <c r="Y157" s="129" t="str">
        <f>IF(Y152="-","-",SUM(Y147:Y150,Y152:Y156)*'3l HAP'!$E$13)</f>
        <v>-</v>
      </c>
      <c r="Z157" s="129" t="str">
        <f>IF(Z152="-","-",SUM(Z147:Z150,Z152:Z156)*'3l HAP'!$E$13)</f>
        <v>-</v>
      </c>
      <c r="AA157" s="28"/>
    </row>
    <row r="158" spans="1:27" s="29" customFormat="1" ht="11.25" customHeight="1" x14ac:dyDescent="0.25">
      <c r="A158" s="256"/>
      <c r="B158" s="132" t="s">
        <v>44</v>
      </c>
      <c r="C158" s="132" t="str">
        <f>B158&amp;"_"&amp;D158</f>
        <v>Total_Yorkshire</v>
      </c>
      <c r="D158" s="134" t="s">
        <v>327</v>
      </c>
      <c r="E158" s="182"/>
      <c r="F158" s="30"/>
      <c r="G158" s="129">
        <f t="shared" ref="G158:N158" si="22">IF(G147="-","-",SUM(G147:G157))</f>
        <v>495.04165500769915</v>
      </c>
      <c r="H158" s="129">
        <f t="shared" si="22"/>
        <v>454.00471965782401</v>
      </c>
      <c r="I158" s="129">
        <f t="shared" si="22"/>
        <v>415.57975217855574</v>
      </c>
      <c r="J158" s="129">
        <f t="shared" si="22"/>
        <v>400.59715066462576</v>
      </c>
      <c r="K158" s="129">
        <f t="shared" si="22"/>
        <v>441.00667999123982</v>
      </c>
      <c r="L158" s="129">
        <f t="shared" si="22"/>
        <v>440.34310019662013</v>
      </c>
      <c r="M158" s="129">
        <f t="shared" si="22"/>
        <v>464.40112159016468</v>
      </c>
      <c r="N158" s="129">
        <f t="shared" si="22"/>
        <v>505.14889041660228</v>
      </c>
      <c r="O158" s="30"/>
      <c r="P158" s="129">
        <f t="shared" ref="P158:Z158" si="23">IF(P147="-","-",SUM(P147:P157))</f>
        <v>505.14889041660228</v>
      </c>
      <c r="Q158" s="129">
        <f t="shared" si="23"/>
        <v>554.27801918548585</v>
      </c>
      <c r="R158" s="129">
        <f t="shared" si="23"/>
        <v>502.85872774960347</v>
      </c>
      <c r="S158" s="129">
        <f t="shared" si="23"/>
        <v>484.46718258425994</v>
      </c>
      <c r="T158" s="129">
        <f t="shared" si="23"/>
        <v>422.22582368267177</v>
      </c>
      <c r="U158" s="129">
        <f t="shared" si="23"/>
        <v>464.43604503567929</v>
      </c>
      <c r="V158" s="129">
        <f t="shared" si="23"/>
        <v>545.98321731602255</v>
      </c>
      <c r="W158" s="129" t="str">
        <f t="shared" si="23"/>
        <v>-</v>
      </c>
      <c r="X158" s="129" t="str">
        <f t="shared" si="23"/>
        <v>-</v>
      </c>
      <c r="Y158" s="129" t="str">
        <f t="shared" si="23"/>
        <v>-</v>
      </c>
      <c r="Z158" s="129" t="str">
        <f t="shared" si="23"/>
        <v>-</v>
      </c>
      <c r="AA158" s="28"/>
    </row>
    <row r="159" spans="1:27" s="29" customFormat="1" ht="11.25" customHeight="1" x14ac:dyDescent="0.25">
      <c r="A159" s="256"/>
      <c r="B159" s="135" t="s">
        <v>350</v>
      </c>
      <c r="C159" s="135" t="s">
        <v>341</v>
      </c>
      <c r="D159" s="133" t="s">
        <v>328</v>
      </c>
      <c r="E159" s="181"/>
      <c r="F159" s="30"/>
      <c r="G159" s="38">
        <f>IF('3a DF'!H$41="-","-",'3a DF'!H$41)</f>
        <v>253.14985164432846</v>
      </c>
      <c r="H159" s="38">
        <f>IF('3a DF'!I$41="-","-",'3a DF'!I$41)</f>
        <v>213.57444115975193</v>
      </c>
      <c r="I159" s="38">
        <f>IF('3a DF'!J$41="-","-",'3a DF'!J$41)</f>
        <v>174.74989531236287</v>
      </c>
      <c r="J159" s="38">
        <f>IF('3a DF'!K$41="-","-",'3a DF'!K$41)</f>
        <v>160.26701947738721</v>
      </c>
      <c r="K159" s="38">
        <f>IF('3a DF'!L$41="-","-",'3a DF'!L$41)</f>
        <v>200.74683223176862</v>
      </c>
      <c r="L159" s="38">
        <f>IF('3a DF'!M$41="-","-",'3a DF'!M$41)</f>
        <v>199.05760849983216</v>
      </c>
      <c r="M159" s="38">
        <f>IF('3a DF'!N$41="-","-",'3a DF'!N$41)</f>
        <v>215.77106184657606</v>
      </c>
      <c r="N159" s="38">
        <f>IF('3a DF'!O$41="-","-",'3a DF'!O$41)</f>
        <v>243.35846990910571</v>
      </c>
      <c r="O159" s="30"/>
      <c r="P159" s="38">
        <f>IF('3a DF'!Q$41="-","-",'3a DF'!Q$41)</f>
        <v>243.35846990910571</v>
      </c>
      <c r="Q159" s="38">
        <f>IF('3a DF'!R$41="-","-",'3a DF'!R$41)</f>
        <v>281.17733015023742</v>
      </c>
      <c r="R159" s="38">
        <f>IF('3a DF'!S$41="-","-",'3a DF'!S$41)</f>
        <v>230.77888190073497</v>
      </c>
      <c r="S159" s="38">
        <f>IF('3a DF'!T$41="-","-",'3a DF'!T$41)</f>
        <v>206.31785050021912</v>
      </c>
      <c r="T159" s="38">
        <f>IF('3a DF'!U$41="-","-",'3a DF'!U$41)</f>
        <v>145.13269789847291</v>
      </c>
      <c r="U159" s="38">
        <f>IF('3a DF'!V$41="-","-",'3a DF'!V$41)</f>
        <v>187.06626878827944</v>
      </c>
      <c r="V159" s="38">
        <f>IF('3a DF'!W$41="-","-",'3a DF'!W$41)</f>
        <v>276.51257875872909</v>
      </c>
      <c r="W159" s="38" t="str">
        <f>IF('3a DF'!X$41="-","-",'3a DF'!X$41)</f>
        <v>-</v>
      </c>
      <c r="X159" s="38" t="str">
        <f>IF('3a DF'!Y$41="-","-",'3a DF'!Y$41)</f>
        <v>-</v>
      </c>
      <c r="Y159" s="38" t="str">
        <f>IF('3a DF'!Z$41="-","-",'3a DF'!Z$41)</f>
        <v>-</v>
      </c>
      <c r="Z159" s="38" t="str">
        <f>IF('3a DF'!AA$41="-","-",'3a DF'!AA$41)</f>
        <v>-</v>
      </c>
      <c r="AA159" s="28"/>
    </row>
    <row r="160" spans="1:27" s="29" customFormat="1" ht="11.25" customHeight="1" x14ac:dyDescent="0.25">
      <c r="A160" s="256"/>
      <c r="B160" s="135" t="s">
        <v>350</v>
      </c>
      <c r="C160" s="135" t="s">
        <v>300</v>
      </c>
      <c r="D160" s="133" t="s">
        <v>328</v>
      </c>
      <c r="E160" s="181"/>
      <c r="F160" s="30"/>
      <c r="G160" s="38" t="s">
        <v>333</v>
      </c>
      <c r="H160" s="38" t="s">
        <v>333</v>
      </c>
      <c r="I160" s="38" t="s">
        <v>333</v>
      </c>
      <c r="J160" s="38" t="s">
        <v>333</v>
      </c>
      <c r="K160" s="38" t="s">
        <v>333</v>
      </c>
      <c r="L160" s="38" t="s">
        <v>333</v>
      </c>
      <c r="M160" s="38" t="s">
        <v>333</v>
      </c>
      <c r="N160" s="38" t="s">
        <v>333</v>
      </c>
      <c r="O160" s="30"/>
      <c r="P160" s="38" t="s">
        <v>333</v>
      </c>
      <c r="Q160" s="38" t="s">
        <v>333</v>
      </c>
      <c r="R160" s="38" t="s">
        <v>333</v>
      </c>
      <c r="S160" s="38" t="s">
        <v>333</v>
      </c>
      <c r="T160" s="38" t="s">
        <v>333</v>
      </c>
      <c r="U160" s="38" t="s">
        <v>333</v>
      </c>
      <c r="V160" s="38" t="s">
        <v>333</v>
      </c>
      <c r="W160" s="38" t="s">
        <v>333</v>
      </c>
      <c r="X160" s="38" t="s">
        <v>333</v>
      </c>
      <c r="Y160" s="38" t="s">
        <v>333</v>
      </c>
      <c r="Z160" s="38" t="s">
        <v>333</v>
      </c>
      <c r="AA160" s="28"/>
    </row>
    <row r="161" spans="1:27" s="29" customFormat="1" ht="11.25" customHeight="1" x14ac:dyDescent="0.25">
      <c r="A161" s="256"/>
      <c r="B161" s="135" t="s">
        <v>596</v>
      </c>
      <c r="C161" s="135" t="s">
        <v>597</v>
      </c>
      <c r="D161" s="133" t="s">
        <v>328</v>
      </c>
      <c r="E161" s="181"/>
      <c r="F161" s="30"/>
      <c r="G161" s="38" t="str">
        <f>IF('3c AA'!J235="-","-",'3c AA'!J235)</f>
        <v>-</v>
      </c>
      <c r="H161" s="38" t="str">
        <f>IF('3c AA'!K235="-","-",'3c AA'!K235)</f>
        <v>-</v>
      </c>
      <c r="I161" s="38" t="str">
        <f>IF('3c AA'!L235="-","-",'3c AA'!L235)</f>
        <v>-</v>
      </c>
      <c r="J161" s="38" t="str">
        <f>IF('3c AA'!M235="-","-",'3c AA'!M235)</f>
        <v>-</v>
      </c>
      <c r="K161" s="38" t="str">
        <f>IF('3c AA'!N235="-","-",'3c AA'!N235)</f>
        <v>-</v>
      </c>
      <c r="L161" s="38" t="str">
        <f>IF('3c AA'!O235="-","-",'3c AA'!O235)</f>
        <v>-</v>
      </c>
      <c r="M161" s="38" t="str">
        <f>IF('3c AA'!P235="-","-",'3c AA'!P235)</f>
        <v>-</v>
      </c>
      <c r="N161" s="38" t="str">
        <f>IF('3c AA'!Q235="-","-",'3c AA'!Q235)</f>
        <v>-</v>
      </c>
      <c r="O161" s="30"/>
      <c r="P161" s="38" t="str">
        <f>IF('3c AA'!S235="-","-",'3c AA'!S235)</f>
        <v>-</v>
      </c>
      <c r="Q161" s="38" t="str">
        <f>IF('3c AA'!T235="-","-",'3c AA'!T235)</f>
        <v>-</v>
      </c>
      <c r="R161" s="38" t="str">
        <f>IF('3c AA'!U235="-","-",'3c AA'!U235)</f>
        <v>-</v>
      </c>
      <c r="S161" s="38" t="str">
        <f>IF('3c AA'!V235="-","-",'3c AA'!V235)</f>
        <v>-</v>
      </c>
      <c r="T161" s="38">
        <f>IF('3c AA'!W235="-","-",'3c AA'!W235)</f>
        <v>10.705717509101307</v>
      </c>
      <c r="U161" s="38">
        <f>IF('3c AA'!X235="-","-",'3c AA'!X235)</f>
        <v>13.71215092385904</v>
      </c>
      <c r="V161" s="38">
        <f>IF('3c AA'!Y235="-","-",'3c AA'!Y235)</f>
        <v>4.43</v>
      </c>
      <c r="W161" s="38" t="str">
        <f>IF('3c AA'!Z235="-","-",'3c AA'!Z235)</f>
        <v>-</v>
      </c>
      <c r="X161" s="38" t="str">
        <f>IF('3c AA'!AA235="-","-",'3c AA'!AA235)</f>
        <v>-</v>
      </c>
      <c r="Y161" s="38" t="str">
        <f>IF('3c AA'!AB235="-","-",'3c AA'!AB235)</f>
        <v>-</v>
      </c>
      <c r="Z161" s="38" t="str">
        <f>IF('3c AA'!AC235="-","-",'3c AA'!AC235)</f>
        <v>-</v>
      </c>
      <c r="AA161" s="28"/>
    </row>
    <row r="162" spans="1:27" s="29" customFormat="1" ht="11.25" customHeight="1" x14ac:dyDescent="0.25">
      <c r="A162" s="256"/>
      <c r="B162" s="135" t="s">
        <v>2</v>
      </c>
      <c r="C162" s="135" t="s">
        <v>342</v>
      </c>
      <c r="D162" s="133" t="s">
        <v>328</v>
      </c>
      <c r="E162" s="181"/>
      <c r="F162" s="30"/>
      <c r="G162" s="38">
        <f>IF('3d PC'!G$42="-","-",'3d PC'!G$42)</f>
        <v>21.926269106402124</v>
      </c>
      <c r="H162" s="38">
        <f>IF('3d PC'!H$42="-","-",'3d PC'!H$42)</f>
        <v>21.926269106402124</v>
      </c>
      <c r="I162" s="38">
        <f>IF('3d PC'!I$42="-","-",'3d PC'!I$42)</f>
        <v>22.64764819235609</v>
      </c>
      <c r="J162" s="38">
        <f>IF('3d PC'!J$42="-","-",'3d PC'!J$42)</f>
        <v>22.505107470829557</v>
      </c>
      <c r="K162" s="38">
        <f>IF('3d PC'!K$42="-","-",'3d PC'!K$42)</f>
        <v>19.106297226763825</v>
      </c>
      <c r="L162" s="38">
        <f>IF('3d PC'!L$42="-","-",'3d PC'!L$42)</f>
        <v>19.106297226763825</v>
      </c>
      <c r="M162" s="38">
        <f>IF('3d PC'!M$42="-","-",'3d PC'!M$42)</f>
        <v>20.852393125569616</v>
      </c>
      <c r="N162" s="38">
        <f>IF('3d PC'!N$42="-","-",'3d PC'!N$42)</f>
        <v>20.849370287873604</v>
      </c>
      <c r="O162" s="30"/>
      <c r="P162" s="38">
        <f>IF('3d PC'!P$42="-","-",'3d PC'!P$42)</f>
        <v>20.849370287873604</v>
      </c>
      <c r="Q162" s="38">
        <f>IF('3d PC'!Q$42="-","-",'3d PC'!Q$42)</f>
        <v>21.503193401206047</v>
      </c>
      <c r="R162" s="38">
        <f>IF('3d PC'!R$42="-","-",'3d PC'!R$42)</f>
        <v>21.819481548965161</v>
      </c>
      <c r="S162" s="38">
        <f>IF('3d PC'!S$42="-","-",'3d PC'!S$42)</f>
        <v>25.256715910577427</v>
      </c>
      <c r="T162" s="38">
        <f>IF('3d PC'!T$42="-","-",'3d PC'!T$42)</f>
        <v>24.167303215101221</v>
      </c>
      <c r="U162" s="38">
        <f>IF('3d PC'!U$42="-","-",'3d PC'!U$42)</f>
        <v>23.962512789411701</v>
      </c>
      <c r="V162" s="38">
        <f>IF('3d PC'!V$42="-","-",'3d PC'!V$42)</f>
        <v>23.858648398084732</v>
      </c>
      <c r="W162" s="38" t="str">
        <f>IF('3d PC'!W$42="-","-",'3d PC'!W$42)</f>
        <v>-</v>
      </c>
      <c r="X162" s="38" t="str">
        <f>IF('3d PC'!X$42="-","-",'3d PC'!X$42)</f>
        <v>-</v>
      </c>
      <c r="Y162" s="38" t="str">
        <f>IF('3d PC'!Y$42="-","-",'3d PC'!Y$42)</f>
        <v>-</v>
      </c>
      <c r="Z162" s="38" t="str">
        <f>IF('3d PC'!Z$42="-","-",'3d PC'!Z$42)</f>
        <v>-</v>
      </c>
      <c r="AA162" s="28"/>
    </row>
    <row r="163" spans="1:27" s="29" customFormat="1" ht="11.25" customHeight="1" x14ac:dyDescent="0.25">
      <c r="A163" s="256"/>
      <c r="B163" s="135" t="s">
        <v>352</v>
      </c>
      <c r="C163" s="135" t="s">
        <v>343</v>
      </c>
      <c r="D163" s="133" t="s">
        <v>328</v>
      </c>
      <c r="E163" s="181"/>
      <c r="F163" s="30"/>
      <c r="G163" s="38">
        <f>IF('3f NC-Gas'!F56="-","-",'3f NC-Gas'!F56)</f>
        <v>108.45356419022889</v>
      </c>
      <c r="H163" s="38">
        <f>IF('3f NC-Gas'!G56="-","-",'3f NC-Gas'!G56)</f>
        <v>108.33356418640227</v>
      </c>
      <c r="I163" s="38">
        <f>IF('3f NC-Gas'!H56="-","-",'3f NC-Gas'!H56)</f>
        <v>120.97434724310997</v>
      </c>
      <c r="J163" s="38">
        <f>IF('3f NC-Gas'!I56="-","-",'3f NC-Gas'!I56)</f>
        <v>120.62634723201279</v>
      </c>
      <c r="K163" s="38">
        <f>IF('3f NC-Gas'!J56="-","-",'3f NC-Gas'!J56)</f>
        <v>116.38071491606703</v>
      </c>
      <c r="L163" s="38">
        <f>IF('3f NC-Gas'!K56="-","-",'3f NC-Gas'!K56)</f>
        <v>116.40471491683236</v>
      </c>
      <c r="M163" s="38">
        <f>IF('3f NC-Gas'!L56="-","-",'3f NC-Gas'!L56)</f>
        <v>120.67304283265682</v>
      </c>
      <c r="N163" s="38">
        <f>IF('3f NC-Gas'!M56="-","-",'3f NC-Gas'!M56)</f>
        <v>120.74504283495278</v>
      </c>
      <c r="O163" s="30"/>
      <c r="P163" s="38">
        <f>IF('3f NC-Gas'!O56="-","-",'3f NC-Gas'!O56)</f>
        <v>120.74504283495278</v>
      </c>
      <c r="Q163" s="38">
        <f>IF('3f NC-Gas'!P56="-","-",'3f NC-Gas'!P56)</f>
        <v>124.35987626838403</v>
      </c>
      <c r="R163" s="38">
        <f>IF('3f NC-Gas'!Q56="-","-",'3f NC-Gas'!Q56)</f>
        <v>123.91587625422555</v>
      </c>
      <c r="S163" s="38">
        <f>IF('3f NC-Gas'!R56="-","-",'3f NC-Gas'!R56)</f>
        <v>134.24032048035727</v>
      </c>
      <c r="T163" s="38">
        <f>IF('3f NC-Gas'!S56="-","-",'3f NC-Gas'!S56)</f>
        <v>131.57632039540636</v>
      </c>
      <c r="U163" s="38">
        <f>IF('3f NC-Gas'!T56="-","-",'3f NC-Gas'!T56)</f>
        <v>117.37108663910885</v>
      </c>
      <c r="V163" s="38">
        <f>IF('3f NC-Gas'!U56="-","-",'3f NC-Gas'!U56)</f>
        <v>116.93908662533303</v>
      </c>
      <c r="W163" s="38" t="str">
        <f>IF('3f NC-Gas'!V56="-","-",'3f NC-Gas'!V56)</f>
        <v>-</v>
      </c>
      <c r="X163" s="38" t="str">
        <f>IF('3f NC-Gas'!W56="-","-",'3f NC-Gas'!W56)</f>
        <v>-</v>
      </c>
      <c r="Y163" s="38" t="str">
        <f>IF('3f NC-Gas'!X56="-","-",'3f NC-Gas'!X56)</f>
        <v>-</v>
      </c>
      <c r="Z163" s="38" t="str">
        <f>IF('3f NC-Gas'!Y56="-","-",'3f NC-Gas'!Y56)</f>
        <v>-</v>
      </c>
      <c r="AA163" s="28"/>
    </row>
    <row r="164" spans="1:27" s="29" customFormat="1" ht="11.25" customHeight="1" x14ac:dyDescent="0.25">
      <c r="A164" s="256"/>
      <c r="B164" s="135" t="s">
        <v>349</v>
      </c>
      <c r="C164" s="135" t="s">
        <v>344</v>
      </c>
      <c r="D164" s="133" t="s">
        <v>328</v>
      </c>
      <c r="E164" s="181"/>
      <c r="F164" s="30"/>
      <c r="G164" s="38">
        <f>IF('3g CPIH'!C$16="-","-",'3h OC '!$E$12*('3g CPIH'!C$16/'3g CPIH'!$G$16))</f>
        <v>87.194616340508801</v>
      </c>
      <c r="H164" s="38">
        <f>IF('3g CPIH'!D$16="-","-",'3h OC '!$E$12*('3g CPIH'!D$16/'3g CPIH'!$G$16))</f>
        <v>87.369180136986301</v>
      </c>
      <c r="I164" s="38">
        <f>IF('3g CPIH'!E$16="-","-",'3h OC '!$E$12*('3g CPIH'!E$16/'3g CPIH'!$G$16))</f>
        <v>87.631025831702544</v>
      </c>
      <c r="J164" s="38">
        <f>IF('3g CPIH'!F$16="-","-",'3h OC '!$E$12*('3g CPIH'!F$16/'3g CPIH'!$G$16))</f>
        <v>88.15471722113503</v>
      </c>
      <c r="K164" s="38">
        <f>IF('3g CPIH'!G$16="-","-",'3h OC '!$E$12*('3g CPIH'!G$16/'3g CPIH'!$G$16))</f>
        <v>89.202100000000002</v>
      </c>
      <c r="L164" s="38">
        <f>IF('3g CPIH'!H$16="-","-",'3h OC '!$E$12*('3g CPIH'!H$16/'3g CPIH'!$G$16))</f>
        <v>90.33676467710373</v>
      </c>
      <c r="M164" s="38">
        <f>IF('3g CPIH'!I$16="-","-",'3h OC '!$E$12*('3g CPIH'!I$16/'3g CPIH'!$G$16))</f>
        <v>91.645993150684916</v>
      </c>
      <c r="N164" s="38">
        <f>IF('3g CPIH'!J$16="-","-",'3h OC '!$E$12*('3g CPIH'!J$16/'3g CPIH'!$G$16))</f>
        <v>92.431530234833673</v>
      </c>
      <c r="O164" s="30"/>
      <c r="P164" s="38">
        <f>IF('3g CPIH'!L$16="-","-",'3h OC '!$E$12*('3g CPIH'!L$16/'3g CPIH'!$G$16))</f>
        <v>92.431530234833673</v>
      </c>
      <c r="Q164" s="38">
        <f>IF('3g CPIH'!M$16="-","-",'3h OC '!$E$12*('3g CPIH'!M$16/'3g CPIH'!$G$16))</f>
        <v>93.47891301369863</v>
      </c>
      <c r="R164" s="38">
        <f>IF('3g CPIH'!N$16="-","-",'3h OC '!$E$12*('3g CPIH'!N$16/'3g CPIH'!$G$16))</f>
        <v>94.177168199608616</v>
      </c>
      <c r="S164" s="38">
        <f>IF('3g CPIH'!O$16="-","-",'3h OC '!$E$12*('3g CPIH'!O$16/'3g CPIH'!$G$16))</f>
        <v>94.700859589041102</v>
      </c>
      <c r="T164" s="38">
        <f>IF('3g CPIH'!P$16="-","-",'3h OC '!$E$12*('3g CPIH'!P$16/'3g CPIH'!$G$16))</f>
        <v>94.96270528375733</v>
      </c>
      <c r="U164" s="38">
        <f>IF('3g CPIH'!Q$16="-","-",'3h OC '!$E$12*('3g CPIH'!Q$16/'3g CPIH'!$G$16))</f>
        <v>95.48639667318983</v>
      </c>
      <c r="V164" s="38">
        <f>IF('3g CPIH'!R$16="-","-",'3h OC '!$E$12*('3g CPIH'!R$16/'3g CPIH'!$G$16))</f>
        <v>97.232034637964787</v>
      </c>
      <c r="W164" s="38" t="str">
        <f>IF('3g CPIH'!S$16="-","-",'3h OC '!$E$12*('3g CPIH'!S$16/'3g CPIH'!$G$16))</f>
        <v>-</v>
      </c>
      <c r="X164" s="38" t="str">
        <f>IF('3g CPIH'!T$16="-","-",'3h OC '!$E$12*('3g CPIH'!T$16/'3g CPIH'!$G$16))</f>
        <v>-</v>
      </c>
      <c r="Y164" s="38" t="str">
        <f>IF('3g CPIH'!U$16="-","-",'3h OC '!$E$12*('3g CPIH'!U$16/'3g CPIH'!$G$16))</f>
        <v>-</v>
      </c>
      <c r="Z164" s="38" t="str">
        <f>IF('3g CPIH'!V$16="-","-",'3h OC '!$E$12*('3g CPIH'!V$16/'3g CPIH'!$G$16))</f>
        <v>-</v>
      </c>
      <c r="AA164" s="28"/>
    </row>
    <row r="165" spans="1:27" s="29" customFormat="1" ht="11.25" customHeight="1" x14ac:dyDescent="0.25">
      <c r="A165" s="256"/>
      <c r="B165" s="135" t="s">
        <v>349</v>
      </c>
      <c r="C165" s="135" t="s">
        <v>43</v>
      </c>
      <c r="D165" s="133" t="s">
        <v>328</v>
      </c>
      <c r="E165" s="181"/>
      <c r="F165" s="30"/>
      <c r="G165" s="38" t="s">
        <v>333</v>
      </c>
      <c r="H165" s="38" t="s">
        <v>333</v>
      </c>
      <c r="I165" s="38" t="s">
        <v>333</v>
      </c>
      <c r="J165" s="38" t="s">
        <v>333</v>
      </c>
      <c r="K165" s="38">
        <f>IF('3i SMNCC'!G$47="-","-",'3i SMNCC'!G$47)</f>
        <v>0</v>
      </c>
      <c r="L165" s="38">
        <f>IF('3i SMNCC'!H$47="-","-",'3i SMNCC'!H$47)</f>
        <v>-0.14839729644435984</v>
      </c>
      <c r="M165" s="38">
        <f>IF('3i SMNCC'!I$47="-","-",'3i SMNCC'!I$47)</f>
        <v>1.899695256253338</v>
      </c>
      <c r="N165" s="38">
        <f>IF('3i SMNCC'!J$47="-","-",'3i SMNCC'!J$47)</f>
        <v>12.665365920990935</v>
      </c>
      <c r="O165" s="30"/>
      <c r="P165" s="38">
        <f>IF('3i SMNCC'!L$47="-","-",'3i SMNCC'!L$47)</f>
        <v>12.665365920990935</v>
      </c>
      <c r="Q165" s="38">
        <f>IF('3i SMNCC'!M$47="-","-",'3i SMNCC'!M$47)</f>
        <v>14.640709693750988</v>
      </c>
      <c r="R165" s="38">
        <f>IF('3i SMNCC'!N$47="-","-",'3i SMNCC'!N$47)</f>
        <v>14.927787132222536</v>
      </c>
      <c r="S165" s="38">
        <f>IF('3i SMNCC'!O$47="-","-",'3i SMNCC'!O$47)</f>
        <v>17.170757060355506</v>
      </c>
      <c r="T165" s="38">
        <f>IF('3i SMNCC'!P$47="-","-",'3i SMNCC'!P$47)</f>
        <v>11.164989866554468</v>
      </c>
      <c r="U165" s="38">
        <f>IF('3i SMNCC'!Q$47="-","-",'3i SMNCC'!Q$47)</f>
        <v>10.900121345430581</v>
      </c>
      <c r="V165" s="38">
        <f>IF('3i SMNCC'!R$47="-","-",'3i SMNCC'!R$47)</f>
        <v>7.9767627265742567</v>
      </c>
      <c r="W165" s="38" t="str">
        <f>IF('3i SMNCC'!S$47="-","-",'3i SMNCC'!S$47)</f>
        <v>-</v>
      </c>
      <c r="X165" s="38" t="str">
        <f>IF('3i SMNCC'!T$47="-","-",'3i SMNCC'!T$47)</f>
        <v>-</v>
      </c>
      <c r="Y165" s="38" t="str">
        <f>IF('3i SMNCC'!U$47="-","-",'3i SMNCC'!U$47)</f>
        <v>-</v>
      </c>
      <c r="Z165" s="38" t="str">
        <f>IF('3i SMNCC'!V$47="-","-",'3i SMNCC'!V$47)</f>
        <v>-</v>
      </c>
      <c r="AA165" s="28"/>
    </row>
    <row r="166" spans="1:27" s="29" customFormat="1" ht="11.5" x14ac:dyDescent="0.25">
      <c r="A166" s="256"/>
      <c r="B166" s="135" t="s">
        <v>349</v>
      </c>
      <c r="C166" s="135" t="s">
        <v>389</v>
      </c>
      <c r="D166" s="133" t="s">
        <v>328</v>
      </c>
      <c r="E166" s="181"/>
      <c r="F166" s="30"/>
      <c r="G166" s="38">
        <f>IF('3g CPIH'!C$16="-","-",'3j PAAC PAP'!$G$22*('3g CPIH'!C$16/'3g CPIH'!$G$16))</f>
        <v>3.1142016634050882</v>
      </c>
      <c r="H166" s="38">
        <f>IF('3g CPIH'!D$16="-","-",'3j PAAC PAP'!$G$22*('3g CPIH'!D$16/'3g CPIH'!$G$16))</f>
        <v>3.1204363013698631</v>
      </c>
      <c r="I166" s="38">
        <f>IF('3g CPIH'!E$16="-","-",'3j PAAC PAP'!$G$22*('3g CPIH'!E$16/'3g CPIH'!$G$16))</f>
        <v>3.129788258317026</v>
      </c>
      <c r="J166" s="38">
        <f>IF('3g CPIH'!F$16="-","-",'3j PAAC PAP'!$G$22*('3g CPIH'!F$16/'3g CPIH'!$G$16))</f>
        <v>3.1484921722113506</v>
      </c>
      <c r="K166" s="38">
        <f>IF('3g CPIH'!G$16="-","-",'3j PAAC PAP'!$G$22*('3g CPIH'!G$16/'3g CPIH'!$G$16))</f>
        <v>3.1859000000000002</v>
      </c>
      <c r="L166" s="38">
        <f>IF('3g CPIH'!H$16="-","-",'3j PAAC PAP'!$G$22*('3g CPIH'!H$16/'3g CPIH'!$G$16))</f>
        <v>3.2264251467710374</v>
      </c>
      <c r="M166" s="38">
        <f>IF('3g CPIH'!I$16="-","-",'3j PAAC PAP'!$G$22*('3g CPIH'!I$16/'3g CPIH'!$G$16))</f>
        <v>3.2731849315068491</v>
      </c>
      <c r="N166" s="38">
        <f>IF('3g CPIH'!J$16="-","-",'3j PAAC PAP'!$G$22*('3g CPIH'!J$16/'3g CPIH'!$G$16))</f>
        <v>3.3012408023483371</v>
      </c>
      <c r="O166" s="30"/>
      <c r="P166" s="38">
        <f>IF('3g CPIH'!L$16="-","-",'3j PAAC PAP'!$G$22*('3g CPIH'!L$16/'3g CPIH'!$G$16))</f>
        <v>3.3012408023483371</v>
      </c>
      <c r="Q166" s="38">
        <f>IF('3g CPIH'!M$16="-","-",'3j PAAC PAP'!$G$22*('3g CPIH'!M$16/'3g CPIH'!$G$16))</f>
        <v>3.3386486301369862</v>
      </c>
      <c r="R166" s="38">
        <f>IF('3g CPIH'!N$16="-","-",'3j PAAC PAP'!$G$22*('3g CPIH'!N$16/'3g CPIH'!$G$16))</f>
        <v>3.3635871819960861</v>
      </c>
      <c r="S166" s="38">
        <f>IF('3g CPIH'!O$16="-","-",'3j PAAC PAP'!$G$22*('3g CPIH'!O$16/'3g CPIH'!$G$16))</f>
        <v>3.3822910958904111</v>
      </c>
      <c r="T166" s="38">
        <f>IF('3g CPIH'!P$16="-","-",'3j PAAC PAP'!$G$22*('3g CPIH'!P$16/'3g CPIH'!$G$16))</f>
        <v>3.3916430528375732</v>
      </c>
      <c r="U166" s="38">
        <f>IF('3g CPIH'!Q$16="-","-",'3j PAAC PAP'!$G$22*('3g CPIH'!Q$16/'3g CPIH'!$G$16))</f>
        <v>3.4103469667318986</v>
      </c>
      <c r="V166" s="38">
        <f>IF('3g CPIH'!R$16="-","-",'3j PAAC PAP'!$G$22*('3g CPIH'!R$16/'3g CPIH'!$G$16))</f>
        <v>3.4726933463796481</v>
      </c>
      <c r="W166" s="38" t="str">
        <f>IF('3g CPIH'!S$16="-","-",'3j PAAC PAP'!$G$22*('3g CPIH'!S$16/'3g CPIH'!$G$16))</f>
        <v>-</v>
      </c>
      <c r="X166" s="38" t="str">
        <f>IF('3g CPIH'!T$16="-","-",'3j PAAC PAP'!$G$22*('3g CPIH'!T$16/'3g CPIH'!$G$16))</f>
        <v>-</v>
      </c>
      <c r="Y166" s="38" t="str">
        <f>IF('3g CPIH'!U$16="-","-",'3j PAAC PAP'!$G$22*('3g CPIH'!U$16/'3g CPIH'!$G$16))</f>
        <v>-</v>
      </c>
      <c r="Z166" s="38" t="str">
        <f>IF('3g CPIH'!V$16="-","-",'3j PAAC PAP'!$G$22*('3g CPIH'!V$16/'3g CPIH'!$G$16))</f>
        <v>-</v>
      </c>
      <c r="AA166" s="28"/>
    </row>
    <row r="167" spans="1:27" s="29" customFormat="1" ht="11.5" x14ac:dyDescent="0.25">
      <c r="A167" s="256"/>
      <c r="B167" s="135" t="s">
        <v>349</v>
      </c>
      <c r="C167" s="135" t="s">
        <v>404</v>
      </c>
      <c r="D167" s="133" t="s">
        <v>328</v>
      </c>
      <c r="E167" s="181"/>
      <c r="F167" s="30"/>
      <c r="G167" s="38">
        <f>IF(G159="-","-",SUM(G159:G165)*'3j PAAC PAP'!$G$40)</f>
        <v>1.946444985798871</v>
      </c>
      <c r="H167" s="38">
        <f>IF(H159="-","-",SUM(H159:H165)*'3j PAAC PAP'!$G$40)</f>
        <v>1.7830262847277587</v>
      </c>
      <c r="I167" s="38">
        <f>IF(I159="-","-",SUM(I159:I165)*'3j PAAC PAP'!$G$40)</f>
        <v>1.6788220600563628</v>
      </c>
      <c r="J167" s="38">
        <f>IF(J159="-","-",SUM(J159:J165)*'3j PAAC PAP'!$G$40)</f>
        <v>1.6190724464446422</v>
      </c>
      <c r="K167" s="38">
        <f>IF(K159="-","-",SUM(K159:K165)*'3j PAAC PAP'!$G$40)</f>
        <v>1.7591776299889685</v>
      </c>
      <c r="L167" s="38">
        <f>IF(L159="-","-",SUM(L159:L165)*'3j PAAC PAP'!$G$40)</f>
        <v>1.7563701454796026</v>
      </c>
      <c r="M167" s="38">
        <f>IF(M159="-","-",SUM(M159:M165)*'3j PAAC PAP'!$G$40)</f>
        <v>1.8642324399855479</v>
      </c>
      <c r="N167" s="38">
        <f>IF(N159="-","-",SUM(N159:N165)*'3j PAAC PAP'!$G$40)</f>
        <v>2.0263558369413737</v>
      </c>
      <c r="O167" s="30"/>
      <c r="P167" s="38">
        <f>IF(P159="-","-",SUM(P159:P165)*'3j PAAC PAP'!$G$40)</f>
        <v>2.0263558369413737</v>
      </c>
      <c r="Q167" s="38">
        <f>IF(Q159="-","-",SUM(Q159:Q165)*'3j PAAC PAP'!$G$40)</f>
        <v>2.2128866931502906</v>
      </c>
      <c r="R167" s="38">
        <f>IF(R159="-","-",SUM(R159:R165)*'3j PAAC PAP'!$G$40)</f>
        <v>2.0080353714728543</v>
      </c>
      <c r="S167" s="38">
        <f>IF(S159="-","-",SUM(S159:S165)*'3j PAAC PAP'!$G$40)</f>
        <v>1.9752336921401761</v>
      </c>
      <c r="T167" s="38">
        <f>IF(T159="-","-",SUM(T159:T165)*'3j PAAC PAP'!$G$40)</f>
        <v>1.7272297507863075</v>
      </c>
      <c r="U167" s="38">
        <f>IF(U159="-","-",SUM(U159:U165)*'3j PAAC PAP'!$G$40)</f>
        <v>1.8545414511536205</v>
      </c>
      <c r="V167" s="38">
        <f>IF(V159="-","-",SUM(V159:V165)*'3j PAAC PAP'!$G$40)</f>
        <v>2.1789345745915463</v>
      </c>
      <c r="W167" s="38" t="str">
        <f>IF(W159="-","-",SUM(W159:W165)*'3j PAAC PAP'!$G$40)</f>
        <v>-</v>
      </c>
      <c r="X167" s="38" t="str">
        <f>IF(X159="-","-",SUM(X159:X165)*'3j PAAC PAP'!$G$40)</f>
        <v>-</v>
      </c>
      <c r="Y167" s="38" t="str">
        <f>IF(Y159="-","-",SUM(Y159:Y165)*'3j PAAC PAP'!$G$40)</f>
        <v>-</v>
      </c>
      <c r="Z167" s="38" t="str">
        <f>IF(Z159="-","-",SUM(Z159:Z165)*'3j PAAC PAP'!$G$40)</f>
        <v>-</v>
      </c>
      <c r="AA167" s="28"/>
    </row>
    <row r="168" spans="1:27" s="29" customFormat="1" ht="11.5" x14ac:dyDescent="0.25">
      <c r="A168" s="256"/>
      <c r="B168" s="135" t="s">
        <v>388</v>
      </c>
      <c r="C168" s="135" t="s">
        <v>515</v>
      </c>
      <c r="D168" s="133" t="s">
        <v>328</v>
      </c>
      <c r="E168" s="181"/>
      <c r="F168" s="30"/>
      <c r="G168" s="38">
        <f>IF(G162="-","-",SUM(G159:G167)*'3k EBIT'!$E$12)</f>
        <v>9.2150028715212589</v>
      </c>
      <c r="H168" s="38">
        <f>IF(H162="-","-",SUM(H159:H167)*'3k EBIT'!$E$12)</f>
        <v>8.4465187718578001</v>
      </c>
      <c r="I168" s="38">
        <f>IF(I162="-","-",SUM(I159:I167)*'3k EBIT'!$E$12)</f>
        <v>7.9565976529586226</v>
      </c>
      <c r="J168" s="38">
        <f>IF(J162="-","-",SUM(J159:J167)*'3k EBIT'!$E$12)</f>
        <v>7.6759404025957583</v>
      </c>
      <c r="K168" s="38">
        <f>IF(K162="-","-",SUM(K159:K167)*'3k EBIT'!$E$12)</f>
        <v>8.3356196341848694</v>
      </c>
      <c r="L168" s="38">
        <f>IF(L162="-","-",SUM(L159:L167)*'3k EBIT'!$E$12)</f>
        <v>8.3232001232708406</v>
      </c>
      <c r="M168" s="38">
        <f>IF(M162="-","-",SUM(M159:M167)*'3k EBIT'!$E$12)</f>
        <v>8.8314129622000586</v>
      </c>
      <c r="N168" s="38">
        <f>IF(N162="-","-",SUM(N159:N167)*'3k EBIT'!$E$12)</f>
        <v>9.5944690150182339</v>
      </c>
      <c r="O168" s="30"/>
      <c r="P168" s="38">
        <f>IF(P162="-","-",SUM(P159:P167)*'3k EBIT'!$E$12)</f>
        <v>9.5944690150182339</v>
      </c>
      <c r="Q168" s="38">
        <f>IF(Q162="-","-",SUM(Q159:Q167)*'3k EBIT'!$E$12)</f>
        <v>10.472501452449729</v>
      </c>
      <c r="R168" s="38">
        <f>IF(R162="-","-",SUM(R159:R167)*'3k EBIT'!$E$12)</f>
        <v>9.5095101550681242</v>
      </c>
      <c r="S168" s="38">
        <f>IF(S162="-","-",SUM(S159:S167)*'3k EBIT'!$E$12)</f>
        <v>9.3555967406679574</v>
      </c>
      <c r="T168" s="38">
        <f>IF(T162="-","-",SUM(T159:T167)*'3k EBIT'!$E$12)</f>
        <v>8.1893444598340341</v>
      </c>
      <c r="U168" s="38">
        <f>IF(U162="-","-",SUM(U159:U167)*'3k EBIT'!$E$12)</f>
        <v>8.7884900265785308</v>
      </c>
      <c r="V168" s="38">
        <f>IF(V162="-","-",SUM(V159:V167)*'3k EBIT'!$E$12)</f>
        <v>10.315411114262382</v>
      </c>
      <c r="W168" s="38" t="str">
        <f>IF(W162="-","-",SUM(W159:W167)*'3k EBIT'!$E$12)</f>
        <v>-</v>
      </c>
      <c r="X168" s="38" t="str">
        <f>IF(X162="-","-",SUM(X159:X167)*'3k EBIT'!$E$12)</f>
        <v>-</v>
      </c>
      <c r="Y168" s="38" t="str">
        <f>IF(Y162="-","-",SUM(Y159:Y167)*'3k EBIT'!$E$12)</f>
        <v>-</v>
      </c>
      <c r="Z168" s="38" t="str">
        <f>IF(Z162="-","-",SUM(Z159:Z167)*'3k EBIT'!$E$12)</f>
        <v>-</v>
      </c>
      <c r="AA168" s="28"/>
    </row>
    <row r="169" spans="1:27" s="29" customFormat="1" ht="11.25" customHeight="1" x14ac:dyDescent="0.25">
      <c r="A169" s="256"/>
      <c r="B169" s="135" t="s">
        <v>292</v>
      </c>
      <c r="C169" s="136" t="s">
        <v>516</v>
      </c>
      <c r="D169" s="133" t="s">
        <v>328</v>
      </c>
      <c r="E169" s="127"/>
      <c r="F169" s="30"/>
      <c r="G169" s="38">
        <f>IF(G164="-","-",SUM(G159:G162,G164:G168)*'3l HAP'!$E$13)</f>
        <v>5.5130156463857736</v>
      </c>
      <c r="H169" s="38">
        <f>IF(H164="-","-",SUM(H159:H162,H164:H168)*'3l HAP'!$E$13)</f>
        <v>4.9225951424542034</v>
      </c>
      <c r="I169" s="38">
        <f>IF(I164="-","-",SUM(I159:I162,I164:I168)*'3l HAP'!$E$13)</f>
        <v>4.3599986935628188</v>
      </c>
      <c r="J169" s="38">
        <f>IF(J164="-","-",SUM(J159:J162,J164:J168)*'3l HAP'!$E$13)</f>
        <v>4.1488252824996268</v>
      </c>
      <c r="K169" s="38">
        <f>IF(K164="-","-",SUM(K159:K162,K164:K168)*'3l HAP'!$E$13)</f>
        <v>4.7193203031471427</v>
      </c>
      <c r="L169" s="38">
        <f>IF(L164="-","-",SUM(L159:L162,L164:L168)*'3l HAP'!$E$13)</f>
        <v>4.7093987094419747</v>
      </c>
      <c r="M169" s="38">
        <f>IF(M164="-","-",SUM(M159:M162,M164:M168)*'3l HAP'!$E$13)</f>
        <v>5.0385240731287579</v>
      </c>
      <c r="N169" s="38">
        <f>IF(N164="-","-",SUM(N159:N162,N164:N168)*'3l HAP'!$E$13)</f>
        <v>5.6254646081861237</v>
      </c>
      <c r="O169" s="30"/>
      <c r="P169" s="38">
        <f>IF(P164="-","-",SUM(P159:P162,P164:P168)*'3l HAP'!$E$13)</f>
        <v>5.6254646081861237</v>
      </c>
      <c r="Q169" s="38">
        <f>IF(Q164="-","-",SUM(Q159:Q162,Q164:Q168)*'3l HAP'!$E$13)</f>
        <v>6.2491328638100176</v>
      </c>
      <c r="R169" s="38">
        <f>IF(R164="-","-",SUM(R159:R162,R164:R168)*'3l HAP'!$E$13)</f>
        <v>5.5135729542660901</v>
      </c>
      <c r="S169" s="38">
        <f>IF(S164="-","-",SUM(S159:S162,S164:S168)*'3l HAP'!$E$13)</f>
        <v>5.2438103784859642</v>
      </c>
      <c r="T169" s="38">
        <f>IF(T164="-","-",SUM(T159:T162,T164:T168)*'3l HAP'!$E$13)</f>
        <v>4.3841249200045942</v>
      </c>
      <c r="U169" s="38">
        <f>IF(U164="-","-",SUM(U159:U162,U164:U168)*'3l HAP'!$E$13)</f>
        <v>5.0537925168712157</v>
      </c>
      <c r="V169" s="38">
        <f>IF(V164="-","-",SUM(V159:V162,V164:V168)*'3l HAP'!$E$13)</f>
        <v>6.2367301875319807</v>
      </c>
      <c r="W169" s="38" t="str">
        <f>IF(W164="-","-",SUM(W159:W162,W164:W168)*'3l HAP'!$E$13)</f>
        <v>-</v>
      </c>
      <c r="X169" s="38" t="str">
        <f>IF(X164="-","-",SUM(X159:X162,X164:X168)*'3l HAP'!$E$13)</f>
        <v>-</v>
      </c>
      <c r="Y169" s="38" t="str">
        <f>IF(Y164="-","-",SUM(Y159:Y162,Y164:Y168)*'3l HAP'!$E$13)</f>
        <v>-</v>
      </c>
      <c r="Z169" s="38" t="str">
        <f>IF(Z164="-","-",SUM(Z159:Z162,Z164:Z168)*'3l HAP'!$E$13)</f>
        <v>-</v>
      </c>
      <c r="AA169" s="28"/>
    </row>
    <row r="170" spans="1:27" s="29" customFormat="1" ht="11.25" customHeight="1" x14ac:dyDescent="0.25">
      <c r="A170" s="256"/>
      <c r="B170" s="135" t="s">
        <v>44</v>
      </c>
      <c r="C170" s="180" t="str">
        <f>B170&amp;"_"&amp;D170</f>
        <v>Total_Southern Scotland</v>
      </c>
      <c r="D170" s="133" t="s">
        <v>328</v>
      </c>
      <c r="E170" s="128"/>
      <c r="F170" s="30"/>
      <c r="G170" s="38">
        <f t="shared" ref="G170:N170" si="24">IF(G159="-","-",SUM(G159:G169))</f>
        <v>490.51296644857922</v>
      </c>
      <c r="H170" s="38">
        <f t="shared" si="24"/>
        <v>449.4760310899523</v>
      </c>
      <c r="I170" s="38">
        <f t="shared" si="24"/>
        <v>423.12812324442638</v>
      </c>
      <c r="J170" s="38">
        <f t="shared" si="24"/>
        <v>408.14552170511593</v>
      </c>
      <c r="K170" s="38">
        <f t="shared" si="24"/>
        <v>443.43596194192043</v>
      </c>
      <c r="L170" s="38">
        <f t="shared" si="24"/>
        <v>442.77238214905117</v>
      </c>
      <c r="M170" s="38">
        <f t="shared" si="24"/>
        <v>469.84954061856195</v>
      </c>
      <c r="N170" s="38">
        <f t="shared" si="24"/>
        <v>510.59730945025069</v>
      </c>
      <c r="O170" s="30"/>
      <c r="P170" s="38">
        <f t="shared" ref="P170:Z170" si="25">IF(P159="-","-",SUM(P159:P169))</f>
        <v>510.59730945025069</v>
      </c>
      <c r="Q170" s="38">
        <f t="shared" si="25"/>
        <v>557.43319216682403</v>
      </c>
      <c r="R170" s="38">
        <f t="shared" si="25"/>
        <v>506.01390069855995</v>
      </c>
      <c r="S170" s="38">
        <f t="shared" si="25"/>
        <v>497.64343544773504</v>
      </c>
      <c r="T170" s="38">
        <f t="shared" si="25"/>
        <v>435.40207635185612</v>
      </c>
      <c r="U170" s="38">
        <f t="shared" si="25"/>
        <v>467.60570812061474</v>
      </c>
      <c r="V170" s="38">
        <f t="shared" si="25"/>
        <v>549.1528803694514</v>
      </c>
      <c r="W170" s="38" t="str">
        <f t="shared" si="25"/>
        <v>-</v>
      </c>
      <c r="X170" s="38" t="str">
        <f t="shared" si="25"/>
        <v>-</v>
      </c>
      <c r="Y170" s="38" t="str">
        <f t="shared" si="25"/>
        <v>-</v>
      </c>
      <c r="Z170" s="38" t="str">
        <f t="shared" si="25"/>
        <v>-</v>
      </c>
      <c r="AA170" s="28"/>
    </row>
    <row r="171" spans="1:27" s="29" customFormat="1" ht="11.25" customHeight="1" x14ac:dyDescent="0.25">
      <c r="A171" s="256"/>
      <c r="B171" s="132" t="s">
        <v>350</v>
      </c>
      <c r="C171" s="178" t="s">
        <v>341</v>
      </c>
      <c r="D171" s="134" t="s">
        <v>329</v>
      </c>
      <c r="E171" s="131"/>
      <c r="F171" s="30"/>
      <c r="G171" s="129">
        <f>IF('3a DF'!H$41="-","-",'3a DF'!H$41)</f>
        <v>253.14985164432846</v>
      </c>
      <c r="H171" s="129">
        <f>IF('3a DF'!I$41="-","-",'3a DF'!I$41)</f>
        <v>213.57444115975193</v>
      </c>
      <c r="I171" s="129">
        <f>IF('3a DF'!J$41="-","-",'3a DF'!J$41)</f>
        <v>174.74989531236287</v>
      </c>
      <c r="J171" s="129">
        <f>IF('3a DF'!K$41="-","-",'3a DF'!K$41)</f>
        <v>160.26701947738721</v>
      </c>
      <c r="K171" s="129">
        <f>IF('3a DF'!L$41="-","-",'3a DF'!L$41)</f>
        <v>200.74683223176862</v>
      </c>
      <c r="L171" s="129">
        <f>IF('3a DF'!M$41="-","-",'3a DF'!M$41)</f>
        <v>199.05760849983216</v>
      </c>
      <c r="M171" s="129">
        <f>IF('3a DF'!N$41="-","-",'3a DF'!N$41)</f>
        <v>215.77106184657606</v>
      </c>
      <c r="N171" s="129">
        <f>IF('3a DF'!O$41="-","-",'3a DF'!O$41)</f>
        <v>243.35846990910571</v>
      </c>
      <c r="O171" s="30"/>
      <c r="P171" s="129">
        <f>IF('3a DF'!Q$41="-","-",'3a DF'!Q$41)</f>
        <v>243.35846990910571</v>
      </c>
      <c r="Q171" s="129">
        <f>IF('3a DF'!R$41="-","-",'3a DF'!R$41)</f>
        <v>281.17733015023742</v>
      </c>
      <c r="R171" s="129">
        <f>IF('3a DF'!S$41="-","-",'3a DF'!S$41)</f>
        <v>230.77888190073497</v>
      </c>
      <c r="S171" s="129">
        <f>IF('3a DF'!T$41="-","-",'3a DF'!T$41)</f>
        <v>206.31785050021912</v>
      </c>
      <c r="T171" s="129">
        <f>IF('3a DF'!U$41="-","-",'3a DF'!U$41)</f>
        <v>145.13269789847291</v>
      </c>
      <c r="U171" s="129">
        <f>IF('3a DF'!V$41="-","-",'3a DF'!V$41)</f>
        <v>187.06626878827944</v>
      </c>
      <c r="V171" s="129">
        <f>IF('3a DF'!W$41="-","-",'3a DF'!W$41)</f>
        <v>276.51257875872909</v>
      </c>
      <c r="W171" s="129" t="str">
        <f>IF('3a DF'!X$41="-","-",'3a DF'!X$41)</f>
        <v>-</v>
      </c>
      <c r="X171" s="129" t="str">
        <f>IF('3a DF'!Y$41="-","-",'3a DF'!Y$41)</f>
        <v>-</v>
      </c>
      <c r="Y171" s="129" t="str">
        <f>IF('3a DF'!Z$41="-","-",'3a DF'!Z$41)</f>
        <v>-</v>
      </c>
      <c r="Z171" s="129" t="str">
        <f>IF('3a DF'!AA$41="-","-",'3a DF'!AA$41)</f>
        <v>-</v>
      </c>
      <c r="AA171" s="28"/>
    </row>
    <row r="172" spans="1:27" s="29" customFormat="1" ht="11.25" customHeight="1" x14ac:dyDescent="0.25">
      <c r="A172" s="256"/>
      <c r="B172" s="132" t="s">
        <v>350</v>
      </c>
      <c r="C172" s="178" t="s">
        <v>300</v>
      </c>
      <c r="D172" s="134" t="s">
        <v>329</v>
      </c>
      <c r="E172" s="131"/>
      <c r="F172" s="30"/>
      <c r="G172" s="129" t="s">
        <v>333</v>
      </c>
      <c r="H172" s="129" t="s">
        <v>333</v>
      </c>
      <c r="I172" s="129" t="s">
        <v>333</v>
      </c>
      <c r="J172" s="129" t="s">
        <v>333</v>
      </c>
      <c r="K172" s="129" t="s">
        <v>333</v>
      </c>
      <c r="L172" s="129" t="s">
        <v>333</v>
      </c>
      <c r="M172" s="129" t="s">
        <v>333</v>
      </c>
      <c r="N172" s="129" t="s">
        <v>333</v>
      </c>
      <c r="O172" s="30"/>
      <c r="P172" s="129" t="s">
        <v>333</v>
      </c>
      <c r="Q172" s="129" t="s">
        <v>333</v>
      </c>
      <c r="R172" s="129" t="s">
        <v>333</v>
      </c>
      <c r="S172" s="129" t="s">
        <v>333</v>
      </c>
      <c r="T172" s="129" t="s">
        <v>333</v>
      </c>
      <c r="U172" s="129" t="s">
        <v>333</v>
      </c>
      <c r="V172" s="129" t="s">
        <v>333</v>
      </c>
      <c r="W172" s="129" t="s">
        <v>333</v>
      </c>
      <c r="X172" s="129" t="s">
        <v>333</v>
      </c>
      <c r="Y172" s="129" t="s">
        <v>333</v>
      </c>
      <c r="Z172" s="129" t="s">
        <v>333</v>
      </c>
      <c r="AA172" s="28"/>
    </row>
    <row r="173" spans="1:27" s="29" customFormat="1" ht="11.25" customHeight="1" x14ac:dyDescent="0.25">
      <c r="A173" s="256"/>
      <c r="B173" s="132" t="s">
        <v>596</v>
      </c>
      <c r="C173" s="178" t="s">
        <v>597</v>
      </c>
      <c r="D173" s="134" t="s">
        <v>329</v>
      </c>
      <c r="E173" s="131"/>
      <c r="F173" s="30"/>
      <c r="G173" s="129" t="str">
        <f>IF('3c AA'!J236="-","-",'3c AA'!J236)</f>
        <v>-</v>
      </c>
      <c r="H173" s="129" t="str">
        <f>IF('3c AA'!K236="-","-",'3c AA'!K236)</f>
        <v>-</v>
      </c>
      <c r="I173" s="129" t="str">
        <f>IF('3c AA'!L236="-","-",'3c AA'!L236)</f>
        <v>-</v>
      </c>
      <c r="J173" s="129" t="str">
        <f>IF('3c AA'!M236="-","-",'3c AA'!M236)</f>
        <v>-</v>
      </c>
      <c r="K173" s="129" t="str">
        <f>IF('3c AA'!N236="-","-",'3c AA'!N236)</f>
        <v>-</v>
      </c>
      <c r="L173" s="129" t="str">
        <f>IF('3c AA'!O236="-","-",'3c AA'!O236)</f>
        <v>-</v>
      </c>
      <c r="M173" s="129" t="str">
        <f>IF('3c AA'!P236="-","-",'3c AA'!P236)</f>
        <v>-</v>
      </c>
      <c r="N173" s="129" t="str">
        <f>IF('3c AA'!Q236="-","-",'3c AA'!Q236)</f>
        <v>-</v>
      </c>
      <c r="O173" s="30"/>
      <c r="P173" s="129" t="str">
        <f>IF('3c AA'!S236="-","-",'3c AA'!S236)</f>
        <v>-</v>
      </c>
      <c r="Q173" s="129" t="str">
        <f>IF('3c AA'!T236="-","-",'3c AA'!T236)</f>
        <v>-</v>
      </c>
      <c r="R173" s="129" t="str">
        <f>IF('3c AA'!U236="-","-",'3c AA'!U236)</f>
        <v>-</v>
      </c>
      <c r="S173" s="129" t="str">
        <f>IF('3c AA'!V236="-","-",'3c AA'!V236)</f>
        <v>-</v>
      </c>
      <c r="T173" s="129">
        <f>IF('3c AA'!W236="-","-",'3c AA'!W236)</f>
        <v>10.705717509101307</v>
      </c>
      <c r="U173" s="129">
        <f>IF('3c AA'!X236="-","-",'3c AA'!X236)</f>
        <v>13.71215092385904</v>
      </c>
      <c r="V173" s="129">
        <f>IF('3c AA'!Y236="-","-",'3c AA'!Y236)</f>
        <v>4.43</v>
      </c>
      <c r="W173" s="129" t="str">
        <f>IF('3c AA'!Z236="-","-",'3c AA'!Z236)</f>
        <v>-</v>
      </c>
      <c r="X173" s="129" t="str">
        <f>IF('3c AA'!AA236="-","-",'3c AA'!AA236)</f>
        <v>-</v>
      </c>
      <c r="Y173" s="129" t="str">
        <f>IF('3c AA'!AB236="-","-",'3c AA'!AB236)</f>
        <v>-</v>
      </c>
      <c r="Z173" s="129" t="str">
        <f>IF('3c AA'!AC236="-","-",'3c AA'!AC236)</f>
        <v>-</v>
      </c>
      <c r="AA173" s="28"/>
    </row>
    <row r="174" spans="1:27" s="29" customFormat="1" ht="11.25" customHeight="1" x14ac:dyDescent="0.25">
      <c r="A174" s="256"/>
      <c r="B174" s="132" t="s">
        <v>2</v>
      </c>
      <c r="C174" s="178" t="s">
        <v>342</v>
      </c>
      <c r="D174" s="134" t="s">
        <v>329</v>
      </c>
      <c r="E174" s="131"/>
      <c r="F174" s="30"/>
      <c r="G174" s="129">
        <f>IF('3d PC'!G$42="-","-",'3d PC'!G$42)</f>
        <v>21.926269106402124</v>
      </c>
      <c r="H174" s="129">
        <f>IF('3d PC'!H$42="-","-",'3d PC'!H$42)</f>
        <v>21.926269106402124</v>
      </c>
      <c r="I174" s="129">
        <f>IF('3d PC'!I$42="-","-",'3d PC'!I$42)</f>
        <v>22.64764819235609</v>
      </c>
      <c r="J174" s="129">
        <f>IF('3d PC'!J$42="-","-",'3d PC'!J$42)</f>
        <v>22.505107470829557</v>
      </c>
      <c r="K174" s="129">
        <f>IF('3d PC'!K$42="-","-",'3d PC'!K$42)</f>
        <v>19.106297226763825</v>
      </c>
      <c r="L174" s="129">
        <f>IF('3d PC'!L$42="-","-",'3d PC'!L$42)</f>
        <v>19.106297226763825</v>
      </c>
      <c r="M174" s="129">
        <f>IF('3d PC'!M$42="-","-",'3d PC'!M$42)</f>
        <v>20.852393125569616</v>
      </c>
      <c r="N174" s="129">
        <f>IF('3d PC'!N$42="-","-",'3d PC'!N$42)</f>
        <v>20.849370287873604</v>
      </c>
      <c r="O174" s="30"/>
      <c r="P174" s="129">
        <f>IF('3d PC'!P$42="-","-",'3d PC'!P$42)</f>
        <v>20.849370287873604</v>
      </c>
      <c r="Q174" s="129">
        <f>IF('3d PC'!Q$42="-","-",'3d PC'!Q$42)</f>
        <v>21.503193401206047</v>
      </c>
      <c r="R174" s="129">
        <f>IF('3d PC'!R$42="-","-",'3d PC'!R$42)</f>
        <v>21.819481548965161</v>
      </c>
      <c r="S174" s="129">
        <f>IF('3d PC'!S$42="-","-",'3d PC'!S$42)</f>
        <v>25.256715910577427</v>
      </c>
      <c r="T174" s="129">
        <f>IF('3d PC'!T$42="-","-",'3d PC'!T$42)</f>
        <v>24.167303215101221</v>
      </c>
      <c r="U174" s="129">
        <f>IF('3d PC'!U$42="-","-",'3d PC'!U$42)</f>
        <v>23.962512789411701</v>
      </c>
      <c r="V174" s="129">
        <f>IF('3d PC'!V$42="-","-",'3d PC'!V$42)</f>
        <v>23.858648398084732</v>
      </c>
      <c r="W174" s="129" t="str">
        <f>IF('3d PC'!W$42="-","-",'3d PC'!W$42)</f>
        <v>-</v>
      </c>
      <c r="X174" s="129" t="str">
        <f>IF('3d PC'!X$42="-","-",'3d PC'!X$42)</f>
        <v>-</v>
      </c>
      <c r="Y174" s="129" t="str">
        <f>IF('3d PC'!Y$42="-","-",'3d PC'!Y$42)</f>
        <v>-</v>
      </c>
      <c r="Z174" s="129" t="str">
        <f>IF('3d PC'!Z$42="-","-",'3d PC'!Z$42)</f>
        <v>-</v>
      </c>
      <c r="AA174" s="28"/>
    </row>
    <row r="175" spans="1:27" s="29" customFormat="1" ht="11.25" customHeight="1" x14ac:dyDescent="0.25">
      <c r="A175" s="256"/>
      <c r="B175" s="132" t="s">
        <v>352</v>
      </c>
      <c r="C175" s="178" t="s">
        <v>343</v>
      </c>
      <c r="D175" s="134" t="s">
        <v>329</v>
      </c>
      <c r="E175" s="131"/>
      <c r="F175" s="30"/>
      <c r="G175" s="129">
        <f>IF('3f NC-Gas'!F57="-","-",'3f NC-Gas'!F57)</f>
        <v>108.41773651861108</v>
      </c>
      <c r="H175" s="129">
        <f>IF('3f NC-Gas'!G57="-","-",'3f NC-Gas'!G57)</f>
        <v>108.29773651861107</v>
      </c>
      <c r="I175" s="129">
        <f>IF('3f NC-Gas'!H57="-","-",'3f NC-Gas'!H57)</f>
        <v>120.97937311923182</v>
      </c>
      <c r="J175" s="129">
        <f>IF('3f NC-Gas'!I57="-","-",'3f NC-Gas'!I57)</f>
        <v>120.63137311923182</v>
      </c>
      <c r="K175" s="129">
        <f>IF('3f NC-Gas'!J57="-","-",'3f NC-Gas'!J57)</f>
        <v>116.38255397526829</v>
      </c>
      <c r="L175" s="129">
        <f>IF('3f NC-Gas'!K57="-","-",'3f NC-Gas'!K57)</f>
        <v>116.4065539752683</v>
      </c>
      <c r="M175" s="129">
        <f>IF('3f NC-Gas'!L57="-","-",'3f NC-Gas'!L57)</f>
        <v>120.68792920353981</v>
      </c>
      <c r="N175" s="129">
        <f>IF('3f NC-Gas'!M57="-","-",'3f NC-Gas'!M57)</f>
        <v>120.75992920353981</v>
      </c>
      <c r="O175" s="30"/>
      <c r="P175" s="129">
        <f>IF('3f NC-Gas'!O57="-","-",'3f NC-Gas'!O57)</f>
        <v>120.75992920353981</v>
      </c>
      <c r="Q175" s="129">
        <f>IF('3f NC-Gas'!P57="-","-",'3f NC-Gas'!P57)</f>
        <v>124.36459188902195</v>
      </c>
      <c r="R175" s="129">
        <f>IF('3f NC-Gas'!Q57="-","-",'3f NC-Gas'!Q57)</f>
        <v>123.92059188902195</v>
      </c>
      <c r="S175" s="129">
        <f>IF('3f NC-Gas'!R57="-","-",'3f NC-Gas'!R57)</f>
        <v>134.26658823529411</v>
      </c>
      <c r="T175" s="129">
        <f>IF('3f NC-Gas'!S57="-","-",'3f NC-Gas'!S57)</f>
        <v>131.60258823529409</v>
      </c>
      <c r="U175" s="129">
        <f>IF('3f NC-Gas'!T57="-","-",'3f NC-Gas'!T57)</f>
        <v>117.38616328992188</v>
      </c>
      <c r="V175" s="129">
        <f>IF('3f NC-Gas'!U57="-","-",'3f NC-Gas'!U57)</f>
        <v>116.95416328992189</v>
      </c>
      <c r="W175" s="129" t="str">
        <f>IF('3f NC-Gas'!V57="-","-",'3f NC-Gas'!V57)</f>
        <v>-</v>
      </c>
      <c r="X175" s="129" t="str">
        <f>IF('3f NC-Gas'!W57="-","-",'3f NC-Gas'!W57)</f>
        <v>-</v>
      </c>
      <c r="Y175" s="129" t="str">
        <f>IF('3f NC-Gas'!X57="-","-",'3f NC-Gas'!X57)</f>
        <v>-</v>
      </c>
      <c r="Z175" s="129" t="str">
        <f>IF('3f NC-Gas'!Y57="-","-",'3f NC-Gas'!Y57)</f>
        <v>-</v>
      </c>
      <c r="AA175" s="28"/>
    </row>
    <row r="176" spans="1:27" s="29" customFormat="1" ht="11.25" customHeight="1" x14ac:dyDescent="0.25">
      <c r="A176" s="256"/>
      <c r="B176" s="132" t="s">
        <v>349</v>
      </c>
      <c r="C176" s="178" t="s">
        <v>344</v>
      </c>
      <c r="D176" s="134" t="s">
        <v>329</v>
      </c>
      <c r="E176" s="131"/>
      <c r="F176" s="30"/>
      <c r="G176" s="129">
        <f>IF('3g CPIH'!C$16="-","-",'3h OC '!$E$12*('3g CPIH'!C$16/'3g CPIH'!$G$16))</f>
        <v>87.194616340508801</v>
      </c>
      <c r="H176" s="129">
        <f>IF('3g CPIH'!D$16="-","-",'3h OC '!$E$12*('3g CPIH'!D$16/'3g CPIH'!$G$16))</f>
        <v>87.369180136986301</v>
      </c>
      <c r="I176" s="129">
        <f>IF('3g CPIH'!E$16="-","-",'3h OC '!$E$12*('3g CPIH'!E$16/'3g CPIH'!$G$16))</f>
        <v>87.631025831702544</v>
      </c>
      <c r="J176" s="129">
        <f>IF('3g CPIH'!F$16="-","-",'3h OC '!$E$12*('3g CPIH'!F$16/'3g CPIH'!$G$16))</f>
        <v>88.15471722113503</v>
      </c>
      <c r="K176" s="129">
        <f>IF('3g CPIH'!G$16="-","-",'3h OC '!$E$12*('3g CPIH'!G$16/'3g CPIH'!$G$16))</f>
        <v>89.202100000000002</v>
      </c>
      <c r="L176" s="129">
        <f>IF('3g CPIH'!H$16="-","-",'3h OC '!$E$12*('3g CPIH'!H$16/'3g CPIH'!$G$16))</f>
        <v>90.33676467710373</v>
      </c>
      <c r="M176" s="129">
        <f>IF('3g CPIH'!I$16="-","-",'3h OC '!$E$12*('3g CPIH'!I$16/'3g CPIH'!$G$16))</f>
        <v>91.645993150684916</v>
      </c>
      <c r="N176" s="129">
        <f>IF('3g CPIH'!J$16="-","-",'3h OC '!$E$12*('3g CPIH'!J$16/'3g CPIH'!$G$16))</f>
        <v>92.431530234833673</v>
      </c>
      <c r="O176" s="30"/>
      <c r="P176" s="129">
        <f>IF('3g CPIH'!L$16="-","-",'3h OC '!$E$12*('3g CPIH'!L$16/'3g CPIH'!$G$16))</f>
        <v>92.431530234833673</v>
      </c>
      <c r="Q176" s="129">
        <f>IF('3g CPIH'!M$16="-","-",'3h OC '!$E$12*('3g CPIH'!M$16/'3g CPIH'!$G$16))</f>
        <v>93.47891301369863</v>
      </c>
      <c r="R176" s="129">
        <f>IF('3g CPIH'!N$16="-","-",'3h OC '!$E$12*('3g CPIH'!N$16/'3g CPIH'!$G$16))</f>
        <v>94.177168199608616</v>
      </c>
      <c r="S176" s="129">
        <f>IF('3g CPIH'!O$16="-","-",'3h OC '!$E$12*('3g CPIH'!O$16/'3g CPIH'!$G$16))</f>
        <v>94.700859589041102</v>
      </c>
      <c r="T176" s="129">
        <f>IF('3g CPIH'!P$16="-","-",'3h OC '!$E$12*('3g CPIH'!P$16/'3g CPIH'!$G$16))</f>
        <v>94.96270528375733</v>
      </c>
      <c r="U176" s="129">
        <f>IF('3g CPIH'!Q$16="-","-",'3h OC '!$E$12*('3g CPIH'!Q$16/'3g CPIH'!$G$16))</f>
        <v>95.48639667318983</v>
      </c>
      <c r="V176" s="129">
        <f>IF('3g CPIH'!R$16="-","-",'3h OC '!$E$12*('3g CPIH'!R$16/'3g CPIH'!$G$16))</f>
        <v>97.232034637964787</v>
      </c>
      <c r="W176" s="129" t="str">
        <f>IF('3g CPIH'!S$16="-","-",'3h OC '!$E$12*('3g CPIH'!S$16/'3g CPIH'!$G$16))</f>
        <v>-</v>
      </c>
      <c r="X176" s="129" t="str">
        <f>IF('3g CPIH'!T$16="-","-",'3h OC '!$E$12*('3g CPIH'!T$16/'3g CPIH'!$G$16))</f>
        <v>-</v>
      </c>
      <c r="Y176" s="129" t="str">
        <f>IF('3g CPIH'!U$16="-","-",'3h OC '!$E$12*('3g CPIH'!U$16/'3g CPIH'!$G$16))</f>
        <v>-</v>
      </c>
      <c r="Z176" s="129" t="str">
        <f>IF('3g CPIH'!V$16="-","-",'3h OC '!$E$12*('3g CPIH'!V$16/'3g CPIH'!$G$16))</f>
        <v>-</v>
      </c>
      <c r="AA176" s="28"/>
    </row>
    <row r="177" spans="1:27" s="29" customFormat="1" ht="11.25" customHeight="1" x14ac:dyDescent="0.25">
      <c r="A177" s="256"/>
      <c r="B177" s="132" t="s">
        <v>349</v>
      </c>
      <c r="C177" s="178" t="s">
        <v>43</v>
      </c>
      <c r="D177" s="134" t="s">
        <v>329</v>
      </c>
      <c r="E177" s="131"/>
      <c r="F177" s="30"/>
      <c r="G177" s="129" t="s">
        <v>333</v>
      </c>
      <c r="H177" s="129" t="s">
        <v>333</v>
      </c>
      <c r="I177" s="129" t="s">
        <v>333</v>
      </c>
      <c r="J177" s="129" t="s">
        <v>333</v>
      </c>
      <c r="K177" s="129">
        <f>IF('3i SMNCC'!G$47="-","-",'3i SMNCC'!G$47)</f>
        <v>0</v>
      </c>
      <c r="L177" s="129">
        <f>IF('3i SMNCC'!H$47="-","-",'3i SMNCC'!H$47)</f>
        <v>-0.14839729644435984</v>
      </c>
      <c r="M177" s="129">
        <f>IF('3i SMNCC'!I$47="-","-",'3i SMNCC'!I$47)</f>
        <v>1.899695256253338</v>
      </c>
      <c r="N177" s="129">
        <f>IF('3i SMNCC'!J$47="-","-",'3i SMNCC'!J$47)</f>
        <v>12.665365920990935</v>
      </c>
      <c r="O177" s="30"/>
      <c r="P177" s="129">
        <f>IF('3i SMNCC'!L$47="-","-",'3i SMNCC'!L$47)</f>
        <v>12.665365920990935</v>
      </c>
      <c r="Q177" s="129">
        <f>IF('3i SMNCC'!M$47="-","-",'3i SMNCC'!M$47)</f>
        <v>14.640709693750988</v>
      </c>
      <c r="R177" s="129">
        <f>IF('3i SMNCC'!N$47="-","-",'3i SMNCC'!N$47)</f>
        <v>14.927787132222536</v>
      </c>
      <c r="S177" s="129">
        <f>IF('3i SMNCC'!O$47="-","-",'3i SMNCC'!O$47)</f>
        <v>17.170757060355506</v>
      </c>
      <c r="T177" s="129">
        <f>IF('3i SMNCC'!P$47="-","-",'3i SMNCC'!P$47)</f>
        <v>11.164989866554468</v>
      </c>
      <c r="U177" s="129">
        <f>IF('3i SMNCC'!Q$47="-","-",'3i SMNCC'!Q$47)</f>
        <v>10.900121345430581</v>
      </c>
      <c r="V177" s="129">
        <f>IF('3i SMNCC'!R$47="-","-",'3i SMNCC'!R$47)</f>
        <v>7.9767627265742567</v>
      </c>
      <c r="W177" s="129" t="str">
        <f>IF('3i SMNCC'!S$47="-","-",'3i SMNCC'!S$47)</f>
        <v>-</v>
      </c>
      <c r="X177" s="129" t="str">
        <f>IF('3i SMNCC'!T$47="-","-",'3i SMNCC'!T$47)</f>
        <v>-</v>
      </c>
      <c r="Y177" s="129" t="str">
        <f>IF('3i SMNCC'!U$47="-","-",'3i SMNCC'!U$47)</f>
        <v>-</v>
      </c>
      <c r="Z177" s="129" t="str">
        <f>IF('3i SMNCC'!V$47="-","-",'3i SMNCC'!V$47)</f>
        <v>-</v>
      </c>
      <c r="AA177" s="28"/>
    </row>
    <row r="178" spans="1:27" s="29" customFormat="1" ht="12.4" customHeight="1" x14ac:dyDescent="0.25">
      <c r="A178" s="256"/>
      <c r="B178" s="132" t="s">
        <v>349</v>
      </c>
      <c r="C178" s="178" t="s">
        <v>389</v>
      </c>
      <c r="D178" s="134" t="s">
        <v>329</v>
      </c>
      <c r="E178" s="131"/>
      <c r="F178" s="30"/>
      <c r="G178" s="129">
        <f>IF('3g CPIH'!C$16="-","-",'3j PAAC PAP'!$G$22*('3g CPIH'!C$16/'3g CPIH'!$G$16))</f>
        <v>3.1142016634050882</v>
      </c>
      <c r="H178" s="129">
        <f>IF('3g CPIH'!D$16="-","-",'3j PAAC PAP'!$G$22*('3g CPIH'!D$16/'3g CPIH'!$G$16))</f>
        <v>3.1204363013698631</v>
      </c>
      <c r="I178" s="129">
        <f>IF('3g CPIH'!E$16="-","-",'3j PAAC PAP'!$G$22*('3g CPIH'!E$16/'3g CPIH'!$G$16))</f>
        <v>3.129788258317026</v>
      </c>
      <c r="J178" s="129">
        <f>IF('3g CPIH'!F$16="-","-",'3j PAAC PAP'!$G$22*('3g CPIH'!F$16/'3g CPIH'!$G$16))</f>
        <v>3.1484921722113506</v>
      </c>
      <c r="K178" s="129">
        <f>IF('3g CPIH'!G$16="-","-",'3j PAAC PAP'!$G$22*('3g CPIH'!G$16/'3g CPIH'!$G$16))</f>
        <v>3.1859000000000002</v>
      </c>
      <c r="L178" s="129">
        <f>IF('3g CPIH'!H$16="-","-",'3j PAAC PAP'!$G$22*('3g CPIH'!H$16/'3g CPIH'!$G$16))</f>
        <v>3.2264251467710374</v>
      </c>
      <c r="M178" s="129">
        <f>IF('3g CPIH'!I$16="-","-",'3j PAAC PAP'!$G$22*('3g CPIH'!I$16/'3g CPIH'!$G$16))</f>
        <v>3.2731849315068491</v>
      </c>
      <c r="N178" s="129">
        <f>IF('3g CPIH'!J$16="-","-",'3j PAAC PAP'!$G$22*('3g CPIH'!J$16/'3g CPIH'!$G$16))</f>
        <v>3.3012408023483371</v>
      </c>
      <c r="O178" s="30"/>
      <c r="P178" s="129">
        <f>IF('3g CPIH'!L$16="-","-",'3j PAAC PAP'!$G$22*('3g CPIH'!L$16/'3g CPIH'!$G$16))</f>
        <v>3.3012408023483371</v>
      </c>
      <c r="Q178" s="129">
        <f>IF('3g CPIH'!M$16="-","-",'3j PAAC PAP'!$G$22*('3g CPIH'!M$16/'3g CPIH'!$G$16))</f>
        <v>3.3386486301369862</v>
      </c>
      <c r="R178" s="129">
        <f>IF('3g CPIH'!N$16="-","-",'3j PAAC PAP'!$G$22*('3g CPIH'!N$16/'3g CPIH'!$G$16))</f>
        <v>3.3635871819960861</v>
      </c>
      <c r="S178" s="129">
        <f>IF('3g CPIH'!O$16="-","-",'3j PAAC PAP'!$G$22*('3g CPIH'!O$16/'3g CPIH'!$G$16))</f>
        <v>3.3822910958904111</v>
      </c>
      <c r="T178" s="129">
        <f>IF('3g CPIH'!P$16="-","-",'3j PAAC PAP'!$G$22*('3g CPIH'!P$16/'3g CPIH'!$G$16))</f>
        <v>3.3916430528375732</v>
      </c>
      <c r="U178" s="129">
        <f>IF('3g CPIH'!Q$16="-","-",'3j PAAC PAP'!$G$22*('3g CPIH'!Q$16/'3g CPIH'!$G$16))</f>
        <v>3.4103469667318986</v>
      </c>
      <c r="V178" s="129">
        <f>IF('3g CPIH'!R$16="-","-",'3j PAAC PAP'!$G$22*('3g CPIH'!R$16/'3g CPIH'!$G$16))</f>
        <v>3.4726933463796481</v>
      </c>
      <c r="W178" s="129" t="str">
        <f>IF('3g CPIH'!S$16="-","-",'3j PAAC PAP'!$G$22*('3g CPIH'!S$16/'3g CPIH'!$G$16))</f>
        <v>-</v>
      </c>
      <c r="X178" s="129" t="str">
        <f>IF('3g CPIH'!T$16="-","-",'3j PAAC PAP'!$G$22*('3g CPIH'!T$16/'3g CPIH'!$G$16))</f>
        <v>-</v>
      </c>
      <c r="Y178" s="129" t="str">
        <f>IF('3g CPIH'!U$16="-","-",'3j PAAC PAP'!$G$22*('3g CPIH'!U$16/'3g CPIH'!$G$16))</f>
        <v>-</v>
      </c>
      <c r="Z178" s="129" t="str">
        <f>IF('3g CPIH'!V$16="-","-",'3j PAAC PAP'!$G$22*('3g CPIH'!V$16/'3g CPIH'!$G$16))</f>
        <v>-</v>
      </c>
      <c r="AA178" s="28"/>
    </row>
    <row r="179" spans="1:27" s="29" customFormat="1" ht="11.25" customHeight="1" x14ac:dyDescent="0.25">
      <c r="A179" s="256"/>
      <c r="B179" s="132" t="s">
        <v>349</v>
      </c>
      <c r="C179" s="132" t="s">
        <v>404</v>
      </c>
      <c r="D179" s="134" t="s">
        <v>329</v>
      </c>
      <c r="E179" s="131"/>
      <c r="F179" s="30"/>
      <c r="G179" s="129">
        <f>IF(G171="-","-",SUM(G171:G177)*'3j PAAC PAP'!$G$40)</f>
        <v>1.9462968383767316</v>
      </c>
      <c r="H179" s="129">
        <f>IF(H171="-","-",SUM(H171:H177)*'3j PAAC PAP'!$G$40)</f>
        <v>1.7828781373214422</v>
      </c>
      <c r="I179" s="129">
        <f>IF(I171="-","-",SUM(I171:I177)*'3j PAAC PAP'!$G$40)</f>
        <v>1.6788428420541261</v>
      </c>
      <c r="J179" s="129">
        <f>IF(J171="-","-",SUM(J171:J177)*'3j PAAC PAP'!$G$40)</f>
        <v>1.6190932284882931</v>
      </c>
      <c r="K179" s="129">
        <f>IF(K171="-","-",SUM(K171:K177)*'3j PAAC PAP'!$G$40)</f>
        <v>1.759185234498766</v>
      </c>
      <c r="L179" s="129">
        <f>IF(L171="-","-",SUM(L171:L177)*'3j PAAC PAP'!$G$40)</f>
        <v>1.7563777499862347</v>
      </c>
      <c r="M179" s="129">
        <f>IF(M171="-","-",SUM(M171:M177)*'3j PAAC PAP'!$G$40)</f>
        <v>1.8642939951291491</v>
      </c>
      <c r="N179" s="129">
        <f>IF(N171="-","-",SUM(N171:N177)*'3j PAAC PAP'!$G$40)</f>
        <v>2.0264173920754813</v>
      </c>
      <c r="O179" s="30"/>
      <c r="P179" s="129">
        <f>IF(P171="-","-",SUM(P171:P177)*'3j PAAC PAP'!$G$40)</f>
        <v>2.0264173920754813</v>
      </c>
      <c r="Q179" s="129">
        <f>IF(Q171="-","-",SUM(Q171:Q177)*'3j PAAC PAP'!$G$40)</f>
        <v>2.2129061922416287</v>
      </c>
      <c r="R179" s="129">
        <f>IF(R171="-","-",SUM(R171:R177)*'3j PAAC PAP'!$G$40)</f>
        <v>2.0080548706227375</v>
      </c>
      <c r="S179" s="129">
        <f>IF(S171="-","-",SUM(S171:S177)*'3j PAAC PAP'!$G$40)</f>
        <v>1.9753423093068398</v>
      </c>
      <c r="T179" s="129">
        <f>IF(T171="-","-",SUM(T171:T177)*'3j PAAC PAP'!$G$40)</f>
        <v>1.7273383683042431</v>
      </c>
      <c r="U179" s="129">
        <f>IF(U171="-","-",SUM(U171:U177)*'3j PAAC PAP'!$G$40)</f>
        <v>1.8546037931047326</v>
      </c>
      <c r="V179" s="129">
        <f>IF(V171="-","-",SUM(V171:V177)*'3j PAAC PAP'!$G$40)</f>
        <v>2.1789969165996212</v>
      </c>
      <c r="W179" s="129" t="str">
        <f>IF(W171="-","-",SUM(W171:W177)*'3j PAAC PAP'!$G$40)</f>
        <v>-</v>
      </c>
      <c r="X179" s="129" t="str">
        <f>IF(X171="-","-",SUM(X171:X177)*'3j PAAC PAP'!$G$40)</f>
        <v>-</v>
      </c>
      <c r="Y179" s="129" t="str">
        <f>IF(Y171="-","-",SUM(Y171:Y177)*'3j PAAC PAP'!$G$40)</f>
        <v>-</v>
      </c>
      <c r="Z179" s="129" t="str">
        <f>IF(Z171="-","-",SUM(Z171:Z177)*'3j PAAC PAP'!$G$40)</f>
        <v>-</v>
      </c>
      <c r="AA179" s="28"/>
    </row>
    <row r="180" spans="1:27" x14ac:dyDescent="0.25">
      <c r="A180" s="256"/>
      <c r="B180" s="132" t="s">
        <v>388</v>
      </c>
      <c r="C180" s="178" t="s">
        <v>515</v>
      </c>
      <c r="D180" s="134" t="s">
        <v>329</v>
      </c>
      <c r="E180" s="131"/>
      <c r="F180" s="30"/>
      <c r="G180" s="129">
        <f>IF(G174="-","-",SUM(G171:G179)*'3k EBIT'!$E$12)</f>
        <v>9.2143060918580932</v>
      </c>
      <c r="H180" s="129">
        <f>IF(H174="-","-",SUM(H171:H179)*'3k EBIT'!$E$12)</f>
        <v>8.4458219922690549</v>
      </c>
      <c r="I180" s="129">
        <f>IF(I174="-","-",SUM(I171:I179)*'3k EBIT'!$E$12)</f>
        <v>7.9566953966330809</v>
      </c>
      <c r="J180" s="129">
        <f>IF(J174="-","-",SUM(J171:J179)*'3k EBIT'!$E$12)</f>
        <v>7.6760381464860377</v>
      </c>
      <c r="K180" s="129">
        <f>IF(K174="-","-",SUM(K171:K179)*'3k EBIT'!$E$12)</f>
        <v>8.3356554003676244</v>
      </c>
      <c r="L180" s="129">
        <f>IF(L174="-","-",SUM(L171:L179)*'3k EBIT'!$E$12)</f>
        <v>8.3232358894387115</v>
      </c>
      <c r="M180" s="129">
        <f>IF(M174="-","-",SUM(M171:M179)*'3k EBIT'!$E$12)</f>
        <v>8.8317024736313439</v>
      </c>
      <c r="N180" s="129">
        <f>IF(N174="-","-",SUM(N171:N179)*'3k EBIT'!$E$12)</f>
        <v>9.5947585264048652</v>
      </c>
      <c r="O180" s="30"/>
      <c r="P180" s="129">
        <f>IF(P174="-","-",SUM(P171:P179)*'3k EBIT'!$E$12)</f>
        <v>9.5947585264048652</v>
      </c>
      <c r="Q180" s="129">
        <f>IF(Q174="-","-",SUM(Q171:Q179)*'3k EBIT'!$E$12)</f>
        <v>10.472593162248646</v>
      </c>
      <c r="R180" s="129">
        <f>IF(R174="-","-",SUM(R171:R179)*'3k EBIT'!$E$12)</f>
        <v>9.5096018651423968</v>
      </c>
      <c r="S180" s="129">
        <f>IF(S174="-","-",SUM(S171:S179)*'3k EBIT'!$E$12)</f>
        <v>9.3561075982428576</v>
      </c>
      <c r="T180" s="129">
        <f>IF(T174="-","-",SUM(T171:T179)*'3k EBIT'!$E$12)</f>
        <v>8.189855319061067</v>
      </c>
      <c r="U180" s="129">
        <f>IF(U174="-","-",SUM(U171:U179)*'3k EBIT'!$E$12)</f>
        <v>8.788783238590387</v>
      </c>
      <c r="V180" s="129">
        <f>IF(V174="-","-",SUM(V171:V179)*'3k EBIT'!$E$12)</f>
        <v>10.315704326542152</v>
      </c>
      <c r="W180" s="129" t="str">
        <f>IF(W174="-","-",SUM(W171:W179)*'3k EBIT'!$E$12)</f>
        <v>-</v>
      </c>
      <c r="X180" s="129" t="str">
        <f>IF(X174="-","-",SUM(X171:X179)*'3k EBIT'!$E$12)</f>
        <v>-</v>
      </c>
      <c r="Y180" s="129" t="str">
        <f>IF(Y174="-","-",SUM(Y171:Y179)*'3k EBIT'!$E$12)</f>
        <v>-</v>
      </c>
      <c r="Z180" s="129" t="str">
        <f>IF(Z174="-","-",SUM(Z171:Z179)*'3k EBIT'!$E$12)</f>
        <v>-</v>
      </c>
    </row>
    <row r="181" spans="1:27" x14ac:dyDescent="0.25">
      <c r="A181" s="256"/>
      <c r="B181" s="132" t="s">
        <v>292</v>
      </c>
      <c r="C181" s="176" t="s">
        <v>516</v>
      </c>
      <c r="D181" s="134" t="s">
        <v>329</v>
      </c>
      <c r="E181" s="130"/>
      <c r="F181" s="30"/>
      <c r="G181" s="129">
        <f>IF(G176="-","-",SUM(G171:G174,G176:G180)*'3l HAP'!$E$13)</f>
        <v>5.5130032758083169</v>
      </c>
      <c r="H181" s="129">
        <f>IF(H176="-","-",SUM(H171:H174,H176:H180)*'3l HAP'!$E$13)</f>
        <v>4.9225827718780684</v>
      </c>
      <c r="I181" s="129">
        <f>IF(I176="-","-",SUM(I171:I174,I176:I180)*'3l HAP'!$E$13)</f>
        <v>4.3600004288971856</v>
      </c>
      <c r="J181" s="129">
        <f>IF(J176="-","-",SUM(J171:J174,J176:J180)*'3l HAP'!$E$13)</f>
        <v>4.1488270178378253</v>
      </c>
      <c r="K181" s="129">
        <f>IF(K176="-","-",SUM(K171:K174,K176:K180)*'3l HAP'!$E$13)</f>
        <v>4.7193209381374519</v>
      </c>
      <c r="L181" s="129">
        <f>IF(L176="-","-",SUM(L171:L174,L176:L180)*'3l HAP'!$E$13)</f>
        <v>4.7093993444320201</v>
      </c>
      <c r="M181" s="129">
        <f>IF(M176="-","-",SUM(M171:M174,M176:M180)*'3l HAP'!$E$13)</f>
        <v>5.0385292130944821</v>
      </c>
      <c r="N181" s="129">
        <f>IF(N176="-","-",SUM(N171:N174,N176:N180)*'3l HAP'!$E$13)</f>
        <v>5.6254697481510538</v>
      </c>
      <c r="O181" s="30"/>
      <c r="P181" s="129">
        <f>IF(P176="-","-",SUM(P171:P174,P176:P180)*'3l HAP'!$E$13)</f>
        <v>5.6254697481510538</v>
      </c>
      <c r="Q181" s="129">
        <f>IF(Q176="-","-",SUM(Q171:Q174,Q176:Q180)*'3l HAP'!$E$13)</f>
        <v>6.2491344920193805</v>
      </c>
      <c r="R181" s="129">
        <f>IF(R176="-","-",SUM(R171:R174,R176:R180)*'3l HAP'!$E$13)</f>
        <v>5.5135745824803406</v>
      </c>
      <c r="S181" s="129">
        <f>IF(S176="-","-",SUM(S171:S174,S176:S180)*'3l HAP'!$E$13)</f>
        <v>5.243819448215655</v>
      </c>
      <c r="T181" s="129">
        <f>IF(T176="-","-",SUM(T171:T174,T176:T180)*'3l HAP'!$E$13)</f>
        <v>4.3841339897636162</v>
      </c>
      <c r="U181" s="129">
        <f>IF(U176="-","-",SUM(U171:U174,U176:U180)*'3l HAP'!$E$13)</f>
        <v>5.0537977225367872</v>
      </c>
      <c r="V181" s="129">
        <f>IF(V176="-","-",SUM(V171:V174,V176:V180)*'3l HAP'!$E$13)</f>
        <v>6.2367353932023093</v>
      </c>
      <c r="W181" s="129" t="str">
        <f>IF(W176="-","-",SUM(W171:W174,W176:W180)*'3l HAP'!$E$13)</f>
        <v>-</v>
      </c>
      <c r="X181" s="129" t="str">
        <f>IF(X176="-","-",SUM(X171:X174,X176:X180)*'3l HAP'!$E$13)</f>
        <v>-</v>
      </c>
      <c r="Y181" s="129" t="str">
        <f>IF(Y176="-","-",SUM(Y171:Y174,Y176:Y180)*'3l HAP'!$E$13)</f>
        <v>-</v>
      </c>
      <c r="Z181" s="129" t="str">
        <f>IF(Z176="-","-",SUM(Z171:Z174,Z176:Z180)*'3l HAP'!$E$13)</f>
        <v>-</v>
      </c>
    </row>
    <row r="182" spans="1:27" x14ac:dyDescent="0.25">
      <c r="A182" s="256"/>
      <c r="B182" s="132" t="s">
        <v>44</v>
      </c>
      <c r="C182" s="178" t="str">
        <f>B182&amp;"_"&amp;D182</f>
        <v>Total_Northern Scotland</v>
      </c>
      <c r="D182" s="134" t="s">
        <v>329</v>
      </c>
      <c r="E182" s="131"/>
      <c r="F182" s="30"/>
      <c r="G182" s="129">
        <f t="shared" ref="G182:N182" si="26">IF(G171="-","-",SUM(G171:G181))</f>
        <v>490.47628147929868</v>
      </c>
      <c r="H182" s="129">
        <f t="shared" si="26"/>
        <v>449.43934612458986</v>
      </c>
      <c r="I182" s="129">
        <f t="shared" si="26"/>
        <v>423.13326938155473</v>
      </c>
      <c r="J182" s="129">
        <f t="shared" si="26"/>
        <v>408.15066785360716</v>
      </c>
      <c r="K182" s="129">
        <f t="shared" si="26"/>
        <v>443.43784500680459</v>
      </c>
      <c r="L182" s="129">
        <f t="shared" si="26"/>
        <v>442.77426521315158</v>
      </c>
      <c r="M182" s="129">
        <f t="shared" si="26"/>
        <v>469.86478319598564</v>
      </c>
      <c r="N182" s="129">
        <f t="shared" si="26"/>
        <v>510.61255202532345</v>
      </c>
      <c r="O182" s="30"/>
      <c r="P182" s="129">
        <f t="shared" ref="P182:Z182" si="27">IF(P171="-","-",SUM(P171:P181))</f>
        <v>510.61255202532345</v>
      </c>
      <c r="Q182" s="129">
        <f t="shared" si="27"/>
        <v>557.43802062456166</v>
      </c>
      <c r="R182" s="129">
        <f t="shared" si="27"/>
        <v>506.01872917079476</v>
      </c>
      <c r="S182" s="129">
        <f t="shared" si="27"/>
        <v>497.67033174714305</v>
      </c>
      <c r="T182" s="129">
        <f t="shared" si="27"/>
        <v>435.42897273824781</v>
      </c>
      <c r="U182" s="129">
        <f t="shared" si="27"/>
        <v>467.6211455310563</v>
      </c>
      <c r="V182" s="129">
        <f t="shared" si="27"/>
        <v>549.16831779399854</v>
      </c>
      <c r="W182" s="129" t="str">
        <f t="shared" si="27"/>
        <v>-</v>
      </c>
      <c r="X182" s="129" t="str">
        <f t="shared" si="27"/>
        <v>-</v>
      </c>
      <c r="Y182" s="129" t="str">
        <f t="shared" si="27"/>
        <v>-</v>
      </c>
      <c r="Z182" s="129" t="str">
        <f t="shared" si="27"/>
        <v>-</v>
      </c>
    </row>
    <row r="183" spans="1:27" s="29" customFormat="1" ht="11.5" x14ac:dyDescent="0.25">
      <c r="A183" s="256"/>
      <c r="B183" s="135" t="s">
        <v>350</v>
      </c>
      <c r="C183" s="135" t="s">
        <v>341</v>
      </c>
      <c r="D183" s="133" t="s">
        <v>291</v>
      </c>
      <c r="E183" s="128"/>
      <c r="F183" s="30"/>
      <c r="G183" s="38">
        <f t="shared" ref="G183:V185" si="28">IF(G15="-","-",AVERAGE(G15,G27,G39,G51,G63,G75,G87,G99,G111,G123,G135,G147,G159,G171))</f>
        <v>253.14985164432846</v>
      </c>
      <c r="H183" s="38">
        <f t="shared" si="28"/>
        <v>213.57444115975201</v>
      </c>
      <c r="I183" s="38">
        <f t="shared" si="28"/>
        <v>174.74989531236287</v>
      </c>
      <c r="J183" s="38">
        <f t="shared" si="28"/>
        <v>160.26701947738724</v>
      </c>
      <c r="K183" s="38">
        <f t="shared" si="28"/>
        <v>200.74683223176862</v>
      </c>
      <c r="L183" s="38">
        <f t="shared" si="28"/>
        <v>199.05760849983216</v>
      </c>
      <c r="M183" s="38">
        <f t="shared" si="28"/>
        <v>215.77106184657609</v>
      </c>
      <c r="N183" s="38">
        <f t="shared" si="28"/>
        <v>243.35846990910571</v>
      </c>
      <c r="O183" s="30"/>
      <c r="P183" s="38">
        <f t="shared" ref="P183:Z183" si="29">IF(P15="-","-",AVERAGE(P15,P27,P39,P51,P63,P75,P87,P99,P111,P123,P135,P147,P159,P171))</f>
        <v>243.35846990910571</v>
      </c>
      <c r="Q183" s="38">
        <f t="shared" si="29"/>
        <v>281.17733015023748</v>
      </c>
      <c r="R183" s="38">
        <f t="shared" si="29"/>
        <v>230.77888190073506</v>
      </c>
      <c r="S183" s="38">
        <f t="shared" si="29"/>
        <v>206.31785050021912</v>
      </c>
      <c r="T183" s="38">
        <f t="shared" si="29"/>
        <v>145.13269789847294</v>
      </c>
      <c r="U183" s="38">
        <f t="shared" si="29"/>
        <v>187.0662687882795</v>
      </c>
      <c r="V183" s="38">
        <f t="shared" si="29"/>
        <v>276.51257875872903</v>
      </c>
      <c r="W183" s="38" t="str">
        <f t="shared" si="29"/>
        <v>-</v>
      </c>
      <c r="X183" s="38" t="str">
        <f t="shared" si="29"/>
        <v>-</v>
      </c>
      <c r="Y183" s="38" t="str">
        <f t="shared" si="29"/>
        <v>-</v>
      </c>
      <c r="Z183" s="38" t="str">
        <f t="shared" si="29"/>
        <v>-</v>
      </c>
      <c r="AA183" s="28"/>
    </row>
    <row r="184" spans="1:27" s="29" customFormat="1" ht="11.5" x14ac:dyDescent="0.25">
      <c r="A184" s="256"/>
      <c r="B184" s="135" t="s">
        <v>350</v>
      </c>
      <c r="C184" s="135" t="s">
        <v>300</v>
      </c>
      <c r="D184" s="133" t="s">
        <v>291</v>
      </c>
      <c r="E184" s="128"/>
      <c r="F184" s="30"/>
      <c r="G184" s="38" t="str">
        <f t="shared" si="28"/>
        <v>-</v>
      </c>
      <c r="H184" s="38" t="str">
        <f t="shared" si="28"/>
        <v>-</v>
      </c>
      <c r="I184" s="38" t="str">
        <f t="shared" si="28"/>
        <v>-</v>
      </c>
      <c r="J184" s="38" t="str">
        <f t="shared" si="28"/>
        <v>-</v>
      </c>
      <c r="K184" s="38" t="str">
        <f t="shared" si="28"/>
        <v>-</v>
      </c>
      <c r="L184" s="38" t="str">
        <f t="shared" si="28"/>
        <v>-</v>
      </c>
      <c r="M184" s="38" t="str">
        <f t="shared" si="28"/>
        <v>-</v>
      </c>
      <c r="N184" s="38" t="str">
        <f t="shared" si="28"/>
        <v>-</v>
      </c>
      <c r="O184" s="30"/>
      <c r="P184" s="38" t="str">
        <f t="shared" ref="P184:Z185" si="30">IF(P16="-","-",AVERAGE(P16,P28,P40,P52,P64,P76,P88,P100,P112,P124,P136,P148,P160,P172))</f>
        <v>-</v>
      </c>
      <c r="Q184" s="38" t="str">
        <f t="shared" si="30"/>
        <v>-</v>
      </c>
      <c r="R184" s="38" t="str">
        <f t="shared" si="30"/>
        <v>-</v>
      </c>
      <c r="S184" s="38" t="str">
        <f t="shared" si="30"/>
        <v>-</v>
      </c>
      <c r="T184" s="38" t="str">
        <f t="shared" si="30"/>
        <v>-</v>
      </c>
      <c r="U184" s="38" t="str">
        <f t="shared" si="30"/>
        <v>-</v>
      </c>
      <c r="V184" s="38" t="str">
        <f t="shared" si="30"/>
        <v>-</v>
      </c>
      <c r="W184" s="38" t="str">
        <f t="shared" si="30"/>
        <v>-</v>
      </c>
      <c r="X184" s="38" t="str">
        <f t="shared" si="30"/>
        <v>-</v>
      </c>
      <c r="Y184" s="38" t="str">
        <f t="shared" si="30"/>
        <v>-</v>
      </c>
      <c r="Z184" s="38" t="str">
        <f t="shared" si="30"/>
        <v>-</v>
      </c>
      <c r="AA184" s="28"/>
    </row>
    <row r="185" spans="1:27" s="29" customFormat="1" ht="11.5" x14ac:dyDescent="0.25">
      <c r="A185" s="256"/>
      <c r="B185" s="135" t="s">
        <v>596</v>
      </c>
      <c r="C185" s="135" t="s">
        <v>597</v>
      </c>
      <c r="D185" s="133" t="s">
        <v>291</v>
      </c>
      <c r="E185" s="128"/>
      <c r="F185" s="30"/>
      <c r="G185" s="38" t="str">
        <f t="shared" si="28"/>
        <v>-</v>
      </c>
      <c r="H185" s="38" t="str">
        <f t="shared" si="28"/>
        <v>-</v>
      </c>
      <c r="I185" s="38" t="str">
        <f t="shared" si="28"/>
        <v>-</v>
      </c>
      <c r="J185" s="38" t="str">
        <f t="shared" si="28"/>
        <v>-</v>
      </c>
      <c r="K185" s="38" t="str">
        <f t="shared" si="28"/>
        <v>-</v>
      </c>
      <c r="L185" s="38" t="str">
        <f t="shared" si="28"/>
        <v>-</v>
      </c>
      <c r="M185" s="38" t="str">
        <f t="shared" si="28"/>
        <v>-</v>
      </c>
      <c r="N185" s="38" t="str">
        <f t="shared" si="28"/>
        <v>-</v>
      </c>
      <c r="O185" s="30"/>
      <c r="P185" s="38" t="str">
        <f t="shared" si="28"/>
        <v>-</v>
      </c>
      <c r="Q185" s="38" t="str">
        <f t="shared" si="28"/>
        <v>-</v>
      </c>
      <c r="R185" s="38" t="str">
        <f t="shared" si="28"/>
        <v>-</v>
      </c>
      <c r="S185" s="38" t="str">
        <f t="shared" si="28"/>
        <v>-</v>
      </c>
      <c r="T185" s="38">
        <f t="shared" si="28"/>
        <v>10.705717509101307</v>
      </c>
      <c r="U185" s="38">
        <f t="shared" si="28"/>
        <v>13.71215092385904</v>
      </c>
      <c r="V185" s="38">
        <f t="shared" si="28"/>
        <v>4.43</v>
      </c>
      <c r="W185" s="38" t="str">
        <f t="shared" si="30"/>
        <v>-</v>
      </c>
      <c r="X185" s="38" t="str">
        <f t="shared" si="30"/>
        <v>-</v>
      </c>
      <c r="Y185" s="38" t="str">
        <f t="shared" si="30"/>
        <v>-</v>
      </c>
      <c r="Z185" s="38" t="str">
        <f t="shared" si="30"/>
        <v>-</v>
      </c>
      <c r="AA185" s="28"/>
    </row>
    <row r="186" spans="1:27" s="29" customFormat="1" ht="11.5" x14ac:dyDescent="0.25">
      <c r="A186" s="256"/>
      <c r="B186" s="135" t="s">
        <v>2</v>
      </c>
      <c r="C186" s="135" t="s">
        <v>342</v>
      </c>
      <c r="D186" s="133" t="s">
        <v>291</v>
      </c>
      <c r="E186" s="128"/>
      <c r="F186" s="30"/>
      <c r="G186" s="38">
        <f t="shared" ref="G186:N194" si="31">IF(G18="-","-",AVERAGE(G18,G30,G42,G54,G66,G78,G90,G102,G114,G126,G138,G150,G162,G174))</f>
        <v>21.92626910640212</v>
      </c>
      <c r="H186" s="38">
        <f t="shared" si="31"/>
        <v>21.92626910640212</v>
      </c>
      <c r="I186" s="38">
        <f t="shared" si="31"/>
        <v>22.64764819235609</v>
      </c>
      <c r="J186" s="38">
        <f t="shared" si="31"/>
        <v>22.505107470829557</v>
      </c>
      <c r="K186" s="38">
        <f t="shared" si="31"/>
        <v>19.106297226763822</v>
      </c>
      <c r="L186" s="38">
        <f t="shared" si="31"/>
        <v>19.106297226763822</v>
      </c>
      <c r="M186" s="38">
        <f t="shared" si="31"/>
        <v>20.852393125569616</v>
      </c>
      <c r="N186" s="38">
        <f t="shared" si="31"/>
        <v>20.849370287873601</v>
      </c>
      <c r="O186" s="30"/>
      <c r="P186" s="38">
        <f t="shared" ref="P186:Z186" si="32">IF(P18="-","-",AVERAGE(P18,P30,P42,P54,P66,P78,P90,P102,P114,P126,P138,P150,P162,P174))</f>
        <v>20.849370287873601</v>
      </c>
      <c r="Q186" s="38">
        <f t="shared" si="32"/>
        <v>21.50319340120604</v>
      </c>
      <c r="R186" s="38">
        <f t="shared" si="32"/>
        <v>21.819481548965165</v>
      </c>
      <c r="S186" s="38">
        <f t="shared" si="32"/>
        <v>25.256715910577434</v>
      </c>
      <c r="T186" s="38">
        <f t="shared" si="32"/>
        <v>24.167303215101221</v>
      </c>
      <c r="U186" s="38">
        <f t="shared" si="32"/>
        <v>23.962512789411697</v>
      </c>
      <c r="V186" s="38">
        <f t="shared" si="32"/>
        <v>23.858648398084732</v>
      </c>
      <c r="W186" s="38" t="str">
        <f t="shared" si="32"/>
        <v>-</v>
      </c>
      <c r="X186" s="38" t="str">
        <f t="shared" si="32"/>
        <v>-</v>
      </c>
      <c r="Y186" s="38" t="str">
        <f t="shared" si="32"/>
        <v>-</v>
      </c>
      <c r="Z186" s="38" t="str">
        <f t="shared" si="32"/>
        <v>-</v>
      </c>
      <c r="AA186" s="28"/>
    </row>
    <row r="187" spans="1:27" s="29" customFormat="1" ht="11.5" x14ac:dyDescent="0.25">
      <c r="A187" s="256"/>
      <c r="B187" s="135" t="s">
        <v>352</v>
      </c>
      <c r="C187" s="135" t="s">
        <v>343</v>
      </c>
      <c r="D187" s="133" t="s">
        <v>291</v>
      </c>
      <c r="E187" s="128"/>
      <c r="F187" s="30"/>
      <c r="G187" s="38">
        <f t="shared" si="31"/>
        <v>121.99571420662426</v>
      </c>
      <c r="H187" s="38">
        <f t="shared" si="31"/>
        <v>121.87571420785873</v>
      </c>
      <c r="I187" s="38">
        <f t="shared" si="31"/>
        <v>124.5194448789774</v>
      </c>
      <c r="J187" s="38">
        <f t="shared" si="31"/>
        <v>124.17144488255728</v>
      </c>
      <c r="K187" s="38">
        <f t="shared" si="31"/>
        <v>122.43954491549439</v>
      </c>
      <c r="L187" s="38">
        <f t="shared" si="31"/>
        <v>122.46354491524748</v>
      </c>
      <c r="M187" s="38">
        <f t="shared" si="31"/>
        <v>126.26991866834115</v>
      </c>
      <c r="N187" s="38">
        <f t="shared" si="31"/>
        <v>126.34191866760045</v>
      </c>
      <c r="O187" s="30"/>
      <c r="P187" s="38">
        <f t="shared" ref="P187:Z187" si="33">IF(P19="-","-",AVERAGE(P19,P31,P43,P55,P67,P79,P91,P103,P115,P127,P139,P151,P163,P175))</f>
        <v>126.34191866760045</v>
      </c>
      <c r="Q187" s="38">
        <f t="shared" si="33"/>
        <v>131.74472031618731</v>
      </c>
      <c r="R187" s="38">
        <f t="shared" si="33"/>
        <v>131.30072032075481</v>
      </c>
      <c r="S187" s="38">
        <f t="shared" si="33"/>
        <v>132.24553140529321</v>
      </c>
      <c r="T187" s="38">
        <f t="shared" si="33"/>
        <v>129.58153143269809</v>
      </c>
      <c r="U187" s="38">
        <f t="shared" si="33"/>
        <v>123.6783856835283</v>
      </c>
      <c r="V187" s="38">
        <f t="shared" si="33"/>
        <v>123.24638568797238</v>
      </c>
      <c r="W187" s="38" t="str">
        <f t="shared" si="33"/>
        <v>-</v>
      </c>
      <c r="X187" s="38" t="str">
        <f t="shared" si="33"/>
        <v>-</v>
      </c>
      <c r="Y187" s="38" t="str">
        <f t="shared" si="33"/>
        <v>-</v>
      </c>
      <c r="Z187" s="38" t="str">
        <f t="shared" si="33"/>
        <v>-</v>
      </c>
      <c r="AA187" s="28"/>
    </row>
    <row r="188" spans="1:27" s="29" customFormat="1" ht="11.5" x14ac:dyDescent="0.25">
      <c r="A188" s="256"/>
      <c r="B188" s="135" t="s">
        <v>349</v>
      </c>
      <c r="C188" s="135" t="s">
        <v>344</v>
      </c>
      <c r="D188" s="133" t="s">
        <v>291</v>
      </c>
      <c r="E188" s="128"/>
      <c r="F188" s="30"/>
      <c r="G188" s="38">
        <f t="shared" si="31"/>
        <v>87.194616340508816</v>
      </c>
      <c r="H188" s="38">
        <f t="shared" si="31"/>
        <v>87.369180136986316</v>
      </c>
      <c r="I188" s="38">
        <f t="shared" si="31"/>
        <v>87.631025831702559</v>
      </c>
      <c r="J188" s="38">
        <f t="shared" si="31"/>
        <v>88.15471722113503</v>
      </c>
      <c r="K188" s="38">
        <f t="shared" si="31"/>
        <v>89.202099999999987</v>
      </c>
      <c r="L188" s="38">
        <f t="shared" si="31"/>
        <v>90.336764677103716</v>
      </c>
      <c r="M188" s="38">
        <f t="shared" si="31"/>
        <v>91.64599315068493</v>
      </c>
      <c r="N188" s="38">
        <f t="shared" si="31"/>
        <v>92.431530234833659</v>
      </c>
      <c r="O188" s="30"/>
      <c r="P188" s="38">
        <f t="shared" ref="P188:Z188" si="34">IF(P20="-","-",AVERAGE(P20,P32,P44,P56,P68,P80,P92,P104,P116,P128,P140,P152,P164,P176))</f>
        <v>92.431530234833659</v>
      </c>
      <c r="Q188" s="38">
        <f t="shared" si="34"/>
        <v>93.478913013698644</v>
      </c>
      <c r="R188" s="38">
        <f t="shared" si="34"/>
        <v>94.177168199608587</v>
      </c>
      <c r="S188" s="38">
        <f t="shared" si="34"/>
        <v>94.700859589041102</v>
      </c>
      <c r="T188" s="38">
        <f t="shared" si="34"/>
        <v>94.96270528375733</v>
      </c>
      <c r="U188" s="38">
        <f t="shared" si="34"/>
        <v>95.486396673189816</v>
      </c>
      <c r="V188" s="38">
        <f t="shared" si="34"/>
        <v>97.232034637964787</v>
      </c>
      <c r="W188" s="38" t="str">
        <f t="shared" si="34"/>
        <v>-</v>
      </c>
      <c r="X188" s="38" t="str">
        <f t="shared" si="34"/>
        <v>-</v>
      </c>
      <c r="Y188" s="38" t="str">
        <f t="shared" si="34"/>
        <v>-</v>
      </c>
      <c r="Z188" s="38" t="str">
        <f t="shared" si="34"/>
        <v>-</v>
      </c>
      <c r="AA188" s="28"/>
    </row>
    <row r="189" spans="1:27" s="29" customFormat="1" ht="11.5" x14ac:dyDescent="0.25">
      <c r="A189" s="256"/>
      <c r="B189" s="135" t="s">
        <v>349</v>
      </c>
      <c r="C189" s="135" t="s">
        <v>43</v>
      </c>
      <c r="D189" s="133" t="s">
        <v>291</v>
      </c>
      <c r="E189" s="128"/>
      <c r="F189" s="30"/>
      <c r="G189" s="38" t="str">
        <f t="shared" si="31"/>
        <v>-</v>
      </c>
      <c r="H189" s="38" t="str">
        <f t="shared" si="31"/>
        <v>-</v>
      </c>
      <c r="I189" s="38" t="str">
        <f t="shared" si="31"/>
        <v>-</v>
      </c>
      <c r="J189" s="38" t="str">
        <f t="shared" si="31"/>
        <v>-</v>
      </c>
      <c r="K189" s="38">
        <f t="shared" si="31"/>
        <v>0</v>
      </c>
      <c r="L189" s="38">
        <f t="shared" si="31"/>
        <v>-0.14839729644435984</v>
      </c>
      <c r="M189" s="38">
        <f t="shared" si="31"/>
        <v>1.899695256253338</v>
      </c>
      <c r="N189" s="38">
        <f t="shared" si="31"/>
        <v>12.665365920990933</v>
      </c>
      <c r="O189" s="30"/>
      <c r="P189" s="38">
        <f t="shared" ref="P189:Z189" si="35">IF(P21="-","-",AVERAGE(P21,P33,P45,P57,P69,P81,P93,P105,P117,P129,P141,P153,P165,P177))</f>
        <v>12.665365920990933</v>
      </c>
      <c r="Q189" s="38">
        <f t="shared" si="35"/>
        <v>14.640709693750987</v>
      </c>
      <c r="R189" s="38">
        <f t="shared" si="35"/>
        <v>14.927787132222536</v>
      </c>
      <c r="S189" s="38">
        <f t="shared" si="35"/>
        <v>17.170757060355502</v>
      </c>
      <c r="T189" s="38">
        <f t="shared" si="35"/>
        <v>11.164989866554466</v>
      </c>
      <c r="U189" s="38">
        <f t="shared" si="35"/>
        <v>10.900121345430581</v>
      </c>
      <c r="V189" s="38">
        <f t="shared" si="35"/>
        <v>7.9767627265742549</v>
      </c>
      <c r="W189" s="38" t="str">
        <f t="shared" si="35"/>
        <v>-</v>
      </c>
      <c r="X189" s="38" t="str">
        <f t="shared" si="35"/>
        <v>-</v>
      </c>
      <c r="Y189" s="38" t="str">
        <f t="shared" si="35"/>
        <v>-</v>
      </c>
      <c r="Z189" s="38" t="str">
        <f t="shared" si="35"/>
        <v>-</v>
      </c>
      <c r="AA189" s="28"/>
    </row>
    <row r="190" spans="1:27" s="29" customFormat="1" ht="11.5" x14ac:dyDescent="0.25">
      <c r="A190" s="256"/>
      <c r="B190" s="135" t="s">
        <v>349</v>
      </c>
      <c r="C190" s="135" t="s">
        <v>389</v>
      </c>
      <c r="D190" s="133" t="s">
        <v>291</v>
      </c>
      <c r="E190" s="128"/>
      <c r="F190" s="30"/>
      <c r="G190" s="38">
        <f t="shared" si="31"/>
        <v>3.1142016634050882</v>
      </c>
      <c r="H190" s="38">
        <f t="shared" si="31"/>
        <v>3.1204363013698635</v>
      </c>
      <c r="I190" s="38">
        <f t="shared" si="31"/>
        <v>3.1297882583170269</v>
      </c>
      <c r="J190" s="38">
        <f t="shared" si="31"/>
        <v>3.1484921722113506</v>
      </c>
      <c r="K190" s="38">
        <f t="shared" si="31"/>
        <v>3.1859000000000006</v>
      </c>
      <c r="L190" s="38">
        <f t="shared" si="31"/>
        <v>3.2264251467710374</v>
      </c>
      <c r="M190" s="38">
        <f t="shared" si="31"/>
        <v>3.2731849315068478</v>
      </c>
      <c r="N190" s="38">
        <f t="shared" si="31"/>
        <v>3.3012408023483384</v>
      </c>
      <c r="O190" s="30"/>
      <c r="P190" s="38">
        <f t="shared" ref="P190:Z190" si="36">IF(P22="-","-",AVERAGE(P22,P34,P46,P58,P70,P82,P94,P106,P118,P130,P142,P154,P166,P178))</f>
        <v>3.3012408023483384</v>
      </c>
      <c r="Q190" s="38">
        <f t="shared" si="36"/>
        <v>3.3386486301369867</v>
      </c>
      <c r="R190" s="38">
        <f t="shared" si="36"/>
        <v>3.3635871819960861</v>
      </c>
      <c r="S190" s="38">
        <f t="shared" si="36"/>
        <v>3.3822910958904111</v>
      </c>
      <c r="T190" s="38">
        <f t="shared" si="36"/>
        <v>3.3916430528375732</v>
      </c>
      <c r="U190" s="38">
        <f t="shared" si="36"/>
        <v>3.4103469667319</v>
      </c>
      <c r="V190" s="38">
        <f t="shared" si="36"/>
        <v>3.4726933463796494</v>
      </c>
      <c r="W190" s="38" t="str">
        <f t="shared" si="36"/>
        <v>-</v>
      </c>
      <c r="X190" s="38" t="str">
        <f t="shared" si="36"/>
        <v>-</v>
      </c>
      <c r="Y190" s="38" t="str">
        <f t="shared" si="36"/>
        <v>-</v>
      </c>
      <c r="Z190" s="38" t="str">
        <f t="shared" si="36"/>
        <v>-</v>
      </c>
      <c r="AA190" s="28"/>
    </row>
    <row r="191" spans="1:27" s="29" customFormat="1" ht="11.5" x14ac:dyDescent="0.25">
      <c r="A191" s="256"/>
      <c r="B191" s="135" t="s">
        <v>349</v>
      </c>
      <c r="C191" s="135" t="s">
        <v>404</v>
      </c>
      <c r="D191" s="133" t="s">
        <v>291</v>
      </c>
      <c r="E191" s="128"/>
      <c r="F191" s="30"/>
      <c r="G191" s="38">
        <f t="shared" si="31"/>
        <v>2.0024417761166662</v>
      </c>
      <c r="H191" s="38">
        <f t="shared" si="31"/>
        <v>1.8390230750664809</v>
      </c>
      <c r="I191" s="38">
        <f t="shared" si="31"/>
        <v>1.6934810387806742</v>
      </c>
      <c r="J191" s="38">
        <f t="shared" si="31"/>
        <v>1.6337314252296442</v>
      </c>
      <c r="K191" s="38">
        <f t="shared" si="31"/>
        <v>1.7842308920366008</v>
      </c>
      <c r="L191" s="38">
        <f t="shared" si="31"/>
        <v>1.7814234075230491</v>
      </c>
      <c r="M191" s="38">
        <f t="shared" si="31"/>
        <v>1.8873755215661026</v>
      </c>
      <c r="N191" s="38">
        <f t="shared" si="31"/>
        <v>2.0494989185093719</v>
      </c>
      <c r="O191" s="30"/>
      <c r="P191" s="38">
        <f t="shared" ref="P191:Z191" si="37">IF(P23="-","-",AVERAGE(P23,P35,P47,P59,P71,P83,P95,P107,P119,P131,P143,P155,P167,P179))</f>
        <v>2.0494989185093719</v>
      </c>
      <c r="Q191" s="38">
        <f t="shared" si="37"/>
        <v>2.2434230232879573</v>
      </c>
      <c r="R191" s="38">
        <f t="shared" si="37"/>
        <v>2.0385717016879528</v>
      </c>
      <c r="S191" s="38">
        <f t="shared" si="37"/>
        <v>1.966985239314786</v>
      </c>
      <c r="T191" s="38">
        <f t="shared" si="37"/>
        <v>1.7189812984255088</v>
      </c>
      <c r="U191" s="38">
        <f t="shared" si="37"/>
        <v>1.8806221327022947</v>
      </c>
      <c r="V191" s="38">
        <f t="shared" si="37"/>
        <v>2.2050152562155603</v>
      </c>
      <c r="W191" s="38" t="str">
        <f t="shared" si="37"/>
        <v>-</v>
      </c>
      <c r="X191" s="38" t="str">
        <f t="shared" si="37"/>
        <v>-</v>
      </c>
      <c r="Y191" s="38" t="str">
        <f t="shared" si="37"/>
        <v>-</v>
      </c>
      <c r="Z191" s="38" t="str">
        <f t="shared" si="37"/>
        <v>-</v>
      </c>
      <c r="AA191" s="28"/>
    </row>
    <row r="192" spans="1:27" s="29" customFormat="1" ht="11.5" x14ac:dyDescent="0.25">
      <c r="A192" s="256"/>
      <c r="B192" s="135" t="s">
        <v>388</v>
      </c>
      <c r="C192" s="135" t="s">
        <v>515</v>
      </c>
      <c r="D192" s="133" t="s">
        <v>291</v>
      </c>
      <c r="E192" s="128"/>
      <c r="F192" s="30"/>
      <c r="G192" s="38">
        <f t="shared" si="31"/>
        <v>9.4783717788736812</v>
      </c>
      <c r="H192" s="38">
        <f t="shared" si="31"/>
        <v>8.7098876793086486</v>
      </c>
      <c r="I192" s="38">
        <f t="shared" si="31"/>
        <v>8.0255430190700334</v>
      </c>
      <c r="J192" s="38">
        <f t="shared" si="31"/>
        <v>7.7448857689926127</v>
      </c>
      <c r="K192" s="38">
        <f t="shared" si="31"/>
        <v>8.4534522851931158</v>
      </c>
      <c r="L192" s="38">
        <f t="shared" si="31"/>
        <v>8.4410327742594014</v>
      </c>
      <c r="M192" s="38">
        <f t="shared" si="31"/>
        <v>8.9402614885896448</v>
      </c>
      <c r="N192" s="38">
        <f t="shared" si="31"/>
        <v>9.7033175413487651</v>
      </c>
      <c r="O192" s="30"/>
      <c r="P192" s="38">
        <f t="shared" ref="P192:Z192" si="38">IF(P24="-","-",AVERAGE(P24,P36,P48,P60,P72,P84,P96,P108,P120,P132,P144,P156,P168,P180))</f>
        <v>9.7033175413487651</v>
      </c>
      <c r="Q192" s="38">
        <f t="shared" si="38"/>
        <v>10.616122539609689</v>
      </c>
      <c r="R192" s="38">
        <f t="shared" si="38"/>
        <v>9.6531312425922682</v>
      </c>
      <c r="S192" s="38">
        <f t="shared" si="38"/>
        <v>9.3168019098277934</v>
      </c>
      <c r="T192" s="38">
        <f t="shared" si="38"/>
        <v>8.1505496311789774</v>
      </c>
      <c r="U192" s="38">
        <f t="shared" si="38"/>
        <v>8.9111549251110826</v>
      </c>
      <c r="V192" s="38">
        <f t="shared" si="38"/>
        <v>10.438076013149274</v>
      </c>
      <c r="W192" s="38" t="str">
        <f t="shared" si="38"/>
        <v>-</v>
      </c>
      <c r="X192" s="38" t="str">
        <f t="shared" si="38"/>
        <v>-</v>
      </c>
      <c r="Y192" s="38" t="str">
        <f t="shared" si="38"/>
        <v>-</v>
      </c>
      <c r="Z192" s="38" t="str">
        <f t="shared" si="38"/>
        <v>-</v>
      </c>
      <c r="AA192" s="28"/>
    </row>
    <row r="193" spans="1:27" s="29" customFormat="1" ht="11.5" x14ac:dyDescent="0.25">
      <c r="A193" s="256"/>
      <c r="B193" s="135" t="s">
        <v>292</v>
      </c>
      <c r="C193" s="135" t="s">
        <v>516</v>
      </c>
      <c r="D193" s="133" t="s">
        <v>291</v>
      </c>
      <c r="E193" s="128"/>
      <c r="F193" s="30"/>
      <c r="G193" s="38">
        <f t="shared" si="31"/>
        <v>5.5176914795653618</v>
      </c>
      <c r="H193" s="38">
        <f t="shared" si="31"/>
        <v>4.9272709756355413</v>
      </c>
      <c r="I193" s="38">
        <f t="shared" si="31"/>
        <v>4.3612227447755583</v>
      </c>
      <c r="J193" s="38">
        <f t="shared" si="31"/>
        <v>4.1500493337174342</v>
      </c>
      <c r="K193" s="38">
        <f t="shared" si="31"/>
        <v>4.7214122958001941</v>
      </c>
      <c r="L193" s="38">
        <f t="shared" si="31"/>
        <v>4.7114907020946761</v>
      </c>
      <c r="M193" s="38">
        <f t="shared" si="31"/>
        <v>5.0404565622610491</v>
      </c>
      <c r="N193" s="38">
        <f t="shared" si="31"/>
        <v>5.627397097317365</v>
      </c>
      <c r="O193" s="30"/>
      <c r="P193" s="38">
        <f t="shared" ref="P193:Z193" si="39">IF(P25="-","-",AVERAGE(P25,P37,P49,P61,P73,P85,P97,P109,P121,P133,P145,P157,P169,P181))</f>
        <v>5.627397097317365</v>
      </c>
      <c r="Q193" s="38">
        <f t="shared" si="39"/>
        <v>6.2516827025566721</v>
      </c>
      <c r="R193" s="38">
        <f t="shared" si="39"/>
        <v>5.5161227930192114</v>
      </c>
      <c r="S193" s="38">
        <f t="shared" si="39"/>
        <v>5.2431216177698161</v>
      </c>
      <c r="T193" s="38">
        <f t="shared" si="39"/>
        <v>4.3834361593272408</v>
      </c>
      <c r="U193" s="38">
        <f t="shared" si="39"/>
        <v>5.055970300909185</v>
      </c>
      <c r="V193" s="38">
        <f t="shared" si="39"/>
        <v>6.238907971576241</v>
      </c>
      <c r="W193" s="38" t="str">
        <f t="shared" si="39"/>
        <v>-</v>
      </c>
      <c r="X193" s="38" t="str">
        <f t="shared" si="39"/>
        <v>-</v>
      </c>
      <c r="Y193" s="38" t="str">
        <f t="shared" si="39"/>
        <v>-</v>
      </c>
      <c r="Z193" s="38" t="str">
        <f t="shared" si="39"/>
        <v>-</v>
      </c>
      <c r="AA193" s="28"/>
    </row>
    <row r="194" spans="1:27" s="29" customFormat="1" ht="11.5" x14ac:dyDescent="0.25">
      <c r="A194" s="256"/>
      <c r="B194" s="135" t="s">
        <v>44</v>
      </c>
      <c r="C194" s="135" t="str">
        <f>B194&amp;"_"&amp;D194</f>
        <v>Total_GB average</v>
      </c>
      <c r="D194" s="127" t="s">
        <v>291</v>
      </c>
      <c r="E194" s="128"/>
      <c r="F194" s="30"/>
      <c r="G194" s="38">
        <f t="shared" si="31"/>
        <v>504.37915799582441</v>
      </c>
      <c r="H194" s="38">
        <f t="shared" si="31"/>
        <v>463.34222264237962</v>
      </c>
      <c r="I194" s="38">
        <f t="shared" si="31"/>
        <v>426.75804927634215</v>
      </c>
      <c r="J194" s="38">
        <f t="shared" si="31"/>
        <v>411.77544775206013</v>
      </c>
      <c r="K194" s="38">
        <f t="shared" si="31"/>
        <v>449.63976984705675</v>
      </c>
      <c r="L194" s="38">
        <f t="shared" si="31"/>
        <v>448.9761900531509</v>
      </c>
      <c r="M194" s="38">
        <f t="shared" si="31"/>
        <v>475.58034055134874</v>
      </c>
      <c r="N194" s="38">
        <f t="shared" si="31"/>
        <v>516.32810937992815</v>
      </c>
      <c r="O194" s="30"/>
      <c r="P194" s="38">
        <f t="shared" ref="P194:Z194" si="40">IF(P26="-","-",AVERAGE(P26,P38,P50,P62,P74,P86,P98,P110,P122,P134,P146,P158,P170,P182))</f>
        <v>516.32810937992815</v>
      </c>
      <c r="Q194" s="38">
        <f t="shared" si="40"/>
        <v>564.99474347067155</v>
      </c>
      <c r="R194" s="38">
        <f t="shared" si="40"/>
        <v>513.57545202158155</v>
      </c>
      <c r="S194" s="38">
        <f t="shared" si="40"/>
        <v>495.60091432828915</v>
      </c>
      <c r="T194" s="38">
        <f t="shared" si="40"/>
        <v>433.35955534745466</v>
      </c>
      <c r="U194" s="38">
        <f t="shared" si="40"/>
        <v>474.06393052915325</v>
      </c>
      <c r="V194" s="38">
        <f t="shared" si="40"/>
        <v>555.61110279664592</v>
      </c>
      <c r="W194" s="38" t="str">
        <f t="shared" si="40"/>
        <v>-</v>
      </c>
      <c r="X194" s="38" t="str">
        <f t="shared" si="40"/>
        <v>-</v>
      </c>
      <c r="Y194" s="38" t="str">
        <f t="shared" si="40"/>
        <v>-</v>
      </c>
      <c r="Z194" s="38" t="str">
        <f t="shared" si="40"/>
        <v>-</v>
      </c>
      <c r="AA194" s="28"/>
    </row>
    <row r="195" spans="1:27" x14ac:dyDescent="0.25"/>
    <row r="196" spans="1:27" x14ac:dyDescent="0.25"/>
    <row r="197" spans="1:27" x14ac:dyDescent="0.25"/>
    <row r="198" spans="1:27" x14ac:dyDescent="0.25"/>
    <row r="199" spans="1:27" x14ac:dyDescent="0.25"/>
    <row r="200" spans="1:27" x14ac:dyDescent="0.25"/>
    <row r="201" spans="1:27" x14ac:dyDescent="0.25"/>
    <row r="202" spans="1:27" x14ac:dyDescent="0.25"/>
    <row r="203" spans="1:27" x14ac:dyDescent="0.25"/>
    <row r="204" spans="1:27" x14ac:dyDescent="0.25"/>
    <row r="205" spans="1:27" x14ac:dyDescent="0.25"/>
    <row r="206" spans="1:27" x14ac:dyDescent="0.25"/>
    <row r="207" spans="1:27" x14ac:dyDescent="0.25"/>
    <row r="208" spans="1:27"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sheetData>
  <sortState xmlns:xlrd2="http://schemas.microsoft.com/office/spreadsheetml/2017/richdata2" ref="A15:AB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riff_CT" ma:contentTypeID="0x0101006EEC18B0704C8046A47AF6EC5E8E5CAB0048E4E180B714C540B89EC690F6696B3E" ma:contentTypeVersion="14" ma:contentTypeDescription="" ma:contentTypeScope="" ma:versionID="11d04461f301ceda171d4d4923a79c6b">
  <xsd:schema xmlns:xsd="http://www.w3.org/2001/XMLSchema" xmlns:xs="http://www.w3.org/2001/XMLSchema" xmlns:p="http://schemas.microsoft.com/office/2006/metadata/properties" xmlns:ns2="2093c7c7-efcb-4260-b1c3-5ef81253e418" xmlns:ns3="631298fc-6a88-4548-b7d9-3b164918c4a3" xmlns:ns4="b14ea4d7-bede-421e-a538-c782e68c0173" targetNamespace="http://schemas.microsoft.com/office/2006/metadata/properties" ma:root="true" ma:fieldsID="5686a575db8d5102287f2940fdf10df0" ns2:_="" ns3:_="" ns4:_="">
    <xsd:import namespace="2093c7c7-efcb-4260-b1c3-5ef81253e418"/>
    <xsd:import namespace="631298fc-6a88-4548-b7d9-3b164918c4a3"/>
    <xsd:import namespace="b14ea4d7-bede-421e-a538-c782e68c0173"/>
    <xsd:element name="properties">
      <xsd:complexType>
        <xsd:sequence>
          <xsd:element name="documentManagement">
            <xsd:complexType>
              <xsd:all>
                <xsd:element ref="ns2:mdac69383724431b843977f20a58bfe2" minOccurs="0"/>
                <xsd:element ref="ns3:TaxCatchAll" minOccurs="0"/>
                <xsd:element ref="ns3:TaxCatchAllLabel" minOccurs="0"/>
                <xsd:element ref="ns4:Document_x0020_Type_T" minOccurs="0"/>
                <xsd:element ref="ns4:BJSCInternalLabel" minOccurs="0"/>
                <xsd:element ref="ns4:BJSCid_group_classification" minOccurs="0"/>
                <xsd:element ref="ns4:BJSC514bdf30_x002D_2227_x002D_4016_x" minOccurs="0"/>
                <xsd:element ref="ns4:BJSCdd9eba61_x002D_d6b9_x002D_469b_x" minOccurs="0"/>
                <xsd:element ref="ns4:BJSCc5a055b0_x002D_1bed_x002D_4579_x" minOccurs="0"/>
                <xsd:element ref="ns4:BJSCSummaryMark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3c7c7-efcb-4260-b1c3-5ef81253e418" elementFormDefault="qualified">
    <xsd:import namespace="http://schemas.microsoft.com/office/2006/documentManagement/types"/>
    <xsd:import namespace="http://schemas.microsoft.com/office/infopath/2007/PartnerControls"/>
    <xsd:element name="mdac69383724431b843977f20a58bfe2" ma:index="8" ma:taxonomy="true" ma:internalName="mdac69383724431b843977f20a58bfe2" ma:taxonomyFieldName="Organisation1" ma:displayName="Organisation" ma:default="1;#Ofgem|8b4368c1-752b-461b-aa1f-79fb1ab95926" ma:fieldId="{6dac6938-3724-431b-8439-77f20a58bfe2}" ma:taxonomyMulti="true" ma:sspId="ca9306fc-8436-45f0-b931-e34f519be3a3" ma:termSetId="198f4597-1449-4407-9082-75aad48ce8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1298fc-6a88-4548-b7d9-3b164918c4a3"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246df75f-ddfb-458d-8d4e-1cf751ca51c8}" ma:internalName="TaxCatchAll" ma:showField="CatchAllData" ma:web="2093c7c7-efcb-4260-b1c3-5ef81253e41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46df75f-ddfb-458d-8d4e-1cf751ca51c8}" ma:internalName="TaxCatchAllLabel" ma:readOnly="true" ma:showField="CatchAllDataLabel" ma:web="2093c7c7-efcb-4260-b1c3-5ef81253e41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4ea4d7-bede-421e-a538-c782e68c0173" elementFormDefault="qualified">
    <xsd:import namespace="http://schemas.microsoft.com/office/2006/documentManagement/types"/>
    <xsd:import namespace="http://schemas.microsoft.com/office/infopath/2007/PartnerControls"/>
    <xsd:element name="Document_x0020_Type_T" ma:index="12" nillable="true" ma:displayName="Document Type_" ma:format="Dropdown" ma:internalName="Document_x0020_Type_T">
      <xsd:simpleType>
        <xsd:restriction base="dms:Choice">
          <xsd:enumeration value="Default tariff cap - master economic model"/>
          <xsd:enumeration value="Default tariff cap - supporting info and analysis"/>
          <xsd:enumeration value="Default tariff cap - data"/>
          <xsd:enumeration value="Default tariff cap - archive"/>
          <xsd:enumeration value="Annex 2 wholesale - master economic model"/>
          <xsd:enumeration value="Annex 2 wholesale - supporting info and analysis"/>
          <xsd:enumeration value="Annex 2 wholesale - data"/>
          <xsd:enumeration value="Annex 2 wholesale - archive"/>
          <xsd:enumeration value="Annex 3 networks elec - master economic modelSmar"/>
          <xsd:enumeration value="Annex 3 networks elec - supporting info and analysis"/>
          <xsd:enumeration value="Annex 3 networks elec - data"/>
          <xsd:enumeration value="Annex 3 networks elec - archive"/>
          <xsd:enumeration value="Annex 3 networks gas - master economic model"/>
          <xsd:enumeration value="Annex 3 networks gas - supporting info and analysis"/>
          <xsd:enumeration value="Annex 3 networks gas - data"/>
          <xsd:enumeration value="Annex 3 networks gas - archive"/>
          <xsd:enumeration value="Annex 4 policy - master economic model"/>
          <xsd:enumeration value="Annex 4 policy - supporting info and analysis"/>
          <xsd:enumeration value="Annex 4 policy - data"/>
          <xsd:enumeration value="Annex 4 policy - archive"/>
          <xsd:enumeration value="Annex 5 SMNCC - master economic model"/>
          <xsd:enumeration value="Annex 5 SMNCC - supporting info and analysis"/>
          <xsd:enumeration value="Annex 5 SMNCC - data"/>
          <xsd:enumeration value="Annex 5 SMNCC - archive"/>
          <xsd:enumeration value="Annex 8 Adjustment Allowance - master economic model"/>
          <xsd:enumeration value="Annex 8 Adjustment Allowance - archive"/>
          <xsd:enumeration value="Demand and losses - master economic model"/>
          <xsd:enumeration value="Demand and losses - supporting info and analysis"/>
          <xsd:enumeration value="Demand and losses - data"/>
          <xsd:enumeration value="Demand and losses - archive"/>
          <xsd:enumeration value="PMU - master economic model"/>
          <xsd:enumeration value="PMU - supporting info and analysis"/>
          <xsd:enumeration value="PMU - data"/>
          <xsd:enumeration value="PMU - archive"/>
          <xsd:enumeration value="Headroom - master economic model"/>
          <xsd:enumeration value="Headroom - supporting info and analysis"/>
          <xsd:enumeration value="Headroom - data"/>
          <xsd:enumeration value="Headroom - archive"/>
          <xsd:enumeration value="Smart - master economic model"/>
          <xsd:enumeration value="Smart - supporting info and analysis"/>
          <xsd:enumeration value="Smart - data"/>
          <xsd:enumeration value="Smart - archive"/>
          <xsd:enumeration value="Wholesale allowances - master economic model"/>
          <xsd:enumeration value="Wholesale allowances - supporting info and analysis"/>
          <xsd:enumeration value="Wholesale allowances - data"/>
          <xsd:enumeration value="Wholesale allowances - archive"/>
          <xsd:enumeration value="Standing charge - master economic model"/>
          <xsd:enumeration value="Standing charge - supporting info and analysis"/>
          <xsd:enumeration value="Standing charge - data"/>
          <xsd:enumeration value="Standing charge - archive"/>
          <xsd:enumeration value="Op costs - master economic model"/>
          <xsd:enumeration value="Op costs - supporting info and analysis"/>
          <xsd:enumeration value="Op costs - data"/>
          <xsd:enumeration value="Op costs - archive"/>
          <xsd:enumeration value="IA - master economic model"/>
          <xsd:enumeration value="IA - supporting info and analysis"/>
          <xsd:enumeration value="IA - data"/>
          <xsd:enumeration value="IA - archive"/>
          <xsd:enumeration value="Handover"/>
          <xsd:enumeration value="RTE – master economic model"/>
          <xsd:enumeration value="RTE – supporting information and analysis"/>
          <xsd:enumeration value="RTE – data"/>
          <xsd:enumeration value="PPM cap overall – archive"/>
          <xsd:enumeration value="PPM cap overall – master economic model"/>
          <xsd:enumeration value="PPM cap overall – supporting info and analysis"/>
          <xsd:enumeration value="PPM cap overall – data"/>
        </xsd:restriction>
      </xsd:simpleType>
    </xsd:element>
    <xsd:element name="BJSCInternalLabel" ma:index="13" nillable="true" ma:displayName="Classifier Label" ma:internalName="BJSCInternalLabel">
      <xsd:simpleType>
        <xsd:restriction base="dms:Unknown"/>
      </xsd:simpleType>
    </xsd:element>
    <xsd:element name="BJSCid_group_classification" ma:index="14" nillable="true" ma:displayName="Classification" ma:internalName="BJSCid_group_classification">
      <xsd:simpleType>
        <xsd:restriction base="dms:Text"/>
      </xsd:simpleType>
    </xsd:element>
    <xsd:element name="BJSC514bdf30_x002D_2227_x002D_4016_x" ma:index="15" nillable="true" ma:displayName="Descriptor" ma:internalName="BJSC514bdf30_x002D_2227_x002D_4016_x">
      <xsd:simpleType>
        <xsd:restriction base="dms:Text"/>
      </xsd:simpleType>
    </xsd:element>
    <xsd:element name="BJSCdd9eba61_x002D_d6b9_x002D_469b_x" ma:index="16" nillable="true" ma:displayName="Audience" ma:internalName="BJSCdd9eba61_x002D_d6b9_x002D_469b_x">
      <xsd:simpleType>
        <xsd:restriction base="dms:Text"/>
      </xsd:simpleType>
    </xsd:element>
    <xsd:element name="BJSCc5a055b0_x002D_1bed_x002D_4579_x" ma:index="17" nillable="true" ma:displayName="Visual marking" ma:internalName="BJSCc5a055b0_x002D_1bed_x002D_4579_x">
      <xsd:simpleType>
        <xsd:restriction base="dms:Text"/>
      </xsd:simpleType>
    </xsd:element>
    <xsd:element name="BJSCSummaryMarking" ma:index="18" nillable="true" ma:displayName="Summary Marking" ma:internalName="BJSCSummaryMarking">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31298fc-6a88-4548-b7d9-3b164918c4a3">
      <Value>1</Value>
    </TaxCatchAll>
    <mdac69383724431b843977f20a58bfe2 xmlns="2093c7c7-efcb-4260-b1c3-5ef81253e418">
      <Terms xmlns="http://schemas.microsoft.com/office/infopath/2007/PartnerControls">
        <TermInfo xmlns="http://schemas.microsoft.com/office/infopath/2007/PartnerControls">
          <TermName xmlns="http://schemas.microsoft.com/office/infopath/2007/PartnerControls">Ofgem</TermName>
          <TermId xmlns="http://schemas.microsoft.com/office/infopath/2007/PartnerControls">8b4368c1-752b-461b-aa1f-79fb1ab95926</TermId>
        </TermInfo>
      </Terms>
    </mdac69383724431b843977f20a58bfe2>
    <BJSC514bdf30_x002D_2227_x002D_4016_x xmlns="b14ea4d7-bede-421e-a538-c782e68c0173" xsi:nil="true"/>
    <BJSCdd9eba61_x002D_d6b9_x002D_469b_x xmlns="b14ea4d7-bede-421e-a538-c782e68c0173">Internal Only</BJSCdd9eba61_x002D_d6b9_x002D_469b_x>
    <BJSCid_group_classification xmlns="b14ea4d7-bede-421e-a538-c782e68c0173">OFFICIAL</BJSCid_group_classification>
    <BJSCSummaryMarking xmlns="b14ea4d7-bede-421e-a538-c782e68c0173">OFFICIAL Internal Only</BJSCSummaryMarking>
    <BJSCInternalLabel xmlns="b14ea4d7-bede-421e-a538-c782e68c0173">&lt;?xml version="1.0" encoding="us-ascii"?&gt;&lt;sisl xmlns:xsi="http://www.w3.org/2001/XMLSchema-instance" xmlns:xsd="http://www.w3.org/2001/XMLSchema" sislVersion="0" policy="973096ae-7329-4b3b-9368-47aeba6959e1" xmlns="http://www.boldonjames.com/2008/01/sie/internal/label"&gt;&lt;element uid="id_classification_nonbusiness" value="" /&gt;&lt;element uid="eaadb568-f939-47e9-ab90-f00bdd47735e" value="" /&gt;&lt;/sisl&gt;</BJSCInternalLabel>
    <BJSCc5a055b0_x002D_1bed_x002D_4579_x xmlns="b14ea4d7-bede-421e-a538-c782e68c0173" xsi:nil="true"/>
    <Document_x0020_Type_T xmlns="b14ea4d7-bede-421e-a538-c782e68c0173">Default tariff cap - master economic model</Document_x0020_Type_T>
  </documentManagement>
</p:properties>
</file>

<file path=customXml/item4.xml><?xml version="1.0" encoding="utf-8"?>
<sisl xmlns:xsi="http://www.w3.org/2001/XMLSchema-instance" xmlns:xsd="http://www.w3.org/2001/XMLSchema" xmlns="http://www.boldonjames.com/2008/01/sie/internal/label" sislVersion="0" policy="973096ae-7329-4b3b-9368-47aeba6959e1">
  <element uid="id_classification_nonbusiness" value=""/>
  <element uid="eaadb568-f939-47e9-ab90-f00bdd47735e" value=""/>
</sisl>
</file>

<file path=customXml/itemProps1.xml><?xml version="1.0" encoding="utf-8"?>
<ds:datastoreItem xmlns:ds="http://schemas.openxmlformats.org/officeDocument/2006/customXml" ds:itemID="{07411B36-3981-4DEE-98CA-C1AAC4E2D805}">
  <ds:schemaRefs>
    <ds:schemaRef ds:uri="http://schemas.microsoft.com/sharepoint/v3/contenttype/forms"/>
  </ds:schemaRefs>
</ds:datastoreItem>
</file>

<file path=customXml/itemProps2.xml><?xml version="1.0" encoding="utf-8"?>
<ds:datastoreItem xmlns:ds="http://schemas.openxmlformats.org/officeDocument/2006/customXml" ds:itemID="{0E29F55D-1C22-482B-A05B-59231BA12E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3c7c7-efcb-4260-b1c3-5ef81253e418"/>
    <ds:schemaRef ds:uri="631298fc-6a88-4548-b7d9-3b164918c4a3"/>
    <ds:schemaRef ds:uri="b14ea4d7-bede-421e-a538-c782e68c0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F76DDA-0C87-4F80-8039-7F687ECA830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31298fc-6a88-4548-b7d9-3b164918c4a3"/>
    <ds:schemaRef ds:uri="http://purl.org/dc/terms/"/>
    <ds:schemaRef ds:uri="2093c7c7-efcb-4260-b1c3-5ef81253e418"/>
    <ds:schemaRef ds:uri="http://schemas.openxmlformats.org/package/2006/metadata/core-properties"/>
    <ds:schemaRef ds:uri="b14ea4d7-bede-421e-a538-c782e68c0173"/>
    <ds:schemaRef ds:uri="http://www.w3.org/XML/1998/namespace"/>
    <ds:schemaRef ds:uri="http://purl.org/dc/dcmitype/"/>
  </ds:schemaRefs>
</ds:datastoreItem>
</file>

<file path=customXml/itemProps4.xml><?xml version="1.0" encoding="utf-8"?>
<ds:datastoreItem xmlns:ds="http://schemas.openxmlformats.org/officeDocument/2006/customXml" ds:itemID="{13D32ED2-BEB6-4388-8D46-65F2F3E5A60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Front sheet</vt:lpstr>
      <vt:lpstr>Notes</vt:lpstr>
      <vt:lpstr>1. Outputs=&gt;</vt:lpstr>
      <vt:lpstr>1a Default tariff cap</vt:lpstr>
      <vt:lpstr>1b Historical level tables</vt:lpstr>
      <vt:lpstr>2. Calculations=&gt;</vt:lpstr>
      <vt:lpstr>ElecSingle_Other_3100kWh</vt:lpstr>
      <vt:lpstr>ElecSingle_SC_3100kWh</vt:lpstr>
      <vt:lpstr>Gas_Other_12000kWh</vt:lpstr>
      <vt:lpstr>Gas_SC_12000kWh</vt:lpstr>
      <vt:lpstr>ElecMulti_Other_4200kWh</vt:lpstr>
      <vt:lpstr>ElecMulti_SC_4200kWh</vt:lpstr>
      <vt:lpstr>ElecSingle_Other_Nil</vt:lpstr>
      <vt:lpstr>ElecSingle_SC_Nil</vt:lpstr>
      <vt:lpstr>Gas_Other_Nil</vt:lpstr>
      <vt:lpstr>Gas_SC_Nil</vt:lpstr>
      <vt:lpstr>ElecMulti_Other_Nil</vt:lpstr>
      <vt:lpstr>ElecMulti_SC_Nil</vt:lpstr>
      <vt:lpstr>ElecSingle_PPM_3100kWh</vt:lpstr>
      <vt:lpstr>Gas_PPM_12000kWh</vt:lpstr>
      <vt:lpstr>ElecMulti_PPM_4200kWh</vt:lpstr>
      <vt:lpstr>ElecSingle_PPM_Nil</vt:lpstr>
      <vt:lpstr>Gas_PPM_Nil</vt:lpstr>
      <vt:lpstr>ElecMulti_PPM_Nil</vt:lpstr>
      <vt:lpstr>3. Inputs=&gt;</vt:lpstr>
      <vt:lpstr>3a DF</vt:lpstr>
      <vt:lpstr>3b CM</vt:lpstr>
      <vt:lpstr>3c AA</vt:lpstr>
      <vt:lpstr>3d PC</vt:lpstr>
      <vt:lpstr>3e NC-Elec</vt:lpstr>
      <vt:lpstr>3f NC-Gas</vt:lpstr>
      <vt:lpstr>3g CPIH</vt:lpstr>
      <vt:lpstr>3h OC </vt:lpstr>
      <vt:lpstr>3i SMNCC</vt:lpstr>
      <vt:lpstr>3j PAAC PAP</vt:lpstr>
      <vt:lpstr>3k EBIT</vt:lpstr>
      <vt:lpstr>3l HAP</vt:lpstr>
    </vt:vector>
  </TitlesOfParts>
  <Company>Ofgem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Graham Reeve</dc:creator>
  <cp:lastModifiedBy>Iain Scherr</cp:lastModifiedBy>
  <dcterms:created xsi:type="dcterms:W3CDTF">2018-06-13T08:19:40Z</dcterms:created>
  <dcterms:modified xsi:type="dcterms:W3CDTF">2021-08-24T09:14:53Z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1c34c7b7-186b-4967-84b7-8265fe8cce22</vt:lpwstr>
  </property>
  <property fmtid="{D5CDD505-2E9C-101B-9397-08002B2CF9AE}" pid="3" name="bjSaver">
    <vt:lpwstr>nkzvQ1YyLXSl6BSffbUiT17vtnD26HfQ</vt:lpwstr>
  </property>
  <property fmtid="{D5CDD505-2E9C-101B-9397-08002B2CF9AE}" pid="4" name="ContentTypeId">
    <vt:lpwstr>0x0101006EEC18B0704C8046A47AF6EC5E8E5CAB0048E4E180B714C540B89EC690F6696B3E</vt:lpwstr>
  </property>
  <property fmtid="{D5CDD505-2E9C-101B-9397-08002B2CF9AE}" pid="5" name="Folksonomy_PR">
    <vt:lpwstr/>
  </property>
  <property fmtid="{D5CDD505-2E9C-101B-9397-08002B2CF9AE}" pid="6" name="Organisation1">
    <vt:lpwstr>1;#Ofgem|8b4368c1-752b-461b-aa1f-79fb1ab95926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2" name="BJSC514bdf30-2227-4016_x">
    <vt:lpwstr/>
  </property>
  <property fmtid="{D5CDD505-2E9C-101B-9397-08002B2CF9AE}" pid="13" name="Order">
    <vt:r8>194100</vt:r8>
  </property>
  <property fmtid="{D5CDD505-2E9C-101B-9397-08002B2CF9AE}" pid="14" name="Document Type">
    <vt:lpwstr>Economic model</vt:lpwstr>
  </property>
  <property fmtid="{D5CDD505-2E9C-101B-9397-08002B2CF9AE}" pid="15" name="bjDocumentLabelXM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6" name="bjDocumentLabelXML-0">
    <vt:lpwstr>nternal/label"&gt;&lt;element uid="id_classification_nonbusiness" value="" /&gt;&lt;element uid="eaadb568-f939-47e9-ab90-f00bdd47735e" value="" /&gt;&lt;/sisl&gt;</vt:lpwstr>
  </property>
  <property fmtid="{D5CDD505-2E9C-101B-9397-08002B2CF9AE}" pid="17" name="bjDocumentSecurityLabel">
    <vt:lpwstr>OFFICIAL Internal Only</vt:lpwstr>
  </property>
  <property fmtid="{D5CDD505-2E9C-101B-9397-08002B2CF9AE}" pid="18" name="bjCentreHeaderLabel">
    <vt:lpwstr>&amp;"Verdana,Regular"&amp;10&amp;K000000Internal Only</vt:lpwstr>
  </property>
  <property fmtid="{D5CDD505-2E9C-101B-9397-08002B2CF9AE}" pid="19" name="bjCentreFooterLabel">
    <vt:lpwstr>&amp;"Verdana,Regular"&amp;10&amp;K000000Internal Only</vt:lpwstr>
  </property>
</Properties>
</file>